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11BBD05C-061A-4BB3-9425-844A095235F2}" xr6:coauthVersionLast="47" xr6:coauthVersionMax="47" xr10:uidLastSave="{00000000-0000-0000-0000-000000000000}"/>
  <bookViews>
    <workbookView xWindow="-108" yWindow="-108" windowWidth="30936" windowHeight="16776" tabRatio="601" activeTab="2" xr2:uid="{00000000-000D-0000-FFFF-FFFF00000000}"/>
  </bookViews>
  <sheets>
    <sheet name="Total iesiri UR" sheetId="9" r:id="rId1"/>
    <sheet name="Calcul dezechilibre MWh GMOIS" sheetId="8" r:id="rId2"/>
    <sheet name="Dezechilibre(MWh)" sheetId="1" r:id="rId3"/>
    <sheet name="Dezechilibre (mil.mc.)" sheetId="4" r:id="rId4"/>
  </sheets>
  <definedNames>
    <definedName name="_xlnm._FilterDatabase" localSheetId="1" hidden="1">'Calcul dezechilibre MWh GMOIS'!$A$2:$AH$172</definedName>
    <definedName name="_xlnm._FilterDatabase" localSheetId="3" hidden="1">'Dezechilibre (mil.mc.)'!$A$2:$AG$166</definedName>
    <definedName name="_xlnm._FilterDatabase" localSheetId="2" hidden="1">'Dezechilibre(MWh)'!$A$2:$AI$188</definedName>
    <definedName name="_xlnm._FilterDatabase" localSheetId="0" hidden="1">'Total iesiri UR'!$A$2:$BL$171</definedName>
    <definedName name="_xlnm.Print_Area" localSheetId="3">'Dezechilibre (mil.mc.)'!$A$1:$F$166</definedName>
    <definedName name="_xlnm.Print_Area" localSheetId="2">'Dezechilibre(MWh)'!$A$1:$J$166</definedName>
    <definedName name="_xlnm.Print_Titles" localSheetId="2">'Dezechilibre(MWh)'!$B:$C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9" i="8" l="1"/>
  <c r="AJ164" i="1" l="1"/>
  <c r="AH164" i="4" s="1"/>
  <c r="AI164" i="1"/>
  <c r="AG164" i="4" s="1"/>
  <c r="AH164" i="1"/>
  <c r="AF164" i="4" s="1"/>
  <c r="AG164" i="1"/>
  <c r="AE164" i="4" s="1"/>
  <c r="AF164" i="1"/>
  <c r="AD164" i="4" s="1"/>
  <c r="AE164" i="1"/>
  <c r="AC164" i="4" s="1"/>
  <c r="AD164" i="1"/>
  <c r="AB164" i="4" s="1"/>
  <c r="AC164" i="1"/>
  <c r="AA164" i="4" s="1"/>
  <c r="AB164" i="1"/>
  <c r="Z164" i="4" s="1"/>
  <c r="AA164" i="1"/>
  <c r="Y164" i="4" s="1"/>
  <c r="Z164" i="1"/>
  <c r="X164" i="4" s="1"/>
  <c r="Y164" i="1"/>
  <c r="W164" i="4" s="1"/>
  <c r="X164" i="1"/>
  <c r="V164" i="4" s="1"/>
  <c r="W164" i="1"/>
  <c r="U164" i="4" s="1"/>
  <c r="V164" i="1"/>
  <c r="T164" i="4" s="1"/>
  <c r="U164" i="1"/>
  <c r="S164" i="4" s="1"/>
  <c r="T164" i="1"/>
  <c r="R164" i="4" s="1"/>
  <c r="S164" i="1"/>
  <c r="Q164" i="4" s="1"/>
  <c r="R164" i="1"/>
  <c r="P164" i="4" s="1"/>
  <c r="Q164" i="1"/>
  <c r="O164" i="4" s="1"/>
  <c r="P164" i="1"/>
  <c r="N164" i="4" s="1"/>
  <c r="O164" i="1"/>
  <c r="M164" i="4" s="1"/>
  <c r="N164" i="1"/>
  <c r="L164" i="4" s="1"/>
  <c r="M164" i="1"/>
  <c r="K164" i="4" s="1"/>
  <c r="L164" i="1"/>
  <c r="J164" i="4" s="1"/>
  <c r="K164" i="1"/>
  <c r="J164" i="1"/>
  <c r="H164" i="4" s="1"/>
  <c r="I164" i="1"/>
  <c r="G164" i="4" s="1"/>
  <c r="H164" i="1"/>
  <c r="F164" i="4" s="1"/>
  <c r="G164" i="1"/>
  <c r="E164" i="4" s="1"/>
  <c r="F164" i="1"/>
  <c r="D164" i="4" s="1"/>
  <c r="D40" i="8"/>
  <c r="D40" i="9"/>
  <c r="D164" i="1" s="1"/>
  <c r="C164" i="1" l="1"/>
  <c r="E164" i="1" s="1"/>
  <c r="I164" i="4"/>
  <c r="C164" i="4" s="1"/>
  <c r="F163" i="1"/>
  <c r="AJ163" i="1"/>
  <c r="AH163" i="4" s="1"/>
  <c r="AI163" i="1"/>
  <c r="AG163" i="4" s="1"/>
  <c r="AH163" i="1"/>
  <c r="AF163" i="4" s="1"/>
  <c r="AG163" i="1"/>
  <c r="AE163" i="4" s="1"/>
  <c r="AF163" i="1"/>
  <c r="AD163" i="4" s="1"/>
  <c r="AE163" i="1"/>
  <c r="AC163" i="4" s="1"/>
  <c r="AD163" i="1"/>
  <c r="AB163" i="4" s="1"/>
  <c r="AC163" i="1"/>
  <c r="AA163" i="4" s="1"/>
  <c r="AB163" i="1"/>
  <c r="Z163" i="4" s="1"/>
  <c r="AA163" i="1"/>
  <c r="Y163" i="4" s="1"/>
  <c r="Z163" i="1"/>
  <c r="X163" i="4" s="1"/>
  <c r="Y163" i="1"/>
  <c r="W163" i="4" s="1"/>
  <c r="X163" i="1"/>
  <c r="V163" i="4" s="1"/>
  <c r="W163" i="1"/>
  <c r="U163" i="4" s="1"/>
  <c r="V163" i="1"/>
  <c r="T163" i="4" s="1"/>
  <c r="U163" i="1"/>
  <c r="S163" i="4" s="1"/>
  <c r="T163" i="1"/>
  <c r="R163" i="4" s="1"/>
  <c r="S163" i="1"/>
  <c r="Q163" i="4" s="1"/>
  <c r="R163" i="1"/>
  <c r="P163" i="4" s="1"/>
  <c r="Q163" i="1"/>
  <c r="O163" i="4" s="1"/>
  <c r="P163" i="1"/>
  <c r="N163" i="4" s="1"/>
  <c r="O163" i="1"/>
  <c r="M163" i="4" s="1"/>
  <c r="N163" i="1"/>
  <c r="L163" i="4" s="1"/>
  <c r="M163" i="1"/>
  <c r="K163" i="4" s="1"/>
  <c r="L163" i="1"/>
  <c r="J163" i="4" s="1"/>
  <c r="K163" i="1"/>
  <c r="I163" i="4" s="1"/>
  <c r="J163" i="1"/>
  <c r="H163" i="4" s="1"/>
  <c r="I163" i="1"/>
  <c r="G163" i="4" s="1"/>
  <c r="H163" i="1"/>
  <c r="F163" i="4" s="1"/>
  <c r="G163" i="1"/>
  <c r="E163" i="4" s="1"/>
  <c r="D119" i="8"/>
  <c r="D119" i="9"/>
  <c r="D163" i="1" s="1"/>
  <c r="C163" i="1" l="1"/>
  <c r="E163" i="1" s="1"/>
  <c r="D163" i="4"/>
  <c r="C163" i="4" s="1"/>
  <c r="R168" i="9"/>
  <c r="D59" i="9"/>
  <c r="D162" i="1" s="1"/>
  <c r="D59" i="8"/>
  <c r="F162" i="1"/>
  <c r="D162" i="4" s="1"/>
  <c r="AJ162" i="1"/>
  <c r="AH162" i="4" s="1"/>
  <c r="AI162" i="1"/>
  <c r="AG162" i="4" s="1"/>
  <c r="AH162" i="1"/>
  <c r="AF162" i="4" s="1"/>
  <c r="AG162" i="1"/>
  <c r="AE162" i="4" s="1"/>
  <c r="AF162" i="1"/>
  <c r="AD162" i="4" s="1"/>
  <c r="AE162" i="1"/>
  <c r="AC162" i="4" s="1"/>
  <c r="AD162" i="1"/>
  <c r="AB162" i="4" s="1"/>
  <c r="AC162" i="1"/>
  <c r="AA162" i="4" s="1"/>
  <c r="AB162" i="1"/>
  <c r="Z162" i="4" s="1"/>
  <c r="AA162" i="1"/>
  <c r="Y162" i="4" s="1"/>
  <c r="Z162" i="1"/>
  <c r="X162" i="4" s="1"/>
  <c r="Y162" i="1"/>
  <c r="W162" i="4" s="1"/>
  <c r="X162" i="1"/>
  <c r="V162" i="4" s="1"/>
  <c r="W162" i="1"/>
  <c r="U162" i="4" s="1"/>
  <c r="V162" i="1"/>
  <c r="T162" i="4" s="1"/>
  <c r="U162" i="1"/>
  <c r="S162" i="4" s="1"/>
  <c r="T162" i="1"/>
  <c r="R162" i="4" s="1"/>
  <c r="S162" i="1"/>
  <c r="Q162" i="4" s="1"/>
  <c r="R162" i="1"/>
  <c r="P162" i="4" s="1"/>
  <c r="Q162" i="1"/>
  <c r="O162" i="4" s="1"/>
  <c r="P162" i="1"/>
  <c r="N162" i="4" s="1"/>
  <c r="O162" i="1"/>
  <c r="M162" i="4" s="1"/>
  <c r="N162" i="1"/>
  <c r="L162" i="4" s="1"/>
  <c r="M162" i="1"/>
  <c r="K162" i="4" s="1"/>
  <c r="L162" i="1"/>
  <c r="J162" i="4" s="1"/>
  <c r="K162" i="1"/>
  <c r="I162" i="4" s="1"/>
  <c r="J162" i="1"/>
  <c r="H162" i="4" s="1"/>
  <c r="I162" i="1"/>
  <c r="G162" i="4" s="1"/>
  <c r="H162" i="1"/>
  <c r="F162" i="4" s="1"/>
  <c r="G162" i="1"/>
  <c r="E162" i="4" s="1"/>
  <c r="D58" i="8"/>
  <c r="C162" i="4" l="1"/>
  <c r="C162" i="1"/>
  <c r="E162" i="1" s="1"/>
  <c r="C184" i="1"/>
  <c r="C185" i="1"/>
  <c r="C186" i="1"/>
  <c r="C183" i="1"/>
  <c r="C179" i="1"/>
  <c r="C178" i="1"/>
  <c r="C174" i="1"/>
  <c r="C175" i="1"/>
  <c r="C176" i="1"/>
  <c r="C172" i="1"/>
  <c r="C170" i="1"/>
  <c r="C169" i="1"/>
  <c r="H169" i="8" l="1"/>
  <c r="F168" i="8"/>
  <c r="D167" i="8"/>
  <c r="D166" i="8"/>
  <c r="D165" i="8"/>
  <c r="D164" i="8"/>
  <c r="D163" i="8"/>
  <c r="D162" i="8"/>
  <c r="D161" i="8"/>
  <c r="D160" i="8"/>
  <c r="D159" i="8"/>
  <c r="D158" i="8"/>
  <c r="D157" i="8"/>
  <c r="D156" i="8"/>
  <c r="D155" i="8"/>
  <c r="D154" i="8"/>
  <c r="D153" i="8"/>
  <c r="D152" i="8"/>
  <c r="D151" i="8"/>
  <c r="D150" i="8"/>
  <c r="D149" i="8"/>
  <c r="D148" i="8"/>
  <c r="D147" i="8"/>
  <c r="D146" i="8"/>
  <c r="D145" i="8"/>
  <c r="D144" i="8"/>
  <c r="D143" i="8"/>
  <c r="D142" i="8"/>
  <c r="D141" i="8"/>
  <c r="D140" i="8"/>
  <c r="D139" i="8"/>
  <c r="D138" i="8"/>
  <c r="D137" i="8"/>
  <c r="D136" i="8"/>
  <c r="D135" i="8"/>
  <c r="D134" i="8"/>
  <c r="D133" i="8"/>
  <c r="D132" i="8"/>
  <c r="D131" i="8"/>
  <c r="D130" i="8"/>
  <c r="D129" i="8"/>
  <c r="D128" i="8"/>
  <c r="D127" i="8"/>
  <c r="D126" i="8"/>
  <c r="D125" i="8"/>
  <c r="D124" i="8"/>
  <c r="D123" i="8"/>
  <c r="D122" i="8"/>
  <c r="D121" i="8"/>
  <c r="D120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3" i="8"/>
  <c r="D139" i="9"/>
  <c r="D168" i="8" l="1"/>
  <c r="C178" i="8" s="1"/>
  <c r="C179" i="8" s="1"/>
  <c r="T169" i="8"/>
  <c r="J168" i="8" l="1"/>
  <c r="P168" i="9"/>
  <c r="F161" i="1" l="1"/>
  <c r="AJ161" i="1"/>
  <c r="AH161" i="4" s="1"/>
  <c r="AI161" i="1"/>
  <c r="AG161" i="4" s="1"/>
  <c r="AH161" i="1"/>
  <c r="AF161" i="4" s="1"/>
  <c r="AG161" i="1"/>
  <c r="AE161" i="4" s="1"/>
  <c r="AF161" i="1"/>
  <c r="AD161" i="4" s="1"/>
  <c r="AE161" i="1"/>
  <c r="AC161" i="4" s="1"/>
  <c r="AD161" i="1"/>
  <c r="AB161" i="4" s="1"/>
  <c r="AC161" i="1"/>
  <c r="AA161" i="4" s="1"/>
  <c r="AB161" i="1"/>
  <c r="Z161" i="4" s="1"/>
  <c r="AA161" i="1"/>
  <c r="Y161" i="4" s="1"/>
  <c r="Z161" i="1"/>
  <c r="X161" i="4" s="1"/>
  <c r="Y161" i="1"/>
  <c r="W161" i="4" s="1"/>
  <c r="X161" i="1"/>
  <c r="V161" i="4" s="1"/>
  <c r="W161" i="1"/>
  <c r="U161" i="4" s="1"/>
  <c r="V161" i="1"/>
  <c r="T161" i="4" s="1"/>
  <c r="U161" i="1"/>
  <c r="S161" i="4" s="1"/>
  <c r="T161" i="1"/>
  <c r="R161" i="4" s="1"/>
  <c r="S161" i="1"/>
  <c r="Q161" i="4" s="1"/>
  <c r="R161" i="1"/>
  <c r="P161" i="4" s="1"/>
  <c r="Q161" i="1"/>
  <c r="O161" i="4" s="1"/>
  <c r="P161" i="1"/>
  <c r="N161" i="4" s="1"/>
  <c r="O161" i="1"/>
  <c r="M161" i="4" s="1"/>
  <c r="N161" i="1"/>
  <c r="L161" i="4" s="1"/>
  <c r="M161" i="1"/>
  <c r="K161" i="4" s="1"/>
  <c r="L161" i="1"/>
  <c r="J161" i="4" s="1"/>
  <c r="K161" i="1"/>
  <c r="I161" i="4" s="1"/>
  <c r="J161" i="1"/>
  <c r="H161" i="4" s="1"/>
  <c r="I161" i="1"/>
  <c r="G161" i="4" s="1"/>
  <c r="H161" i="1"/>
  <c r="F161" i="4" s="1"/>
  <c r="G161" i="1"/>
  <c r="E161" i="4" s="1"/>
  <c r="D124" i="9"/>
  <c r="D161" i="1" s="1"/>
  <c r="D161" i="4" l="1"/>
  <c r="C161" i="4" s="1"/>
  <c r="C161" i="1"/>
  <c r="E161" i="1" s="1"/>
  <c r="D85" i="9"/>
  <c r="D160" i="1" s="1"/>
  <c r="F160" i="1"/>
  <c r="AJ160" i="1"/>
  <c r="AH160" i="4" s="1"/>
  <c r="AI160" i="1"/>
  <c r="AG160" i="4" s="1"/>
  <c r="AH160" i="1"/>
  <c r="AF160" i="4" s="1"/>
  <c r="AG160" i="1"/>
  <c r="AE160" i="4" s="1"/>
  <c r="AF160" i="1"/>
  <c r="AD160" i="4" s="1"/>
  <c r="AE160" i="1"/>
  <c r="AC160" i="4" s="1"/>
  <c r="AD160" i="1"/>
  <c r="AB160" i="4" s="1"/>
  <c r="AC160" i="1"/>
  <c r="AA160" i="4" s="1"/>
  <c r="AB160" i="1"/>
  <c r="Z160" i="4" s="1"/>
  <c r="AA160" i="1"/>
  <c r="Y160" i="4" s="1"/>
  <c r="Z160" i="1"/>
  <c r="X160" i="4" s="1"/>
  <c r="Y160" i="1"/>
  <c r="W160" i="4" s="1"/>
  <c r="X160" i="1"/>
  <c r="V160" i="4" s="1"/>
  <c r="W160" i="1"/>
  <c r="U160" i="4" s="1"/>
  <c r="V160" i="1"/>
  <c r="T160" i="4" s="1"/>
  <c r="U160" i="1"/>
  <c r="S160" i="4" s="1"/>
  <c r="T160" i="1"/>
  <c r="R160" i="4" s="1"/>
  <c r="S160" i="1"/>
  <c r="Q160" i="4" s="1"/>
  <c r="R160" i="1"/>
  <c r="P160" i="4" s="1"/>
  <c r="Q160" i="1"/>
  <c r="O160" i="4" s="1"/>
  <c r="P160" i="1"/>
  <c r="N160" i="4" s="1"/>
  <c r="O160" i="1"/>
  <c r="M160" i="4" s="1"/>
  <c r="N160" i="1"/>
  <c r="L160" i="4" s="1"/>
  <c r="M160" i="1"/>
  <c r="K160" i="4" s="1"/>
  <c r="L160" i="1"/>
  <c r="J160" i="4" s="1"/>
  <c r="K160" i="1"/>
  <c r="I160" i="4" s="1"/>
  <c r="J160" i="1"/>
  <c r="H160" i="4" s="1"/>
  <c r="I160" i="1"/>
  <c r="G160" i="4" s="1"/>
  <c r="H160" i="1"/>
  <c r="F160" i="4" s="1"/>
  <c r="G160" i="1"/>
  <c r="E160" i="4" s="1"/>
  <c r="D160" i="4" l="1"/>
  <c r="C160" i="4" s="1"/>
  <c r="C160" i="1"/>
  <c r="E160" i="1" s="1"/>
  <c r="AJ159" i="1"/>
  <c r="AH159" i="4" s="1"/>
  <c r="AI159" i="1"/>
  <c r="AG159" i="4" s="1"/>
  <c r="AH159" i="1"/>
  <c r="AF159" i="4" s="1"/>
  <c r="AG159" i="1"/>
  <c r="AE159" i="4" s="1"/>
  <c r="AF159" i="1"/>
  <c r="AD159" i="4" s="1"/>
  <c r="AE159" i="1"/>
  <c r="AC159" i="4" s="1"/>
  <c r="AD159" i="1"/>
  <c r="AB159" i="4" s="1"/>
  <c r="AC159" i="1"/>
  <c r="AA159" i="4" s="1"/>
  <c r="AB159" i="1"/>
  <c r="Z159" i="4" s="1"/>
  <c r="AA159" i="1"/>
  <c r="Y159" i="4" s="1"/>
  <c r="Z159" i="1"/>
  <c r="X159" i="4" s="1"/>
  <c r="Y159" i="1"/>
  <c r="W159" i="4" s="1"/>
  <c r="X159" i="1"/>
  <c r="V159" i="4" s="1"/>
  <c r="W159" i="1"/>
  <c r="U159" i="4" s="1"/>
  <c r="V159" i="1"/>
  <c r="T159" i="4" s="1"/>
  <c r="U159" i="1"/>
  <c r="S159" i="4" s="1"/>
  <c r="T159" i="1"/>
  <c r="R159" i="4" s="1"/>
  <c r="S159" i="1"/>
  <c r="Q159" i="4" s="1"/>
  <c r="R159" i="1"/>
  <c r="P159" i="4" s="1"/>
  <c r="Q159" i="1"/>
  <c r="O159" i="4" s="1"/>
  <c r="P159" i="1"/>
  <c r="N159" i="4" s="1"/>
  <c r="O159" i="1"/>
  <c r="M159" i="4" s="1"/>
  <c r="N159" i="1"/>
  <c r="L159" i="4" s="1"/>
  <c r="M159" i="1"/>
  <c r="K159" i="4" s="1"/>
  <c r="L159" i="1"/>
  <c r="J159" i="4" s="1"/>
  <c r="K159" i="1"/>
  <c r="I159" i="4" s="1"/>
  <c r="J159" i="1"/>
  <c r="H159" i="4" s="1"/>
  <c r="I159" i="1"/>
  <c r="G159" i="4" s="1"/>
  <c r="H159" i="1"/>
  <c r="F159" i="4" s="1"/>
  <c r="G159" i="1"/>
  <c r="E159" i="4" s="1"/>
  <c r="F159" i="1"/>
  <c r="AJ158" i="1"/>
  <c r="AH158" i="4" s="1"/>
  <c r="AI158" i="1"/>
  <c r="AG158" i="4" s="1"/>
  <c r="AH158" i="1"/>
  <c r="AF158" i="4" s="1"/>
  <c r="AG158" i="1"/>
  <c r="AE158" i="4" s="1"/>
  <c r="AF158" i="1"/>
  <c r="AD158" i="4" s="1"/>
  <c r="AE158" i="1"/>
  <c r="AC158" i="4" s="1"/>
  <c r="AD158" i="1"/>
  <c r="AB158" i="4" s="1"/>
  <c r="AC158" i="1"/>
  <c r="AA158" i="4" s="1"/>
  <c r="AB158" i="1"/>
  <c r="Z158" i="4" s="1"/>
  <c r="AA158" i="1"/>
  <c r="Y158" i="4" s="1"/>
  <c r="Z158" i="1"/>
  <c r="X158" i="4" s="1"/>
  <c r="Y158" i="1"/>
  <c r="W158" i="4" s="1"/>
  <c r="X158" i="1"/>
  <c r="V158" i="4" s="1"/>
  <c r="W158" i="1"/>
  <c r="U158" i="4" s="1"/>
  <c r="V158" i="1"/>
  <c r="T158" i="4" s="1"/>
  <c r="U158" i="1"/>
  <c r="S158" i="4" s="1"/>
  <c r="T158" i="1"/>
  <c r="R158" i="4" s="1"/>
  <c r="S158" i="1"/>
  <c r="Q158" i="4" s="1"/>
  <c r="R158" i="1"/>
  <c r="P158" i="4" s="1"/>
  <c r="Q158" i="1"/>
  <c r="O158" i="4" s="1"/>
  <c r="P158" i="1"/>
  <c r="N158" i="4" s="1"/>
  <c r="O158" i="1"/>
  <c r="M158" i="4" s="1"/>
  <c r="N158" i="1"/>
  <c r="L158" i="4" s="1"/>
  <c r="M158" i="1"/>
  <c r="K158" i="4" s="1"/>
  <c r="L158" i="1"/>
  <c r="J158" i="4" s="1"/>
  <c r="K158" i="1"/>
  <c r="I158" i="4" s="1"/>
  <c r="J158" i="1"/>
  <c r="H158" i="4" s="1"/>
  <c r="I158" i="1"/>
  <c r="G158" i="4" s="1"/>
  <c r="H158" i="1"/>
  <c r="F158" i="4" s="1"/>
  <c r="G158" i="1"/>
  <c r="E158" i="4" s="1"/>
  <c r="F158" i="1"/>
  <c r="D89" i="9"/>
  <c r="D90" i="9"/>
  <c r="D91" i="9"/>
  <c r="D158" i="1" s="1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20" i="9"/>
  <c r="D121" i="9"/>
  <c r="D122" i="9"/>
  <c r="D123" i="9"/>
  <c r="D125" i="9"/>
  <c r="D126" i="9"/>
  <c r="D127" i="9"/>
  <c r="D159" i="1" s="1"/>
  <c r="D128" i="9"/>
  <c r="D129" i="9"/>
  <c r="D130" i="9"/>
  <c r="D131" i="9"/>
  <c r="D132" i="9"/>
  <c r="D133" i="9"/>
  <c r="D134" i="9"/>
  <c r="D135" i="9"/>
  <c r="D136" i="9"/>
  <c r="D137" i="9"/>
  <c r="D138" i="9"/>
  <c r="D140" i="9"/>
  <c r="D141" i="9"/>
  <c r="D142" i="9"/>
  <c r="D143" i="9"/>
  <c r="D144" i="9"/>
  <c r="D145" i="9"/>
  <c r="D146" i="9"/>
  <c r="D147" i="9"/>
  <c r="D148" i="9"/>
  <c r="D149" i="9"/>
  <c r="D150" i="9"/>
  <c r="D159" i="4" l="1"/>
  <c r="C159" i="4" s="1"/>
  <c r="C159" i="1"/>
  <c r="E159" i="1" s="1"/>
  <c r="D158" i="4"/>
  <c r="C158" i="4" s="1"/>
  <c r="C158" i="1"/>
  <c r="E158" i="1" s="1"/>
  <c r="BG168" i="9"/>
  <c r="BA168" i="9" l="1"/>
  <c r="AY168" i="9" l="1"/>
  <c r="AW168" i="9" l="1"/>
  <c r="Z168" i="8" l="1"/>
  <c r="AU168" i="9"/>
  <c r="AV168" i="9"/>
  <c r="D75" i="9" l="1"/>
  <c r="D54" i="9"/>
  <c r="AJ157" i="1" l="1"/>
  <c r="AH157" i="4" s="1"/>
  <c r="AI157" i="1"/>
  <c r="AG157" i="4" s="1"/>
  <c r="AH157" i="1"/>
  <c r="AF157" i="4" s="1"/>
  <c r="AG157" i="1"/>
  <c r="AE157" i="4" s="1"/>
  <c r="AF157" i="1"/>
  <c r="AD157" i="4" s="1"/>
  <c r="AE157" i="1"/>
  <c r="AC157" i="4" s="1"/>
  <c r="AD157" i="1"/>
  <c r="AB157" i="4" s="1"/>
  <c r="AC157" i="1"/>
  <c r="AA157" i="4" s="1"/>
  <c r="AB157" i="1"/>
  <c r="Z157" i="4" s="1"/>
  <c r="AA157" i="1"/>
  <c r="Y157" i="4" s="1"/>
  <c r="Z157" i="1"/>
  <c r="X157" i="4" s="1"/>
  <c r="Y157" i="1"/>
  <c r="W157" i="4" s="1"/>
  <c r="X157" i="1"/>
  <c r="V157" i="4" s="1"/>
  <c r="W157" i="1"/>
  <c r="U157" i="4" s="1"/>
  <c r="V157" i="1"/>
  <c r="T157" i="4" s="1"/>
  <c r="U157" i="1"/>
  <c r="S157" i="4" s="1"/>
  <c r="T157" i="1"/>
  <c r="R157" i="4" s="1"/>
  <c r="S157" i="1"/>
  <c r="Q157" i="4" s="1"/>
  <c r="R157" i="1"/>
  <c r="P157" i="4" s="1"/>
  <c r="Q157" i="1"/>
  <c r="O157" i="4" s="1"/>
  <c r="P157" i="1"/>
  <c r="N157" i="4" s="1"/>
  <c r="O157" i="1"/>
  <c r="M157" i="4" s="1"/>
  <c r="N157" i="1"/>
  <c r="L157" i="4" s="1"/>
  <c r="M157" i="1"/>
  <c r="K157" i="4" s="1"/>
  <c r="L157" i="1"/>
  <c r="J157" i="4" s="1"/>
  <c r="K157" i="1"/>
  <c r="I157" i="4" s="1"/>
  <c r="J157" i="1"/>
  <c r="H157" i="4" s="1"/>
  <c r="I157" i="1"/>
  <c r="G157" i="4" s="1"/>
  <c r="H157" i="1"/>
  <c r="F157" i="4" s="1"/>
  <c r="G157" i="1"/>
  <c r="E157" i="4" s="1"/>
  <c r="F157" i="1"/>
  <c r="AJ156" i="1"/>
  <c r="AH156" i="4" s="1"/>
  <c r="AI156" i="1"/>
  <c r="AG156" i="4" s="1"/>
  <c r="AH156" i="1"/>
  <c r="AF156" i="4" s="1"/>
  <c r="AG156" i="1"/>
  <c r="AE156" i="4" s="1"/>
  <c r="AF156" i="1"/>
  <c r="AD156" i="4" s="1"/>
  <c r="AE156" i="1"/>
  <c r="AC156" i="4" s="1"/>
  <c r="AD156" i="1"/>
  <c r="AB156" i="4" s="1"/>
  <c r="AC156" i="1"/>
  <c r="AA156" i="4" s="1"/>
  <c r="AB156" i="1"/>
  <c r="Z156" i="4" s="1"/>
  <c r="AA156" i="1"/>
  <c r="Y156" i="4" s="1"/>
  <c r="Z156" i="1"/>
  <c r="X156" i="4" s="1"/>
  <c r="Y156" i="1"/>
  <c r="W156" i="4" s="1"/>
  <c r="X156" i="1"/>
  <c r="V156" i="4" s="1"/>
  <c r="W156" i="1"/>
  <c r="U156" i="4" s="1"/>
  <c r="V156" i="1"/>
  <c r="T156" i="4" s="1"/>
  <c r="U156" i="1"/>
  <c r="S156" i="4" s="1"/>
  <c r="T156" i="1"/>
  <c r="R156" i="4" s="1"/>
  <c r="S156" i="1"/>
  <c r="Q156" i="4" s="1"/>
  <c r="R156" i="1"/>
  <c r="P156" i="4" s="1"/>
  <c r="Q156" i="1"/>
  <c r="O156" i="4" s="1"/>
  <c r="P156" i="1"/>
  <c r="N156" i="4" s="1"/>
  <c r="O156" i="1"/>
  <c r="M156" i="4" s="1"/>
  <c r="N156" i="1"/>
  <c r="L156" i="4" s="1"/>
  <c r="M156" i="1"/>
  <c r="K156" i="4" s="1"/>
  <c r="L156" i="1"/>
  <c r="J156" i="4" s="1"/>
  <c r="K156" i="1"/>
  <c r="I156" i="4" s="1"/>
  <c r="J156" i="1"/>
  <c r="H156" i="4" s="1"/>
  <c r="I156" i="1"/>
  <c r="G156" i="4" s="1"/>
  <c r="H156" i="1"/>
  <c r="F156" i="4" s="1"/>
  <c r="G156" i="1"/>
  <c r="E156" i="4" s="1"/>
  <c r="F156" i="1"/>
  <c r="AJ155" i="1"/>
  <c r="AH155" i="4" s="1"/>
  <c r="AI155" i="1"/>
  <c r="AG155" i="4" s="1"/>
  <c r="AH155" i="1"/>
  <c r="AF155" i="4" s="1"/>
  <c r="AG155" i="1"/>
  <c r="AE155" i="4" s="1"/>
  <c r="AF155" i="1"/>
  <c r="AD155" i="4" s="1"/>
  <c r="AE155" i="1"/>
  <c r="AC155" i="4" s="1"/>
  <c r="AD155" i="1"/>
  <c r="AB155" i="4" s="1"/>
  <c r="AC155" i="1"/>
  <c r="AA155" i="4" s="1"/>
  <c r="AB155" i="1"/>
  <c r="Z155" i="4" s="1"/>
  <c r="AA155" i="1"/>
  <c r="Y155" i="4" s="1"/>
  <c r="Z155" i="1"/>
  <c r="X155" i="4" s="1"/>
  <c r="Y155" i="1"/>
  <c r="W155" i="4" s="1"/>
  <c r="X155" i="1"/>
  <c r="V155" i="4" s="1"/>
  <c r="W155" i="1"/>
  <c r="U155" i="4" s="1"/>
  <c r="V155" i="1"/>
  <c r="T155" i="4" s="1"/>
  <c r="U155" i="1"/>
  <c r="S155" i="4" s="1"/>
  <c r="T155" i="1"/>
  <c r="R155" i="4" s="1"/>
  <c r="S155" i="1"/>
  <c r="Q155" i="4" s="1"/>
  <c r="R155" i="1"/>
  <c r="P155" i="4" s="1"/>
  <c r="Q155" i="1"/>
  <c r="O155" i="4" s="1"/>
  <c r="P155" i="1"/>
  <c r="N155" i="4" s="1"/>
  <c r="O155" i="1"/>
  <c r="M155" i="4" s="1"/>
  <c r="N155" i="1"/>
  <c r="L155" i="4" s="1"/>
  <c r="M155" i="1"/>
  <c r="K155" i="4" s="1"/>
  <c r="L155" i="1"/>
  <c r="J155" i="4" s="1"/>
  <c r="K155" i="1"/>
  <c r="I155" i="4" s="1"/>
  <c r="J155" i="1"/>
  <c r="H155" i="4" s="1"/>
  <c r="I155" i="1"/>
  <c r="G155" i="4" s="1"/>
  <c r="H155" i="1"/>
  <c r="F155" i="4" s="1"/>
  <c r="G155" i="1"/>
  <c r="E155" i="4" s="1"/>
  <c r="F155" i="1"/>
  <c r="D155" i="1"/>
  <c r="D156" i="1"/>
  <c r="D157" i="1"/>
  <c r="Y168" i="8"/>
  <c r="D155" i="4" l="1"/>
  <c r="C155" i="4" s="1"/>
  <c r="C155" i="1"/>
  <c r="E155" i="1" s="1"/>
  <c r="D157" i="4"/>
  <c r="C157" i="4" s="1"/>
  <c r="C157" i="1"/>
  <c r="E157" i="1" s="1"/>
  <c r="D156" i="4"/>
  <c r="C156" i="4" s="1"/>
  <c r="C156" i="1"/>
  <c r="E156" i="1" s="1"/>
  <c r="F154" i="1"/>
  <c r="G154" i="1"/>
  <c r="E154" i="4" s="1"/>
  <c r="H154" i="1"/>
  <c r="F154" i="4" s="1"/>
  <c r="I154" i="1"/>
  <c r="G154" i="4" s="1"/>
  <c r="J154" i="1"/>
  <c r="H154" i="4" s="1"/>
  <c r="K154" i="1"/>
  <c r="I154" i="4" s="1"/>
  <c r="L154" i="1"/>
  <c r="J154" i="4" s="1"/>
  <c r="M154" i="1"/>
  <c r="K154" i="4" s="1"/>
  <c r="N154" i="1"/>
  <c r="L154" i="4" s="1"/>
  <c r="O154" i="1"/>
  <c r="M154" i="4" s="1"/>
  <c r="P154" i="1"/>
  <c r="N154" i="4" s="1"/>
  <c r="Q154" i="1"/>
  <c r="O154" i="4" s="1"/>
  <c r="R154" i="1"/>
  <c r="P154" i="4" s="1"/>
  <c r="S154" i="1"/>
  <c r="Q154" i="4" s="1"/>
  <c r="T154" i="1"/>
  <c r="R154" i="4" s="1"/>
  <c r="U154" i="1"/>
  <c r="S154" i="4" s="1"/>
  <c r="V154" i="1"/>
  <c r="T154" i="4" s="1"/>
  <c r="W154" i="1"/>
  <c r="U154" i="4" s="1"/>
  <c r="X154" i="1"/>
  <c r="V154" i="4" s="1"/>
  <c r="Y154" i="1"/>
  <c r="W154" i="4" s="1"/>
  <c r="Z154" i="1"/>
  <c r="X154" i="4" s="1"/>
  <c r="AA154" i="1"/>
  <c r="Y154" i="4" s="1"/>
  <c r="AB154" i="1"/>
  <c r="Z154" i="4" s="1"/>
  <c r="AC154" i="1"/>
  <c r="AA154" i="4" s="1"/>
  <c r="AD154" i="1"/>
  <c r="AB154" i="4" s="1"/>
  <c r="AE154" i="1"/>
  <c r="AC154" i="4" s="1"/>
  <c r="AF154" i="1"/>
  <c r="AD154" i="4" s="1"/>
  <c r="AG154" i="1"/>
  <c r="AE154" i="4" s="1"/>
  <c r="AH154" i="1"/>
  <c r="AF154" i="4" s="1"/>
  <c r="AI154" i="1"/>
  <c r="AG154" i="4" s="1"/>
  <c r="AJ154" i="1"/>
  <c r="AH154" i="4" s="1"/>
  <c r="G169" i="8"/>
  <c r="G168" i="8"/>
  <c r="D71" i="9"/>
  <c r="D72" i="9"/>
  <c r="D154" i="1" s="1"/>
  <c r="D73" i="9"/>
  <c r="D70" i="9"/>
  <c r="D154" i="4" l="1"/>
  <c r="C154" i="4" s="1"/>
  <c r="C154" i="1"/>
  <c r="E154" i="1" s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D85" i="4" l="1"/>
  <c r="D37" i="4"/>
  <c r="D47" i="4"/>
  <c r="D35" i="4"/>
  <c r="D23" i="4"/>
  <c r="D11" i="4"/>
  <c r="D94" i="4"/>
  <c r="D82" i="4"/>
  <c r="D70" i="4"/>
  <c r="D58" i="4"/>
  <c r="D46" i="4"/>
  <c r="D34" i="4"/>
  <c r="D22" i="4"/>
  <c r="D10" i="4"/>
  <c r="D49" i="4"/>
  <c r="D97" i="4"/>
  <c r="D71" i="4"/>
  <c r="D57" i="4"/>
  <c r="D45" i="4"/>
  <c r="D33" i="4"/>
  <c r="D21" i="4"/>
  <c r="D9" i="4"/>
  <c r="D92" i="4"/>
  <c r="D80" i="4"/>
  <c r="D68" i="4"/>
  <c r="D56" i="4"/>
  <c r="D44" i="4"/>
  <c r="D32" i="4"/>
  <c r="D20" i="4"/>
  <c r="D8" i="4"/>
  <c r="D73" i="4"/>
  <c r="D95" i="4"/>
  <c r="D93" i="4"/>
  <c r="D91" i="4"/>
  <c r="D55" i="4"/>
  <c r="D43" i="4"/>
  <c r="D7" i="4"/>
  <c r="D102" i="4"/>
  <c r="D90" i="4"/>
  <c r="D78" i="4"/>
  <c r="D66" i="4"/>
  <c r="D54" i="4"/>
  <c r="D42" i="4"/>
  <c r="D30" i="4"/>
  <c r="D18" i="4"/>
  <c r="D6" i="4"/>
  <c r="D99" i="4"/>
  <c r="D25" i="4"/>
  <c r="D59" i="4"/>
  <c r="D81" i="4"/>
  <c r="D103" i="4"/>
  <c r="D79" i="4"/>
  <c r="D31" i="4"/>
  <c r="D101" i="4"/>
  <c r="D89" i="4"/>
  <c r="D77" i="4"/>
  <c r="D65" i="4"/>
  <c r="D53" i="4"/>
  <c r="D41" i="4"/>
  <c r="D29" i="4"/>
  <c r="D17" i="4"/>
  <c r="D5" i="4"/>
  <c r="D87" i="4"/>
  <c r="D61" i="4"/>
  <c r="D83" i="4"/>
  <c r="D69" i="4"/>
  <c r="D67" i="4"/>
  <c r="D19" i="4"/>
  <c r="D100" i="4"/>
  <c r="D88" i="4"/>
  <c r="D76" i="4"/>
  <c r="D64" i="4"/>
  <c r="D52" i="4"/>
  <c r="D40" i="4"/>
  <c r="D28" i="4"/>
  <c r="D16" i="4"/>
  <c r="D4" i="4"/>
  <c r="D75" i="4"/>
  <c r="D63" i="4"/>
  <c r="D51" i="4"/>
  <c r="D39" i="4"/>
  <c r="D27" i="4"/>
  <c r="D15" i="4"/>
  <c r="D3" i="4"/>
  <c r="D98" i="4"/>
  <c r="D86" i="4"/>
  <c r="D74" i="4"/>
  <c r="D62" i="4"/>
  <c r="D50" i="4"/>
  <c r="D38" i="4"/>
  <c r="D26" i="4"/>
  <c r="D14" i="4"/>
  <c r="D13" i="4"/>
  <c r="D96" i="4"/>
  <c r="D84" i="4"/>
  <c r="D72" i="4"/>
  <c r="D60" i="4"/>
  <c r="D48" i="4"/>
  <c r="D36" i="4"/>
  <c r="D24" i="4"/>
  <c r="D12" i="4"/>
  <c r="X169" i="8"/>
  <c r="AI153" i="1" l="1"/>
  <c r="AG153" i="4" s="1"/>
  <c r="AH153" i="1"/>
  <c r="AF153" i="4" s="1"/>
  <c r="AG153" i="1"/>
  <c r="AE153" i="4" s="1"/>
  <c r="AF153" i="1"/>
  <c r="AD153" i="4" s="1"/>
  <c r="AE153" i="1"/>
  <c r="AC153" i="4" s="1"/>
  <c r="AD153" i="1"/>
  <c r="AB153" i="4" s="1"/>
  <c r="AC153" i="1"/>
  <c r="AA153" i="4" s="1"/>
  <c r="AB153" i="1"/>
  <c r="Z153" i="4" s="1"/>
  <c r="AA153" i="1"/>
  <c r="Y153" i="4" s="1"/>
  <c r="Z153" i="1"/>
  <c r="X153" i="4" s="1"/>
  <c r="Y153" i="1"/>
  <c r="W153" i="4" s="1"/>
  <c r="X153" i="1"/>
  <c r="V153" i="4" s="1"/>
  <c r="AI152" i="1"/>
  <c r="AG152" i="4" s="1"/>
  <c r="AH152" i="1"/>
  <c r="AF152" i="4" s="1"/>
  <c r="AG152" i="1"/>
  <c r="AE152" i="4" s="1"/>
  <c r="AF152" i="1"/>
  <c r="AD152" i="4" s="1"/>
  <c r="AE152" i="1"/>
  <c r="AC152" i="4" s="1"/>
  <c r="AD152" i="1"/>
  <c r="AB152" i="4" s="1"/>
  <c r="AC152" i="1"/>
  <c r="AA152" i="4" s="1"/>
  <c r="AB152" i="1"/>
  <c r="Z152" i="4" s="1"/>
  <c r="AA152" i="1"/>
  <c r="Y152" i="4" s="1"/>
  <c r="Z152" i="1"/>
  <c r="X152" i="4" s="1"/>
  <c r="Y152" i="1"/>
  <c r="W152" i="4" s="1"/>
  <c r="X152" i="1"/>
  <c r="V152" i="4" s="1"/>
  <c r="AJ4" i="1"/>
  <c r="AH4" i="4" s="1"/>
  <c r="AJ5" i="1"/>
  <c r="AH5" i="4" s="1"/>
  <c r="AJ6" i="1"/>
  <c r="AH6" i="4" s="1"/>
  <c r="AJ7" i="1"/>
  <c r="AH7" i="4" s="1"/>
  <c r="AJ8" i="1"/>
  <c r="AH8" i="4" s="1"/>
  <c r="AJ9" i="1"/>
  <c r="AH9" i="4" s="1"/>
  <c r="AJ10" i="1"/>
  <c r="AH10" i="4" s="1"/>
  <c r="AJ11" i="1"/>
  <c r="AH11" i="4" s="1"/>
  <c r="AJ12" i="1"/>
  <c r="AH12" i="4" s="1"/>
  <c r="AJ13" i="1"/>
  <c r="AH13" i="4" s="1"/>
  <c r="AJ14" i="1"/>
  <c r="AH14" i="4" s="1"/>
  <c r="AJ15" i="1"/>
  <c r="AH15" i="4" s="1"/>
  <c r="AJ16" i="1"/>
  <c r="AH16" i="4" s="1"/>
  <c r="AJ17" i="1"/>
  <c r="AH17" i="4" s="1"/>
  <c r="AJ18" i="1"/>
  <c r="AH18" i="4" s="1"/>
  <c r="AJ19" i="1"/>
  <c r="AH19" i="4" s="1"/>
  <c r="AJ20" i="1"/>
  <c r="AH20" i="4" s="1"/>
  <c r="AJ21" i="1"/>
  <c r="AH21" i="4" s="1"/>
  <c r="AJ22" i="1"/>
  <c r="AH22" i="4" s="1"/>
  <c r="AJ23" i="1"/>
  <c r="AH23" i="4" s="1"/>
  <c r="AJ24" i="1"/>
  <c r="AH24" i="4" s="1"/>
  <c r="AJ25" i="1"/>
  <c r="AH25" i="4" s="1"/>
  <c r="AJ26" i="1"/>
  <c r="AH26" i="4" s="1"/>
  <c r="AJ27" i="1"/>
  <c r="AH27" i="4" s="1"/>
  <c r="AJ28" i="1"/>
  <c r="AH28" i="4" s="1"/>
  <c r="AJ29" i="1"/>
  <c r="AH29" i="4" s="1"/>
  <c r="AJ30" i="1"/>
  <c r="AH30" i="4" s="1"/>
  <c r="AJ31" i="1"/>
  <c r="AH31" i="4" s="1"/>
  <c r="AJ32" i="1"/>
  <c r="AH32" i="4" s="1"/>
  <c r="AJ33" i="1"/>
  <c r="AH33" i="4" s="1"/>
  <c r="AJ34" i="1"/>
  <c r="AH34" i="4" s="1"/>
  <c r="AJ35" i="1"/>
  <c r="AH35" i="4" s="1"/>
  <c r="AJ36" i="1"/>
  <c r="AH36" i="4" s="1"/>
  <c r="AJ37" i="1"/>
  <c r="AH37" i="4" s="1"/>
  <c r="AJ38" i="1"/>
  <c r="AH38" i="4" s="1"/>
  <c r="AJ39" i="1"/>
  <c r="AH39" i="4" s="1"/>
  <c r="AJ40" i="1"/>
  <c r="AH40" i="4" s="1"/>
  <c r="AJ41" i="1"/>
  <c r="AH41" i="4" s="1"/>
  <c r="AJ42" i="1"/>
  <c r="AH42" i="4" s="1"/>
  <c r="AJ43" i="1"/>
  <c r="AH43" i="4" s="1"/>
  <c r="AJ44" i="1"/>
  <c r="AH44" i="4" s="1"/>
  <c r="AJ45" i="1"/>
  <c r="AH45" i="4" s="1"/>
  <c r="AJ46" i="1"/>
  <c r="AH46" i="4" s="1"/>
  <c r="AJ47" i="1"/>
  <c r="AH47" i="4" s="1"/>
  <c r="AJ48" i="1"/>
  <c r="AH48" i="4" s="1"/>
  <c r="AJ49" i="1"/>
  <c r="AH49" i="4" s="1"/>
  <c r="AJ50" i="1"/>
  <c r="AH50" i="4" s="1"/>
  <c r="AJ51" i="1"/>
  <c r="AH51" i="4" s="1"/>
  <c r="AJ52" i="1"/>
  <c r="AH52" i="4" s="1"/>
  <c r="AJ53" i="1"/>
  <c r="AH53" i="4" s="1"/>
  <c r="AJ54" i="1"/>
  <c r="AH54" i="4" s="1"/>
  <c r="AJ55" i="1"/>
  <c r="AH55" i="4" s="1"/>
  <c r="AJ56" i="1"/>
  <c r="AH56" i="4" s="1"/>
  <c r="AJ57" i="1"/>
  <c r="AH57" i="4" s="1"/>
  <c r="AJ58" i="1"/>
  <c r="AH58" i="4" s="1"/>
  <c r="AJ59" i="1"/>
  <c r="AH59" i="4" s="1"/>
  <c r="AJ60" i="1"/>
  <c r="AH60" i="4" s="1"/>
  <c r="AJ61" i="1"/>
  <c r="AH61" i="4" s="1"/>
  <c r="AJ62" i="1"/>
  <c r="AH62" i="4" s="1"/>
  <c r="AJ63" i="1"/>
  <c r="AH63" i="4" s="1"/>
  <c r="AJ64" i="1"/>
  <c r="AH64" i="4" s="1"/>
  <c r="AJ65" i="1"/>
  <c r="AH65" i="4" s="1"/>
  <c r="AJ66" i="1"/>
  <c r="AH66" i="4" s="1"/>
  <c r="AJ67" i="1"/>
  <c r="AH67" i="4" s="1"/>
  <c r="AJ68" i="1"/>
  <c r="AH68" i="4" s="1"/>
  <c r="AJ69" i="1"/>
  <c r="AH69" i="4" s="1"/>
  <c r="AJ70" i="1"/>
  <c r="AH70" i="4" s="1"/>
  <c r="AJ71" i="1"/>
  <c r="AH71" i="4" s="1"/>
  <c r="AJ72" i="1"/>
  <c r="AH72" i="4" s="1"/>
  <c r="AJ73" i="1"/>
  <c r="AH73" i="4" s="1"/>
  <c r="AJ74" i="1"/>
  <c r="AH74" i="4" s="1"/>
  <c r="AJ75" i="1"/>
  <c r="AH75" i="4" s="1"/>
  <c r="AJ76" i="1"/>
  <c r="AH76" i="4" s="1"/>
  <c r="AJ77" i="1"/>
  <c r="AH77" i="4" s="1"/>
  <c r="AJ78" i="1"/>
  <c r="AH78" i="4" s="1"/>
  <c r="AJ79" i="1"/>
  <c r="AH79" i="4" s="1"/>
  <c r="AJ80" i="1"/>
  <c r="AH80" i="4" s="1"/>
  <c r="AJ81" i="1"/>
  <c r="AH81" i="4" s="1"/>
  <c r="AJ82" i="1"/>
  <c r="AH82" i="4" s="1"/>
  <c r="AJ83" i="1"/>
  <c r="AH83" i="4" s="1"/>
  <c r="AJ84" i="1"/>
  <c r="AH84" i="4" s="1"/>
  <c r="AJ85" i="1"/>
  <c r="AH85" i="4" s="1"/>
  <c r="AJ86" i="1"/>
  <c r="AH86" i="4" s="1"/>
  <c r="AJ87" i="1"/>
  <c r="AH87" i="4" s="1"/>
  <c r="AJ88" i="1"/>
  <c r="AH88" i="4" s="1"/>
  <c r="AJ89" i="1"/>
  <c r="AH89" i="4" s="1"/>
  <c r="AJ90" i="1"/>
  <c r="AH90" i="4" s="1"/>
  <c r="AJ91" i="1"/>
  <c r="AH91" i="4" s="1"/>
  <c r="AJ92" i="1"/>
  <c r="AH92" i="4" s="1"/>
  <c r="AJ93" i="1"/>
  <c r="AH93" i="4" s="1"/>
  <c r="AJ94" i="1"/>
  <c r="AH94" i="4" s="1"/>
  <c r="AJ95" i="1"/>
  <c r="AH95" i="4" s="1"/>
  <c r="AJ96" i="1"/>
  <c r="AH96" i="4" s="1"/>
  <c r="AJ97" i="1"/>
  <c r="AH97" i="4" s="1"/>
  <c r="AJ98" i="1"/>
  <c r="AH98" i="4" s="1"/>
  <c r="AJ99" i="1"/>
  <c r="AH99" i="4" s="1"/>
  <c r="AJ100" i="1"/>
  <c r="AH100" i="4" s="1"/>
  <c r="AJ101" i="1"/>
  <c r="AH101" i="4" s="1"/>
  <c r="AJ102" i="1"/>
  <c r="AH102" i="4" s="1"/>
  <c r="AJ103" i="1"/>
  <c r="AH103" i="4" s="1"/>
  <c r="AJ104" i="1"/>
  <c r="AH104" i="4" s="1"/>
  <c r="AJ105" i="1"/>
  <c r="AH105" i="4" s="1"/>
  <c r="AJ106" i="1"/>
  <c r="AH106" i="4" s="1"/>
  <c r="AJ107" i="1"/>
  <c r="AH107" i="4" s="1"/>
  <c r="AJ108" i="1"/>
  <c r="AH108" i="4" s="1"/>
  <c r="AJ109" i="1"/>
  <c r="AH109" i="4" s="1"/>
  <c r="AJ110" i="1"/>
  <c r="AH110" i="4" s="1"/>
  <c r="AJ111" i="1"/>
  <c r="AH111" i="4" s="1"/>
  <c r="AJ112" i="1"/>
  <c r="AH112" i="4" s="1"/>
  <c r="AJ113" i="1"/>
  <c r="AH113" i="4" s="1"/>
  <c r="AJ114" i="1"/>
  <c r="AH114" i="4" s="1"/>
  <c r="AJ115" i="1"/>
  <c r="AH115" i="4" s="1"/>
  <c r="AJ116" i="1"/>
  <c r="AH116" i="4" s="1"/>
  <c r="AJ117" i="1"/>
  <c r="AH117" i="4" s="1"/>
  <c r="AJ118" i="1"/>
  <c r="AH118" i="4" s="1"/>
  <c r="AJ119" i="1"/>
  <c r="AH119" i="4" s="1"/>
  <c r="AJ120" i="1"/>
  <c r="AH120" i="4" s="1"/>
  <c r="AJ121" i="1"/>
  <c r="AH121" i="4" s="1"/>
  <c r="AJ122" i="1"/>
  <c r="AH122" i="4" s="1"/>
  <c r="AJ123" i="1"/>
  <c r="AH123" i="4" s="1"/>
  <c r="AJ124" i="1"/>
  <c r="AH124" i="4" s="1"/>
  <c r="AJ125" i="1"/>
  <c r="AH125" i="4" s="1"/>
  <c r="AJ126" i="1"/>
  <c r="AH126" i="4" s="1"/>
  <c r="AJ127" i="1"/>
  <c r="AH127" i="4" s="1"/>
  <c r="AJ128" i="1"/>
  <c r="AH128" i="4" s="1"/>
  <c r="AJ129" i="1"/>
  <c r="AH129" i="4" s="1"/>
  <c r="AJ130" i="1"/>
  <c r="AH130" i="4" s="1"/>
  <c r="AJ131" i="1"/>
  <c r="AH131" i="4" s="1"/>
  <c r="AJ132" i="1"/>
  <c r="AH132" i="4" s="1"/>
  <c r="AJ133" i="1"/>
  <c r="AH133" i="4" s="1"/>
  <c r="AJ134" i="1"/>
  <c r="AH134" i="4" s="1"/>
  <c r="AJ135" i="1"/>
  <c r="AH135" i="4" s="1"/>
  <c r="AJ136" i="1"/>
  <c r="AH136" i="4" s="1"/>
  <c r="AJ137" i="1"/>
  <c r="AH137" i="4" s="1"/>
  <c r="AJ138" i="1"/>
  <c r="AH138" i="4" s="1"/>
  <c r="AJ139" i="1"/>
  <c r="AH139" i="4" s="1"/>
  <c r="AJ140" i="1"/>
  <c r="AH140" i="4" s="1"/>
  <c r="AJ141" i="1"/>
  <c r="AH141" i="4" s="1"/>
  <c r="AJ142" i="1"/>
  <c r="AH142" i="4" s="1"/>
  <c r="AJ143" i="1"/>
  <c r="AH143" i="4" s="1"/>
  <c r="AJ144" i="1"/>
  <c r="AH144" i="4" s="1"/>
  <c r="AJ145" i="1"/>
  <c r="AH145" i="4" s="1"/>
  <c r="AJ146" i="1"/>
  <c r="AH146" i="4" s="1"/>
  <c r="AJ147" i="1"/>
  <c r="AH147" i="4" s="1"/>
  <c r="AJ148" i="1"/>
  <c r="AH148" i="4" s="1"/>
  <c r="AJ149" i="1"/>
  <c r="AH149" i="4" s="1"/>
  <c r="AJ150" i="1"/>
  <c r="AH150" i="4" s="1"/>
  <c r="AJ151" i="1"/>
  <c r="AH151" i="4" s="1"/>
  <c r="AJ152" i="1"/>
  <c r="AH152" i="4" s="1"/>
  <c r="AJ153" i="1"/>
  <c r="AH153" i="4" s="1"/>
  <c r="AJ165" i="1"/>
  <c r="AH165" i="4" s="1"/>
  <c r="AI4" i="1"/>
  <c r="AG4" i="4" s="1"/>
  <c r="AI5" i="1"/>
  <c r="AG5" i="4" s="1"/>
  <c r="AI6" i="1"/>
  <c r="AG6" i="4" s="1"/>
  <c r="AI7" i="1"/>
  <c r="AG7" i="4" s="1"/>
  <c r="AI8" i="1"/>
  <c r="AG8" i="4" s="1"/>
  <c r="AI9" i="1"/>
  <c r="AG9" i="4" s="1"/>
  <c r="AI10" i="1"/>
  <c r="AG10" i="4" s="1"/>
  <c r="AI11" i="1"/>
  <c r="AG11" i="4" s="1"/>
  <c r="AI12" i="1"/>
  <c r="AG12" i="4" s="1"/>
  <c r="AI13" i="1"/>
  <c r="AG13" i="4" s="1"/>
  <c r="AI14" i="1"/>
  <c r="AG14" i="4" s="1"/>
  <c r="AI15" i="1"/>
  <c r="AG15" i="4" s="1"/>
  <c r="AI16" i="1"/>
  <c r="AG16" i="4" s="1"/>
  <c r="AI17" i="1"/>
  <c r="AG17" i="4" s="1"/>
  <c r="AI18" i="1"/>
  <c r="AG18" i="4" s="1"/>
  <c r="AI19" i="1"/>
  <c r="AG19" i="4" s="1"/>
  <c r="AI20" i="1"/>
  <c r="AG20" i="4" s="1"/>
  <c r="AI21" i="1"/>
  <c r="AG21" i="4" s="1"/>
  <c r="AI22" i="1"/>
  <c r="AG22" i="4" s="1"/>
  <c r="AI23" i="1"/>
  <c r="AG23" i="4" s="1"/>
  <c r="AI24" i="1"/>
  <c r="AG24" i="4" s="1"/>
  <c r="AI25" i="1"/>
  <c r="AG25" i="4" s="1"/>
  <c r="AI26" i="1"/>
  <c r="AG26" i="4" s="1"/>
  <c r="AI27" i="1"/>
  <c r="AG27" i="4" s="1"/>
  <c r="AI28" i="1"/>
  <c r="AG28" i="4" s="1"/>
  <c r="AI29" i="1"/>
  <c r="AG29" i="4" s="1"/>
  <c r="AI30" i="1"/>
  <c r="AG30" i="4" s="1"/>
  <c r="AI31" i="1"/>
  <c r="AG31" i="4" s="1"/>
  <c r="AI32" i="1"/>
  <c r="AG32" i="4" s="1"/>
  <c r="AI33" i="1"/>
  <c r="AG33" i="4" s="1"/>
  <c r="AI34" i="1"/>
  <c r="AG34" i="4" s="1"/>
  <c r="AI35" i="1"/>
  <c r="AG35" i="4" s="1"/>
  <c r="AI36" i="1"/>
  <c r="AG36" i="4" s="1"/>
  <c r="AI37" i="1"/>
  <c r="AG37" i="4" s="1"/>
  <c r="AI38" i="1"/>
  <c r="AG38" i="4" s="1"/>
  <c r="AI39" i="1"/>
  <c r="AG39" i="4" s="1"/>
  <c r="AI40" i="1"/>
  <c r="AG40" i="4" s="1"/>
  <c r="AI41" i="1"/>
  <c r="AG41" i="4" s="1"/>
  <c r="AI42" i="1"/>
  <c r="AG42" i="4" s="1"/>
  <c r="AI43" i="1"/>
  <c r="AG43" i="4" s="1"/>
  <c r="AI44" i="1"/>
  <c r="AG44" i="4" s="1"/>
  <c r="AI45" i="1"/>
  <c r="AG45" i="4" s="1"/>
  <c r="AI46" i="1"/>
  <c r="AG46" i="4" s="1"/>
  <c r="AI47" i="1"/>
  <c r="AG47" i="4" s="1"/>
  <c r="AI48" i="1"/>
  <c r="AG48" i="4" s="1"/>
  <c r="AI49" i="1"/>
  <c r="AG49" i="4" s="1"/>
  <c r="AI50" i="1"/>
  <c r="AG50" i="4" s="1"/>
  <c r="AI51" i="1"/>
  <c r="AG51" i="4" s="1"/>
  <c r="AI52" i="1"/>
  <c r="AG52" i="4" s="1"/>
  <c r="AI53" i="1"/>
  <c r="AG53" i="4" s="1"/>
  <c r="AI54" i="1"/>
  <c r="AG54" i="4" s="1"/>
  <c r="AI55" i="1"/>
  <c r="AG55" i="4" s="1"/>
  <c r="AI56" i="1"/>
  <c r="AG56" i="4" s="1"/>
  <c r="AI57" i="1"/>
  <c r="AG57" i="4" s="1"/>
  <c r="AI58" i="1"/>
  <c r="AG58" i="4" s="1"/>
  <c r="AI59" i="1"/>
  <c r="AG59" i="4" s="1"/>
  <c r="AI60" i="1"/>
  <c r="AG60" i="4" s="1"/>
  <c r="AI61" i="1"/>
  <c r="AG61" i="4" s="1"/>
  <c r="AI62" i="1"/>
  <c r="AG62" i="4" s="1"/>
  <c r="AI63" i="1"/>
  <c r="AG63" i="4" s="1"/>
  <c r="AI64" i="1"/>
  <c r="AG64" i="4" s="1"/>
  <c r="AI65" i="1"/>
  <c r="AG65" i="4" s="1"/>
  <c r="AI66" i="1"/>
  <c r="AG66" i="4" s="1"/>
  <c r="AI67" i="1"/>
  <c r="AG67" i="4" s="1"/>
  <c r="AI68" i="1"/>
  <c r="AG68" i="4" s="1"/>
  <c r="AI69" i="1"/>
  <c r="AG69" i="4" s="1"/>
  <c r="AI70" i="1"/>
  <c r="AG70" i="4" s="1"/>
  <c r="AI71" i="1"/>
  <c r="AG71" i="4" s="1"/>
  <c r="AI72" i="1"/>
  <c r="AG72" i="4" s="1"/>
  <c r="AI73" i="1"/>
  <c r="AG73" i="4" s="1"/>
  <c r="AI74" i="1"/>
  <c r="AG74" i="4" s="1"/>
  <c r="AI75" i="1"/>
  <c r="AG75" i="4" s="1"/>
  <c r="AI76" i="1"/>
  <c r="AG76" i="4" s="1"/>
  <c r="AI77" i="1"/>
  <c r="AG77" i="4" s="1"/>
  <c r="AI78" i="1"/>
  <c r="AG78" i="4" s="1"/>
  <c r="AI79" i="1"/>
  <c r="AG79" i="4" s="1"/>
  <c r="AI80" i="1"/>
  <c r="AG80" i="4" s="1"/>
  <c r="AI81" i="1"/>
  <c r="AG81" i="4" s="1"/>
  <c r="AI82" i="1"/>
  <c r="AG82" i="4" s="1"/>
  <c r="AI83" i="1"/>
  <c r="AG83" i="4" s="1"/>
  <c r="AI84" i="1"/>
  <c r="AG84" i="4" s="1"/>
  <c r="AI85" i="1"/>
  <c r="AG85" i="4" s="1"/>
  <c r="AI86" i="1"/>
  <c r="AG86" i="4" s="1"/>
  <c r="AI87" i="1"/>
  <c r="AG87" i="4" s="1"/>
  <c r="AI88" i="1"/>
  <c r="AG88" i="4" s="1"/>
  <c r="AI89" i="1"/>
  <c r="AG89" i="4" s="1"/>
  <c r="AI90" i="1"/>
  <c r="AG90" i="4" s="1"/>
  <c r="AI91" i="1"/>
  <c r="AG91" i="4" s="1"/>
  <c r="AI92" i="1"/>
  <c r="AG92" i="4" s="1"/>
  <c r="AI93" i="1"/>
  <c r="AG93" i="4" s="1"/>
  <c r="AI94" i="1"/>
  <c r="AG94" i="4" s="1"/>
  <c r="AI95" i="1"/>
  <c r="AG95" i="4" s="1"/>
  <c r="AI96" i="1"/>
  <c r="AG96" i="4" s="1"/>
  <c r="AI97" i="1"/>
  <c r="AG97" i="4" s="1"/>
  <c r="AI98" i="1"/>
  <c r="AG98" i="4" s="1"/>
  <c r="AI99" i="1"/>
  <c r="AG99" i="4" s="1"/>
  <c r="AI100" i="1"/>
  <c r="AG100" i="4" s="1"/>
  <c r="AI101" i="1"/>
  <c r="AG101" i="4" s="1"/>
  <c r="AI102" i="1"/>
  <c r="AG102" i="4" s="1"/>
  <c r="AI103" i="1"/>
  <c r="AG103" i="4" s="1"/>
  <c r="AI104" i="1"/>
  <c r="AG104" i="4" s="1"/>
  <c r="AI105" i="1"/>
  <c r="AG105" i="4" s="1"/>
  <c r="AI106" i="1"/>
  <c r="AG106" i="4" s="1"/>
  <c r="AI107" i="1"/>
  <c r="AG107" i="4" s="1"/>
  <c r="AI108" i="1"/>
  <c r="AG108" i="4" s="1"/>
  <c r="AI109" i="1"/>
  <c r="AG109" i="4" s="1"/>
  <c r="AI110" i="1"/>
  <c r="AG110" i="4" s="1"/>
  <c r="AI111" i="1"/>
  <c r="AG111" i="4" s="1"/>
  <c r="AI112" i="1"/>
  <c r="AG112" i="4" s="1"/>
  <c r="AI113" i="1"/>
  <c r="AG113" i="4" s="1"/>
  <c r="AI114" i="1"/>
  <c r="AG114" i="4" s="1"/>
  <c r="AI115" i="1"/>
  <c r="AG115" i="4" s="1"/>
  <c r="AI116" i="1"/>
  <c r="AG116" i="4" s="1"/>
  <c r="AI117" i="1"/>
  <c r="AG117" i="4" s="1"/>
  <c r="AI118" i="1"/>
  <c r="AG118" i="4" s="1"/>
  <c r="AI119" i="1"/>
  <c r="AG119" i="4" s="1"/>
  <c r="AI120" i="1"/>
  <c r="AG120" i="4" s="1"/>
  <c r="AI121" i="1"/>
  <c r="AG121" i="4" s="1"/>
  <c r="AI122" i="1"/>
  <c r="AG122" i="4" s="1"/>
  <c r="AI123" i="1"/>
  <c r="AG123" i="4" s="1"/>
  <c r="AI124" i="1"/>
  <c r="AG124" i="4" s="1"/>
  <c r="AI125" i="1"/>
  <c r="AG125" i="4" s="1"/>
  <c r="AI126" i="1"/>
  <c r="AG126" i="4" s="1"/>
  <c r="AI127" i="1"/>
  <c r="AG127" i="4" s="1"/>
  <c r="AI128" i="1"/>
  <c r="AG128" i="4" s="1"/>
  <c r="AI129" i="1"/>
  <c r="AG129" i="4" s="1"/>
  <c r="AI130" i="1"/>
  <c r="AG130" i="4" s="1"/>
  <c r="AI131" i="1"/>
  <c r="AG131" i="4" s="1"/>
  <c r="AI132" i="1"/>
  <c r="AG132" i="4" s="1"/>
  <c r="AI133" i="1"/>
  <c r="AG133" i="4" s="1"/>
  <c r="AI134" i="1"/>
  <c r="AG134" i="4" s="1"/>
  <c r="AI135" i="1"/>
  <c r="AG135" i="4" s="1"/>
  <c r="AI136" i="1"/>
  <c r="AG136" i="4" s="1"/>
  <c r="AI137" i="1"/>
  <c r="AG137" i="4" s="1"/>
  <c r="AI138" i="1"/>
  <c r="AG138" i="4" s="1"/>
  <c r="AI139" i="1"/>
  <c r="AG139" i="4" s="1"/>
  <c r="AI140" i="1"/>
  <c r="AG140" i="4" s="1"/>
  <c r="AI141" i="1"/>
  <c r="AG141" i="4" s="1"/>
  <c r="AI142" i="1"/>
  <c r="AG142" i="4" s="1"/>
  <c r="AI143" i="1"/>
  <c r="AG143" i="4" s="1"/>
  <c r="AI144" i="1"/>
  <c r="AG144" i="4" s="1"/>
  <c r="AI145" i="1"/>
  <c r="AG145" i="4" s="1"/>
  <c r="AI146" i="1"/>
  <c r="AG146" i="4" s="1"/>
  <c r="AI147" i="1"/>
  <c r="AG147" i="4" s="1"/>
  <c r="AI148" i="1"/>
  <c r="AG148" i="4" s="1"/>
  <c r="AI149" i="1"/>
  <c r="AG149" i="4" s="1"/>
  <c r="AI150" i="1"/>
  <c r="AG150" i="4" s="1"/>
  <c r="AI151" i="1"/>
  <c r="AG151" i="4" s="1"/>
  <c r="AH4" i="1"/>
  <c r="AF4" i="4" s="1"/>
  <c r="AH5" i="1"/>
  <c r="AF5" i="4" s="1"/>
  <c r="AH6" i="1"/>
  <c r="AF6" i="4" s="1"/>
  <c r="AH7" i="1"/>
  <c r="AF7" i="4" s="1"/>
  <c r="AH8" i="1"/>
  <c r="AF8" i="4" s="1"/>
  <c r="AH9" i="1"/>
  <c r="AF9" i="4" s="1"/>
  <c r="AH10" i="1"/>
  <c r="AF10" i="4" s="1"/>
  <c r="AH11" i="1"/>
  <c r="AF11" i="4" s="1"/>
  <c r="AH12" i="1"/>
  <c r="AF12" i="4" s="1"/>
  <c r="AH13" i="1"/>
  <c r="AF13" i="4" s="1"/>
  <c r="AH14" i="1"/>
  <c r="AF14" i="4" s="1"/>
  <c r="AH15" i="1"/>
  <c r="AF15" i="4" s="1"/>
  <c r="AH16" i="1"/>
  <c r="AF16" i="4" s="1"/>
  <c r="AH17" i="1"/>
  <c r="AF17" i="4" s="1"/>
  <c r="AH18" i="1"/>
  <c r="AF18" i="4" s="1"/>
  <c r="AH19" i="1"/>
  <c r="AF19" i="4" s="1"/>
  <c r="AH20" i="1"/>
  <c r="AF20" i="4" s="1"/>
  <c r="AH21" i="1"/>
  <c r="AF21" i="4" s="1"/>
  <c r="AH22" i="1"/>
  <c r="AF22" i="4" s="1"/>
  <c r="AH23" i="1"/>
  <c r="AF23" i="4" s="1"/>
  <c r="AH24" i="1"/>
  <c r="AF24" i="4" s="1"/>
  <c r="AH25" i="1"/>
  <c r="AF25" i="4" s="1"/>
  <c r="AH26" i="1"/>
  <c r="AF26" i="4" s="1"/>
  <c r="AH27" i="1"/>
  <c r="AF27" i="4" s="1"/>
  <c r="AH28" i="1"/>
  <c r="AF28" i="4" s="1"/>
  <c r="AH29" i="1"/>
  <c r="AF29" i="4" s="1"/>
  <c r="AH30" i="1"/>
  <c r="AF30" i="4" s="1"/>
  <c r="AH31" i="1"/>
  <c r="AF31" i="4" s="1"/>
  <c r="AH32" i="1"/>
  <c r="AF32" i="4" s="1"/>
  <c r="AH33" i="1"/>
  <c r="AF33" i="4" s="1"/>
  <c r="AH34" i="1"/>
  <c r="AF34" i="4" s="1"/>
  <c r="AH35" i="1"/>
  <c r="AF35" i="4" s="1"/>
  <c r="AH36" i="1"/>
  <c r="AF36" i="4" s="1"/>
  <c r="AH37" i="1"/>
  <c r="AF37" i="4" s="1"/>
  <c r="AH38" i="1"/>
  <c r="AF38" i="4" s="1"/>
  <c r="AH39" i="1"/>
  <c r="AF39" i="4" s="1"/>
  <c r="AH40" i="1"/>
  <c r="AF40" i="4" s="1"/>
  <c r="AH41" i="1"/>
  <c r="AF41" i="4" s="1"/>
  <c r="AH42" i="1"/>
  <c r="AF42" i="4" s="1"/>
  <c r="AH43" i="1"/>
  <c r="AF43" i="4" s="1"/>
  <c r="AH44" i="1"/>
  <c r="AF44" i="4" s="1"/>
  <c r="AH45" i="1"/>
  <c r="AF45" i="4" s="1"/>
  <c r="AH46" i="1"/>
  <c r="AF46" i="4" s="1"/>
  <c r="AH47" i="1"/>
  <c r="AF47" i="4" s="1"/>
  <c r="AH48" i="1"/>
  <c r="AF48" i="4" s="1"/>
  <c r="AH49" i="1"/>
  <c r="AF49" i="4" s="1"/>
  <c r="AH50" i="1"/>
  <c r="AF50" i="4" s="1"/>
  <c r="AH51" i="1"/>
  <c r="AF51" i="4" s="1"/>
  <c r="AH52" i="1"/>
  <c r="AF52" i="4" s="1"/>
  <c r="AH53" i="1"/>
  <c r="AF53" i="4" s="1"/>
  <c r="AH54" i="1"/>
  <c r="AF54" i="4" s="1"/>
  <c r="AH55" i="1"/>
  <c r="AF55" i="4" s="1"/>
  <c r="AH56" i="1"/>
  <c r="AF56" i="4" s="1"/>
  <c r="AH57" i="1"/>
  <c r="AF57" i="4" s="1"/>
  <c r="AH58" i="1"/>
  <c r="AF58" i="4" s="1"/>
  <c r="AH59" i="1"/>
  <c r="AF59" i="4" s="1"/>
  <c r="AH60" i="1"/>
  <c r="AF60" i="4" s="1"/>
  <c r="AH61" i="1"/>
  <c r="AF61" i="4" s="1"/>
  <c r="AH62" i="1"/>
  <c r="AF62" i="4" s="1"/>
  <c r="AH63" i="1"/>
  <c r="AF63" i="4" s="1"/>
  <c r="AH64" i="1"/>
  <c r="AF64" i="4" s="1"/>
  <c r="AH65" i="1"/>
  <c r="AF65" i="4" s="1"/>
  <c r="AH66" i="1"/>
  <c r="AF66" i="4" s="1"/>
  <c r="AH67" i="1"/>
  <c r="AF67" i="4" s="1"/>
  <c r="AH68" i="1"/>
  <c r="AF68" i="4" s="1"/>
  <c r="AH69" i="1"/>
  <c r="AF69" i="4" s="1"/>
  <c r="AH70" i="1"/>
  <c r="AF70" i="4" s="1"/>
  <c r="AH71" i="1"/>
  <c r="AF71" i="4" s="1"/>
  <c r="AH72" i="1"/>
  <c r="AF72" i="4" s="1"/>
  <c r="AH73" i="1"/>
  <c r="AF73" i="4" s="1"/>
  <c r="AH74" i="1"/>
  <c r="AF74" i="4" s="1"/>
  <c r="AH75" i="1"/>
  <c r="AF75" i="4" s="1"/>
  <c r="AH76" i="1"/>
  <c r="AF76" i="4" s="1"/>
  <c r="AH77" i="1"/>
  <c r="AF77" i="4" s="1"/>
  <c r="AH78" i="1"/>
  <c r="AF78" i="4" s="1"/>
  <c r="AH79" i="1"/>
  <c r="AF79" i="4" s="1"/>
  <c r="AH80" i="1"/>
  <c r="AF80" i="4" s="1"/>
  <c r="AH81" i="1"/>
  <c r="AF81" i="4" s="1"/>
  <c r="AH82" i="1"/>
  <c r="AF82" i="4" s="1"/>
  <c r="AH83" i="1"/>
  <c r="AF83" i="4" s="1"/>
  <c r="AH84" i="1"/>
  <c r="AF84" i="4" s="1"/>
  <c r="AH85" i="1"/>
  <c r="AF85" i="4" s="1"/>
  <c r="AH86" i="1"/>
  <c r="AF86" i="4" s="1"/>
  <c r="AH87" i="1"/>
  <c r="AF87" i="4" s="1"/>
  <c r="AH88" i="1"/>
  <c r="AF88" i="4" s="1"/>
  <c r="AH89" i="1"/>
  <c r="AF89" i="4" s="1"/>
  <c r="AH90" i="1"/>
  <c r="AF90" i="4" s="1"/>
  <c r="AH91" i="1"/>
  <c r="AF91" i="4" s="1"/>
  <c r="AH92" i="1"/>
  <c r="AF92" i="4" s="1"/>
  <c r="AH93" i="1"/>
  <c r="AF93" i="4" s="1"/>
  <c r="AH94" i="1"/>
  <c r="AF94" i="4" s="1"/>
  <c r="AH95" i="1"/>
  <c r="AF95" i="4" s="1"/>
  <c r="AH96" i="1"/>
  <c r="AF96" i="4" s="1"/>
  <c r="AH97" i="1"/>
  <c r="AF97" i="4" s="1"/>
  <c r="AH98" i="1"/>
  <c r="AF98" i="4" s="1"/>
  <c r="AH99" i="1"/>
  <c r="AF99" i="4" s="1"/>
  <c r="AH100" i="1"/>
  <c r="AF100" i="4" s="1"/>
  <c r="AH101" i="1"/>
  <c r="AF101" i="4" s="1"/>
  <c r="AH102" i="1"/>
  <c r="AF102" i="4" s="1"/>
  <c r="AH103" i="1"/>
  <c r="AF103" i="4" s="1"/>
  <c r="AH104" i="1"/>
  <c r="AF104" i="4" s="1"/>
  <c r="AH105" i="1"/>
  <c r="AF105" i="4" s="1"/>
  <c r="AH106" i="1"/>
  <c r="AF106" i="4" s="1"/>
  <c r="AH107" i="1"/>
  <c r="AF107" i="4" s="1"/>
  <c r="AH108" i="1"/>
  <c r="AF108" i="4" s="1"/>
  <c r="AH109" i="1"/>
  <c r="AF109" i="4" s="1"/>
  <c r="AH110" i="1"/>
  <c r="AF110" i="4" s="1"/>
  <c r="AH111" i="1"/>
  <c r="AF111" i="4" s="1"/>
  <c r="AH112" i="1"/>
  <c r="AF112" i="4" s="1"/>
  <c r="AH113" i="1"/>
  <c r="AF113" i="4" s="1"/>
  <c r="AH114" i="1"/>
  <c r="AF114" i="4" s="1"/>
  <c r="AH115" i="1"/>
  <c r="AF115" i="4" s="1"/>
  <c r="AH116" i="1"/>
  <c r="AF116" i="4" s="1"/>
  <c r="AH117" i="1"/>
  <c r="AF117" i="4" s="1"/>
  <c r="AH118" i="1"/>
  <c r="AF118" i="4" s="1"/>
  <c r="AH119" i="1"/>
  <c r="AF119" i="4" s="1"/>
  <c r="AH120" i="1"/>
  <c r="AF120" i="4" s="1"/>
  <c r="AH121" i="1"/>
  <c r="AF121" i="4" s="1"/>
  <c r="AH122" i="1"/>
  <c r="AF122" i="4" s="1"/>
  <c r="AH123" i="1"/>
  <c r="AF123" i="4" s="1"/>
  <c r="AH124" i="1"/>
  <c r="AF124" i="4" s="1"/>
  <c r="AH125" i="1"/>
  <c r="AF125" i="4" s="1"/>
  <c r="AH126" i="1"/>
  <c r="AF126" i="4" s="1"/>
  <c r="AH127" i="1"/>
  <c r="AF127" i="4" s="1"/>
  <c r="AH128" i="1"/>
  <c r="AF128" i="4" s="1"/>
  <c r="AH129" i="1"/>
  <c r="AF129" i="4" s="1"/>
  <c r="AH130" i="1"/>
  <c r="AF130" i="4" s="1"/>
  <c r="AH131" i="1"/>
  <c r="AF131" i="4" s="1"/>
  <c r="AH132" i="1"/>
  <c r="AF132" i="4" s="1"/>
  <c r="AH133" i="1"/>
  <c r="AF133" i="4" s="1"/>
  <c r="AH134" i="1"/>
  <c r="AF134" i="4" s="1"/>
  <c r="AH135" i="1"/>
  <c r="AF135" i="4" s="1"/>
  <c r="AH136" i="1"/>
  <c r="AF136" i="4" s="1"/>
  <c r="AH137" i="1"/>
  <c r="AF137" i="4" s="1"/>
  <c r="AH138" i="1"/>
  <c r="AF138" i="4" s="1"/>
  <c r="AH139" i="1"/>
  <c r="AF139" i="4" s="1"/>
  <c r="AH140" i="1"/>
  <c r="AF140" i="4" s="1"/>
  <c r="AH141" i="1"/>
  <c r="AF141" i="4" s="1"/>
  <c r="AH142" i="1"/>
  <c r="AF142" i="4" s="1"/>
  <c r="AH143" i="1"/>
  <c r="AF143" i="4" s="1"/>
  <c r="AH144" i="1"/>
  <c r="AF144" i="4" s="1"/>
  <c r="AH145" i="1"/>
  <c r="AF145" i="4" s="1"/>
  <c r="AH146" i="1"/>
  <c r="AF146" i="4" s="1"/>
  <c r="AH147" i="1"/>
  <c r="AF147" i="4" s="1"/>
  <c r="AH148" i="1"/>
  <c r="AF148" i="4" s="1"/>
  <c r="AH149" i="1"/>
  <c r="AF149" i="4" s="1"/>
  <c r="AH150" i="1"/>
  <c r="AF150" i="4" s="1"/>
  <c r="AH151" i="1"/>
  <c r="AF151" i="4" s="1"/>
  <c r="AG4" i="1"/>
  <c r="AE4" i="4" s="1"/>
  <c r="AG5" i="1"/>
  <c r="AE5" i="4" s="1"/>
  <c r="AG6" i="1"/>
  <c r="AE6" i="4" s="1"/>
  <c r="AG7" i="1"/>
  <c r="AE7" i="4" s="1"/>
  <c r="AG8" i="1"/>
  <c r="AE8" i="4" s="1"/>
  <c r="AG9" i="1"/>
  <c r="AE9" i="4" s="1"/>
  <c r="AG10" i="1"/>
  <c r="AE10" i="4" s="1"/>
  <c r="AG11" i="1"/>
  <c r="AE11" i="4" s="1"/>
  <c r="AG12" i="1"/>
  <c r="AE12" i="4" s="1"/>
  <c r="AG13" i="1"/>
  <c r="AE13" i="4" s="1"/>
  <c r="AG14" i="1"/>
  <c r="AE14" i="4" s="1"/>
  <c r="AG15" i="1"/>
  <c r="AE15" i="4" s="1"/>
  <c r="AG16" i="1"/>
  <c r="AE16" i="4" s="1"/>
  <c r="AG17" i="1"/>
  <c r="AE17" i="4" s="1"/>
  <c r="AG18" i="1"/>
  <c r="AE18" i="4" s="1"/>
  <c r="AG19" i="1"/>
  <c r="AE19" i="4" s="1"/>
  <c r="AG20" i="1"/>
  <c r="AE20" i="4" s="1"/>
  <c r="AG21" i="1"/>
  <c r="AE21" i="4" s="1"/>
  <c r="AG22" i="1"/>
  <c r="AE22" i="4" s="1"/>
  <c r="AG23" i="1"/>
  <c r="AE23" i="4" s="1"/>
  <c r="AG24" i="1"/>
  <c r="AE24" i="4" s="1"/>
  <c r="AG25" i="1"/>
  <c r="AE25" i="4" s="1"/>
  <c r="AG26" i="1"/>
  <c r="AE26" i="4" s="1"/>
  <c r="AG27" i="1"/>
  <c r="AE27" i="4" s="1"/>
  <c r="AG28" i="1"/>
  <c r="AE28" i="4" s="1"/>
  <c r="AG29" i="1"/>
  <c r="AE29" i="4" s="1"/>
  <c r="AG30" i="1"/>
  <c r="AE30" i="4" s="1"/>
  <c r="AG31" i="1"/>
  <c r="AE31" i="4" s="1"/>
  <c r="AG32" i="1"/>
  <c r="AE32" i="4" s="1"/>
  <c r="AG33" i="1"/>
  <c r="AE33" i="4" s="1"/>
  <c r="AG34" i="1"/>
  <c r="AE34" i="4" s="1"/>
  <c r="AG35" i="1"/>
  <c r="AE35" i="4" s="1"/>
  <c r="AG36" i="1"/>
  <c r="AE36" i="4" s="1"/>
  <c r="AG37" i="1"/>
  <c r="AE37" i="4" s="1"/>
  <c r="AG38" i="1"/>
  <c r="AE38" i="4" s="1"/>
  <c r="AG39" i="1"/>
  <c r="AE39" i="4" s="1"/>
  <c r="AG40" i="1"/>
  <c r="AE40" i="4" s="1"/>
  <c r="AG41" i="1"/>
  <c r="AE41" i="4" s="1"/>
  <c r="AG42" i="1"/>
  <c r="AE42" i="4" s="1"/>
  <c r="AG43" i="1"/>
  <c r="AE43" i="4" s="1"/>
  <c r="AG44" i="1"/>
  <c r="AE44" i="4" s="1"/>
  <c r="AG45" i="1"/>
  <c r="AE45" i="4" s="1"/>
  <c r="AG46" i="1"/>
  <c r="AE46" i="4" s="1"/>
  <c r="AG47" i="1"/>
  <c r="AE47" i="4" s="1"/>
  <c r="AG48" i="1"/>
  <c r="AE48" i="4" s="1"/>
  <c r="AG49" i="1"/>
  <c r="AE49" i="4" s="1"/>
  <c r="AG50" i="1"/>
  <c r="AE50" i="4" s="1"/>
  <c r="AG51" i="1"/>
  <c r="AE51" i="4" s="1"/>
  <c r="AG52" i="1"/>
  <c r="AE52" i="4" s="1"/>
  <c r="AG53" i="1"/>
  <c r="AE53" i="4" s="1"/>
  <c r="AG54" i="1"/>
  <c r="AE54" i="4" s="1"/>
  <c r="AG55" i="1"/>
  <c r="AE55" i="4" s="1"/>
  <c r="AG56" i="1"/>
  <c r="AE56" i="4" s="1"/>
  <c r="AG57" i="1"/>
  <c r="AE57" i="4" s="1"/>
  <c r="AG58" i="1"/>
  <c r="AE58" i="4" s="1"/>
  <c r="AG59" i="1"/>
  <c r="AE59" i="4" s="1"/>
  <c r="AG60" i="1"/>
  <c r="AE60" i="4" s="1"/>
  <c r="AG61" i="1"/>
  <c r="AE61" i="4" s="1"/>
  <c r="AG62" i="1"/>
  <c r="AE62" i="4" s="1"/>
  <c r="AG63" i="1"/>
  <c r="AE63" i="4" s="1"/>
  <c r="AG64" i="1"/>
  <c r="AE64" i="4" s="1"/>
  <c r="AG65" i="1"/>
  <c r="AE65" i="4" s="1"/>
  <c r="AG66" i="1"/>
  <c r="AE66" i="4" s="1"/>
  <c r="AG67" i="1"/>
  <c r="AE67" i="4" s="1"/>
  <c r="AG68" i="1"/>
  <c r="AE68" i="4" s="1"/>
  <c r="AG69" i="1"/>
  <c r="AE69" i="4" s="1"/>
  <c r="AG70" i="1"/>
  <c r="AE70" i="4" s="1"/>
  <c r="AG71" i="1"/>
  <c r="AE71" i="4" s="1"/>
  <c r="AG72" i="1"/>
  <c r="AE72" i="4" s="1"/>
  <c r="AG73" i="1"/>
  <c r="AE73" i="4" s="1"/>
  <c r="AG74" i="1"/>
  <c r="AE74" i="4" s="1"/>
  <c r="AG75" i="1"/>
  <c r="AE75" i="4" s="1"/>
  <c r="AG76" i="1"/>
  <c r="AE76" i="4" s="1"/>
  <c r="AG77" i="1"/>
  <c r="AE77" i="4" s="1"/>
  <c r="AG78" i="1"/>
  <c r="AE78" i="4" s="1"/>
  <c r="AG79" i="1"/>
  <c r="AE79" i="4" s="1"/>
  <c r="AG80" i="1"/>
  <c r="AE80" i="4" s="1"/>
  <c r="AG81" i="1"/>
  <c r="AE81" i="4" s="1"/>
  <c r="AG82" i="1"/>
  <c r="AE82" i="4" s="1"/>
  <c r="AG83" i="1"/>
  <c r="AE83" i="4" s="1"/>
  <c r="AG84" i="1"/>
  <c r="AE84" i="4" s="1"/>
  <c r="AG85" i="1"/>
  <c r="AE85" i="4" s="1"/>
  <c r="AG86" i="1"/>
  <c r="AE86" i="4" s="1"/>
  <c r="AG87" i="1"/>
  <c r="AE87" i="4" s="1"/>
  <c r="AG88" i="1"/>
  <c r="AE88" i="4" s="1"/>
  <c r="AG89" i="1"/>
  <c r="AE89" i="4" s="1"/>
  <c r="AG90" i="1"/>
  <c r="AE90" i="4" s="1"/>
  <c r="AG91" i="1"/>
  <c r="AE91" i="4" s="1"/>
  <c r="AG92" i="1"/>
  <c r="AE92" i="4" s="1"/>
  <c r="AG93" i="1"/>
  <c r="AE93" i="4" s="1"/>
  <c r="AG94" i="1"/>
  <c r="AE94" i="4" s="1"/>
  <c r="AG95" i="1"/>
  <c r="AE95" i="4" s="1"/>
  <c r="AG96" i="1"/>
  <c r="AE96" i="4" s="1"/>
  <c r="AG97" i="1"/>
  <c r="AE97" i="4" s="1"/>
  <c r="AG98" i="1"/>
  <c r="AE98" i="4" s="1"/>
  <c r="AG99" i="1"/>
  <c r="AE99" i="4" s="1"/>
  <c r="AG100" i="1"/>
  <c r="AE100" i="4" s="1"/>
  <c r="AG101" i="1"/>
  <c r="AE101" i="4" s="1"/>
  <c r="AG102" i="1"/>
  <c r="AE102" i="4" s="1"/>
  <c r="AG103" i="1"/>
  <c r="AE103" i="4" s="1"/>
  <c r="AG104" i="1"/>
  <c r="AE104" i="4" s="1"/>
  <c r="AG105" i="1"/>
  <c r="AE105" i="4" s="1"/>
  <c r="AG106" i="1"/>
  <c r="AE106" i="4" s="1"/>
  <c r="AG107" i="1"/>
  <c r="AE107" i="4" s="1"/>
  <c r="AG108" i="1"/>
  <c r="AE108" i="4" s="1"/>
  <c r="AG109" i="1"/>
  <c r="AE109" i="4" s="1"/>
  <c r="AG110" i="1"/>
  <c r="AE110" i="4" s="1"/>
  <c r="AG111" i="1"/>
  <c r="AE111" i="4" s="1"/>
  <c r="AG112" i="1"/>
  <c r="AE112" i="4" s="1"/>
  <c r="AG113" i="1"/>
  <c r="AE113" i="4" s="1"/>
  <c r="AG114" i="1"/>
  <c r="AE114" i="4" s="1"/>
  <c r="AG115" i="1"/>
  <c r="AE115" i="4" s="1"/>
  <c r="AG116" i="1"/>
  <c r="AE116" i="4" s="1"/>
  <c r="AG117" i="1"/>
  <c r="AE117" i="4" s="1"/>
  <c r="AG118" i="1"/>
  <c r="AE118" i="4" s="1"/>
  <c r="AG119" i="1"/>
  <c r="AE119" i="4" s="1"/>
  <c r="AG120" i="1"/>
  <c r="AE120" i="4" s="1"/>
  <c r="AG121" i="1"/>
  <c r="AE121" i="4" s="1"/>
  <c r="AG122" i="1"/>
  <c r="AE122" i="4" s="1"/>
  <c r="AG123" i="1"/>
  <c r="AE123" i="4" s="1"/>
  <c r="AG124" i="1"/>
  <c r="AE124" i="4" s="1"/>
  <c r="AG125" i="1"/>
  <c r="AE125" i="4" s="1"/>
  <c r="AG126" i="1"/>
  <c r="AE126" i="4" s="1"/>
  <c r="AG127" i="1"/>
  <c r="AE127" i="4" s="1"/>
  <c r="AG128" i="1"/>
  <c r="AE128" i="4" s="1"/>
  <c r="AG129" i="1"/>
  <c r="AE129" i="4" s="1"/>
  <c r="AG130" i="1"/>
  <c r="AE130" i="4" s="1"/>
  <c r="AG131" i="1"/>
  <c r="AE131" i="4" s="1"/>
  <c r="AG132" i="1"/>
  <c r="AE132" i="4" s="1"/>
  <c r="AG133" i="1"/>
  <c r="AE133" i="4" s="1"/>
  <c r="AG134" i="1"/>
  <c r="AE134" i="4" s="1"/>
  <c r="AG135" i="1"/>
  <c r="AE135" i="4" s="1"/>
  <c r="AG136" i="1"/>
  <c r="AE136" i="4" s="1"/>
  <c r="AG137" i="1"/>
  <c r="AE137" i="4" s="1"/>
  <c r="AG138" i="1"/>
  <c r="AE138" i="4" s="1"/>
  <c r="AG139" i="1"/>
  <c r="AE139" i="4" s="1"/>
  <c r="AG140" i="1"/>
  <c r="AE140" i="4" s="1"/>
  <c r="AG141" i="1"/>
  <c r="AE141" i="4" s="1"/>
  <c r="AG142" i="1"/>
  <c r="AE142" i="4" s="1"/>
  <c r="AG143" i="1"/>
  <c r="AE143" i="4" s="1"/>
  <c r="AG144" i="1"/>
  <c r="AE144" i="4" s="1"/>
  <c r="AG145" i="1"/>
  <c r="AE145" i="4" s="1"/>
  <c r="AG146" i="1"/>
  <c r="AE146" i="4" s="1"/>
  <c r="AG147" i="1"/>
  <c r="AE147" i="4" s="1"/>
  <c r="AG148" i="1"/>
  <c r="AE148" i="4" s="1"/>
  <c r="AG149" i="1"/>
  <c r="AE149" i="4" s="1"/>
  <c r="AG150" i="1"/>
  <c r="AE150" i="4" s="1"/>
  <c r="AG151" i="1"/>
  <c r="AE151" i="4" s="1"/>
  <c r="AF4" i="1"/>
  <c r="AD4" i="4" s="1"/>
  <c r="AF5" i="1"/>
  <c r="AD5" i="4" s="1"/>
  <c r="AF6" i="1"/>
  <c r="AD6" i="4" s="1"/>
  <c r="AF7" i="1"/>
  <c r="AD7" i="4" s="1"/>
  <c r="AF8" i="1"/>
  <c r="AD8" i="4" s="1"/>
  <c r="AF9" i="1"/>
  <c r="AD9" i="4" s="1"/>
  <c r="AF10" i="1"/>
  <c r="AD10" i="4" s="1"/>
  <c r="AF11" i="1"/>
  <c r="AD11" i="4" s="1"/>
  <c r="AF12" i="1"/>
  <c r="AD12" i="4" s="1"/>
  <c r="AF13" i="1"/>
  <c r="AD13" i="4" s="1"/>
  <c r="AF14" i="1"/>
  <c r="AD14" i="4" s="1"/>
  <c r="AF15" i="1"/>
  <c r="AD15" i="4" s="1"/>
  <c r="AF16" i="1"/>
  <c r="AD16" i="4" s="1"/>
  <c r="AF17" i="1"/>
  <c r="AD17" i="4" s="1"/>
  <c r="AF18" i="1"/>
  <c r="AD18" i="4" s="1"/>
  <c r="AF19" i="1"/>
  <c r="AD19" i="4" s="1"/>
  <c r="AF20" i="1"/>
  <c r="AD20" i="4" s="1"/>
  <c r="AF21" i="1"/>
  <c r="AD21" i="4" s="1"/>
  <c r="AF22" i="1"/>
  <c r="AD22" i="4" s="1"/>
  <c r="AF23" i="1"/>
  <c r="AD23" i="4" s="1"/>
  <c r="AF24" i="1"/>
  <c r="AD24" i="4" s="1"/>
  <c r="AF25" i="1"/>
  <c r="AD25" i="4" s="1"/>
  <c r="AF26" i="1"/>
  <c r="AD26" i="4" s="1"/>
  <c r="AF27" i="1"/>
  <c r="AD27" i="4" s="1"/>
  <c r="AF28" i="1"/>
  <c r="AD28" i="4" s="1"/>
  <c r="AF29" i="1"/>
  <c r="AD29" i="4" s="1"/>
  <c r="AF30" i="1"/>
  <c r="AD30" i="4" s="1"/>
  <c r="AF31" i="1"/>
  <c r="AD31" i="4" s="1"/>
  <c r="AF32" i="1"/>
  <c r="AD32" i="4" s="1"/>
  <c r="AF33" i="1"/>
  <c r="AD33" i="4" s="1"/>
  <c r="AF34" i="1"/>
  <c r="AD34" i="4" s="1"/>
  <c r="AF35" i="1"/>
  <c r="AD35" i="4" s="1"/>
  <c r="AF36" i="1"/>
  <c r="AD36" i="4" s="1"/>
  <c r="AF37" i="1"/>
  <c r="AD37" i="4" s="1"/>
  <c r="AF38" i="1"/>
  <c r="AD38" i="4" s="1"/>
  <c r="AF39" i="1"/>
  <c r="AD39" i="4" s="1"/>
  <c r="AF40" i="1"/>
  <c r="AD40" i="4" s="1"/>
  <c r="AF41" i="1"/>
  <c r="AD41" i="4" s="1"/>
  <c r="AF42" i="1"/>
  <c r="AD42" i="4" s="1"/>
  <c r="AF43" i="1"/>
  <c r="AD43" i="4" s="1"/>
  <c r="AF44" i="1"/>
  <c r="AD44" i="4" s="1"/>
  <c r="AF45" i="1"/>
  <c r="AD45" i="4" s="1"/>
  <c r="AF46" i="1"/>
  <c r="AD46" i="4" s="1"/>
  <c r="AF47" i="1"/>
  <c r="AD47" i="4" s="1"/>
  <c r="AF48" i="1"/>
  <c r="AD48" i="4" s="1"/>
  <c r="AF49" i="1"/>
  <c r="AD49" i="4" s="1"/>
  <c r="AF50" i="1"/>
  <c r="AD50" i="4" s="1"/>
  <c r="AF51" i="1"/>
  <c r="AD51" i="4" s="1"/>
  <c r="AF52" i="1"/>
  <c r="AD52" i="4" s="1"/>
  <c r="AF53" i="1"/>
  <c r="AD53" i="4" s="1"/>
  <c r="AF54" i="1"/>
  <c r="AD54" i="4" s="1"/>
  <c r="AF55" i="1"/>
  <c r="AD55" i="4" s="1"/>
  <c r="AF56" i="1"/>
  <c r="AD56" i="4" s="1"/>
  <c r="AF57" i="1"/>
  <c r="AD57" i="4" s="1"/>
  <c r="AF58" i="1"/>
  <c r="AD58" i="4" s="1"/>
  <c r="AF59" i="1"/>
  <c r="AD59" i="4" s="1"/>
  <c r="AF60" i="1"/>
  <c r="AD60" i="4" s="1"/>
  <c r="AF61" i="1"/>
  <c r="AD61" i="4" s="1"/>
  <c r="AF62" i="1"/>
  <c r="AD62" i="4" s="1"/>
  <c r="AF63" i="1"/>
  <c r="AD63" i="4" s="1"/>
  <c r="AF64" i="1"/>
  <c r="AD64" i="4" s="1"/>
  <c r="AF65" i="1"/>
  <c r="AD65" i="4" s="1"/>
  <c r="AF66" i="1"/>
  <c r="AD66" i="4" s="1"/>
  <c r="AF67" i="1"/>
  <c r="AD67" i="4" s="1"/>
  <c r="AF68" i="1"/>
  <c r="AD68" i="4" s="1"/>
  <c r="AF69" i="1"/>
  <c r="AD69" i="4" s="1"/>
  <c r="AF70" i="1"/>
  <c r="AD70" i="4" s="1"/>
  <c r="AF71" i="1"/>
  <c r="AD71" i="4" s="1"/>
  <c r="AF72" i="1"/>
  <c r="AD72" i="4" s="1"/>
  <c r="AF73" i="1"/>
  <c r="AD73" i="4" s="1"/>
  <c r="AF74" i="1"/>
  <c r="AD74" i="4" s="1"/>
  <c r="AF75" i="1"/>
  <c r="AD75" i="4" s="1"/>
  <c r="AF76" i="1"/>
  <c r="AD76" i="4" s="1"/>
  <c r="AF77" i="1"/>
  <c r="AD77" i="4" s="1"/>
  <c r="AF78" i="1"/>
  <c r="AD78" i="4" s="1"/>
  <c r="AF79" i="1"/>
  <c r="AD79" i="4" s="1"/>
  <c r="AF80" i="1"/>
  <c r="AD80" i="4" s="1"/>
  <c r="AF81" i="1"/>
  <c r="AD81" i="4" s="1"/>
  <c r="AF82" i="1"/>
  <c r="AD82" i="4" s="1"/>
  <c r="AF83" i="1"/>
  <c r="AD83" i="4" s="1"/>
  <c r="AF84" i="1"/>
  <c r="AD84" i="4" s="1"/>
  <c r="AF85" i="1"/>
  <c r="AD85" i="4" s="1"/>
  <c r="AF86" i="1"/>
  <c r="AD86" i="4" s="1"/>
  <c r="AF87" i="1"/>
  <c r="AD87" i="4" s="1"/>
  <c r="AF88" i="1"/>
  <c r="AD88" i="4" s="1"/>
  <c r="AF89" i="1"/>
  <c r="AD89" i="4" s="1"/>
  <c r="AF90" i="1"/>
  <c r="AD90" i="4" s="1"/>
  <c r="AF91" i="1"/>
  <c r="AD91" i="4" s="1"/>
  <c r="AF92" i="1"/>
  <c r="AD92" i="4" s="1"/>
  <c r="AF93" i="1"/>
  <c r="AD93" i="4" s="1"/>
  <c r="AF94" i="1"/>
  <c r="AD94" i="4" s="1"/>
  <c r="AF95" i="1"/>
  <c r="AD95" i="4" s="1"/>
  <c r="AF96" i="1"/>
  <c r="AD96" i="4" s="1"/>
  <c r="AF97" i="1"/>
  <c r="AD97" i="4" s="1"/>
  <c r="AF98" i="1"/>
  <c r="AD98" i="4" s="1"/>
  <c r="AF99" i="1"/>
  <c r="AD99" i="4" s="1"/>
  <c r="AF100" i="1"/>
  <c r="AD100" i="4" s="1"/>
  <c r="AF101" i="1"/>
  <c r="AD101" i="4" s="1"/>
  <c r="AF102" i="1"/>
  <c r="AD102" i="4" s="1"/>
  <c r="AF103" i="1"/>
  <c r="AD103" i="4" s="1"/>
  <c r="AF104" i="1"/>
  <c r="AD104" i="4" s="1"/>
  <c r="AF105" i="1"/>
  <c r="AD105" i="4" s="1"/>
  <c r="AF106" i="1"/>
  <c r="AD106" i="4" s="1"/>
  <c r="AF107" i="1"/>
  <c r="AD107" i="4" s="1"/>
  <c r="AF108" i="1"/>
  <c r="AD108" i="4" s="1"/>
  <c r="AF109" i="1"/>
  <c r="AD109" i="4" s="1"/>
  <c r="AF110" i="1"/>
  <c r="AD110" i="4" s="1"/>
  <c r="AF111" i="1"/>
  <c r="AD111" i="4" s="1"/>
  <c r="AF112" i="1"/>
  <c r="AD112" i="4" s="1"/>
  <c r="AF113" i="1"/>
  <c r="AD113" i="4" s="1"/>
  <c r="AF114" i="1"/>
  <c r="AD114" i="4" s="1"/>
  <c r="AF115" i="1"/>
  <c r="AD115" i="4" s="1"/>
  <c r="AF116" i="1"/>
  <c r="AD116" i="4" s="1"/>
  <c r="AF117" i="1"/>
  <c r="AD117" i="4" s="1"/>
  <c r="AF118" i="1"/>
  <c r="AD118" i="4" s="1"/>
  <c r="AF119" i="1"/>
  <c r="AD119" i="4" s="1"/>
  <c r="AF120" i="1"/>
  <c r="AD120" i="4" s="1"/>
  <c r="AF121" i="1"/>
  <c r="AD121" i="4" s="1"/>
  <c r="AF122" i="1"/>
  <c r="AD122" i="4" s="1"/>
  <c r="AF123" i="1"/>
  <c r="AD123" i="4" s="1"/>
  <c r="AF124" i="1"/>
  <c r="AD124" i="4" s="1"/>
  <c r="AF125" i="1"/>
  <c r="AD125" i="4" s="1"/>
  <c r="AF126" i="1"/>
  <c r="AD126" i="4" s="1"/>
  <c r="AF127" i="1"/>
  <c r="AD127" i="4" s="1"/>
  <c r="AF128" i="1"/>
  <c r="AD128" i="4" s="1"/>
  <c r="AF129" i="1"/>
  <c r="AD129" i="4" s="1"/>
  <c r="AF130" i="1"/>
  <c r="AD130" i="4" s="1"/>
  <c r="AF131" i="1"/>
  <c r="AD131" i="4" s="1"/>
  <c r="AF132" i="1"/>
  <c r="AD132" i="4" s="1"/>
  <c r="AF133" i="1"/>
  <c r="AD133" i="4" s="1"/>
  <c r="AF134" i="1"/>
  <c r="AD134" i="4" s="1"/>
  <c r="AF135" i="1"/>
  <c r="AD135" i="4" s="1"/>
  <c r="AF136" i="1"/>
  <c r="AD136" i="4" s="1"/>
  <c r="AF137" i="1"/>
  <c r="AD137" i="4" s="1"/>
  <c r="AF138" i="1"/>
  <c r="AD138" i="4" s="1"/>
  <c r="AF139" i="1"/>
  <c r="AD139" i="4" s="1"/>
  <c r="AF140" i="1"/>
  <c r="AD140" i="4" s="1"/>
  <c r="AF141" i="1"/>
  <c r="AD141" i="4" s="1"/>
  <c r="AF142" i="1"/>
  <c r="AD142" i="4" s="1"/>
  <c r="AF143" i="1"/>
  <c r="AD143" i="4" s="1"/>
  <c r="AF144" i="1"/>
  <c r="AD144" i="4" s="1"/>
  <c r="AF145" i="1"/>
  <c r="AD145" i="4" s="1"/>
  <c r="AF146" i="1"/>
  <c r="AD146" i="4" s="1"/>
  <c r="AF147" i="1"/>
  <c r="AD147" i="4" s="1"/>
  <c r="AF148" i="1"/>
  <c r="AD148" i="4" s="1"/>
  <c r="AF149" i="1"/>
  <c r="AD149" i="4" s="1"/>
  <c r="AF150" i="1"/>
  <c r="AD150" i="4" s="1"/>
  <c r="AF151" i="1"/>
  <c r="AD151" i="4" s="1"/>
  <c r="AE4" i="1"/>
  <c r="AC4" i="4" s="1"/>
  <c r="AE5" i="1"/>
  <c r="AC5" i="4" s="1"/>
  <c r="AE6" i="1"/>
  <c r="AC6" i="4" s="1"/>
  <c r="AE7" i="1"/>
  <c r="AC7" i="4" s="1"/>
  <c r="AE8" i="1"/>
  <c r="AC8" i="4" s="1"/>
  <c r="AE9" i="1"/>
  <c r="AC9" i="4" s="1"/>
  <c r="AE10" i="1"/>
  <c r="AC10" i="4" s="1"/>
  <c r="AE11" i="1"/>
  <c r="AC11" i="4" s="1"/>
  <c r="AE12" i="1"/>
  <c r="AC12" i="4" s="1"/>
  <c r="AE13" i="1"/>
  <c r="AC13" i="4" s="1"/>
  <c r="AE14" i="1"/>
  <c r="AC14" i="4" s="1"/>
  <c r="AE15" i="1"/>
  <c r="AC15" i="4" s="1"/>
  <c r="AE16" i="1"/>
  <c r="AC16" i="4" s="1"/>
  <c r="AE17" i="1"/>
  <c r="AC17" i="4" s="1"/>
  <c r="AE18" i="1"/>
  <c r="AC18" i="4" s="1"/>
  <c r="AE19" i="1"/>
  <c r="AC19" i="4" s="1"/>
  <c r="AE20" i="1"/>
  <c r="AC20" i="4" s="1"/>
  <c r="AE21" i="1"/>
  <c r="AC21" i="4" s="1"/>
  <c r="AE22" i="1"/>
  <c r="AC22" i="4" s="1"/>
  <c r="AE23" i="1"/>
  <c r="AC23" i="4" s="1"/>
  <c r="AE24" i="1"/>
  <c r="AC24" i="4" s="1"/>
  <c r="AE25" i="1"/>
  <c r="AC25" i="4" s="1"/>
  <c r="AE26" i="1"/>
  <c r="AC26" i="4" s="1"/>
  <c r="AE27" i="1"/>
  <c r="AC27" i="4" s="1"/>
  <c r="AE28" i="1"/>
  <c r="AC28" i="4" s="1"/>
  <c r="AE29" i="1"/>
  <c r="AC29" i="4" s="1"/>
  <c r="AE30" i="1"/>
  <c r="AC30" i="4" s="1"/>
  <c r="AE31" i="1"/>
  <c r="AC31" i="4" s="1"/>
  <c r="AE32" i="1"/>
  <c r="AC32" i="4" s="1"/>
  <c r="AE33" i="1"/>
  <c r="AC33" i="4" s="1"/>
  <c r="AE34" i="1"/>
  <c r="AC34" i="4" s="1"/>
  <c r="AE35" i="1"/>
  <c r="AC35" i="4" s="1"/>
  <c r="AE36" i="1"/>
  <c r="AC36" i="4" s="1"/>
  <c r="AE37" i="1"/>
  <c r="AC37" i="4" s="1"/>
  <c r="AE38" i="1"/>
  <c r="AC38" i="4" s="1"/>
  <c r="AE39" i="1"/>
  <c r="AC39" i="4" s="1"/>
  <c r="AE40" i="1"/>
  <c r="AC40" i="4" s="1"/>
  <c r="AE41" i="1"/>
  <c r="AC41" i="4" s="1"/>
  <c r="AE42" i="1"/>
  <c r="AC42" i="4" s="1"/>
  <c r="AE43" i="1"/>
  <c r="AC43" i="4" s="1"/>
  <c r="AE44" i="1"/>
  <c r="AC44" i="4" s="1"/>
  <c r="AE45" i="1"/>
  <c r="AC45" i="4" s="1"/>
  <c r="AE46" i="1"/>
  <c r="AC46" i="4" s="1"/>
  <c r="AE47" i="1"/>
  <c r="AC47" i="4" s="1"/>
  <c r="AE48" i="1"/>
  <c r="AC48" i="4" s="1"/>
  <c r="AE49" i="1"/>
  <c r="AC49" i="4" s="1"/>
  <c r="AE50" i="1"/>
  <c r="AC50" i="4" s="1"/>
  <c r="AE51" i="1"/>
  <c r="AC51" i="4" s="1"/>
  <c r="AE52" i="1"/>
  <c r="AC52" i="4" s="1"/>
  <c r="AE53" i="1"/>
  <c r="AC53" i="4" s="1"/>
  <c r="AE54" i="1"/>
  <c r="AC54" i="4" s="1"/>
  <c r="AE55" i="1"/>
  <c r="AC55" i="4" s="1"/>
  <c r="AE56" i="1"/>
  <c r="AC56" i="4" s="1"/>
  <c r="AE57" i="1"/>
  <c r="AC57" i="4" s="1"/>
  <c r="AE58" i="1"/>
  <c r="AC58" i="4" s="1"/>
  <c r="AE59" i="1"/>
  <c r="AC59" i="4" s="1"/>
  <c r="AE60" i="1"/>
  <c r="AC60" i="4" s="1"/>
  <c r="AE61" i="1"/>
  <c r="AC61" i="4" s="1"/>
  <c r="AE62" i="1"/>
  <c r="AC62" i="4" s="1"/>
  <c r="AE63" i="1"/>
  <c r="AC63" i="4" s="1"/>
  <c r="AE64" i="1"/>
  <c r="AC64" i="4" s="1"/>
  <c r="AE65" i="1"/>
  <c r="AC65" i="4" s="1"/>
  <c r="AE66" i="1"/>
  <c r="AC66" i="4" s="1"/>
  <c r="AE67" i="1"/>
  <c r="AC67" i="4" s="1"/>
  <c r="AE68" i="1"/>
  <c r="AC68" i="4" s="1"/>
  <c r="AE69" i="1"/>
  <c r="AC69" i="4" s="1"/>
  <c r="AE70" i="1"/>
  <c r="AC70" i="4" s="1"/>
  <c r="AE71" i="1"/>
  <c r="AC71" i="4" s="1"/>
  <c r="AE72" i="1"/>
  <c r="AC72" i="4" s="1"/>
  <c r="AE73" i="1"/>
  <c r="AC73" i="4" s="1"/>
  <c r="AE74" i="1"/>
  <c r="AC74" i="4" s="1"/>
  <c r="AE75" i="1"/>
  <c r="AC75" i="4" s="1"/>
  <c r="AE76" i="1"/>
  <c r="AC76" i="4" s="1"/>
  <c r="AE77" i="1"/>
  <c r="AC77" i="4" s="1"/>
  <c r="AE78" i="1"/>
  <c r="AC78" i="4" s="1"/>
  <c r="AE79" i="1"/>
  <c r="AC79" i="4" s="1"/>
  <c r="AE80" i="1"/>
  <c r="AC80" i="4" s="1"/>
  <c r="AE81" i="1"/>
  <c r="AC81" i="4" s="1"/>
  <c r="AE82" i="1"/>
  <c r="AC82" i="4" s="1"/>
  <c r="AE83" i="1"/>
  <c r="AC83" i="4" s="1"/>
  <c r="AE84" i="1"/>
  <c r="AC84" i="4" s="1"/>
  <c r="AE85" i="1"/>
  <c r="AC85" i="4" s="1"/>
  <c r="AE86" i="1"/>
  <c r="AC86" i="4" s="1"/>
  <c r="AE87" i="1"/>
  <c r="AC87" i="4" s="1"/>
  <c r="AE88" i="1"/>
  <c r="AC88" i="4" s="1"/>
  <c r="AE89" i="1"/>
  <c r="AC89" i="4" s="1"/>
  <c r="AE90" i="1"/>
  <c r="AC90" i="4" s="1"/>
  <c r="AE91" i="1"/>
  <c r="AC91" i="4" s="1"/>
  <c r="AE92" i="1"/>
  <c r="AC92" i="4" s="1"/>
  <c r="AE93" i="1"/>
  <c r="AC93" i="4" s="1"/>
  <c r="AE94" i="1"/>
  <c r="AC94" i="4" s="1"/>
  <c r="AE95" i="1"/>
  <c r="AC95" i="4" s="1"/>
  <c r="AE96" i="1"/>
  <c r="AC96" i="4" s="1"/>
  <c r="AE97" i="1"/>
  <c r="AC97" i="4" s="1"/>
  <c r="AE98" i="1"/>
  <c r="AC98" i="4" s="1"/>
  <c r="AE99" i="1"/>
  <c r="AC99" i="4" s="1"/>
  <c r="AE100" i="1"/>
  <c r="AC100" i="4" s="1"/>
  <c r="AE101" i="1"/>
  <c r="AC101" i="4" s="1"/>
  <c r="AE102" i="1"/>
  <c r="AC102" i="4" s="1"/>
  <c r="AE103" i="1"/>
  <c r="AC103" i="4" s="1"/>
  <c r="AE104" i="1"/>
  <c r="AC104" i="4" s="1"/>
  <c r="AE105" i="1"/>
  <c r="AC105" i="4" s="1"/>
  <c r="AE106" i="1"/>
  <c r="AC106" i="4" s="1"/>
  <c r="AE107" i="1"/>
  <c r="AC107" i="4" s="1"/>
  <c r="AE108" i="1"/>
  <c r="AC108" i="4" s="1"/>
  <c r="AE109" i="1"/>
  <c r="AC109" i="4" s="1"/>
  <c r="AE110" i="1"/>
  <c r="AC110" i="4" s="1"/>
  <c r="AE111" i="1"/>
  <c r="AC111" i="4" s="1"/>
  <c r="AE112" i="1"/>
  <c r="AC112" i="4" s="1"/>
  <c r="AE113" i="1"/>
  <c r="AC113" i="4" s="1"/>
  <c r="AE114" i="1"/>
  <c r="AC114" i="4" s="1"/>
  <c r="AE115" i="1"/>
  <c r="AC115" i="4" s="1"/>
  <c r="AE116" i="1"/>
  <c r="AC116" i="4" s="1"/>
  <c r="AE117" i="1"/>
  <c r="AC117" i="4" s="1"/>
  <c r="AE118" i="1"/>
  <c r="AC118" i="4" s="1"/>
  <c r="AE119" i="1"/>
  <c r="AC119" i="4" s="1"/>
  <c r="AE120" i="1"/>
  <c r="AC120" i="4" s="1"/>
  <c r="AE121" i="1"/>
  <c r="AC121" i="4" s="1"/>
  <c r="AE122" i="1"/>
  <c r="AC122" i="4" s="1"/>
  <c r="AE123" i="1"/>
  <c r="AC123" i="4" s="1"/>
  <c r="AE124" i="1"/>
  <c r="AC124" i="4" s="1"/>
  <c r="AE125" i="1"/>
  <c r="AC125" i="4" s="1"/>
  <c r="AE126" i="1"/>
  <c r="AC126" i="4" s="1"/>
  <c r="AE127" i="1"/>
  <c r="AC127" i="4" s="1"/>
  <c r="AE128" i="1"/>
  <c r="AC128" i="4" s="1"/>
  <c r="AE129" i="1"/>
  <c r="AC129" i="4" s="1"/>
  <c r="AE130" i="1"/>
  <c r="AC130" i="4" s="1"/>
  <c r="AE131" i="1"/>
  <c r="AC131" i="4" s="1"/>
  <c r="AE132" i="1"/>
  <c r="AC132" i="4" s="1"/>
  <c r="AE133" i="1"/>
  <c r="AC133" i="4" s="1"/>
  <c r="AE134" i="1"/>
  <c r="AC134" i="4" s="1"/>
  <c r="AE135" i="1"/>
  <c r="AC135" i="4" s="1"/>
  <c r="AE136" i="1"/>
  <c r="AC136" i="4" s="1"/>
  <c r="AE137" i="1"/>
  <c r="AC137" i="4" s="1"/>
  <c r="AE138" i="1"/>
  <c r="AC138" i="4" s="1"/>
  <c r="AE139" i="1"/>
  <c r="AC139" i="4" s="1"/>
  <c r="AE140" i="1"/>
  <c r="AC140" i="4" s="1"/>
  <c r="AE141" i="1"/>
  <c r="AC141" i="4" s="1"/>
  <c r="AE142" i="1"/>
  <c r="AC142" i="4" s="1"/>
  <c r="AE143" i="1"/>
  <c r="AC143" i="4" s="1"/>
  <c r="AE144" i="1"/>
  <c r="AC144" i="4" s="1"/>
  <c r="AE145" i="1"/>
  <c r="AC145" i="4" s="1"/>
  <c r="AE146" i="1"/>
  <c r="AC146" i="4" s="1"/>
  <c r="AE147" i="1"/>
  <c r="AC147" i="4" s="1"/>
  <c r="AE148" i="1"/>
  <c r="AC148" i="4" s="1"/>
  <c r="AE149" i="1"/>
  <c r="AC149" i="4" s="1"/>
  <c r="AE150" i="1"/>
  <c r="AC150" i="4" s="1"/>
  <c r="AE151" i="1"/>
  <c r="AC151" i="4" s="1"/>
  <c r="AD4" i="1"/>
  <c r="AB4" i="4" s="1"/>
  <c r="AD5" i="1"/>
  <c r="AB5" i="4" s="1"/>
  <c r="AD6" i="1"/>
  <c r="AB6" i="4" s="1"/>
  <c r="AD7" i="1"/>
  <c r="AB7" i="4" s="1"/>
  <c r="AD8" i="1"/>
  <c r="AB8" i="4" s="1"/>
  <c r="AD9" i="1"/>
  <c r="AB9" i="4" s="1"/>
  <c r="AD10" i="1"/>
  <c r="AB10" i="4" s="1"/>
  <c r="AD11" i="1"/>
  <c r="AB11" i="4" s="1"/>
  <c r="AD12" i="1"/>
  <c r="AB12" i="4" s="1"/>
  <c r="AD13" i="1"/>
  <c r="AB13" i="4" s="1"/>
  <c r="AD14" i="1"/>
  <c r="AB14" i="4" s="1"/>
  <c r="AD15" i="1"/>
  <c r="AB15" i="4" s="1"/>
  <c r="AD16" i="1"/>
  <c r="AB16" i="4" s="1"/>
  <c r="AD17" i="1"/>
  <c r="AB17" i="4" s="1"/>
  <c r="AD18" i="1"/>
  <c r="AB18" i="4" s="1"/>
  <c r="AD19" i="1"/>
  <c r="AB19" i="4" s="1"/>
  <c r="AD20" i="1"/>
  <c r="AB20" i="4" s="1"/>
  <c r="AD21" i="1"/>
  <c r="AB21" i="4" s="1"/>
  <c r="AD22" i="1"/>
  <c r="AB22" i="4" s="1"/>
  <c r="AD23" i="1"/>
  <c r="AB23" i="4" s="1"/>
  <c r="AD24" i="1"/>
  <c r="AB24" i="4" s="1"/>
  <c r="AD25" i="1"/>
  <c r="AB25" i="4" s="1"/>
  <c r="AD26" i="1"/>
  <c r="AB26" i="4" s="1"/>
  <c r="AD27" i="1"/>
  <c r="AB27" i="4" s="1"/>
  <c r="AD28" i="1"/>
  <c r="AB28" i="4" s="1"/>
  <c r="AD29" i="1"/>
  <c r="AB29" i="4" s="1"/>
  <c r="AD30" i="1"/>
  <c r="AB30" i="4" s="1"/>
  <c r="AD31" i="1"/>
  <c r="AB31" i="4" s="1"/>
  <c r="AD32" i="1"/>
  <c r="AB32" i="4" s="1"/>
  <c r="AD33" i="1"/>
  <c r="AB33" i="4" s="1"/>
  <c r="AD34" i="1"/>
  <c r="AB34" i="4" s="1"/>
  <c r="AD35" i="1"/>
  <c r="AB35" i="4" s="1"/>
  <c r="AD36" i="1"/>
  <c r="AB36" i="4" s="1"/>
  <c r="AD37" i="1"/>
  <c r="AB37" i="4" s="1"/>
  <c r="AD38" i="1"/>
  <c r="AB38" i="4" s="1"/>
  <c r="AD39" i="1"/>
  <c r="AB39" i="4" s="1"/>
  <c r="AD40" i="1"/>
  <c r="AB40" i="4" s="1"/>
  <c r="AD41" i="1"/>
  <c r="AB41" i="4" s="1"/>
  <c r="AD42" i="1"/>
  <c r="AB42" i="4" s="1"/>
  <c r="AD43" i="1"/>
  <c r="AB43" i="4" s="1"/>
  <c r="AD44" i="1"/>
  <c r="AB44" i="4" s="1"/>
  <c r="AD45" i="1"/>
  <c r="AB45" i="4" s="1"/>
  <c r="AD46" i="1"/>
  <c r="AB46" i="4" s="1"/>
  <c r="AD47" i="1"/>
  <c r="AB47" i="4" s="1"/>
  <c r="AD48" i="1"/>
  <c r="AB48" i="4" s="1"/>
  <c r="AD49" i="1"/>
  <c r="AB49" i="4" s="1"/>
  <c r="AD50" i="1"/>
  <c r="AB50" i="4" s="1"/>
  <c r="AD51" i="1"/>
  <c r="AB51" i="4" s="1"/>
  <c r="AD52" i="1"/>
  <c r="AB52" i="4" s="1"/>
  <c r="AD53" i="1"/>
  <c r="AB53" i="4" s="1"/>
  <c r="AD54" i="1"/>
  <c r="AB54" i="4" s="1"/>
  <c r="AD55" i="1"/>
  <c r="AB55" i="4" s="1"/>
  <c r="AD56" i="1"/>
  <c r="AB56" i="4" s="1"/>
  <c r="AD57" i="1"/>
  <c r="AB57" i="4" s="1"/>
  <c r="AD58" i="1"/>
  <c r="AB58" i="4" s="1"/>
  <c r="AD59" i="1"/>
  <c r="AB59" i="4" s="1"/>
  <c r="AD60" i="1"/>
  <c r="AB60" i="4" s="1"/>
  <c r="AD61" i="1"/>
  <c r="AB61" i="4" s="1"/>
  <c r="AD62" i="1"/>
  <c r="AB62" i="4" s="1"/>
  <c r="AD63" i="1"/>
  <c r="AB63" i="4" s="1"/>
  <c r="AD64" i="1"/>
  <c r="AB64" i="4" s="1"/>
  <c r="AD65" i="1"/>
  <c r="AB65" i="4" s="1"/>
  <c r="AD66" i="1"/>
  <c r="AB66" i="4" s="1"/>
  <c r="AD67" i="1"/>
  <c r="AB67" i="4" s="1"/>
  <c r="AD68" i="1"/>
  <c r="AB68" i="4" s="1"/>
  <c r="AD69" i="1"/>
  <c r="AB69" i="4" s="1"/>
  <c r="AD70" i="1"/>
  <c r="AB70" i="4" s="1"/>
  <c r="AD71" i="1"/>
  <c r="AB71" i="4" s="1"/>
  <c r="AD72" i="1"/>
  <c r="AB72" i="4" s="1"/>
  <c r="AD73" i="1"/>
  <c r="AB73" i="4" s="1"/>
  <c r="AD74" i="1"/>
  <c r="AB74" i="4" s="1"/>
  <c r="AD75" i="1"/>
  <c r="AB75" i="4" s="1"/>
  <c r="AD76" i="1"/>
  <c r="AB76" i="4" s="1"/>
  <c r="AD77" i="1"/>
  <c r="AB77" i="4" s="1"/>
  <c r="AD78" i="1"/>
  <c r="AB78" i="4" s="1"/>
  <c r="AD79" i="1"/>
  <c r="AB79" i="4" s="1"/>
  <c r="AD80" i="1"/>
  <c r="AB80" i="4" s="1"/>
  <c r="AD81" i="1"/>
  <c r="AB81" i="4" s="1"/>
  <c r="AD82" i="1"/>
  <c r="AB82" i="4" s="1"/>
  <c r="AD83" i="1"/>
  <c r="AB83" i="4" s="1"/>
  <c r="AD84" i="1"/>
  <c r="AB84" i="4" s="1"/>
  <c r="AD85" i="1"/>
  <c r="AB85" i="4" s="1"/>
  <c r="AD86" i="1"/>
  <c r="AB86" i="4" s="1"/>
  <c r="AD87" i="1"/>
  <c r="AB87" i="4" s="1"/>
  <c r="AD88" i="1"/>
  <c r="AB88" i="4" s="1"/>
  <c r="AD89" i="1"/>
  <c r="AB89" i="4" s="1"/>
  <c r="AD90" i="1"/>
  <c r="AB90" i="4" s="1"/>
  <c r="AD91" i="1"/>
  <c r="AB91" i="4" s="1"/>
  <c r="AD92" i="1"/>
  <c r="AB92" i="4" s="1"/>
  <c r="AD93" i="1"/>
  <c r="AB93" i="4" s="1"/>
  <c r="AD94" i="1"/>
  <c r="AB94" i="4" s="1"/>
  <c r="AD95" i="1"/>
  <c r="AB95" i="4" s="1"/>
  <c r="AD96" i="1"/>
  <c r="AB96" i="4" s="1"/>
  <c r="AD97" i="1"/>
  <c r="AB97" i="4" s="1"/>
  <c r="AD98" i="1"/>
  <c r="AB98" i="4" s="1"/>
  <c r="AD99" i="1"/>
  <c r="AB99" i="4" s="1"/>
  <c r="AD100" i="1"/>
  <c r="AB100" i="4" s="1"/>
  <c r="AD101" i="1"/>
  <c r="AB101" i="4" s="1"/>
  <c r="AD102" i="1"/>
  <c r="AB102" i="4" s="1"/>
  <c r="AD103" i="1"/>
  <c r="AB103" i="4" s="1"/>
  <c r="AD104" i="1"/>
  <c r="AB104" i="4" s="1"/>
  <c r="AD105" i="1"/>
  <c r="AB105" i="4" s="1"/>
  <c r="AD106" i="1"/>
  <c r="AB106" i="4" s="1"/>
  <c r="AD107" i="1"/>
  <c r="AB107" i="4" s="1"/>
  <c r="AD108" i="1"/>
  <c r="AB108" i="4" s="1"/>
  <c r="AD109" i="1"/>
  <c r="AB109" i="4" s="1"/>
  <c r="AD110" i="1"/>
  <c r="AB110" i="4" s="1"/>
  <c r="AD111" i="1"/>
  <c r="AB111" i="4" s="1"/>
  <c r="AD112" i="1"/>
  <c r="AB112" i="4" s="1"/>
  <c r="AD113" i="1"/>
  <c r="AB113" i="4" s="1"/>
  <c r="AD114" i="1"/>
  <c r="AB114" i="4" s="1"/>
  <c r="AD115" i="1"/>
  <c r="AB115" i="4" s="1"/>
  <c r="AD116" i="1"/>
  <c r="AB116" i="4" s="1"/>
  <c r="AD117" i="1"/>
  <c r="AB117" i="4" s="1"/>
  <c r="AD118" i="1"/>
  <c r="AB118" i="4" s="1"/>
  <c r="AD119" i="1"/>
  <c r="AB119" i="4" s="1"/>
  <c r="AD120" i="1"/>
  <c r="AB120" i="4" s="1"/>
  <c r="AD121" i="1"/>
  <c r="AB121" i="4" s="1"/>
  <c r="AD122" i="1"/>
  <c r="AB122" i="4" s="1"/>
  <c r="AD123" i="1"/>
  <c r="AB123" i="4" s="1"/>
  <c r="AD124" i="1"/>
  <c r="AB124" i="4" s="1"/>
  <c r="AD125" i="1"/>
  <c r="AB125" i="4" s="1"/>
  <c r="AD126" i="1"/>
  <c r="AB126" i="4" s="1"/>
  <c r="AD127" i="1"/>
  <c r="AB127" i="4" s="1"/>
  <c r="AD128" i="1"/>
  <c r="AB128" i="4" s="1"/>
  <c r="AD129" i="1"/>
  <c r="AB129" i="4" s="1"/>
  <c r="AD130" i="1"/>
  <c r="AB130" i="4" s="1"/>
  <c r="AD131" i="1"/>
  <c r="AB131" i="4" s="1"/>
  <c r="AD132" i="1"/>
  <c r="AB132" i="4" s="1"/>
  <c r="AD133" i="1"/>
  <c r="AB133" i="4" s="1"/>
  <c r="AD134" i="1"/>
  <c r="AB134" i="4" s="1"/>
  <c r="AD135" i="1"/>
  <c r="AB135" i="4" s="1"/>
  <c r="AD136" i="1"/>
  <c r="AB136" i="4" s="1"/>
  <c r="AD137" i="1"/>
  <c r="AB137" i="4" s="1"/>
  <c r="AD138" i="1"/>
  <c r="AB138" i="4" s="1"/>
  <c r="AD139" i="1"/>
  <c r="AB139" i="4" s="1"/>
  <c r="AD140" i="1"/>
  <c r="AB140" i="4" s="1"/>
  <c r="AD141" i="1"/>
  <c r="AB141" i="4" s="1"/>
  <c r="AD142" i="1"/>
  <c r="AB142" i="4" s="1"/>
  <c r="AD143" i="1"/>
  <c r="AB143" i="4" s="1"/>
  <c r="AD144" i="1"/>
  <c r="AB144" i="4" s="1"/>
  <c r="AD145" i="1"/>
  <c r="AB145" i="4" s="1"/>
  <c r="AD146" i="1"/>
  <c r="AB146" i="4" s="1"/>
  <c r="AD147" i="1"/>
  <c r="AB147" i="4" s="1"/>
  <c r="AD148" i="1"/>
  <c r="AB148" i="4" s="1"/>
  <c r="AD149" i="1"/>
  <c r="AB149" i="4" s="1"/>
  <c r="AD150" i="1"/>
  <c r="AB150" i="4" s="1"/>
  <c r="AD151" i="1"/>
  <c r="AB151" i="4" s="1"/>
  <c r="AC4" i="1"/>
  <c r="AA4" i="4" s="1"/>
  <c r="AC5" i="1"/>
  <c r="AA5" i="4" s="1"/>
  <c r="AC6" i="1"/>
  <c r="AA6" i="4" s="1"/>
  <c r="AC7" i="1"/>
  <c r="AA7" i="4" s="1"/>
  <c r="AC8" i="1"/>
  <c r="AA8" i="4" s="1"/>
  <c r="AC9" i="1"/>
  <c r="AA9" i="4" s="1"/>
  <c r="AC10" i="1"/>
  <c r="AA10" i="4" s="1"/>
  <c r="AC11" i="1"/>
  <c r="AA11" i="4" s="1"/>
  <c r="AC12" i="1"/>
  <c r="AA12" i="4" s="1"/>
  <c r="AC13" i="1"/>
  <c r="AA13" i="4" s="1"/>
  <c r="AC14" i="1"/>
  <c r="AA14" i="4" s="1"/>
  <c r="AC15" i="1"/>
  <c r="AA15" i="4" s="1"/>
  <c r="AC16" i="1"/>
  <c r="AA16" i="4" s="1"/>
  <c r="AC17" i="1"/>
  <c r="AA17" i="4" s="1"/>
  <c r="AC18" i="1"/>
  <c r="AA18" i="4" s="1"/>
  <c r="AC19" i="1"/>
  <c r="AA19" i="4" s="1"/>
  <c r="AC20" i="1"/>
  <c r="AA20" i="4" s="1"/>
  <c r="AC21" i="1"/>
  <c r="AA21" i="4" s="1"/>
  <c r="AC22" i="1"/>
  <c r="AA22" i="4" s="1"/>
  <c r="AC23" i="1"/>
  <c r="AA23" i="4" s="1"/>
  <c r="AC24" i="1"/>
  <c r="AA24" i="4" s="1"/>
  <c r="AC25" i="1"/>
  <c r="AA25" i="4" s="1"/>
  <c r="AC26" i="1"/>
  <c r="AA26" i="4" s="1"/>
  <c r="AC27" i="1"/>
  <c r="AA27" i="4" s="1"/>
  <c r="AC28" i="1"/>
  <c r="AA28" i="4" s="1"/>
  <c r="AC29" i="1"/>
  <c r="AA29" i="4" s="1"/>
  <c r="AC30" i="1"/>
  <c r="AA30" i="4" s="1"/>
  <c r="AC31" i="1"/>
  <c r="AA31" i="4" s="1"/>
  <c r="AC32" i="1"/>
  <c r="AA32" i="4" s="1"/>
  <c r="AC33" i="1"/>
  <c r="AA33" i="4" s="1"/>
  <c r="AC34" i="1"/>
  <c r="AA34" i="4" s="1"/>
  <c r="AC35" i="1"/>
  <c r="AA35" i="4" s="1"/>
  <c r="AC36" i="1"/>
  <c r="AA36" i="4" s="1"/>
  <c r="AC37" i="1"/>
  <c r="AA37" i="4" s="1"/>
  <c r="AC38" i="1"/>
  <c r="AA38" i="4" s="1"/>
  <c r="AC39" i="1"/>
  <c r="AA39" i="4" s="1"/>
  <c r="AC40" i="1"/>
  <c r="AA40" i="4" s="1"/>
  <c r="AC41" i="1"/>
  <c r="AA41" i="4" s="1"/>
  <c r="AC42" i="1"/>
  <c r="AA42" i="4" s="1"/>
  <c r="AC43" i="1"/>
  <c r="AA43" i="4" s="1"/>
  <c r="AC44" i="1"/>
  <c r="AA44" i="4" s="1"/>
  <c r="AC45" i="1"/>
  <c r="AA45" i="4" s="1"/>
  <c r="AC46" i="1"/>
  <c r="AA46" i="4" s="1"/>
  <c r="AC47" i="1"/>
  <c r="AA47" i="4" s="1"/>
  <c r="AC48" i="1"/>
  <c r="AA48" i="4" s="1"/>
  <c r="AC49" i="1"/>
  <c r="AA49" i="4" s="1"/>
  <c r="AC50" i="1"/>
  <c r="AA50" i="4" s="1"/>
  <c r="AC51" i="1"/>
  <c r="AA51" i="4" s="1"/>
  <c r="AC52" i="1"/>
  <c r="AA52" i="4" s="1"/>
  <c r="AC53" i="1"/>
  <c r="AA53" i="4" s="1"/>
  <c r="AC54" i="1"/>
  <c r="AA54" i="4" s="1"/>
  <c r="AC55" i="1"/>
  <c r="AA55" i="4" s="1"/>
  <c r="AC56" i="1"/>
  <c r="AA56" i="4" s="1"/>
  <c r="AC57" i="1"/>
  <c r="AA57" i="4" s="1"/>
  <c r="AC58" i="1"/>
  <c r="AA58" i="4" s="1"/>
  <c r="AC59" i="1"/>
  <c r="AA59" i="4" s="1"/>
  <c r="AC60" i="1"/>
  <c r="AA60" i="4" s="1"/>
  <c r="AC61" i="1"/>
  <c r="AA61" i="4" s="1"/>
  <c r="AC62" i="1"/>
  <c r="AA62" i="4" s="1"/>
  <c r="AC63" i="1"/>
  <c r="AA63" i="4" s="1"/>
  <c r="AC64" i="1"/>
  <c r="AA64" i="4" s="1"/>
  <c r="AC65" i="1"/>
  <c r="AA65" i="4" s="1"/>
  <c r="AC66" i="1"/>
  <c r="AA66" i="4" s="1"/>
  <c r="AC67" i="1"/>
  <c r="AA67" i="4" s="1"/>
  <c r="AC68" i="1"/>
  <c r="AA68" i="4" s="1"/>
  <c r="AC69" i="1"/>
  <c r="AA69" i="4" s="1"/>
  <c r="AC70" i="1"/>
  <c r="AA70" i="4" s="1"/>
  <c r="AC71" i="1"/>
  <c r="AA71" i="4" s="1"/>
  <c r="AC72" i="1"/>
  <c r="AA72" i="4" s="1"/>
  <c r="AC73" i="1"/>
  <c r="AA73" i="4" s="1"/>
  <c r="AC74" i="1"/>
  <c r="AA74" i="4" s="1"/>
  <c r="AC75" i="1"/>
  <c r="AA75" i="4" s="1"/>
  <c r="AC76" i="1"/>
  <c r="AA76" i="4" s="1"/>
  <c r="AC77" i="1"/>
  <c r="AA77" i="4" s="1"/>
  <c r="AC78" i="1"/>
  <c r="AA78" i="4" s="1"/>
  <c r="AC79" i="1"/>
  <c r="AA79" i="4" s="1"/>
  <c r="AC80" i="1"/>
  <c r="AA80" i="4" s="1"/>
  <c r="AC81" i="1"/>
  <c r="AA81" i="4" s="1"/>
  <c r="AC82" i="1"/>
  <c r="AA82" i="4" s="1"/>
  <c r="AC83" i="1"/>
  <c r="AA83" i="4" s="1"/>
  <c r="AC84" i="1"/>
  <c r="AA84" i="4" s="1"/>
  <c r="AC85" i="1"/>
  <c r="AA85" i="4" s="1"/>
  <c r="AC86" i="1"/>
  <c r="AA86" i="4" s="1"/>
  <c r="AC87" i="1"/>
  <c r="AA87" i="4" s="1"/>
  <c r="AC88" i="1"/>
  <c r="AA88" i="4" s="1"/>
  <c r="AC89" i="1"/>
  <c r="AA89" i="4" s="1"/>
  <c r="AC90" i="1"/>
  <c r="AA90" i="4" s="1"/>
  <c r="AC91" i="1"/>
  <c r="AA91" i="4" s="1"/>
  <c r="AC92" i="1"/>
  <c r="AA92" i="4" s="1"/>
  <c r="AC93" i="1"/>
  <c r="AA93" i="4" s="1"/>
  <c r="AC94" i="1"/>
  <c r="AA94" i="4" s="1"/>
  <c r="AC95" i="1"/>
  <c r="AA95" i="4" s="1"/>
  <c r="AC96" i="1"/>
  <c r="AA96" i="4" s="1"/>
  <c r="AC97" i="1"/>
  <c r="AA97" i="4" s="1"/>
  <c r="AC98" i="1"/>
  <c r="AA98" i="4" s="1"/>
  <c r="AC99" i="1"/>
  <c r="AA99" i="4" s="1"/>
  <c r="AC100" i="1"/>
  <c r="AA100" i="4" s="1"/>
  <c r="AC101" i="1"/>
  <c r="AA101" i="4" s="1"/>
  <c r="AC102" i="1"/>
  <c r="AA102" i="4" s="1"/>
  <c r="AC103" i="1"/>
  <c r="AA103" i="4" s="1"/>
  <c r="AC104" i="1"/>
  <c r="AA104" i="4" s="1"/>
  <c r="AC105" i="1"/>
  <c r="AA105" i="4" s="1"/>
  <c r="AC106" i="1"/>
  <c r="AA106" i="4" s="1"/>
  <c r="AC107" i="1"/>
  <c r="AA107" i="4" s="1"/>
  <c r="AC108" i="1"/>
  <c r="AA108" i="4" s="1"/>
  <c r="AC109" i="1"/>
  <c r="AA109" i="4" s="1"/>
  <c r="AC110" i="1"/>
  <c r="AA110" i="4" s="1"/>
  <c r="AC111" i="1"/>
  <c r="AA111" i="4" s="1"/>
  <c r="AC112" i="1"/>
  <c r="AA112" i="4" s="1"/>
  <c r="AC113" i="1"/>
  <c r="AA113" i="4" s="1"/>
  <c r="AC114" i="1"/>
  <c r="AA114" i="4" s="1"/>
  <c r="AC115" i="1"/>
  <c r="AA115" i="4" s="1"/>
  <c r="AC116" i="1"/>
  <c r="AA116" i="4" s="1"/>
  <c r="AC117" i="1"/>
  <c r="AA117" i="4" s="1"/>
  <c r="AC118" i="1"/>
  <c r="AA118" i="4" s="1"/>
  <c r="AC119" i="1"/>
  <c r="AA119" i="4" s="1"/>
  <c r="AC120" i="1"/>
  <c r="AA120" i="4" s="1"/>
  <c r="AC121" i="1"/>
  <c r="AA121" i="4" s="1"/>
  <c r="AC122" i="1"/>
  <c r="AA122" i="4" s="1"/>
  <c r="AC123" i="1"/>
  <c r="AA123" i="4" s="1"/>
  <c r="AC124" i="1"/>
  <c r="AA124" i="4" s="1"/>
  <c r="AC125" i="1"/>
  <c r="AA125" i="4" s="1"/>
  <c r="AC126" i="1"/>
  <c r="AA126" i="4" s="1"/>
  <c r="AC127" i="1"/>
  <c r="AA127" i="4" s="1"/>
  <c r="AC128" i="1"/>
  <c r="AA128" i="4" s="1"/>
  <c r="AC129" i="1"/>
  <c r="AA129" i="4" s="1"/>
  <c r="AC130" i="1"/>
  <c r="AA130" i="4" s="1"/>
  <c r="AC131" i="1"/>
  <c r="AA131" i="4" s="1"/>
  <c r="AC132" i="1"/>
  <c r="AA132" i="4" s="1"/>
  <c r="AC133" i="1"/>
  <c r="AA133" i="4" s="1"/>
  <c r="AC134" i="1"/>
  <c r="AA134" i="4" s="1"/>
  <c r="AC135" i="1"/>
  <c r="AA135" i="4" s="1"/>
  <c r="AC136" i="1"/>
  <c r="AA136" i="4" s="1"/>
  <c r="AC137" i="1"/>
  <c r="AA137" i="4" s="1"/>
  <c r="AC138" i="1"/>
  <c r="AA138" i="4" s="1"/>
  <c r="AC139" i="1"/>
  <c r="AA139" i="4" s="1"/>
  <c r="AC140" i="1"/>
  <c r="AA140" i="4" s="1"/>
  <c r="AC141" i="1"/>
  <c r="AA141" i="4" s="1"/>
  <c r="AC142" i="1"/>
  <c r="AA142" i="4" s="1"/>
  <c r="AC143" i="1"/>
  <c r="AA143" i="4" s="1"/>
  <c r="AC144" i="1"/>
  <c r="AA144" i="4" s="1"/>
  <c r="AC145" i="1"/>
  <c r="AA145" i="4" s="1"/>
  <c r="AC146" i="1"/>
  <c r="AA146" i="4" s="1"/>
  <c r="AC147" i="1"/>
  <c r="AA147" i="4" s="1"/>
  <c r="AC148" i="1"/>
  <c r="AA148" i="4" s="1"/>
  <c r="AC149" i="1"/>
  <c r="AA149" i="4" s="1"/>
  <c r="AC150" i="1"/>
  <c r="AA150" i="4" s="1"/>
  <c r="AC151" i="1"/>
  <c r="AA151" i="4" s="1"/>
  <c r="AB4" i="1"/>
  <c r="Z4" i="4" s="1"/>
  <c r="AB5" i="1"/>
  <c r="Z5" i="4" s="1"/>
  <c r="AB6" i="1"/>
  <c r="Z6" i="4" s="1"/>
  <c r="AB7" i="1"/>
  <c r="Z7" i="4" s="1"/>
  <c r="AB8" i="1"/>
  <c r="Z8" i="4" s="1"/>
  <c r="AB9" i="1"/>
  <c r="Z9" i="4" s="1"/>
  <c r="AB10" i="1"/>
  <c r="Z10" i="4" s="1"/>
  <c r="AB11" i="1"/>
  <c r="Z11" i="4" s="1"/>
  <c r="AB12" i="1"/>
  <c r="Z12" i="4" s="1"/>
  <c r="AB13" i="1"/>
  <c r="Z13" i="4" s="1"/>
  <c r="AB14" i="1"/>
  <c r="Z14" i="4" s="1"/>
  <c r="AB15" i="1"/>
  <c r="Z15" i="4" s="1"/>
  <c r="AB16" i="1"/>
  <c r="Z16" i="4" s="1"/>
  <c r="AB17" i="1"/>
  <c r="Z17" i="4" s="1"/>
  <c r="AB18" i="1"/>
  <c r="Z18" i="4" s="1"/>
  <c r="AB19" i="1"/>
  <c r="Z19" i="4" s="1"/>
  <c r="AB20" i="1"/>
  <c r="Z20" i="4" s="1"/>
  <c r="AB21" i="1"/>
  <c r="Z21" i="4" s="1"/>
  <c r="AB22" i="1"/>
  <c r="Z22" i="4" s="1"/>
  <c r="AB23" i="1"/>
  <c r="Z23" i="4" s="1"/>
  <c r="AB24" i="1"/>
  <c r="Z24" i="4" s="1"/>
  <c r="AB25" i="1"/>
  <c r="Z25" i="4" s="1"/>
  <c r="AB26" i="1"/>
  <c r="Z26" i="4" s="1"/>
  <c r="AB27" i="1"/>
  <c r="Z27" i="4" s="1"/>
  <c r="AB28" i="1"/>
  <c r="Z28" i="4" s="1"/>
  <c r="AB29" i="1"/>
  <c r="Z29" i="4" s="1"/>
  <c r="AB30" i="1"/>
  <c r="Z30" i="4" s="1"/>
  <c r="AB31" i="1"/>
  <c r="Z31" i="4" s="1"/>
  <c r="AB32" i="1"/>
  <c r="Z32" i="4" s="1"/>
  <c r="AB33" i="1"/>
  <c r="Z33" i="4" s="1"/>
  <c r="AB34" i="1"/>
  <c r="Z34" i="4" s="1"/>
  <c r="AB35" i="1"/>
  <c r="Z35" i="4" s="1"/>
  <c r="AB36" i="1"/>
  <c r="Z36" i="4" s="1"/>
  <c r="AB37" i="1"/>
  <c r="Z37" i="4" s="1"/>
  <c r="AB38" i="1"/>
  <c r="Z38" i="4" s="1"/>
  <c r="AB39" i="1"/>
  <c r="Z39" i="4" s="1"/>
  <c r="AB40" i="1"/>
  <c r="Z40" i="4" s="1"/>
  <c r="AB41" i="1"/>
  <c r="Z41" i="4" s="1"/>
  <c r="AB42" i="1"/>
  <c r="Z42" i="4" s="1"/>
  <c r="AB43" i="1"/>
  <c r="Z43" i="4" s="1"/>
  <c r="AB44" i="1"/>
  <c r="Z44" i="4" s="1"/>
  <c r="AB45" i="1"/>
  <c r="Z45" i="4" s="1"/>
  <c r="AB46" i="1"/>
  <c r="Z46" i="4" s="1"/>
  <c r="AB47" i="1"/>
  <c r="Z47" i="4" s="1"/>
  <c r="AB48" i="1"/>
  <c r="Z48" i="4" s="1"/>
  <c r="AB49" i="1"/>
  <c r="Z49" i="4" s="1"/>
  <c r="AB50" i="1"/>
  <c r="Z50" i="4" s="1"/>
  <c r="AB51" i="1"/>
  <c r="Z51" i="4" s="1"/>
  <c r="AB52" i="1"/>
  <c r="Z52" i="4" s="1"/>
  <c r="AB53" i="1"/>
  <c r="Z53" i="4" s="1"/>
  <c r="AB54" i="1"/>
  <c r="Z54" i="4" s="1"/>
  <c r="AB55" i="1"/>
  <c r="Z55" i="4" s="1"/>
  <c r="AB56" i="1"/>
  <c r="Z56" i="4" s="1"/>
  <c r="AB57" i="1"/>
  <c r="Z57" i="4" s="1"/>
  <c r="AB58" i="1"/>
  <c r="Z58" i="4" s="1"/>
  <c r="AB59" i="1"/>
  <c r="Z59" i="4" s="1"/>
  <c r="AB60" i="1"/>
  <c r="Z60" i="4" s="1"/>
  <c r="AB61" i="1"/>
  <c r="Z61" i="4" s="1"/>
  <c r="AB62" i="1"/>
  <c r="Z62" i="4" s="1"/>
  <c r="AB63" i="1"/>
  <c r="Z63" i="4" s="1"/>
  <c r="AB64" i="1"/>
  <c r="Z64" i="4" s="1"/>
  <c r="AB65" i="1"/>
  <c r="Z65" i="4" s="1"/>
  <c r="AB66" i="1"/>
  <c r="Z66" i="4" s="1"/>
  <c r="AB67" i="1"/>
  <c r="Z67" i="4" s="1"/>
  <c r="AB68" i="1"/>
  <c r="Z68" i="4" s="1"/>
  <c r="AB69" i="1"/>
  <c r="Z69" i="4" s="1"/>
  <c r="AB70" i="1"/>
  <c r="Z70" i="4" s="1"/>
  <c r="AB71" i="1"/>
  <c r="Z71" i="4" s="1"/>
  <c r="AB72" i="1"/>
  <c r="Z72" i="4" s="1"/>
  <c r="AB73" i="1"/>
  <c r="Z73" i="4" s="1"/>
  <c r="AB74" i="1"/>
  <c r="Z74" i="4" s="1"/>
  <c r="AB75" i="1"/>
  <c r="Z75" i="4" s="1"/>
  <c r="AB76" i="1"/>
  <c r="Z76" i="4" s="1"/>
  <c r="AB77" i="1"/>
  <c r="Z77" i="4" s="1"/>
  <c r="AB78" i="1"/>
  <c r="Z78" i="4" s="1"/>
  <c r="AB79" i="1"/>
  <c r="Z79" i="4" s="1"/>
  <c r="AB80" i="1"/>
  <c r="Z80" i="4" s="1"/>
  <c r="AB81" i="1"/>
  <c r="Z81" i="4" s="1"/>
  <c r="AB82" i="1"/>
  <c r="Z82" i="4" s="1"/>
  <c r="AB83" i="1"/>
  <c r="Z83" i="4" s="1"/>
  <c r="AB84" i="1"/>
  <c r="Z84" i="4" s="1"/>
  <c r="AB85" i="1"/>
  <c r="Z85" i="4" s="1"/>
  <c r="AB86" i="1"/>
  <c r="Z86" i="4" s="1"/>
  <c r="AB87" i="1"/>
  <c r="Z87" i="4" s="1"/>
  <c r="AB88" i="1"/>
  <c r="Z88" i="4" s="1"/>
  <c r="AB89" i="1"/>
  <c r="Z89" i="4" s="1"/>
  <c r="AB90" i="1"/>
  <c r="Z90" i="4" s="1"/>
  <c r="AB91" i="1"/>
  <c r="Z91" i="4" s="1"/>
  <c r="AB92" i="1"/>
  <c r="Z92" i="4" s="1"/>
  <c r="AB93" i="1"/>
  <c r="Z93" i="4" s="1"/>
  <c r="AB94" i="1"/>
  <c r="Z94" i="4" s="1"/>
  <c r="AB95" i="1"/>
  <c r="Z95" i="4" s="1"/>
  <c r="AB96" i="1"/>
  <c r="Z96" i="4" s="1"/>
  <c r="AB97" i="1"/>
  <c r="Z97" i="4" s="1"/>
  <c r="AB98" i="1"/>
  <c r="Z98" i="4" s="1"/>
  <c r="AB99" i="1"/>
  <c r="Z99" i="4" s="1"/>
  <c r="AB100" i="1"/>
  <c r="Z100" i="4" s="1"/>
  <c r="AB101" i="1"/>
  <c r="Z101" i="4" s="1"/>
  <c r="AB102" i="1"/>
  <c r="Z102" i="4" s="1"/>
  <c r="AB103" i="1"/>
  <c r="Z103" i="4" s="1"/>
  <c r="AB104" i="1"/>
  <c r="Z104" i="4" s="1"/>
  <c r="AB105" i="1"/>
  <c r="Z105" i="4" s="1"/>
  <c r="AB106" i="1"/>
  <c r="Z106" i="4" s="1"/>
  <c r="AB107" i="1"/>
  <c r="Z107" i="4" s="1"/>
  <c r="AB108" i="1"/>
  <c r="Z108" i="4" s="1"/>
  <c r="AB109" i="1"/>
  <c r="Z109" i="4" s="1"/>
  <c r="AB110" i="1"/>
  <c r="Z110" i="4" s="1"/>
  <c r="AB111" i="1"/>
  <c r="Z111" i="4" s="1"/>
  <c r="AB112" i="1"/>
  <c r="Z112" i="4" s="1"/>
  <c r="AB113" i="1"/>
  <c r="Z113" i="4" s="1"/>
  <c r="AB114" i="1"/>
  <c r="Z114" i="4" s="1"/>
  <c r="AB115" i="1"/>
  <c r="Z115" i="4" s="1"/>
  <c r="AB116" i="1"/>
  <c r="Z116" i="4" s="1"/>
  <c r="AB117" i="1"/>
  <c r="Z117" i="4" s="1"/>
  <c r="AB118" i="1"/>
  <c r="Z118" i="4" s="1"/>
  <c r="AB119" i="1"/>
  <c r="Z119" i="4" s="1"/>
  <c r="AB120" i="1"/>
  <c r="Z120" i="4" s="1"/>
  <c r="AB121" i="1"/>
  <c r="Z121" i="4" s="1"/>
  <c r="AB122" i="1"/>
  <c r="Z122" i="4" s="1"/>
  <c r="AB123" i="1"/>
  <c r="Z123" i="4" s="1"/>
  <c r="AB124" i="1"/>
  <c r="Z124" i="4" s="1"/>
  <c r="AB125" i="1"/>
  <c r="Z125" i="4" s="1"/>
  <c r="AB126" i="1"/>
  <c r="Z126" i="4" s="1"/>
  <c r="AB127" i="1"/>
  <c r="Z127" i="4" s="1"/>
  <c r="AB128" i="1"/>
  <c r="Z128" i="4" s="1"/>
  <c r="AB129" i="1"/>
  <c r="Z129" i="4" s="1"/>
  <c r="AB130" i="1"/>
  <c r="Z130" i="4" s="1"/>
  <c r="AB131" i="1"/>
  <c r="Z131" i="4" s="1"/>
  <c r="AB132" i="1"/>
  <c r="Z132" i="4" s="1"/>
  <c r="AB133" i="1"/>
  <c r="Z133" i="4" s="1"/>
  <c r="AB134" i="1"/>
  <c r="Z134" i="4" s="1"/>
  <c r="AB135" i="1"/>
  <c r="Z135" i="4" s="1"/>
  <c r="AB136" i="1"/>
  <c r="Z136" i="4" s="1"/>
  <c r="AB137" i="1"/>
  <c r="Z137" i="4" s="1"/>
  <c r="AB138" i="1"/>
  <c r="Z138" i="4" s="1"/>
  <c r="AB139" i="1"/>
  <c r="Z139" i="4" s="1"/>
  <c r="AB140" i="1"/>
  <c r="Z140" i="4" s="1"/>
  <c r="AB141" i="1"/>
  <c r="Z141" i="4" s="1"/>
  <c r="AB142" i="1"/>
  <c r="Z142" i="4" s="1"/>
  <c r="AB143" i="1"/>
  <c r="Z143" i="4" s="1"/>
  <c r="AB144" i="1"/>
  <c r="Z144" i="4" s="1"/>
  <c r="AB145" i="1"/>
  <c r="Z145" i="4" s="1"/>
  <c r="AB146" i="1"/>
  <c r="Z146" i="4" s="1"/>
  <c r="AB147" i="1"/>
  <c r="Z147" i="4" s="1"/>
  <c r="AB148" i="1"/>
  <c r="Z148" i="4" s="1"/>
  <c r="AB149" i="1"/>
  <c r="Z149" i="4" s="1"/>
  <c r="AB150" i="1"/>
  <c r="Z150" i="4" s="1"/>
  <c r="AB151" i="1"/>
  <c r="Z151" i="4" s="1"/>
  <c r="AA4" i="1"/>
  <c r="Y4" i="4" s="1"/>
  <c r="AA5" i="1"/>
  <c r="Y5" i="4" s="1"/>
  <c r="AA6" i="1"/>
  <c r="Y6" i="4" s="1"/>
  <c r="AA7" i="1"/>
  <c r="Y7" i="4" s="1"/>
  <c r="AA8" i="1"/>
  <c r="Y8" i="4" s="1"/>
  <c r="AA9" i="1"/>
  <c r="Y9" i="4" s="1"/>
  <c r="AA10" i="1"/>
  <c r="Y10" i="4" s="1"/>
  <c r="AA11" i="1"/>
  <c r="Y11" i="4" s="1"/>
  <c r="AA12" i="1"/>
  <c r="Y12" i="4" s="1"/>
  <c r="AA13" i="1"/>
  <c r="Y13" i="4" s="1"/>
  <c r="AA14" i="1"/>
  <c r="Y14" i="4" s="1"/>
  <c r="AA15" i="1"/>
  <c r="Y15" i="4" s="1"/>
  <c r="AA16" i="1"/>
  <c r="Y16" i="4" s="1"/>
  <c r="AA17" i="1"/>
  <c r="Y17" i="4" s="1"/>
  <c r="AA18" i="1"/>
  <c r="Y18" i="4" s="1"/>
  <c r="AA19" i="1"/>
  <c r="Y19" i="4" s="1"/>
  <c r="AA20" i="1"/>
  <c r="Y20" i="4" s="1"/>
  <c r="AA21" i="1"/>
  <c r="Y21" i="4" s="1"/>
  <c r="AA22" i="1"/>
  <c r="Y22" i="4" s="1"/>
  <c r="AA23" i="1"/>
  <c r="Y23" i="4" s="1"/>
  <c r="AA24" i="1"/>
  <c r="Y24" i="4" s="1"/>
  <c r="AA25" i="1"/>
  <c r="Y25" i="4" s="1"/>
  <c r="AA26" i="1"/>
  <c r="Y26" i="4" s="1"/>
  <c r="AA27" i="1"/>
  <c r="Y27" i="4" s="1"/>
  <c r="AA28" i="1"/>
  <c r="Y28" i="4" s="1"/>
  <c r="AA29" i="1"/>
  <c r="Y29" i="4" s="1"/>
  <c r="AA30" i="1"/>
  <c r="Y30" i="4" s="1"/>
  <c r="AA31" i="1"/>
  <c r="Y31" i="4" s="1"/>
  <c r="AA32" i="1"/>
  <c r="Y32" i="4" s="1"/>
  <c r="AA33" i="1"/>
  <c r="Y33" i="4" s="1"/>
  <c r="AA34" i="1"/>
  <c r="Y34" i="4" s="1"/>
  <c r="AA35" i="1"/>
  <c r="Y35" i="4" s="1"/>
  <c r="AA36" i="1"/>
  <c r="Y36" i="4" s="1"/>
  <c r="AA37" i="1"/>
  <c r="Y37" i="4" s="1"/>
  <c r="AA38" i="1"/>
  <c r="Y38" i="4" s="1"/>
  <c r="AA39" i="1"/>
  <c r="Y39" i="4" s="1"/>
  <c r="AA40" i="1"/>
  <c r="Y40" i="4" s="1"/>
  <c r="AA41" i="1"/>
  <c r="Y41" i="4" s="1"/>
  <c r="AA42" i="1"/>
  <c r="Y42" i="4" s="1"/>
  <c r="AA43" i="1"/>
  <c r="Y43" i="4" s="1"/>
  <c r="AA44" i="1"/>
  <c r="Y44" i="4" s="1"/>
  <c r="AA45" i="1"/>
  <c r="Y45" i="4" s="1"/>
  <c r="AA46" i="1"/>
  <c r="Y46" i="4" s="1"/>
  <c r="AA47" i="1"/>
  <c r="Y47" i="4" s="1"/>
  <c r="AA48" i="1"/>
  <c r="Y48" i="4" s="1"/>
  <c r="AA49" i="1"/>
  <c r="Y49" i="4" s="1"/>
  <c r="AA50" i="1"/>
  <c r="Y50" i="4" s="1"/>
  <c r="AA51" i="1"/>
  <c r="Y51" i="4" s="1"/>
  <c r="AA52" i="1"/>
  <c r="Y52" i="4" s="1"/>
  <c r="AA53" i="1"/>
  <c r="Y53" i="4" s="1"/>
  <c r="AA54" i="1"/>
  <c r="Y54" i="4" s="1"/>
  <c r="AA55" i="1"/>
  <c r="Y55" i="4" s="1"/>
  <c r="AA56" i="1"/>
  <c r="Y56" i="4" s="1"/>
  <c r="AA57" i="1"/>
  <c r="Y57" i="4" s="1"/>
  <c r="AA58" i="1"/>
  <c r="Y58" i="4" s="1"/>
  <c r="AA59" i="1"/>
  <c r="Y59" i="4" s="1"/>
  <c r="AA60" i="1"/>
  <c r="Y60" i="4" s="1"/>
  <c r="AA61" i="1"/>
  <c r="Y61" i="4" s="1"/>
  <c r="AA62" i="1"/>
  <c r="Y62" i="4" s="1"/>
  <c r="AA63" i="1"/>
  <c r="Y63" i="4" s="1"/>
  <c r="AA64" i="1"/>
  <c r="Y64" i="4" s="1"/>
  <c r="AA65" i="1"/>
  <c r="Y65" i="4" s="1"/>
  <c r="AA66" i="1"/>
  <c r="Y66" i="4" s="1"/>
  <c r="AA67" i="1"/>
  <c r="Y67" i="4" s="1"/>
  <c r="AA68" i="1"/>
  <c r="Y68" i="4" s="1"/>
  <c r="AA69" i="1"/>
  <c r="Y69" i="4" s="1"/>
  <c r="AA70" i="1"/>
  <c r="Y70" i="4" s="1"/>
  <c r="AA71" i="1"/>
  <c r="Y71" i="4" s="1"/>
  <c r="AA72" i="1"/>
  <c r="Y72" i="4" s="1"/>
  <c r="AA73" i="1"/>
  <c r="Y73" i="4" s="1"/>
  <c r="AA74" i="1"/>
  <c r="Y74" i="4" s="1"/>
  <c r="AA75" i="1"/>
  <c r="Y75" i="4" s="1"/>
  <c r="AA76" i="1"/>
  <c r="Y76" i="4" s="1"/>
  <c r="AA77" i="1"/>
  <c r="Y77" i="4" s="1"/>
  <c r="AA78" i="1"/>
  <c r="Y78" i="4" s="1"/>
  <c r="AA79" i="1"/>
  <c r="Y79" i="4" s="1"/>
  <c r="AA80" i="1"/>
  <c r="Y80" i="4" s="1"/>
  <c r="AA81" i="1"/>
  <c r="Y81" i="4" s="1"/>
  <c r="AA82" i="1"/>
  <c r="Y82" i="4" s="1"/>
  <c r="AA83" i="1"/>
  <c r="Y83" i="4" s="1"/>
  <c r="AA84" i="1"/>
  <c r="Y84" i="4" s="1"/>
  <c r="AA85" i="1"/>
  <c r="Y85" i="4" s="1"/>
  <c r="AA86" i="1"/>
  <c r="Y86" i="4" s="1"/>
  <c r="AA87" i="1"/>
  <c r="Y87" i="4" s="1"/>
  <c r="AA88" i="1"/>
  <c r="Y88" i="4" s="1"/>
  <c r="AA89" i="1"/>
  <c r="Y89" i="4" s="1"/>
  <c r="AA90" i="1"/>
  <c r="Y90" i="4" s="1"/>
  <c r="AA91" i="1"/>
  <c r="Y91" i="4" s="1"/>
  <c r="AA92" i="1"/>
  <c r="Y92" i="4" s="1"/>
  <c r="AA93" i="1"/>
  <c r="Y93" i="4" s="1"/>
  <c r="AA94" i="1"/>
  <c r="Y94" i="4" s="1"/>
  <c r="AA95" i="1"/>
  <c r="Y95" i="4" s="1"/>
  <c r="AA96" i="1"/>
  <c r="Y96" i="4" s="1"/>
  <c r="AA97" i="1"/>
  <c r="Y97" i="4" s="1"/>
  <c r="AA98" i="1"/>
  <c r="Y98" i="4" s="1"/>
  <c r="AA99" i="1"/>
  <c r="Y99" i="4" s="1"/>
  <c r="AA100" i="1"/>
  <c r="Y100" i="4" s="1"/>
  <c r="AA101" i="1"/>
  <c r="Y101" i="4" s="1"/>
  <c r="AA102" i="1"/>
  <c r="Y102" i="4" s="1"/>
  <c r="AA103" i="1"/>
  <c r="Y103" i="4" s="1"/>
  <c r="AA104" i="1"/>
  <c r="Y104" i="4" s="1"/>
  <c r="AA105" i="1"/>
  <c r="Y105" i="4" s="1"/>
  <c r="AA106" i="1"/>
  <c r="Y106" i="4" s="1"/>
  <c r="AA107" i="1"/>
  <c r="Y107" i="4" s="1"/>
  <c r="AA108" i="1"/>
  <c r="Y108" i="4" s="1"/>
  <c r="AA109" i="1"/>
  <c r="Y109" i="4" s="1"/>
  <c r="AA110" i="1"/>
  <c r="Y110" i="4" s="1"/>
  <c r="AA111" i="1"/>
  <c r="Y111" i="4" s="1"/>
  <c r="AA112" i="1"/>
  <c r="Y112" i="4" s="1"/>
  <c r="AA113" i="1"/>
  <c r="Y113" i="4" s="1"/>
  <c r="AA114" i="1"/>
  <c r="Y114" i="4" s="1"/>
  <c r="AA115" i="1"/>
  <c r="Y115" i="4" s="1"/>
  <c r="AA116" i="1"/>
  <c r="Y116" i="4" s="1"/>
  <c r="AA117" i="1"/>
  <c r="Y117" i="4" s="1"/>
  <c r="AA118" i="1"/>
  <c r="Y118" i="4" s="1"/>
  <c r="AA119" i="1"/>
  <c r="Y119" i="4" s="1"/>
  <c r="AA120" i="1"/>
  <c r="Y120" i="4" s="1"/>
  <c r="AA121" i="1"/>
  <c r="Y121" i="4" s="1"/>
  <c r="AA122" i="1"/>
  <c r="Y122" i="4" s="1"/>
  <c r="AA123" i="1"/>
  <c r="Y123" i="4" s="1"/>
  <c r="AA124" i="1"/>
  <c r="Y124" i="4" s="1"/>
  <c r="AA125" i="1"/>
  <c r="Y125" i="4" s="1"/>
  <c r="AA126" i="1"/>
  <c r="Y126" i="4" s="1"/>
  <c r="AA127" i="1"/>
  <c r="Y127" i="4" s="1"/>
  <c r="AA128" i="1"/>
  <c r="Y128" i="4" s="1"/>
  <c r="AA129" i="1"/>
  <c r="Y129" i="4" s="1"/>
  <c r="AA130" i="1"/>
  <c r="Y130" i="4" s="1"/>
  <c r="AA131" i="1"/>
  <c r="Y131" i="4" s="1"/>
  <c r="AA132" i="1"/>
  <c r="Y132" i="4" s="1"/>
  <c r="AA133" i="1"/>
  <c r="Y133" i="4" s="1"/>
  <c r="AA134" i="1"/>
  <c r="Y134" i="4" s="1"/>
  <c r="AA135" i="1"/>
  <c r="Y135" i="4" s="1"/>
  <c r="AA136" i="1"/>
  <c r="Y136" i="4" s="1"/>
  <c r="AA137" i="1"/>
  <c r="Y137" i="4" s="1"/>
  <c r="AA138" i="1"/>
  <c r="Y138" i="4" s="1"/>
  <c r="AA139" i="1"/>
  <c r="Y139" i="4" s="1"/>
  <c r="AA140" i="1"/>
  <c r="Y140" i="4" s="1"/>
  <c r="AA141" i="1"/>
  <c r="Y141" i="4" s="1"/>
  <c r="AA142" i="1"/>
  <c r="Y142" i="4" s="1"/>
  <c r="AA143" i="1"/>
  <c r="Y143" i="4" s="1"/>
  <c r="AA144" i="1"/>
  <c r="Y144" i="4" s="1"/>
  <c r="AA145" i="1"/>
  <c r="Y145" i="4" s="1"/>
  <c r="AA146" i="1"/>
  <c r="Y146" i="4" s="1"/>
  <c r="AA147" i="1"/>
  <c r="Y147" i="4" s="1"/>
  <c r="AA148" i="1"/>
  <c r="Y148" i="4" s="1"/>
  <c r="AA149" i="1"/>
  <c r="Y149" i="4" s="1"/>
  <c r="AA150" i="1"/>
  <c r="Y150" i="4" s="1"/>
  <c r="AA151" i="1"/>
  <c r="Y151" i="4" s="1"/>
  <c r="Z4" i="1"/>
  <c r="X4" i="4" s="1"/>
  <c r="Z5" i="1"/>
  <c r="X5" i="4" s="1"/>
  <c r="Z6" i="1"/>
  <c r="X6" i="4" s="1"/>
  <c r="Z7" i="1"/>
  <c r="X7" i="4" s="1"/>
  <c r="Z8" i="1"/>
  <c r="X8" i="4" s="1"/>
  <c r="Z9" i="1"/>
  <c r="X9" i="4" s="1"/>
  <c r="Z10" i="1"/>
  <c r="X10" i="4" s="1"/>
  <c r="Z11" i="1"/>
  <c r="X11" i="4" s="1"/>
  <c r="Z12" i="1"/>
  <c r="X12" i="4" s="1"/>
  <c r="Z13" i="1"/>
  <c r="X13" i="4" s="1"/>
  <c r="Z14" i="1"/>
  <c r="X14" i="4" s="1"/>
  <c r="Z15" i="1"/>
  <c r="X15" i="4" s="1"/>
  <c r="Z16" i="1"/>
  <c r="X16" i="4" s="1"/>
  <c r="Z17" i="1"/>
  <c r="X17" i="4" s="1"/>
  <c r="Z18" i="1"/>
  <c r="X18" i="4" s="1"/>
  <c r="Z19" i="1"/>
  <c r="X19" i="4" s="1"/>
  <c r="Z20" i="1"/>
  <c r="X20" i="4" s="1"/>
  <c r="Z21" i="1"/>
  <c r="X21" i="4" s="1"/>
  <c r="Z22" i="1"/>
  <c r="X22" i="4" s="1"/>
  <c r="Z23" i="1"/>
  <c r="X23" i="4" s="1"/>
  <c r="Z24" i="1"/>
  <c r="X24" i="4" s="1"/>
  <c r="Z25" i="1"/>
  <c r="X25" i="4" s="1"/>
  <c r="Z26" i="1"/>
  <c r="X26" i="4" s="1"/>
  <c r="Z27" i="1"/>
  <c r="X27" i="4" s="1"/>
  <c r="Z28" i="1"/>
  <c r="X28" i="4" s="1"/>
  <c r="Z29" i="1"/>
  <c r="X29" i="4" s="1"/>
  <c r="Z30" i="1"/>
  <c r="X30" i="4" s="1"/>
  <c r="Z31" i="1"/>
  <c r="X31" i="4" s="1"/>
  <c r="Z32" i="1"/>
  <c r="X32" i="4" s="1"/>
  <c r="Z33" i="1"/>
  <c r="X33" i="4" s="1"/>
  <c r="Z34" i="1"/>
  <c r="X34" i="4" s="1"/>
  <c r="Z35" i="1"/>
  <c r="X35" i="4" s="1"/>
  <c r="Z36" i="1"/>
  <c r="X36" i="4" s="1"/>
  <c r="Z37" i="1"/>
  <c r="X37" i="4" s="1"/>
  <c r="Z38" i="1"/>
  <c r="X38" i="4" s="1"/>
  <c r="Z39" i="1"/>
  <c r="X39" i="4" s="1"/>
  <c r="Z40" i="1"/>
  <c r="X40" i="4" s="1"/>
  <c r="Z41" i="1"/>
  <c r="X41" i="4" s="1"/>
  <c r="Z42" i="1"/>
  <c r="X42" i="4" s="1"/>
  <c r="Z43" i="1"/>
  <c r="X43" i="4" s="1"/>
  <c r="Z44" i="1"/>
  <c r="X44" i="4" s="1"/>
  <c r="Z45" i="1"/>
  <c r="X45" i="4" s="1"/>
  <c r="Z46" i="1"/>
  <c r="X46" i="4" s="1"/>
  <c r="Z47" i="1"/>
  <c r="X47" i="4" s="1"/>
  <c r="Z48" i="1"/>
  <c r="X48" i="4" s="1"/>
  <c r="Z49" i="1"/>
  <c r="X49" i="4" s="1"/>
  <c r="Z50" i="1"/>
  <c r="X50" i="4" s="1"/>
  <c r="Z51" i="1"/>
  <c r="X51" i="4" s="1"/>
  <c r="Z52" i="1"/>
  <c r="X52" i="4" s="1"/>
  <c r="Z53" i="1"/>
  <c r="X53" i="4" s="1"/>
  <c r="Z54" i="1"/>
  <c r="X54" i="4" s="1"/>
  <c r="Z55" i="1"/>
  <c r="X55" i="4" s="1"/>
  <c r="Z56" i="1"/>
  <c r="X56" i="4" s="1"/>
  <c r="Z57" i="1"/>
  <c r="X57" i="4" s="1"/>
  <c r="Z58" i="1"/>
  <c r="X58" i="4" s="1"/>
  <c r="Z59" i="1"/>
  <c r="X59" i="4" s="1"/>
  <c r="Z60" i="1"/>
  <c r="X60" i="4" s="1"/>
  <c r="Z61" i="1"/>
  <c r="X61" i="4" s="1"/>
  <c r="Z62" i="1"/>
  <c r="X62" i="4" s="1"/>
  <c r="Z63" i="1"/>
  <c r="X63" i="4" s="1"/>
  <c r="Z64" i="1"/>
  <c r="X64" i="4" s="1"/>
  <c r="Z65" i="1"/>
  <c r="X65" i="4" s="1"/>
  <c r="Z66" i="1"/>
  <c r="X66" i="4" s="1"/>
  <c r="Z67" i="1"/>
  <c r="X67" i="4" s="1"/>
  <c r="Z68" i="1"/>
  <c r="X68" i="4" s="1"/>
  <c r="Z69" i="1"/>
  <c r="X69" i="4" s="1"/>
  <c r="Z70" i="1"/>
  <c r="X70" i="4" s="1"/>
  <c r="Z71" i="1"/>
  <c r="X71" i="4" s="1"/>
  <c r="Z72" i="1"/>
  <c r="X72" i="4" s="1"/>
  <c r="Z73" i="1"/>
  <c r="X73" i="4" s="1"/>
  <c r="Z74" i="1"/>
  <c r="X74" i="4" s="1"/>
  <c r="Z75" i="1"/>
  <c r="X75" i="4" s="1"/>
  <c r="Z76" i="1"/>
  <c r="X76" i="4" s="1"/>
  <c r="Z77" i="1"/>
  <c r="X77" i="4" s="1"/>
  <c r="Z78" i="1"/>
  <c r="X78" i="4" s="1"/>
  <c r="Z79" i="1"/>
  <c r="X79" i="4" s="1"/>
  <c r="Z80" i="1"/>
  <c r="X80" i="4" s="1"/>
  <c r="Z81" i="1"/>
  <c r="X81" i="4" s="1"/>
  <c r="Z82" i="1"/>
  <c r="X82" i="4" s="1"/>
  <c r="Z83" i="1"/>
  <c r="X83" i="4" s="1"/>
  <c r="Z84" i="1"/>
  <c r="X84" i="4" s="1"/>
  <c r="Z85" i="1"/>
  <c r="X85" i="4" s="1"/>
  <c r="Z86" i="1"/>
  <c r="X86" i="4" s="1"/>
  <c r="Z87" i="1"/>
  <c r="X87" i="4" s="1"/>
  <c r="Z88" i="1"/>
  <c r="X88" i="4" s="1"/>
  <c r="Z89" i="1"/>
  <c r="X89" i="4" s="1"/>
  <c r="Z90" i="1"/>
  <c r="X90" i="4" s="1"/>
  <c r="Z91" i="1"/>
  <c r="X91" i="4" s="1"/>
  <c r="Z92" i="1"/>
  <c r="X92" i="4" s="1"/>
  <c r="Z93" i="1"/>
  <c r="X93" i="4" s="1"/>
  <c r="Z94" i="1"/>
  <c r="X94" i="4" s="1"/>
  <c r="Z95" i="1"/>
  <c r="X95" i="4" s="1"/>
  <c r="Z96" i="1"/>
  <c r="X96" i="4" s="1"/>
  <c r="Z97" i="1"/>
  <c r="X97" i="4" s="1"/>
  <c r="Z98" i="1"/>
  <c r="X98" i="4" s="1"/>
  <c r="Z99" i="1"/>
  <c r="X99" i="4" s="1"/>
  <c r="Z100" i="1"/>
  <c r="X100" i="4" s="1"/>
  <c r="Z101" i="1"/>
  <c r="X101" i="4" s="1"/>
  <c r="Z102" i="1"/>
  <c r="X102" i="4" s="1"/>
  <c r="Z103" i="1"/>
  <c r="X103" i="4" s="1"/>
  <c r="Z104" i="1"/>
  <c r="X104" i="4" s="1"/>
  <c r="Z105" i="1"/>
  <c r="X105" i="4" s="1"/>
  <c r="Z106" i="1"/>
  <c r="X106" i="4" s="1"/>
  <c r="Z107" i="1"/>
  <c r="X107" i="4" s="1"/>
  <c r="Z108" i="1"/>
  <c r="X108" i="4" s="1"/>
  <c r="Z109" i="1"/>
  <c r="X109" i="4" s="1"/>
  <c r="Z110" i="1"/>
  <c r="X110" i="4" s="1"/>
  <c r="Z111" i="1"/>
  <c r="X111" i="4" s="1"/>
  <c r="Z112" i="1"/>
  <c r="X112" i="4" s="1"/>
  <c r="Z113" i="1"/>
  <c r="X113" i="4" s="1"/>
  <c r="Z114" i="1"/>
  <c r="X114" i="4" s="1"/>
  <c r="Z115" i="1"/>
  <c r="X115" i="4" s="1"/>
  <c r="Z116" i="1"/>
  <c r="X116" i="4" s="1"/>
  <c r="Z117" i="1"/>
  <c r="X117" i="4" s="1"/>
  <c r="Z118" i="1"/>
  <c r="X118" i="4" s="1"/>
  <c r="Z119" i="1"/>
  <c r="X119" i="4" s="1"/>
  <c r="Z120" i="1"/>
  <c r="X120" i="4" s="1"/>
  <c r="Z121" i="1"/>
  <c r="X121" i="4" s="1"/>
  <c r="Z122" i="1"/>
  <c r="X122" i="4" s="1"/>
  <c r="Z123" i="1"/>
  <c r="X123" i="4" s="1"/>
  <c r="Z124" i="1"/>
  <c r="X124" i="4" s="1"/>
  <c r="Z125" i="1"/>
  <c r="X125" i="4" s="1"/>
  <c r="Z126" i="1"/>
  <c r="X126" i="4" s="1"/>
  <c r="Z127" i="1"/>
  <c r="X127" i="4" s="1"/>
  <c r="Z128" i="1"/>
  <c r="X128" i="4" s="1"/>
  <c r="Z129" i="1"/>
  <c r="X129" i="4" s="1"/>
  <c r="Z130" i="1"/>
  <c r="X130" i="4" s="1"/>
  <c r="Z131" i="1"/>
  <c r="X131" i="4" s="1"/>
  <c r="Z132" i="1"/>
  <c r="X132" i="4" s="1"/>
  <c r="Z133" i="1"/>
  <c r="X133" i="4" s="1"/>
  <c r="Z134" i="1"/>
  <c r="X134" i="4" s="1"/>
  <c r="Z135" i="1"/>
  <c r="X135" i="4" s="1"/>
  <c r="Z136" i="1"/>
  <c r="X136" i="4" s="1"/>
  <c r="Z137" i="1"/>
  <c r="X137" i="4" s="1"/>
  <c r="Z138" i="1"/>
  <c r="X138" i="4" s="1"/>
  <c r="Z139" i="1"/>
  <c r="X139" i="4" s="1"/>
  <c r="Z140" i="1"/>
  <c r="X140" i="4" s="1"/>
  <c r="Z141" i="1"/>
  <c r="X141" i="4" s="1"/>
  <c r="Z142" i="1"/>
  <c r="X142" i="4" s="1"/>
  <c r="Z143" i="1"/>
  <c r="X143" i="4" s="1"/>
  <c r="Z144" i="1"/>
  <c r="X144" i="4" s="1"/>
  <c r="Z145" i="1"/>
  <c r="X145" i="4" s="1"/>
  <c r="Z146" i="1"/>
  <c r="X146" i="4" s="1"/>
  <c r="Z147" i="1"/>
  <c r="X147" i="4" s="1"/>
  <c r="Z148" i="1"/>
  <c r="X148" i="4" s="1"/>
  <c r="Z149" i="1"/>
  <c r="X149" i="4" s="1"/>
  <c r="Z150" i="1"/>
  <c r="X150" i="4" s="1"/>
  <c r="Z151" i="1"/>
  <c r="X151" i="4" s="1"/>
  <c r="Y4" i="1"/>
  <c r="W4" i="4" s="1"/>
  <c r="Y5" i="1"/>
  <c r="W5" i="4" s="1"/>
  <c r="Y6" i="1"/>
  <c r="W6" i="4" s="1"/>
  <c r="Y7" i="1"/>
  <c r="W7" i="4" s="1"/>
  <c r="Y8" i="1"/>
  <c r="W8" i="4" s="1"/>
  <c r="Y9" i="1"/>
  <c r="W9" i="4" s="1"/>
  <c r="Y10" i="1"/>
  <c r="W10" i="4" s="1"/>
  <c r="Y11" i="1"/>
  <c r="W11" i="4" s="1"/>
  <c r="Y12" i="1"/>
  <c r="W12" i="4" s="1"/>
  <c r="Y13" i="1"/>
  <c r="W13" i="4" s="1"/>
  <c r="Y14" i="1"/>
  <c r="W14" i="4" s="1"/>
  <c r="Y15" i="1"/>
  <c r="W15" i="4" s="1"/>
  <c r="Y16" i="1"/>
  <c r="W16" i="4" s="1"/>
  <c r="Y17" i="1"/>
  <c r="W17" i="4" s="1"/>
  <c r="Y18" i="1"/>
  <c r="W18" i="4" s="1"/>
  <c r="Y19" i="1"/>
  <c r="W19" i="4" s="1"/>
  <c r="Y20" i="1"/>
  <c r="W20" i="4" s="1"/>
  <c r="Y21" i="1"/>
  <c r="W21" i="4" s="1"/>
  <c r="Y22" i="1"/>
  <c r="W22" i="4" s="1"/>
  <c r="Y23" i="1"/>
  <c r="W23" i="4" s="1"/>
  <c r="Y24" i="1"/>
  <c r="W24" i="4" s="1"/>
  <c r="Y25" i="1"/>
  <c r="W25" i="4" s="1"/>
  <c r="Y26" i="1"/>
  <c r="W26" i="4" s="1"/>
  <c r="Y27" i="1"/>
  <c r="W27" i="4" s="1"/>
  <c r="Y28" i="1"/>
  <c r="W28" i="4" s="1"/>
  <c r="Y29" i="1"/>
  <c r="W29" i="4" s="1"/>
  <c r="Y30" i="1"/>
  <c r="W30" i="4" s="1"/>
  <c r="Y31" i="1"/>
  <c r="W31" i="4" s="1"/>
  <c r="Y32" i="1"/>
  <c r="W32" i="4" s="1"/>
  <c r="Y33" i="1"/>
  <c r="W33" i="4" s="1"/>
  <c r="Y34" i="1"/>
  <c r="W34" i="4" s="1"/>
  <c r="Y35" i="1"/>
  <c r="W35" i="4" s="1"/>
  <c r="Y36" i="1"/>
  <c r="W36" i="4" s="1"/>
  <c r="Y37" i="1"/>
  <c r="W37" i="4" s="1"/>
  <c r="Y38" i="1"/>
  <c r="W38" i="4" s="1"/>
  <c r="Y39" i="1"/>
  <c r="W39" i="4" s="1"/>
  <c r="Y40" i="1"/>
  <c r="W40" i="4" s="1"/>
  <c r="Y41" i="1"/>
  <c r="W41" i="4" s="1"/>
  <c r="Y42" i="1"/>
  <c r="W42" i="4" s="1"/>
  <c r="Y43" i="1"/>
  <c r="W43" i="4" s="1"/>
  <c r="Y44" i="1"/>
  <c r="W44" i="4" s="1"/>
  <c r="Y45" i="1"/>
  <c r="W45" i="4" s="1"/>
  <c r="Y46" i="1"/>
  <c r="W46" i="4" s="1"/>
  <c r="Y47" i="1"/>
  <c r="W47" i="4" s="1"/>
  <c r="Y48" i="1"/>
  <c r="W48" i="4" s="1"/>
  <c r="Y49" i="1"/>
  <c r="W49" i="4" s="1"/>
  <c r="Y50" i="1"/>
  <c r="W50" i="4" s="1"/>
  <c r="Y51" i="1"/>
  <c r="W51" i="4" s="1"/>
  <c r="Y52" i="1"/>
  <c r="W52" i="4" s="1"/>
  <c r="Y53" i="1"/>
  <c r="W53" i="4" s="1"/>
  <c r="Y54" i="1"/>
  <c r="W54" i="4" s="1"/>
  <c r="Y55" i="1"/>
  <c r="W55" i="4" s="1"/>
  <c r="Y56" i="1"/>
  <c r="W56" i="4" s="1"/>
  <c r="Y57" i="1"/>
  <c r="W57" i="4" s="1"/>
  <c r="Y58" i="1"/>
  <c r="W58" i="4" s="1"/>
  <c r="Y59" i="1"/>
  <c r="W59" i="4" s="1"/>
  <c r="Y60" i="1"/>
  <c r="W60" i="4" s="1"/>
  <c r="Y61" i="1"/>
  <c r="W61" i="4" s="1"/>
  <c r="Y62" i="1"/>
  <c r="W62" i="4" s="1"/>
  <c r="Y63" i="1"/>
  <c r="W63" i="4" s="1"/>
  <c r="Y64" i="1"/>
  <c r="W64" i="4" s="1"/>
  <c r="Y65" i="1"/>
  <c r="W65" i="4" s="1"/>
  <c r="Y66" i="1"/>
  <c r="W66" i="4" s="1"/>
  <c r="Y67" i="1"/>
  <c r="W67" i="4" s="1"/>
  <c r="Y68" i="1"/>
  <c r="W68" i="4" s="1"/>
  <c r="Y69" i="1"/>
  <c r="W69" i="4" s="1"/>
  <c r="Y70" i="1"/>
  <c r="W70" i="4" s="1"/>
  <c r="Y71" i="1"/>
  <c r="W71" i="4" s="1"/>
  <c r="Y72" i="1"/>
  <c r="W72" i="4" s="1"/>
  <c r="Y73" i="1"/>
  <c r="W73" i="4" s="1"/>
  <c r="Y74" i="1"/>
  <c r="W74" i="4" s="1"/>
  <c r="Y75" i="1"/>
  <c r="W75" i="4" s="1"/>
  <c r="Y76" i="1"/>
  <c r="W76" i="4" s="1"/>
  <c r="Y77" i="1"/>
  <c r="W77" i="4" s="1"/>
  <c r="Y78" i="1"/>
  <c r="W78" i="4" s="1"/>
  <c r="Y79" i="1"/>
  <c r="W79" i="4" s="1"/>
  <c r="Y80" i="1"/>
  <c r="W80" i="4" s="1"/>
  <c r="Y81" i="1"/>
  <c r="W81" i="4" s="1"/>
  <c r="Y82" i="1"/>
  <c r="W82" i="4" s="1"/>
  <c r="Y83" i="1"/>
  <c r="W83" i="4" s="1"/>
  <c r="Y84" i="1"/>
  <c r="W84" i="4" s="1"/>
  <c r="Y85" i="1"/>
  <c r="W85" i="4" s="1"/>
  <c r="Y86" i="1"/>
  <c r="W86" i="4" s="1"/>
  <c r="Y87" i="1"/>
  <c r="W87" i="4" s="1"/>
  <c r="Y88" i="1"/>
  <c r="W88" i="4" s="1"/>
  <c r="Y89" i="1"/>
  <c r="W89" i="4" s="1"/>
  <c r="Y90" i="1"/>
  <c r="W90" i="4" s="1"/>
  <c r="Y91" i="1"/>
  <c r="W91" i="4" s="1"/>
  <c r="Y92" i="1"/>
  <c r="W92" i="4" s="1"/>
  <c r="Y93" i="1"/>
  <c r="W93" i="4" s="1"/>
  <c r="Y94" i="1"/>
  <c r="W94" i="4" s="1"/>
  <c r="Y95" i="1"/>
  <c r="W95" i="4" s="1"/>
  <c r="Y96" i="1"/>
  <c r="W96" i="4" s="1"/>
  <c r="Y97" i="1"/>
  <c r="W97" i="4" s="1"/>
  <c r="Y98" i="1"/>
  <c r="W98" i="4" s="1"/>
  <c r="Y99" i="1"/>
  <c r="W99" i="4" s="1"/>
  <c r="Y100" i="1"/>
  <c r="W100" i="4" s="1"/>
  <c r="Y101" i="1"/>
  <c r="W101" i="4" s="1"/>
  <c r="Y102" i="1"/>
  <c r="W102" i="4" s="1"/>
  <c r="Y103" i="1"/>
  <c r="W103" i="4" s="1"/>
  <c r="Y104" i="1"/>
  <c r="W104" i="4" s="1"/>
  <c r="Y105" i="1"/>
  <c r="W105" i="4" s="1"/>
  <c r="Y106" i="1"/>
  <c r="W106" i="4" s="1"/>
  <c r="Y107" i="1"/>
  <c r="W107" i="4" s="1"/>
  <c r="Y108" i="1"/>
  <c r="W108" i="4" s="1"/>
  <c r="Y109" i="1"/>
  <c r="W109" i="4" s="1"/>
  <c r="Y110" i="1"/>
  <c r="W110" i="4" s="1"/>
  <c r="Y111" i="1"/>
  <c r="W111" i="4" s="1"/>
  <c r="Y112" i="1"/>
  <c r="W112" i="4" s="1"/>
  <c r="Y113" i="1"/>
  <c r="W113" i="4" s="1"/>
  <c r="Y114" i="1"/>
  <c r="W114" i="4" s="1"/>
  <c r="Y115" i="1"/>
  <c r="W115" i="4" s="1"/>
  <c r="Y116" i="1"/>
  <c r="W116" i="4" s="1"/>
  <c r="Y117" i="1"/>
  <c r="W117" i="4" s="1"/>
  <c r="Y118" i="1"/>
  <c r="W118" i="4" s="1"/>
  <c r="Y119" i="1"/>
  <c r="W119" i="4" s="1"/>
  <c r="Y120" i="1"/>
  <c r="W120" i="4" s="1"/>
  <c r="Y121" i="1"/>
  <c r="W121" i="4" s="1"/>
  <c r="Y122" i="1"/>
  <c r="W122" i="4" s="1"/>
  <c r="Y123" i="1"/>
  <c r="W123" i="4" s="1"/>
  <c r="Y124" i="1"/>
  <c r="W124" i="4" s="1"/>
  <c r="Y125" i="1"/>
  <c r="W125" i="4" s="1"/>
  <c r="Y126" i="1"/>
  <c r="W126" i="4" s="1"/>
  <c r="Y127" i="1"/>
  <c r="W127" i="4" s="1"/>
  <c r="Y128" i="1"/>
  <c r="W128" i="4" s="1"/>
  <c r="Y129" i="1"/>
  <c r="W129" i="4" s="1"/>
  <c r="Y130" i="1"/>
  <c r="W130" i="4" s="1"/>
  <c r="Y131" i="1"/>
  <c r="W131" i="4" s="1"/>
  <c r="Y132" i="1"/>
  <c r="W132" i="4" s="1"/>
  <c r="Y133" i="1"/>
  <c r="W133" i="4" s="1"/>
  <c r="Y134" i="1"/>
  <c r="W134" i="4" s="1"/>
  <c r="Y135" i="1"/>
  <c r="W135" i="4" s="1"/>
  <c r="Y136" i="1"/>
  <c r="W136" i="4" s="1"/>
  <c r="Y137" i="1"/>
  <c r="W137" i="4" s="1"/>
  <c r="Y138" i="1"/>
  <c r="W138" i="4" s="1"/>
  <c r="Y139" i="1"/>
  <c r="W139" i="4" s="1"/>
  <c r="Y140" i="1"/>
  <c r="W140" i="4" s="1"/>
  <c r="Y141" i="1"/>
  <c r="W141" i="4" s="1"/>
  <c r="Y142" i="1"/>
  <c r="W142" i="4" s="1"/>
  <c r="Y143" i="1"/>
  <c r="W143" i="4" s="1"/>
  <c r="Y144" i="1"/>
  <c r="W144" i="4" s="1"/>
  <c r="Y145" i="1"/>
  <c r="W145" i="4" s="1"/>
  <c r="Y146" i="1"/>
  <c r="W146" i="4" s="1"/>
  <c r="Y147" i="1"/>
  <c r="W147" i="4" s="1"/>
  <c r="Y148" i="1"/>
  <c r="W148" i="4" s="1"/>
  <c r="Y149" i="1"/>
  <c r="W149" i="4" s="1"/>
  <c r="Y150" i="1"/>
  <c r="W150" i="4" s="1"/>
  <c r="Y151" i="1"/>
  <c r="W151" i="4" s="1"/>
  <c r="X4" i="1"/>
  <c r="V4" i="4" s="1"/>
  <c r="X5" i="1"/>
  <c r="V5" i="4" s="1"/>
  <c r="X6" i="1"/>
  <c r="V6" i="4" s="1"/>
  <c r="X7" i="1"/>
  <c r="V7" i="4" s="1"/>
  <c r="X8" i="1"/>
  <c r="V8" i="4" s="1"/>
  <c r="X9" i="1"/>
  <c r="V9" i="4" s="1"/>
  <c r="X10" i="1"/>
  <c r="V10" i="4" s="1"/>
  <c r="X11" i="1"/>
  <c r="V11" i="4" s="1"/>
  <c r="X12" i="1"/>
  <c r="V12" i="4" s="1"/>
  <c r="X13" i="1"/>
  <c r="V13" i="4" s="1"/>
  <c r="X14" i="1"/>
  <c r="V14" i="4" s="1"/>
  <c r="X15" i="1"/>
  <c r="V15" i="4" s="1"/>
  <c r="X16" i="1"/>
  <c r="V16" i="4" s="1"/>
  <c r="X17" i="1"/>
  <c r="V17" i="4" s="1"/>
  <c r="X18" i="1"/>
  <c r="V18" i="4" s="1"/>
  <c r="X19" i="1"/>
  <c r="V19" i="4" s="1"/>
  <c r="X20" i="1"/>
  <c r="V20" i="4" s="1"/>
  <c r="X21" i="1"/>
  <c r="V21" i="4" s="1"/>
  <c r="X22" i="1"/>
  <c r="V22" i="4" s="1"/>
  <c r="X23" i="1"/>
  <c r="V23" i="4" s="1"/>
  <c r="X24" i="1"/>
  <c r="V24" i="4" s="1"/>
  <c r="X25" i="1"/>
  <c r="V25" i="4" s="1"/>
  <c r="X26" i="1"/>
  <c r="V26" i="4" s="1"/>
  <c r="X27" i="1"/>
  <c r="V27" i="4" s="1"/>
  <c r="X28" i="1"/>
  <c r="V28" i="4" s="1"/>
  <c r="X29" i="1"/>
  <c r="V29" i="4" s="1"/>
  <c r="X30" i="1"/>
  <c r="V30" i="4" s="1"/>
  <c r="X31" i="1"/>
  <c r="V31" i="4" s="1"/>
  <c r="X32" i="1"/>
  <c r="V32" i="4" s="1"/>
  <c r="X33" i="1"/>
  <c r="V33" i="4" s="1"/>
  <c r="X34" i="1"/>
  <c r="V34" i="4" s="1"/>
  <c r="X35" i="1"/>
  <c r="V35" i="4" s="1"/>
  <c r="X36" i="1"/>
  <c r="V36" i="4" s="1"/>
  <c r="X37" i="1"/>
  <c r="V37" i="4" s="1"/>
  <c r="X38" i="1"/>
  <c r="V38" i="4" s="1"/>
  <c r="X39" i="1"/>
  <c r="V39" i="4" s="1"/>
  <c r="X40" i="1"/>
  <c r="V40" i="4" s="1"/>
  <c r="X41" i="1"/>
  <c r="V41" i="4" s="1"/>
  <c r="X42" i="1"/>
  <c r="V42" i="4" s="1"/>
  <c r="X43" i="1"/>
  <c r="V43" i="4" s="1"/>
  <c r="X44" i="1"/>
  <c r="V44" i="4" s="1"/>
  <c r="X45" i="1"/>
  <c r="V45" i="4" s="1"/>
  <c r="X46" i="1"/>
  <c r="V46" i="4" s="1"/>
  <c r="X47" i="1"/>
  <c r="V47" i="4" s="1"/>
  <c r="X48" i="1"/>
  <c r="V48" i="4" s="1"/>
  <c r="X49" i="1"/>
  <c r="V49" i="4" s="1"/>
  <c r="X50" i="1"/>
  <c r="V50" i="4" s="1"/>
  <c r="X51" i="1"/>
  <c r="V51" i="4" s="1"/>
  <c r="X52" i="1"/>
  <c r="V52" i="4" s="1"/>
  <c r="X53" i="1"/>
  <c r="V53" i="4" s="1"/>
  <c r="X54" i="1"/>
  <c r="V54" i="4" s="1"/>
  <c r="X55" i="1"/>
  <c r="V55" i="4" s="1"/>
  <c r="X56" i="1"/>
  <c r="V56" i="4" s="1"/>
  <c r="X57" i="1"/>
  <c r="V57" i="4" s="1"/>
  <c r="X58" i="1"/>
  <c r="V58" i="4" s="1"/>
  <c r="X59" i="1"/>
  <c r="V59" i="4" s="1"/>
  <c r="X60" i="1"/>
  <c r="V60" i="4" s="1"/>
  <c r="X61" i="1"/>
  <c r="V61" i="4" s="1"/>
  <c r="X62" i="1"/>
  <c r="V62" i="4" s="1"/>
  <c r="X63" i="1"/>
  <c r="V63" i="4" s="1"/>
  <c r="X64" i="1"/>
  <c r="V64" i="4" s="1"/>
  <c r="X65" i="1"/>
  <c r="V65" i="4" s="1"/>
  <c r="X66" i="1"/>
  <c r="V66" i="4" s="1"/>
  <c r="X67" i="1"/>
  <c r="V67" i="4" s="1"/>
  <c r="X68" i="1"/>
  <c r="V68" i="4" s="1"/>
  <c r="X69" i="1"/>
  <c r="V69" i="4" s="1"/>
  <c r="X70" i="1"/>
  <c r="V70" i="4" s="1"/>
  <c r="X71" i="1"/>
  <c r="V71" i="4" s="1"/>
  <c r="X72" i="1"/>
  <c r="V72" i="4" s="1"/>
  <c r="X73" i="1"/>
  <c r="V73" i="4" s="1"/>
  <c r="X74" i="1"/>
  <c r="V74" i="4" s="1"/>
  <c r="X75" i="1"/>
  <c r="V75" i="4" s="1"/>
  <c r="X76" i="1"/>
  <c r="V76" i="4" s="1"/>
  <c r="X77" i="1"/>
  <c r="V77" i="4" s="1"/>
  <c r="X78" i="1"/>
  <c r="V78" i="4" s="1"/>
  <c r="X79" i="1"/>
  <c r="V79" i="4" s="1"/>
  <c r="X80" i="1"/>
  <c r="V80" i="4" s="1"/>
  <c r="X81" i="1"/>
  <c r="V81" i="4" s="1"/>
  <c r="X82" i="1"/>
  <c r="V82" i="4" s="1"/>
  <c r="X83" i="1"/>
  <c r="V83" i="4" s="1"/>
  <c r="X84" i="1"/>
  <c r="V84" i="4" s="1"/>
  <c r="X85" i="1"/>
  <c r="V85" i="4" s="1"/>
  <c r="X86" i="1"/>
  <c r="V86" i="4" s="1"/>
  <c r="X87" i="1"/>
  <c r="V87" i="4" s="1"/>
  <c r="X88" i="1"/>
  <c r="V88" i="4" s="1"/>
  <c r="X89" i="1"/>
  <c r="V89" i="4" s="1"/>
  <c r="X90" i="1"/>
  <c r="V90" i="4" s="1"/>
  <c r="X91" i="1"/>
  <c r="V91" i="4" s="1"/>
  <c r="X92" i="1"/>
  <c r="V92" i="4" s="1"/>
  <c r="X93" i="1"/>
  <c r="V93" i="4" s="1"/>
  <c r="X94" i="1"/>
  <c r="V94" i="4" s="1"/>
  <c r="X95" i="1"/>
  <c r="V95" i="4" s="1"/>
  <c r="X96" i="1"/>
  <c r="V96" i="4" s="1"/>
  <c r="X97" i="1"/>
  <c r="V97" i="4" s="1"/>
  <c r="X98" i="1"/>
  <c r="V98" i="4" s="1"/>
  <c r="X99" i="1"/>
  <c r="V99" i="4" s="1"/>
  <c r="X100" i="1"/>
  <c r="V100" i="4" s="1"/>
  <c r="X101" i="1"/>
  <c r="V101" i="4" s="1"/>
  <c r="X102" i="1"/>
  <c r="V102" i="4" s="1"/>
  <c r="X103" i="1"/>
  <c r="V103" i="4" s="1"/>
  <c r="X104" i="1"/>
  <c r="V104" i="4" s="1"/>
  <c r="X105" i="1"/>
  <c r="V105" i="4" s="1"/>
  <c r="X106" i="1"/>
  <c r="V106" i="4" s="1"/>
  <c r="X107" i="1"/>
  <c r="V107" i="4" s="1"/>
  <c r="X108" i="1"/>
  <c r="V108" i="4" s="1"/>
  <c r="X109" i="1"/>
  <c r="V109" i="4" s="1"/>
  <c r="X110" i="1"/>
  <c r="V110" i="4" s="1"/>
  <c r="X111" i="1"/>
  <c r="V111" i="4" s="1"/>
  <c r="X112" i="1"/>
  <c r="V112" i="4" s="1"/>
  <c r="X113" i="1"/>
  <c r="V113" i="4" s="1"/>
  <c r="X114" i="1"/>
  <c r="V114" i="4" s="1"/>
  <c r="X115" i="1"/>
  <c r="V115" i="4" s="1"/>
  <c r="X116" i="1"/>
  <c r="V116" i="4" s="1"/>
  <c r="X117" i="1"/>
  <c r="V117" i="4" s="1"/>
  <c r="X118" i="1"/>
  <c r="V118" i="4" s="1"/>
  <c r="X119" i="1"/>
  <c r="V119" i="4" s="1"/>
  <c r="X120" i="1"/>
  <c r="V120" i="4" s="1"/>
  <c r="X121" i="1"/>
  <c r="V121" i="4" s="1"/>
  <c r="X122" i="1"/>
  <c r="V122" i="4" s="1"/>
  <c r="X123" i="1"/>
  <c r="V123" i="4" s="1"/>
  <c r="X124" i="1"/>
  <c r="V124" i="4" s="1"/>
  <c r="X125" i="1"/>
  <c r="V125" i="4" s="1"/>
  <c r="X126" i="1"/>
  <c r="V126" i="4" s="1"/>
  <c r="X127" i="1"/>
  <c r="V127" i="4" s="1"/>
  <c r="X128" i="1"/>
  <c r="V128" i="4" s="1"/>
  <c r="X129" i="1"/>
  <c r="V129" i="4" s="1"/>
  <c r="X130" i="1"/>
  <c r="V130" i="4" s="1"/>
  <c r="X131" i="1"/>
  <c r="V131" i="4" s="1"/>
  <c r="X132" i="1"/>
  <c r="V132" i="4" s="1"/>
  <c r="X133" i="1"/>
  <c r="V133" i="4" s="1"/>
  <c r="X134" i="1"/>
  <c r="V134" i="4" s="1"/>
  <c r="X135" i="1"/>
  <c r="V135" i="4" s="1"/>
  <c r="X136" i="1"/>
  <c r="V136" i="4" s="1"/>
  <c r="X137" i="1"/>
  <c r="V137" i="4" s="1"/>
  <c r="X138" i="1"/>
  <c r="V138" i="4" s="1"/>
  <c r="X139" i="1"/>
  <c r="V139" i="4" s="1"/>
  <c r="X140" i="1"/>
  <c r="V140" i="4" s="1"/>
  <c r="X141" i="1"/>
  <c r="V141" i="4" s="1"/>
  <c r="X142" i="1"/>
  <c r="V142" i="4" s="1"/>
  <c r="X143" i="1"/>
  <c r="V143" i="4" s="1"/>
  <c r="X144" i="1"/>
  <c r="V144" i="4" s="1"/>
  <c r="X145" i="1"/>
  <c r="V145" i="4" s="1"/>
  <c r="X146" i="1"/>
  <c r="V146" i="4" s="1"/>
  <c r="X147" i="1"/>
  <c r="V147" i="4" s="1"/>
  <c r="X148" i="1"/>
  <c r="V148" i="4" s="1"/>
  <c r="X149" i="1"/>
  <c r="V149" i="4" s="1"/>
  <c r="X150" i="1"/>
  <c r="V150" i="4" s="1"/>
  <c r="X151" i="1"/>
  <c r="V151" i="4" s="1"/>
  <c r="W152" i="1"/>
  <c r="U152" i="4" s="1"/>
  <c r="W153" i="1"/>
  <c r="U153" i="4" s="1"/>
  <c r="W165" i="1"/>
  <c r="U165" i="4" s="1"/>
  <c r="W4" i="1"/>
  <c r="U4" i="4" s="1"/>
  <c r="W5" i="1"/>
  <c r="U5" i="4" s="1"/>
  <c r="W6" i="1"/>
  <c r="U6" i="4" s="1"/>
  <c r="W7" i="1"/>
  <c r="U7" i="4" s="1"/>
  <c r="W8" i="1"/>
  <c r="U8" i="4" s="1"/>
  <c r="W9" i="1"/>
  <c r="U9" i="4" s="1"/>
  <c r="W10" i="1"/>
  <c r="U10" i="4" s="1"/>
  <c r="W11" i="1"/>
  <c r="U11" i="4" s="1"/>
  <c r="W12" i="1"/>
  <c r="U12" i="4" s="1"/>
  <c r="W13" i="1"/>
  <c r="U13" i="4" s="1"/>
  <c r="W14" i="1"/>
  <c r="U14" i="4" s="1"/>
  <c r="W15" i="1"/>
  <c r="U15" i="4" s="1"/>
  <c r="W16" i="1"/>
  <c r="U16" i="4" s="1"/>
  <c r="W17" i="1"/>
  <c r="U17" i="4" s="1"/>
  <c r="W18" i="1"/>
  <c r="U18" i="4" s="1"/>
  <c r="W19" i="1"/>
  <c r="U19" i="4" s="1"/>
  <c r="W20" i="1"/>
  <c r="U20" i="4" s="1"/>
  <c r="W21" i="1"/>
  <c r="U21" i="4" s="1"/>
  <c r="W22" i="1"/>
  <c r="U22" i="4" s="1"/>
  <c r="W23" i="1"/>
  <c r="U23" i="4" s="1"/>
  <c r="W24" i="1"/>
  <c r="U24" i="4" s="1"/>
  <c r="W25" i="1"/>
  <c r="U25" i="4" s="1"/>
  <c r="W26" i="1"/>
  <c r="U26" i="4" s="1"/>
  <c r="W27" i="1"/>
  <c r="U27" i="4" s="1"/>
  <c r="W28" i="1"/>
  <c r="U28" i="4" s="1"/>
  <c r="W29" i="1"/>
  <c r="U29" i="4" s="1"/>
  <c r="W30" i="1"/>
  <c r="U30" i="4" s="1"/>
  <c r="W31" i="1"/>
  <c r="U31" i="4" s="1"/>
  <c r="W32" i="1"/>
  <c r="U32" i="4" s="1"/>
  <c r="W33" i="1"/>
  <c r="U33" i="4" s="1"/>
  <c r="W34" i="1"/>
  <c r="U34" i="4" s="1"/>
  <c r="W35" i="1"/>
  <c r="U35" i="4" s="1"/>
  <c r="W36" i="1"/>
  <c r="U36" i="4" s="1"/>
  <c r="W37" i="1"/>
  <c r="U37" i="4" s="1"/>
  <c r="W38" i="1"/>
  <c r="U38" i="4" s="1"/>
  <c r="W39" i="1"/>
  <c r="U39" i="4" s="1"/>
  <c r="W40" i="1"/>
  <c r="U40" i="4" s="1"/>
  <c r="W41" i="1"/>
  <c r="U41" i="4" s="1"/>
  <c r="W42" i="1"/>
  <c r="U42" i="4" s="1"/>
  <c r="W43" i="1"/>
  <c r="U43" i="4" s="1"/>
  <c r="W44" i="1"/>
  <c r="U44" i="4" s="1"/>
  <c r="W45" i="1"/>
  <c r="U45" i="4" s="1"/>
  <c r="W46" i="1"/>
  <c r="U46" i="4" s="1"/>
  <c r="W47" i="1"/>
  <c r="U47" i="4" s="1"/>
  <c r="W48" i="1"/>
  <c r="U48" i="4" s="1"/>
  <c r="W49" i="1"/>
  <c r="U49" i="4" s="1"/>
  <c r="W50" i="1"/>
  <c r="U50" i="4" s="1"/>
  <c r="W51" i="1"/>
  <c r="U51" i="4" s="1"/>
  <c r="W52" i="1"/>
  <c r="U52" i="4" s="1"/>
  <c r="W53" i="1"/>
  <c r="U53" i="4" s="1"/>
  <c r="W54" i="1"/>
  <c r="U54" i="4" s="1"/>
  <c r="W55" i="1"/>
  <c r="U55" i="4" s="1"/>
  <c r="W56" i="1"/>
  <c r="U56" i="4" s="1"/>
  <c r="W57" i="1"/>
  <c r="U57" i="4" s="1"/>
  <c r="W58" i="1"/>
  <c r="U58" i="4" s="1"/>
  <c r="W59" i="1"/>
  <c r="U59" i="4" s="1"/>
  <c r="W60" i="1"/>
  <c r="U60" i="4" s="1"/>
  <c r="W61" i="1"/>
  <c r="U61" i="4" s="1"/>
  <c r="W62" i="1"/>
  <c r="U62" i="4" s="1"/>
  <c r="W63" i="1"/>
  <c r="U63" i="4" s="1"/>
  <c r="W64" i="1"/>
  <c r="U64" i="4" s="1"/>
  <c r="W65" i="1"/>
  <c r="U65" i="4" s="1"/>
  <c r="W66" i="1"/>
  <c r="U66" i="4" s="1"/>
  <c r="W67" i="1"/>
  <c r="U67" i="4" s="1"/>
  <c r="W68" i="1"/>
  <c r="U68" i="4" s="1"/>
  <c r="W69" i="1"/>
  <c r="U69" i="4" s="1"/>
  <c r="W70" i="1"/>
  <c r="U70" i="4" s="1"/>
  <c r="W71" i="1"/>
  <c r="U71" i="4" s="1"/>
  <c r="W72" i="1"/>
  <c r="U72" i="4" s="1"/>
  <c r="W73" i="1"/>
  <c r="U73" i="4" s="1"/>
  <c r="W74" i="1"/>
  <c r="U74" i="4" s="1"/>
  <c r="W75" i="1"/>
  <c r="U75" i="4" s="1"/>
  <c r="W76" i="1"/>
  <c r="U76" i="4" s="1"/>
  <c r="W77" i="1"/>
  <c r="U77" i="4" s="1"/>
  <c r="W78" i="1"/>
  <c r="U78" i="4" s="1"/>
  <c r="W79" i="1"/>
  <c r="U79" i="4" s="1"/>
  <c r="W80" i="1"/>
  <c r="U80" i="4" s="1"/>
  <c r="W81" i="1"/>
  <c r="U81" i="4" s="1"/>
  <c r="W82" i="1"/>
  <c r="U82" i="4" s="1"/>
  <c r="W83" i="1"/>
  <c r="U83" i="4" s="1"/>
  <c r="W84" i="1"/>
  <c r="U84" i="4" s="1"/>
  <c r="W85" i="1"/>
  <c r="U85" i="4" s="1"/>
  <c r="W86" i="1"/>
  <c r="U86" i="4" s="1"/>
  <c r="W87" i="1"/>
  <c r="U87" i="4" s="1"/>
  <c r="W88" i="1"/>
  <c r="U88" i="4" s="1"/>
  <c r="W89" i="1"/>
  <c r="U89" i="4" s="1"/>
  <c r="W90" i="1"/>
  <c r="U90" i="4" s="1"/>
  <c r="W91" i="1"/>
  <c r="U91" i="4" s="1"/>
  <c r="W92" i="1"/>
  <c r="U92" i="4" s="1"/>
  <c r="W93" i="1"/>
  <c r="U93" i="4" s="1"/>
  <c r="W94" i="1"/>
  <c r="U94" i="4" s="1"/>
  <c r="W95" i="1"/>
  <c r="U95" i="4" s="1"/>
  <c r="W96" i="1"/>
  <c r="U96" i="4" s="1"/>
  <c r="W97" i="1"/>
  <c r="U97" i="4" s="1"/>
  <c r="W98" i="1"/>
  <c r="U98" i="4" s="1"/>
  <c r="W99" i="1"/>
  <c r="U99" i="4" s="1"/>
  <c r="W100" i="1"/>
  <c r="U100" i="4" s="1"/>
  <c r="W101" i="1"/>
  <c r="U101" i="4" s="1"/>
  <c r="W102" i="1"/>
  <c r="U102" i="4" s="1"/>
  <c r="W103" i="1"/>
  <c r="U103" i="4" s="1"/>
  <c r="W104" i="1"/>
  <c r="U104" i="4" s="1"/>
  <c r="W105" i="1"/>
  <c r="U105" i="4" s="1"/>
  <c r="W106" i="1"/>
  <c r="U106" i="4" s="1"/>
  <c r="W107" i="1"/>
  <c r="U107" i="4" s="1"/>
  <c r="W108" i="1"/>
  <c r="U108" i="4" s="1"/>
  <c r="W109" i="1"/>
  <c r="U109" i="4" s="1"/>
  <c r="W110" i="1"/>
  <c r="U110" i="4" s="1"/>
  <c r="W111" i="1"/>
  <c r="U111" i="4" s="1"/>
  <c r="W112" i="1"/>
  <c r="U112" i="4" s="1"/>
  <c r="W113" i="1"/>
  <c r="U113" i="4" s="1"/>
  <c r="W114" i="1"/>
  <c r="U114" i="4" s="1"/>
  <c r="W115" i="1"/>
  <c r="U115" i="4" s="1"/>
  <c r="W116" i="1"/>
  <c r="U116" i="4" s="1"/>
  <c r="W117" i="1"/>
  <c r="U117" i="4" s="1"/>
  <c r="W118" i="1"/>
  <c r="U118" i="4" s="1"/>
  <c r="W119" i="1"/>
  <c r="U119" i="4" s="1"/>
  <c r="W120" i="1"/>
  <c r="U120" i="4" s="1"/>
  <c r="W121" i="1"/>
  <c r="U121" i="4" s="1"/>
  <c r="W122" i="1"/>
  <c r="U122" i="4" s="1"/>
  <c r="W123" i="1"/>
  <c r="U123" i="4" s="1"/>
  <c r="W124" i="1"/>
  <c r="U124" i="4" s="1"/>
  <c r="W125" i="1"/>
  <c r="U125" i="4" s="1"/>
  <c r="W126" i="1"/>
  <c r="U126" i="4" s="1"/>
  <c r="W127" i="1"/>
  <c r="U127" i="4" s="1"/>
  <c r="W128" i="1"/>
  <c r="U128" i="4" s="1"/>
  <c r="W129" i="1"/>
  <c r="U129" i="4" s="1"/>
  <c r="W130" i="1"/>
  <c r="U130" i="4" s="1"/>
  <c r="W131" i="1"/>
  <c r="U131" i="4" s="1"/>
  <c r="W132" i="1"/>
  <c r="U132" i="4" s="1"/>
  <c r="W133" i="1"/>
  <c r="U133" i="4" s="1"/>
  <c r="W134" i="1"/>
  <c r="U134" i="4" s="1"/>
  <c r="W135" i="1"/>
  <c r="U135" i="4" s="1"/>
  <c r="W136" i="1"/>
  <c r="U136" i="4" s="1"/>
  <c r="W137" i="1"/>
  <c r="U137" i="4" s="1"/>
  <c r="W138" i="1"/>
  <c r="U138" i="4" s="1"/>
  <c r="W139" i="1"/>
  <c r="U139" i="4" s="1"/>
  <c r="W140" i="1"/>
  <c r="U140" i="4" s="1"/>
  <c r="W141" i="1"/>
  <c r="U141" i="4" s="1"/>
  <c r="W142" i="1"/>
  <c r="U142" i="4" s="1"/>
  <c r="W143" i="1"/>
  <c r="U143" i="4" s="1"/>
  <c r="W144" i="1"/>
  <c r="U144" i="4" s="1"/>
  <c r="W145" i="1"/>
  <c r="U145" i="4" s="1"/>
  <c r="W146" i="1"/>
  <c r="U146" i="4" s="1"/>
  <c r="W147" i="1"/>
  <c r="U147" i="4" s="1"/>
  <c r="W148" i="1"/>
  <c r="U148" i="4" s="1"/>
  <c r="W149" i="1"/>
  <c r="U149" i="4" s="1"/>
  <c r="W150" i="1"/>
  <c r="U150" i="4" s="1"/>
  <c r="W151" i="1"/>
  <c r="U151" i="4" s="1"/>
  <c r="V4" i="1"/>
  <c r="T4" i="4" s="1"/>
  <c r="V5" i="1"/>
  <c r="T5" i="4" s="1"/>
  <c r="V6" i="1"/>
  <c r="T6" i="4" s="1"/>
  <c r="V7" i="1"/>
  <c r="T7" i="4" s="1"/>
  <c r="V8" i="1"/>
  <c r="T8" i="4" s="1"/>
  <c r="V9" i="1"/>
  <c r="T9" i="4" s="1"/>
  <c r="V10" i="1"/>
  <c r="T10" i="4" s="1"/>
  <c r="V11" i="1"/>
  <c r="T11" i="4" s="1"/>
  <c r="V12" i="1"/>
  <c r="T12" i="4" s="1"/>
  <c r="V13" i="1"/>
  <c r="T13" i="4" s="1"/>
  <c r="V14" i="1"/>
  <c r="T14" i="4" s="1"/>
  <c r="V15" i="1"/>
  <c r="T15" i="4" s="1"/>
  <c r="V16" i="1"/>
  <c r="T16" i="4" s="1"/>
  <c r="V17" i="1"/>
  <c r="T17" i="4" s="1"/>
  <c r="V18" i="1"/>
  <c r="T18" i="4" s="1"/>
  <c r="V19" i="1"/>
  <c r="T19" i="4" s="1"/>
  <c r="V20" i="1"/>
  <c r="T20" i="4" s="1"/>
  <c r="V21" i="1"/>
  <c r="T21" i="4" s="1"/>
  <c r="V22" i="1"/>
  <c r="T22" i="4" s="1"/>
  <c r="V23" i="1"/>
  <c r="T23" i="4" s="1"/>
  <c r="V24" i="1"/>
  <c r="T24" i="4" s="1"/>
  <c r="V25" i="1"/>
  <c r="T25" i="4" s="1"/>
  <c r="V26" i="1"/>
  <c r="T26" i="4" s="1"/>
  <c r="V27" i="1"/>
  <c r="T27" i="4" s="1"/>
  <c r="V28" i="1"/>
  <c r="T28" i="4" s="1"/>
  <c r="V29" i="1"/>
  <c r="T29" i="4" s="1"/>
  <c r="V30" i="1"/>
  <c r="T30" i="4" s="1"/>
  <c r="V31" i="1"/>
  <c r="T31" i="4" s="1"/>
  <c r="V32" i="1"/>
  <c r="T32" i="4" s="1"/>
  <c r="V33" i="1"/>
  <c r="T33" i="4" s="1"/>
  <c r="V34" i="1"/>
  <c r="T34" i="4" s="1"/>
  <c r="V35" i="1"/>
  <c r="T35" i="4" s="1"/>
  <c r="V36" i="1"/>
  <c r="T36" i="4" s="1"/>
  <c r="V37" i="1"/>
  <c r="T37" i="4" s="1"/>
  <c r="V38" i="1"/>
  <c r="T38" i="4" s="1"/>
  <c r="V39" i="1"/>
  <c r="T39" i="4" s="1"/>
  <c r="V40" i="1"/>
  <c r="T40" i="4" s="1"/>
  <c r="V41" i="1"/>
  <c r="T41" i="4" s="1"/>
  <c r="V42" i="1"/>
  <c r="T42" i="4" s="1"/>
  <c r="V43" i="1"/>
  <c r="T43" i="4" s="1"/>
  <c r="V44" i="1"/>
  <c r="T44" i="4" s="1"/>
  <c r="V45" i="1"/>
  <c r="T45" i="4" s="1"/>
  <c r="V46" i="1"/>
  <c r="T46" i="4" s="1"/>
  <c r="V47" i="1"/>
  <c r="T47" i="4" s="1"/>
  <c r="V48" i="1"/>
  <c r="T48" i="4" s="1"/>
  <c r="V49" i="1"/>
  <c r="T49" i="4" s="1"/>
  <c r="V50" i="1"/>
  <c r="T50" i="4" s="1"/>
  <c r="V51" i="1"/>
  <c r="T51" i="4" s="1"/>
  <c r="V52" i="1"/>
  <c r="T52" i="4" s="1"/>
  <c r="V53" i="1"/>
  <c r="T53" i="4" s="1"/>
  <c r="V54" i="1"/>
  <c r="T54" i="4" s="1"/>
  <c r="V55" i="1"/>
  <c r="T55" i="4" s="1"/>
  <c r="V56" i="1"/>
  <c r="T56" i="4" s="1"/>
  <c r="V57" i="1"/>
  <c r="T57" i="4" s="1"/>
  <c r="V58" i="1"/>
  <c r="T58" i="4" s="1"/>
  <c r="V59" i="1"/>
  <c r="T59" i="4" s="1"/>
  <c r="V60" i="1"/>
  <c r="T60" i="4" s="1"/>
  <c r="V61" i="1"/>
  <c r="T61" i="4" s="1"/>
  <c r="V62" i="1"/>
  <c r="T62" i="4" s="1"/>
  <c r="V63" i="1"/>
  <c r="T63" i="4" s="1"/>
  <c r="V64" i="1"/>
  <c r="T64" i="4" s="1"/>
  <c r="V65" i="1"/>
  <c r="T65" i="4" s="1"/>
  <c r="V66" i="1"/>
  <c r="T66" i="4" s="1"/>
  <c r="V67" i="1"/>
  <c r="T67" i="4" s="1"/>
  <c r="V68" i="1"/>
  <c r="T68" i="4" s="1"/>
  <c r="V69" i="1"/>
  <c r="T69" i="4" s="1"/>
  <c r="V70" i="1"/>
  <c r="T70" i="4" s="1"/>
  <c r="V71" i="1"/>
  <c r="T71" i="4" s="1"/>
  <c r="V72" i="1"/>
  <c r="T72" i="4" s="1"/>
  <c r="V73" i="1"/>
  <c r="T73" i="4" s="1"/>
  <c r="V74" i="1"/>
  <c r="T74" i="4" s="1"/>
  <c r="V75" i="1"/>
  <c r="T75" i="4" s="1"/>
  <c r="V76" i="1"/>
  <c r="T76" i="4" s="1"/>
  <c r="V77" i="1"/>
  <c r="T77" i="4" s="1"/>
  <c r="V78" i="1"/>
  <c r="T78" i="4" s="1"/>
  <c r="V79" i="1"/>
  <c r="T79" i="4" s="1"/>
  <c r="V80" i="1"/>
  <c r="T80" i="4" s="1"/>
  <c r="V81" i="1"/>
  <c r="T81" i="4" s="1"/>
  <c r="V82" i="1"/>
  <c r="T82" i="4" s="1"/>
  <c r="V83" i="1"/>
  <c r="T83" i="4" s="1"/>
  <c r="V84" i="1"/>
  <c r="T84" i="4" s="1"/>
  <c r="V85" i="1"/>
  <c r="T85" i="4" s="1"/>
  <c r="V86" i="1"/>
  <c r="T86" i="4" s="1"/>
  <c r="V87" i="1"/>
  <c r="T87" i="4" s="1"/>
  <c r="V88" i="1"/>
  <c r="T88" i="4" s="1"/>
  <c r="V89" i="1"/>
  <c r="T89" i="4" s="1"/>
  <c r="V90" i="1"/>
  <c r="T90" i="4" s="1"/>
  <c r="V91" i="1"/>
  <c r="T91" i="4" s="1"/>
  <c r="V92" i="1"/>
  <c r="T92" i="4" s="1"/>
  <c r="V93" i="1"/>
  <c r="T93" i="4" s="1"/>
  <c r="V94" i="1"/>
  <c r="T94" i="4" s="1"/>
  <c r="V95" i="1"/>
  <c r="T95" i="4" s="1"/>
  <c r="V96" i="1"/>
  <c r="T96" i="4" s="1"/>
  <c r="V97" i="1"/>
  <c r="T97" i="4" s="1"/>
  <c r="V98" i="1"/>
  <c r="T98" i="4" s="1"/>
  <c r="V99" i="1"/>
  <c r="T99" i="4" s="1"/>
  <c r="V100" i="1"/>
  <c r="T100" i="4" s="1"/>
  <c r="V101" i="1"/>
  <c r="T101" i="4" s="1"/>
  <c r="V102" i="1"/>
  <c r="T102" i="4" s="1"/>
  <c r="V103" i="1"/>
  <c r="T103" i="4" s="1"/>
  <c r="V104" i="1"/>
  <c r="T104" i="4" s="1"/>
  <c r="V105" i="1"/>
  <c r="T105" i="4" s="1"/>
  <c r="V106" i="1"/>
  <c r="T106" i="4" s="1"/>
  <c r="V107" i="1"/>
  <c r="T107" i="4" s="1"/>
  <c r="V108" i="1"/>
  <c r="T108" i="4" s="1"/>
  <c r="V109" i="1"/>
  <c r="T109" i="4" s="1"/>
  <c r="V110" i="1"/>
  <c r="T110" i="4" s="1"/>
  <c r="V111" i="1"/>
  <c r="T111" i="4" s="1"/>
  <c r="V112" i="1"/>
  <c r="T112" i="4" s="1"/>
  <c r="V113" i="1"/>
  <c r="T113" i="4" s="1"/>
  <c r="V114" i="1"/>
  <c r="T114" i="4" s="1"/>
  <c r="V115" i="1"/>
  <c r="T115" i="4" s="1"/>
  <c r="V116" i="1"/>
  <c r="T116" i="4" s="1"/>
  <c r="V117" i="1"/>
  <c r="T117" i="4" s="1"/>
  <c r="V118" i="1"/>
  <c r="T118" i="4" s="1"/>
  <c r="V119" i="1"/>
  <c r="T119" i="4" s="1"/>
  <c r="V120" i="1"/>
  <c r="T120" i="4" s="1"/>
  <c r="V121" i="1"/>
  <c r="T121" i="4" s="1"/>
  <c r="V122" i="1"/>
  <c r="T122" i="4" s="1"/>
  <c r="V123" i="1"/>
  <c r="T123" i="4" s="1"/>
  <c r="V124" i="1"/>
  <c r="T124" i="4" s="1"/>
  <c r="V125" i="1"/>
  <c r="T125" i="4" s="1"/>
  <c r="V126" i="1"/>
  <c r="T126" i="4" s="1"/>
  <c r="V127" i="1"/>
  <c r="T127" i="4" s="1"/>
  <c r="V128" i="1"/>
  <c r="T128" i="4" s="1"/>
  <c r="V129" i="1"/>
  <c r="T129" i="4" s="1"/>
  <c r="V130" i="1"/>
  <c r="T130" i="4" s="1"/>
  <c r="V131" i="1"/>
  <c r="T131" i="4" s="1"/>
  <c r="V132" i="1"/>
  <c r="T132" i="4" s="1"/>
  <c r="V133" i="1"/>
  <c r="T133" i="4" s="1"/>
  <c r="V134" i="1"/>
  <c r="T134" i="4" s="1"/>
  <c r="V135" i="1"/>
  <c r="T135" i="4" s="1"/>
  <c r="V136" i="1"/>
  <c r="T136" i="4" s="1"/>
  <c r="V137" i="1"/>
  <c r="T137" i="4" s="1"/>
  <c r="V138" i="1"/>
  <c r="T138" i="4" s="1"/>
  <c r="V139" i="1"/>
  <c r="T139" i="4" s="1"/>
  <c r="V140" i="1"/>
  <c r="T140" i="4" s="1"/>
  <c r="V141" i="1"/>
  <c r="T141" i="4" s="1"/>
  <c r="V142" i="1"/>
  <c r="T142" i="4" s="1"/>
  <c r="V143" i="1"/>
  <c r="T143" i="4" s="1"/>
  <c r="V144" i="1"/>
  <c r="T144" i="4" s="1"/>
  <c r="V145" i="1"/>
  <c r="T145" i="4" s="1"/>
  <c r="V146" i="1"/>
  <c r="T146" i="4" s="1"/>
  <c r="V147" i="1"/>
  <c r="T147" i="4" s="1"/>
  <c r="V148" i="1"/>
  <c r="T148" i="4" s="1"/>
  <c r="V149" i="1"/>
  <c r="T149" i="4" s="1"/>
  <c r="V150" i="1"/>
  <c r="T150" i="4" s="1"/>
  <c r="V151" i="1"/>
  <c r="T151" i="4" s="1"/>
  <c r="V152" i="1"/>
  <c r="T152" i="4" s="1"/>
  <c r="V153" i="1"/>
  <c r="T153" i="4" s="1"/>
  <c r="V165" i="1"/>
  <c r="T165" i="4" s="1"/>
  <c r="U4" i="1"/>
  <c r="S4" i="4" s="1"/>
  <c r="U5" i="1"/>
  <c r="S5" i="4" s="1"/>
  <c r="U6" i="1"/>
  <c r="S6" i="4" s="1"/>
  <c r="U7" i="1"/>
  <c r="S7" i="4" s="1"/>
  <c r="U8" i="1"/>
  <c r="S8" i="4" s="1"/>
  <c r="U9" i="1"/>
  <c r="S9" i="4" s="1"/>
  <c r="U10" i="1"/>
  <c r="S10" i="4" s="1"/>
  <c r="U11" i="1"/>
  <c r="S11" i="4" s="1"/>
  <c r="U12" i="1"/>
  <c r="S12" i="4" s="1"/>
  <c r="U13" i="1"/>
  <c r="S13" i="4" s="1"/>
  <c r="U14" i="1"/>
  <c r="S14" i="4" s="1"/>
  <c r="U15" i="1"/>
  <c r="S15" i="4" s="1"/>
  <c r="U16" i="1"/>
  <c r="S16" i="4" s="1"/>
  <c r="U17" i="1"/>
  <c r="S17" i="4" s="1"/>
  <c r="U18" i="1"/>
  <c r="S18" i="4" s="1"/>
  <c r="U19" i="1"/>
  <c r="S19" i="4" s="1"/>
  <c r="U20" i="1"/>
  <c r="S20" i="4" s="1"/>
  <c r="U21" i="1"/>
  <c r="S21" i="4" s="1"/>
  <c r="U22" i="1"/>
  <c r="S22" i="4" s="1"/>
  <c r="U23" i="1"/>
  <c r="S23" i="4" s="1"/>
  <c r="U24" i="1"/>
  <c r="S24" i="4" s="1"/>
  <c r="U25" i="1"/>
  <c r="S25" i="4" s="1"/>
  <c r="U26" i="1"/>
  <c r="S26" i="4" s="1"/>
  <c r="U27" i="1"/>
  <c r="S27" i="4" s="1"/>
  <c r="U28" i="1"/>
  <c r="S28" i="4" s="1"/>
  <c r="U29" i="1"/>
  <c r="S29" i="4" s="1"/>
  <c r="U30" i="1"/>
  <c r="S30" i="4" s="1"/>
  <c r="U31" i="1"/>
  <c r="S31" i="4" s="1"/>
  <c r="U32" i="1"/>
  <c r="S32" i="4" s="1"/>
  <c r="U33" i="1"/>
  <c r="S33" i="4" s="1"/>
  <c r="U34" i="1"/>
  <c r="S34" i="4" s="1"/>
  <c r="U35" i="1"/>
  <c r="S35" i="4" s="1"/>
  <c r="U36" i="1"/>
  <c r="S36" i="4" s="1"/>
  <c r="U37" i="1"/>
  <c r="S37" i="4" s="1"/>
  <c r="U38" i="1"/>
  <c r="S38" i="4" s="1"/>
  <c r="U39" i="1"/>
  <c r="S39" i="4" s="1"/>
  <c r="U40" i="1"/>
  <c r="S40" i="4" s="1"/>
  <c r="U41" i="1"/>
  <c r="S41" i="4" s="1"/>
  <c r="U42" i="1"/>
  <c r="S42" i="4" s="1"/>
  <c r="U43" i="1"/>
  <c r="S43" i="4" s="1"/>
  <c r="U44" i="1"/>
  <c r="S44" i="4" s="1"/>
  <c r="U45" i="1"/>
  <c r="S45" i="4" s="1"/>
  <c r="U46" i="1"/>
  <c r="S46" i="4" s="1"/>
  <c r="U47" i="1"/>
  <c r="S47" i="4" s="1"/>
  <c r="U48" i="1"/>
  <c r="S48" i="4" s="1"/>
  <c r="U49" i="1"/>
  <c r="S49" i="4" s="1"/>
  <c r="U50" i="1"/>
  <c r="S50" i="4" s="1"/>
  <c r="U51" i="1"/>
  <c r="S51" i="4" s="1"/>
  <c r="U52" i="1"/>
  <c r="S52" i="4" s="1"/>
  <c r="U53" i="1"/>
  <c r="S53" i="4" s="1"/>
  <c r="U54" i="1"/>
  <c r="S54" i="4" s="1"/>
  <c r="U55" i="1"/>
  <c r="S55" i="4" s="1"/>
  <c r="U56" i="1"/>
  <c r="S56" i="4" s="1"/>
  <c r="U57" i="1"/>
  <c r="S57" i="4" s="1"/>
  <c r="U58" i="1"/>
  <c r="S58" i="4" s="1"/>
  <c r="U59" i="1"/>
  <c r="S59" i="4" s="1"/>
  <c r="U60" i="1"/>
  <c r="S60" i="4" s="1"/>
  <c r="U61" i="1"/>
  <c r="S61" i="4" s="1"/>
  <c r="U62" i="1"/>
  <c r="S62" i="4" s="1"/>
  <c r="U63" i="1"/>
  <c r="S63" i="4" s="1"/>
  <c r="U64" i="1"/>
  <c r="S64" i="4" s="1"/>
  <c r="U65" i="1"/>
  <c r="S65" i="4" s="1"/>
  <c r="U66" i="1"/>
  <c r="S66" i="4" s="1"/>
  <c r="U67" i="1"/>
  <c r="S67" i="4" s="1"/>
  <c r="U68" i="1"/>
  <c r="S68" i="4" s="1"/>
  <c r="U69" i="1"/>
  <c r="S69" i="4" s="1"/>
  <c r="U70" i="1"/>
  <c r="S70" i="4" s="1"/>
  <c r="U71" i="1"/>
  <c r="S71" i="4" s="1"/>
  <c r="U72" i="1"/>
  <c r="S72" i="4" s="1"/>
  <c r="U73" i="1"/>
  <c r="S73" i="4" s="1"/>
  <c r="U74" i="1"/>
  <c r="S74" i="4" s="1"/>
  <c r="U75" i="1"/>
  <c r="S75" i="4" s="1"/>
  <c r="U76" i="1"/>
  <c r="S76" i="4" s="1"/>
  <c r="U77" i="1"/>
  <c r="S77" i="4" s="1"/>
  <c r="U78" i="1"/>
  <c r="S78" i="4" s="1"/>
  <c r="U79" i="1"/>
  <c r="S79" i="4" s="1"/>
  <c r="U80" i="1"/>
  <c r="S80" i="4" s="1"/>
  <c r="U81" i="1"/>
  <c r="S81" i="4" s="1"/>
  <c r="U82" i="1"/>
  <c r="S82" i="4" s="1"/>
  <c r="U83" i="1"/>
  <c r="S83" i="4" s="1"/>
  <c r="U84" i="1"/>
  <c r="S84" i="4" s="1"/>
  <c r="U85" i="1"/>
  <c r="S85" i="4" s="1"/>
  <c r="U86" i="1"/>
  <c r="S86" i="4" s="1"/>
  <c r="U87" i="1"/>
  <c r="S87" i="4" s="1"/>
  <c r="U88" i="1"/>
  <c r="S88" i="4" s="1"/>
  <c r="U89" i="1"/>
  <c r="S89" i="4" s="1"/>
  <c r="U90" i="1"/>
  <c r="S90" i="4" s="1"/>
  <c r="U91" i="1"/>
  <c r="S91" i="4" s="1"/>
  <c r="U92" i="1"/>
  <c r="S92" i="4" s="1"/>
  <c r="U93" i="1"/>
  <c r="S93" i="4" s="1"/>
  <c r="U94" i="1"/>
  <c r="S94" i="4" s="1"/>
  <c r="U95" i="1"/>
  <c r="S95" i="4" s="1"/>
  <c r="U96" i="1"/>
  <c r="S96" i="4" s="1"/>
  <c r="U97" i="1"/>
  <c r="S97" i="4" s="1"/>
  <c r="U98" i="1"/>
  <c r="S98" i="4" s="1"/>
  <c r="U99" i="1"/>
  <c r="S99" i="4" s="1"/>
  <c r="U100" i="1"/>
  <c r="S100" i="4" s="1"/>
  <c r="U101" i="1"/>
  <c r="S101" i="4" s="1"/>
  <c r="U102" i="1"/>
  <c r="S102" i="4" s="1"/>
  <c r="U103" i="1"/>
  <c r="S103" i="4" s="1"/>
  <c r="U104" i="1"/>
  <c r="S104" i="4" s="1"/>
  <c r="U105" i="1"/>
  <c r="S105" i="4" s="1"/>
  <c r="U106" i="1"/>
  <c r="S106" i="4" s="1"/>
  <c r="U107" i="1"/>
  <c r="S107" i="4" s="1"/>
  <c r="U108" i="1"/>
  <c r="S108" i="4" s="1"/>
  <c r="U109" i="1"/>
  <c r="S109" i="4" s="1"/>
  <c r="U110" i="1"/>
  <c r="S110" i="4" s="1"/>
  <c r="U111" i="1"/>
  <c r="S111" i="4" s="1"/>
  <c r="U112" i="1"/>
  <c r="S112" i="4" s="1"/>
  <c r="U113" i="1"/>
  <c r="S113" i="4" s="1"/>
  <c r="U114" i="1"/>
  <c r="S114" i="4" s="1"/>
  <c r="U115" i="1"/>
  <c r="S115" i="4" s="1"/>
  <c r="U116" i="1"/>
  <c r="S116" i="4" s="1"/>
  <c r="U117" i="1"/>
  <c r="S117" i="4" s="1"/>
  <c r="U118" i="1"/>
  <c r="S118" i="4" s="1"/>
  <c r="U119" i="1"/>
  <c r="S119" i="4" s="1"/>
  <c r="U120" i="1"/>
  <c r="S120" i="4" s="1"/>
  <c r="U121" i="1"/>
  <c r="S121" i="4" s="1"/>
  <c r="U122" i="1"/>
  <c r="S122" i="4" s="1"/>
  <c r="U123" i="1"/>
  <c r="S123" i="4" s="1"/>
  <c r="U124" i="1"/>
  <c r="S124" i="4" s="1"/>
  <c r="U125" i="1"/>
  <c r="S125" i="4" s="1"/>
  <c r="U126" i="1"/>
  <c r="S126" i="4" s="1"/>
  <c r="U127" i="1"/>
  <c r="S127" i="4" s="1"/>
  <c r="U128" i="1"/>
  <c r="S128" i="4" s="1"/>
  <c r="U129" i="1"/>
  <c r="S129" i="4" s="1"/>
  <c r="U130" i="1"/>
  <c r="S130" i="4" s="1"/>
  <c r="U131" i="1"/>
  <c r="S131" i="4" s="1"/>
  <c r="U132" i="1"/>
  <c r="S132" i="4" s="1"/>
  <c r="U133" i="1"/>
  <c r="S133" i="4" s="1"/>
  <c r="U134" i="1"/>
  <c r="S134" i="4" s="1"/>
  <c r="U135" i="1"/>
  <c r="S135" i="4" s="1"/>
  <c r="U136" i="1"/>
  <c r="S136" i="4" s="1"/>
  <c r="U137" i="1"/>
  <c r="S137" i="4" s="1"/>
  <c r="U138" i="1"/>
  <c r="S138" i="4" s="1"/>
  <c r="U139" i="1"/>
  <c r="S139" i="4" s="1"/>
  <c r="U140" i="1"/>
  <c r="S140" i="4" s="1"/>
  <c r="U141" i="1"/>
  <c r="S141" i="4" s="1"/>
  <c r="U142" i="1"/>
  <c r="S142" i="4" s="1"/>
  <c r="U143" i="1"/>
  <c r="S143" i="4" s="1"/>
  <c r="U144" i="1"/>
  <c r="S144" i="4" s="1"/>
  <c r="U145" i="1"/>
  <c r="S145" i="4" s="1"/>
  <c r="U146" i="1"/>
  <c r="S146" i="4" s="1"/>
  <c r="U147" i="1"/>
  <c r="S147" i="4" s="1"/>
  <c r="U148" i="1"/>
  <c r="S148" i="4" s="1"/>
  <c r="U149" i="1"/>
  <c r="S149" i="4" s="1"/>
  <c r="U150" i="1"/>
  <c r="S150" i="4" s="1"/>
  <c r="U151" i="1"/>
  <c r="S151" i="4" s="1"/>
  <c r="U152" i="1"/>
  <c r="S152" i="4" s="1"/>
  <c r="U153" i="1"/>
  <c r="S153" i="4" s="1"/>
  <c r="U165" i="1"/>
  <c r="S165" i="4" s="1"/>
  <c r="T4" i="1"/>
  <c r="R4" i="4" s="1"/>
  <c r="T5" i="1"/>
  <c r="R5" i="4" s="1"/>
  <c r="T6" i="1"/>
  <c r="R6" i="4" s="1"/>
  <c r="T7" i="1"/>
  <c r="R7" i="4" s="1"/>
  <c r="T8" i="1"/>
  <c r="R8" i="4" s="1"/>
  <c r="T9" i="1"/>
  <c r="R9" i="4" s="1"/>
  <c r="T10" i="1"/>
  <c r="R10" i="4" s="1"/>
  <c r="T11" i="1"/>
  <c r="R11" i="4" s="1"/>
  <c r="T12" i="1"/>
  <c r="R12" i="4" s="1"/>
  <c r="T13" i="1"/>
  <c r="R13" i="4" s="1"/>
  <c r="T14" i="1"/>
  <c r="R14" i="4" s="1"/>
  <c r="T15" i="1"/>
  <c r="R15" i="4" s="1"/>
  <c r="T16" i="1"/>
  <c r="R16" i="4" s="1"/>
  <c r="T17" i="1"/>
  <c r="R17" i="4" s="1"/>
  <c r="T18" i="1"/>
  <c r="R18" i="4" s="1"/>
  <c r="T19" i="1"/>
  <c r="R19" i="4" s="1"/>
  <c r="T20" i="1"/>
  <c r="R20" i="4" s="1"/>
  <c r="T21" i="1"/>
  <c r="R21" i="4" s="1"/>
  <c r="T22" i="1"/>
  <c r="R22" i="4" s="1"/>
  <c r="T23" i="1"/>
  <c r="R23" i="4" s="1"/>
  <c r="T24" i="1"/>
  <c r="R24" i="4" s="1"/>
  <c r="T25" i="1"/>
  <c r="R25" i="4" s="1"/>
  <c r="T26" i="1"/>
  <c r="R26" i="4" s="1"/>
  <c r="T27" i="1"/>
  <c r="R27" i="4" s="1"/>
  <c r="T28" i="1"/>
  <c r="R28" i="4" s="1"/>
  <c r="T29" i="1"/>
  <c r="R29" i="4" s="1"/>
  <c r="T30" i="1"/>
  <c r="R30" i="4" s="1"/>
  <c r="T31" i="1"/>
  <c r="R31" i="4" s="1"/>
  <c r="T32" i="1"/>
  <c r="R32" i="4" s="1"/>
  <c r="T33" i="1"/>
  <c r="R33" i="4" s="1"/>
  <c r="T34" i="1"/>
  <c r="R34" i="4" s="1"/>
  <c r="T35" i="1"/>
  <c r="R35" i="4" s="1"/>
  <c r="T36" i="1"/>
  <c r="R36" i="4" s="1"/>
  <c r="T37" i="1"/>
  <c r="R37" i="4" s="1"/>
  <c r="T38" i="1"/>
  <c r="R38" i="4" s="1"/>
  <c r="T39" i="1"/>
  <c r="R39" i="4" s="1"/>
  <c r="T40" i="1"/>
  <c r="R40" i="4" s="1"/>
  <c r="T41" i="1"/>
  <c r="R41" i="4" s="1"/>
  <c r="T42" i="1"/>
  <c r="R42" i="4" s="1"/>
  <c r="T43" i="1"/>
  <c r="R43" i="4" s="1"/>
  <c r="T44" i="1"/>
  <c r="R44" i="4" s="1"/>
  <c r="T45" i="1"/>
  <c r="R45" i="4" s="1"/>
  <c r="T46" i="1"/>
  <c r="R46" i="4" s="1"/>
  <c r="T47" i="1"/>
  <c r="R47" i="4" s="1"/>
  <c r="T48" i="1"/>
  <c r="R48" i="4" s="1"/>
  <c r="T49" i="1"/>
  <c r="R49" i="4" s="1"/>
  <c r="T50" i="1"/>
  <c r="R50" i="4" s="1"/>
  <c r="T51" i="1"/>
  <c r="R51" i="4" s="1"/>
  <c r="T52" i="1"/>
  <c r="R52" i="4" s="1"/>
  <c r="T53" i="1"/>
  <c r="R53" i="4" s="1"/>
  <c r="T54" i="1"/>
  <c r="R54" i="4" s="1"/>
  <c r="T55" i="1"/>
  <c r="R55" i="4" s="1"/>
  <c r="T56" i="1"/>
  <c r="R56" i="4" s="1"/>
  <c r="T57" i="1"/>
  <c r="R57" i="4" s="1"/>
  <c r="T58" i="1"/>
  <c r="R58" i="4" s="1"/>
  <c r="T59" i="1"/>
  <c r="R59" i="4" s="1"/>
  <c r="T60" i="1"/>
  <c r="R60" i="4" s="1"/>
  <c r="T61" i="1"/>
  <c r="R61" i="4" s="1"/>
  <c r="T62" i="1"/>
  <c r="R62" i="4" s="1"/>
  <c r="T63" i="1"/>
  <c r="R63" i="4" s="1"/>
  <c r="T64" i="1"/>
  <c r="R64" i="4" s="1"/>
  <c r="T65" i="1"/>
  <c r="R65" i="4" s="1"/>
  <c r="T66" i="1"/>
  <c r="R66" i="4" s="1"/>
  <c r="T67" i="1"/>
  <c r="R67" i="4" s="1"/>
  <c r="T68" i="1"/>
  <c r="R68" i="4" s="1"/>
  <c r="T69" i="1"/>
  <c r="R69" i="4" s="1"/>
  <c r="T70" i="1"/>
  <c r="R70" i="4" s="1"/>
  <c r="T71" i="1"/>
  <c r="R71" i="4" s="1"/>
  <c r="T72" i="1"/>
  <c r="R72" i="4" s="1"/>
  <c r="T73" i="1"/>
  <c r="R73" i="4" s="1"/>
  <c r="T74" i="1"/>
  <c r="R74" i="4" s="1"/>
  <c r="T75" i="1"/>
  <c r="R75" i="4" s="1"/>
  <c r="T76" i="1"/>
  <c r="R76" i="4" s="1"/>
  <c r="T77" i="1"/>
  <c r="R77" i="4" s="1"/>
  <c r="T78" i="1"/>
  <c r="R78" i="4" s="1"/>
  <c r="T79" i="1"/>
  <c r="R79" i="4" s="1"/>
  <c r="T80" i="1"/>
  <c r="R80" i="4" s="1"/>
  <c r="T81" i="1"/>
  <c r="R81" i="4" s="1"/>
  <c r="T82" i="1"/>
  <c r="R82" i="4" s="1"/>
  <c r="T83" i="1"/>
  <c r="R83" i="4" s="1"/>
  <c r="T84" i="1"/>
  <c r="R84" i="4" s="1"/>
  <c r="T85" i="1"/>
  <c r="R85" i="4" s="1"/>
  <c r="T86" i="1"/>
  <c r="R86" i="4" s="1"/>
  <c r="T87" i="1"/>
  <c r="R87" i="4" s="1"/>
  <c r="T88" i="1"/>
  <c r="R88" i="4" s="1"/>
  <c r="T89" i="1"/>
  <c r="R89" i="4" s="1"/>
  <c r="T90" i="1"/>
  <c r="R90" i="4" s="1"/>
  <c r="T91" i="1"/>
  <c r="R91" i="4" s="1"/>
  <c r="T92" i="1"/>
  <c r="R92" i="4" s="1"/>
  <c r="T93" i="1"/>
  <c r="R93" i="4" s="1"/>
  <c r="T94" i="1"/>
  <c r="R94" i="4" s="1"/>
  <c r="T95" i="1"/>
  <c r="R95" i="4" s="1"/>
  <c r="T96" i="1"/>
  <c r="R96" i="4" s="1"/>
  <c r="T97" i="1"/>
  <c r="R97" i="4" s="1"/>
  <c r="T98" i="1"/>
  <c r="R98" i="4" s="1"/>
  <c r="T99" i="1"/>
  <c r="R99" i="4" s="1"/>
  <c r="T100" i="1"/>
  <c r="R100" i="4" s="1"/>
  <c r="T101" i="1"/>
  <c r="R101" i="4" s="1"/>
  <c r="T102" i="1"/>
  <c r="R102" i="4" s="1"/>
  <c r="T103" i="1"/>
  <c r="R103" i="4" s="1"/>
  <c r="T104" i="1"/>
  <c r="R104" i="4" s="1"/>
  <c r="T105" i="1"/>
  <c r="R105" i="4" s="1"/>
  <c r="T106" i="1"/>
  <c r="R106" i="4" s="1"/>
  <c r="T107" i="1"/>
  <c r="R107" i="4" s="1"/>
  <c r="T108" i="1"/>
  <c r="R108" i="4" s="1"/>
  <c r="T109" i="1"/>
  <c r="R109" i="4" s="1"/>
  <c r="T110" i="1"/>
  <c r="R110" i="4" s="1"/>
  <c r="T111" i="1"/>
  <c r="R111" i="4" s="1"/>
  <c r="T112" i="1"/>
  <c r="R112" i="4" s="1"/>
  <c r="T113" i="1"/>
  <c r="R113" i="4" s="1"/>
  <c r="T114" i="1"/>
  <c r="R114" i="4" s="1"/>
  <c r="T115" i="1"/>
  <c r="R115" i="4" s="1"/>
  <c r="T116" i="1"/>
  <c r="R116" i="4" s="1"/>
  <c r="T117" i="1"/>
  <c r="R117" i="4" s="1"/>
  <c r="T118" i="1"/>
  <c r="R118" i="4" s="1"/>
  <c r="T119" i="1"/>
  <c r="R119" i="4" s="1"/>
  <c r="T120" i="1"/>
  <c r="R120" i="4" s="1"/>
  <c r="T121" i="1"/>
  <c r="R121" i="4" s="1"/>
  <c r="T122" i="1"/>
  <c r="R122" i="4" s="1"/>
  <c r="T123" i="1"/>
  <c r="R123" i="4" s="1"/>
  <c r="T124" i="1"/>
  <c r="R124" i="4" s="1"/>
  <c r="T125" i="1"/>
  <c r="R125" i="4" s="1"/>
  <c r="T126" i="1"/>
  <c r="R126" i="4" s="1"/>
  <c r="T127" i="1"/>
  <c r="R127" i="4" s="1"/>
  <c r="T128" i="1"/>
  <c r="R128" i="4" s="1"/>
  <c r="T129" i="1"/>
  <c r="R129" i="4" s="1"/>
  <c r="T130" i="1"/>
  <c r="R130" i="4" s="1"/>
  <c r="T131" i="1"/>
  <c r="R131" i="4" s="1"/>
  <c r="T132" i="1"/>
  <c r="R132" i="4" s="1"/>
  <c r="T133" i="1"/>
  <c r="R133" i="4" s="1"/>
  <c r="T134" i="1"/>
  <c r="R134" i="4" s="1"/>
  <c r="T135" i="1"/>
  <c r="R135" i="4" s="1"/>
  <c r="T136" i="1"/>
  <c r="R136" i="4" s="1"/>
  <c r="T137" i="1"/>
  <c r="R137" i="4" s="1"/>
  <c r="T138" i="1"/>
  <c r="R138" i="4" s="1"/>
  <c r="T139" i="1"/>
  <c r="R139" i="4" s="1"/>
  <c r="T140" i="1"/>
  <c r="R140" i="4" s="1"/>
  <c r="T141" i="1"/>
  <c r="R141" i="4" s="1"/>
  <c r="T142" i="1"/>
  <c r="R142" i="4" s="1"/>
  <c r="T143" i="1"/>
  <c r="R143" i="4" s="1"/>
  <c r="T144" i="1"/>
  <c r="R144" i="4" s="1"/>
  <c r="T145" i="1"/>
  <c r="R145" i="4" s="1"/>
  <c r="T146" i="1"/>
  <c r="R146" i="4" s="1"/>
  <c r="T147" i="1"/>
  <c r="R147" i="4" s="1"/>
  <c r="T148" i="1"/>
  <c r="R148" i="4" s="1"/>
  <c r="T149" i="1"/>
  <c r="R149" i="4" s="1"/>
  <c r="T150" i="1"/>
  <c r="R150" i="4" s="1"/>
  <c r="T151" i="1"/>
  <c r="R151" i="4" s="1"/>
  <c r="T152" i="1"/>
  <c r="R152" i="4" s="1"/>
  <c r="T153" i="1"/>
  <c r="R153" i="4" s="1"/>
  <c r="T165" i="1"/>
  <c r="R165" i="4" s="1"/>
  <c r="S4" i="1"/>
  <c r="Q4" i="4" s="1"/>
  <c r="S5" i="1"/>
  <c r="Q5" i="4" s="1"/>
  <c r="S6" i="1"/>
  <c r="Q6" i="4" s="1"/>
  <c r="S7" i="1"/>
  <c r="Q7" i="4" s="1"/>
  <c r="S8" i="1"/>
  <c r="Q8" i="4" s="1"/>
  <c r="S9" i="1"/>
  <c r="Q9" i="4" s="1"/>
  <c r="S10" i="1"/>
  <c r="Q10" i="4" s="1"/>
  <c r="S11" i="1"/>
  <c r="Q11" i="4" s="1"/>
  <c r="S12" i="1"/>
  <c r="Q12" i="4" s="1"/>
  <c r="S13" i="1"/>
  <c r="Q13" i="4" s="1"/>
  <c r="S14" i="1"/>
  <c r="Q14" i="4" s="1"/>
  <c r="S15" i="1"/>
  <c r="Q15" i="4" s="1"/>
  <c r="S16" i="1"/>
  <c r="Q16" i="4" s="1"/>
  <c r="S17" i="1"/>
  <c r="Q17" i="4" s="1"/>
  <c r="S18" i="1"/>
  <c r="Q18" i="4" s="1"/>
  <c r="S19" i="1"/>
  <c r="Q19" i="4" s="1"/>
  <c r="S20" i="1"/>
  <c r="Q20" i="4" s="1"/>
  <c r="S21" i="1"/>
  <c r="Q21" i="4" s="1"/>
  <c r="S22" i="1"/>
  <c r="Q22" i="4" s="1"/>
  <c r="S23" i="1"/>
  <c r="Q23" i="4" s="1"/>
  <c r="S24" i="1"/>
  <c r="Q24" i="4" s="1"/>
  <c r="S25" i="1"/>
  <c r="Q25" i="4" s="1"/>
  <c r="S26" i="1"/>
  <c r="Q26" i="4" s="1"/>
  <c r="S27" i="1"/>
  <c r="Q27" i="4" s="1"/>
  <c r="S28" i="1"/>
  <c r="Q28" i="4" s="1"/>
  <c r="S29" i="1"/>
  <c r="Q29" i="4" s="1"/>
  <c r="S30" i="1"/>
  <c r="Q30" i="4" s="1"/>
  <c r="S31" i="1"/>
  <c r="Q31" i="4" s="1"/>
  <c r="S32" i="1"/>
  <c r="Q32" i="4" s="1"/>
  <c r="S33" i="1"/>
  <c r="Q33" i="4" s="1"/>
  <c r="S34" i="1"/>
  <c r="Q34" i="4" s="1"/>
  <c r="S35" i="1"/>
  <c r="Q35" i="4" s="1"/>
  <c r="S36" i="1"/>
  <c r="Q36" i="4" s="1"/>
  <c r="S37" i="1"/>
  <c r="Q37" i="4" s="1"/>
  <c r="S38" i="1"/>
  <c r="Q38" i="4" s="1"/>
  <c r="S39" i="1"/>
  <c r="Q39" i="4" s="1"/>
  <c r="S40" i="1"/>
  <c r="Q40" i="4" s="1"/>
  <c r="S41" i="1"/>
  <c r="Q41" i="4" s="1"/>
  <c r="S42" i="1"/>
  <c r="Q42" i="4" s="1"/>
  <c r="S43" i="1"/>
  <c r="Q43" i="4" s="1"/>
  <c r="S44" i="1"/>
  <c r="Q44" i="4" s="1"/>
  <c r="S45" i="1"/>
  <c r="Q45" i="4" s="1"/>
  <c r="S46" i="1"/>
  <c r="Q46" i="4" s="1"/>
  <c r="S47" i="1"/>
  <c r="Q47" i="4" s="1"/>
  <c r="S48" i="1"/>
  <c r="Q48" i="4" s="1"/>
  <c r="S49" i="1"/>
  <c r="Q49" i="4" s="1"/>
  <c r="S50" i="1"/>
  <c r="Q50" i="4" s="1"/>
  <c r="S51" i="1"/>
  <c r="Q51" i="4" s="1"/>
  <c r="S52" i="1"/>
  <c r="Q52" i="4" s="1"/>
  <c r="S53" i="1"/>
  <c r="Q53" i="4" s="1"/>
  <c r="S54" i="1"/>
  <c r="Q54" i="4" s="1"/>
  <c r="S55" i="1"/>
  <c r="Q55" i="4" s="1"/>
  <c r="S56" i="1"/>
  <c r="Q56" i="4" s="1"/>
  <c r="S57" i="1"/>
  <c r="Q57" i="4" s="1"/>
  <c r="S58" i="1"/>
  <c r="Q58" i="4" s="1"/>
  <c r="S59" i="1"/>
  <c r="Q59" i="4" s="1"/>
  <c r="S60" i="1"/>
  <c r="Q60" i="4" s="1"/>
  <c r="S61" i="1"/>
  <c r="Q61" i="4" s="1"/>
  <c r="S62" i="1"/>
  <c r="Q62" i="4" s="1"/>
  <c r="S63" i="1"/>
  <c r="Q63" i="4" s="1"/>
  <c r="S64" i="1"/>
  <c r="Q64" i="4" s="1"/>
  <c r="S65" i="1"/>
  <c r="Q65" i="4" s="1"/>
  <c r="S66" i="1"/>
  <c r="Q66" i="4" s="1"/>
  <c r="S67" i="1"/>
  <c r="Q67" i="4" s="1"/>
  <c r="S68" i="1"/>
  <c r="Q68" i="4" s="1"/>
  <c r="S69" i="1"/>
  <c r="Q69" i="4" s="1"/>
  <c r="S70" i="1"/>
  <c r="Q70" i="4" s="1"/>
  <c r="S71" i="1"/>
  <c r="Q71" i="4" s="1"/>
  <c r="S72" i="1"/>
  <c r="Q72" i="4" s="1"/>
  <c r="S73" i="1"/>
  <c r="Q73" i="4" s="1"/>
  <c r="S74" i="1"/>
  <c r="Q74" i="4" s="1"/>
  <c r="S75" i="1"/>
  <c r="Q75" i="4" s="1"/>
  <c r="S76" i="1"/>
  <c r="Q76" i="4" s="1"/>
  <c r="S77" i="1"/>
  <c r="Q77" i="4" s="1"/>
  <c r="S78" i="1"/>
  <c r="Q78" i="4" s="1"/>
  <c r="S79" i="1"/>
  <c r="Q79" i="4" s="1"/>
  <c r="S80" i="1"/>
  <c r="Q80" i="4" s="1"/>
  <c r="S81" i="1"/>
  <c r="Q81" i="4" s="1"/>
  <c r="S82" i="1"/>
  <c r="Q82" i="4" s="1"/>
  <c r="S83" i="1"/>
  <c r="Q83" i="4" s="1"/>
  <c r="S84" i="1"/>
  <c r="Q84" i="4" s="1"/>
  <c r="S85" i="1"/>
  <c r="Q85" i="4" s="1"/>
  <c r="S86" i="1"/>
  <c r="Q86" i="4" s="1"/>
  <c r="S87" i="1"/>
  <c r="Q87" i="4" s="1"/>
  <c r="S88" i="1"/>
  <c r="Q88" i="4" s="1"/>
  <c r="S89" i="1"/>
  <c r="Q89" i="4" s="1"/>
  <c r="S90" i="1"/>
  <c r="Q90" i="4" s="1"/>
  <c r="S91" i="1"/>
  <c r="Q91" i="4" s="1"/>
  <c r="S92" i="1"/>
  <c r="Q92" i="4" s="1"/>
  <c r="S93" i="1"/>
  <c r="Q93" i="4" s="1"/>
  <c r="S94" i="1"/>
  <c r="Q94" i="4" s="1"/>
  <c r="S95" i="1"/>
  <c r="Q95" i="4" s="1"/>
  <c r="S96" i="1"/>
  <c r="Q96" i="4" s="1"/>
  <c r="S97" i="1"/>
  <c r="Q97" i="4" s="1"/>
  <c r="S98" i="1"/>
  <c r="Q98" i="4" s="1"/>
  <c r="S99" i="1"/>
  <c r="Q99" i="4" s="1"/>
  <c r="S100" i="1"/>
  <c r="Q100" i="4" s="1"/>
  <c r="S101" i="1"/>
  <c r="Q101" i="4" s="1"/>
  <c r="S102" i="1"/>
  <c r="Q102" i="4" s="1"/>
  <c r="S103" i="1"/>
  <c r="Q103" i="4" s="1"/>
  <c r="S104" i="1"/>
  <c r="Q104" i="4" s="1"/>
  <c r="S105" i="1"/>
  <c r="Q105" i="4" s="1"/>
  <c r="S106" i="1"/>
  <c r="Q106" i="4" s="1"/>
  <c r="S107" i="1"/>
  <c r="Q107" i="4" s="1"/>
  <c r="S108" i="1"/>
  <c r="Q108" i="4" s="1"/>
  <c r="S109" i="1"/>
  <c r="Q109" i="4" s="1"/>
  <c r="S110" i="1"/>
  <c r="Q110" i="4" s="1"/>
  <c r="S111" i="1"/>
  <c r="Q111" i="4" s="1"/>
  <c r="S112" i="1"/>
  <c r="Q112" i="4" s="1"/>
  <c r="S113" i="1"/>
  <c r="Q113" i="4" s="1"/>
  <c r="S114" i="1"/>
  <c r="Q114" i="4" s="1"/>
  <c r="S115" i="1"/>
  <c r="Q115" i="4" s="1"/>
  <c r="S116" i="1"/>
  <c r="Q116" i="4" s="1"/>
  <c r="S117" i="1"/>
  <c r="Q117" i="4" s="1"/>
  <c r="S118" i="1"/>
  <c r="Q118" i="4" s="1"/>
  <c r="S119" i="1"/>
  <c r="Q119" i="4" s="1"/>
  <c r="S120" i="1"/>
  <c r="Q120" i="4" s="1"/>
  <c r="S121" i="1"/>
  <c r="Q121" i="4" s="1"/>
  <c r="S122" i="1"/>
  <c r="Q122" i="4" s="1"/>
  <c r="S123" i="1"/>
  <c r="Q123" i="4" s="1"/>
  <c r="S124" i="1"/>
  <c r="Q124" i="4" s="1"/>
  <c r="S125" i="1"/>
  <c r="Q125" i="4" s="1"/>
  <c r="S126" i="1"/>
  <c r="Q126" i="4" s="1"/>
  <c r="S127" i="1"/>
  <c r="Q127" i="4" s="1"/>
  <c r="S128" i="1"/>
  <c r="Q128" i="4" s="1"/>
  <c r="S129" i="1"/>
  <c r="Q129" i="4" s="1"/>
  <c r="S130" i="1"/>
  <c r="Q130" i="4" s="1"/>
  <c r="S131" i="1"/>
  <c r="Q131" i="4" s="1"/>
  <c r="S132" i="1"/>
  <c r="Q132" i="4" s="1"/>
  <c r="S133" i="1"/>
  <c r="Q133" i="4" s="1"/>
  <c r="S134" i="1"/>
  <c r="Q134" i="4" s="1"/>
  <c r="S135" i="1"/>
  <c r="Q135" i="4" s="1"/>
  <c r="S136" i="1"/>
  <c r="Q136" i="4" s="1"/>
  <c r="S137" i="1"/>
  <c r="Q137" i="4" s="1"/>
  <c r="S138" i="1"/>
  <c r="Q138" i="4" s="1"/>
  <c r="S139" i="1"/>
  <c r="Q139" i="4" s="1"/>
  <c r="S140" i="1"/>
  <c r="Q140" i="4" s="1"/>
  <c r="S141" i="1"/>
  <c r="Q141" i="4" s="1"/>
  <c r="S142" i="1"/>
  <c r="Q142" i="4" s="1"/>
  <c r="S143" i="1"/>
  <c r="Q143" i="4" s="1"/>
  <c r="S144" i="1"/>
  <c r="Q144" i="4" s="1"/>
  <c r="S145" i="1"/>
  <c r="Q145" i="4" s="1"/>
  <c r="S146" i="1"/>
  <c r="Q146" i="4" s="1"/>
  <c r="S147" i="1"/>
  <c r="Q147" i="4" s="1"/>
  <c r="S148" i="1"/>
  <c r="Q148" i="4" s="1"/>
  <c r="S149" i="1"/>
  <c r="Q149" i="4" s="1"/>
  <c r="S150" i="1"/>
  <c r="Q150" i="4" s="1"/>
  <c r="S151" i="1"/>
  <c r="Q151" i="4" s="1"/>
  <c r="S152" i="1"/>
  <c r="Q152" i="4" s="1"/>
  <c r="S153" i="1"/>
  <c r="Q153" i="4" s="1"/>
  <c r="S165" i="1"/>
  <c r="Q165" i="4" s="1"/>
  <c r="R4" i="1"/>
  <c r="P4" i="4" s="1"/>
  <c r="R5" i="1"/>
  <c r="P5" i="4" s="1"/>
  <c r="R6" i="1"/>
  <c r="P6" i="4" s="1"/>
  <c r="R7" i="1"/>
  <c r="P7" i="4" s="1"/>
  <c r="R8" i="1"/>
  <c r="P8" i="4" s="1"/>
  <c r="R9" i="1"/>
  <c r="P9" i="4" s="1"/>
  <c r="R10" i="1"/>
  <c r="P10" i="4" s="1"/>
  <c r="R11" i="1"/>
  <c r="P11" i="4" s="1"/>
  <c r="R12" i="1"/>
  <c r="P12" i="4" s="1"/>
  <c r="R13" i="1"/>
  <c r="P13" i="4" s="1"/>
  <c r="R14" i="1"/>
  <c r="P14" i="4" s="1"/>
  <c r="R15" i="1"/>
  <c r="P15" i="4" s="1"/>
  <c r="R16" i="1"/>
  <c r="P16" i="4" s="1"/>
  <c r="R17" i="1"/>
  <c r="P17" i="4" s="1"/>
  <c r="R18" i="1"/>
  <c r="P18" i="4" s="1"/>
  <c r="R19" i="1"/>
  <c r="P19" i="4" s="1"/>
  <c r="R20" i="1"/>
  <c r="P20" i="4" s="1"/>
  <c r="R21" i="1"/>
  <c r="P21" i="4" s="1"/>
  <c r="R22" i="1"/>
  <c r="P22" i="4" s="1"/>
  <c r="R23" i="1"/>
  <c r="P23" i="4" s="1"/>
  <c r="R24" i="1"/>
  <c r="P24" i="4" s="1"/>
  <c r="R25" i="1"/>
  <c r="P25" i="4" s="1"/>
  <c r="R26" i="1"/>
  <c r="P26" i="4" s="1"/>
  <c r="R27" i="1"/>
  <c r="P27" i="4" s="1"/>
  <c r="R28" i="1"/>
  <c r="P28" i="4" s="1"/>
  <c r="R29" i="1"/>
  <c r="P29" i="4" s="1"/>
  <c r="R30" i="1"/>
  <c r="P30" i="4" s="1"/>
  <c r="R31" i="1"/>
  <c r="P31" i="4" s="1"/>
  <c r="R32" i="1"/>
  <c r="P32" i="4" s="1"/>
  <c r="R33" i="1"/>
  <c r="P33" i="4" s="1"/>
  <c r="R34" i="1"/>
  <c r="P34" i="4" s="1"/>
  <c r="R35" i="1"/>
  <c r="P35" i="4" s="1"/>
  <c r="R36" i="1"/>
  <c r="P36" i="4" s="1"/>
  <c r="R37" i="1"/>
  <c r="P37" i="4" s="1"/>
  <c r="R38" i="1"/>
  <c r="P38" i="4" s="1"/>
  <c r="R39" i="1"/>
  <c r="P39" i="4" s="1"/>
  <c r="R40" i="1"/>
  <c r="P40" i="4" s="1"/>
  <c r="R41" i="1"/>
  <c r="P41" i="4" s="1"/>
  <c r="R42" i="1"/>
  <c r="P42" i="4" s="1"/>
  <c r="R43" i="1"/>
  <c r="P43" i="4" s="1"/>
  <c r="R44" i="1"/>
  <c r="P44" i="4" s="1"/>
  <c r="R45" i="1"/>
  <c r="P45" i="4" s="1"/>
  <c r="R46" i="1"/>
  <c r="P46" i="4" s="1"/>
  <c r="R47" i="1"/>
  <c r="P47" i="4" s="1"/>
  <c r="R48" i="1"/>
  <c r="P48" i="4" s="1"/>
  <c r="R49" i="1"/>
  <c r="P49" i="4" s="1"/>
  <c r="R50" i="1"/>
  <c r="P50" i="4" s="1"/>
  <c r="R51" i="1"/>
  <c r="P51" i="4" s="1"/>
  <c r="R52" i="1"/>
  <c r="P52" i="4" s="1"/>
  <c r="R53" i="1"/>
  <c r="P53" i="4" s="1"/>
  <c r="R54" i="1"/>
  <c r="P54" i="4" s="1"/>
  <c r="R55" i="1"/>
  <c r="P55" i="4" s="1"/>
  <c r="R56" i="1"/>
  <c r="P56" i="4" s="1"/>
  <c r="R57" i="1"/>
  <c r="P57" i="4" s="1"/>
  <c r="R58" i="1"/>
  <c r="P58" i="4" s="1"/>
  <c r="R59" i="1"/>
  <c r="P59" i="4" s="1"/>
  <c r="R60" i="1"/>
  <c r="P60" i="4" s="1"/>
  <c r="R61" i="1"/>
  <c r="P61" i="4" s="1"/>
  <c r="R62" i="1"/>
  <c r="P62" i="4" s="1"/>
  <c r="R63" i="1"/>
  <c r="P63" i="4" s="1"/>
  <c r="R64" i="1"/>
  <c r="P64" i="4" s="1"/>
  <c r="R65" i="1"/>
  <c r="P65" i="4" s="1"/>
  <c r="R66" i="1"/>
  <c r="P66" i="4" s="1"/>
  <c r="R67" i="1"/>
  <c r="P67" i="4" s="1"/>
  <c r="R68" i="1"/>
  <c r="P68" i="4" s="1"/>
  <c r="R69" i="1"/>
  <c r="P69" i="4" s="1"/>
  <c r="R70" i="1"/>
  <c r="P70" i="4" s="1"/>
  <c r="R71" i="1"/>
  <c r="P71" i="4" s="1"/>
  <c r="R72" i="1"/>
  <c r="P72" i="4" s="1"/>
  <c r="R73" i="1"/>
  <c r="P73" i="4" s="1"/>
  <c r="R74" i="1"/>
  <c r="P74" i="4" s="1"/>
  <c r="R75" i="1"/>
  <c r="P75" i="4" s="1"/>
  <c r="R76" i="1"/>
  <c r="P76" i="4" s="1"/>
  <c r="R77" i="1"/>
  <c r="P77" i="4" s="1"/>
  <c r="R78" i="1"/>
  <c r="P78" i="4" s="1"/>
  <c r="R79" i="1"/>
  <c r="P79" i="4" s="1"/>
  <c r="R80" i="1"/>
  <c r="P80" i="4" s="1"/>
  <c r="R81" i="1"/>
  <c r="P81" i="4" s="1"/>
  <c r="R82" i="1"/>
  <c r="P82" i="4" s="1"/>
  <c r="R83" i="1"/>
  <c r="P83" i="4" s="1"/>
  <c r="R84" i="1"/>
  <c r="P84" i="4" s="1"/>
  <c r="R85" i="1"/>
  <c r="P85" i="4" s="1"/>
  <c r="R86" i="1"/>
  <c r="P86" i="4" s="1"/>
  <c r="R87" i="1"/>
  <c r="P87" i="4" s="1"/>
  <c r="R88" i="1"/>
  <c r="P88" i="4" s="1"/>
  <c r="R89" i="1"/>
  <c r="P89" i="4" s="1"/>
  <c r="R90" i="1"/>
  <c r="P90" i="4" s="1"/>
  <c r="R91" i="1"/>
  <c r="P91" i="4" s="1"/>
  <c r="R92" i="1"/>
  <c r="P92" i="4" s="1"/>
  <c r="R93" i="1"/>
  <c r="P93" i="4" s="1"/>
  <c r="R94" i="1"/>
  <c r="P94" i="4" s="1"/>
  <c r="R95" i="1"/>
  <c r="P95" i="4" s="1"/>
  <c r="R96" i="1"/>
  <c r="P96" i="4" s="1"/>
  <c r="R97" i="1"/>
  <c r="P97" i="4" s="1"/>
  <c r="R98" i="1"/>
  <c r="P98" i="4" s="1"/>
  <c r="R99" i="1"/>
  <c r="P99" i="4" s="1"/>
  <c r="R100" i="1"/>
  <c r="P100" i="4" s="1"/>
  <c r="R101" i="1"/>
  <c r="P101" i="4" s="1"/>
  <c r="R102" i="1"/>
  <c r="P102" i="4" s="1"/>
  <c r="R103" i="1"/>
  <c r="P103" i="4" s="1"/>
  <c r="R104" i="1"/>
  <c r="P104" i="4" s="1"/>
  <c r="R105" i="1"/>
  <c r="P105" i="4" s="1"/>
  <c r="R106" i="1"/>
  <c r="P106" i="4" s="1"/>
  <c r="R107" i="1"/>
  <c r="P107" i="4" s="1"/>
  <c r="R108" i="1"/>
  <c r="P108" i="4" s="1"/>
  <c r="R109" i="1"/>
  <c r="P109" i="4" s="1"/>
  <c r="R110" i="1"/>
  <c r="P110" i="4" s="1"/>
  <c r="R111" i="1"/>
  <c r="P111" i="4" s="1"/>
  <c r="R112" i="1"/>
  <c r="P112" i="4" s="1"/>
  <c r="R113" i="1"/>
  <c r="P113" i="4" s="1"/>
  <c r="R114" i="1"/>
  <c r="P114" i="4" s="1"/>
  <c r="R115" i="1"/>
  <c r="P115" i="4" s="1"/>
  <c r="R116" i="1"/>
  <c r="P116" i="4" s="1"/>
  <c r="R117" i="1"/>
  <c r="P117" i="4" s="1"/>
  <c r="R118" i="1"/>
  <c r="P118" i="4" s="1"/>
  <c r="R119" i="1"/>
  <c r="P119" i="4" s="1"/>
  <c r="R120" i="1"/>
  <c r="P120" i="4" s="1"/>
  <c r="R121" i="1"/>
  <c r="P121" i="4" s="1"/>
  <c r="R122" i="1"/>
  <c r="P122" i="4" s="1"/>
  <c r="R123" i="1"/>
  <c r="P123" i="4" s="1"/>
  <c r="R124" i="1"/>
  <c r="P124" i="4" s="1"/>
  <c r="R125" i="1"/>
  <c r="P125" i="4" s="1"/>
  <c r="R126" i="1"/>
  <c r="P126" i="4" s="1"/>
  <c r="R127" i="1"/>
  <c r="P127" i="4" s="1"/>
  <c r="R128" i="1"/>
  <c r="P128" i="4" s="1"/>
  <c r="R129" i="1"/>
  <c r="P129" i="4" s="1"/>
  <c r="R130" i="1"/>
  <c r="P130" i="4" s="1"/>
  <c r="R131" i="1"/>
  <c r="P131" i="4" s="1"/>
  <c r="R132" i="1"/>
  <c r="P132" i="4" s="1"/>
  <c r="R133" i="1"/>
  <c r="P133" i="4" s="1"/>
  <c r="R134" i="1"/>
  <c r="P134" i="4" s="1"/>
  <c r="R135" i="1"/>
  <c r="P135" i="4" s="1"/>
  <c r="R136" i="1"/>
  <c r="P136" i="4" s="1"/>
  <c r="R137" i="1"/>
  <c r="P137" i="4" s="1"/>
  <c r="R138" i="1"/>
  <c r="P138" i="4" s="1"/>
  <c r="R139" i="1"/>
  <c r="P139" i="4" s="1"/>
  <c r="R140" i="1"/>
  <c r="P140" i="4" s="1"/>
  <c r="R141" i="1"/>
  <c r="P141" i="4" s="1"/>
  <c r="R142" i="1"/>
  <c r="P142" i="4" s="1"/>
  <c r="R143" i="1"/>
  <c r="P143" i="4" s="1"/>
  <c r="R144" i="1"/>
  <c r="P144" i="4" s="1"/>
  <c r="R145" i="1"/>
  <c r="P145" i="4" s="1"/>
  <c r="R146" i="1"/>
  <c r="P146" i="4" s="1"/>
  <c r="R147" i="1"/>
  <c r="P147" i="4" s="1"/>
  <c r="R148" i="1"/>
  <c r="P148" i="4" s="1"/>
  <c r="R149" i="1"/>
  <c r="P149" i="4" s="1"/>
  <c r="R150" i="1"/>
  <c r="P150" i="4" s="1"/>
  <c r="R151" i="1"/>
  <c r="P151" i="4" s="1"/>
  <c r="R152" i="1"/>
  <c r="P152" i="4" s="1"/>
  <c r="R153" i="1"/>
  <c r="P153" i="4" s="1"/>
  <c r="R165" i="1"/>
  <c r="P165" i="4" s="1"/>
  <c r="Q4" i="1"/>
  <c r="O4" i="4" s="1"/>
  <c r="Q5" i="1"/>
  <c r="O5" i="4" s="1"/>
  <c r="Q6" i="1"/>
  <c r="O6" i="4" s="1"/>
  <c r="Q7" i="1"/>
  <c r="O7" i="4" s="1"/>
  <c r="Q8" i="1"/>
  <c r="O8" i="4" s="1"/>
  <c r="Q9" i="1"/>
  <c r="O9" i="4" s="1"/>
  <c r="Q10" i="1"/>
  <c r="O10" i="4" s="1"/>
  <c r="Q11" i="1"/>
  <c r="O11" i="4" s="1"/>
  <c r="Q12" i="1"/>
  <c r="O12" i="4" s="1"/>
  <c r="Q13" i="1"/>
  <c r="O13" i="4" s="1"/>
  <c r="Q14" i="1"/>
  <c r="O14" i="4" s="1"/>
  <c r="Q15" i="1"/>
  <c r="O15" i="4" s="1"/>
  <c r="Q16" i="1"/>
  <c r="O16" i="4" s="1"/>
  <c r="Q17" i="1"/>
  <c r="O17" i="4" s="1"/>
  <c r="Q18" i="1"/>
  <c r="O18" i="4" s="1"/>
  <c r="Q19" i="1"/>
  <c r="O19" i="4" s="1"/>
  <c r="Q20" i="1"/>
  <c r="O20" i="4" s="1"/>
  <c r="Q21" i="1"/>
  <c r="O21" i="4" s="1"/>
  <c r="Q22" i="1"/>
  <c r="O22" i="4" s="1"/>
  <c r="Q23" i="1"/>
  <c r="O23" i="4" s="1"/>
  <c r="Q24" i="1"/>
  <c r="O24" i="4" s="1"/>
  <c r="Q25" i="1"/>
  <c r="O25" i="4" s="1"/>
  <c r="Q26" i="1"/>
  <c r="O26" i="4" s="1"/>
  <c r="Q27" i="1"/>
  <c r="O27" i="4" s="1"/>
  <c r="Q28" i="1"/>
  <c r="O28" i="4" s="1"/>
  <c r="Q29" i="1"/>
  <c r="O29" i="4" s="1"/>
  <c r="Q30" i="1"/>
  <c r="O30" i="4" s="1"/>
  <c r="Q31" i="1"/>
  <c r="O31" i="4" s="1"/>
  <c r="Q32" i="1"/>
  <c r="O32" i="4" s="1"/>
  <c r="Q33" i="1"/>
  <c r="O33" i="4" s="1"/>
  <c r="Q34" i="1"/>
  <c r="O34" i="4" s="1"/>
  <c r="Q35" i="1"/>
  <c r="O35" i="4" s="1"/>
  <c r="Q36" i="1"/>
  <c r="O36" i="4" s="1"/>
  <c r="Q37" i="1"/>
  <c r="O37" i="4" s="1"/>
  <c r="Q38" i="1"/>
  <c r="O38" i="4" s="1"/>
  <c r="Q39" i="1"/>
  <c r="O39" i="4" s="1"/>
  <c r="Q40" i="1"/>
  <c r="O40" i="4" s="1"/>
  <c r="Q41" i="1"/>
  <c r="O41" i="4" s="1"/>
  <c r="Q42" i="1"/>
  <c r="O42" i="4" s="1"/>
  <c r="Q43" i="1"/>
  <c r="O43" i="4" s="1"/>
  <c r="Q44" i="1"/>
  <c r="O44" i="4" s="1"/>
  <c r="Q45" i="1"/>
  <c r="O45" i="4" s="1"/>
  <c r="Q46" i="1"/>
  <c r="O46" i="4" s="1"/>
  <c r="Q47" i="1"/>
  <c r="O47" i="4" s="1"/>
  <c r="Q48" i="1"/>
  <c r="O48" i="4" s="1"/>
  <c r="Q49" i="1"/>
  <c r="O49" i="4" s="1"/>
  <c r="Q50" i="1"/>
  <c r="O50" i="4" s="1"/>
  <c r="Q51" i="1"/>
  <c r="O51" i="4" s="1"/>
  <c r="Q52" i="1"/>
  <c r="O52" i="4" s="1"/>
  <c r="Q53" i="1"/>
  <c r="O53" i="4" s="1"/>
  <c r="Q54" i="1"/>
  <c r="O54" i="4" s="1"/>
  <c r="Q55" i="1"/>
  <c r="O55" i="4" s="1"/>
  <c r="Q56" i="1"/>
  <c r="O56" i="4" s="1"/>
  <c r="Q57" i="1"/>
  <c r="O57" i="4" s="1"/>
  <c r="Q58" i="1"/>
  <c r="O58" i="4" s="1"/>
  <c r="Q59" i="1"/>
  <c r="O59" i="4" s="1"/>
  <c r="Q60" i="1"/>
  <c r="O60" i="4" s="1"/>
  <c r="Q61" i="1"/>
  <c r="O61" i="4" s="1"/>
  <c r="Q62" i="1"/>
  <c r="O62" i="4" s="1"/>
  <c r="Q63" i="1"/>
  <c r="O63" i="4" s="1"/>
  <c r="Q64" i="1"/>
  <c r="O64" i="4" s="1"/>
  <c r="Q65" i="1"/>
  <c r="O65" i="4" s="1"/>
  <c r="Q66" i="1"/>
  <c r="O66" i="4" s="1"/>
  <c r="Q67" i="1"/>
  <c r="O67" i="4" s="1"/>
  <c r="Q68" i="1"/>
  <c r="O68" i="4" s="1"/>
  <c r="Q69" i="1"/>
  <c r="O69" i="4" s="1"/>
  <c r="Q70" i="1"/>
  <c r="O70" i="4" s="1"/>
  <c r="Q71" i="1"/>
  <c r="O71" i="4" s="1"/>
  <c r="Q72" i="1"/>
  <c r="O72" i="4" s="1"/>
  <c r="Q73" i="1"/>
  <c r="O73" i="4" s="1"/>
  <c r="Q74" i="1"/>
  <c r="O74" i="4" s="1"/>
  <c r="Q75" i="1"/>
  <c r="O75" i="4" s="1"/>
  <c r="Q76" i="1"/>
  <c r="O76" i="4" s="1"/>
  <c r="Q77" i="1"/>
  <c r="O77" i="4" s="1"/>
  <c r="Q78" i="1"/>
  <c r="O78" i="4" s="1"/>
  <c r="Q79" i="1"/>
  <c r="O79" i="4" s="1"/>
  <c r="Q80" i="1"/>
  <c r="O80" i="4" s="1"/>
  <c r="Q81" i="1"/>
  <c r="O81" i="4" s="1"/>
  <c r="Q82" i="1"/>
  <c r="O82" i="4" s="1"/>
  <c r="Q83" i="1"/>
  <c r="O83" i="4" s="1"/>
  <c r="Q84" i="1"/>
  <c r="O84" i="4" s="1"/>
  <c r="Q85" i="1"/>
  <c r="O85" i="4" s="1"/>
  <c r="Q86" i="1"/>
  <c r="O86" i="4" s="1"/>
  <c r="Q87" i="1"/>
  <c r="O87" i="4" s="1"/>
  <c r="Q88" i="1"/>
  <c r="O88" i="4" s="1"/>
  <c r="Q89" i="1"/>
  <c r="O89" i="4" s="1"/>
  <c r="Q90" i="1"/>
  <c r="O90" i="4" s="1"/>
  <c r="Q91" i="1"/>
  <c r="O91" i="4" s="1"/>
  <c r="Q92" i="1"/>
  <c r="O92" i="4" s="1"/>
  <c r="Q93" i="1"/>
  <c r="O93" i="4" s="1"/>
  <c r="Q94" i="1"/>
  <c r="O94" i="4" s="1"/>
  <c r="Q95" i="1"/>
  <c r="O95" i="4" s="1"/>
  <c r="Q96" i="1"/>
  <c r="O96" i="4" s="1"/>
  <c r="Q97" i="1"/>
  <c r="O97" i="4" s="1"/>
  <c r="Q98" i="1"/>
  <c r="O98" i="4" s="1"/>
  <c r="Q99" i="1"/>
  <c r="O99" i="4" s="1"/>
  <c r="Q100" i="1"/>
  <c r="O100" i="4" s="1"/>
  <c r="Q101" i="1"/>
  <c r="O101" i="4" s="1"/>
  <c r="Q102" i="1"/>
  <c r="O102" i="4" s="1"/>
  <c r="Q103" i="1"/>
  <c r="O103" i="4" s="1"/>
  <c r="Q104" i="1"/>
  <c r="O104" i="4" s="1"/>
  <c r="Q105" i="1"/>
  <c r="O105" i="4" s="1"/>
  <c r="Q106" i="1"/>
  <c r="O106" i="4" s="1"/>
  <c r="Q107" i="1"/>
  <c r="O107" i="4" s="1"/>
  <c r="Q108" i="1"/>
  <c r="O108" i="4" s="1"/>
  <c r="Q109" i="1"/>
  <c r="O109" i="4" s="1"/>
  <c r="Q110" i="1"/>
  <c r="O110" i="4" s="1"/>
  <c r="Q111" i="1"/>
  <c r="O111" i="4" s="1"/>
  <c r="Q112" i="1"/>
  <c r="O112" i="4" s="1"/>
  <c r="Q113" i="1"/>
  <c r="O113" i="4" s="1"/>
  <c r="Q114" i="1"/>
  <c r="O114" i="4" s="1"/>
  <c r="Q115" i="1"/>
  <c r="O115" i="4" s="1"/>
  <c r="Q116" i="1"/>
  <c r="O116" i="4" s="1"/>
  <c r="Q117" i="1"/>
  <c r="O117" i="4" s="1"/>
  <c r="Q118" i="1"/>
  <c r="O118" i="4" s="1"/>
  <c r="Q119" i="1"/>
  <c r="O119" i="4" s="1"/>
  <c r="Q120" i="1"/>
  <c r="O120" i="4" s="1"/>
  <c r="Q121" i="1"/>
  <c r="O121" i="4" s="1"/>
  <c r="Q122" i="1"/>
  <c r="O122" i="4" s="1"/>
  <c r="Q123" i="1"/>
  <c r="O123" i="4" s="1"/>
  <c r="Q124" i="1"/>
  <c r="O124" i="4" s="1"/>
  <c r="Q125" i="1"/>
  <c r="O125" i="4" s="1"/>
  <c r="Q126" i="1"/>
  <c r="O126" i="4" s="1"/>
  <c r="Q127" i="1"/>
  <c r="O127" i="4" s="1"/>
  <c r="Q128" i="1"/>
  <c r="O128" i="4" s="1"/>
  <c r="Q129" i="1"/>
  <c r="O129" i="4" s="1"/>
  <c r="Q130" i="1"/>
  <c r="O130" i="4" s="1"/>
  <c r="Q131" i="1"/>
  <c r="O131" i="4" s="1"/>
  <c r="Q132" i="1"/>
  <c r="O132" i="4" s="1"/>
  <c r="Q133" i="1"/>
  <c r="O133" i="4" s="1"/>
  <c r="Q134" i="1"/>
  <c r="O134" i="4" s="1"/>
  <c r="Q135" i="1"/>
  <c r="O135" i="4" s="1"/>
  <c r="Q136" i="1"/>
  <c r="O136" i="4" s="1"/>
  <c r="Q137" i="1"/>
  <c r="O137" i="4" s="1"/>
  <c r="Q138" i="1"/>
  <c r="O138" i="4" s="1"/>
  <c r="Q139" i="1"/>
  <c r="O139" i="4" s="1"/>
  <c r="Q140" i="1"/>
  <c r="O140" i="4" s="1"/>
  <c r="Q141" i="1"/>
  <c r="O141" i="4" s="1"/>
  <c r="Q142" i="1"/>
  <c r="O142" i="4" s="1"/>
  <c r="Q143" i="1"/>
  <c r="O143" i="4" s="1"/>
  <c r="Q144" i="1"/>
  <c r="O144" i="4" s="1"/>
  <c r="Q145" i="1"/>
  <c r="O145" i="4" s="1"/>
  <c r="Q146" i="1"/>
  <c r="O146" i="4" s="1"/>
  <c r="Q147" i="1"/>
  <c r="O147" i="4" s="1"/>
  <c r="Q148" i="1"/>
  <c r="O148" i="4" s="1"/>
  <c r="Q149" i="1"/>
  <c r="O149" i="4" s="1"/>
  <c r="Q150" i="1"/>
  <c r="O150" i="4" s="1"/>
  <c r="Q151" i="1"/>
  <c r="O151" i="4" s="1"/>
  <c r="Q152" i="1"/>
  <c r="O152" i="4" s="1"/>
  <c r="Q153" i="1"/>
  <c r="O153" i="4" s="1"/>
  <c r="Q165" i="1"/>
  <c r="O165" i="4" s="1"/>
  <c r="P4" i="1"/>
  <c r="N4" i="4" s="1"/>
  <c r="P5" i="1"/>
  <c r="N5" i="4" s="1"/>
  <c r="P6" i="1"/>
  <c r="N6" i="4" s="1"/>
  <c r="P7" i="1"/>
  <c r="N7" i="4" s="1"/>
  <c r="P8" i="1"/>
  <c r="N8" i="4" s="1"/>
  <c r="P9" i="1"/>
  <c r="N9" i="4" s="1"/>
  <c r="P10" i="1"/>
  <c r="N10" i="4" s="1"/>
  <c r="P11" i="1"/>
  <c r="N11" i="4" s="1"/>
  <c r="P12" i="1"/>
  <c r="N12" i="4" s="1"/>
  <c r="P13" i="1"/>
  <c r="N13" i="4" s="1"/>
  <c r="P14" i="1"/>
  <c r="N14" i="4" s="1"/>
  <c r="P15" i="1"/>
  <c r="N15" i="4" s="1"/>
  <c r="P16" i="1"/>
  <c r="N16" i="4" s="1"/>
  <c r="P17" i="1"/>
  <c r="N17" i="4" s="1"/>
  <c r="P18" i="1"/>
  <c r="N18" i="4" s="1"/>
  <c r="P19" i="1"/>
  <c r="N19" i="4" s="1"/>
  <c r="P20" i="1"/>
  <c r="N20" i="4" s="1"/>
  <c r="P21" i="1"/>
  <c r="N21" i="4" s="1"/>
  <c r="P22" i="1"/>
  <c r="N22" i="4" s="1"/>
  <c r="P23" i="1"/>
  <c r="N23" i="4" s="1"/>
  <c r="P24" i="1"/>
  <c r="N24" i="4" s="1"/>
  <c r="P25" i="1"/>
  <c r="N25" i="4" s="1"/>
  <c r="P26" i="1"/>
  <c r="N26" i="4" s="1"/>
  <c r="P27" i="1"/>
  <c r="N27" i="4" s="1"/>
  <c r="P28" i="1"/>
  <c r="N28" i="4" s="1"/>
  <c r="P29" i="1"/>
  <c r="N29" i="4" s="1"/>
  <c r="P30" i="1"/>
  <c r="N30" i="4" s="1"/>
  <c r="P31" i="1"/>
  <c r="N31" i="4" s="1"/>
  <c r="P32" i="1"/>
  <c r="N32" i="4" s="1"/>
  <c r="P33" i="1"/>
  <c r="N33" i="4" s="1"/>
  <c r="P34" i="1"/>
  <c r="N34" i="4" s="1"/>
  <c r="P35" i="1"/>
  <c r="N35" i="4" s="1"/>
  <c r="P36" i="1"/>
  <c r="N36" i="4" s="1"/>
  <c r="P37" i="1"/>
  <c r="N37" i="4" s="1"/>
  <c r="P38" i="1"/>
  <c r="N38" i="4" s="1"/>
  <c r="P39" i="1"/>
  <c r="N39" i="4" s="1"/>
  <c r="P40" i="1"/>
  <c r="N40" i="4" s="1"/>
  <c r="P41" i="1"/>
  <c r="N41" i="4" s="1"/>
  <c r="P42" i="1"/>
  <c r="N42" i="4" s="1"/>
  <c r="P43" i="1"/>
  <c r="N43" i="4" s="1"/>
  <c r="P44" i="1"/>
  <c r="N44" i="4" s="1"/>
  <c r="P45" i="1"/>
  <c r="N45" i="4" s="1"/>
  <c r="P46" i="1"/>
  <c r="N46" i="4" s="1"/>
  <c r="P47" i="1"/>
  <c r="N47" i="4" s="1"/>
  <c r="P48" i="1"/>
  <c r="N48" i="4" s="1"/>
  <c r="P49" i="1"/>
  <c r="N49" i="4" s="1"/>
  <c r="P50" i="1"/>
  <c r="N50" i="4" s="1"/>
  <c r="P51" i="1"/>
  <c r="N51" i="4" s="1"/>
  <c r="P52" i="1"/>
  <c r="N52" i="4" s="1"/>
  <c r="P53" i="1"/>
  <c r="N53" i="4" s="1"/>
  <c r="P54" i="1"/>
  <c r="N54" i="4" s="1"/>
  <c r="P55" i="1"/>
  <c r="N55" i="4" s="1"/>
  <c r="P56" i="1"/>
  <c r="N56" i="4" s="1"/>
  <c r="P57" i="1"/>
  <c r="N57" i="4" s="1"/>
  <c r="P58" i="1"/>
  <c r="N58" i="4" s="1"/>
  <c r="P59" i="1"/>
  <c r="N59" i="4" s="1"/>
  <c r="P60" i="1"/>
  <c r="N60" i="4" s="1"/>
  <c r="P61" i="1"/>
  <c r="N61" i="4" s="1"/>
  <c r="P62" i="1"/>
  <c r="N62" i="4" s="1"/>
  <c r="P63" i="1"/>
  <c r="N63" i="4" s="1"/>
  <c r="P64" i="1"/>
  <c r="N64" i="4" s="1"/>
  <c r="P65" i="1"/>
  <c r="N65" i="4" s="1"/>
  <c r="P66" i="1"/>
  <c r="N66" i="4" s="1"/>
  <c r="P67" i="1"/>
  <c r="N67" i="4" s="1"/>
  <c r="P68" i="1"/>
  <c r="N68" i="4" s="1"/>
  <c r="P69" i="1"/>
  <c r="N69" i="4" s="1"/>
  <c r="P70" i="1"/>
  <c r="N70" i="4" s="1"/>
  <c r="P71" i="1"/>
  <c r="N71" i="4" s="1"/>
  <c r="P72" i="1"/>
  <c r="N72" i="4" s="1"/>
  <c r="P73" i="1"/>
  <c r="N73" i="4" s="1"/>
  <c r="P74" i="1"/>
  <c r="N74" i="4" s="1"/>
  <c r="P75" i="1"/>
  <c r="N75" i="4" s="1"/>
  <c r="P76" i="1"/>
  <c r="N76" i="4" s="1"/>
  <c r="P77" i="1"/>
  <c r="N77" i="4" s="1"/>
  <c r="P78" i="1"/>
  <c r="N78" i="4" s="1"/>
  <c r="P79" i="1"/>
  <c r="N79" i="4" s="1"/>
  <c r="P80" i="1"/>
  <c r="N80" i="4" s="1"/>
  <c r="P81" i="1"/>
  <c r="N81" i="4" s="1"/>
  <c r="P82" i="1"/>
  <c r="N82" i="4" s="1"/>
  <c r="P83" i="1"/>
  <c r="N83" i="4" s="1"/>
  <c r="P84" i="1"/>
  <c r="N84" i="4" s="1"/>
  <c r="P85" i="1"/>
  <c r="N85" i="4" s="1"/>
  <c r="P86" i="1"/>
  <c r="N86" i="4" s="1"/>
  <c r="P87" i="1"/>
  <c r="N87" i="4" s="1"/>
  <c r="P88" i="1"/>
  <c r="N88" i="4" s="1"/>
  <c r="P89" i="1"/>
  <c r="N89" i="4" s="1"/>
  <c r="P90" i="1"/>
  <c r="N90" i="4" s="1"/>
  <c r="P91" i="1"/>
  <c r="N91" i="4" s="1"/>
  <c r="P92" i="1"/>
  <c r="N92" i="4" s="1"/>
  <c r="P93" i="1"/>
  <c r="N93" i="4" s="1"/>
  <c r="P94" i="1"/>
  <c r="N94" i="4" s="1"/>
  <c r="P95" i="1"/>
  <c r="N95" i="4" s="1"/>
  <c r="P96" i="1"/>
  <c r="N96" i="4" s="1"/>
  <c r="P97" i="1"/>
  <c r="N97" i="4" s="1"/>
  <c r="P98" i="1"/>
  <c r="N98" i="4" s="1"/>
  <c r="P99" i="1"/>
  <c r="N99" i="4" s="1"/>
  <c r="P100" i="1"/>
  <c r="N100" i="4" s="1"/>
  <c r="P101" i="1"/>
  <c r="N101" i="4" s="1"/>
  <c r="P102" i="1"/>
  <c r="N102" i="4" s="1"/>
  <c r="P103" i="1"/>
  <c r="N103" i="4" s="1"/>
  <c r="P104" i="1"/>
  <c r="N104" i="4" s="1"/>
  <c r="P105" i="1"/>
  <c r="N105" i="4" s="1"/>
  <c r="P106" i="1"/>
  <c r="N106" i="4" s="1"/>
  <c r="P107" i="1"/>
  <c r="N107" i="4" s="1"/>
  <c r="P108" i="1"/>
  <c r="N108" i="4" s="1"/>
  <c r="P109" i="1"/>
  <c r="N109" i="4" s="1"/>
  <c r="P110" i="1"/>
  <c r="N110" i="4" s="1"/>
  <c r="P111" i="1"/>
  <c r="N111" i="4" s="1"/>
  <c r="P112" i="1"/>
  <c r="N112" i="4" s="1"/>
  <c r="P113" i="1"/>
  <c r="N113" i="4" s="1"/>
  <c r="P114" i="1"/>
  <c r="N114" i="4" s="1"/>
  <c r="P115" i="1"/>
  <c r="N115" i="4" s="1"/>
  <c r="P116" i="1"/>
  <c r="N116" i="4" s="1"/>
  <c r="P117" i="1"/>
  <c r="N117" i="4" s="1"/>
  <c r="P118" i="1"/>
  <c r="N118" i="4" s="1"/>
  <c r="P119" i="1"/>
  <c r="N119" i="4" s="1"/>
  <c r="P120" i="1"/>
  <c r="N120" i="4" s="1"/>
  <c r="P121" i="1"/>
  <c r="N121" i="4" s="1"/>
  <c r="P122" i="1"/>
  <c r="N122" i="4" s="1"/>
  <c r="P123" i="1"/>
  <c r="N123" i="4" s="1"/>
  <c r="P124" i="1"/>
  <c r="N124" i="4" s="1"/>
  <c r="P125" i="1"/>
  <c r="N125" i="4" s="1"/>
  <c r="P126" i="1"/>
  <c r="N126" i="4" s="1"/>
  <c r="P127" i="1"/>
  <c r="N127" i="4" s="1"/>
  <c r="P128" i="1"/>
  <c r="N128" i="4" s="1"/>
  <c r="P129" i="1"/>
  <c r="N129" i="4" s="1"/>
  <c r="P130" i="1"/>
  <c r="N130" i="4" s="1"/>
  <c r="P131" i="1"/>
  <c r="N131" i="4" s="1"/>
  <c r="P132" i="1"/>
  <c r="N132" i="4" s="1"/>
  <c r="P133" i="1"/>
  <c r="N133" i="4" s="1"/>
  <c r="P134" i="1"/>
  <c r="N134" i="4" s="1"/>
  <c r="P135" i="1"/>
  <c r="N135" i="4" s="1"/>
  <c r="P136" i="1"/>
  <c r="N136" i="4" s="1"/>
  <c r="P137" i="1"/>
  <c r="N137" i="4" s="1"/>
  <c r="P138" i="1"/>
  <c r="N138" i="4" s="1"/>
  <c r="P139" i="1"/>
  <c r="N139" i="4" s="1"/>
  <c r="P140" i="1"/>
  <c r="N140" i="4" s="1"/>
  <c r="P141" i="1"/>
  <c r="N141" i="4" s="1"/>
  <c r="P142" i="1"/>
  <c r="N142" i="4" s="1"/>
  <c r="P143" i="1"/>
  <c r="N143" i="4" s="1"/>
  <c r="P144" i="1"/>
  <c r="N144" i="4" s="1"/>
  <c r="P145" i="1"/>
  <c r="N145" i="4" s="1"/>
  <c r="P146" i="1"/>
  <c r="N146" i="4" s="1"/>
  <c r="P147" i="1"/>
  <c r="N147" i="4" s="1"/>
  <c r="P148" i="1"/>
  <c r="N148" i="4" s="1"/>
  <c r="P149" i="1"/>
  <c r="N149" i="4" s="1"/>
  <c r="P150" i="1"/>
  <c r="N150" i="4" s="1"/>
  <c r="P151" i="1"/>
  <c r="N151" i="4" s="1"/>
  <c r="P152" i="1"/>
  <c r="N152" i="4" s="1"/>
  <c r="P153" i="1"/>
  <c r="N153" i="4" s="1"/>
  <c r="P165" i="1"/>
  <c r="N165" i="4" s="1"/>
  <c r="O4" i="1"/>
  <c r="M4" i="4" s="1"/>
  <c r="O5" i="1"/>
  <c r="M5" i="4" s="1"/>
  <c r="O6" i="1"/>
  <c r="M6" i="4" s="1"/>
  <c r="O7" i="1"/>
  <c r="M7" i="4" s="1"/>
  <c r="O8" i="1"/>
  <c r="M8" i="4" s="1"/>
  <c r="O9" i="1"/>
  <c r="M9" i="4" s="1"/>
  <c r="O10" i="1"/>
  <c r="M10" i="4" s="1"/>
  <c r="O11" i="1"/>
  <c r="M11" i="4" s="1"/>
  <c r="O12" i="1"/>
  <c r="M12" i="4" s="1"/>
  <c r="O13" i="1"/>
  <c r="M13" i="4" s="1"/>
  <c r="O14" i="1"/>
  <c r="M14" i="4" s="1"/>
  <c r="O15" i="1"/>
  <c r="M15" i="4" s="1"/>
  <c r="O16" i="1"/>
  <c r="M16" i="4" s="1"/>
  <c r="O17" i="1"/>
  <c r="M17" i="4" s="1"/>
  <c r="O18" i="1"/>
  <c r="M18" i="4" s="1"/>
  <c r="O19" i="1"/>
  <c r="M19" i="4" s="1"/>
  <c r="O20" i="1"/>
  <c r="M20" i="4" s="1"/>
  <c r="O21" i="1"/>
  <c r="M21" i="4" s="1"/>
  <c r="O22" i="1"/>
  <c r="M22" i="4" s="1"/>
  <c r="O23" i="1"/>
  <c r="M23" i="4" s="1"/>
  <c r="O24" i="1"/>
  <c r="M24" i="4" s="1"/>
  <c r="O25" i="1"/>
  <c r="M25" i="4" s="1"/>
  <c r="O26" i="1"/>
  <c r="M26" i="4" s="1"/>
  <c r="O27" i="1"/>
  <c r="M27" i="4" s="1"/>
  <c r="O28" i="1"/>
  <c r="M28" i="4" s="1"/>
  <c r="O29" i="1"/>
  <c r="M29" i="4" s="1"/>
  <c r="O30" i="1"/>
  <c r="M30" i="4" s="1"/>
  <c r="O31" i="1"/>
  <c r="M31" i="4" s="1"/>
  <c r="O32" i="1"/>
  <c r="M32" i="4" s="1"/>
  <c r="O33" i="1"/>
  <c r="M33" i="4" s="1"/>
  <c r="O34" i="1"/>
  <c r="M34" i="4" s="1"/>
  <c r="O35" i="1"/>
  <c r="M35" i="4" s="1"/>
  <c r="O36" i="1"/>
  <c r="M36" i="4" s="1"/>
  <c r="O37" i="1"/>
  <c r="M37" i="4" s="1"/>
  <c r="O38" i="1"/>
  <c r="M38" i="4" s="1"/>
  <c r="O39" i="1"/>
  <c r="M39" i="4" s="1"/>
  <c r="O40" i="1"/>
  <c r="M40" i="4" s="1"/>
  <c r="O41" i="1"/>
  <c r="M41" i="4" s="1"/>
  <c r="O42" i="1"/>
  <c r="M42" i="4" s="1"/>
  <c r="O43" i="1"/>
  <c r="M43" i="4" s="1"/>
  <c r="O44" i="1"/>
  <c r="M44" i="4" s="1"/>
  <c r="O45" i="1"/>
  <c r="M45" i="4" s="1"/>
  <c r="O46" i="1"/>
  <c r="M46" i="4" s="1"/>
  <c r="O47" i="1"/>
  <c r="M47" i="4" s="1"/>
  <c r="O48" i="1"/>
  <c r="M48" i="4" s="1"/>
  <c r="O49" i="1"/>
  <c r="M49" i="4" s="1"/>
  <c r="O50" i="1"/>
  <c r="M50" i="4" s="1"/>
  <c r="O51" i="1"/>
  <c r="M51" i="4" s="1"/>
  <c r="O52" i="1"/>
  <c r="M52" i="4" s="1"/>
  <c r="O53" i="1"/>
  <c r="M53" i="4" s="1"/>
  <c r="O54" i="1"/>
  <c r="M54" i="4" s="1"/>
  <c r="O55" i="1"/>
  <c r="M55" i="4" s="1"/>
  <c r="O56" i="1"/>
  <c r="M56" i="4" s="1"/>
  <c r="O57" i="1"/>
  <c r="M57" i="4" s="1"/>
  <c r="O58" i="1"/>
  <c r="M58" i="4" s="1"/>
  <c r="O59" i="1"/>
  <c r="M59" i="4" s="1"/>
  <c r="O60" i="1"/>
  <c r="M60" i="4" s="1"/>
  <c r="O61" i="1"/>
  <c r="M61" i="4" s="1"/>
  <c r="O62" i="1"/>
  <c r="M62" i="4" s="1"/>
  <c r="O63" i="1"/>
  <c r="M63" i="4" s="1"/>
  <c r="O64" i="1"/>
  <c r="M64" i="4" s="1"/>
  <c r="O65" i="1"/>
  <c r="M65" i="4" s="1"/>
  <c r="O66" i="1"/>
  <c r="M66" i="4" s="1"/>
  <c r="O67" i="1"/>
  <c r="M67" i="4" s="1"/>
  <c r="O68" i="1"/>
  <c r="M68" i="4" s="1"/>
  <c r="O69" i="1"/>
  <c r="M69" i="4" s="1"/>
  <c r="O70" i="1"/>
  <c r="M70" i="4" s="1"/>
  <c r="O71" i="1"/>
  <c r="M71" i="4" s="1"/>
  <c r="O72" i="1"/>
  <c r="M72" i="4" s="1"/>
  <c r="O73" i="1"/>
  <c r="M73" i="4" s="1"/>
  <c r="O74" i="1"/>
  <c r="M74" i="4" s="1"/>
  <c r="O75" i="1"/>
  <c r="M75" i="4" s="1"/>
  <c r="O76" i="1"/>
  <c r="M76" i="4" s="1"/>
  <c r="O77" i="1"/>
  <c r="M77" i="4" s="1"/>
  <c r="O78" i="1"/>
  <c r="M78" i="4" s="1"/>
  <c r="O79" i="1"/>
  <c r="M79" i="4" s="1"/>
  <c r="O80" i="1"/>
  <c r="M80" i="4" s="1"/>
  <c r="O81" i="1"/>
  <c r="M81" i="4" s="1"/>
  <c r="O82" i="1"/>
  <c r="M82" i="4" s="1"/>
  <c r="O83" i="1"/>
  <c r="M83" i="4" s="1"/>
  <c r="O84" i="1"/>
  <c r="M84" i="4" s="1"/>
  <c r="O85" i="1"/>
  <c r="M85" i="4" s="1"/>
  <c r="O86" i="1"/>
  <c r="M86" i="4" s="1"/>
  <c r="O87" i="1"/>
  <c r="M87" i="4" s="1"/>
  <c r="O88" i="1"/>
  <c r="M88" i="4" s="1"/>
  <c r="O89" i="1"/>
  <c r="M89" i="4" s="1"/>
  <c r="O90" i="1"/>
  <c r="M90" i="4" s="1"/>
  <c r="O91" i="1"/>
  <c r="M91" i="4" s="1"/>
  <c r="O92" i="1"/>
  <c r="M92" i="4" s="1"/>
  <c r="O93" i="1"/>
  <c r="M93" i="4" s="1"/>
  <c r="O94" i="1"/>
  <c r="M94" i="4" s="1"/>
  <c r="O95" i="1"/>
  <c r="M95" i="4" s="1"/>
  <c r="O96" i="1"/>
  <c r="M96" i="4" s="1"/>
  <c r="O97" i="1"/>
  <c r="M97" i="4" s="1"/>
  <c r="O98" i="1"/>
  <c r="M98" i="4" s="1"/>
  <c r="O99" i="1"/>
  <c r="M99" i="4" s="1"/>
  <c r="O100" i="1"/>
  <c r="M100" i="4" s="1"/>
  <c r="O101" i="1"/>
  <c r="M101" i="4" s="1"/>
  <c r="O102" i="1"/>
  <c r="M102" i="4" s="1"/>
  <c r="O103" i="1"/>
  <c r="M103" i="4" s="1"/>
  <c r="O104" i="1"/>
  <c r="M104" i="4" s="1"/>
  <c r="O105" i="1"/>
  <c r="M105" i="4" s="1"/>
  <c r="O106" i="1"/>
  <c r="M106" i="4" s="1"/>
  <c r="O107" i="1"/>
  <c r="M107" i="4" s="1"/>
  <c r="O108" i="1"/>
  <c r="M108" i="4" s="1"/>
  <c r="O109" i="1"/>
  <c r="M109" i="4" s="1"/>
  <c r="O110" i="1"/>
  <c r="M110" i="4" s="1"/>
  <c r="O111" i="1"/>
  <c r="M111" i="4" s="1"/>
  <c r="O112" i="1"/>
  <c r="M112" i="4" s="1"/>
  <c r="O113" i="1"/>
  <c r="M113" i="4" s="1"/>
  <c r="O114" i="1"/>
  <c r="M114" i="4" s="1"/>
  <c r="O115" i="1"/>
  <c r="M115" i="4" s="1"/>
  <c r="O116" i="1"/>
  <c r="M116" i="4" s="1"/>
  <c r="O117" i="1"/>
  <c r="M117" i="4" s="1"/>
  <c r="O118" i="1"/>
  <c r="M118" i="4" s="1"/>
  <c r="O119" i="1"/>
  <c r="M119" i="4" s="1"/>
  <c r="O120" i="1"/>
  <c r="M120" i="4" s="1"/>
  <c r="O121" i="1"/>
  <c r="M121" i="4" s="1"/>
  <c r="O122" i="1"/>
  <c r="M122" i="4" s="1"/>
  <c r="O123" i="1"/>
  <c r="M123" i="4" s="1"/>
  <c r="O124" i="1"/>
  <c r="M124" i="4" s="1"/>
  <c r="O125" i="1"/>
  <c r="M125" i="4" s="1"/>
  <c r="O126" i="1"/>
  <c r="M126" i="4" s="1"/>
  <c r="O127" i="1"/>
  <c r="M127" i="4" s="1"/>
  <c r="O128" i="1"/>
  <c r="M128" i="4" s="1"/>
  <c r="O129" i="1"/>
  <c r="M129" i="4" s="1"/>
  <c r="O130" i="1"/>
  <c r="M130" i="4" s="1"/>
  <c r="O131" i="1"/>
  <c r="M131" i="4" s="1"/>
  <c r="O132" i="1"/>
  <c r="M132" i="4" s="1"/>
  <c r="O133" i="1"/>
  <c r="M133" i="4" s="1"/>
  <c r="O134" i="1"/>
  <c r="M134" i="4" s="1"/>
  <c r="O135" i="1"/>
  <c r="M135" i="4" s="1"/>
  <c r="O136" i="1"/>
  <c r="M136" i="4" s="1"/>
  <c r="O137" i="1"/>
  <c r="M137" i="4" s="1"/>
  <c r="O138" i="1"/>
  <c r="M138" i="4" s="1"/>
  <c r="O139" i="1"/>
  <c r="M139" i="4" s="1"/>
  <c r="O140" i="1"/>
  <c r="M140" i="4" s="1"/>
  <c r="O141" i="1"/>
  <c r="M141" i="4" s="1"/>
  <c r="O142" i="1"/>
  <c r="M142" i="4" s="1"/>
  <c r="O143" i="1"/>
  <c r="M143" i="4" s="1"/>
  <c r="O144" i="1"/>
  <c r="M144" i="4" s="1"/>
  <c r="O145" i="1"/>
  <c r="M145" i="4" s="1"/>
  <c r="O146" i="1"/>
  <c r="M146" i="4" s="1"/>
  <c r="O147" i="1"/>
  <c r="M147" i="4" s="1"/>
  <c r="O148" i="1"/>
  <c r="M148" i="4" s="1"/>
  <c r="O149" i="1"/>
  <c r="M149" i="4" s="1"/>
  <c r="O150" i="1"/>
  <c r="M150" i="4" s="1"/>
  <c r="O151" i="1"/>
  <c r="M151" i="4" s="1"/>
  <c r="O152" i="1"/>
  <c r="M152" i="4" s="1"/>
  <c r="O153" i="1"/>
  <c r="M153" i="4" s="1"/>
  <c r="O165" i="1"/>
  <c r="M165" i="4" s="1"/>
  <c r="N4" i="1"/>
  <c r="L4" i="4" s="1"/>
  <c r="N5" i="1"/>
  <c r="L5" i="4" s="1"/>
  <c r="N6" i="1"/>
  <c r="L6" i="4" s="1"/>
  <c r="N7" i="1"/>
  <c r="L7" i="4" s="1"/>
  <c r="N8" i="1"/>
  <c r="L8" i="4" s="1"/>
  <c r="N9" i="1"/>
  <c r="L9" i="4" s="1"/>
  <c r="N10" i="1"/>
  <c r="L10" i="4" s="1"/>
  <c r="N11" i="1"/>
  <c r="L11" i="4" s="1"/>
  <c r="N12" i="1"/>
  <c r="L12" i="4" s="1"/>
  <c r="N13" i="1"/>
  <c r="L13" i="4" s="1"/>
  <c r="N14" i="1"/>
  <c r="L14" i="4" s="1"/>
  <c r="N15" i="1"/>
  <c r="L15" i="4" s="1"/>
  <c r="N16" i="1"/>
  <c r="L16" i="4" s="1"/>
  <c r="N17" i="1"/>
  <c r="L17" i="4" s="1"/>
  <c r="N18" i="1"/>
  <c r="L18" i="4" s="1"/>
  <c r="N19" i="1"/>
  <c r="L19" i="4" s="1"/>
  <c r="N20" i="1"/>
  <c r="L20" i="4" s="1"/>
  <c r="N21" i="1"/>
  <c r="L21" i="4" s="1"/>
  <c r="N22" i="1"/>
  <c r="L22" i="4" s="1"/>
  <c r="N23" i="1"/>
  <c r="L23" i="4" s="1"/>
  <c r="N24" i="1"/>
  <c r="L24" i="4" s="1"/>
  <c r="N25" i="1"/>
  <c r="L25" i="4" s="1"/>
  <c r="N26" i="1"/>
  <c r="L26" i="4" s="1"/>
  <c r="N27" i="1"/>
  <c r="L27" i="4" s="1"/>
  <c r="N28" i="1"/>
  <c r="L28" i="4" s="1"/>
  <c r="N29" i="1"/>
  <c r="L29" i="4" s="1"/>
  <c r="N30" i="1"/>
  <c r="L30" i="4" s="1"/>
  <c r="N31" i="1"/>
  <c r="L31" i="4" s="1"/>
  <c r="N32" i="1"/>
  <c r="L32" i="4" s="1"/>
  <c r="N33" i="1"/>
  <c r="L33" i="4" s="1"/>
  <c r="N34" i="1"/>
  <c r="L34" i="4" s="1"/>
  <c r="N35" i="1"/>
  <c r="L35" i="4" s="1"/>
  <c r="N36" i="1"/>
  <c r="L36" i="4" s="1"/>
  <c r="N37" i="1"/>
  <c r="L37" i="4" s="1"/>
  <c r="N38" i="1"/>
  <c r="L38" i="4" s="1"/>
  <c r="N39" i="1"/>
  <c r="L39" i="4" s="1"/>
  <c r="N40" i="1"/>
  <c r="L40" i="4" s="1"/>
  <c r="N41" i="1"/>
  <c r="L41" i="4" s="1"/>
  <c r="N42" i="1"/>
  <c r="L42" i="4" s="1"/>
  <c r="N43" i="1"/>
  <c r="L43" i="4" s="1"/>
  <c r="N44" i="1"/>
  <c r="L44" i="4" s="1"/>
  <c r="N45" i="1"/>
  <c r="L45" i="4" s="1"/>
  <c r="N46" i="1"/>
  <c r="L46" i="4" s="1"/>
  <c r="N47" i="1"/>
  <c r="L47" i="4" s="1"/>
  <c r="N48" i="1"/>
  <c r="L48" i="4" s="1"/>
  <c r="N49" i="1"/>
  <c r="L49" i="4" s="1"/>
  <c r="N50" i="1"/>
  <c r="L50" i="4" s="1"/>
  <c r="N51" i="1"/>
  <c r="L51" i="4" s="1"/>
  <c r="N52" i="1"/>
  <c r="L52" i="4" s="1"/>
  <c r="N53" i="1"/>
  <c r="L53" i="4" s="1"/>
  <c r="N54" i="1"/>
  <c r="L54" i="4" s="1"/>
  <c r="N55" i="1"/>
  <c r="L55" i="4" s="1"/>
  <c r="N56" i="1"/>
  <c r="L56" i="4" s="1"/>
  <c r="N57" i="1"/>
  <c r="L57" i="4" s="1"/>
  <c r="N58" i="1"/>
  <c r="L58" i="4" s="1"/>
  <c r="N59" i="1"/>
  <c r="L59" i="4" s="1"/>
  <c r="N60" i="1"/>
  <c r="L60" i="4" s="1"/>
  <c r="N61" i="1"/>
  <c r="L61" i="4" s="1"/>
  <c r="N62" i="1"/>
  <c r="L62" i="4" s="1"/>
  <c r="N63" i="1"/>
  <c r="L63" i="4" s="1"/>
  <c r="N64" i="1"/>
  <c r="L64" i="4" s="1"/>
  <c r="N65" i="1"/>
  <c r="L65" i="4" s="1"/>
  <c r="N66" i="1"/>
  <c r="L66" i="4" s="1"/>
  <c r="N67" i="1"/>
  <c r="L67" i="4" s="1"/>
  <c r="N68" i="1"/>
  <c r="L68" i="4" s="1"/>
  <c r="N69" i="1"/>
  <c r="L69" i="4" s="1"/>
  <c r="N70" i="1"/>
  <c r="L70" i="4" s="1"/>
  <c r="N71" i="1"/>
  <c r="L71" i="4" s="1"/>
  <c r="N72" i="1"/>
  <c r="L72" i="4" s="1"/>
  <c r="N73" i="1"/>
  <c r="L73" i="4" s="1"/>
  <c r="N74" i="1"/>
  <c r="L74" i="4" s="1"/>
  <c r="N75" i="1"/>
  <c r="L75" i="4" s="1"/>
  <c r="N76" i="1"/>
  <c r="L76" i="4" s="1"/>
  <c r="N77" i="1"/>
  <c r="L77" i="4" s="1"/>
  <c r="N78" i="1"/>
  <c r="L78" i="4" s="1"/>
  <c r="N79" i="1"/>
  <c r="L79" i="4" s="1"/>
  <c r="N80" i="1"/>
  <c r="L80" i="4" s="1"/>
  <c r="N81" i="1"/>
  <c r="L81" i="4" s="1"/>
  <c r="N82" i="1"/>
  <c r="L82" i="4" s="1"/>
  <c r="N83" i="1"/>
  <c r="L83" i="4" s="1"/>
  <c r="N84" i="1"/>
  <c r="L84" i="4" s="1"/>
  <c r="N85" i="1"/>
  <c r="L85" i="4" s="1"/>
  <c r="N86" i="1"/>
  <c r="L86" i="4" s="1"/>
  <c r="N87" i="1"/>
  <c r="L87" i="4" s="1"/>
  <c r="N88" i="1"/>
  <c r="L88" i="4" s="1"/>
  <c r="N89" i="1"/>
  <c r="L89" i="4" s="1"/>
  <c r="N90" i="1"/>
  <c r="L90" i="4" s="1"/>
  <c r="N91" i="1"/>
  <c r="L91" i="4" s="1"/>
  <c r="N92" i="1"/>
  <c r="L92" i="4" s="1"/>
  <c r="N93" i="1"/>
  <c r="L93" i="4" s="1"/>
  <c r="N94" i="1"/>
  <c r="L94" i="4" s="1"/>
  <c r="N95" i="1"/>
  <c r="L95" i="4" s="1"/>
  <c r="N96" i="1"/>
  <c r="L96" i="4" s="1"/>
  <c r="N97" i="1"/>
  <c r="L97" i="4" s="1"/>
  <c r="N98" i="1"/>
  <c r="L98" i="4" s="1"/>
  <c r="N99" i="1"/>
  <c r="L99" i="4" s="1"/>
  <c r="N100" i="1"/>
  <c r="L100" i="4" s="1"/>
  <c r="N101" i="1"/>
  <c r="L101" i="4" s="1"/>
  <c r="N102" i="1"/>
  <c r="L102" i="4" s="1"/>
  <c r="N103" i="1"/>
  <c r="L103" i="4" s="1"/>
  <c r="N104" i="1"/>
  <c r="L104" i="4" s="1"/>
  <c r="N105" i="1"/>
  <c r="L105" i="4" s="1"/>
  <c r="N106" i="1"/>
  <c r="L106" i="4" s="1"/>
  <c r="N107" i="1"/>
  <c r="L107" i="4" s="1"/>
  <c r="N108" i="1"/>
  <c r="L108" i="4" s="1"/>
  <c r="N109" i="1"/>
  <c r="L109" i="4" s="1"/>
  <c r="N110" i="1"/>
  <c r="L110" i="4" s="1"/>
  <c r="N111" i="1"/>
  <c r="L111" i="4" s="1"/>
  <c r="N112" i="1"/>
  <c r="L112" i="4" s="1"/>
  <c r="N113" i="1"/>
  <c r="L113" i="4" s="1"/>
  <c r="N114" i="1"/>
  <c r="L114" i="4" s="1"/>
  <c r="N115" i="1"/>
  <c r="L115" i="4" s="1"/>
  <c r="N116" i="1"/>
  <c r="L116" i="4" s="1"/>
  <c r="N117" i="1"/>
  <c r="L117" i="4" s="1"/>
  <c r="N118" i="1"/>
  <c r="L118" i="4" s="1"/>
  <c r="N119" i="1"/>
  <c r="L119" i="4" s="1"/>
  <c r="N120" i="1"/>
  <c r="L120" i="4" s="1"/>
  <c r="N121" i="1"/>
  <c r="L121" i="4" s="1"/>
  <c r="N122" i="1"/>
  <c r="L122" i="4" s="1"/>
  <c r="N123" i="1"/>
  <c r="L123" i="4" s="1"/>
  <c r="N124" i="1"/>
  <c r="L124" i="4" s="1"/>
  <c r="N125" i="1"/>
  <c r="L125" i="4" s="1"/>
  <c r="N126" i="1"/>
  <c r="L126" i="4" s="1"/>
  <c r="N127" i="1"/>
  <c r="L127" i="4" s="1"/>
  <c r="N128" i="1"/>
  <c r="L128" i="4" s="1"/>
  <c r="N129" i="1"/>
  <c r="L129" i="4" s="1"/>
  <c r="N130" i="1"/>
  <c r="L130" i="4" s="1"/>
  <c r="N131" i="1"/>
  <c r="L131" i="4" s="1"/>
  <c r="N132" i="1"/>
  <c r="L132" i="4" s="1"/>
  <c r="N133" i="1"/>
  <c r="L133" i="4" s="1"/>
  <c r="N134" i="1"/>
  <c r="L134" i="4" s="1"/>
  <c r="N135" i="1"/>
  <c r="L135" i="4" s="1"/>
  <c r="N136" i="1"/>
  <c r="L136" i="4" s="1"/>
  <c r="N137" i="1"/>
  <c r="L137" i="4" s="1"/>
  <c r="N138" i="1"/>
  <c r="L138" i="4" s="1"/>
  <c r="N139" i="1"/>
  <c r="L139" i="4" s="1"/>
  <c r="N140" i="1"/>
  <c r="L140" i="4" s="1"/>
  <c r="N141" i="1"/>
  <c r="L141" i="4" s="1"/>
  <c r="N142" i="1"/>
  <c r="L142" i="4" s="1"/>
  <c r="N143" i="1"/>
  <c r="L143" i="4" s="1"/>
  <c r="N144" i="1"/>
  <c r="L144" i="4" s="1"/>
  <c r="N145" i="1"/>
  <c r="L145" i="4" s="1"/>
  <c r="N146" i="1"/>
  <c r="L146" i="4" s="1"/>
  <c r="N147" i="1"/>
  <c r="L147" i="4" s="1"/>
  <c r="N148" i="1"/>
  <c r="L148" i="4" s="1"/>
  <c r="N149" i="1"/>
  <c r="L149" i="4" s="1"/>
  <c r="N150" i="1"/>
  <c r="L150" i="4" s="1"/>
  <c r="N151" i="1"/>
  <c r="L151" i="4" s="1"/>
  <c r="N152" i="1"/>
  <c r="L152" i="4" s="1"/>
  <c r="N153" i="1"/>
  <c r="L153" i="4" s="1"/>
  <c r="N165" i="1"/>
  <c r="L165" i="4" s="1"/>
  <c r="M4" i="1"/>
  <c r="K4" i="4" s="1"/>
  <c r="M5" i="1"/>
  <c r="K5" i="4" s="1"/>
  <c r="M6" i="1"/>
  <c r="K6" i="4" s="1"/>
  <c r="M7" i="1"/>
  <c r="K7" i="4" s="1"/>
  <c r="M8" i="1"/>
  <c r="K8" i="4" s="1"/>
  <c r="M9" i="1"/>
  <c r="K9" i="4" s="1"/>
  <c r="M10" i="1"/>
  <c r="K10" i="4" s="1"/>
  <c r="M11" i="1"/>
  <c r="K11" i="4" s="1"/>
  <c r="M12" i="1"/>
  <c r="K12" i="4" s="1"/>
  <c r="M13" i="1"/>
  <c r="K13" i="4" s="1"/>
  <c r="M14" i="1"/>
  <c r="K14" i="4" s="1"/>
  <c r="M15" i="1"/>
  <c r="K15" i="4" s="1"/>
  <c r="M16" i="1"/>
  <c r="K16" i="4" s="1"/>
  <c r="M17" i="1"/>
  <c r="K17" i="4" s="1"/>
  <c r="M18" i="1"/>
  <c r="K18" i="4" s="1"/>
  <c r="M19" i="1"/>
  <c r="K19" i="4" s="1"/>
  <c r="M20" i="1"/>
  <c r="K20" i="4" s="1"/>
  <c r="M21" i="1"/>
  <c r="K21" i="4" s="1"/>
  <c r="M22" i="1"/>
  <c r="K22" i="4" s="1"/>
  <c r="M23" i="1"/>
  <c r="K23" i="4" s="1"/>
  <c r="M24" i="1"/>
  <c r="K24" i="4" s="1"/>
  <c r="M25" i="1"/>
  <c r="K25" i="4" s="1"/>
  <c r="M26" i="1"/>
  <c r="K26" i="4" s="1"/>
  <c r="M27" i="1"/>
  <c r="K27" i="4" s="1"/>
  <c r="M28" i="1"/>
  <c r="K28" i="4" s="1"/>
  <c r="M29" i="1"/>
  <c r="K29" i="4" s="1"/>
  <c r="M30" i="1"/>
  <c r="K30" i="4" s="1"/>
  <c r="M31" i="1"/>
  <c r="K31" i="4" s="1"/>
  <c r="M32" i="1"/>
  <c r="K32" i="4" s="1"/>
  <c r="M33" i="1"/>
  <c r="K33" i="4" s="1"/>
  <c r="M34" i="1"/>
  <c r="K34" i="4" s="1"/>
  <c r="M35" i="1"/>
  <c r="K35" i="4" s="1"/>
  <c r="M36" i="1"/>
  <c r="K36" i="4" s="1"/>
  <c r="M37" i="1"/>
  <c r="K37" i="4" s="1"/>
  <c r="M38" i="1"/>
  <c r="K38" i="4" s="1"/>
  <c r="M39" i="1"/>
  <c r="K39" i="4" s="1"/>
  <c r="M40" i="1"/>
  <c r="K40" i="4" s="1"/>
  <c r="M41" i="1"/>
  <c r="K41" i="4" s="1"/>
  <c r="M42" i="1"/>
  <c r="K42" i="4" s="1"/>
  <c r="M43" i="1"/>
  <c r="K43" i="4" s="1"/>
  <c r="M44" i="1"/>
  <c r="K44" i="4" s="1"/>
  <c r="M45" i="1"/>
  <c r="K45" i="4" s="1"/>
  <c r="M46" i="1"/>
  <c r="K46" i="4" s="1"/>
  <c r="M47" i="1"/>
  <c r="K47" i="4" s="1"/>
  <c r="M48" i="1"/>
  <c r="K48" i="4" s="1"/>
  <c r="M49" i="1"/>
  <c r="K49" i="4" s="1"/>
  <c r="M50" i="1"/>
  <c r="K50" i="4" s="1"/>
  <c r="M51" i="1"/>
  <c r="K51" i="4" s="1"/>
  <c r="M52" i="1"/>
  <c r="K52" i="4" s="1"/>
  <c r="M53" i="1"/>
  <c r="K53" i="4" s="1"/>
  <c r="M54" i="1"/>
  <c r="K54" i="4" s="1"/>
  <c r="M55" i="1"/>
  <c r="K55" i="4" s="1"/>
  <c r="M56" i="1"/>
  <c r="K56" i="4" s="1"/>
  <c r="M57" i="1"/>
  <c r="K57" i="4" s="1"/>
  <c r="M58" i="1"/>
  <c r="K58" i="4" s="1"/>
  <c r="M59" i="1"/>
  <c r="K59" i="4" s="1"/>
  <c r="M60" i="1"/>
  <c r="K60" i="4" s="1"/>
  <c r="M61" i="1"/>
  <c r="K61" i="4" s="1"/>
  <c r="M62" i="1"/>
  <c r="K62" i="4" s="1"/>
  <c r="M63" i="1"/>
  <c r="K63" i="4" s="1"/>
  <c r="M64" i="1"/>
  <c r="K64" i="4" s="1"/>
  <c r="M65" i="1"/>
  <c r="K65" i="4" s="1"/>
  <c r="M66" i="1"/>
  <c r="K66" i="4" s="1"/>
  <c r="M67" i="1"/>
  <c r="K67" i="4" s="1"/>
  <c r="M68" i="1"/>
  <c r="K68" i="4" s="1"/>
  <c r="M69" i="1"/>
  <c r="K69" i="4" s="1"/>
  <c r="M70" i="1"/>
  <c r="K70" i="4" s="1"/>
  <c r="M71" i="1"/>
  <c r="K71" i="4" s="1"/>
  <c r="M72" i="1"/>
  <c r="K72" i="4" s="1"/>
  <c r="M73" i="1"/>
  <c r="K73" i="4" s="1"/>
  <c r="M74" i="1"/>
  <c r="K74" i="4" s="1"/>
  <c r="M75" i="1"/>
  <c r="K75" i="4" s="1"/>
  <c r="M76" i="1"/>
  <c r="K76" i="4" s="1"/>
  <c r="M77" i="1"/>
  <c r="K77" i="4" s="1"/>
  <c r="M78" i="1"/>
  <c r="K78" i="4" s="1"/>
  <c r="M79" i="1"/>
  <c r="K79" i="4" s="1"/>
  <c r="M80" i="1"/>
  <c r="K80" i="4" s="1"/>
  <c r="M81" i="1"/>
  <c r="K81" i="4" s="1"/>
  <c r="M82" i="1"/>
  <c r="K82" i="4" s="1"/>
  <c r="M83" i="1"/>
  <c r="K83" i="4" s="1"/>
  <c r="M84" i="1"/>
  <c r="K84" i="4" s="1"/>
  <c r="M85" i="1"/>
  <c r="K85" i="4" s="1"/>
  <c r="M86" i="1"/>
  <c r="K86" i="4" s="1"/>
  <c r="M87" i="1"/>
  <c r="K87" i="4" s="1"/>
  <c r="M88" i="1"/>
  <c r="K88" i="4" s="1"/>
  <c r="M89" i="1"/>
  <c r="K89" i="4" s="1"/>
  <c r="M90" i="1"/>
  <c r="K90" i="4" s="1"/>
  <c r="M91" i="1"/>
  <c r="K91" i="4" s="1"/>
  <c r="M92" i="1"/>
  <c r="K92" i="4" s="1"/>
  <c r="M93" i="1"/>
  <c r="K93" i="4" s="1"/>
  <c r="M94" i="1"/>
  <c r="K94" i="4" s="1"/>
  <c r="M95" i="1"/>
  <c r="K95" i="4" s="1"/>
  <c r="M96" i="1"/>
  <c r="K96" i="4" s="1"/>
  <c r="M97" i="1"/>
  <c r="K97" i="4" s="1"/>
  <c r="M98" i="1"/>
  <c r="K98" i="4" s="1"/>
  <c r="M99" i="1"/>
  <c r="K99" i="4" s="1"/>
  <c r="M100" i="1"/>
  <c r="K100" i="4" s="1"/>
  <c r="M101" i="1"/>
  <c r="K101" i="4" s="1"/>
  <c r="M102" i="1"/>
  <c r="K102" i="4" s="1"/>
  <c r="M103" i="1"/>
  <c r="K103" i="4" s="1"/>
  <c r="M104" i="1"/>
  <c r="K104" i="4" s="1"/>
  <c r="M105" i="1"/>
  <c r="K105" i="4" s="1"/>
  <c r="M106" i="1"/>
  <c r="K106" i="4" s="1"/>
  <c r="M107" i="1"/>
  <c r="K107" i="4" s="1"/>
  <c r="M108" i="1"/>
  <c r="K108" i="4" s="1"/>
  <c r="M109" i="1"/>
  <c r="K109" i="4" s="1"/>
  <c r="M110" i="1"/>
  <c r="K110" i="4" s="1"/>
  <c r="M111" i="1"/>
  <c r="K111" i="4" s="1"/>
  <c r="M112" i="1"/>
  <c r="K112" i="4" s="1"/>
  <c r="M113" i="1"/>
  <c r="K113" i="4" s="1"/>
  <c r="M114" i="1"/>
  <c r="K114" i="4" s="1"/>
  <c r="M115" i="1"/>
  <c r="K115" i="4" s="1"/>
  <c r="M116" i="1"/>
  <c r="K116" i="4" s="1"/>
  <c r="M117" i="1"/>
  <c r="K117" i="4" s="1"/>
  <c r="M118" i="1"/>
  <c r="K118" i="4" s="1"/>
  <c r="M119" i="1"/>
  <c r="K119" i="4" s="1"/>
  <c r="M120" i="1"/>
  <c r="K120" i="4" s="1"/>
  <c r="M121" i="1"/>
  <c r="K121" i="4" s="1"/>
  <c r="M122" i="1"/>
  <c r="K122" i="4" s="1"/>
  <c r="M123" i="1"/>
  <c r="K123" i="4" s="1"/>
  <c r="M124" i="1"/>
  <c r="K124" i="4" s="1"/>
  <c r="M125" i="1"/>
  <c r="K125" i="4" s="1"/>
  <c r="M126" i="1"/>
  <c r="K126" i="4" s="1"/>
  <c r="M127" i="1"/>
  <c r="K127" i="4" s="1"/>
  <c r="M128" i="1"/>
  <c r="K128" i="4" s="1"/>
  <c r="M129" i="1"/>
  <c r="K129" i="4" s="1"/>
  <c r="M130" i="1"/>
  <c r="K130" i="4" s="1"/>
  <c r="M131" i="1"/>
  <c r="K131" i="4" s="1"/>
  <c r="M132" i="1"/>
  <c r="K132" i="4" s="1"/>
  <c r="M133" i="1"/>
  <c r="K133" i="4" s="1"/>
  <c r="M134" i="1"/>
  <c r="K134" i="4" s="1"/>
  <c r="M135" i="1"/>
  <c r="K135" i="4" s="1"/>
  <c r="M136" i="1"/>
  <c r="K136" i="4" s="1"/>
  <c r="M137" i="1"/>
  <c r="K137" i="4" s="1"/>
  <c r="M138" i="1"/>
  <c r="K138" i="4" s="1"/>
  <c r="M139" i="1"/>
  <c r="K139" i="4" s="1"/>
  <c r="M140" i="1"/>
  <c r="K140" i="4" s="1"/>
  <c r="M141" i="1"/>
  <c r="K141" i="4" s="1"/>
  <c r="M142" i="1"/>
  <c r="K142" i="4" s="1"/>
  <c r="M143" i="1"/>
  <c r="K143" i="4" s="1"/>
  <c r="M144" i="1"/>
  <c r="K144" i="4" s="1"/>
  <c r="M145" i="1"/>
  <c r="K145" i="4" s="1"/>
  <c r="M146" i="1"/>
  <c r="K146" i="4" s="1"/>
  <c r="M147" i="1"/>
  <c r="K147" i="4" s="1"/>
  <c r="M148" i="1"/>
  <c r="K148" i="4" s="1"/>
  <c r="M149" i="1"/>
  <c r="K149" i="4" s="1"/>
  <c r="M150" i="1"/>
  <c r="K150" i="4" s="1"/>
  <c r="M151" i="1"/>
  <c r="K151" i="4" s="1"/>
  <c r="M152" i="1"/>
  <c r="K152" i="4" s="1"/>
  <c r="M153" i="1"/>
  <c r="K153" i="4" s="1"/>
  <c r="M165" i="1"/>
  <c r="K165" i="4" s="1"/>
  <c r="L4" i="1"/>
  <c r="J4" i="4" s="1"/>
  <c r="L5" i="1"/>
  <c r="J5" i="4" s="1"/>
  <c r="L6" i="1"/>
  <c r="J6" i="4" s="1"/>
  <c r="L7" i="1"/>
  <c r="J7" i="4" s="1"/>
  <c r="L8" i="1"/>
  <c r="J8" i="4" s="1"/>
  <c r="L9" i="1"/>
  <c r="J9" i="4" s="1"/>
  <c r="L10" i="1"/>
  <c r="J10" i="4" s="1"/>
  <c r="L11" i="1"/>
  <c r="J11" i="4" s="1"/>
  <c r="L12" i="1"/>
  <c r="J12" i="4" s="1"/>
  <c r="L13" i="1"/>
  <c r="J13" i="4" s="1"/>
  <c r="L14" i="1"/>
  <c r="J14" i="4" s="1"/>
  <c r="L15" i="1"/>
  <c r="J15" i="4" s="1"/>
  <c r="L16" i="1"/>
  <c r="J16" i="4" s="1"/>
  <c r="L17" i="1"/>
  <c r="J17" i="4" s="1"/>
  <c r="L18" i="1"/>
  <c r="J18" i="4" s="1"/>
  <c r="L19" i="1"/>
  <c r="J19" i="4" s="1"/>
  <c r="L20" i="1"/>
  <c r="J20" i="4" s="1"/>
  <c r="L21" i="1"/>
  <c r="J21" i="4" s="1"/>
  <c r="L22" i="1"/>
  <c r="J22" i="4" s="1"/>
  <c r="L23" i="1"/>
  <c r="J23" i="4" s="1"/>
  <c r="L24" i="1"/>
  <c r="J24" i="4" s="1"/>
  <c r="L25" i="1"/>
  <c r="J25" i="4" s="1"/>
  <c r="L26" i="1"/>
  <c r="J26" i="4" s="1"/>
  <c r="L27" i="1"/>
  <c r="J27" i="4" s="1"/>
  <c r="L28" i="1"/>
  <c r="J28" i="4" s="1"/>
  <c r="L29" i="1"/>
  <c r="J29" i="4" s="1"/>
  <c r="L30" i="1"/>
  <c r="J30" i="4" s="1"/>
  <c r="L31" i="1"/>
  <c r="J31" i="4" s="1"/>
  <c r="L32" i="1"/>
  <c r="J32" i="4" s="1"/>
  <c r="L33" i="1"/>
  <c r="J33" i="4" s="1"/>
  <c r="L34" i="1"/>
  <c r="J34" i="4" s="1"/>
  <c r="L35" i="1"/>
  <c r="J35" i="4" s="1"/>
  <c r="L36" i="1"/>
  <c r="J36" i="4" s="1"/>
  <c r="L37" i="1"/>
  <c r="J37" i="4" s="1"/>
  <c r="L38" i="1"/>
  <c r="J38" i="4" s="1"/>
  <c r="L39" i="1"/>
  <c r="J39" i="4" s="1"/>
  <c r="L40" i="1"/>
  <c r="J40" i="4" s="1"/>
  <c r="L41" i="1"/>
  <c r="J41" i="4" s="1"/>
  <c r="L42" i="1"/>
  <c r="J42" i="4" s="1"/>
  <c r="L43" i="1"/>
  <c r="J43" i="4" s="1"/>
  <c r="L44" i="1"/>
  <c r="J44" i="4" s="1"/>
  <c r="L45" i="1"/>
  <c r="J45" i="4" s="1"/>
  <c r="L46" i="1"/>
  <c r="J46" i="4" s="1"/>
  <c r="L47" i="1"/>
  <c r="J47" i="4" s="1"/>
  <c r="L48" i="1"/>
  <c r="J48" i="4" s="1"/>
  <c r="L49" i="1"/>
  <c r="J49" i="4" s="1"/>
  <c r="L50" i="1"/>
  <c r="J50" i="4" s="1"/>
  <c r="L51" i="1"/>
  <c r="J51" i="4" s="1"/>
  <c r="L52" i="1"/>
  <c r="J52" i="4" s="1"/>
  <c r="L53" i="1"/>
  <c r="J53" i="4" s="1"/>
  <c r="L54" i="1"/>
  <c r="J54" i="4" s="1"/>
  <c r="L55" i="1"/>
  <c r="J55" i="4" s="1"/>
  <c r="L56" i="1"/>
  <c r="J56" i="4" s="1"/>
  <c r="L57" i="1"/>
  <c r="J57" i="4" s="1"/>
  <c r="L58" i="1"/>
  <c r="J58" i="4" s="1"/>
  <c r="L59" i="1"/>
  <c r="J59" i="4" s="1"/>
  <c r="L60" i="1"/>
  <c r="J60" i="4" s="1"/>
  <c r="L61" i="1"/>
  <c r="J61" i="4" s="1"/>
  <c r="L62" i="1"/>
  <c r="J62" i="4" s="1"/>
  <c r="L63" i="1"/>
  <c r="J63" i="4" s="1"/>
  <c r="L64" i="1"/>
  <c r="J64" i="4" s="1"/>
  <c r="L65" i="1"/>
  <c r="J65" i="4" s="1"/>
  <c r="L66" i="1"/>
  <c r="J66" i="4" s="1"/>
  <c r="L67" i="1"/>
  <c r="J67" i="4" s="1"/>
  <c r="L68" i="1"/>
  <c r="J68" i="4" s="1"/>
  <c r="L69" i="1"/>
  <c r="J69" i="4" s="1"/>
  <c r="L70" i="1"/>
  <c r="J70" i="4" s="1"/>
  <c r="L71" i="1"/>
  <c r="J71" i="4" s="1"/>
  <c r="L72" i="1"/>
  <c r="J72" i="4" s="1"/>
  <c r="L73" i="1"/>
  <c r="J73" i="4" s="1"/>
  <c r="L74" i="1"/>
  <c r="J74" i="4" s="1"/>
  <c r="L75" i="1"/>
  <c r="J75" i="4" s="1"/>
  <c r="L76" i="1"/>
  <c r="J76" i="4" s="1"/>
  <c r="L77" i="1"/>
  <c r="J77" i="4" s="1"/>
  <c r="L78" i="1"/>
  <c r="J78" i="4" s="1"/>
  <c r="L79" i="1"/>
  <c r="J79" i="4" s="1"/>
  <c r="L80" i="1"/>
  <c r="J80" i="4" s="1"/>
  <c r="L81" i="1"/>
  <c r="J81" i="4" s="1"/>
  <c r="L82" i="1"/>
  <c r="J82" i="4" s="1"/>
  <c r="L83" i="1"/>
  <c r="J83" i="4" s="1"/>
  <c r="L84" i="1"/>
  <c r="J84" i="4" s="1"/>
  <c r="L85" i="1"/>
  <c r="J85" i="4" s="1"/>
  <c r="L86" i="1"/>
  <c r="J86" i="4" s="1"/>
  <c r="L87" i="1"/>
  <c r="J87" i="4" s="1"/>
  <c r="L88" i="1"/>
  <c r="J88" i="4" s="1"/>
  <c r="L89" i="1"/>
  <c r="J89" i="4" s="1"/>
  <c r="L90" i="1"/>
  <c r="J90" i="4" s="1"/>
  <c r="L91" i="1"/>
  <c r="J91" i="4" s="1"/>
  <c r="L92" i="1"/>
  <c r="J92" i="4" s="1"/>
  <c r="L93" i="1"/>
  <c r="J93" i="4" s="1"/>
  <c r="L94" i="1"/>
  <c r="J94" i="4" s="1"/>
  <c r="L95" i="1"/>
  <c r="J95" i="4" s="1"/>
  <c r="L96" i="1"/>
  <c r="J96" i="4" s="1"/>
  <c r="L97" i="1"/>
  <c r="J97" i="4" s="1"/>
  <c r="L98" i="1"/>
  <c r="J98" i="4" s="1"/>
  <c r="L99" i="1"/>
  <c r="J99" i="4" s="1"/>
  <c r="L100" i="1"/>
  <c r="J100" i="4" s="1"/>
  <c r="L101" i="1"/>
  <c r="J101" i="4" s="1"/>
  <c r="L102" i="1"/>
  <c r="J102" i="4" s="1"/>
  <c r="L103" i="1"/>
  <c r="J103" i="4" s="1"/>
  <c r="L104" i="1"/>
  <c r="J104" i="4" s="1"/>
  <c r="L105" i="1"/>
  <c r="J105" i="4" s="1"/>
  <c r="L106" i="1"/>
  <c r="J106" i="4" s="1"/>
  <c r="L107" i="1"/>
  <c r="J107" i="4" s="1"/>
  <c r="L108" i="1"/>
  <c r="J108" i="4" s="1"/>
  <c r="L109" i="1"/>
  <c r="J109" i="4" s="1"/>
  <c r="L110" i="1"/>
  <c r="J110" i="4" s="1"/>
  <c r="L111" i="1"/>
  <c r="J111" i="4" s="1"/>
  <c r="L112" i="1"/>
  <c r="J112" i="4" s="1"/>
  <c r="L113" i="1"/>
  <c r="J113" i="4" s="1"/>
  <c r="L114" i="1"/>
  <c r="J114" i="4" s="1"/>
  <c r="L115" i="1"/>
  <c r="J115" i="4" s="1"/>
  <c r="L116" i="1"/>
  <c r="J116" i="4" s="1"/>
  <c r="L117" i="1"/>
  <c r="J117" i="4" s="1"/>
  <c r="L118" i="1"/>
  <c r="J118" i="4" s="1"/>
  <c r="L119" i="1"/>
  <c r="J119" i="4" s="1"/>
  <c r="L120" i="1"/>
  <c r="J120" i="4" s="1"/>
  <c r="L121" i="1"/>
  <c r="J121" i="4" s="1"/>
  <c r="L122" i="1"/>
  <c r="J122" i="4" s="1"/>
  <c r="L123" i="1"/>
  <c r="J123" i="4" s="1"/>
  <c r="L124" i="1"/>
  <c r="J124" i="4" s="1"/>
  <c r="L125" i="1"/>
  <c r="J125" i="4" s="1"/>
  <c r="L126" i="1"/>
  <c r="J126" i="4" s="1"/>
  <c r="L127" i="1"/>
  <c r="J127" i="4" s="1"/>
  <c r="L128" i="1"/>
  <c r="J128" i="4" s="1"/>
  <c r="L129" i="1"/>
  <c r="J129" i="4" s="1"/>
  <c r="L130" i="1"/>
  <c r="J130" i="4" s="1"/>
  <c r="L131" i="1"/>
  <c r="J131" i="4" s="1"/>
  <c r="L132" i="1"/>
  <c r="J132" i="4" s="1"/>
  <c r="L133" i="1"/>
  <c r="J133" i="4" s="1"/>
  <c r="L134" i="1"/>
  <c r="J134" i="4" s="1"/>
  <c r="L135" i="1"/>
  <c r="J135" i="4" s="1"/>
  <c r="L136" i="1"/>
  <c r="J136" i="4" s="1"/>
  <c r="L137" i="1"/>
  <c r="J137" i="4" s="1"/>
  <c r="L138" i="1"/>
  <c r="J138" i="4" s="1"/>
  <c r="L139" i="1"/>
  <c r="J139" i="4" s="1"/>
  <c r="L140" i="1"/>
  <c r="J140" i="4" s="1"/>
  <c r="L141" i="1"/>
  <c r="J141" i="4" s="1"/>
  <c r="L142" i="1"/>
  <c r="J142" i="4" s="1"/>
  <c r="L143" i="1"/>
  <c r="J143" i="4" s="1"/>
  <c r="L144" i="1"/>
  <c r="J144" i="4" s="1"/>
  <c r="L145" i="1"/>
  <c r="J145" i="4" s="1"/>
  <c r="L146" i="1"/>
  <c r="J146" i="4" s="1"/>
  <c r="L147" i="1"/>
  <c r="J147" i="4" s="1"/>
  <c r="L148" i="1"/>
  <c r="J148" i="4" s="1"/>
  <c r="L149" i="1"/>
  <c r="J149" i="4" s="1"/>
  <c r="L150" i="1"/>
  <c r="J150" i="4" s="1"/>
  <c r="L151" i="1"/>
  <c r="J151" i="4" s="1"/>
  <c r="L152" i="1"/>
  <c r="J152" i="4" s="1"/>
  <c r="L153" i="1"/>
  <c r="J153" i="4" s="1"/>
  <c r="L165" i="1"/>
  <c r="J165" i="4" s="1"/>
  <c r="L3" i="1"/>
  <c r="J3" i="4" s="1"/>
  <c r="K4" i="1"/>
  <c r="I4" i="4" s="1"/>
  <c r="K5" i="1"/>
  <c r="I5" i="4" s="1"/>
  <c r="K6" i="1"/>
  <c r="I6" i="4" s="1"/>
  <c r="K7" i="1"/>
  <c r="I7" i="4" s="1"/>
  <c r="K8" i="1"/>
  <c r="I8" i="4" s="1"/>
  <c r="K9" i="1"/>
  <c r="I9" i="4" s="1"/>
  <c r="K10" i="1"/>
  <c r="I10" i="4" s="1"/>
  <c r="K11" i="1"/>
  <c r="I11" i="4" s="1"/>
  <c r="K12" i="1"/>
  <c r="I12" i="4" s="1"/>
  <c r="K13" i="1"/>
  <c r="I13" i="4" s="1"/>
  <c r="K14" i="1"/>
  <c r="I14" i="4" s="1"/>
  <c r="K15" i="1"/>
  <c r="I15" i="4" s="1"/>
  <c r="K16" i="1"/>
  <c r="I16" i="4" s="1"/>
  <c r="K17" i="1"/>
  <c r="I17" i="4" s="1"/>
  <c r="K18" i="1"/>
  <c r="I18" i="4" s="1"/>
  <c r="K19" i="1"/>
  <c r="I19" i="4" s="1"/>
  <c r="K20" i="1"/>
  <c r="I20" i="4" s="1"/>
  <c r="K21" i="1"/>
  <c r="I21" i="4" s="1"/>
  <c r="K22" i="1"/>
  <c r="I22" i="4" s="1"/>
  <c r="K23" i="1"/>
  <c r="I23" i="4" s="1"/>
  <c r="K24" i="1"/>
  <c r="I24" i="4" s="1"/>
  <c r="K25" i="1"/>
  <c r="I25" i="4" s="1"/>
  <c r="K26" i="1"/>
  <c r="I26" i="4" s="1"/>
  <c r="K27" i="1"/>
  <c r="I27" i="4" s="1"/>
  <c r="K28" i="1"/>
  <c r="I28" i="4" s="1"/>
  <c r="K29" i="1"/>
  <c r="I29" i="4" s="1"/>
  <c r="K30" i="1"/>
  <c r="I30" i="4" s="1"/>
  <c r="K31" i="1"/>
  <c r="I31" i="4" s="1"/>
  <c r="K32" i="1"/>
  <c r="I32" i="4" s="1"/>
  <c r="K33" i="1"/>
  <c r="I33" i="4" s="1"/>
  <c r="K34" i="1"/>
  <c r="I34" i="4" s="1"/>
  <c r="K35" i="1"/>
  <c r="I35" i="4" s="1"/>
  <c r="K36" i="1"/>
  <c r="I36" i="4" s="1"/>
  <c r="K37" i="1"/>
  <c r="I37" i="4" s="1"/>
  <c r="K38" i="1"/>
  <c r="I38" i="4" s="1"/>
  <c r="K39" i="1"/>
  <c r="I39" i="4" s="1"/>
  <c r="K40" i="1"/>
  <c r="I40" i="4" s="1"/>
  <c r="K41" i="1"/>
  <c r="I41" i="4" s="1"/>
  <c r="K42" i="1"/>
  <c r="I42" i="4" s="1"/>
  <c r="K43" i="1"/>
  <c r="I43" i="4" s="1"/>
  <c r="K44" i="1"/>
  <c r="I44" i="4" s="1"/>
  <c r="K45" i="1"/>
  <c r="I45" i="4" s="1"/>
  <c r="K46" i="1"/>
  <c r="I46" i="4" s="1"/>
  <c r="K47" i="1"/>
  <c r="I47" i="4" s="1"/>
  <c r="K48" i="1"/>
  <c r="I48" i="4" s="1"/>
  <c r="K49" i="1"/>
  <c r="I49" i="4" s="1"/>
  <c r="K50" i="1"/>
  <c r="I50" i="4" s="1"/>
  <c r="K51" i="1"/>
  <c r="I51" i="4" s="1"/>
  <c r="K52" i="1"/>
  <c r="I52" i="4" s="1"/>
  <c r="K53" i="1"/>
  <c r="I53" i="4" s="1"/>
  <c r="K54" i="1"/>
  <c r="I54" i="4" s="1"/>
  <c r="K55" i="1"/>
  <c r="I55" i="4" s="1"/>
  <c r="K56" i="1"/>
  <c r="I56" i="4" s="1"/>
  <c r="K57" i="1"/>
  <c r="I57" i="4" s="1"/>
  <c r="K58" i="1"/>
  <c r="I58" i="4" s="1"/>
  <c r="K59" i="1"/>
  <c r="I59" i="4" s="1"/>
  <c r="K60" i="1"/>
  <c r="I60" i="4" s="1"/>
  <c r="K61" i="1"/>
  <c r="I61" i="4" s="1"/>
  <c r="K62" i="1"/>
  <c r="I62" i="4" s="1"/>
  <c r="K63" i="1"/>
  <c r="I63" i="4" s="1"/>
  <c r="K64" i="1"/>
  <c r="I64" i="4" s="1"/>
  <c r="K65" i="1"/>
  <c r="I65" i="4" s="1"/>
  <c r="K66" i="1"/>
  <c r="I66" i="4" s="1"/>
  <c r="K67" i="1"/>
  <c r="I67" i="4" s="1"/>
  <c r="K68" i="1"/>
  <c r="I68" i="4" s="1"/>
  <c r="K69" i="1"/>
  <c r="I69" i="4" s="1"/>
  <c r="K70" i="1"/>
  <c r="I70" i="4" s="1"/>
  <c r="K71" i="1"/>
  <c r="I71" i="4" s="1"/>
  <c r="K72" i="1"/>
  <c r="I72" i="4" s="1"/>
  <c r="K73" i="1"/>
  <c r="I73" i="4" s="1"/>
  <c r="K74" i="1"/>
  <c r="I74" i="4" s="1"/>
  <c r="K75" i="1"/>
  <c r="I75" i="4" s="1"/>
  <c r="K76" i="1"/>
  <c r="I76" i="4" s="1"/>
  <c r="K77" i="1"/>
  <c r="I77" i="4" s="1"/>
  <c r="K78" i="1"/>
  <c r="I78" i="4" s="1"/>
  <c r="K79" i="1"/>
  <c r="I79" i="4" s="1"/>
  <c r="K80" i="1"/>
  <c r="I80" i="4" s="1"/>
  <c r="K81" i="1"/>
  <c r="I81" i="4" s="1"/>
  <c r="K82" i="1"/>
  <c r="I82" i="4" s="1"/>
  <c r="K83" i="1"/>
  <c r="I83" i="4" s="1"/>
  <c r="K84" i="1"/>
  <c r="I84" i="4" s="1"/>
  <c r="K85" i="1"/>
  <c r="I85" i="4" s="1"/>
  <c r="K86" i="1"/>
  <c r="I86" i="4" s="1"/>
  <c r="K87" i="1"/>
  <c r="I87" i="4" s="1"/>
  <c r="K88" i="1"/>
  <c r="I88" i="4" s="1"/>
  <c r="K89" i="1"/>
  <c r="I89" i="4" s="1"/>
  <c r="K90" i="1"/>
  <c r="I90" i="4" s="1"/>
  <c r="K91" i="1"/>
  <c r="I91" i="4" s="1"/>
  <c r="K92" i="1"/>
  <c r="I92" i="4" s="1"/>
  <c r="K93" i="1"/>
  <c r="I93" i="4" s="1"/>
  <c r="K94" i="1"/>
  <c r="I94" i="4" s="1"/>
  <c r="K95" i="1"/>
  <c r="I95" i="4" s="1"/>
  <c r="K96" i="1"/>
  <c r="I96" i="4" s="1"/>
  <c r="K97" i="1"/>
  <c r="I97" i="4" s="1"/>
  <c r="K98" i="1"/>
  <c r="I98" i="4" s="1"/>
  <c r="K99" i="1"/>
  <c r="I99" i="4" s="1"/>
  <c r="K100" i="1"/>
  <c r="I100" i="4" s="1"/>
  <c r="K101" i="1"/>
  <c r="I101" i="4" s="1"/>
  <c r="K102" i="1"/>
  <c r="I102" i="4" s="1"/>
  <c r="K103" i="1"/>
  <c r="I103" i="4" s="1"/>
  <c r="K104" i="1"/>
  <c r="I104" i="4" s="1"/>
  <c r="K105" i="1"/>
  <c r="I105" i="4" s="1"/>
  <c r="K106" i="1"/>
  <c r="I106" i="4" s="1"/>
  <c r="K107" i="1"/>
  <c r="I107" i="4" s="1"/>
  <c r="K108" i="1"/>
  <c r="I108" i="4" s="1"/>
  <c r="K109" i="1"/>
  <c r="I109" i="4" s="1"/>
  <c r="K110" i="1"/>
  <c r="I110" i="4" s="1"/>
  <c r="K111" i="1"/>
  <c r="I111" i="4" s="1"/>
  <c r="K112" i="1"/>
  <c r="I112" i="4" s="1"/>
  <c r="K113" i="1"/>
  <c r="I113" i="4" s="1"/>
  <c r="K114" i="1"/>
  <c r="I114" i="4" s="1"/>
  <c r="K115" i="1"/>
  <c r="I115" i="4" s="1"/>
  <c r="K116" i="1"/>
  <c r="I116" i="4" s="1"/>
  <c r="K117" i="1"/>
  <c r="I117" i="4" s="1"/>
  <c r="K118" i="1"/>
  <c r="I118" i="4" s="1"/>
  <c r="K119" i="1"/>
  <c r="I119" i="4" s="1"/>
  <c r="K120" i="1"/>
  <c r="I120" i="4" s="1"/>
  <c r="K121" i="1"/>
  <c r="I121" i="4" s="1"/>
  <c r="K122" i="1"/>
  <c r="I122" i="4" s="1"/>
  <c r="K123" i="1"/>
  <c r="I123" i="4" s="1"/>
  <c r="K124" i="1"/>
  <c r="I124" i="4" s="1"/>
  <c r="K125" i="1"/>
  <c r="I125" i="4" s="1"/>
  <c r="K126" i="1"/>
  <c r="I126" i="4" s="1"/>
  <c r="K127" i="1"/>
  <c r="I127" i="4" s="1"/>
  <c r="K128" i="1"/>
  <c r="I128" i="4" s="1"/>
  <c r="K129" i="1"/>
  <c r="I129" i="4" s="1"/>
  <c r="K130" i="1"/>
  <c r="I130" i="4" s="1"/>
  <c r="K131" i="1"/>
  <c r="I131" i="4" s="1"/>
  <c r="K132" i="1"/>
  <c r="I132" i="4" s="1"/>
  <c r="K133" i="1"/>
  <c r="I133" i="4" s="1"/>
  <c r="K134" i="1"/>
  <c r="I134" i="4" s="1"/>
  <c r="K135" i="1"/>
  <c r="I135" i="4" s="1"/>
  <c r="K136" i="1"/>
  <c r="I136" i="4" s="1"/>
  <c r="K137" i="1"/>
  <c r="I137" i="4" s="1"/>
  <c r="K138" i="1"/>
  <c r="I138" i="4" s="1"/>
  <c r="K139" i="1"/>
  <c r="I139" i="4" s="1"/>
  <c r="K140" i="1"/>
  <c r="I140" i="4" s="1"/>
  <c r="K141" i="1"/>
  <c r="I141" i="4" s="1"/>
  <c r="K142" i="1"/>
  <c r="I142" i="4" s="1"/>
  <c r="K143" i="1"/>
  <c r="I143" i="4" s="1"/>
  <c r="K144" i="1"/>
  <c r="I144" i="4" s="1"/>
  <c r="K145" i="1"/>
  <c r="I145" i="4" s="1"/>
  <c r="K146" i="1"/>
  <c r="I146" i="4" s="1"/>
  <c r="K147" i="1"/>
  <c r="I147" i="4" s="1"/>
  <c r="K148" i="1"/>
  <c r="I148" i="4" s="1"/>
  <c r="K149" i="1"/>
  <c r="I149" i="4" s="1"/>
  <c r="K150" i="1"/>
  <c r="I150" i="4" s="1"/>
  <c r="K151" i="1"/>
  <c r="I151" i="4" s="1"/>
  <c r="K152" i="1"/>
  <c r="I152" i="4" s="1"/>
  <c r="K153" i="1"/>
  <c r="I153" i="4" s="1"/>
  <c r="K165" i="1"/>
  <c r="I165" i="4" s="1"/>
  <c r="J4" i="1"/>
  <c r="H4" i="4" s="1"/>
  <c r="J5" i="1"/>
  <c r="H5" i="4" s="1"/>
  <c r="J6" i="1"/>
  <c r="H6" i="4" s="1"/>
  <c r="J7" i="1"/>
  <c r="H7" i="4" s="1"/>
  <c r="J8" i="1"/>
  <c r="H8" i="4" s="1"/>
  <c r="J9" i="1"/>
  <c r="H9" i="4" s="1"/>
  <c r="J10" i="1"/>
  <c r="H10" i="4" s="1"/>
  <c r="J11" i="1"/>
  <c r="H11" i="4" s="1"/>
  <c r="J12" i="1"/>
  <c r="H12" i="4" s="1"/>
  <c r="J13" i="1"/>
  <c r="H13" i="4" s="1"/>
  <c r="J14" i="1"/>
  <c r="H14" i="4" s="1"/>
  <c r="J15" i="1"/>
  <c r="H15" i="4" s="1"/>
  <c r="J16" i="1"/>
  <c r="H16" i="4" s="1"/>
  <c r="J17" i="1"/>
  <c r="H17" i="4" s="1"/>
  <c r="J18" i="1"/>
  <c r="H18" i="4" s="1"/>
  <c r="J19" i="1"/>
  <c r="H19" i="4" s="1"/>
  <c r="J20" i="1"/>
  <c r="H20" i="4" s="1"/>
  <c r="J21" i="1"/>
  <c r="H21" i="4" s="1"/>
  <c r="J22" i="1"/>
  <c r="H22" i="4" s="1"/>
  <c r="J23" i="1"/>
  <c r="H23" i="4" s="1"/>
  <c r="J24" i="1"/>
  <c r="H24" i="4" s="1"/>
  <c r="J25" i="1"/>
  <c r="H25" i="4" s="1"/>
  <c r="J26" i="1"/>
  <c r="H26" i="4" s="1"/>
  <c r="J27" i="1"/>
  <c r="H27" i="4" s="1"/>
  <c r="J28" i="1"/>
  <c r="H28" i="4" s="1"/>
  <c r="J29" i="1"/>
  <c r="H29" i="4" s="1"/>
  <c r="J30" i="1"/>
  <c r="H30" i="4" s="1"/>
  <c r="J31" i="1"/>
  <c r="H31" i="4" s="1"/>
  <c r="J32" i="1"/>
  <c r="H32" i="4" s="1"/>
  <c r="J33" i="1"/>
  <c r="H33" i="4" s="1"/>
  <c r="J34" i="1"/>
  <c r="H34" i="4" s="1"/>
  <c r="J35" i="1"/>
  <c r="H35" i="4" s="1"/>
  <c r="J36" i="1"/>
  <c r="H36" i="4" s="1"/>
  <c r="J37" i="1"/>
  <c r="H37" i="4" s="1"/>
  <c r="J38" i="1"/>
  <c r="H38" i="4" s="1"/>
  <c r="J39" i="1"/>
  <c r="H39" i="4" s="1"/>
  <c r="J40" i="1"/>
  <c r="H40" i="4" s="1"/>
  <c r="J41" i="1"/>
  <c r="H41" i="4" s="1"/>
  <c r="J42" i="1"/>
  <c r="H42" i="4" s="1"/>
  <c r="J43" i="1"/>
  <c r="H43" i="4" s="1"/>
  <c r="J44" i="1"/>
  <c r="H44" i="4" s="1"/>
  <c r="J45" i="1"/>
  <c r="H45" i="4" s="1"/>
  <c r="J46" i="1"/>
  <c r="H46" i="4" s="1"/>
  <c r="J47" i="1"/>
  <c r="H47" i="4" s="1"/>
  <c r="J48" i="1"/>
  <c r="H48" i="4" s="1"/>
  <c r="J49" i="1"/>
  <c r="H49" i="4" s="1"/>
  <c r="J50" i="1"/>
  <c r="H50" i="4" s="1"/>
  <c r="J51" i="1"/>
  <c r="H51" i="4" s="1"/>
  <c r="J52" i="1"/>
  <c r="H52" i="4" s="1"/>
  <c r="J53" i="1"/>
  <c r="H53" i="4" s="1"/>
  <c r="J54" i="1"/>
  <c r="H54" i="4" s="1"/>
  <c r="J55" i="1"/>
  <c r="H55" i="4" s="1"/>
  <c r="J56" i="1"/>
  <c r="H56" i="4" s="1"/>
  <c r="J57" i="1"/>
  <c r="H57" i="4" s="1"/>
  <c r="J58" i="1"/>
  <c r="H58" i="4" s="1"/>
  <c r="J59" i="1"/>
  <c r="H59" i="4" s="1"/>
  <c r="J60" i="1"/>
  <c r="H60" i="4" s="1"/>
  <c r="J61" i="1"/>
  <c r="H61" i="4" s="1"/>
  <c r="J62" i="1"/>
  <c r="H62" i="4" s="1"/>
  <c r="J63" i="1"/>
  <c r="H63" i="4" s="1"/>
  <c r="J64" i="1"/>
  <c r="H64" i="4" s="1"/>
  <c r="J65" i="1"/>
  <c r="H65" i="4" s="1"/>
  <c r="J66" i="1"/>
  <c r="H66" i="4" s="1"/>
  <c r="J67" i="1"/>
  <c r="H67" i="4" s="1"/>
  <c r="J68" i="1"/>
  <c r="H68" i="4" s="1"/>
  <c r="J69" i="1"/>
  <c r="H69" i="4" s="1"/>
  <c r="J70" i="1"/>
  <c r="H70" i="4" s="1"/>
  <c r="J71" i="1"/>
  <c r="H71" i="4" s="1"/>
  <c r="J72" i="1"/>
  <c r="H72" i="4" s="1"/>
  <c r="J73" i="1"/>
  <c r="H73" i="4" s="1"/>
  <c r="J74" i="1"/>
  <c r="H74" i="4" s="1"/>
  <c r="J75" i="1"/>
  <c r="H75" i="4" s="1"/>
  <c r="J76" i="1"/>
  <c r="H76" i="4" s="1"/>
  <c r="J77" i="1"/>
  <c r="H77" i="4" s="1"/>
  <c r="J78" i="1"/>
  <c r="H78" i="4" s="1"/>
  <c r="J79" i="1"/>
  <c r="H79" i="4" s="1"/>
  <c r="J80" i="1"/>
  <c r="H80" i="4" s="1"/>
  <c r="J81" i="1"/>
  <c r="H81" i="4" s="1"/>
  <c r="J82" i="1"/>
  <c r="H82" i="4" s="1"/>
  <c r="J83" i="1"/>
  <c r="H83" i="4" s="1"/>
  <c r="J84" i="1"/>
  <c r="H84" i="4" s="1"/>
  <c r="J85" i="1"/>
  <c r="H85" i="4" s="1"/>
  <c r="J86" i="1"/>
  <c r="H86" i="4" s="1"/>
  <c r="J87" i="1"/>
  <c r="H87" i="4" s="1"/>
  <c r="J88" i="1"/>
  <c r="H88" i="4" s="1"/>
  <c r="J89" i="1"/>
  <c r="H89" i="4" s="1"/>
  <c r="J90" i="1"/>
  <c r="H90" i="4" s="1"/>
  <c r="J91" i="1"/>
  <c r="H91" i="4" s="1"/>
  <c r="J92" i="1"/>
  <c r="H92" i="4" s="1"/>
  <c r="J93" i="1"/>
  <c r="H93" i="4" s="1"/>
  <c r="J94" i="1"/>
  <c r="H94" i="4" s="1"/>
  <c r="J95" i="1"/>
  <c r="H95" i="4" s="1"/>
  <c r="J96" i="1"/>
  <c r="H96" i="4" s="1"/>
  <c r="J97" i="1"/>
  <c r="H97" i="4" s="1"/>
  <c r="J98" i="1"/>
  <c r="H98" i="4" s="1"/>
  <c r="J99" i="1"/>
  <c r="H99" i="4" s="1"/>
  <c r="J100" i="1"/>
  <c r="H100" i="4" s="1"/>
  <c r="J101" i="1"/>
  <c r="H101" i="4" s="1"/>
  <c r="J102" i="1"/>
  <c r="H102" i="4" s="1"/>
  <c r="J103" i="1"/>
  <c r="H103" i="4" s="1"/>
  <c r="J104" i="1"/>
  <c r="H104" i="4" s="1"/>
  <c r="J105" i="1"/>
  <c r="H105" i="4" s="1"/>
  <c r="J106" i="1"/>
  <c r="H106" i="4" s="1"/>
  <c r="J107" i="1"/>
  <c r="H107" i="4" s="1"/>
  <c r="J108" i="1"/>
  <c r="H108" i="4" s="1"/>
  <c r="J109" i="1"/>
  <c r="H109" i="4" s="1"/>
  <c r="J110" i="1"/>
  <c r="H110" i="4" s="1"/>
  <c r="J111" i="1"/>
  <c r="H111" i="4" s="1"/>
  <c r="J112" i="1"/>
  <c r="H112" i="4" s="1"/>
  <c r="J113" i="1"/>
  <c r="H113" i="4" s="1"/>
  <c r="J114" i="1"/>
  <c r="H114" i="4" s="1"/>
  <c r="J115" i="1"/>
  <c r="H115" i="4" s="1"/>
  <c r="J116" i="1"/>
  <c r="H116" i="4" s="1"/>
  <c r="J117" i="1"/>
  <c r="H117" i="4" s="1"/>
  <c r="J118" i="1"/>
  <c r="H118" i="4" s="1"/>
  <c r="J119" i="1"/>
  <c r="H119" i="4" s="1"/>
  <c r="J120" i="1"/>
  <c r="H120" i="4" s="1"/>
  <c r="J121" i="1"/>
  <c r="H121" i="4" s="1"/>
  <c r="J122" i="1"/>
  <c r="H122" i="4" s="1"/>
  <c r="J123" i="1"/>
  <c r="H123" i="4" s="1"/>
  <c r="J124" i="1"/>
  <c r="H124" i="4" s="1"/>
  <c r="J125" i="1"/>
  <c r="H125" i="4" s="1"/>
  <c r="J126" i="1"/>
  <c r="H126" i="4" s="1"/>
  <c r="J127" i="1"/>
  <c r="H127" i="4" s="1"/>
  <c r="J128" i="1"/>
  <c r="H128" i="4" s="1"/>
  <c r="J129" i="1"/>
  <c r="H129" i="4" s="1"/>
  <c r="J130" i="1"/>
  <c r="H130" i="4" s="1"/>
  <c r="J131" i="1"/>
  <c r="H131" i="4" s="1"/>
  <c r="J132" i="1"/>
  <c r="H132" i="4" s="1"/>
  <c r="J133" i="1"/>
  <c r="H133" i="4" s="1"/>
  <c r="J134" i="1"/>
  <c r="H134" i="4" s="1"/>
  <c r="J135" i="1"/>
  <c r="H135" i="4" s="1"/>
  <c r="J136" i="1"/>
  <c r="H136" i="4" s="1"/>
  <c r="J137" i="1"/>
  <c r="H137" i="4" s="1"/>
  <c r="J138" i="1"/>
  <c r="H138" i="4" s="1"/>
  <c r="J139" i="1"/>
  <c r="H139" i="4" s="1"/>
  <c r="J140" i="1"/>
  <c r="H140" i="4" s="1"/>
  <c r="J141" i="1"/>
  <c r="H141" i="4" s="1"/>
  <c r="J142" i="1"/>
  <c r="H142" i="4" s="1"/>
  <c r="J143" i="1"/>
  <c r="H143" i="4" s="1"/>
  <c r="J144" i="1"/>
  <c r="H144" i="4" s="1"/>
  <c r="J145" i="1"/>
  <c r="H145" i="4" s="1"/>
  <c r="J146" i="1"/>
  <c r="H146" i="4" s="1"/>
  <c r="J147" i="1"/>
  <c r="H147" i="4" s="1"/>
  <c r="J148" i="1"/>
  <c r="H148" i="4" s="1"/>
  <c r="J149" i="1"/>
  <c r="H149" i="4" s="1"/>
  <c r="J150" i="1"/>
  <c r="H150" i="4" s="1"/>
  <c r="J151" i="1"/>
  <c r="H151" i="4" s="1"/>
  <c r="J152" i="1"/>
  <c r="H152" i="4" s="1"/>
  <c r="J153" i="1"/>
  <c r="H153" i="4" s="1"/>
  <c r="J165" i="1"/>
  <c r="H165" i="4" s="1"/>
  <c r="I4" i="1"/>
  <c r="G4" i="4" s="1"/>
  <c r="I5" i="1"/>
  <c r="G5" i="4" s="1"/>
  <c r="I6" i="1"/>
  <c r="G6" i="4" s="1"/>
  <c r="I7" i="1"/>
  <c r="G7" i="4" s="1"/>
  <c r="I8" i="1"/>
  <c r="G8" i="4" s="1"/>
  <c r="I9" i="1"/>
  <c r="G9" i="4" s="1"/>
  <c r="I10" i="1"/>
  <c r="G10" i="4" s="1"/>
  <c r="I11" i="1"/>
  <c r="G11" i="4" s="1"/>
  <c r="I12" i="1"/>
  <c r="G12" i="4" s="1"/>
  <c r="I13" i="1"/>
  <c r="G13" i="4" s="1"/>
  <c r="I14" i="1"/>
  <c r="G14" i="4" s="1"/>
  <c r="I15" i="1"/>
  <c r="G15" i="4" s="1"/>
  <c r="I16" i="1"/>
  <c r="G16" i="4" s="1"/>
  <c r="I17" i="1"/>
  <c r="G17" i="4" s="1"/>
  <c r="I18" i="1"/>
  <c r="G18" i="4" s="1"/>
  <c r="I19" i="1"/>
  <c r="G19" i="4" s="1"/>
  <c r="I20" i="1"/>
  <c r="G20" i="4" s="1"/>
  <c r="I21" i="1"/>
  <c r="G21" i="4" s="1"/>
  <c r="I22" i="1"/>
  <c r="G22" i="4" s="1"/>
  <c r="I23" i="1"/>
  <c r="G23" i="4" s="1"/>
  <c r="I24" i="1"/>
  <c r="G24" i="4" s="1"/>
  <c r="I25" i="1"/>
  <c r="G25" i="4" s="1"/>
  <c r="I26" i="1"/>
  <c r="G26" i="4" s="1"/>
  <c r="I27" i="1"/>
  <c r="G27" i="4" s="1"/>
  <c r="I28" i="1"/>
  <c r="G28" i="4" s="1"/>
  <c r="I29" i="1"/>
  <c r="G29" i="4" s="1"/>
  <c r="I30" i="1"/>
  <c r="G30" i="4" s="1"/>
  <c r="I31" i="1"/>
  <c r="G31" i="4" s="1"/>
  <c r="I32" i="1"/>
  <c r="G32" i="4" s="1"/>
  <c r="I33" i="1"/>
  <c r="G33" i="4" s="1"/>
  <c r="I34" i="1"/>
  <c r="G34" i="4" s="1"/>
  <c r="I35" i="1"/>
  <c r="G35" i="4" s="1"/>
  <c r="I36" i="1"/>
  <c r="G36" i="4" s="1"/>
  <c r="I37" i="1"/>
  <c r="G37" i="4" s="1"/>
  <c r="I38" i="1"/>
  <c r="G38" i="4" s="1"/>
  <c r="I39" i="1"/>
  <c r="G39" i="4" s="1"/>
  <c r="I40" i="1"/>
  <c r="G40" i="4" s="1"/>
  <c r="I41" i="1"/>
  <c r="G41" i="4" s="1"/>
  <c r="I42" i="1"/>
  <c r="G42" i="4" s="1"/>
  <c r="I43" i="1"/>
  <c r="G43" i="4" s="1"/>
  <c r="I44" i="1"/>
  <c r="G44" i="4" s="1"/>
  <c r="I45" i="1"/>
  <c r="G45" i="4" s="1"/>
  <c r="I46" i="1"/>
  <c r="G46" i="4" s="1"/>
  <c r="I47" i="1"/>
  <c r="G47" i="4" s="1"/>
  <c r="I48" i="1"/>
  <c r="G48" i="4" s="1"/>
  <c r="I49" i="1"/>
  <c r="G49" i="4" s="1"/>
  <c r="I50" i="1"/>
  <c r="G50" i="4" s="1"/>
  <c r="I51" i="1"/>
  <c r="G51" i="4" s="1"/>
  <c r="I52" i="1"/>
  <c r="G52" i="4" s="1"/>
  <c r="I53" i="1"/>
  <c r="G53" i="4" s="1"/>
  <c r="I54" i="1"/>
  <c r="G54" i="4" s="1"/>
  <c r="I55" i="1"/>
  <c r="G55" i="4" s="1"/>
  <c r="I56" i="1"/>
  <c r="G56" i="4" s="1"/>
  <c r="I57" i="1"/>
  <c r="G57" i="4" s="1"/>
  <c r="I58" i="1"/>
  <c r="G58" i="4" s="1"/>
  <c r="I59" i="1"/>
  <c r="G59" i="4" s="1"/>
  <c r="I60" i="1"/>
  <c r="G60" i="4" s="1"/>
  <c r="I61" i="1"/>
  <c r="G61" i="4" s="1"/>
  <c r="I62" i="1"/>
  <c r="G62" i="4" s="1"/>
  <c r="I63" i="1"/>
  <c r="G63" i="4" s="1"/>
  <c r="I64" i="1"/>
  <c r="G64" i="4" s="1"/>
  <c r="I65" i="1"/>
  <c r="G65" i="4" s="1"/>
  <c r="I66" i="1"/>
  <c r="G66" i="4" s="1"/>
  <c r="I67" i="1"/>
  <c r="G67" i="4" s="1"/>
  <c r="I68" i="1"/>
  <c r="G68" i="4" s="1"/>
  <c r="I69" i="1"/>
  <c r="G69" i="4" s="1"/>
  <c r="I70" i="1"/>
  <c r="G70" i="4" s="1"/>
  <c r="I71" i="1"/>
  <c r="G71" i="4" s="1"/>
  <c r="I72" i="1"/>
  <c r="G72" i="4" s="1"/>
  <c r="I73" i="1"/>
  <c r="G73" i="4" s="1"/>
  <c r="I74" i="1"/>
  <c r="G74" i="4" s="1"/>
  <c r="I75" i="1"/>
  <c r="G75" i="4" s="1"/>
  <c r="I76" i="1"/>
  <c r="G76" i="4" s="1"/>
  <c r="I77" i="1"/>
  <c r="G77" i="4" s="1"/>
  <c r="I78" i="1"/>
  <c r="G78" i="4" s="1"/>
  <c r="I79" i="1"/>
  <c r="G79" i="4" s="1"/>
  <c r="I80" i="1"/>
  <c r="G80" i="4" s="1"/>
  <c r="I81" i="1"/>
  <c r="G81" i="4" s="1"/>
  <c r="I82" i="1"/>
  <c r="G82" i="4" s="1"/>
  <c r="I83" i="1"/>
  <c r="G83" i="4" s="1"/>
  <c r="I84" i="1"/>
  <c r="G84" i="4" s="1"/>
  <c r="I85" i="1"/>
  <c r="G85" i="4" s="1"/>
  <c r="I86" i="1"/>
  <c r="G86" i="4" s="1"/>
  <c r="I87" i="1"/>
  <c r="G87" i="4" s="1"/>
  <c r="I88" i="1"/>
  <c r="G88" i="4" s="1"/>
  <c r="I89" i="1"/>
  <c r="G89" i="4" s="1"/>
  <c r="I90" i="1"/>
  <c r="G90" i="4" s="1"/>
  <c r="I91" i="1"/>
  <c r="G91" i="4" s="1"/>
  <c r="I92" i="1"/>
  <c r="G92" i="4" s="1"/>
  <c r="I93" i="1"/>
  <c r="G93" i="4" s="1"/>
  <c r="I94" i="1"/>
  <c r="G94" i="4" s="1"/>
  <c r="I95" i="1"/>
  <c r="G95" i="4" s="1"/>
  <c r="I96" i="1"/>
  <c r="G96" i="4" s="1"/>
  <c r="I97" i="1"/>
  <c r="G97" i="4" s="1"/>
  <c r="I98" i="1"/>
  <c r="G98" i="4" s="1"/>
  <c r="I99" i="1"/>
  <c r="G99" i="4" s="1"/>
  <c r="I100" i="1"/>
  <c r="G100" i="4" s="1"/>
  <c r="I101" i="1"/>
  <c r="G101" i="4" s="1"/>
  <c r="I102" i="1"/>
  <c r="G102" i="4" s="1"/>
  <c r="I103" i="1"/>
  <c r="G103" i="4" s="1"/>
  <c r="I104" i="1"/>
  <c r="G104" i="4" s="1"/>
  <c r="I105" i="1"/>
  <c r="G105" i="4" s="1"/>
  <c r="I106" i="1"/>
  <c r="G106" i="4" s="1"/>
  <c r="I107" i="1"/>
  <c r="G107" i="4" s="1"/>
  <c r="I108" i="1"/>
  <c r="G108" i="4" s="1"/>
  <c r="I109" i="1"/>
  <c r="G109" i="4" s="1"/>
  <c r="I110" i="1"/>
  <c r="G110" i="4" s="1"/>
  <c r="I111" i="1"/>
  <c r="G111" i="4" s="1"/>
  <c r="I112" i="1"/>
  <c r="G112" i="4" s="1"/>
  <c r="I113" i="1"/>
  <c r="G113" i="4" s="1"/>
  <c r="I114" i="1"/>
  <c r="G114" i="4" s="1"/>
  <c r="I115" i="1"/>
  <c r="G115" i="4" s="1"/>
  <c r="I116" i="1"/>
  <c r="G116" i="4" s="1"/>
  <c r="I117" i="1"/>
  <c r="G117" i="4" s="1"/>
  <c r="I118" i="1"/>
  <c r="G118" i="4" s="1"/>
  <c r="I119" i="1"/>
  <c r="G119" i="4" s="1"/>
  <c r="I120" i="1"/>
  <c r="G120" i="4" s="1"/>
  <c r="I121" i="1"/>
  <c r="G121" i="4" s="1"/>
  <c r="I122" i="1"/>
  <c r="G122" i="4" s="1"/>
  <c r="I123" i="1"/>
  <c r="G123" i="4" s="1"/>
  <c r="I124" i="1"/>
  <c r="G124" i="4" s="1"/>
  <c r="I125" i="1"/>
  <c r="G125" i="4" s="1"/>
  <c r="I126" i="1"/>
  <c r="G126" i="4" s="1"/>
  <c r="I127" i="1"/>
  <c r="G127" i="4" s="1"/>
  <c r="I128" i="1"/>
  <c r="G128" i="4" s="1"/>
  <c r="I129" i="1"/>
  <c r="G129" i="4" s="1"/>
  <c r="I130" i="1"/>
  <c r="G130" i="4" s="1"/>
  <c r="I131" i="1"/>
  <c r="G131" i="4" s="1"/>
  <c r="I132" i="1"/>
  <c r="G132" i="4" s="1"/>
  <c r="I133" i="1"/>
  <c r="G133" i="4" s="1"/>
  <c r="I134" i="1"/>
  <c r="G134" i="4" s="1"/>
  <c r="I135" i="1"/>
  <c r="G135" i="4" s="1"/>
  <c r="I136" i="1"/>
  <c r="G136" i="4" s="1"/>
  <c r="I137" i="1"/>
  <c r="G137" i="4" s="1"/>
  <c r="I138" i="1"/>
  <c r="G138" i="4" s="1"/>
  <c r="I139" i="1"/>
  <c r="G139" i="4" s="1"/>
  <c r="I140" i="1"/>
  <c r="G140" i="4" s="1"/>
  <c r="I141" i="1"/>
  <c r="G141" i="4" s="1"/>
  <c r="I142" i="1"/>
  <c r="G142" i="4" s="1"/>
  <c r="I143" i="1"/>
  <c r="G143" i="4" s="1"/>
  <c r="I144" i="1"/>
  <c r="G144" i="4" s="1"/>
  <c r="I145" i="1"/>
  <c r="G145" i="4" s="1"/>
  <c r="I146" i="1"/>
  <c r="G146" i="4" s="1"/>
  <c r="I147" i="1"/>
  <c r="G147" i="4" s="1"/>
  <c r="I148" i="1"/>
  <c r="G148" i="4" s="1"/>
  <c r="I149" i="1"/>
  <c r="G149" i="4" s="1"/>
  <c r="I150" i="1"/>
  <c r="G150" i="4" s="1"/>
  <c r="I151" i="1"/>
  <c r="G151" i="4" s="1"/>
  <c r="I152" i="1"/>
  <c r="G152" i="4" s="1"/>
  <c r="I153" i="1"/>
  <c r="G153" i="4" s="1"/>
  <c r="I165" i="1"/>
  <c r="G165" i="4" s="1"/>
  <c r="H4" i="1"/>
  <c r="F4" i="4" s="1"/>
  <c r="H5" i="1"/>
  <c r="F5" i="4" s="1"/>
  <c r="H6" i="1"/>
  <c r="F6" i="4" s="1"/>
  <c r="H7" i="1"/>
  <c r="F7" i="4" s="1"/>
  <c r="H8" i="1"/>
  <c r="F8" i="4" s="1"/>
  <c r="H9" i="1"/>
  <c r="F9" i="4" s="1"/>
  <c r="H10" i="1"/>
  <c r="F10" i="4" s="1"/>
  <c r="H11" i="1"/>
  <c r="F11" i="4" s="1"/>
  <c r="H12" i="1"/>
  <c r="F12" i="4" s="1"/>
  <c r="H13" i="1"/>
  <c r="F13" i="4" s="1"/>
  <c r="H14" i="1"/>
  <c r="F14" i="4" s="1"/>
  <c r="H15" i="1"/>
  <c r="F15" i="4" s="1"/>
  <c r="H16" i="1"/>
  <c r="F16" i="4" s="1"/>
  <c r="H17" i="1"/>
  <c r="F17" i="4" s="1"/>
  <c r="H18" i="1"/>
  <c r="F18" i="4" s="1"/>
  <c r="H19" i="1"/>
  <c r="F19" i="4" s="1"/>
  <c r="H20" i="1"/>
  <c r="F20" i="4" s="1"/>
  <c r="H21" i="1"/>
  <c r="F21" i="4" s="1"/>
  <c r="H22" i="1"/>
  <c r="F22" i="4" s="1"/>
  <c r="H23" i="1"/>
  <c r="F23" i="4" s="1"/>
  <c r="H24" i="1"/>
  <c r="F24" i="4" s="1"/>
  <c r="H25" i="1"/>
  <c r="F25" i="4" s="1"/>
  <c r="H26" i="1"/>
  <c r="F26" i="4" s="1"/>
  <c r="H27" i="1"/>
  <c r="F27" i="4" s="1"/>
  <c r="H28" i="1"/>
  <c r="F28" i="4" s="1"/>
  <c r="H29" i="1"/>
  <c r="F29" i="4" s="1"/>
  <c r="H30" i="1"/>
  <c r="F30" i="4" s="1"/>
  <c r="H31" i="1"/>
  <c r="F31" i="4" s="1"/>
  <c r="H32" i="1"/>
  <c r="F32" i="4" s="1"/>
  <c r="H33" i="1"/>
  <c r="F33" i="4" s="1"/>
  <c r="H34" i="1"/>
  <c r="F34" i="4" s="1"/>
  <c r="H35" i="1"/>
  <c r="F35" i="4" s="1"/>
  <c r="H36" i="1"/>
  <c r="F36" i="4" s="1"/>
  <c r="H37" i="1"/>
  <c r="F37" i="4" s="1"/>
  <c r="H38" i="1"/>
  <c r="F38" i="4" s="1"/>
  <c r="H39" i="1"/>
  <c r="F39" i="4" s="1"/>
  <c r="H40" i="1"/>
  <c r="F40" i="4" s="1"/>
  <c r="H41" i="1"/>
  <c r="F41" i="4" s="1"/>
  <c r="H42" i="1"/>
  <c r="F42" i="4" s="1"/>
  <c r="H43" i="1"/>
  <c r="F43" i="4" s="1"/>
  <c r="H44" i="1"/>
  <c r="F44" i="4" s="1"/>
  <c r="H45" i="1"/>
  <c r="F45" i="4" s="1"/>
  <c r="H46" i="1"/>
  <c r="F46" i="4" s="1"/>
  <c r="H47" i="1"/>
  <c r="F47" i="4" s="1"/>
  <c r="H48" i="1"/>
  <c r="F48" i="4" s="1"/>
  <c r="H49" i="1"/>
  <c r="F49" i="4" s="1"/>
  <c r="H50" i="1"/>
  <c r="F50" i="4" s="1"/>
  <c r="H51" i="1"/>
  <c r="F51" i="4" s="1"/>
  <c r="H52" i="1"/>
  <c r="F52" i="4" s="1"/>
  <c r="H53" i="1"/>
  <c r="F53" i="4" s="1"/>
  <c r="H54" i="1"/>
  <c r="F54" i="4" s="1"/>
  <c r="H55" i="1"/>
  <c r="F55" i="4" s="1"/>
  <c r="H56" i="1"/>
  <c r="F56" i="4" s="1"/>
  <c r="H57" i="1"/>
  <c r="F57" i="4" s="1"/>
  <c r="H58" i="1"/>
  <c r="F58" i="4" s="1"/>
  <c r="H59" i="1"/>
  <c r="F59" i="4" s="1"/>
  <c r="H60" i="1"/>
  <c r="F60" i="4" s="1"/>
  <c r="H61" i="1"/>
  <c r="F61" i="4" s="1"/>
  <c r="H62" i="1"/>
  <c r="F62" i="4" s="1"/>
  <c r="H63" i="1"/>
  <c r="F63" i="4" s="1"/>
  <c r="H64" i="1"/>
  <c r="F64" i="4" s="1"/>
  <c r="H65" i="1"/>
  <c r="F65" i="4" s="1"/>
  <c r="H66" i="1"/>
  <c r="F66" i="4" s="1"/>
  <c r="H67" i="1"/>
  <c r="F67" i="4" s="1"/>
  <c r="H68" i="1"/>
  <c r="F68" i="4" s="1"/>
  <c r="H69" i="1"/>
  <c r="F69" i="4" s="1"/>
  <c r="H70" i="1"/>
  <c r="F70" i="4" s="1"/>
  <c r="H71" i="1"/>
  <c r="F71" i="4" s="1"/>
  <c r="H72" i="1"/>
  <c r="F72" i="4" s="1"/>
  <c r="H73" i="1"/>
  <c r="F73" i="4" s="1"/>
  <c r="H74" i="1"/>
  <c r="F74" i="4" s="1"/>
  <c r="H75" i="1"/>
  <c r="F75" i="4" s="1"/>
  <c r="H76" i="1"/>
  <c r="F76" i="4" s="1"/>
  <c r="H77" i="1"/>
  <c r="F77" i="4" s="1"/>
  <c r="H78" i="1"/>
  <c r="F78" i="4" s="1"/>
  <c r="H79" i="1"/>
  <c r="F79" i="4" s="1"/>
  <c r="H80" i="1"/>
  <c r="F80" i="4" s="1"/>
  <c r="H81" i="1"/>
  <c r="F81" i="4" s="1"/>
  <c r="H82" i="1"/>
  <c r="F82" i="4" s="1"/>
  <c r="H83" i="1"/>
  <c r="F83" i="4" s="1"/>
  <c r="H84" i="1"/>
  <c r="F84" i="4" s="1"/>
  <c r="H85" i="1"/>
  <c r="F85" i="4" s="1"/>
  <c r="H86" i="1"/>
  <c r="F86" i="4" s="1"/>
  <c r="H87" i="1"/>
  <c r="F87" i="4" s="1"/>
  <c r="H88" i="1"/>
  <c r="F88" i="4" s="1"/>
  <c r="H89" i="1"/>
  <c r="F89" i="4" s="1"/>
  <c r="H90" i="1"/>
  <c r="F90" i="4" s="1"/>
  <c r="H91" i="1"/>
  <c r="F91" i="4" s="1"/>
  <c r="H92" i="1"/>
  <c r="F92" i="4" s="1"/>
  <c r="H93" i="1"/>
  <c r="F93" i="4" s="1"/>
  <c r="H94" i="1"/>
  <c r="F94" i="4" s="1"/>
  <c r="H95" i="1"/>
  <c r="F95" i="4" s="1"/>
  <c r="H96" i="1"/>
  <c r="F96" i="4" s="1"/>
  <c r="H97" i="1"/>
  <c r="F97" i="4" s="1"/>
  <c r="H98" i="1"/>
  <c r="F98" i="4" s="1"/>
  <c r="H99" i="1"/>
  <c r="F99" i="4" s="1"/>
  <c r="H100" i="1"/>
  <c r="F100" i="4" s="1"/>
  <c r="H101" i="1"/>
  <c r="F101" i="4" s="1"/>
  <c r="H102" i="1"/>
  <c r="F102" i="4" s="1"/>
  <c r="H103" i="1"/>
  <c r="F103" i="4" s="1"/>
  <c r="H104" i="1"/>
  <c r="F104" i="4" s="1"/>
  <c r="H105" i="1"/>
  <c r="F105" i="4" s="1"/>
  <c r="H106" i="1"/>
  <c r="F106" i="4" s="1"/>
  <c r="H107" i="1"/>
  <c r="F107" i="4" s="1"/>
  <c r="H108" i="1"/>
  <c r="F108" i="4" s="1"/>
  <c r="H109" i="1"/>
  <c r="F109" i="4" s="1"/>
  <c r="H110" i="1"/>
  <c r="F110" i="4" s="1"/>
  <c r="H111" i="1"/>
  <c r="F111" i="4" s="1"/>
  <c r="H112" i="1"/>
  <c r="F112" i="4" s="1"/>
  <c r="H113" i="1"/>
  <c r="F113" i="4" s="1"/>
  <c r="H114" i="1"/>
  <c r="F114" i="4" s="1"/>
  <c r="H115" i="1"/>
  <c r="F115" i="4" s="1"/>
  <c r="H116" i="1"/>
  <c r="F116" i="4" s="1"/>
  <c r="H117" i="1"/>
  <c r="F117" i="4" s="1"/>
  <c r="H118" i="1"/>
  <c r="F118" i="4" s="1"/>
  <c r="H119" i="1"/>
  <c r="F119" i="4" s="1"/>
  <c r="H120" i="1"/>
  <c r="F120" i="4" s="1"/>
  <c r="H121" i="1"/>
  <c r="F121" i="4" s="1"/>
  <c r="H122" i="1"/>
  <c r="F122" i="4" s="1"/>
  <c r="H123" i="1"/>
  <c r="F123" i="4" s="1"/>
  <c r="H124" i="1"/>
  <c r="F124" i="4" s="1"/>
  <c r="H125" i="1"/>
  <c r="F125" i="4" s="1"/>
  <c r="H126" i="1"/>
  <c r="F126" i="4" s="1"/>
  <c r="H127" i="1"/>
  <c r="F127" i="4" s="1"/>
  <c r="H128" i="1"/>
  <c r="F128" i="4" s="1"/>
  <c r="H129" i="1"/>
  <c r="F129" i="4" s="1"/>
  <c r="H130" i="1"/>
  <c r="F130" i="4" s="1"/>
  <c r="H131" i="1"/>
  <c r="F131" i="4" s="1"/>
  <c r="H132" i="1"/>
  <c r="F132" i="4" s="1"/>
  <c r="H133" i="1"/>
  <c r="F133" i="4" s="1"/>
  <c r="H134" i="1"/>
  <c r="F134" i="4" s="1"/>
  <c r="H135" i="1"/>
  <c r="F135" i="4" s="1"/>
  <c r="H136" i="1"/>
  <c r="F136" i="4" s="1"/>
  <c r="H137" i="1"/>
  <c r="F137" i="4" s="1"/>
  <c r="H138" i="1"/>
  <c r="F138" i="4" s="1"/>
  <c r="H139" i="1"/>
  <c r="F139" i="4" s="1"/>
  <c r="H140" i="1"/>
  <c r="F140" i="4" s="1"/>
  <c r="H141" i="1"/>
  <c r="F141" i="4" s="1"/>
  <c r="H142" i="1"/>
  <c r="F142" i="4" s="1"/>
  <c r="H143" i="1"/>
  <c r="F143" i="4" s="1"/>
  <c r="H144" i="1"/>
  <c r="F144" i="4" s="1"/>
  <c r="H145" i="1"/>
  <c r="F145" i="4" s="1"/>
  <c r="H146" i="1"/>
  <c r="F146" i="4" s="1"/>
  <c r="H147" i="1"/>
  <c r="F147" i="4" s="1"/>
  <c r="H148" i="1"/>
  <c r="F148" i="4" s="1"/>
  <c r="H149" i="1"/>
  <c r="F149" i="4" s="1"/>
  <c r="H150" i="1"/>
  <c r="F150" i="4" s="1"/>
  <c r="H151" i="1"/>
  <c r="F151" i="4" s="1"/>
  <c r="H152" i="1"/>
  <c r="F152" i="4" s="1"/>
  <c r="H153" i="1"/>
  <c r="F153" i="4" s="1"/>
  <c r="H165" i="1"/>
  <c r="F165" i="4" s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E104" i="4" s="1"/>
  <c r="G105" i="1"/>
  <c r="E105" i="4" s="1"/>
  <c r="G106" i="1"/>
  <c r="E106" i="4" s="1"/>
  <c r="G107" i="1"/>
  <c r="E107" i="4" s="1"/>
  <c r="G108" i="1"/>
  <c r="E108" i="4" s="1"/>
  <c r="G109" i="1"/>
  <c r="E109" i="4" s="1"/>
  <c r="G110" i="1"/>
  <c r="E110" i="4" s="1"/>
  <c r="G111" i="1"/>
  <c r="E111" i="4" s="1"/>
  <c r="G112" i="1"/>
  <c r="E112" i="4" s="1"/>
  <c r="G113" i="1"/>
  <c r="E113" i="4" s="1"/>
  <c r="G114" i="1"/>
  <c r="E114" i="4" s="1"/>
  <c r="G115" i="1"/>
  <c r="E115" i="4" s="1"/>
  <c r="G116" i="1"/>
  <c r="E116" i="4" s="1"/>
  <c r="G117" i="1"/>
  <c r="E117" i="4" s="1"/>
  <c r="G118" i="1"/>
  <c r="E118" i="4" s="1"/>
  <c r="G119" i="1"/>
  <c r="E119" i="4" s="1"/>
  <c r="G120" i="1"/>
  <c r="E120" i="4" s="1"/>
  <c r="G121" i="1"/>
  <c r="E121" i="4" s="1"/>
  <c r="G122" i="1"/>
  <c r="E122" i="4" s="1"/>
  <c r="G123" i="1"/>
  <c r="E123" i="4" s="1"/>
  <c r="G124" i="1"/>
  <c r="E124" i="4" s="1"/>
  <c r="G125" i="1"/>
  <c r="E125" i="4" s="1"/>
  <c r="G126" i="1"/>
  <c r="E126" i="4" s="1"/>
  <c r="G127" i="1"/>
  <c r="E127" i="4" s="1"/>
  <c r="G128" i="1"/>
  <c r="E128" i="4" s="1"/>
  <c r="G129" i="1"/>
  <c r="E129" i="4" s="1"/>
  <c r="G130" i="1"/>
  <c r="E130" i="4" s="1"/>
  <c r="G131" i="1"/>
  <c r="E131" i="4" s="1"/>
  <c r="G132" i="1"/>
  <c r="E132" i="4" s="1"/>
  <c r="G133" i="1"/>
  <c r="E133" i="4" s="1"/>
  <c r="G134" i="1"/>
  <c r="E134" i="4" s="1"/>
  <c r="G135" i="1"/>
  <c r="E135" i="4" s="1"/>
  <c r="G136" i="1"/>
  <c r="E136" i="4" s="1"/>
  <c r="G137" i="1"/>
  <c r="E137" i="4" s="1"/>
  <c r="G138" i="1"/>
  <c r="E138" i="4" s="1"/>
  <c r="G139" i="1"/>
  <c r="E139" i="4" s="1"/>
  <c r="G140" i="1"/>
  <c r="E140" i="4" s="1"/>
  <c r="G141" i="1"/>
  <c r="E141" i="4" s="1"/>
  <c r="G142" i="1"/>
  <c r="E142" i="4" s="1"/>
  <c r="G143" i="1"/>
  <c r="E143" i="4" s="1"/>
  <c r="G144" i="1"/>
  <c r="E144" i="4" s="1"/>
  <c r="G145" i="1"/>
  <c r="E145" i="4" s="1"/>
  <c r="G146" i="1"/>
  <c r="E146" i="4" s="1"/>
  <c r="G147" i="1"/>
  <c r="E147" i="4" s="1"/>
  <c r="G148" i="1"/>
  <c r="E148" i="4" s="1"/>
  <c r="G149" i="1"/>
  <c r="E149" i="4" s="1"/>
  <c r="G150" i="1"/>
  <c r="E150" i="4" s="1"/>
  <c r="G151" i="1"/>
  <c r="E151" i="4" s="1"/>
  <c r="G152" i="1"/>
  <c r="E152" i="4" s="1"/>
  <c r="G153" i="1"/>
  <c r="E153" i="4" s="1"/>
  <c r="G165" i="1"/>
  <c r="E165" i="4" s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65" i="1"/>
  <c r="D165" i="4" s="1"/>
  <c r="AJ3" i="1"/>
  <c r="AH3" i="4" s="1"/>
  <c r="AI3" i="1"/>
  <c r="AG3" i="4" s="1"/>
  <c r="AH3" i="1"/>
  <c r="AF3" i="4" s="1"/>
  <c r="AG3" i="1"/>
  <c r="AE3" i="4" s="1"/>
  <c r="AF3" i="1"/>
  <c r="AD3" i="4" s="1"/>
  <c r="AE3" i="1"/>
  <c r="AC3" i="4" s="1"/>
  <c r="AD3" i="1"/>
  <c r="AB3" i="4" s="1"/>
  <c r="AC3" i="1"/>
  <c r="AA3" i="4" s="1"/>
  <c r="AB3" i="1"/>
  <c r="Z3" i="4" s="1"/>
  <c r="AA3" i="1"/>
  <c r="Y3" i="4" s="1"/>
  <c r="Z3" i="1"/>
  <c r="X3" i="4" s="1"/>
  <c r="Y3" i="1"/>
  <c r="W3" i="4" s="1"/>
  <c r="X3" i="1"/>
  <c r="V3" i="4" s="1"/>
  <c r="W3" i="1"/>
  <c r="U3" i="4" s="1"/>
  <c r="V3" i="1"/>
  <c r="T3" i="4" s="1"/>
  <c r="U3" i="1"/>
  <c r="S3" i="4" s="1"/>
  <c r="T3" i="1"/>
  <c r="R3" i="4" s="1"/>
  <c r="S3" i="1"/>
  <c r="Q3" i="4" s="1"/>
  <c r="R3" i="1"/>
  <c r="P3" i="4" s="1"/>
  <c r="Q3" i="1"/>
  <c r="O3" i="4" s="1"/>
  <c r="P3" i="1"/>
  <c r="N3" i="4" s="1"/>
  <c r="O3" i="1"/>
  <c r="M3" i="4" s="1"/>
  <c r="N3" i="1"/>
  <c r="L3" i="4" s="1"/>
  <c r="M3" i="1"/>
  <c r="K3" i="4" s="1"/>
  <c r="K3" i="1"/>
  <c r="I3" i="4" s="1"/>
  <c r="J3" i="1"/>
  <c r="H3" i="4" s="1"/>
  <c r="I3" i="1"/>
  <c r="G3" i="4" s="1"/>
  <c r="H3" i="1"/>
  <c r="F3" i="4" s="1"/>
  <c r="G3" i="1"/>
  <c r="E51" i="4" l="1"/>
  <c r="C51" i="1"/>
  <c r="D119" i="4"/>
  <c r="C119" i="1"/>
  <c r="E98" i="4"/>
  <c r="C98" i="1"/>
  <c r="E86" i="4"/>
  <c r="C86" i="1"/>
  <c r="E74" i="4"/>
  <c r="C74" i="1"/>
  <c r="E62" i="4"/>
  <c r="C62" i="1"/>
  <c r="E50" i="4"/>
  <c r="C50" i="1"/>
  <c r="E38" i="4"/>
  <c r="C38" i="1"/>
  <c r="E26" i="4"/>
  <c r="C26" i="1"/>
  <c r="E14" i="4"/>
  <c r="C14" i="1"/>
  <c r="E7" i="4"/>
  <c r="C7" i="1"/>
  <c r="D120" i="4"/>
  <c r="C120" i="1"/>
  <c r="E63" i="4"/>
  <c r="C63" i="1"/>
  <c r="D143" i="4"/>
  <c r="C143" i="1"/>
  <c r="D118" i="4"/>
  <c r="C118" i="1"/>
  <c r="E97" i="4"/>
  <c r="C97" i="1"/>
  <c r="E85" i="4"/>
  <c r="C85" i="1"/>
  <c r="E73" i="4"/>
  <c r="C73" i="1"/>
  <c r="E61" i="4"/>
  <c r="C61" i="1"/>
  <c r="E49" i="4"/>
  <c r="C49" i="1"/>
  <c r="E37" i="4"/>
  <c r="C37" i="1"/>
  <c r="E25" i="4"/>
  <c r="C25" i="1"/>
  <c r="E13" i="4"/>
  <c r="C13" i="1"/>
  <c r="E67" i="4"/>
  <c r="C67" i="1"/>
  <c r="D108" i="4"/>
  <c r="C108" i="1"/>
  <c r="D131" i="4"/>
  <c r="C131" i="1"/>
  <c r="D107" i="4"/>
  <c r="C107" i="1"/>
  <c r="D142" i="4"/>
  <c r="C142" i="1"/>
  <c r="D130" i="4"/>
  <c r="C130" i="1"/>
  <c r="D106" i="4"/>
  <c r="C106" i="1"/>
  <c r="D153" i="4"/>
  <c r="C153" i="1"/>
  <c r="D141" i="4"/>
  <c r="C141" i="1"/>
  <c r="D129" i="4"/>
  <c r="C129" i="1"/>
  <c r="D117" i="4"/>
  <c r="C117" i="1"/>
  <c r="D105" i="4"/>
  <c r="C105" i="1"/>
  <c r="E96" i="4"/>
  <c r="C96" i="1"/>
  <c r="E84" i="4"/>
  <c r="C84" i="1"/>
  <c r="E72" i="4"/>
  <c r="C72" i="1"/>
  <c r="E60" i="4"/>
  <c r="C60" i="1"/>
  <c r="E48" i="4"/>
  <c r="C48" i="1"/>
  <c r="E36" i="4"/>
  <c r="C36" i="1"/>
  <c r="E24" i="4"/>
  <c r="C24" i="1"/>
  <c r="E12" i="4"/>
  <c r="C12" i="1"/>
  <c r="D136" i="4"/>
  <c r="C136" i="1"/>
  <c r="E55" i="4"/>
  <c r="C55" i="1"/>
  <c r="E87" i="4"/>
  <c r="C87" i="1"/>
  <c r="D128" i="4"/>
  <c r="C128" i="1"/>
  <c r="E83" i="4"/>
  <c r="C83" i="1"/>
  <c r="E59" i="4"/>
  <c r="C59" i="1"/>
  <c r="E47" i="4"/>
  <c r="C47" i="1"/>
  <c r="E35" i="4"/>
  <c r="C35" i="1"/>
  <c r="E23" i="4"/>
  <c r="C23" i="1"/>
  <c r="E11" i="4"/>
  <c r="C11" i="1"/>
  <c r="D124" i="4"/>
  <c r="C124" i="1"/>
  <c r="E31" i="4"/>
  <c r="C31" i="1"/>
  <c r="D144" i="4"/>
  <c r="C144" i="1"/>
  <c r="E99" i="4"/>
  <c r="C99" i="1"/>
  <c r="D140" i="4"/>
  <c r="C140" i="1"/>
  <c r="E95" i="4"/>
  <c r="C95" i="1"/>
  <c r="E82" i="4"/>
  <c r="C82" i="1"/>
  <c r="E10" i="4"/>
  <c r="C10" i="1"/>
  <c r="E91" i="4"/>
  <c r="C91" i="1"/>
  <c r="D152" i="4"/>
  <c r="C152" i="1"/>
  <c r="D104" i="4"/>
  <c r="C104" i="1"/>
  <c r="E71" i="4"/>
  <c r="C71" i="1"/>
  <c r="D151" i="4"/>
  <c r="C151" i="1"/>
  <c r="D127" i="4"/>
  <c r="C127" i="1"/>
  <c r="E94" i="4"/>
  <c r="C94" i="1"/>
  <c r="E58" i="4"/>
  <c r="C58" i="1"/>
  <c r="E34" i="4"/>
  <c r="C34" i="1"/>
  <c r="D114" i="4"/>
  <c r="C114" i="1"/>
  <c r="E93" i="4"/>
  <c r="C93" i="1"/>
  <c r="E69" i="4"/>
  <c r="C69" i="1"/>
  <c r="E45" i="4"/>
  <c r="C45" i="1"/>
  <c r="E9" i="4"/>
  <c r="C9" i="1"/>
  <c r="D112" i="4"/>
  <c r="C112" i="1"/>
  <c r="D132" i="4"/>
  <c r="C132" i="1"/>
  <c r="E75" i="4"/>
  <c r="C75" i="1"/>
  <c r="D116" i="4"/>
  <c r="C116" i="1"/>
  <c r="D139" i="4"/>
  <c r="C139" i="1"/>
  <c r="D115" i="4"/>
  <c r="C115" i="1"/>
  <c r="E70" i="4"/>
  <c r="C70" i="1"/>
  <c r="E46" i="4"/>
  <c r="C46" i="1"/>
  <c r="E22" i="4"/>
  <c r="C22" i="1"/>
  <c r="D150" i="4"/>
  <c r="C150" i="1"/>
  <c r="D138" i="4"/>
  <c r="C138" i="1"/>
  <c r="D126" i="4"/>
  <c r="C126" i="1"/>
  <c r="E81" i="4"/>
  <c r="C81" i="1"/>
  <c r="E57" i="4"/>
  <c r="C57" i="1"/>
  <c r="E33" i="4"/>
  <c r="C33" i="1"/>
  <c r="E21" i="4"/>
  <c r="C21" i="1"/>
  <c r="D149" i="4"/>
  <c r="C149" i="1"/>
  <c r="D137" i="4"/>
  <c r="C137" i="1"/>
  <c r="D125" i="4"/>
  <c r="C125" i="1"/>
  <c r="D113" i="4"/>
  <c r="C113" i="1"/>
  <c r="E92" i="4"/>
  <c r="C92" i="1"/>
  <c r="E80" i="4"/>
  <c r="C80" i="1"/>
  <c r="E68" i="4"/>
  <c r="C68" i="1"/>
  <c r="E56" i="4"/>
  <c r="C56" i="1"/>
  <c r="E44" i="4"/>
  <c r="C44" i="1"/>
  <c r="E32" i="4"/>
  <c r="C32" i="1"/>
  <c r="E20" i="4"/>
  <c r="C20" i="1"/>
  <c r="E8" i="4"/>
  <c r="C8" i="1"/>
  <c r="E103" i="4"/>
  <c r="C103" i="1"/>
  <c r="E3" i="4"/>
  <c r="C3" i="4" s="1"/>
  <c r="G166" i="1"/>
  <c r="C3" i="1"/>
  <c r="D135" i="4"/>
  <c r="C135" i="4" s="1"/>
  <c r="C135" i="1"/>
  <c r="D111" i="4"/>
  <c r="C111" i="1"/>
  <c r="E102" i="4"/>
  <c r="C102" i="1"/>
  <c r="E90" i="4"/>
  <c r="C90" i="1"/>
  <c r="E78" i="4"/>
  <c r="C78" i="1"/>
  <c r="E66" i="4"/>
  <c r="C66" i="1"/>
  <c r="E54" i="4"/>
  <c r="C54" i="1"/>
  <c r="E42" i="4"/>
  <c r="C42" i="1"/>
  <c r="E30" i="4"/>
  <c r="C30" i="1"/>
  <c r="E18" i="4"/>
  <c r="C18" i="1"/>
  <c r="E6" i="4"/>
  <c r="C6" i="1"/>
  <c r="D148" i="4"/>
  <c r="C148" i="1"/>
  <c r="E19" i="4"/>
  <c r="C19" i="1"/>
  <c r="D147" i="4"/>
  <c r="C147" i="1"/>
  <c r="D123" i="4"/>
  <c r="C123" i="1"/>
  <c r="D146" i="4"/>
  <c r="C146" i="1"/>
  <c r="D134" i="4"/>
  <c r="C134" i="1"/>
  <c r="D122" i="4"/>
  <c r="C122" i="1"/>
  <c r="D110" i="4"/>
  <c r="C110" i="1"/>
  <c r="E101" i="4"/>
  <c r="C101" i="1"/>
  <c r="E89" i="4"/>
  <c r="C89" i="1"/>
  <c r="E77" i="4"/>
  <c r="C77" i="1"/>
  <c r="E65" i="4"/>
  <c r="C65" i="1"/>
  <c r="E53" i="4"/>
  <c r="C53" i="1"/>
  <c r="E41" i="4"/>
  <c r="C41" i="1"/>
  <c r="E29" i="4"/>
  <c r="C29" i="1"/>
  <c r="E17" i="4"/>
  <c r="C17" i="1"/>
  <c r="E5" i="4"/>
  <c r="C5" i="1"/>
  <c r="D145" i="4"/>
  <c r="C145" i="1"/>
  <c r="D133" i="4"/>
  <c r="C133" i="1"/>
  <c r="D121" i="4"/>
  <c r="C121" i="1"/>
  <c r="D109" i="4"/>
  <c r="C109" i="1"/>
  <c r="E100" i="4"/>
  <c r="C100" i="1"/>
  <c r="E88" i="4"/>
  <c r="C88" i="1"/>
  <c r="E76" i="4"/>
  <c r="C76" i="1"/>
  <c r="E64" i="4"/>
  <c r="C64" i="1"/>
  <c r="E52" i="4"/>
  <c r="C52" i="1"/>
  <c r="E40" i="4"/>
  <c r="C40" i="1"/>
  <c r="E28" i="4"/>
  <c r="C28" i="1"/>
  <c r="E16" i="4"/>
  <c r="C16" i="1"/>
  <c r="E4" i="4"/>
  <c r="C4" i="1"/>
  <c r="E79" i="4"/>
  <c r="C79" i="1"/>
  <c r="E43" i="4"/>
  <c r="C43" i="1"/>
  <c r="E39" i="4"/>
  <c r="C39" i="1"/>
  <c r="E27" i="4"/>
  <c r="C27" i="1"/>
  <c r="E15" i="4"/>
  <c r="C15" i="1"/>
  <c r="F166" i="1"/>
  <c r="D153" i="1"/>
  <c r="D153" i="9"/>
  <c r="D152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1" i="9"/>
  <c r="D42" i="9"/>
  <c r="D43" i="9"/>
  <c r="D44" i="9"/>
  <c r="D3" i="1" s="1"/>
  <c r="D45" i="9"/>
  <c r="D46" i="9"/>
  <c r="D47" i="9"/>
  <c r="D48" i="9"/>
  <c r="D49" i="9"/>
  <c r="D50" i="9"/>
  <c r="D51" i="9"/>
  <c r="D52" i="9"/>
  <c r="D53" i="9"/>
  <c r="D55" i="9"/>
  <c r="D56" i="9"/>
  <c r="D57" i="9"/>
  <c r="D58" i="9"/>
  <c r="D60" i="9"/>
  <c r="D152" i="1" s="1"/>
  <c r="D61" i="9"/>
  <c r="D62" i="9"/>
  <c r="D63" i="9"/>
  <c r="D64" i="9"/>
  <c r="D65" i="9"/>
  <c r="D66" i="9"/>
  <c r="D67" i="9"/>
  <c r="D68" i="9"/>
  <c r="D69" i="9"/>
  <c r="D74" i="9"/>
  <c r="D76" i="9"/>
  <c r="D77" i="9"/>
  <c r="D78" i="9"/>
  <c r="D79" i="9"/>
  <c r="D80" i="9"/>
  <c r="D81" i="9"/>
  <c r="D82" i="9"/>
  <c r="D83" i="9"/>
  <c r="D84" i="9"/>
  <c r="D86" i="9"/>
  <c r="D87" i="9"/>
  <c r="D88" i="9"/>
  <c r="D151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5" i="1" s="1"/>
  <c r="D166" i="9"/>
  <c r="D167" i="9"/>
  <c r="D4" i="9"/>
  <c r="D5" i="9"/>
  <c r="D6" i="9"/>
  <c r="D7" i="9"/>
  <c r="D8" i="9"/>
  <c r="D9" i="9"/>
  <c r="D10" i="9"/>
  <c r="D11" i="9"/>
  <c r="D3" i="9"/>
  <c r="D166" i="4" l="1"/>
  <c r="D168" i="9"/>
  <c r="F168" i="9"/>
  <c r="AH166" i="4"/>
  <c r="AJ166" i="1"/>
  <c r="AJ168" i="1"/>
  <c r="AJ171" i="1"/>
  <c r="AJ173" i="1" s="1"/>
  <c r="AJ177" i="1" s="1"/>
  <c r="AJ180" i="1"/>
  <c r="AJ181" i="1"/>
  <c r="AJ187" i="1"/>
  <c r="AH2" i="4"/>
  <c r="AH172" i="8"/>
  <c r="AI172" i="8"/>
  <c r="AH171" i="8"/>
  <c r="AI171" i="8"/>
  <c r="AH169" i="8"/>
  <c r="AI169" i="8"/>
  <c r="AG168" i="8"/>
  <c r="AH168" i="8"/>
  <c r="AI168" i="8"/>
  <c r="BL168" i="9"/>
  <c r="BM168" i="9"/>
  <c r="BN168" i="9"/>
  <c r="AJ182" i="1" l="1"/>
  <c r="AJ188" i="1" s="1"/>
  <c r="AI176" i="8"/>
  <c r="AI174" i="8"/>
  <c r="AF168" i="8"/>
  <c r="AF169" i="8"/>
  <c r="D151" i="1"/>
  <c r="D149" i="1"/>
  <c r="D150" i="1"/>
  <c r="N168" i="9"/>
  <c r="AE169" i="8"/>
  <c r="Y169" i="8"/>
  <c r="H168" i="8"/>
  <c r="D148" i="1"/>
  <c r="D36" i="1"/>
  <c r="D19" i="1"/>
  <c r="D117" i="1"/>
  <c r="D147" i="1"/>
  <c r="D146" i="1"/>
  <c r="D143" i="1"/>
  <c r="D142" i="1"/>
  <c r="D145" i="1"/>
  <c r="D144" i="1"/>
  <c r="E168" i="8"/>
  <c r="E168" i="9"/>
  <c r="D141" i="1"/>
  <c r="D2" i="4"/>
  <c r="F169" i="8"/>
  <c r="E169" i="8"/>
  <c r="J169" i="8"/>
  <c r="K169" i="8"/>
  <c r="L169" i="8"/>
  <c r="M169" i="8"/>
  <c r="N169" i="8"/>
  <c r="O169" i="8"/>
  <c r="P169" i="8"/>
  <c r="Q169" i="8"/>
  <c r="R169" i="8"/>
  <c r="S169" i="8"/>
  <c r="U169" i="8"/>
  <c r="V169" i="8"/>
  <c r="W169" i="8"/>
  <c r="Z169" i="8"/>
  <c r="AA169" i="8"/>
  <c r="AB169" i="8"/>
  <c r="AC169" i="8"/>
  <c r="AD169" i="8"/>
  <c r="AG169" i="8"/>
  <c r="D136" i="1"/>
  <c r="D56" i="1"/>
  <c r="D43" i="1"/>
  <c r="D21" i="1"/>
  <c r="D79" i="1"/>
  <c r="D138" i="1"/>
  <c r="D33" i="1"/>
  <c r="D26" i="1"/>
  <c r="D130" i="1"/>
  <c r="D14" i="1"/>
  <c r="D80" i="1"/>
  <c r="D45" i="1"/>
  <c r="D54" i="1"/>
  <c r="D81" i="1"/>
  <c r="D137" i="1"/>
  <c r="D82" i="1"/>
  <c r="D83" i="1"/>
  <c r="D50" i="1"/>
  <c r="D28" i="1"/>
  <c r="D27" i="1"/>
  <c r="D84" i="1"/>
  <c r="D85" i="1"/>
  <c r="D86" i="1"/>
  <c r="D61" i="1"/>
  <c r="D46" i="1"/>
  <c r="D87" i="1"/>
  <c r="D125" i="1"/>
  <c r="D88" i="1"/>
  <c r="D62" i="1"/>
  <c r="D17" i="1"/>
  <c r="D6" i="1"/>
  <c r="D52" i="1"/>
  <c r="D140" i="1"/>
  <c r="D35" i="1"/>
  <c r="D38" i="1"/>
  <c r="D78" i="1"/>
  <c r="D89" i="1"/>
  <c r="D129" i="1"/>
  <c r="D20" i="1"/>
  <c r="D37" i="1"/>
  <c r="D5" i="1"/>
  <c r="D8" i="1"/>
  <c r="D34" i="1"/>
  <c r="D76" i="1"/>
  <c r="D90" i="1"/>
  <c r="D23" i="1"/>
  <c r="D122" i="1"/>
  <c r="D15" i="1"/>
  <c r="D91" i="1"/>
  <c r="D7" i="1"/>
  <c r="D66" i="1"/>
  <c r="D92" i="1"/>
  <c r="D93" i="1"/>
  <c r="D94" i="1"/>
  <c r="D51" i="1"/>
  <c r="D32" i="1"/>
  <c r="D95" i="1"/>
  <c r="D22" i="1"/>
  <c r="D96" i="1"/>
  <c r="D97" i="1"/>
  <c r="D30" i="1"/>
  <c r="D63" i="1"/>
  <c r="D98" i="1"/>
  <c r="D59" i="1"/>
  <c r="D68" i="1"/>
  <c r="D99" i="1"/>
  <c r="D123" i="1"/>
  <c r="D100" i="1"/>
  <c r="D75" i="1"/>
  <c r="D101" i="1"/>
  <c r="D48" i="1"/>
  <c r="D102" i="1"/>
  <c r="D103" i="1"/>
  <c r="D65" i="1"/>
  <c r="D124" i="1"/>
  <c r="D73" i="1"/>
  <c r="D104" i="1"/>
  <c r="D53" i="1"/>
  <c r="D9" i="1"/>
  <c r="D105" i="1"/>
  <c r="D55" i="1"/>
  <c r="D126" i="1"/>
  <c r="D47" i="1"/>
  <c r="D31" i="1"/>
  <c r="D74" i="1"/>
  <c r="D25" i="1"/>
  <c r="D106" i="1"/>
  <c r="D69" i="1"/>
  <c r="D132" i="1"/>
  <c r="D18" i="1"/>
  <c r="D67" i="1"/>
  <c r="D127" i="1"/>
  <c r="D77" i="1"/>
  <c r="D107" i="1"/>
  <c r="D108" i="1"/>
  <c r="D13" i="1"/>
  <c r="D4" i="1"/>
  <c r="D109" i="1"/>
  <c r="D110" i="1"/>
  <c r="D11" i="1"/>
  <c r="D60" i="1"/>
  <c r="D64" i="1"/>
  <c r="D111" i="1"/>
  <c r="D58" i="1"/>
  <c r="D112" i="1"/>
  <c r="D113" i="1"/>
  <c r="D12" i="1"/>
  <c r="D128" i="1"/>
  <c r="D70" i="1"/>
  <c r="D10" i="1"/>
  <c r="D71" i="1"/>
  <c r="D135" i="1"/>
  <c r="D114" i="1"/>
  <c r="D115" i="1"/>
  <c r="D116" i="1"/>
  <c r="D49" i="1"/>
  <c r="D42" i="1"/>
  <c r="D24" i="1"/>
  <c r="D44" i="1"/>
  <c r="D118" i="1"/>
  <c r="D119" i="1"/>
  <c r="D72" i="1"/>
  <c r="D120" i="1"/>
  <c r="D57" i="1"/>
  <c r="D39" i="1"/>
  <c r="D131" i="1"/>
  <c r="D41" i="1"/>
  <c r="D29" i="1"/>
  <c r="D121" i="1"/>
  <c r="D40" i="1"/>
  <c r="D134" i="1"/>
  <c r="D139" i="1"/>
  <c r="H181" i="1"/>
  <c r="H180" i="1"/>
  <c r="U168" i="8"/>
  <c r="AL168" i="9"/>
  <c r="F171" i="8"/>
  <c r="G171" i="8"/>
  <c r="H171" i="8"/>
  <c r="I171" i="8"/>
  <c r="J171" i="8"/>
  <c r="K171" i="8"/>
  <c r="L171" i="8"/>
  <c r="M171" i="8"/>
  <c r="N171" i="8"/>
  <c r="O171" i="8"/>
  <c r="P171" i="8"/>
  <c r="Q171" i="8"/>
  <c r="R171" i="8"/>
  <c r="S171" i="8"/>
  <c r="T171" i="8"/>
  <c r="U171" i="8"/>
  <c r="V171" i="8"/>
  <c r="W171" i="8"/>
  <c r="X171" i="8"/>
  <c r="Y171" i="8"/>
  <c r="Z171" i="8"/>
  <c r="AA171" i="8"/>
  <c r="AB171" i="8"/>
  <c r="AC171" i="8"/>
  <c r="AD171" i="8"/>
  <c r="AE171" i="8"/>
  <c r="AF171" i="8"/>
  <c r="AG171" i="8"/>
  <c r="F172" i="8"/>
  <c r="G172" i="8"/>
  <c r="H172" i="8"/>
  <c r="I172" i="8"/>
  <c r="J172" i="8"/>
  <c r="K172" i="8"/>
  <c r="L172" i="8"/>
  <c r="M172" i="8"/>
  <c r="N172" i="8"/>
  <c r="O172" i="8"/>
  <c r="P172" i="8"/>
  <c r="Q172" i="8"/>
  <c r="R172" i="8"/>
  <c r="S172" i="8"/>
  <c r="T172" i="8"/>
  <c r="U172" i="8"/>
  <c r="V172" i="8"/>
  <c r="W172" i="8"/>
  <c r="X172" i="8"/>
  <c r="Y172" i="8"/>
  <c r="Z172" i="8"/>
  <c r="AA172" i="8"/>
  <c r="AB172" i="8"/>
  <c r="AC172" i="8"/>
  <c r="AD172" i="8"/>
  <c r="AE172" i="8"/>
  <c r="AF172" i="8"/>
  <c r="AG172" i="8"/>
  <c r="E172" i="8"/>
  <c r="E171" i="8"/>
  <c r="O168" i="8"/>
  <c r="P168" i="8"/>
  <c r="S168" i="9"/>
  <c r="AI165" i="1"/>
  <c r="AG165" i="4" s="1"/>
  <c r="AH165" i="1"/>
  <c r="AF165" i="4" s="1"/>
  <c r="AG165" i="1"/>
  <c r="AE165" i="4" s="1"/>
  <c r="AF165" i="1"/>
  <c r="AD165" i="4" s="1"/>
  <c r="AE165" i="1"/>
  <c r="AC165" i="4" s="1"/>
  <c r="AD165" i="1"/>
  <c r="AB165" i="4" s="1"/>
  <c r="AC165" i="1"/>
  <c r="AA165" i="4" s="1"/>
  <c r="AB165" i="1"/>
  <c r="Z165" i="4" s="1"/>
  <c r="AA165" i="1"/>
  <c r="Y165" i="4" s="1"/>
  <c r="Z165" i="1"/>
  <c r="X165" i="4" s="1"/>
  <c r="Y165" i="1"/>
  <c r="W165" i="4" s="1"/>
  <c r="X165" i="1"/>
  <c r="I168" i="8"/>
  <c r="K168" i="8"/>
  <c r="L168" i="8"/>
  <c r="M168" i="8"/>
  <c r="N168" i="8"/>
  <c r="Q168" i="8"/>
  <c r="R168" i="8"/>
  <c r="S168" i="8"/>
  <c r="T168" i="8"/>
  <c r="V168" i="8"/>
  <c r="W168" i="8"/>
  <c r="X168" i="8"/>
  <c r="AA168" i="8"/>
  <c r="AB168" i="8"/>
  <c r="AC168" i="8"/>
  <c r="AD168" i="8"/>
  <c r="AE168" i="8"/>
  <c r="M168" i="9"/>
  <c r="L168" i="9"/>
  <c r="K168" i="9"/>
  <c r="O168" i="9"/>
  <c r="Q168" i="9"/>
  <c r="T168" i="9"/>
  <c r="U168" i="9"/>
  <c r="V168" i="9"/>
  <c r="W168" i="9"/>
  <c r="X168" i="9"/>
  <c r="Y168" i="9"/>
  <c r="Z168" i="9"/>
  <c r="AA168" i="9"/>
  <c r="AB168" i="9"/>
  <c r="AC168" i="9"/>
  <c r="AD168" i="9"/>
  <c r="AE168" i="9"/>
  <c r="AF168" i="9"/>
  <c r="AG168" i="9"/>
  <c r="AH168" i="9"/>
  <c r="AI168" i="9"/>
  <c r="AJ168" i="9"/>
  <c r="AK168" i="9"/>
  <c r="AM168" i="9"/>
  <c r="AN168" i="9"/>
  <c r="AO168" i="9"/>
  <c r="AP168" i="9"/>
  <c r="AQ168" i="9"/>
  <c r="AR168" i="9"/>
  <c r="AS168" i="9"/>
  <c r="AT168" i="9"/>
  <c r="AX168" i="9"/>
  <c r="AZ168" i="9"/>
  <c r="BB168" i="9"/>
  <c r="BC168" i="9"/>
  <c r="BD168" i="9"/>
  <c r="BE168" i="9"/>
  <c r="BF168" i="9"/>
  <c r="BH168" i="9"/>
  <c r="BI168" i="9"/>
  <c r="BJ168" i="9"/>
  <c r="BK168" i="9"/>
  <c r="J168" i="9"/>
  <c r="I168" i="9"/>
  <c r="H168" i="9"/>
  <c r="G168" i="9"/>
  <c r="D133" i="1"/>
  <c r="D16" i="1"/>
  <c r="F168" i="1"/>
  <c r="F171" i="1"/>
  <c r="F180" i="1"/>
  <c r="F181" i="1"/>
  <c r="F187" i="1"/>
  <c r="N171" i="1"/>
  <c r="N173" i="1" s="1"/>
  <c r="N177" i="1" s="1"/>
  <c r="L180" i="1"/>
  <c r="B1" i="4"/>
  <c r="G171" i="1"/>
  <c r="G173" i="1" s="1"/>
  <c r="G177" i="1" s="1"/>
  <c r="H171" i="1"/>
  <c r="H173" i="1" s="1"/>
  <c r="H177" i="1" s="1"/>
  <c r="I171" i="1"/>
  <c r="I173" i="1" s="1"/>
  <c r="I177" i="1" s="1"/>
  <c r="J171" i="1"/>
  <c r="J173" i="1" s="1"/>
  <c r="J177" i="1" s="1"/>
  <c r="K171" i="1"/>
  <c r="K173" i="1" s="1"/>
  <c r="K177" i="1" s="1"/>
  <c r="L171" i="1"/>
  <c r="L173" i="1" s="1"/>
  <c r="L177" i="1" s="1"/>
  <c r="M171" i="1"/>
  <c r="M173" i="1" s="1"/>
  <c r="M177" i="1" s="1"/>
  <c r="O171" i="1"/>
  <c r="O173" i="1" s="1"/>
  <c r="O177" i="1" s="1"/>
  <c r="P171" i="1"/>
  <c r="P173" i="1" s="1"/>
  <c r="P177" i="1" s="1"/>
  <c r="Q171" i="1"/>
  <c r="Q173" i="1" s="1"/>
  <c r="Q177" i="1" s="1"/>
  <c r="R171" i="1"/>
  <c r="R173" i="1" s="1"/>
  <c r="R177" i="1" s="1"/>
  <c r="S171" i="1"/>
  <c r="S173" i="1" s="1"/>
  <c r="S177" i="1" s="1"/>
  <c r="T171" i="1"/>
  <c r="T173" i="1" s="1"/>
  <c r="T177" i="1" s="1"/>
  <c r="U171" i="1"/>
  <c r="U173" i="1" s="1"/>
  <c r="U177" i="1" s="1"/>
  <c r="V171" i="1"/>
  <c r="V173" i="1" s="1"/>
  <c r="V177" i="1" s="1"/>
  <c r="W171" i="1"/>
  <c r="W173" i="1" s="1"/>
  <c r="W177" i="1" s="1"/>
  <c r="X171" i="1"/>
  <c r="X173" i="1" s="1"/>
  <c r="X177" i="1" s="1"/>
  <c r="Y171" i="1"/>
  <c r="Y173" i="1" s="1"/>
  <c r="Y177" i="1" s="1"/>
  <c r="Z171" i="1"/>
  <c r="Z173" i="1" s="1"/>
  <c r="Z177" i="1" s="1"/>
  <c r="AA171" i="1"/>
  <c r="AA173" i="1" s="1"/>
  <c r="AA177" i="1" s="1"/>
  <c r="AB171" i="1"/>
  <c r="AB173" i="1" s="1"/>
  <c r="AB177" i="1" s="1"/>
  <c r="AC171" i="1"/>
  <c r="AC173" i="1" s="1"/>
  <c r="AC177" i="1" s="1"/>
  <c r="AD171" i="1"/>
  <c r="AD173" i="1" s="1"/>
  <c r="AD177" i="1" s="1"/>
  <c r="AE171" i="1"/>
  <c r="AE173" i="1" s="1"/>
  <c r="AE177" i="1" s="1"/>
  <c r="AF171" i="1"/>
  <c r="AF173" i="1" s="1"/>
  <c r="AF177" i="1" s="1"/>
  <c r="AG171" i="1"/>
  <c r="AG173" i="1" s="1"/>
  <c r="AG177" i="1" s="1"/>
  <c r="AH171" i="1"/>
  <c r="AH173" i="1" s="1"/>
  <c r="AH177" i="1" s="1"/>
  <c r="G180" i="1"/>
  <c r="I180" i="1"/>
  <c r="J180" i="1"/>
  <c r="K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AE180" i="1"/>
  <c r="AF180" i="1"/>
  <c r="AG180" i="1"/>
  <c r="AH180" i="1"/>
  <c r="G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AE181" i="1"/>
  <c r="AF181" i="1"/>
  <c r="AG181" i="1"/>
  <c r="AH181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AC187" i="1"/>
  <c r="AD187" i="1"/>
  <c r="AE187" i="1"/>
  <c r="AF187" i="1"/>
  <c r="AG187" i="1"/>
  <c r="AH187" i="1"/>
  <c r="AI171" i="1"/>
  <c r="AI173" i="1" s="1"/>
  <c r="AI177" i="1" s="1"/>
  <c r="AI180" i="1"/>
  <c r="AI181" i="1"/>
  <c r="AI187" i="1"/>
  <c r="AF2" i="4"/>
  <c r="AG2" i="4"/>
  <c r="O168" i="1"/>
  <c r="G168" i="1"/>
  <c r="H168" i="1"/>
  <c r="I168" i="1"/>
  <c r="J168" i="1"/>
  <c r="K168" i="1"/>
  <c r="L168" i="1"/>
  <c r="M168" i="1"/>
  <c r="N168" i="1"/>
  <c r="P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AC168" i="1"/>
  <c r="AD168" i="1"/>
  <c r="AE168" i="1"/>
  <c r="AF168" i="1"/>
  <c r="AG168" i="1"/>
  <c r="AH168" i="1"/>
  <c r="AI168" i="1"/>
  <c r="E2" i="4"/>
  <c r="F2" i="4"/>
  <c r="G2" i="4"/>
  <c r="H2" i="4"/>
  <c r="I2" i="4"/>
  <c r="J2" i="4"/>
  <c r="K2" i="4"/>
  <c r="L2" i="4"/>
  <c r="M2" i="4"/>
  <c r="N2" i="4"/>
  <c r="O2" i="4"/>
  <c r="P2" i="4"/>
  <c r="Q2" i="4"/>
  <c r="R2" i="4"/>
  <c r="S2" i="4"/>
  <c r="T2" i="4"/>
  <c r="U2" i="4"/>
  <c r="V2" i="4"/>
  <c r="W2" i="4"/>
  <c r="X2" i="4"/>
  <c r="Y2" i="4"/>
  <c r="Z2" i="4"/>
  <c r="AA2" i="4"/>
  <c r="AB2" i="4"/>
  <c r="AC2" i="4"/>
  <c r="AD2" i="4"/>
  <c r="AE2" i="4"/>
  <c r="D2" i="8"/>
  <c r="C2" i="4"/>
  <c r="AH176" i="8"/>
  <c r="AH174" i="8"/>
  <c r="D169" i="8" l="1"/>
  <c r="D170" i="8" s="1"/>
  <c r="C165" i="1"/>
  <c r="E165" i="1" s="1"/>
  <c r="AG174" i="8"/>
  <c r="AG176" i="8"/>
  <c r="Z174" i="8"/>
  <c r="C187" i="1"/>
  <c r="C181" i="1"/>
  <c r="C180" i="1"/>
  <c r="F173" i="1"/>
  <c r="C173" i="1" s="1"/>
  <c r="C171" i="1"/>
  <c r="C169" i="8"/>
  <c r="C171" i="8" s="1"/>
  <c r="V165" i="4"/>
  <c r="F182" i="1"/>
  <c r="AH182" i="1"/>
  <c r="AH188" i="1" s="1"/>
  <c r="V182" i="1"/>
  <c r="V188" i="1" s="1"/>
  <c r="M174" i="8"/>
  <c r="N174" i="8"/>
  <c r="M176" i="8"/>
  <c r="AI182" i="1"/>
  <c r="AI188" i="1" s="1"/>
  <c r="AC176" i="8"/>
  <c r="AF176" i="8"/>
  <c r="E176" i="8"/>
  <c r="AC174" i="8"/>
  <c r="AC182" i="1"/>
  <c r="AC188" i="1" s="1"/>
  <c r="AA182" i="1"/>
  <c r="AA188" i="1" s="1"/>
  <c r="AF182" i="1"/>
  <c r="AF188" i="1" s="1"/>
  <c r="T174" i="8"/>
  <c r="L176" i="8"/>
  <c r="AA176" i="8"/>
  <c r="J174" i="8"/>
  <c r="Q174" i="8"/>
  <c r="I174" i="8"/>
  <c r="H176" i="8"/>
  <c r="W176" i="8"/>
  <c r="O176" i="8"/>
  <c r="AD174" i="8"/>
  <c r="V176" i="8"/>
  <c r="F174" i="8"/>
  <c r="X176" i="8"/>
  <c r="W174" i="8"/>
  <c r="X182" i="1"/>
  <c r="X188" i="1" s="1"/>
  <c r="V174" i="8"/>
  <c r="T176" i="8"/>
  <c r="Q176" i="8"/>
  <c r="P176" i="8"/>
  <c r="P174" i="8"/>
  <c r="O182" i="1"/>
  <c r="O188" i="1" s="1"/>
  <c r="L174" i="8"/>
  <c r="L182" i="1"/>
  <c r="L188" i="1" s="1"/>
  <c r="J176" i="8"/>
  <c r="I176" i="8"/>
  <c r="F176" i="8"/>
  <c r="E174" i="8"/>
  <c r="J182" i="1"/>
  <c r="J188" i="1" s="1"/>
  <c r="AB182" i="1"/>
  <c r="AB188" i="1" s="1"/>
  <c r="AD182" i="1"/>
  <c r="AD188" i="1" s="1"/>
  <c r="R182" i="1"/>
  <c r="R188" i="1" s="1"/>
  <c r="Z182" i="1"/>
  <c r="Z188" i="1" s="1"/>
  <c r="N182" i="1"/>
  <c r="N188" i="1" s="1"/>
  <c r="U182" i="1"/>
  <c r="U188" i="1" s="1"/>
  <c r="G182" i="1"/>
  <c r="G188" i="1" s="1"/>
  <c r="W182" i="1"/>
  <c r="W188" i="1" s="1"/>
  <c r="Y182" i="1"/>
  <c r="Y188" i="1" s="1"/>
  <c r="AB174" i="8"/>
  <c r="Y174" i="8"/>
  <c r="AF174" i="8"/>
  <c r="U176" i="8"/>
  <c r="AE174" i="8"/>
  <c r="AG182" i="1"/>
  <c r="AG188" i="1" s="1"/>
  <c r="AD176" i="8"/>
  <c r="AB176" i="8"/>
  <c r="AA174" i="8"/>
  <c r="Z176" i="8"/>
  <c r="Y176" i="8"/>
  <c r="X174" i="8"/>
  <c r="U174" i="8"/>
  <c r="S176" i="8"/>
  <c r="T182" i="1"/>
  <c r="T188" i="1" s="1"/>
  <c r="R176" i="8"/>
  <c r="R174" i="8"/>
  <c r="Q182" i="1"/>
  <c r="Q188" i="1" s="1"/>
  <c r="O174" i="8"/>
  <c r="M182" i="1"/>
  <c r="M188" i="1" s="1"/>
  <c r="K174" i="8"/>
  <c r="K176" i="8"/>
  <c r="K182" i="1"/>
  <c r="K188" i="1" s="1"/>
  <c r="H174" i="8"/>
  <c r="I182" i="1"/>
  <c r="I188" i="1" s="1"/>
  <c r="G176" i="8"/>
  <c r="C169" i="9"/>
  <c r="C170" i="9"/>
  <c r="AF166" i="1"/>
  <c r="AH166" i="1"/>
  <c r="AD166" i="1"/>
  <c r="AB166" i="1"/>
  <c r="V166" i="1"/>
  <c r="Z166" i="1"/>
  <c r="X166" i="1"/>
  <c r="AE182" i="1"/>
  <c r="AE188" i="1" s="1"/>
  <c r="S182" i="1"/>
  <c r="S188" i="1" s="1"/>
  <c r="H182" i="1"/>
  <c r="P182" i="1"/>
  <c r="P188" i="1" s="1"/>
  <c r="AB166" i="4"/>
  <c r="P166" i="1"/>
  <c r="G174" i="8"/>
  <c r="X166" i="4"/>
  <c r="H166" i="1"/>
  <c r="T166" i="1"/>
  <c r="N176" i="8"/>
  <c r="Z166" i="4"/>
  <c r="AE176" i="8"/>
  <c r="AF166" i="4"/>
  <c r="S174" i="8"/>
  <c r="T166" i="4"/>
  <c r="AD166" i="4"/>
  <c r="N166" i="1"/>
  <c r="R166" i="1"/>
  <c r="R166" i="4"/>
  <c r="J166" i="1"/>
  <c r="C166" i="1" l="1"/>
  <c r="F177" i="1"/>
  <c r="C177" i="1" s="1"/>
  <c r="C182" i="1"/>
  <c r="V166" i="4"/>
  <c r="C173" i="9"/>
  <c r="N166" i="4"/>
  <c r="C171" i="9"/>
  <c r="H188" i="1"/>
  <c r="L166" i="4"/>
  <c r="F166" i="4"/>
  <c r="H166" i="4"/>
  <c r="P166" i="4"/>
  <c r="F188" i="1" l="1"/>
  <c r="C188" i="1" s="1"/>
  <c r="C190" i="1" s="1"/>
  <c r="K166" i="1"/>
  <c r="Y166" i="1"/>
  <c r="S166" i="1"/>
  <c r="I166" i="4"/>
  <c r="AG166" i="1"/>
  <c r="M166" i="1"/>
  <c r="AC166" i="1"/>
  <c r="O166" i="1"/>
  <c r="W166" i="1"/>
  <c r="I166" i="1"/>
  <c r="AE166" i="4"/>
  <c r="Q166" i="4"/>
  <c r="Q166" i="1"/>
  <c r="AA166" i="1"/>
  <c r="G166" i="4"/>
  <c r="O166" i="4"/>
  <c r="U166" i="1"/>
  <c r="AE166" i="1"/>
  <c r="U166" i="4"/>
  <c r="W166" i="4"/>
  <c r="Y166" i="4"/>
  <c r="AI166" i="1"/>
  <c r="AG166" i="4"/>
  <c r="AC166" i="4"/>
  <c r="K166" i="4"/>
  <c r="M166" i="4"/>
  <c r="S166" i="4"/>
  <c r="AA166" i="4"/>
  <c r="E152" i="1"/>
  <c r="C152" i="4"/>
  <c r="L166" i="1"/>
  <c r="E147" i="1"/>
  <c r="C147" i="4"/>
  <c r="E22" i="1"/>
  <c r="C22" i="4"/>
  <c r="E61" i="1"/>
  <c r="C61" i="4"/>
  <c r="E75" i="1"/>
  <c r="C75" i="4"/>
  <c r="E39" i="1"/>
  <c r="C39" i="4"/>
  <c r="E126" i="1"/>
  <c r="C126" i="4"/>
  <c r="E59" i="1"/>
  <c r="C59" i="4"/>
  <c r="E81" i="1"/>
  <c r="C81" i="4"/>
  <c r="E127" i="1"/>
  <c r="C127" i="4"/>
  <c r="E10" i="1"/>
  <c r="C10" i="4"/>
  <c r="E80" i="1"/>
  <c r="C80" i="4"/>
  <c r="E138" i="1"/>
  <c r="C138" i="4"/>
  <c r="E55" i="1"/>
  <c r="C55" i="4"/>
  <c r="E79" i="1"/>
  <c r="C79" i="4"/>
  <c r="E17" i="1"/>
  <c r="C17" i="4"/>
  <c r="E115" i="1"/>
  <c r="C115" i="4"/>
  <c r="E130" i="1"/>
  <c r="C130" i="4"/>
  <c r="E118" i="1"/>
  <c r="C118" i="4"/>
  <c r="E129" i="1"/>
  <c r="C129" i="4"/>
  <c r="E72" i="1"/>
  <c r="C72" i="4"/>
  <c r="E137" i="1"/>
  <c r="C137" i="4"/>
  <c r="E45" i="1"/>
  <c r="C45" i="4"/>
  <c r="E34" i="1"/>
  <c r="C34" i="4"/>
  <c r="E112" i="1"/>
  <c r="C112" i="4"/>
  <c r="E26" i="1"/>
  <c r="C26" i="4"/>
  <c r="E44" i="1"/>
  <c r="C44" i="4"/>
  <c r="E143" i="1"/>
  <c r="C143" i="4"/>
  <c r="E135" i="1"/>
  <c r="E107" i="1"/>
  <c r="C107" i="4"/>
  <c r="E25" i="1"/>
  <c r="C25" i="4"/>
  <c r="E145" i="1"/>
  <c r="C145" i="4"/>
  <c r="E73" i="1"/>
  <c r="C73" i="4"/>
  <c r="E19" i="1"/>
  <c r="C19" i="4"/>
  <c r="E33" i="1"/>
  <c r="C33" i="4"/>
  <c r="E29" i="1"/>
  <c r="C29" i="4"/>
  <c r="E18" i="1"/>
  <c r="C18" i="4"/>
  <c r="E20" i="1"/>
  <c r="C20" i="4"/>
  <c r="E27" i="1"/>
  <c r="C27" i="4"/>
  <c r="E88" i="1"/>
  <c r="C88" i="4"/>
  <c r="E40" i="1"/>
  <c r="C40" i="4"/>
  <c r="E133" i="1"/>
  <c r="C133" i="4"/>
  <c r="E116" i="1"/>
  <c r="C116" i="4"/>
  <c r="E6" i="1"/>
  <c r="C6" i="4"/>
  <c r="E149" i="1"/>
  <c r="C149" i="4"/>
  <c r="E141" i="1"/>
  <c r="C141" i="4"/>
  <c r="E69" i="1"/>
  <c r="C69" i="4"/>
  <c r="E91" i="1"/>
  <c r="C91" i="4"/>
  <c r="E58" i="1"/>
  <c r="C58" i="4"/>
  <c r="E7" i="1"/>
  <c r="C7" i="4"/>
  <c r="E134" i="1"/>
  <c r="C134" i="4"/>
  <c r="E117" i="1"/>
  <c r="C117" i="4"/>
  <c r="E46" i="1"/>
  <c r="C46" i="4"/>
  <c r="E32" i="1"/>
  <c r="C32" i="4"/>
  <c r="E16" i="1"/>
  <c r="C16" i="4"/>
  <c r="E85" i="1"/>
  <c r="C85" i="4"/>
  <c r="E132" i="1"/>
  <c r="C132" i="4"/>
  <c r="E47" i="1"/>
  <c r="C47" i="4"/>
  <c r="E14" i="1"/>
  <c r="C14" i="4"/>
  <c r="E140" i="1"/>
  <c r="C140" i="4"/>
  <c r="E96" i="1"/>
  <c r="C96" i="4"/>
  <c r="E4" i="1"/>
  <c r="C4" i="4"/>
  <c r="E128" i="1"/>
  <c r="C128" i="4"/>
  <c r="E48" i="1"/>
  <c r="C48" i="4"/>
  <c r="E104" i="1"/>
  <c r="C104" i="4"/>
  <c r="E122" i="1"/>
  <c r="C122" i="4"/>
  <c r="E99" i="1"/>
  <c r="C99" i="4"/>
  <c r="E51" i="1"/>
  <c r="C51" i="4"/>
  <c r="E38" i="1"/>
  <c r="C38" i="4"/>
  <c r="E131" i="1"/>
  <c r="C131" i="4"/>
  <c r="E106" i="1"/>
  <c r="C106" i="4"/>
  <c r="E41" i="1"/>
  <c r="C41" i="4"/>
  <c r="E63" i="1"/>
  <c r="C63" i="4"/>
  <c r="E11" i="1"/>
  <c r="C11" i="4"/>
  <c r="E121" i="1"/>
  <c r="C121" i="4"/>
  <c r="E97" i="1"/>
  <c r="C97" i="4"/>
  <c r="E119" i="1"/>
  <c r="C119" i="4"/>
  <c r="E83" i="1"/>
  <c r="C83" i="4"/>
  <c r="E124" i="1"/>
  <c r="C124" i="4"/>
  <c r="C165" i="4"/>
  <c r="E74" i="1"/>
  <c r="C74" i="4"/>
  <c r="E98" i="1"/>
  <c r="C98" i="4"/>
  <c r="E87" i="1"/>
  <c r="C87" i="4"/>
  <c r="E102" i="1"/>
  <c r="C102" i="4"/>
  <c r="E42" i="1"/>
  <c r="C42" i="4"/>
  <c r="E109" i="1"/>
  <c r="C109" i="4"/>
  <c r="E64" i="1"/>
  <c r="C64" i="4"/>
  <c r="E70" i="1"/>
  <c r="C70" i="4"/>
  <c r="E89" i="1"/>
  <c r="C89" i="4"/>
  <c r="E23" i="1"/>
  <c r="C23" i="4"/>
  <c r="E43" i="1"/>
  <c r="C43" i="4"/>
  <c r="E49" i="1"/>
  <c r="C49" i="4"/>
  <c r="E144" i="1"/>
  <c r="C144" i="4"/>
  <c r="E78" i="1"/>
  <c r="C78" i="4"/>
  <c r="E62" i="1"/>
  <c r="C62" i="4"/>
  <c r="E31" i="1"/>
  <c r="C31" i="4"/>
  <c r="E150" i="1"/>
  <c r="C150" i="4"/>
  <c r="E114" i="1"/>
  <c r="C114" i="4"/>
  <c r="E60" i="1"/>
  <c r="C60" i="4"/>
  <c r="E66" i="1"/>
  <c r="C66" i="4"/>
  <c r="E28" i="1"/>
  <c r="C28" i="4"/>
  <c r="E35" i="1"/>
  <c r="C35" i="4"/>
  <c r="E92" i="1"/>
  <c r="C92" i="4"/>
  <c r="E77" i="1"/>
  <c r="C77" i="4"/>
  <c r="E12" i="1"/>
  <c r="C12" i="4"/>
  <c r="E113" i="1"/>
  <c r="C113" i="4"/>
  <c r="E21" i="1"/>
  <c r="C21" i="4"/>
  <c r="E146" i="1"/>
  <c r="C146" i="4"/>
  <c r="E37" i="1"/>
  <c r="C37" i="4"/>
  <c r="E120" i="1"/>
  <c r="C120" i="4"/>
  <c r="E101" i="1"/>
  <c r="C101" i="4"/>
  <c r="E108" i="1"/>
  <c r="C108" i="4"/>
  <c r="E94" i="1"/>
  <c r="C94" i="4"/>
  <c r="E125" i="1"/>
  <c r="C125" i="4"/>
  <c r="E148" i="1"/>
  <c r="C148" i="4"/>
  <c r="E76" i="1"/>
  <c r="C76" i="4"/>
  <c r="E95" i="1"/>
  <c r="C95" i="4"/>
  <c r="E90" i="1"/>
  <c r="C90" i="4"/>
  <c r="E151" i="1"/>
  <c r="C151" i="4"/>
  <c r="E53" i="1"/>
  <c r="C53" i="4"/>
  <c r="E110" i="1"/>
  <c r="C110" i="4"/>
  <c r="E5" i="1"/>
  <c r="C5" i="4"/>
  <c r="E93" i="1"/>
  <c r="C93" i="4"/>
  <c r="E24" i="1"/>
  <c r="C24" i="4"/>
  <c r="E82" i="1"/>
  <c r="C82" i="4"/>
  <c r="E36" i="1"/>
  <c r="C36" i="4"/>
  <c r="E111" i="1"/>
  <c r="C111" i="4"/>
  <c r="E105" i="1"/>
  <c r="C105" i="4"/>
  <c r="E136" i="1"/>
  <c r="C136" i="4"/>
  <c r="E57" i="1"/>
  <c r="C57" i="4"/>
  <c r="E30" i="1"/>
  <c r="C30" i="4"/>
  <c r="E65" i="1"/>
  <c r="C65" i="4"/>
  <c r="E142" i="1"/>
  <c r="C142" i="4"/>
  <c r="E153" i="1"/>
  <c r="C153" i="4"/>
  <c r="E15" i="1"/>
  <c r="C15" i="4"/>
  <c r="E67" i="1"/>
  <c r="C67" i="4"/>
  <c r="E13" i="1"/>
  <c r="C13" i="4"/>
  <c r="E103" i="1"/>
  <c r="C103" i="4"/>
  <c r="E50" i="1"/>
  <c r="C50" i="4"/>
  <c r="E52" i="1"/>
  <c r="C52" i="4"/>
  <c r="E139" i="1"/>
  <c r="C139" i="4"/>
  <c r="C86" i="4"/>
  <c r="E86" i="1"/>
  <c r="C123" i="4"/>
  <c r="E123" i="1"/>
  <c r="E84" i="1"/>
  <c r="C84" i="4"/>
  <c r="E56" i="1"/>
  <c r="C56" i="4"/>
  <c r="E100" i="1"/>
  <c r="C100" i="4"/>
  <c r="E71" i="1"/>
  <c r="C71" i="4"/>
  <c r="E9" i="1"/>
  <c r="C9" i="4"/>
  <c r="E8" i="1"/>
  <c r="C8" i="4"/>
  <c r="E54" i="1"/>
  <c r="C54" i="4"/>
  <c r="E68" i="1"/>
  <c r="C68" i="4"/>
  <c r="E3" i="1"/>
  <c r="C166" i="4" l="1"/>
  <c r="E166" i="4"/>
  <c r="J166" i="4"/>
</calcChain>
</file>

<file path=xl/sharedStrings.xml><?xml version="1.0" encoding="utf-8"?>
<sst xmlns="http://schemas.openxmlformats.org/spreadsheetml/2006/main" count="1100" uniqueCount="379">
  <si>
    <t>MWh /zi</t>
  </si>
  <si>
    <t>Nr. Crt.</t>
  </si>
  <si>
    <t>TOTAL</t>
  </si>
  <si>
    <t>SC NEXT ENERGY DISTRIBUTION SRL</t>
  </si>
  <si>
    <t>SC PREMIER ENERGY SRL</t>
  </si>
  <si>
    <t>SC ALPHA METAL SA</t>
  </si>
  <si>
    <t>SC NOVA POWER &amp; GAS SRL</t>
  </si>
  <si>
    <t>SC DISTRIGAZ VEST SA</t>
  </si>
  <si>
    <t>SC GAZ EST SA</t>
  </si>
  <si>
    <t>SC ENERGY GAS PROVIDER SRL</t>
  </si>
  <si>
    <t>SNGN ROMGAZ SA</t>
  </si>
  <si>
    <t>RWE SUPPLY &amp; TRADING GmbH</t>
  </si>
  <si>
    <t>SC WIEE ROMANIA  SRL</t>
  </si>
  <si>
    <t xml:space="preserve"> </t>
  </si>
  <si>
    <t>[MWh]</t>
  </si>
  <si>
    <t>Total</t>
  </si>
  <si>
    <t>Total Deficit</t>
  </si>
  <si>
    <t>Total Excedent</t>
  </si>
  <si>
    <t>Total dezechilibru zilnic initial pe SNT</t>
  </si>
  <si>
    <t>Dezechilbru zilnic valoare absoluta</t>
  </si>
  <si>
    <t>MWh/zi</t>
  </si>
  <si>
    <t>VITOL GAS AND POWER B.V.</t>
  </si>
  <si>
    <t>TINMAR ENERGY SA</t>
  </si>
  <si>
    <t>MET ROMANIA ENERGY SA</t>
  </si>
  <si>
    <t>ALPHAM</t>
  </si>
  <si>
    <t>AMGAZF</t>
  </si>
  <si>
    <t>CEZVAN</t>
  </si>
  <si>
    <t>DISVSO</t>
  </si>
  <si>
    <t>DSUDCA</t>
  </si>
  <si>
    <t>EGROMS</t>
  </si>
  <si>
    <t>ELCENB</t>
  </si>
  <si>
    <t>ENDISE</t>
  </si>
  <si>
    <t>ENELEN</t>
  </si>
  <si>
    <t>GAZEST</t>
  </si>
  <si>
    <t>MOLETR</t>
  </si>
  <si>
    <t>NEXTED</t>
  </si>
  <si>
    <t>PETPDG</t>
  </si>
  <si>
    <t>PROVID</t>
  </si>
  <si>
    <t>ROMGA1</t>
  </si>
  <si>
    <t>RWESUP</t>
  </si>
  <si>
    <t>TINENE</t>
  </si>
  <si>
    <t>TNGACT</t>
  </si>
  <si>
    <t>VITOLG</t>
  </si>
  <si>
    <t>WIEERO</t>
  </si>
  <si>
    <t>Cod UR</t>
  </si>
  <si>
    <t>CONEFG</t>
  </si>
  <si>
    <t>SC CONEF GAZ SRL</t>
  </si>
  <si>
    <t>E.ON ENERGIE ROMANIA SA</t>
  </si>
  <si>
    <t>ELECTROCENTRALE BUCURESTI SA</t>
  </si>
  <si>
    <t>ENERGY DISTRIBUTION SERVICES SRL</t>
  </si>
  <si>
    <t>SNTGN TRANSGAZ CONSUM TEHNOLOGIC</t>
  </si>
  <si>
    <t>AMROMC</t>
  </si>
  <si>
    <t>SC AMROMCO ENERGY SRL</t>
  </si>
  <si>
    <t>CORDUN</t>
  </si>
  <si>
    <t>SC CORDUN GAZ SA</t>
  </si>
  <si>
    <t>CPLCON</t>
  </si>
  <si>
    <t>CPL CONCORDIA FILIALA CLUJ ROMANIA SRL</t>
  </si>
  <si>
    <t>DATAMM</t>
  </si>
  <si>
    <t>SC MM DATA SRL</t>
  </si>
  <si>
    <t>DESPRO</t>
  </si>
  <si>
    <t>SC DESIGN PROIECT SRL</t>
  </si>
  <si>
    <t>ELEFUR</t>
  </si>
  <si>
    <t>ELECTRICA FURNIZARE SA</t>
  </si>
  <si>
    <t>ENGIEE</t>
  </si>
  <si>
    <t>ENGIE ENERGY MANAGEMENT ROMANIA SRL</t>
  </si>
  <si>
    <t>ENTREX</t>
  </si>
  <si>
    <t>SC ENTREX SERVICES SRL</t>
  </si>
  <si>
    <t>EURSEV</t>
  </si>
  <si>
    <t>SC EURO SEVEN INDUSTRY SRL</t>
  </si>
  <si>
    <t>FORTEG</t>
  </si>
  <si>
    <t>PREMIER ENERGY TRADING SRL</t>
  </si>
  <si>
    <t>GAZIAS</t>
  </si>
  <si>
    <t>GAZMIR IASI SRL</t>
  </si>
  <si>
    <t>GAZNES</t>
  </si>
  <si>
    <t>SC GAZ NORD EST SA</t>
  </si>
  <si>
    <t>GAZVES</t>
  </si>
  <si>
    <t>SC GAZ VEST SA</t>
  </si>
  <si>
    <t>INSTAN</t>
  </si>
  <si>
    <t>MEGACO</t>
  </si>
  <si>
    <t>SC MEGACONSTRUCT SA</t>
  </si>
  <si>
    <t>METAUS</t>
  </si>
  <si>
    <t>MET AUSTRIA ENERGY TRADE GmbH</t>
  </si>
  <si>
    <t>MIHOIL</t>
  </si>
  <si>
    <t>SC MIHOC OIL SRL</t>
  </si>
  <si>
    <t>PETROI</t>
  </si>
  <si>
    <t>SC OMV PETROM SA</t>
  </si>
  <si>
    <t>PRISER</t>
  </si>
  <si>
    <t>SC PRISMA SERV COMPANY SRL</t>
  </si>
  <si>
    <t>RAFENE</t>
  </si>
  <si>
    <t>SC RAFFLES ENERGY  SRL</t>
  </si>
  <si>
    <t>SALSAL</t>
  </si>
  <si>
    <t>SC SALGAZ SA</t>
  </si>
  <si>
    <t>STRATU</t>
  </si>
  <si>
    <t>TRANSE</t>
  </si>
  <si>
    <t>SC TRANSENERGO COM SA</t>
  </si>
  <si>
    <t>TNGPVT</t>
  </si>
  <si>
    <t xml:space="preserve">Total Dezechilibru UR </t>
  </si>
  <si>
    <t>Total Dezechilibru UR</t>
  </si>
  <si>
    <t>GREENG</t>
  </si>
  <si>
    <t>SC GREEN GRID SRL</t>
  </si>
  <si>
    <t>TOTAL                Ae + PVTvanz.</t>
  </si>
  <si>
    <t>Total                                    Aloc. Iesire + PVT vanzare              (MWh)</t>
  </si>
  <si>
    <t>Pondere dez. din Iesiri comerciale UR                 %</t>
  </si>
  <si>
    <t>RENOVA</t>
  </si>
  <si>
    <t>SC RENOVATIO TRADING SRL</t>
  </si>
  <si>
    <t>total Ae</t>
  </si>
  <si>
    <t>total PVTvanz.</t>
  </si>
  <si>
    <t>FORAJS</t>
  </si>
  <si>
    <t>SC FORAJ SONDE SA</t>
  </si>
  <si>
    <t>EGLGAS</t>
  </si>
  <si>
    <t>SC AXPO ENERGY ROMANIA SA</t>
  </si>
  <si>
    <t>T.  fara TGZ</t>
  </si>
  <si>
    <t>ELEPLA</t>
  </si>
  <si>
    <t>MONTRA</t>
  </si>
  <si>
    <t>ELECTRIC PLANNERS SRL</t>
  </si>
  <si>
    <t>MONSSON TRADING SRL</t>
  </si>
  <si>
    <t>SNTGN TRANSGAZ SA</t>
  </si>
  <si>
    <t>AXPOBG</t>
  </si>
  <si>
    <t>AXPO BULGARIA EAD</t>
  </si>
  <si>
    <t>SERINU</t>
  </si>
  <si>
    <t>SERINUS ENERGY ROMANIA SA</t>
  </si>
  <si>
    <t>TERORA</t>
  </si>
  <si>
    <t>TERMOFICARE ORADEA SA</t>
  </si>
  <si>
    <r>
      <t xml:space="preserve">DEZECHILIBRUL TOTAL                        </t>
    </r>
    <r>
      <rPr>
        <b/>
        <sz val="14"/>
        <color theme="1"/>
        <rFont val="Segoe UI"/>
        <family val="2"/>
        <charset val="238"/>
      </rPr>
      <t xml:space="preserve">            </t>
    </r>
    <r>
      <rPr>
        <b/>
        <sz val="12"/>
        <color theme="1"/>
        <rFont val="Segoe UI"/>
        <family val="2"/>
        <charset val="238"/>
      </rPr>
      <t xml:space="preserve">         </t>
    </r>
  </si>
  <si>
    <r>
      <rPr>
        <b/>
        <sz val="11"/>
        <color rgb="FF0000FF"/>
        <rFont val="Segoe UI"/>
        <family val="2"/>
        <charset val="238"/>
      </rPr>
      <t>PVT Vanz.</t>
    </r>
    <r>
      <rPr>
        <b/>
        <sz val="11"/>
        <color theme="1"/>
        <rFont val="Segoe UI"/>
        <family val="2"/>
        <charset val="238"/>
      </rPr>
      <t xml:space="preserve">    </t>
    </r>
    <r>
      <rPr>
        <b/>
        <sz val="10"/>
        <color theme="1"/>
        <rFont val="Segoe UI"/>
        <family val="2"/>
        <charset val="238"/>
      </rPr>
      <t>(MWh)</t>
    </r>
  </si>
  <si>
    <r>
      <t xml:space="preserve">Aloc.Iesire    </t>
    </r>
    <r>
      <rPr>
        <b/>
        <sz val="10"/>
        <color theme="1"/>
        <rFont val="Segoe UI"/>
        <family val="2"/>
        <charset val="238"/>
      </rPr>
      <t xml:space="preserve"> (MWh)</t>
    </r>
  </si>
  <si>
    <t>UNIPER</t>
  </si>
  <si>
    <t>UNIPER GLOBAL COMMODITIES SE</t>
  </si>
  <si>
    <t>AZOMSF</t>
  </si>
  <si>
    <t>ONESUP</t>
  </si>
  <si>
    <t>SC AZOMURES SA</t>
  </si>
  <si>
    <t>ONE SUPLY &amp; TRADING SRL</t>
  </si>
  <si>
    <t>CRESTE</t>
  </si>
  <si>
    <t>CEZCEH</t>
  </si>
  <si>
    <t>ECHILIBRARE FIZICĂ/COMERCIALĂ</t>
  </si>
  <si>
    <t xml:space="preserve"> PRIMIRI </t>
  </si>
  <si>
    <t xml:space="preserve">∆Lp (MWhSmc) SIMONE </t>
  </si>
  <si>
    <t xml:space="preserve">CT REALIZAT = P-L-∆Lp(MWh)SIMONE </t>
  </si>
  <si>
    <t xml:space="preserve">ALOCARE INTRARE </t>
  </si>
  <si>
    <t xml:space="preserve">OBA intrare </t>
  </si>
  <si>
    <t>OBA TOTAL</t>
  </si>
  <si>
    <t>ACHIZIȚII ECHILIBRARE OTS</t>
  </si>
  <si>
    <t xml:space="preserve">VÂNZARE ECHILIBRARE OTS  </t>
  </si>
  <si>
    <t xml:space="preserve">EXTRAS ECHILIBRARE OTS </t>
  </si>
  <si>
    <t xml:space="preserve">ÎNMAGAZINARE ECHILIBRARE OTS </t>
  </si>
  <si>
    <t>BEPCO SRL</t>
  </si>
  <si>
    <t>BEPCOG</t>
  </si>
  <si>
    <t>NEXTEP</t>
  </si>
  <si>
    <t>GASPWR</t>
  </si>
  <si>
    <t>Gas &amp; Power Trading SRL</t>
  </si>
  <si>
    <t>CEZ, a.s.</t>
  </si>
  <si>
    <t>SC CREST ENERGY SRL</t>
  </si>
  <si>
    <t>NEXT ENERGY PARTNERS SRL</t>
  </si>
  <si>
    <t>STRATUM ENERGY ROMANIA LLC WILMINGTON</t>
  </si>
  <si>
    <t>GETICA</t>
  </si>
  <si>
    <t>WIEEHU</t>
  </si>
  <si>
    <t>WIEE HUNGARY Kft</t>
  </si>
  <si>
    <t>CONEFE</t>
  </si>
  <si>
    <t>CONEF ENERGY SRL</t>
  </si>
  <si>
    <t>PPDCRO</t>
  </si>
  <si>
    <t>PRVO PLINARSKO DRUSTVO d.o.o.</t>
  </si>
  <si>
    <t xml:space="preserve"> LIVRARI </t>
  </si>
  <si>
    <t xml:space="preserve"> PRIMIRI- LIVRARI</t>
  </si>
  <si>
    <t>CONSUM TEHNOLOGIC ACHIZITIONAT</t>
  </si>
  <si>
    <t>EXTRAS  Consum tehnologic</t>
  </si>
  <si>
    <t>ÎNMAGAZINARE Consum tehnologic</t>
  </si>
  <si>
    <t>ALOCARE IESIRE</t>
  </si>
  <si>
    <t>OBA iesire</t>
  </si>
  <si>
    <t>Dez UR =∆Lp-Dez SNT CT -OBA-actiuni de echibrare</t>
  </si>
  <si>
    <t>EUROAS</t>
  </si>
  <si>
    <t>EUROASIAN ENERGY GROUP SRL</t>
  </si>
  <si>
    <t>DXTINT</t>
  </si>
  <si>
    <t>IMEXBU</t>
  </si>
  <si>
    <t>DXT INTERNATIONAL SA</t>
  </si>
  <si>
    <t>RULMEN</t>
  </si>
  <si>
    <t>RULMENTI SA</t>
  </si>
  <si>
    <t>GENPRO</t>
  </si>
  <si>
    <t>GEN-I, d.o.o.</t>
  </si>
  <si>
    <t>ENCODE</t>
  </si>
  <si>
    <t>ROMENE</t>
  </si>
  <si>
    <t>TRADEM</t>
  </si>
  <si>
    <t>IMEX OIL LIMITED NICOSIA SUCURSALA BUCUR</t>
  </si>
  <si>
    <t>ROMENERGY TRADING SRL</t>
  </si>
  <si>
    <t>TRADE MOTION SRL</t>
  </si>
  <si>
    <t>DELGAZ</t>
  </si>
  <si>
    <t>DELGAZ GRID SA</t>
  </si>
  <si>
    <t>ERDTRA</t>
  </si>
  <si>
    <t>DACPET</t>
  </si>
  <si>
    <t>SUSTAI</t>
  </si>
  <si>
    <t>SUSTAINABLE ENERGY SUPPLY NORTH SRL</t>
  </si>
  <si>
    <t>ALPROT</t>
  </si>
  <si>
    <t>ALPHA PROJECT TEHNOLOGY SA</t>
  </si>
  <si>
    <t>Dezechilibru SNT CT</t>
  </si>
  <si>
    <t>Actiuni echilibrare OTS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</si>
  <si>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</si>
  <si>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</si>
  <si>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</si>
  <si>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</si>
  <si>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</si>
  <si>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</si>
  <si>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</si>
  <si>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</si>
  <si>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</si>
  <si>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</si>
  <si>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</si>
  <si>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</si>
  <si>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</si>
  <si>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</si>
  <si>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</si>
  <si>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</si>
  <si>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</si>
  <si>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TERMOP</t>
  </si>
  <si>
    <t>SC TERMO CALOR CONFORT SA</t>
  </si>
  <si>
    <t>GOVORA</t>
  </si>
  <si>
    <t>MODERN</t>
  </si>
  <si>
    <t>SC MODERN CALOR SA</t>
  </si>
  <si>
    <t>EYEMAL</t>
  </si>
  <si>
    <t>EYE MALL SRL</t>
  </si>
  <si>
    <t>BLACKS</t>
  </si>
  <si>
    <t>GASPLU</t>
  </si>
  <si>
    <t>GAS PLUS DACIA SRL</t>
  </si>
  <si>
    <t>PETROV</t>
  </si>
  <si>
    <t>PETRO VENTURES RESOURCES SRL</t>
  </si>
  <si>
    <t>DISRET</t>
  </si>
  <si>
    <t>ARCELO</t>
  </si>
  <si>
    <t>CANTON</t>
  </si>
  <si>
    <t>RMSENE</t>
  </si>
  <si>
    <t>WEPOWE</t>
  </si>
  <si>
    <t>LIBERTY GALATI SA</t>
  </si>
  <si>
    <t>BLACK SEA OIL &amp; GAS SA</t>
  </si>
  <si>
    <t>CANTON APEMIN SRL</t>
  </si>
  <si>
    <t>DACIAN PETROLEUM SA</t>
  </si>
  <si>
    <t>DISTRIGAZ SUD RETELE SRL</t>
  </si>
  <si>
    <t>Erdal Trading Ltd</t>
  </si>
  <si>
    <t>CET GOVORA SA</t>
  </si>
  <si>
    <t>INSTANT CONSTRUCT COMPANY SRL</t>
  </si>
  <si>
    <t>SC LORD ENERGY SRL</t>
  </si>
  <si>
    <t>RMS ENERGY TRADING SRL</t>
  </si>
  <si>
    <t>WE POWER TEAM SRL</t>
  </si>
  <si>
    <t>ENGIE ROMANIA SA</t>
  </si>
  <si>
    <t>AOTERO</t>
  </si>
  <si>
    <t>TERPLO</t>
  </si>
  <si>
    <t>BDWORL</t>
  </si>
  <si>
    <t>B&amp;D WORLD TRADING SRL</t>
  </si>
  <si>
    <t>CHIMCO</t>
  </si>
  <si>
    <t>CHIMCOMPLEX SA BORZESTI</t>
  </si>
  <si>
    <t>ENERMD</t>
  </si>
  <si>
    <t>ENERGOCOM SA</t>
  </si>
  <si>
    <t>SKYGAS</t>
  </si>
  <si>
    <t>SOLPRI</t>
  </si>
  <si>
    <t>SOLPRIM SRL</t>
  </si>
  <si>
    <t>GAZMCO</t>
  </si>
  <si>
    <t>GAZ MANAGEMENT CONSULTING SRL</t>
  </si>
  <si>
    <t>VIMETC</t>
  </si>
  <si>
    <t>VIMETCO MANAGEMENT ROMANIA SRL</t>
  </si>
  <si>
    <t>DORNAC</t>
  </si>
  <si>
    <t>OLIGOP</t>
  </si>
  <si>
    <t>DEPAGR</t>
  </si>
  <si>
    <t>DEPA COMMERCIAL SA</t>
  </si>
  <si>
    <t>DTRACR</t>
  </si>
  <si>
    <t>PREMHU</t>
  </si>
  <si>
    <t>LOCALG</t>
  </si>
  <si>
    <t>GLOBAL</t>
  </si>
  <si>
    <t>GLOBAL COMMERCE - 1 Ltd.</t>
  </si>
  <si>
    <t>COMEOL</t>
  </si>
  <si>
    <t>COMPLEXUL ENERGETIC OLTENIA SA</t>
  </si>
  <si>
    <t>GETENE</t>
  </si>
  <si>
    <t>GET ENERGY TRADING SRL</t>
  </si>
  <si>
    <t>MVMCEE</t>
  </si>
  <si>
    <t>TRAFIGURA NAT GAS LIMITED</t>
  </si>
  <si>
    <t>TRAMAL</t>
  </si>
  <si>
    <t>TERMCT</t>
  </si>
  <si>
    <t>TERMOCENTRALE CONSTANTA SRL</t>
  </si>
  <si>
    <t>MGAZBG</t>
  </si>
  <si>
    <t>M-GAZ Ltd</t>
  </si>
  <si>
    <t>AOT ENERGY SRL</t>
  </si>
  <si>
    <t>DORNACOR INVEST SRL</t>
  </si>
  <si>
    <t>D. TRADING d.o.o. (CROATIA)</t>
  </si>
  <si>
    <t>Energy Core Development SRL</t>
  </si>
  <si>
    <t>GETICA 95 COM SRL</t>
  </si>
  <si>
    <t>LOCAL GAZ SRL</t>
  </si>
  <si>
    <t>MVM CEENERGY Ltd.</t>
  </si>
  <si>
    <t>SC OLIGOPOL SRL</t>
  </si>
  <si>
    <t>PREMIER ENERGY HUNGARY Ltd.</t>
  </si>
  <si>
    <t>TERMO PLOIESTI SRL</t>
  </si>
  <si>
    <t>ENEGIK</t>
  </si>
  <si>
    <t>ENERGIKO EOOD</t>
  </si>
  <si>
    <t>GEOPLI</t>
  </si>
  <si>
    <t>GEOPLIN d.o.o.</t>
  </si>
  <si>
    <t>KOLMAR</t>
  </si>
  <si>
    <t>KOLMAR BULGARIA EOOD</t>
  </si>
  <si>
    <t>DACIAE DACIA ENERGY SOLUTIONS SRL</t>
  </si>
  <si>
    <t>DACIAE</t>
  </si>
  <si>
    <t>NITRAM</t>
  </si>
  <si>
    <t>ROMUKE</t>
  </si>
  <si>
    <t>ROMUKE ROMUK ENERGY SRL</t>
  </si>
  <si>
    <t>MIRAGR SC MIRA GREEN PLANET SRL</t>
  </si>
  <si>
    <t>MIRAGR</t>
  </si>
  <si>
    <t>DTRADI</t>
  </si>
  <si>
    <t>D.TRADING INTERNATIONAL SA</t>
  </si>
  <si>
    <t>ARVIIS</t>
  </si>
  <si>
    <t>ARVIS INVEST RO SRL</t>
  </si>
  <si>
    <t>VESTTR</t>
  </si>
  <si>
    <t xml:space="preserve">GAZ VEST TRADING SRL </t>
  </si>
  <si>
    <t>MYTILI</t>
  </si>
  <si>
    <t>MYTILINEOS S.A.</t>
  </si>
  <si>
    <t>ENERGP</t>
  </si>
  <si>
    <t xml:space="preserve">ENERGOCOM GAS &amp; POWER SRL  </t>
  </si>
  <si>
    <t>YARPOW</t>
  </si>
  <si>
    <t xml:space="preserve">YAR POWER SRL </t>
  </si>
  <si>
    <t>PPC ENERGIE SA</t>
  </si>
  <si>
    <t>SDGASP</t>
  </si>
  <si>
    <t>SD GAS&amp;POWER SRL</t>
  </si>
  <si>
    <t>AD ASTRA LIMITED  </t>
  </si>
  <si>
    <t>ADASTR</t>
  </si>
  <si>
    <t>M.D.A. ENERGY SRL</t>
  </si>
  <si>
    <t>BTDCONSTRUCT &amp; AMBIENT SRL</t>
  </si>
  <si>
    <t>BTDCON</t>
  </si>
  <si>
    <t>AMVSOL</t>
  </si>
  <si>
    <t>AMV SOLAR S.R.L</t>
  </si>
  <si>
    <t>ZERENG</t>
  </si>
  <si>
    <t>ZEREN GROUP ENERGY</t>
  </si>
  <si>
    <t>PREMIER ENERGY FURNIZARE SA</t>
  </si>
  <si>
    <t>DEXIAB</t>
  </si>
  <si>
    <t>DEXIA BULGARIA OOD</t>
  </si>
  <si>
    <t>ANTOPREST ACTIV SRL</t>
  </si>
  <si>
    <t>ANTOPR</t>
  </si>
  <si>
    <t>ALIANZ</t>
  </si>
  <si>
    <t xml:space="preserve">ALLIANZ ENERGY BULGARIA </t>
  </si>
  <si>
    <t>DEPOGA</t>
  </si>
  <si>
    <t>DEPOGAZ PLOIESTI SRL</t>
  </si>
  <si>
    <t>ERUEUR</t>
  </si>
  <si>
    <t>ERU EUROPE GmbH</t>
  </si>
  <si>
    <t>NORDGZ</t>
  </si>
  <si>
    <t>NORD GAZ SRL</t>
  </si>
  <si>
    <t>ENGASP</t>
  </si>
  <si>
    <t>ENGAS PRIME SRL</t>
  </si>
  <si>
    <t>NITROA</t>
  </si>
  <si>
    <t>NITROFER GmbH</t>
  </si>
  <si>
    <t>NITRAMONIA BC SRL</t>
  </si>
  <si>
    <t>TERMON</t>
  </si>
  <si>
    <t xml:space="preserve">TERMOFICARE NAPOCA SA  </t>
  </si>
  <si>
    <t>ENECEN</t>
  </si>
  <si>
    <t>ENERGOTRADING CENTER SRL</t>
  </si>
  <si>
    <t>BULGAZ</t>
  </si>
  <si>
    <t>BULGARGAZ EAD</t>
  </si>
  <si>
    <t>MOCOHU</t>
  </si>
  <si>
    <t>MOL COMMODITY TRADING</t>
  </si>
  <si>
    <t>ENERGG</t>
  </si>
  <si>
    <t>MIXTEN</t>
  </si>
  <si>
    <t xml:space="preserve">ENERGY GAS EAD </t>
  </si>
  <si>
    <t xml:space="preserve">MIXT ENERGIE TRADING </t>
  </si>
  <si>
    <t>FINENE</t>
  </si>
  <si>
    <t>FIN ENERGY SRL</t>
  </si>
  <si>
    <t>ENDEXL</t>
  </si>
  <si>
    <t>ENDEX LTD</t>
  </si>
  <si>
    <t>FUNDPO  </t>
  </si>
  <si>
    <t>FUNDPOLE CAPITAL S.R.L</t>
  </si>
  <si>
    <t>NRCORE SRL</t>
  </si>
  <si>
    <t>NRCORE</t>
  </si>
  <si>
    <t>FUNDPO</t>
  </si>
  <si>
    <t>HELPVT</t>
  </si>
  <si>
    <t>HELPVOLT INSTAL</t>
  </si>
  <si>
    <t>PREMIE</t>
  </si>
  <si>
    <t>PREMIER ENERGY SA</t>
  </si>
  <si>
    <t>GESFRN</t>
  </si>
  <si>
    <t>GES FURNIZARE SRL   </t>
  </si>
  <si>
    <t>PHOTOVOLTAIC GREEN PROJECT SRL   </t>
  </si>
  <si>
    <t>PHOTOV</t>
  </si>
  <si>
    <r>
      <t xml:space="preserve">mil.mc.                                                          </t>
    </r>
    <r>
      <rPr>
        <b/>
        <sz val="14"/>
        <color rgb="FF0000FF"/>
        <rFont val="Segoe UI"/>
        <family val="2"/>
        <charset val="238"/>
      </rPr>
      <t xml:space="preserve"> (transformare cu  PCS = 10,711)</t>
    </r>
  </si>
  <si>
    <t>ENERCO</t>
  </si>
  <si>
    <t>ENERGY &amp; COMMODITY CAPITAL AG</t>
  </si>
  <si>
    <t xml:space="preserve">OVERGAS INC. AD </t>
  </si>
  <si>
    <t>OVERGA</t>
  </si>
  <si>
    <t>Total ieșiri comerciale UR (Ae + PVTvanz) - GMOIS - IUNIE 2025</t>
  </si>
  <si>
    <t>DEZECHILIBRE ZILNICE INITIALE-Platforma GMOIS  in luna IUNIE 2025</t>
  </si>
  <si>
    <t>DEZECHILIBRE ZILNICE INIȚIALE   - conform GMOIS in luna IUNIE 2025</t>
  </si>
  <si>
    <t>DINERG</t>
  </si>
  <si>
    <t>DINERGY POWER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</si>
</sst>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[$-418]d\-mmm;@"/>
    <numFmt numFmtId="165" formatCode="#,##0.000000"/>
    <numFmt numFmtId="166" formatCode="0.000000"/>
    <numFmt numFmtId="167" formatCode="#,##0.0000"/>
    <numFmt numFmtId="168" formatCode="#,##0.00000000000000000"/>
  </numFmts>
  <fonts count="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8"/>
      <color theme="3"/>
      <name val="Cambria"/>
      <family val="2"/>
      <charset val="238"/>
      <scheme val="major"/>
    </font>
    <font>
      <sz val="16"/>
      <color theme="1"/>
      <name val="Segoe UI"/>
      <family val="2"/>
      <charset val="238"/>
    </font>
    <font>
      <b/>
      <sz val="16"/>
      <color theme="5"/>
      <name val="Segoe UI"/>
      <family val="2"/>
      <charset val="238"/>
    </font>
    <font>
      <b/>
      <sz val="16"/>
      <color rgb="FF339966"/>
      <name val="Segoe UI"/>
      <family val="2"/>
      <charset val="238"/>
    </font>
    <font>
      <sz val="16"/>
      <color rgb="FFFF0000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sz val="11"/>
      <name val="Segoe UI"/>
      <family val="2"/>
      <charset val="238"/>
    </font>
    <font>
      <sz val="11"/>
      <color theme="1"/>
      <name val="Segoe UI"/>
      <family val="2"/>
      <charset val="238"/>
    </font>
    <font>
      <b/>
      <sz val="12"/>
      <color rgb="FF339966"/>
      <name val="Segoe UI"/>
      <family val="2"/>
      <charset val="238"/>
    </font>
    <font>
      <b/>
      <sz val="14"/>
      <color rgb="FF0000FF"/>
      <name val="Segoe UI"/>
      <family val="2"/>
      <charset val="238"/>
    </font>
    <font>
      <sz val="12"/>
      <color rgb="FF0000FF"/>
      <name val="Segoe UI"/>
      <family val="2"/>
      <charset val="238"/>
    </font>
    <font>
      <b/>
      <sz val="11"/>
      <color rgb="FFFF0000"/>
      <name val="Segoe UI"/>
      <family val="2"/>
      <charset val="238"/>
    </font>
    <font>
      <b/>
      <sz val="10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b/>
      <sz val="16"/>
      <color rgb="FFFF0000"/>
      <name val="Segoe UI"/>
      <family val="2"/>
      <charset val="238"/>
    </font>
    <font>
      <b/>
      <sz val="11"/>
      <color rgb="FF339966"/>
      <name val="Segoe UI"/>
      <family val="2"/>
      <charset val="238"/>
    </font>
    <font>
      <b/>
      <sz val="14"/>
      <name val="Segoe UI"/>
      <family val="2"/>
      <charset val="238"/>
    </font>
    <font>
      <b/>
      <sz val="11"/>
      <color rgb="FF0000FF"/>
      <name val="Segoe UI"/>
      <family val="2"/>
      <charset val="238"/>
    </font>
    <font>
      <b/>
      <sz val="11"/>
      <name val="Segoe UI"/>
      <family val="2"/>
      <charset val="238"/>
    </font>
    <font>
      <sz val="11"/>
      <color theme="1"/>
      <name val="Segoe UI"/>
      <family val="2"/>
    </font>
    <font>
      <sz val="10"/>
      <name val="Arial"/>
      <family val="2"/>
      <charset val="238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2"/>
      <color theme="1"/>
      <name val="Segoe UI"/>
      <family val="2"/>
    </font>
    <font>
      <b/>
      <sz val="11"/>
      <color theme="1"/>
      <name val="Segoe UI"/>
      <family val="2"/>
    </font>
    <font>
      <b/>
      <sz val="11"/>
      <name val="Segoe UI"/>
      <family val="2"/>
    </font>
    <font>
      <b/>
      <sz val="11"/>
      <color indexed="12"/>
      <name val="Segoe UI"/>
      <family val="2"/>
    </font>
    <font>
      <b/>
      <sz val="11"/>
      <color indexed="16"/>
      <name val="Segoe UI"/>
      <family val="2"/>
    </font>
    <font>
      <b/>
      <sz val="11"/>
      <color rgb="FFFF00FF"/>
      <name val="Segoe UI"/>
      <family val="2"/>
    </font>
    <font>
      <b/>
      <sz val="12"/>
      <color rgb="FFFF0000"/>
      <name val="Segoe UI"/>
      <family val="2"/>
      <charset val="238"/>
    </font>
    <font>
      <b/>
      <i/>
      <sz val="12"/>
      <color rgb="FFFF00FF"/>
      <name val="Segoe UI"/>
      <family val="2"/>
      <charset val="238"/>
    </font>
    <font>
      <i/>
      <sz val="11"/>
      <color rgb="FF1F4E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Segoe UI"/>
      <family val="2"/>
    </font>
    <font>
      <sz val="11"/>
      <name val="Segoe UI"/>
      <family val="2"/>
    </font>
    <font>
      <b/>
      <sz val="14"/>
      <color rgb="FFFF0000"/>
      <name val="Segoe UI"/>
      <family val="2"/>
    </font>
    <font>
      <b/>
      <sz val="12"/>
      <name val="Segoe UI"/>
      <family val="2"/>
    </font>
    <font>
      <b/>
      <sz val="12"/>
      <color rgb="FFFF00FF"/>
      <name val="Segoe UI"/>
      <family val="2"/>
    </font>
    <font>
      <sz val="12"/>
      <color indexed="12"/>
      <name val="Segoe UI"/>
      <family val="2"/>
      <charset val="238"/>
    </font>
    <font>
      <sz val="12"/>
      <color indexed="16"/>
      <name val="Segoe UI"/>
      <family val="2"/>
      <charset val="238"/>
    </font>
    <font>
      <sz val="12"/>
      <color rgb="FFFF00FF"/>
      <name val="Segoe UI"/>
      <family val="2"/>
      <charset val="238"/>
    </font>
    <font>
      <i/>
      <sz val="12"/>
      <name val="Segoe UI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3" fillId="0" borderId="0"/>
    <xf numFmtId="0" fontId="5" fillId="0" borderId="0"/>
    <xf numFmtId="0" fontId="4" fillId="0" borderId="0"/>
    <xf numFmtId="0" fontId="6" fillId="0" borderId="0"/>
    <xf numFmtId="0" fontId="5" fillId="0" borderId="0"/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9" fillId="0" borderId="10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11" applyNumberFormat="0" applyAlignment="0" applyProtection="0"/>
    <xf numFmtId="0" fontId="14" fillId="8" borderId="12" applyNumberFormat="0" applyAlignment="0" applyProtection="0"/>
    <xf numFmtId="0" fontId="15" fillId="8" borderId="11" applyNumberFormat="0" applyAlignment="0" applyProtection="0"/>
    <xf numFmtId="0" fontId="16" fillId="0" borderId="13" applyNumberFormat="0" applyFill="0" applyAlignment="0" applyProtection="0"/>
    <xf numFmtId="0" fontId="17" fillId="9" borderId="14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6" applyNumberFormat="0" applyFill="0" applyAlignment="0" applyProtection="0"/>
    <xf numFmtId="0" fontId="2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1" fillId="34" borderId="0" applyNumberFormat="0" applyBorder="0" applyAlignment="0" applyProtection="0"/>
    <xf numFmtId="0" fontId="22" fillId="0" borderId="0"/>
    <xf numFmtId="0" fontId="23" fillId="0" borderId="0" applyNumberFormat="0" applyFill="0" applyBorder="0" applyAlignment="0" applyProtection="0"/>
    <xf numFmtId="0" fontId="2" fillId="10" borderId="15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" fillId="0" borderId="0"/>
    <xf numFmtId="0" fontId="1" fillId="10" borderId="15" applyNumberFormat="0" applyFont="0" applyAlignment="0" applyProtection="0"/>
    <xf numFmtId="0" fontId="47" fillId="0" borderId="0"/>
  </cellStyleXfs>
  <cellXfs count="260">
    <xf numFmtId="0" fontId="0" fillId="0" borderId="0" xfId="0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0" fontId="26" fillId="0" borderId="0" xfId="0" applyFont="1"/>
    <xf numFmtId="0" fontId="26" fillId="0" borderId="0" xfId="0" applyFont="1" applyAlignment="1">
      <alignment horizontal="right"/>
    </xf>
    <xf numFmtId="0" fontId="24" fillId="0" borderId="0" xfId="0" applyFont="1"/>
    <xf numFmtId="0" fontId="27" fillId="0" borderId="0" xfId="0" applyFont="1"/>
    <xf numFmtId="0" fontId="30" fillId="3" borderId="5" xfId="0" applyFont="1" applyFill="1" applyBorder="1" applyAlignment="1">
      <alignment horizontal="center" vertical="center" wrapText="1"/>
    </xf>
    <xf numFmtId="0" fontId="28" fillId="0" borderId="0" xfId="0" applyFont="1"/>
    <xf numFmtId="10" fontId="32" fillId="0" borderId="18" xfId="0" applyNumberFormat="1" applyFont="1" applyFill="1" applyBorder="1" applyAlignment="1">
      <alignment horizontal="center" vertical="center"/>
    </xf>
    <xf numFmtId="3" fontId="33" fillId="2" borderId="1" xfId="0" applyNumberFormat="1" applyFont="1" applyFill="1" applyBorder="1"/>
    <xf numFmtId="3" fontId="33" fillId="0" borderId="1" xfId="0" applyNumberFormat="1" applyFont="1" applyFill="1" applyBorder="1"/>
    <xf numFmtId="0" fontId="31" fillId="0" borderId="0" xfId="0" applyFont="1"/>
    <xf numFmtId="0" fontId="31" fillId="0" borderId="21" xfId="0" applyFont="1" applyFill="1" applyBorder="1" applyAlignment="1">
      <alignment horizontal="left"/>
    </xf>
    <xf numFmtId="0" fontId="34" fillId="0" borderId="21" xfId="0" applyFont="1" applyFill="1" applyBorder="1" applyAlignment="1">
      <alignment horizontal="left"/>
    </xf>
    <xf numFmtId="0" fontId="31" fillId="0" borderId="0" xfId="0" applyFont="1" applyFill="1" applyBorder="1" applyAlignment="1">
      <alignment horizontal="left"/>
    </xf>
    <xf numFmtId="3" fontId="34" fillId="0" borderId="21" xfId="0" applyNumberFormat="1" applyFont="1" applyFill="1" applyBorder="1"/>
    <xf numFmtId="0" fontId="32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right"/>
    </xf>
    <xf numFmtId="165" fontId="28" fillId="0" borderId="0" xfId="0" applyNumberFormat="1" applyFont="1"/>
    <xf numFmtId="3" fontId="34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0" xfId="0" applyFont="1"/>
    <xf numFmtId="0" fontId="35" fillId="0" borderId="0" xfId="0" applyFont="1" applyAlignment="1">
      <alignment horizontal="right"/>
    </xf>
    <xf numFmtId="0" fontId="37" fillId="0" borderId="0" xfId="0" applyFont="1"/>
    <xf numFmtId="0" fontId="28" fillId="0" borderId="0" xfId="0" applyFont="1" applyFill="1"/>
    <xf numFmtId="0" fontId="34" fillId="0" borderId="0" xfId="0" applyFont="1"/>
    <xf numFmtId="3" fontId="33" fillId="0" borderId="1" xfId="0" applyNumberFormat="1" applyFont="1" applyBorder="1"/>
    <xf numFmtId="3" fontId="34" fillId="0" borderId="0" xfId="0" applyNumberFormat="1" applyFont="1"/>
    <xf numFmtId="0" fontId="34" fillId="0" borderId="0" xfId="0" applyFont="1" applyFill="1"/>
    <xf numFmtId="0" fontId="42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29" fillId="35" borderId="22" xfId="0" applyFont="1" applyFill="1" applyBorder="1" applyAlignment="1">
      <alignment horizontal="center" vertical="center"/>
    </xf>
    <xf numFmtId="0" fontId="43" fillId="35" borderId="5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center"/>
    </xf>
    <xf numFmtId="0" fontId="34" fillId="0" borderId="21" xfId="0" applyFont="1" applyFill="1" applyBorder="1"/>
    <xf numFmtId="3" fontId="33" fillId="0" borderId="17" xfId="0" applyNumberFormat="1" applyFont="1" applyFill="1" applyBorder="1"/>
    <xf numFmtId="0" fontId="33" fillId="0" borderId="0" xfId="0" applyFont="1"/>
    <xf numFmtId="0" fontId="45" fillId="0" borderId="0" xfId="0" applyFont="1" applyAlignment="1">
      <alignment horizontal="center" vertical="center"/>
    </xf>
    <xf numFmtId="0" fontId="45" fillId="3" borderId="22" xfId="0" applyFont="1" applyFill="1" applyBorder="1" applyAlignment="1">
      <alignment horizontal="center" vertical="center"/>
    </xf>
    <xf numFmtId="3" fontId="34" fillId="0" borderId="0" xfId="0" applyNumberFormat="1" applyFont="1" applyFill="1" applyAlignment="1">
      <alignment horizontal="left"/>
    </xf>
    <xf numFmtId="0" fontId="33" fillId="0" borderId="0" xfId="0" applyFont="1" applyFill="1" applyAlignment="1">
      <alignment horizontal="center" vertical="center"/>
    </xf>
    <xf numFmtId="0" fontId="33" fillId="0" borderId="0" xfId="0" applyFont="1" applyFill="1"/>
    <xf numFmtId="0" fontId="33" fillId="0" borderId="0" xfId="0" applyFont="1" applyFill="1" applyAlignment="1">
      <alignment horizontal="left"/>
    </xf>
    <xf numFmtId="0" fontId="34" fillId="0" borderId="0" xfId="0" applyFont="1" applyAlignment="1">
      <alignment horizontal="center"/>
    </xf>
    <xf numFmtId="4" fontId="34" fillId="0" borderId="0" xfId="0" applyNumberFormat="1" applyFont="1" applyAlignment="1">
      <alignment horizontal="left"/>
    </xf>
    <xf numFmtId="0" fontId="40" fillId="0" borderId="0" xfId="0" applyFont="1" applyAlignment="1">
      <alignment horizontal="center" vertical="center"/>
    </xf>
    <xf numFmtId="3" fontId="33" fillId="0" borderId="0" xfId="0" applyNumberFormat="1" applyFont="1"/>
    <xf numFmtId="3" fontId="33" fillId="0" borderId="0" xfId="0" applyNumberFormat="1" applyFont="1" applyFill="1"/>
    <xf numFmtId="3" fontId="40" fillId="0" borderId="0" xfId="0" applyNumberFormat="1" applyFont="1" applyAlignment="1">
      <alignment horizontal="left"/>
    </xf>
    <xf numFmtId="3" fontId="45" fillId="0" borderId="0" xfId="0" applyNumberFormat="1" applyFont="1" applyFill="1" applyAlignment="1">
      <alignment horizontal="center" vertical="center"/>
    </xf>
    <xf numFmtId="0" fontId="34" fillId="0" borderId="0" xfId="0" applyFont="1" applyAlignment="1">
      <alignment horizontal="left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right"/>
    </xf>
    <xf numFmtId="0" fontId="40" fillId="35" borderId="5" xfId="0" applyFont="1" applyFill="1" applyBorder="1" applyAlignment="1">
      <alignment horizontal="center" vertical="center" wrapText="1"/>
    </xf>
    <xf numFmtId="3" fontId="45" fillId="3" borderId="5" xfId="0" applyNumberFormat="1" applyFont="1" applyFill="1" applyBorder="1" applyAlignment="1">
      <alignment horizontal="center" vertical="center"/>
    </xf>
    <xf numFmtId="4" fontId="34" fillId="0" borderId="0" xfId="0" applyNumberFormat="1" applyFont="1" applyFill="1" applyAlignment="1">
      <alignment horizontal="center"/>
    </xf>
    <xf numFmtId="3" fontId="40" fillId="0" borderId="0" xfId="0" applyNumberFormat="1" applyFont="1" applyFill="1" applyAlignment="1">
      <alignment horizontal="left"/>
    </xf>
    <xf numFmtId="4" fontId="34" fillId="0" borderId="0" xfId="0" applyNumberFormat="1" applyFont="1" applyAlignment="1">
      <alignment horizontal="center"/>
    </xf>
    <xf numFmtId="4" fontId="40" fillId="0" borderId="0" xfId="0" applyNumberFormat="1" applyFont="1" applyAlignment="1">
      <alignment horizontal="left"/>
    </xf>
    <xf numFmtId="0" fontId="34" fillId="0" borderId="0" xfId="0" applyFont="1" applyAlignment="1">
      <alignment horizontal="right" vertical="center"/>
    </xf>
    <xf numFmtId="3" fontId="34" fillId="0" borderId="0" xfId="0" applyNumberFormat="1" applyFont="1" applyAlignment="1">
      <alignment horizontal="left"/>
    </xf>
    <xf numFmtId="165" fontId="34" fillId="0" borderId="0" xfId="0" applyNumberFormat="1" applyFont="1"/>
    <xf numFmtId="3" fontId="38" fillId="38" borderId="19" xfId="0" applyNumberFormat="1" applyFont="1" applyFill="1" applyBorder="1" applyAlignment="1">
      <alignment horizontal="center" vertical="center"/>
    </xf>
    <xf numFmtId="4" fontId="38" fillId="38" borderId="1" xfId="0" applyNumberFormat="1" applyFont="1" applyFill="1" applyBorder="1" applyAlignment="1">
      <alignment horizontal="center" vertical="center"/>
    </xf>
    <xf numFmtId="3" fontId="33" fillId="0" borderId="19" xfId="0" applyNumberFormat="1" applyFont="1" applyFill="1" applyBorder="1"/>
    <xf numFmtId="2" fontId="32" fillId="3" borderId="5" xfId="0" applyNumberFormat="1" applyFont="1" applyFill="1" applyBorder="1" applyAlignment="1">
      <alignment horizontal="center" vertical="center"/>
    </xf>
    <xf numFmtId="3" fontId="32" fillId="0" borderId="26" xfId="0" applyNumberFormat="1" applyFont="1" applyFill="1" applyBorder="1" applyAlignment="1">
      <alignment horizontal="center" vertical="center"/>
    </xf>
    <xf numFmtId="3" fontId="34" fillId="0" borderId="0" xfId="0" applyNumberFormat="1" applyFont="1" applyAlignment="1">
      <alignment horizontal="right"/>
    </xf>
    <xf numFmtId="3" fontId="32" fillId="3" borderId="5" xfId="0" applyNumberFormat="1" applyFont="1" applyFill="1" applyBorder="1" applyAlignment="1">
      <alignment horizontal="center" vertical="center"/>
    </xf>
    <xf numFmtId="0" fontId="32" fillId="3" borderId="6" xfId="0" applyFont="1" applyFill="1" applyBorder="1" applyAlignment="1">
      <alignment horizontal="center" vertical="center"/>
    </xf>
    <xf numFmtId="3" fontId="32" fillId="3" borderId="22" xfId="0" applyNumberFormat="1" applyFont="1" applyFill="1" applyBorder="1" applyAlignment="1">
      <alignment horizontal="center" vertical="center"/>
    </xf>
    <xf numFmtId="3" fontId="28" fillId="0" borderId="0" xfId="0" applyNumberFormat="1" applyFont="1" applyAlignment="1">
      <alignment horizontal="center" vertical="center"/>
    </xf>
    <xf numFmtId="0" fontId="34" fillId="36" borderId="21" xfId="0" applyFont="1" applyFill="1" applyBorder="1" applyAlignment="1">
      <alignment horizontal="left"/>
    </xf>
    <xf numFmtId="0" fontId="34" fillId="37" borderId="21" xfId="0" applyFont="1" applyFill="1" applyBorder="1" applyAlignment="1">
      <alignment horizontal="left"/>
    </xf>
    <xf numFmtId="3" fontId="34" fillId="0" borderId="21" xfId="0" applyNumberFormat="1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40" borderId="5" xfId="0" applyFont="1" applyFill="1" applyBorder="1" applyAlignment="1">
      <alignment horizontal="center" vertical="center"/>
    </xf>
    <xf numFmtId="166" fontId="28" fillId="0" borderId="0" xfId="0" applyNumberFormat="1" applyFont="1"/>
    <xf numFmtId="0" fontId="28" fillId="0" borderId="0" xfId="0" applyFont="1" applyBorder="1"/>
    <xf numFmtId="3" fontId="32" fillId="3" borderId="25" xfId="0" applyNumberFormat="1" applyFont="1" applyFill="1" applyBorder="1" applyAlignment="1">
      <alignment horizontal="center" vertical="center"/>
    </xf>
    <xf numFmtId="0" fontId="34" fillId="2" borderId="21" xfId="0" applyFont="1" applyFill="1" applyBorder="1" applyAlignment="1">
      <alignment horizontal="left"/>
    </xf>
    <xf numFmtId="3" fontId="32" fillId="0" borderId="18" xfId="0" applyNumberFormat="1" applyFont="1" applyFill="1" applyBorder="1" applyAlignment="1">
      <alignment horizontal="center" vertical="center"/>
    </xf>
    <xf numFmtId="0" fontId="30" fillId="3" borderId="22" xfId="0" applyFont="1" applyFill="1" applyBorder="1" applyAlignment="1">
      <alignment horizontal="center" vertical="center" wrapText="1"/>
    </xf>
    <xf numFmtId="10" fontId="32" fillId="0" borderId="3" xfId="0" applyNumberFormat="1" applyFont="1" applyFill="1" applyBorder="1" applyAlignment="1">
      <alignment horizontal="center" vertical="center"/>
    </xf>
    <xf numFmtId="1" fontId="48" fillId="0" borderId="0" xfId="0" applyNumberFormat="1" applyFont="1"/>
    <xf numFmtId="1" fontId="0" fillId="0" borderId="0" xfId="0" applyNumberFormat="1"/>
    <xf numFmtId="166" fontId="49" fillId="0" borderId="0" xfId="0" applyNumberFormat="1" applyFont="1"/>
    <xf numFmtId="0" fontId="50" fillId="0" borderId="0" xfId="0" applyFont="1" applyAlignment="1">
      <alignment vertical="center"/>
    </xf>
    <xf numFmtId="0" fontId="50" fillId="0" borderId="0" xfId="0" applyFont="1" applyAlignment="1">
      <alignment horizontal="right" vertical="center"/>
    </xf>
    <xf numFmtId="166" fontId="50" fillId="0" borderId="0" xfId="0" applyNumberFormat="1" applyFont="1" applyAlignment="1">
      <alignment horizontal="right" vertical="center"/>
    </xf>
    <xf numFmtId="1" fontId="20" fillId="0" borderId="0" xfId="0" applyNumberFormat="1" applyFont="1"/>
    <xf numFmtId="0" fontId="34" fillId="0" borderId="27" xfId="0" applyFont="1" applyFill="1" applyBorder="1" applyAlignment="1">
      <alignment horizontal="left"/>
    </xf>
    <xf numFmtId="0" fontId="29" fillId="3" borderId="5" xfId="0" applyFont="1" applyFill="1" applyBorder="1" applyAlignment="1">
      <alignment horizontal="center" vertical="center"/>
    </xf>
    <xf numFmtId="164" fontId="30" fillId="3" borderId="20" xfId="0" applyNumberFormat="1" applyFont="1" applyFill="1" applyBorder="1" applyAlignment="1">
      <alignment horizontal="center" vertical="center"/>
    </xf>
    <xf numFmtId="0" fontId="29" fillId="40" borderId="0" xfId="0" applyFont="1" applyFill="1" applyBorder="1" applyAlignment="1">
      <alignment horizontal="center" vertical="center"/>
    </xf>
    <xf numFmtId="1" fontId="45" fillId="0" borderId="0" xfId="0" applyNumberFormat="1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1" fillId="0" borderId="26" xfId="0" applyFont="1" applyFill="1" applyBorder="1" applyAlignment="1">
      <alignment horizontal="left"/>
    </xf>
    <xf numFmtId="0" fontId="28" fillId="0" borderId="21" xfId="0" applyFont="1" applyFill="1" applyBorder="1" applyAlignment="1">
      <alignment horizontal="left"/>
    </xf>
    <xf numFmtId="0" fontId="33" fillId="0" borderId="27" xfId="0" applyFont="1" applyFill="1" applyBorder="1" applyAlignment="1">
      <alignment horizontal="left"/>
    </xf>
    <xf numFmtId="0" fontId="34" fillId="0" borderId="21" xfId="0" applyFont="1" applyFill="1" applyBorder="1" applyAlignment="1">
      <alignment vertical="top"/>
    </xf>
    <xf numFmtId="0" fontId="46" fillId="0" borderId="21" xfId="0" applyFont="1" applyFill="1" applyBorder="1" applyAlignment="1">
      <alignment vertical="top"/>
    </xf>
    <xf numFmtId="3" fontId="28" fillId="0" borderId="0" xfId="0" applyNumberFormat="1" applyFont="1"/>
    <xf numFmtId="1" fontId="28" fillId="0" borderId="0" xfId="0" applyNumberFormat="1" applyFont="1" applyAlignment="1">
      <alignment horizontal="center" vertical="center"/>
    </xf>
    <xf numFmtId="0" fontId="51" fillId="0" borderId="0" xfId="0" applyNumberFormat="1" applyFont="1" applyAlignment="1">
      <alignment horizontal="center"/>
    </xf>
    <xf numFmtId="0" fontId="51" fillId="0" borderId="21" xfId="0" applyNumberFormat="1" applyFont="1" applyBorder="1" applyAlignment="1">
      <alignment horizontal="center" vertical="center"/>
    </xf>
    <xf numFmtId="0" fontId="51" fillId="0" borderId="0" xfId="0" applyNumberFormat="1" applyFont="1"/>
    <xf numFmtId="0" fontId="51" fillId="0" borderId="0" xfId="0" applyFont="1" applyAlignment="1">
      <alignment horizontal="center"/>
    </xf>
    <xf numFmtId="0" fontId="51" fillId="0" borderId="21" xfId="0" applyFont="1" applyBorder="1" applyAlignment="1">
      <alignment horizontal="center" vertical="center"/>
    </xf>
    <xf numFmtId="0" fontId="51" fillId="0" borderId="0" xfId="0" applyFont="1"/>
    <xf numFmtId="168" fontId="28" fillId="0" borderId="0" xfId="0" applyNumberFormat="1" applyFont="1"/>
    <xf numFmtId="167" fontId="28" fillId="0" borderId="0" xfId="0" applyNumberFormat="1" applyFont="1"/>
    <xf numFmtId="0" fontId="57" fillId="0" borderId="0" xfId="0" applyFont="1"/>
    <xf numFmtId="1" fontId="28" fillId="0" borderId="0" xfId="0" applyNumberFormat="1" applyFont="1" applyBorder="1"/>
    <xf numFmtId="1" fontId="58" fillId="2" borderId="6" xfId="0" applyNumberFormat="1" applyFont="1" applyFill="1" applyBorder="1"/>
    <xf numFmtId="0" fontId="34" fillId="0" borderId="2" xfId="0" applyFont="1" applyFill="1" applyBorder="1" applyAlignment="1">
      <alignment horizontal="center"/>
    </xf>
    <xf numFmtId="0" fontId="34" fillId="0" borderId="18" xfId="0" applyFont="1" applyFill="1" applyBorder="1" applyAlignment="1">
      <alignment horizontal="center"/>
    </xf>
    <xf numFmtId="0" fontId="29" fillId="35" borderId="25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59" fillId="0" borderId="0" xfId="0" applyFont="1"/>
    <xf numFmtId="164" fontId="40" fillId="0" borderId="23" xfId="0" applyNumberFormat="1" applyFont="1" applyBorder="1" applyAlignment="1">
      <alignment horizontal="center"/>
    </xf>
    <xf numFmtId="164" fontId="40" fillId="0" borderId="34" xfId="0" applyNumberFormat="1" applyFont="1" applyBorder="1" applyAlignment="1">
      <alignment horizontal="center"/>
    </xf>
    <xf numFmtId="0" fontId="28" fillId="0" borderId="7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40" borderId="3" xfId="0" applyFont="1" applyFill="1" applyBorder="1" applyAlignment="1">
      <alignment horizontal="center" vertical="center"/>
    </xf>
    <xf numFmtId="0" fontId="51" fillId="0" borderId="3" xfId="0" applyNumberFormat="1" applyFont="1" applyBorder="1" applyAlignment="1">
      <alignment horizontal="center" vertical="center"/>
    </xf>
    <xf numFmtId="0" fontId="51" fillId="0" borderId="3" xfId="0" applyFont="1" applyBorder="1" applyAlignment="1">
      <alignment horizontal="center" vertical="center"/>
    </xf>
    <xf numFmtId="0" fontId="28" fillId="40" borderId="29" xfId="0" applyFont="1" applyFill="1" applyBorder="1" applyAlignment="1">
      <alignment horizontal="center" vertical="center"/>
    </xf>
    <xf numFmtId="4" fontId="60" fillId="0" borderId="0" xfId="0" applyNumberFormat="1" applyFont="1"/>
    <xf numFmtId="0" fontId="34" fillId="2" borderId="3" xfId="0" applyFont="1" applyFill="1" applyBorder="1" applyAlignment="1">
      <alignment horizontal="center"/>
    </xf>
    <xf numFmtId="0" fontId="34" fillId="2" borderId="27" xfId="0" applyFont="1" applyFill="1" applyBorder="1" applyAlignment="1">
      <alignment horizontal="left"/>
    </xf>
    <xf numFmtId="0" fontId="34" fillId="2" borderId="21" xfId="0" applyFont="1" applyFill="1" applyBorder="1"/>
    <xf numFmtId="0" fontId="34" fillId="2" borderId="18" xfId="0" applyFont="1" applyFill="1" applyBorder="1" applyAlignment="1">
      <alignment horizontal="center"/>
    </xf>
    <xf numFmtId="3" fontId="33" fillId="2" borderId="4" xfId="0" applyNumberFormat="1" applyFont="1" applyFill="1" applyBorder="1"/>
    <xf numFmtId="0" fontId="34" fillId="2" borderId="27" xfId="0" applyFont="1" applyFill="1" applyBorder="1"/>
    <xf numFmtId="10" fontId="32" fillId="0" borderId="28" xfId="0" applyNumberFormat="1" applyFont="1" applyFill="1" applyBorder="1" applyAlignment="1">
      <alignment horizontal="center" vertical="center"/>
    </xf>
    <xf numFmtId="2" fontId="32" fillId="3" borderId="25" xfId="0" applyNumberFormat="1" applyFont="1" applyFill="1" applyBorder="1" applyAlignment="1">
      <alignment horizontal="center" vertical="center"/>
    </xf>
    <xf numFmtId="0" fontId="61" fillId="35" borderId="5" xfId="0" applyFont="1" applyFill="1" applyBorder="1" applyAlignment="1">
      <alignment horizontal="center" vertical="center" wrapText="1"/>
    </xf>
    <xf numFmtId="0" fontId="46" fillId="0" borderId="18" xfId="0" applyFont="1" applyFill="1" applyBorder="1" applyAlignment="1">
      <alignment horizontal="center"/>
    </xf>
    <xf numFmtId="0" fontId="46" fillId="36" borderId="3" xfId="0" applyFont="1" applyFill="1" applyBorder="1" applyAlignment="1">
      <alignment horizontal="center"/>
    </xf>
    <xf numFmtId="0" fontId="46" fillId="37" borderId="3" xfId="0" applyFont="1" applyFill="1" applyBorder="1" applyAlignment="1">
      <alignment horizontal="center"/>
    </xf>
    <xf numFmtId="0" fontId="62" fillId="0" borderId="5" xfId="0" applyFont="1" applyBorder="1" applyAlignment="1">
      <alignment horizontal="center" vertical="center"/>
    </xf>
    <xf numFmtId="0" fontId="46" fillId="0" borderId="0" xfId="0" applyFont="1" applyFill="1" applyAlignment="1">
      <alignment horizontal="center"/>
    </xf>
    <xf numFmtId="0" fontId="46" fillId="0" borderId="0" xfId="0" applyFont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46" fillId="0" borderId="0" xfId="0" applyFont="1"/>
    <xf numFmtId="0" fontId="63" fillId="0" borderId="0" xfId="0" applyFont="1"/>
    <xf numFmtId="0" fontId="34" fillId="2" borderId="28" xfId="0" applyFont="1" applyFill="1" applyBorder="1"/>
    <xf numFmtId="0" fontId="32" fillId="3" borderId="5" xfId="0" applyFont="1" applyFill="1" applyBorder="1" applyAlignment="1">
      <alignment horizontal="center" vertical="center"/>
    </xf>
    <xf numFmtId="3" fontId="33" fillId="0" borderId="0" xfId="0" applyNumberFormat="1" applyFont="1" applyFill="1" applyAlignment="1">
      <alignment horizontal="center"/>
    </xf>
    <xf numFmtId="0" fontId="31" fillId="0" borderId="18" xfId="0" applyFont="1" applyBorder="1" applyAlignment="1">
      <alignment horizontal="center"/>
    </xf>
    <xf numFmtId="2" fontId="32" fillId="0" borderId="18" xfId="0" applyNumberFormat="1" applyFont="1" applyFill="1" applyBorder="1" applyAlignment="1">
      <alignment horizontal="center" vertical="center"/>
    </xf>
    <xf numFmtId="2" fontId="31" fillId="0" borderId="17" xfId="0" applyNumberFormat="1" applyFont="1" applyFill="1" applyBorder="1"/>
    <xf numFmtId="0" fontId="30" fillId="0" borderId="6" xfId="0" applyFont="1" applyBorder="1" applyAlignment="1">
      <alignment horizontal="center" vertical="center" wrapText="1"/>
    </xf>
    <xf numFmtId="0" fontId="29" fillId="3" borderId="36" xfId="0" applyFont="1" applyFill="1" applyBorder="1" applyAlignment="1">
      <alignment horizontal="center" vertical="center" wrapText="1"/>
    </xf>
    <xf numFmtId="0" fontId="28" fillId="0" borderId="6" xfId="0" applyFont="1" applyBorder="1" applyAlignment="1">
      <alignment horizontal="center" wrapText="1"/>
    </xf>
    <xf numFmtId="3" fontId="33" fillId="36" borderId="1" xfId="0" applyNumberFormat="1" applyFont="1" applyFill="1" applyBorder="1"/>
    <xf numFmtId="3" fontId="33" fillId="37" borderId="1" xfId="0" applyNumberFormat="1" applyFont="1" applyFill="1" applyBorder="1"/>
    <xf numFmtId="0" fontId="31" fillId="0" borderId="37" xfId="0" applyFont="1" applyFill="1" applyBorder="1" applyAlignment="1">
      <alignment horizontal="left"/>
    </xf>
    <xf numFmtId="0" fontId="31" fillId="0" borderId="38" xfId="0" applyFont="1" applyFill="1" applyBorder="1" applyAlignment="1">
      <alignment horizontal="left"/>
    </xf>
    <xf numFmtId="0" fontId="28" fillId="0" borderId="38" xfId="0" applyFont="1" applyFill="1" applyBorder="1" applyAlignment="1">
      <alignment horizontal="left"/>
    </xf>
    <xf numFmtId="0" fontId="34" fillId="0" borderId="38" xfId="0" applyFont="1" applyFill="1" applyBorder="1" applyAlignment="1">
      <alignment horizontal="left"/>
    </xf>
    <xf numFmtId="0" fontId="31" fillId="0" borderId="39" xfId="0" applyFont="1" applyFill="1" applyBorder="1" applyAlignment="1">
      <alignment horizontal="left"/>
    </xf>
    <xf numFmtId="3" fontId="34" fillId="0" borderId="38" xfId="0" applyNumberFormat="1" applyFont="1" applyFill="1" applyBorder="1"/>
    <xf numFmtId="0" fontId="33" fillId="0" borderId="40" xfId="0" applyFont="1" applyFill="1" applyBorder="1" applyAlignment="1">
      <alignment horizontal="left"/>
    </xf>
    <xf numFmtId="0" fontId="34" fillId="0" borderId="38" xfId="0" applyFont="1" applyFill="1" applyBorder="1" applyAlignment="1">
      <alignment vertical="top"/>
    </xf>
    <xf numFmtId="0" fontId="46" fillId="0" borderId="38" xfId="0" applyFont="1" applyFill="1" applyBorder="1" applyAlignment="1">
      <alignment vertical="top"/>
    </xf>
    <xf numFmtId="0" fontId="34" fillId="0" borderId="40" xfId="0" applyFont="1" applyFill="1" applyBorder="1" applyAlignment="1">
      <alignment horizontal="left"/>
    </xf>
    <xf numFmtId="0" fontId="34" fillId="2" borderId="38" xfId="0" applyFont="1" applyFill="1" applyBorder="1" applyAlignment="1">
      <alignment horizontal="left"/>
    </xf>
    <xf numFmtId="0" fontId="34" fillId="2" borderId="40" xfId="0" applyFont="1" applyFill="1" applyBorder="1" applyAlignment="1">
      <alignment horizontal="left"/>
    </xf>
    <xf numFmtId="0" fontId="34" fillId="2" borderId="38" xfId="0" applyFont="1" applyFill="1" applyBorder="1"/>
    <xf numFmtId="0" fontId="34" fillId="2" borderId="40" xfId="0" applyFont="1" applyFill="1" applyBorder="1"/>
    <xf numFmtId="0" fontId="31" fillId="0" borderId="7" xfId="0" applyFont="1" applyBorder="1" applyAlignment="1">
      <alignment horizontal="center"/>
    </xf>
    <xf numFmtId="0" fontId="34" fillId="0" borderId="27" xfId="0" applyFont="1" applyFill="1" applyBorder="1"/>
    <xf numFmtId="3" fontId="43" fillId="3" borderId="5" xfId="0" applyNumberFormat="1" applyFont="1" applyFill="1" applyBorder="1" applyAlignment="1">
      <alignment horizontal="center" vertical="center"/>
    </xf>
    <xf numFmtId="0" fontId="34" fillId="0" borderId="0" xfId="0" applyFont="1" applyFill="1" applyBorder="1"/>
    <xf numFmtId="0" fontId="46" fillId="2" borderId="41" xfId="0" applyFont="1" applyFill="1" applyBorder="1" applyAlignment="1">
      <alignment horizontal="center"/>
    </xf>
    <xf numFmtId="0" fontId="46" fillId="2" borderId="18" xfId="0" applyFont="1" applyFill="1" applyBorder="1" applyAlignment="1">
      <alignment horizontal="center"/>
    </xf>
    <xf numFmtId="3" fontId="45" fillId="3" borderId="43" xfId="0" applyNumberFormat="1" applyFont="1" applyFill="1" applyBorder="1" applyAlignment="1">
      <alignment horizontal="center" vertical="center"/>
    </xf>
    <xf numFmtId="0" fontId="34" fillId="0" borderId="26" xfId="0" applyFont="1" applyFill="1" applyBorder="1"/>
    <xf numFmtId="0" fontId="46" fillId="0" borderId="29" xfId="0" applyFont="1" applyFill="1" applyBorder="1" applyAlignment="1">
      <alignment horizontal="center"/>
    </xf>
    <xf numFmtId="165" fontId="28" fillId="0" borderId="0" xfId="0" applyNumberFormat="1" applyFont="1" applyAlignment="1">
      <alignment horizontal="center" vertical="center"/>
    </xf>
    <xf numFmtId="0" fontId="33" fillId="0" borderId="1" xfId="0" applyFont="1" applyBorder="1"/>
    <xf numFmtId="3" fontId="33" fillId="0" borderId="4" xfId="0" applyNumberFormat="1" applyFont="1" applyFill="1" applyBorder="1"/>
    <xf numFmtId="3" fontId="33" fillId="36" borderId="4" xfId="0" applyNumberFormat="1" applyFont="1" applyFill="1" applyBorder="1"/>
    <xf numFmtId="3" fontId="33" fillId="37" borderId="4" xfId="0" applyNumberFormat="1" applyFont="1" applyFill="1" applyBorder="1"/>
    <xf numFmtId="3" fontId="45" fillId="0" borderId="18" xfId="0" applyNumberFormat="1" applyFont="1" applyFill="1" applyBorder="1" applyAlignment="1">
      <alignment horizontal="center" vertical="center"/>
    </xf>
    <xf numFmtId="3" fontId="53" fillId="36" borderId="3" xfId="0" applyNumberFormat="1" applyFont="1" applyFill="1" applyBorder="1" applyAlignment="1">
      <alignment horizontal="center" vertical="center"/>
    </xf>
    <xf numFmtId="3" fontId="53" fillId="37" borderId="3" xfId="0" applyNumberFormat="1" applyFont="1" applyFill="1" applyBorder="1" applyAlignment="1">
      <alignment horizontal="center" vertical="center"/>
    </xf>
    <xf numFmtId="3" fontId="45" fillId="0" borderId="42" xfId="0" applyNumberFormat="1" applyFont="1" applyFill="1" applyBorder="1" applyAlignment="1">
      <alignment horizontal="center" vertical="center"/>
    </xf>
    <xf numFmtId="3" fontId="33" fillId="2" borderId="19" xfId="0" applyNumberFormat="1" applyFont="1" applyFill="1" applyBorder="1"/>
    <xf numFmtId="3" fontId="33" fillId="0" borderId="19" xfId="0" applyNumberFormat="1" applyFont="1" applyBorder="1"/>
    <xf numFmtId="164" fontId="40" fillId="35" borderId="44" xfId="0" applyNumberFormat="1" applyFont="1" applyFill="1" applyBorder="1" applyAlignment="1">
      <alignment horizontal="center" vertical="center" wrapText="1"/>
    </xf>
    <xf numFmtId="164" fontId="40" fillId="35" borderId="25" xfId="0" applyNumberFormat="1" applyFont="1" applyFill="1" applyBorder="1" applyAlignment="1">
      <alignment horizontal="center" vertical="center" wrapText="1"/>
    </xf>
    <xf numFmtId="3" fontId="33" fillId="0" borderId="45" xfId="0" applyNumberFormat="1" applyFont="1" applyFill="1" applyBorder="1"/>
    <xf numFmtId="3" fontId="33" fillId="2" borderId="46" xfId="0" applyNumberFormat="1" applyFont="1" applyFill="1" applyBorder="1"/>
    <xf numFmtId="3" fontId="33" fillId="0" borderId="46" xfId="0" applyNumberFormat="1" applyFont="1" applyFill="1" applyBorder="1"/>
    <xf numFmtId="3" fontId="33" fillId="0" borderId="46" xfId="0" applyNumberFormat="1" applyFont="1" applyBorder="1"/>
    <xf numFmtId="0" fontId="33" fillId="0" borderId="46" xfId="0" applyFont="1" applyBorder="1"/>
    <xf numFmtId="3" fontId="45" fillId="0" borderId="7" xfId="0" applyNumberFormat="1" applyFont="1" applyFill="1" applyBorder="1" applyAlignment="1">
      <alignment horizontal="center" vertical="center"/>
    </xf>
    <xf numFmtId="3" fontId="45" fillId="36" borderId="18" xfId="0" applyNumberFormat="1" applyFont="1" applyFill="1" applyBorder="1" applyAlignment="1">
      <alignment horizontal="center" vertical="center"/>
    </xf>
    <xf numFmtId="3" fontId="45" fillId="37" borderId="18" xfId="0" applyNumberFormat="1" applyFont="1" applyFill="1" applyBorder="1" applyAlignment="1">
      <alignment horizontal="center" vertical="center"/>
    </xf>
    <xf numFmtId="164" fontId="40" fillId="35" borderId="44" xfId="0" applyNumberFormat="1" applyFont="1" applyFill="1" applyBorder="1" applyAlignment="1">
      <alignment horizontal="center" vertical="center"/>
    </xf>
    <xf numFmtId="3" fontId="33" fillId="0" borderId="47" xfId="0" applyNumberFormat="1" applyFont="1" applyBorder="1"/>
    <xf numFmtId="3" fontId="33" fillId="0" borderId="30" xfId="0" applyNumberFormat="1" applyFont="1" applyBorder="1"/>
    <xf numFmtId="0" fontId="33" fillId="0" borderId="48" xfId="0" applyFont="1" applyBorder="1"/>
    <xf numFmtId="3" fontId="33" fillId="0" borderId="49" xfId="0" applyNumberFormat="1" applyFont="1" applyBorder="1"/>
    <xf numFmtId="0" fontId="33" fillId="0" borderId="50" xfId="0" applyFont="1" applyBorder="1"/>
    <xf numFmtId="3" fontId="33" fillId="0" borderId="50" xfId="0" applyNumberFormat="1" applyFont="1" applyBorder="1"/>
    <xf numFmtId="3" fontId="33" fillId="0" borderId="49" xfId="0" applyNumberFormat="1" applyFont="1" applyFill="1" applyBorder="1"/>
    <xf numFmtId="0" fontId="33" fillId="0" borderId="50" xfId="0" applyFont="1" applyFill="1" applyBorder="1"/>
    <xf numFmtId="3" fontId="33" fillId="36" borderId="49" xfId="0" applyNumberFormat="1" applyFont="1" applyFill="1" applyBorder="1"/>
    <xf numFmtId="3" fontId="33" fillId="36" borderId="50" xfId="0" applyNumberFormat="1" applyFont="1" applyFill="1" applyBorder="1"/>
    <xf numFmtId="3" fontId="33" fillId="37" borderId="49" xfId="0" applyNumberFormat="1" applyFont="1" applyFill="1" applyBorder="1"/>
    <xf numFmtId="3" fontId="33" fillId="37" borderId="50" xfId="0" applyNumberFormat="1" applyFont="1" applyFill="1" applyBorder="1"/>
    <xf numFmtId="3" fontId="33" fillId="0" borderId="51" xfId="0" applyNumberFormat="1" applyFont="1" applyBorder="1"/>
    <xf numFmtId="3" fontId="33" fillId="0" borderId="31" xfId="0" applyNumberFormat="1" applyFont="1" applyBorder="1"/>
    <xf numFmtId="0" fontId="33" fillId="0" borderId="52" xfId="0" applyFont="1" applyBorder="1"/>
    <xf numFmtId="1" fontId="28" fillId="0" borderId="0" xfId="0" applyNumberFormat="1" applyFont="1"/>
    <xf numFmtId="3" fontId="33" fillId="2" borderId="17" xfId="0" applyNumberFormat="1" applyFont="1" applyFill="1" applyBorder="1"/>
    <xf numFmtId="0" fontId="33" fillId="2" borderId="19" xfId="0" applyFont="1" applyFill="1" applyBorder="1"/>
    <xf numFmtId="0" fontId="33" fillId="2" borderId="1" xfId="0" applyFont="1" applyFill="1" applyBorder="1"/>
    <xf numFmtId="3" fontId="58" fillId="0" borderId="33" xfId="0" applyNumberFormat="1" applyFont="1" applyBorder="1"/>
    <xf numFmtId="3" fontId="58" fillId="0" borderId="32" xfId="0" applyNumberFormat="1" applyFont="1" applyBorder="1"/>
    <xf numFmtId="1" fontId="54" fillId="2" borderId="53" xfId="0" applyNumberFormat="1" applyFont="1" applyFill="1" applyBorder="1"/>
    <xf numFmtId="1" fontId="55" fillId="2" borderId="54" xfId="0" applyNumberFormat="1" applyFont="1" applyFill="1" applyBorder="1"/>
    <xf numFmtId="0" fontId="53" fillId="0" borderId="54" xfId="0" applyFont="1" applyBorder="1"/>
    <xf numFmtId="0" fontId="56" fillId="0" borderId="54" xfId="0" applyFont="1" applyBorder="1"/>
    <xf numFmtId="0" fontId="52" fillId="2" borderId="54" xfId="0" applyFont="1" applyFill="1" applyBorder="1"/>
    <xf numFmtId="0" fontId="56" fillId="2" borderId="54" xfId="0" applyFont="1" applyFill="1" applyBorder="1"/>
    <xf numFmtId="0" fontId="53" fillId="2" borderId="54" xfId="0" applyFont="1" applyFill="1" applyBorder="1"/>
    <xf numFmtId="0" fontId="52" fillId="2" borderId="54" xfId="0" applyNumberFormat="1" applyFont="1" applyFill="1" applyBorder="1"/>
    <xf numFmtId="1" fontId="56" fillId="2" borderId="55" xfId="0" applyNumberFormat="1" applyFont="1" applyFill="1" applyBorder="1"/>
    <xf numFmtId="3" fontId="43" fillId="3" borderId="42" xfId="0" applyNumberFormat="1" applyFont="1" applyFill="1" applyBorder="1" applyAlignment="1">
      <alignment horizontal="center" vertical="center"/>
    </xf>
    <xf numFmtId="0" fontId="45" fillId="3" borderId="5" xfId="0" applyFont="1" applyFill="1" applyBorder="1" applyAlignment="1">
      <alignment horizontal="center" vertical="center"/>
    </xf>
    <xf numFmtId="1" fontId="64" fillId="0" borderId="7" xfId="0" applyNumberFormat="1" applyFont="1" applyBorder="1" applyAlignment="1">
      <alignment horizontal="center"/>
    </xf>
    <xf numFmtId="1" fontId="64" fillId="0" borderId="3" xfId="0" applyNumberFormat="1" applyFont="1" applyBorder="1" applyAlignment="1">
      <alignment horizontal="center"/>
    </xf>
    <xf numFmtId="1" fontId="65" fillId="0" borderId="3" xfId="0" applyNumberFormat="1" applyFont="1" applyBorder="1" applyAlignment="1">
      <alignment horizontal="center"/>
    </xf>
    <xf numFmtId="3" fontId="65" fillId="0" borderId="29" xfId="0" applyNumberFormat="1" applyFont="1" applyBorder="1" applyAlignment="1">
      <alignment horizontal="center"/>
    </xf>
    <xf numFmtId="1" fontId="66" fillId="2" borderId="30" xfId="0" applyNumberFormat="1" applyFont="1" applyFill="1" applyBorder="1"/>
    <xf numFmtId="1" fontId="67" fillId="2" borderId="1" xfId="0" applyNumberFormat="1" applyFont="1" applyFill="1" applyBorder="1"/>
    <xf numFmtId="1" fontId="31" fillId="0" borderId="1" xfId="0" applyNumberFormat="1" applyFont="1" applyBorder="1"/>
    <xf numFmtId="1" fontId="68" fillId="0" borderId="1" xfId="0" applyNumberFormat="1" applyFont="1" applyBorder="1"/>
    <xf numFmtId="1" fontId="69" fillId="0" borderId="1" xfId="0" applyNumberFormat="1" applyFont="1" applyBorder="1"/>
    <xf numFmtId="1" fontId="31" fillId="2" borderId="1" xfId="0" applyNumberFormat="1" applyFont="1" applyFill="1" applyBorder="1"/>
    <xf numFmtId="3" fontId="31" fillId="0" borderId="1" xfId="0" applyNumberFormat="1" applyFont="1" applyBorder="1"/>
    <xf numFmtId="1" fontId="68" fillId="2" borderId="1" xfId="0" applyNumberFormat="1" applyFont="1" applyFill="1" applyBorder="1"/>
    <xf numFmtId="1" fontId="31" fillId="0" borderId="1" xfId="0" applyNumberFormat="1" applyFont="1" applyFill="1" applyBorder="1"/>
    <xf numFmtId="1" fontId="69" fillId="2" borderId="1" xfId="0" applyNumberFormat="1" applyFont="1" applyFill="1" applyBorder="1"/>
    <xf numFmtId="3" fontId="31" fillId="2" borderId="4" xfId="0" applyNumberFormat="1" applyFont="1" applyFill="1" applyBorder="1"/>
    <xf numFmtId="3" fontId="68" fillId="0" borderId="31" xfId="0" applyNumberFormat="1" applyFont="1" applyBorder="1"/>
    <xf numFmtId="164" fontId="30" fillId="39" borderId="23" xfId="0" applyNumberFormat="1" applyFont="1" applyFill="1" applyBorder="1" applyAlignment="1">
      <alignment horizontal="center" vertical="center"/>
    </xf>
    <xf numFmtId="164" fontId="30" fillId="39" borderId="24" xfId="0" applyNumberFormat="1" applyFont="1" applyFill="1" applyBorder="1" applyAlignment="1">
      <alignment horizontal="center" vertical="center"/>
    </xf>
    <xf numFmtId="0" fontId="41" fillId="0" borderId="35" xfId="0" applyFont="1" applyBorder="1" applyAlignment="1">
      <alignment horizontal="left"/>
    </xf>
  </cellXfs>
  <cellStyles count="63">
    <cellStyle name="20% - Accent1" xfId="22" builtinId="30" customBuiltin="1"/>
    <cellStyle name="20% - Accent1 2" xfId="48" xr:uid="{00000000-0005-0000-0000-000001000000}"/>
    <cellStyle name="20% - Accent2" xfId="26" builtinId="34" customBuiltin="1"/>
    <cellStyle name="20% - Accent2 2" xfId="50" xr:uid="{00000000-0005-0000-0000-000003000000}"/>
    <cellStyle name="20% - Accent3" xfId="30" builtinId="38" customBuiltin="1"/>
    <cellStyle name="20% - Accent3 2" xfId="52" xr:uid="{00000000-0005-0000-0000-000005000000}"/>
    <cellStyle name="20% - Accent4" xfId="34" builtinId="42" customBuiltin="1"/>
    <cellStyle name="20% - Accent4 2" xfId="54" xr:uid="{00000000-0005-0000-0000-000007000000}"/>
    <cellStyle name="20% - Accent5" xfId="38" builtinId="46" customBuiltin="1"/>
    <cellStyle name="20% - Accent5 2" xfId="56" xr:uid="{00000000-0005-0000-0000-000009000000}"/>
    <cellStyle name="20% - Accent6" xfId="42" builtinId="50" customBuiltin="1"/>
    <cellStyle name="20% - Accent6 2" xfId="58" xr:uid="{00000000-0005-0000-0000-00000B000000}"/>
    <cellStyle name="40% - Accent1" xfId="23" builtinId="31" customBuiltin="1"/>
    <cellStyle name="40% - Accent1 2" xfId="49" xr:uid="{00000000-0005-0000-0000-00000D000000}"/>
    <cellStyle name="40% - Accent2" xfId="27" builtinId="35" customBuiltin="1"/>
    <cellStyle name="40% - Accent2 2" xfId="51" xr:uid="{00000000-0005-0000-0000-00000F000000}"/>
    <cellStyle name="40% - Accent3" xfId="31" builtinId="39" customBuiltin="1"/>
    <cellStyle name="40% - Accent3 2" xfId="53" xr:uid="{00000000-0005-0000-0000-000011000000}"/>
    <cellStyle name="40% - Accent4" xfId="35" builtinId="43" customBuiltin="1"/>
    <cellStyle name="40% - Accent4 2" xfId="55" xr:uid="{00000000-0005-0000-0000-000013000000}"/>
    <cellStyle name="40% - Accent5" xfId="39" builtinId="47" customBuiltin="1"/>
    <cellStyle name="40% - Accent5 2" xfId="57" xr:uid="{00000000-0005-0000-0000-000015000000}"/>
    <cellStyle name="40% - Accent6" xfId="43" builtinId="51" customBuiltin="1"/>
    <cellStyle name="40% - Accent6 2" xfId="59" xr:uid="{00000000-0005-0000-0000-000017000000}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1" xr:uid="{00000000-0005-0000-0000-000031000000}"/>
    <cellStyle name="Normal 2 2" xfId="3" xr:uid="{00000000-0005-0000-0000-000032000000}"/>
    <cellStyle name="Normal 3" xfId="2" xr:uid="{00000000-0005-0000-0000-000033000000}"/>
    <cellStyle name="Normal 4" xfId="4" xr:uid="{00000000-0005-0000-0000-000034000000}"/>
    <cellStyle name="Normal 4 2" xfId="5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14" builtinId="21" customBuiltin="1"/>
    <cellStyle name="Title 2" xfId="46" xr:uid="{00000000-0005-0000-0000-00003C000000}"/>
    <cellStyle name="Total" xfId="20" builtinId="25" customBuiltin="1"/>
    <cellStyle name="Warning Text" xfId="18" builtinId="11" customBuiltin="1"/>
  </cellStyles>
  <dxfs count="2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9" defaultPivotStyle="PivotStyleLight16">
    <tableStyle name="TableStyleQueryPreview" pivot="0" count="3" xr9:uid="{00000000-0011-0000-FFFF-FFFF00000000}">
      <tableStyleElement type="wholeTable" dxfId="23"/>
      <tableStyleElement type="headerRow" dxfId="22"/>
      <tableStyleElement type="firstRowStripe" dxfId="21"/>
    </tableStyle>
    <tableStyle name="TableStyleQueryResult" pivot="0" count="3" xr9:uid="{00000000-0011-0000-FFFF-FFFF01000000}">
      <tableStyleElement type="wholeTable" dxfId="20"/>
      <tableStyleElement type="headerRow" dxfId="19"/>
      <tableStyleElement type="firstRowStripe" dxfId="18"/>
    </tableStyle>
  </tableStyles>
  <colors>
    <mruColors>
      <color rgb="FFFFFFCC"/>
      <color rgb="FFFFFF99"/>
      <color rgb="FFFFFF00"/>
      <color rgb="FFFFFFFF"/>
      <color rgb="FFF56055"/>
      <color rgb="FFF4FAA4"/>
      <color rgb="FFEDF769"/>
      <color rgb="FFFF00FF"/>
      <color rgb="FF0000FF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74"/>
  <sheetViews>
    <sheetView zoomScale="80" zoomScaleNormal="80" workbookViewId="0">
      <pane xSplit="4" ySplit="2" topLeftCell="Q144" activePane="bottomRight" state="frozen"/>
      <selection pane="topRight" activeCell="E1" sqref="E1"/>
      <selection pane="bottomLeft" activeCell="A3" sqref="A3"/>
      <selection pane="bottomRight" activeCell="W178" sqref="W178"/>
    </sheetView>
  </sheetViews>
  <sheetFormatPr defaultColWidth="9.44140625" defaultRowHeight="16.8" x14ac:dyDescent="0.4"/>
  <cols>
    <col min="1" max="1" width="5.44140625" style="29" customWidth="1"/>
    <col min="2" max="2" width="14" style="151" customWidth="1"/>
    <col min="3" max="3" width="51.44140625" style="29" customWidth="1"/>
    <col min="4" max="4" width="23" style="55" customWidth="1"/>
    <col min="5" max="5" width="11.5546875" style="29" customWidth="1"/>
    <col min="6" max="6" width="11.5546875" style="56" customWidth="1"/>
    <col min="7" max="35" width="11.5546875" style="29" customWidth="1"/>
    <col min="36" max="36" width="11.5546875" style="32" customWidth="1"/>
    <col min="37" max="64" width="11.5546875" style="29" customWidth="1"/>
    <col min="65" max="65" width="11.44140625" style="29" customWidth="1"/>
    <col min="66" max="66" width="11.5546875" style="29" customWidth="1"/>
    <col min="67" max="16384" width="9.44140625" style="29"/>
  </cols>
  <sheetData>
    <row r="1" spans="1:66" ht="21" thickBot="1" x14ac:dyDescent="0.5">
      <c r="B1" s="152" t="s">
        <v>374</v>
      </c>
      <c r="D1" s="33"/>
      <c r="E1" s="257">
        <v>45809</v>
      </c>
      <c r="F1" s="258"/>
      <c r="G1" s="257">
        <v>45810</v>
      </c>
      <c r="H1" s="258"/>
      <c r="I1" s="257">
        <v>45811</v>
      </c>
      <c r="J1" s="258"/>
      <c r="K1" s="257">
        <v>45812</v>
      </c>
      <c r="L1" s="258"/>
      <c r="M1" s="257">
        <v>45813</v>
      </c>
      <c r="N1" s="258"/>
      <c r="O1" s="257">
        <v>45814</v>
      </c>
      <c r="P1" s="258"/>
      <c r="Q1" s="257">
        <v>45815</v>
      </c>
      <c r="R1" s="258"/>
      <c r="S1" s="257">
        <v>45816</v>
      </c>
      <c r="T1" s="258"/>
      <c r="U1" s="257">
        <v>45817</v>
      </c>
      <c r="V1" s="258"/>
      <c r="W1" s="257">
        <v>45818</v>
      </c>
      <c r="X1" s="258"/>
      <c r="Y1" s="257">
        <v>45819</v>
      </c>
      <c r="Z1" s="258"/>
      <c r="AA1" s="257">
        <v>45820</v>
      </c>
      <c r="AB1" s="258"/>
      <c r="AC1" s="257">
        <v>45821</v>
      </c>
      <c r="AD1" s="258"/>
      <c r="AE1" s="257">
        <v>45822</v>
      </c>
      <c r="AF1" s="258"/>
      <c r="AG1" s="257">
        <v>45823</v>
      </c>
      <c r="AH1" s="258"/>
      <c r="AI1" s="257">
        <v>45824</v>
      </c>
      <c r="AJ1" s="258"/>
      <c r="AK1" s="257">
        <v>45825</v>
      </c>
      <c r="AL1" s="258"/>
      <c r="AM1" s="257">
        <v>45826</v>
      </c>
      <c r="AN1" s="258"/>
      <c r="AO1" s="257">
        <v>45827</v>
      </c>
      <c r="AP1" s="258"/>
      <c r="AQ1" s="257">
        <v>45828</v>
      </c>
      <c r="AR1" s="258"/>
      <c r="AS1" s="257">
        <v>45829</v>
      </c>
      <c r="AT1" s="258"/>
      <c r="AU1" s="257">
        <v>45830</v>
      </c>
      <c r="AV1" s="258"/>
      <c r="AW1" s="257">
        <v>45831</v>
      </c>
      <c r="AX1" s="258"/>
      <c r="AY1" s="257">
        <v>45832</v>
      </c>
      <c r="AZ1" s="258"/>
      <c r="BA1" s="257">
        <v>45833</v>
      </c>
      <c r="BB1" s="258"/>
      <c r="BC1" s="257">
        <v>45834</v>
      </c>
      <c r="BD1" s="258"/>
      <c r="BE1" s="257">
        <v>45835</v>
      </c>
      <c r="BF1" s="258"/>
      <c r="BG1" s="257">
        <v>45836</v>
      </c>
      <c r="BH1" s="258"/>
      <c r="BI1" s="257">
        <v>45837</v>
      </c>
      <c r="BJ1" s="258"/>
      <c r="BK1" s="257">
        <v>45838</v>
      </c>
      <c r="BL1" s="258"/>
      <c r="BM1" s="257"/>
      <c r="BN1" s="258"/>
    </row>
    <row r="2" spans="1:66" ht="41.4" thickBot="1" x14ac:dyDescent="0.45">
      <c r="A2" s="34" t="s">
        <v>1</v>
      </c>
      <c r="B2" s="143" t="s">
        <v>44</v>
      </c>
      <c r="C2" s="35" t="s">
        <v>20</v>
      </c>
      <c r="D2" s="36" t="s">
        <v>100</v>
      </c>
      <c r="E2" s="198" t="s">
        <v>124</v>
      </c>
      <c r="F2" s="199" t="s">
        <v>125</v>
      </c>
      <c r="G2" s="198" t="s">
        <v>124</v>
      </c>
      <c r="H2" s="199" t="s">
        <v>125</v>
      </c>
      <c r="I2" s="198" t="s">
        <v>124</v>
      </c>
      <c r="J2" s="199" t="s">
        <v>125</v>
      </c>
      <c r="K2" s="198" t="s">
        <v>124</v>
      </c>
      <c r="L2" s="199" t="s">
        <v>125</v>
      </c>
      <c r="M2" s="198" t="s">
        <v>124</v>
      </c>
      <c r="N2" s="199" t="s">
        <v>125</v>
      </c>
      <c r="O2" s="198" t="s">
        <v>124</v>
      </c>
      <c r="P2" s="199" t="s">
        <v>125</v>
      </c>
      <c r="Q2" s="198" t="s">
        <v>124</v>
      </c>
      <c r="R2" s="199" t="s">
        <v>125</v>
      </c>
      <c r="S2" s="198" t="s">
        <v>124</v>
      </c>
      <c r="T2" s="199" t="s">
        <v>125</v>
      </c>
      <c r="U2" s="198" t="s">
        <v>124</v>
      </c>
      <c r="V2" s="199" t="s">
        <v>125</v>
      </c>
      <c r="W2" s="198" t="s">
        <v>124</v>
      </c>
      <c r="X2" s="199" t="s">
        <v>125</v>
      </c>
      <c r="Y2" s="198" t="s">
        <v>124</v>
      </c>
      <c r="Z2" s="199" t="s">
        <v>125</v>
      </c>
      <c r="AA2" s="198" t="s">
        <v>124</v>
      </c>
      <c r="AB2" s="199" t="s">
        <v>125</v>
      </c>
      <c r="AC2" s="198" t="s">
        <v>124</v>
      </c>
      <c r="AD2" s="199" t="s">
        <v>125</v>
      </c>
      <c r="AE2" s="198" t="s">
        <v>124</v>
      </c>
      <c r="AF2" s="199" t="s">
        <v>125</v>
      </c>
      <c r="AG2" s="198" t="s">
        <v>124</v>
      </c>
      <c r="AH2" s="199" t="s">
        <v>125</v>
      </c>
      <c r="AI2" s="198" t="s">
        <v>124</v>
      </c>
      <c r="AJ2" s="199" t="s">
        <v>125</v>
      </c>
      <c r="AK2" s="198" t="s">
        <v>124</v>
      </c>
      <c r="AL2" s="199" t="s">
        <v>125</v>
      </c>
      <c r="AM2" s="198" t="s">
        <v>124</v>
      </c>
      <c r="AN2" s="199" t="s">
        <v>125</v>
      </c>
      <c r="AO2" s="198" t="s">
        <v>124</v>
      </c>
      <c r="AP2" s="199" t="s">
        <v>125</v>
      </c>
      <c r="AQ2" s="198" t="s">
        <v>124</v>
      </c>
      <c r="AR2" s="199" t="s">
        <v>125</v>
      </c>
      <c r="AS2" s="198" t="s">
        <v>124</v>
      </c>
      <c r="AT2" s="199" t="s">
        <v>125</v>
      </c>
      <c r="AU2" s="198" t="s">
        <v>124</v>
      </c>
      <c r="AV2" s="199" t="s">
        <v>125</v>
      </c>
      <c r="AW2" s="198" t="s">
        <v>124</v>
      </c>
      <c r="AX2" s="199" t="s">
        <v>125</v>
      </c>
      <c r="AY2" s="198" t="s">
        <v>124</v>
      </c>
      <c r="AZ2" s="199" t="s">
        <v>125</v>
      </c>
      <c r="BA2" s="198" t="s">
        <v>124</v>
      </c>
      <c r="BB2" s="199" t="s">
        <v>125</v>
      </c>
      <c r="BC2" s="198" t="s">
        <v>124</v>
      </c>
      <c r="BD2" s="199" t="s">
        <v>125</v>
      </c>
      <c r="BE2" s="198" t="s">
        <v>124</v>
      </c>
      <c r="BF2" s="199" t="s">
        <v>125</v>
      </c>
      <c r="BG2" s="198" t="s">
        <v>124</v>
      </c>
      <c r="BH2" s="199" t="s">
        <v>125</v>
      </c>
      <c r="BI2" s="198" t="s">
        <v>124</v>
      </c>
      <c r="BJ2" s="199" t="s">
        <v>125</v>
      </c>
      <c r="BK2" s="198" t="s">
        <v>124</v>
      </c>
      <c r="BL2" s="199" t="s">
        <v>125</v>
      </c>
      <c r="BM2" s="198" t="s">
        <v>124</v>
      </c>
      <c r="BN2" s="199" t="s">
        <v>125</v>
      </c>
    </row>
    <row r="3" spans="1:66" s="40" customFormat="1" x14ac:dyDescent="0.4">
      <c r="A3" s="121">
        <v>1</v>
      </c>
      <c r="B3" s="144" t="s">
        <v>314</v>
      </c>
      <c r="C3" s="185" t="s">
        <v>313</v>
      </c>
      <c r="D3" s="192">
        <f>SUM(E3:BN3)</f>
        <v>0</v>
      </c>
      <c r="E3" s="225">
        <v>0</v>
      </c>
      <c r="F3" s="196">
        <v>0</v>
      </c>
      <c r="G3" s="196">
        <v>0</v>
      </c>
      <c r="H3" s="196">
        <v>0</v>
      </c>
      <c r="I3" s="196">
        <v>0</v>
      </c>
      <c r="J3" s="196">
        <v>0</v>
      </c>
      <c r="K3" s="196">
        <v>0</v>
      </c>
      <c r="L3" s="196">
        <v>0</v>
      </c>
      <c r="M3" s="196">
        <v>0</v>
      </c>
      <c r="N3" s="196">
        <v>0</v>
      </c>
      <c r="O3" s="196">
        <v>0</v>
      </c>
      <c r="P3" s="196">
        <v>0</v>
      </c>
      <c r="Q3" s="196">
        <v>0</v>
      </c>
      <c r="R3" s="196">
        <v>0</v>
      </c>
      <c r="S3" s="196">
        <v>0</v>
      </c>
      <c r="T3" s="196">
        <v>0</v>
      </c>
      <c r="U3" s="196">
        <v>0</v>
      </c>
      <c r="V3" s="196">
        <v>0</v>
      </c>
      <c r="W3" s="196">
        <v>0</v>
      </c>
      <c r="X3" s="196">
        <v>0</v>
      </c>
      <c r="Y3" s="196">
        <v>0</v>
      </c>
      <c r="Z3" s="196">
        <v>0</v>
      </c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226"/>
      <c r="BN3" s="226"/>
    </row>
    <row r="4" spans="1:66" s="40" customFormat="1" x14ac:dyDescent="0.4">
      <c r="A4" s="121">
        <v>2</v>
      </c>
      <c r="B4" s="144" t="s">
        <v>327</v>
      </c>
      <c r="C4" s="185" t="s">
        <v>328</v>
      </c>
      <c r="D4" s="192">
        <f t="shared" ref="D4:D69" si="0">SUM(E4:BN4)</f>
        <v>100</v>
      </c>
      <c r="E4" s="139">
        <v>0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  <c r="K4" s="11">
        <v>0</v>
      </c>
      <c r="L4" s="11">
        <v>0</v>
      </c>
      <c r="M4" s="11">
        <v>0</v>
      </c>
      <c r="N4" s="11">
        <v>0</v>
      </c>
      <c r="O4" s="11">
        <v>0</v>
      </c>
      <c r="P4" s="11">
        <v>0</v>
      </c>
      <c r="Q4" s="11">
        <v>0</v>
      </c>
      <c r="R4" s="11">
        <v>0</v>
      </c>
      <c r="S4" s="11">
        <v>100</v>
      </c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0</v>
      </c>
      <c r="Z4" s="11">
        <v>0</v>
      </c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96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227"/>
      <c r="BN4" s="227"/>
    </row>
    <row r="5" spans="1:66" s="40" customFormat="1" x14ac:dyDescent="0.4">
      <c r="A5" s="121">
        <v>3</v>
      </c>
      <c r="B5" s="144" t="s">
        <v>24</v>
      </c>
      <c r="C5" s="38" t="s">
        <v>5</v>
      </c>
      <c r="D5" s="192">
        <f t="shared" si="0"/>
        <v>2891.0197750000002</v>
      </c>
      <c r="E5" s="139">
        <v>0</v>
      </c>
      <c r="F5" s="11">
        <v>206.93889999999999</v>
      </c>
      <c r="G5" s="11">
        <v>0</v>
      </c>
      <c r="H5" s="11">
        <v>303.28156999999999</v>
      </c>
      <c r="I5" s="11">
        <v>0</v>
      </c>
      <c r="J5" s="11">
        <v>310.83681999999999</v>
      </c>
      <c r="K5" s="11">
        <v>0</v>
      </c>
      <c r="L5" s="11">
        <v>297.42606499999999</v>
      </c>
      <c r="M5" s="11">
        <v>0</v>
      </c>
      <c r="N5" s="11">
        <v>269.88207799999998</v>
      </c>
      <c r="O5" s="11">
        <v>0</v>
      </c>
      <c r="P5" s="11">
        <v>248.77520000000001</v>
      </c>
      <c r="Q5" s="11">
        <v>0</v>
      </c>
      <c r="R5" s="11">
        <v>227.76613499999999</v>
      </c>
      <c r="S5" s="11">
        <v>0</v>
      </c>
      <c r="T5" s="11">
        <v>206.03890999999999</v>
      </c>
      <c r="U5" s="11">
        <v>0</v>
      </c>
      <c r="V5" s="11">
        <v>213.58041</v>
      </c>
      <c r="W5" s="11">
        <v>0</v>
      </c>
      <c r="X5" s="11">
        <v>316.55930599999999</v>
      </c>
      <c r="Y5" s="11">
        <v>0</v>
      </c>
      <c r="Z5" s="11">
        <v>289.93438099999997</v>
      </c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96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227"/>
      <c r="BN5" s="227"/>
    </row>
    <row r="6" spans="1:66" s="40" customFormat="1" x14ac:dyDescent="0.4">
      <c r="A6" s="121">
        <v>4</v>
      </c>
      <c r="B6" s="144" t="s">
        <v>190</v>
      </c>
      <c r="C6" s="38" t="s">
        <v>191</v>
      </c>
      <c r="D6" s="192">
        <f t="shared" si="0"/>
        <v>1037.1629359999999</v>
      </c>
      <c r="E6" s="139">
        <v>0</v>
      </c>
      <c r="F6" s="11">
        <v>15.968296</v>
      </c>
      <c r="G6" s="11">
        <v>0</v>
      </c>
      <c r="H6" s="11">
        <v>15.90532</v>
      </c>
      <c r="I6" s="11">
        <v>0</v>
      </c>
      <c r="J6" s="11">
        <v>111.282472</v>
      </c>
      <c r="K6" s="11">
        <v>0</v>
      </c>
      <c r="L6" s="11">
        <v>135.948072</v>
      </c>
      <c r="M6" s="11">
        <v>0</v>
      </c>
      <c r="N6" s="11">
        <v>107.7978</v>
      </c>
      <c r="O6" s="11">
        <v>0</v>
      </c>
      <c r="P6" s="11">
        <v>152.55274399999999</v>
      </c>
      <c r="Q6" s="11">
        <v>0</v>
      </c>
      <c r="R6" s="11">
        <v>119.322408</v>
      </c>
      <c r="S6" s="11">
        <v>0</v>
      </c>
      <c r="T6" s="11">
        <v>76.908072000000004</v>
      </c>
      <c r="U6" s="11">
        <v>0</v>
      </c>
      <c r="V6" s="11">
        <v>49.398055999999997</v>
      </c>
      <c r="W6" s="11">
        <v>0</v>
      </c>
      <c r="X6" s="11">
        <v>106.968616</v>
      </c>
      <c r="Y6" s="11">
        <v>0</v>
      </c>
      <c r="Z6" s="11">
        <v>145.11107999999999</v>
      </c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96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227"/>
      <c r="BN6" s="227"/>
    </row>
    <row r="7" spans="1:66" s="40" customFormat="1" x14ac:dyDescent="0.4">
      <c r="A7" s="121">
        <v>5</v>
      </c>
      <c r="B7" s="144" t="s">
        <v>25</v>
      </c>
      <c r="C7" s="38" t="s">
        <v>6</v>
      </c>
      <c r="D7" s="192">
        <f t="shared" si="0"/>
        <v>61943.208998000002</v>
      </c>
      <c r="E7" s="139">
        <v>0</v>
      </c>
      <c r="F7" s="11">
        <v>5642.1518120000001</v>
      </c>
      <c r="G7" s="11">
        <v>0</v>
      </c>
      <c r="H7" s="11">
        <v>6441.3963809999996</v>
      </c>
      <c r="I7" s="11">
        <v>0</v>
      </c>
      <c r="J7" s="11">
        <v>6168.699001</v>
      </c>
      <c r="K7" s="11">
        <v>0</v>
      </c>
      <c r="L7" s="11">
        <v>6375.9432349999997</v>
      </c>
      <c r="M7" s="11">
        <v>0</v>
      </c>
      <c r="N7" s="11">
        <v>6362.1974659999996</v>
      </c>
      <c r="O7" s="11">
        <v>0</v>
      </c>
      <c r="P7" s="11">
        <v>5827.720104</v>
      </c>
      <c r="Q7" s="11">
        <v>300</v>
      </c>
      <c r="R7" s="11">
        <v>5940.2944749999997</v>
      </c>
      <c r="S7" s="11">
        <v>600</v>
      </c>
      <c r="T7" s="11">
        <v>4977.0254720000003</v>
      </c>
      <c r="U7" s="11">
        <v>682</v>
      </c>
      <c r="V7" s="11">
        <v>5208.7386710000001</v>
      </c>
      <c r="W7" s="11">
        <v>200</v>
      </c>
      <c r="X7" s="11">
        <v>3544.585544</v>
      </c>
      <c r="Y7" s="11">
        <v>500</v>
      </c>
      <c r="Z7" s="11">
        <v>3172.4568370000002</v>
      </c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96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227"/>
      <c r="BN7" s="227"/>
    </row>
    <row r="8" spans="1:66" s="40" customFormat="1" x14ac:dyDescent="0.4">
      <c r="A8" s="121">
        <v>6</v>
      </c>
      <c r="B8" s="144" t="s">
        <v>51</v>
      </c>
      <c r="C8" s="38" t="s">
        <v>52</v>
      </c>
      <c r="D8" s="192">
        <f t="shared" si="0"/>
        <v>11397</v>
      </c>
      <c r="E8" s="139">
        <v>1030</v>
      </c>
      <c r="F8" s="11">
        <v>0</v>
      </c>
      <c r="G8" s="11">
        <v>1110</v>
      </c>
      <c r="H8" s="11">
        <v>0</v>
      </c>
      <c r="I8" s="11">
        <v>1060</v>
      </c>
      <c r="J8" s="11">
        <v>0</v>
      </c>
      <c r="K8" s="11">
        <v>1060</v>
      </c>
      <c r="L8" s="11">
        <v>0</v>
      </c>
      <c r="M8" s="11">
        <v>1017</v>
      </c>
      <c r="N8" s="11">
        <v>0</v>
      </c>
      <c r="O8" s="11">
        <v>1030</v>
      </c>
      <c r="P8" s="11">
        <v>0</v>
      </c>
      <c r="Q8" s="11">
        <v>1000</v>
      </c>
      <c r="R8" s="11">
        <v>0</v>
      </c>
      <c r="S8" s="11">
        <v>1030</v>
      </c>
      <c r="T8" s="11">
        <v>0</v>
      </c>
      <c r="U8" s="11">
        <v>1000</v>
      </c>
      <c r="V8" s="11">
        <v>0</v>
      </c>
      <c r="W8" s="11">
        <v>1030</v>
      </c>
      <c r="X8" s="11">
        <v>0</v>
      </c>
      <c r="Y8" s="11">
        <v>1030</v>
      </c>
      <c r="Z8" s="11">
        <v>0</v>
      </c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96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227"/>
      <c r="BN8" s="227"/>
    </row>
    <row r="9" spans="1:66" s="40" customFormat="1" x14ac:dyDescent="0.4">
      <c r="A9" s="121">
        <v>7</v>
      </c>
      <c r="B9" s="144" t="s">
        <v>318</v>
      </c>
      <c r="C9" s="38" t="s">
        <v>319</v>
      </c>
      <c r="D9" s="192">
        <f t="shared" si="0"/>
        <v>2200</v>
      </c>
      <c r="E9" s="139">
        <v>220</v>
      </c>
      <c r="F9" s="11">
        <v>0</v>
      </c>
      <c r="G9" s="11">
        <v>220</v>
      </c>
      <c r="H9" s="11">
        <v>0</v>
      </c>
      <c r="I9" s="11">
        <v>220</v>
      </c>
      <c r="J9" s="11">
        <v>0</v>
      </c>
      <c r="K9" s="11">
        <v>220</v>
      </c>
      <c r="L9" s="11">
        <v>0</v>
      </c>
      <c r="M9" s="11">
        <v>220</v>
      </c>
      <c r="N9" s="11">
        <v>0</v>
      </c>
      <c r="O9" s="11">
        <v>0</v>
      </c>
      <c r="P9" s="11">
        <v>0</v>
      </c>
      <c r="Q9" s="11">
        <v>220</v>
      </c>
      <c r="R9" s="11">
        <v>0</v>
      </c>
      <c r="S9" s="11">
        <v>220</v>
      </c>
      <c r="T9" s="11">
        <v>0</v>
      </c>
      <c r="U9" s="11">
        <v>220</v>
      </c>
      <c r="V9" s="11">
        <v>0</v>
      </c>
      <c r="W9" s="11">
        <v>220</v>
      </c>
      <c r="X9" s="11">
        <v>0</v>
      </c>
      <c r="Y9" s="11">
        <v>220</v>
      </c>
      <c r="Z9" s="11">
        <v>0</v>
      </c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96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227"/>
      <c r="BN9" s="227"/>
    </row>
    <row r="10" spans="1:66" s="40" customFormat="1" x14ac:dyDescent="0.4">
      <c r="A10" s="121">
        <v>8</v>
      </c>
      <c r="B10" s="144" t="s">
        <v>326</v>
      </c>
      <c r="C10" s="38" t="s">
        <v>325</v>
      </c>
      <c r="D10" s="192">
        <f t="shared" si="0"/>
        <v>307.913635</v>
      </c>
      <c r="E10" s="139">
        <v>0</v>
      </c>
      <c r="F10" s="11">
        <v>29.020849999999999</v>
      </c>
      <c r="G10" s="11">
        <v>0</v>
      </c>
      <c r="H10" s="11">
        <v>28.189592000000001</v>
      </c>
      <c r="I10" s="11">
        <v>0</v>
      </c>
      <c r="J10" s="11">
        <v>28.059296</v>
      </c>
      <c r="K10" s="11">
        <v>0</v>
      </c>
      <c r="L10" s="11">
        <v>27.852501</v>
      </c>
      <c r="M10" s="11">
        <v>0</v>
      </c>
      <c r="N10" s="11">
        <v>28.377965</v>
      </c>
      <c r="O10" s="11">
        <v>0</v>
      </c>
      <c r="P10" s="11">
        <v>28.970175999999999</v>
      </c>
      <c r="Q10" s="11">
        <v>0</v>
      </c>
      <c r="R10" s="11">
        <v>27.950213999999999</v>
      </c>
      <c r="S10" s="11">
        <v>0</v>
      </c>
      <c r="T10" s="11">
        <v>26.549288000000001</v>
      </c>
      <c r="U10" s="11">
        <v>0</v>
      </c>
      <c r="V10" s="11">
        <v>27.488700000000001</v>
      </c>
      <c r="W10" s="11">
        <v>0</v>
      </c>
      <c r="X10" s="11">
        <v>27.759340000000002</v>
      </c>
      <c r="Y10" s="11">
        <v>0</v>
      </c>
      <c r="Z10" s="11">
        <v>27.695713000000001</v>
      </c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96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227"/>
      <c r="BN10" s="227"/>
    </row>
    <row r="11" spans="1:66" s="40" customFormat="1" x14ac:dyDescent="0.4">
      <c r="A11" s="121">
        <v>9</v>
      </c>
      <c r="B11" s="144" t="s">
        <v>240</v>
      </c>
      <c r="C11" s="38" t="s">
        <v>275</v>
      </c>
      <c r="D11" s="192">
        <f t="shared" si="0"/>
        <v>0</v>
      </c>
      <c r="E11" s="139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96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227"/>
      <c r="BN11" s="227"/>
    </row>
    <row r="12" spans="1:66" s="40" customFormat="1" x14ac:dyDescent="0.4">
      <c r="A12" s="121">
        <v>10</v>
      </c>
      <c r="B12" s="144" t="s">
        <v>224</v>
      </c>
      <c r="C12" s="38" t="s">
        <v>228</v>
      </c>
      <c r="D12" s="192">
        <f t="shared" si="0"/>
        <v>22598.910876000002</v>
      </c>
      <c r="E12" s="139">
        <v>0</v>
      </c>
      <c r="F12" s="11">
        <v>1403.5713800000001</v>
      </c>
      <c r="G12" s="11">
        <v>0</v>
      </c>
      <c r="H12" s="11">
        <v>2089.397375</v>
      </c>
      <c r="I12" s="11">
        <v>0</v>
      </c>
      <c r="J12" s="11">
        <v>2028.7139239999999</v>
      </c>
      <c r="K12" s="11">
        <v>0</v>
      </c>
      <c r="L12" s="11">
        <v>2250.115084</v>
      </c>
      <c r="M12" s="11">
        <v>0</v>
      </c>
      <c r="N12" s="11">
        <v>3174.1074549999998</v>
      </c>
      <c r="O12" s="11">
        <v>0</v>
      </c>
      <c r="P12" s="11">
        <v>1952.3994700000001</v>
      </c>
      <c r="Q12" s="11">
        <v>200</v>
      </c>
      <c r="R12" s="11">
        <v>1814.68454</v>
      </c>
      <c r="S12" s="11">
        <v>0</v>
      </c>
      <c r="T12" s="11">
        <v>2209.0699549999999</v>
      </c>
      <c r="U12" s="11">
        <v>0</v>
      </c>
      <c r="V12" s="11">
        <v>2064.280268</v>
      </c>
      <c r="W12" s="11">
        <v>0</v>
      </c>
      <c r="X12" s="11">
        <v>1686.1494299999999</v>
      </c>
      <c r="Y12" s="11">
        <v>0</v>
      </c>
      <c r="Z12" s="11">
        <v>1726.4219949999999</v>
      </c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96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227"/>
      <c r="BN12" s="227"/>
    </row>
    <row r="13" spans="1:66" s="40" customFormat="1" x14ac:dyDescent="0.4">
      <c r="A13" s="121">
        <v>11</v>
      </c>
      <c r="B13" s="144" t="s">
        <v>300</v>
      </c>
      <c r="C13" s="38" t="s">
        <v>301</v>
      </c>
      <c r="D13" s="192">
        <f t="shared" si="0"/>
        <v>3481.8376939999994</v>
      </c>
      <c r="E13" s="139">
        <v>0</v>
      </c>
      <c r="F13" s="11">
        <v>249.26276899999999</v>
      </c>
      <c r="G13" s="11">
        <v>0</v>
      </c>
      <c r="H13" s="11">
        <v>249.26276899999999</v>
      </c>
      <c r="I13" s="11">
        <v>50</v>
      </c>
      <c r="J13" s="11">
        <v>199.210004</v>
      </c>
      <c r="K13" s="11">
        <v>420</v>
      </c>
      <c r="L13" s="11">
        <v>249.26276899999999</v>
      </c>
      <c r="M13" s="11">
        <v>0</v>
      </c>
      <c r="N13" s="11">
        <v>249.26276899999999</v>
      </c>
      <c r="O13" s="11">
        <v>0</v>
      </c>
      <c r="P13" s="11">
        <v>249.26276899999999</v>
      </c>
      <c r="Q13" s="11">
        <v>0</v>
      </c>
      <c r="R13" s="11">
        <v>249.26276899999999</v>
      </c>
      <c r="S13" s="11">
        <v>0</v>
      </c>
      <c r="T13" s="11">
        <v>249.26276899999999</v>
      </c>
      <c r="U13" s="11">
        <v>0</v>
      </c>
      <c r="V13" s="11">
        <v>249.26276899999999</v>
      </c>
      <c r="W13" s="11">
        <v>0</v>
      </c>
      <c r="X13" s="11">
        <v>249.26276899999999</v>
      </c>
      <c r="Y13" s="11">
        <v>320</v>
      </c>
      <c r="Z13" s="11">
        <v>249.26276899999999</v>
      </c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96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227"/>
      <c r="BN13" s="227"/>
    </row>
    <row r="14" spans="1:66" s="40" customFormat="1" x14ac:dyDescent="0.4">
      <c r="A14" s="121">
        <v>12</v>
      </c>
      <c r="B14" s="144" t="s">
        <v>117</v>
      </c>
      <c r="C14" s="38" t="s">
        <v>118</v>
      </c>
      <c r="D14" s="192">
        <f t="shared" si="0"/>
        <v>55540.391485000007</v>
      </c>
      <c r="E14" s="139">
        <v>0</v>
      </c>
      <c r="F14" s="11">
        <v>4893.1592959999998</v>
      </c>
      <c r="G14" s="11">
        <v>0</v>
      </c>
      <c r="H14" s="11">
        <v>4845.1016339999996</v>
      </c>
      <c r="I14" s="11">
        <v>0</v>
      </c>
      <c r="J14" s="11">
        <v>4917.1786169999996</v>
      </c>
      <c r="K14" s="11">
        <v>1300</v>
      </c>
      <c r="L14" s="11">
        <v>4917.1786169999996</v>
      </c>
      <c r="M14" s="11">
        <v>0</v>
      </c>
      <c r="N14" s="11">
        <v>4925.1920639999998</v>
      </c>
      <c r="O14" s="11">
        <v>0</v>
      </c>
      <c r="P14" s="11">
        <v>4925.1920639999998</v>
      </c>
      <c r="Q14" s="11">
        <v>1115</v>
      </c>
      <c r="R14" s="11">
        <v>4925.1920639999998</v>
      </c>
      <c r="S14" s="11">
        <v>0</v>
      </c>
      <c r="T14" s="11">
        <v>4925.1920639999998</v>
      </c>
      <c r="U14" s="11">
        <v>0</v>
      </c>
      <c r="V14" s="11">
        <v>4925.1920639999998</v>
      </c>
      <c r="W14" s="11">
        <v>2464</v>
      </c>
      <c r="X14" s="11">
        <v>1537.6209369999999</v>
      </c>
      <c r="Y14" s="11">
        <v>0</v>
      </c>
      <c r="Z14" s="11">
        <v>4925.1920639999998</v>
      </c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96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227"/>
      <c r="BN14" s="227"/>
    </row>
    <row r="15" spans="1:66" s="40" customFormat="1" x14ac:dyDescent="0.4">
      <c r="A15" s="121">
        <v>13</v>
      </c>
      <c r="B15" s="144" t="s">
        <v>128</v>
      </c>
      <c r="C15" s="38" t="s">
        <v>130</v>
      </c>
      <c r="D15" s="192">
        <f t="shared" si="0"/>
        <v>0</v>
      </c>
      <c r="E15" s="139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96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227"/>
      <c r="BN15" s="227"/>
    </row>
    <row r="16" spans="1:66" s="40" customFormat="1" x14ac:dyDescent="0.4">
      <c r="A16" s="121">
        <v>14</v>
      </c>
      <c r="B16" s="144" t="s">
        <v>242</v>
      </c>
      <c r="C16" s="38" t="s">
        <v>243</v>
      </c>
      <c r="D16" s="192">
        <f t="shared" si="0"/>
        <v>0</v>
      </c>
      <c r="E16" s="139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96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227"/>
      <c r="BN16" s="227"/>
    </row>
    <row r="17" spans="1:66" s="40" customFormat="1" x14ac:dyDescent="0.4">
      <c r="A17" s="121">
        <v>15</v>
      </c>
      <c r="B17" s="144" t="s">
        <v>146</v>
      </c>
      <c r="C17" s="38" t="s">
        <v>145</v>
      </c>
      <c r="D17" s="192">
        <f t="shared" si="0"/>
        <v>5702.8509999999987</v>
      </c>
      <c r="E17" s="139">
        <v>0</v>
      </c>
      <c r="F17" s="11">
        <v>518.44100000000003</v>
      </c>
      <c r="G17" s="11">
        <v>0</v>
      </c>
      <c r="H17" s="11">
        <v>518.44100000000003</v>
      </c>
      <c r="I17" s="11">
        <v>0</v>
      </c>
      <c r="J17" s="11">
        <v>518.44100000000003</v>
      </c>
      <c r="K17" s="11">
        <v>0</v>
      </c>
      <c r="L17" s="11">
        <v>518.44100000000003</v>
      </c>
      <c r="M17" s="11">
        <v>0</v>
      </c>
      <c r="N17" s="11">
        <v>518.44100000000003</v>
      </c>
      <c r="O17" s="11">
        <v>0</v>
      </c>
      <c r="P17" s="11">
        <v>518.44100000000003</v>
      </c>
      <c r="Q17" s="11">
        <v>0</v>
      </c>
      <c r="R17" s="11">
        <v>518.44100000000003</v>
      </c>
      <c r="S17" s="11">
        <v>0</v>
      </c>
      <c r="T17" s="11">
        <v>518.44100000000003</v>
      </c>
      <c r="U17" s="11">
        <v>0</v>
      </c>
      <c r="V17" s="11">
        <v>518.44100000000003</v>
      </c>
      <c r="W17" s="11">
        <v>0</v>
      </c>
      <c r="X17" s="11">
        <v>518.44100000000003</v>
      </c>
      <c r="Y17" s="11">
        <v>0</v>
      </c>
      <c r="Z17" s="11">
        <v>518.44100000000003</v>
      </c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96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227"/>
      <c r="BN17" s="227"/>
    </row>
    <row r="18" spans="1:66" s="40" customFormat="1" x14ac:dyDescent="0.4">
      <c r="A18" s="121">
        <v>16</v>
      </c>
      <c r="B18" s="144" t="s">
        <v>218</v>
      </c>
      <c r="C18" s="38" t="s">
        <v>229</v>
      </c>
      <c r="D18" s="192">
        <f t="shared" si="0"/>
        <v>244860</v>
      </c>
      <c r="E18" s="139">
        <v>22260</v>
      </c>
      <c r="F18" s="11">
        <v>0</v>
      </c>
      <c r="G18" s="11">
        <v>22260</v>
      </c>
      <c r="H18" s="11">
        <v>0</v>
      </c>
      <c r="I18" s="11">
        <v>22260</v>
      </c>
      <c r="J18" s="11">
        <v>0</v>
      </c>
      <c r="K18" s="11">
        <v>22260</v>
      </c>
      <c r="L18" s="11">
        <v>0</v>
      </c>
      <c r="M18" s="11">
        <v>22260</v>
      </c>
      <c r="N18" s="11">
        <v>0</v>
      </c>
      <c r="O18" s="11">
        <v>22260</v>
      </c>
      <c r="P18" s="11">
        <v>0</v>
      </c>
      <c r="Q18" s="11">
        <v>22260</v>
      </c>
      <c r="R18" s="11">
        <v>0</v>
      </c>
      <c r="S18" s="11">
        <v>22260</v>
      </c>
      <c r="T18" s="11">
        <v>0</v>
      </c>
      <c r="U18" s="11">
        <v>22260</v>
      </c>
      <c r="V18" s="11">
        <v>0</v>
      </c>
      <c r="W18" s="11">
        <v>22260</v>
      </c>
      <c r="X18" s="11">
        <v>0</v>
      </c>
      <c r="Y18" s="11">
        <v>22260</v>
      </c>
      <c r="Z18" s="11">
        <v>0</v>
      </c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96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227"/>
      <c r="BN18" s="227"/>
    </row>
    <row r="19" spans="1:66" s="40" customFormat="1" x14ac:dyDescent="0.4">
      <c r="A19" s="121">
        <v>17</v>
      </c>
      <c r="B19" s="144" t="s">
        <v>317</v>
      </c>
      <c r="C19" s="38" t="s">
        <v>316</v>
      </c>
      <c r="D19" s="192">
        <f t="shared" si="0"/>
        <v>216.81583799999999</v>
      </c>
      <c r="E19" s="139">
        <v>0</v>
      </c>
      <c r="F19" s="11">
        <v>2.3053020000000002</v>
      </c>
      <c r="G19" s="11">
        <v>0</v>
      </c>
      <c r="H19" s="11">
        <v>1.7561199999999999</v>
      </c>
      <c r="I19" s="11">
        <v>0</v>
      </c>
      <c r="J19" s="11">
        <v>1.390835</v>
      </c>
      <c r="K19" s="11">
        <v>0</v>
      </c>
      <c r="L19" s="11">
        <v>26.714071000000001</v>
      </c>
      <c r="M19" s="11">
        <v>0</v>
      </c>
      <c r="N19" s="11">
        <v>26.104600000000001</v>
      </c>
      <c r="O19" s="11">
        <v>0</v>
      </c>
      <c r="P19" s="11">
        <v>26.760349999999999</v>
      </c>
      <c r="Q19" s="11">
        <v>0</v>
      </c>
      <c r="R19" s="11">
        <v>26.663599999999999</v>
      </c>
      <c r="S19" s="11">
        <v>0</v>
      </c>
      <c r="T19" s="11">
        <v>26.145665000000001</v>
      </c>
      <c r="U19" s="11">
        <v>0</v>
      </c>
      <c r="V19" s="11">
        <v>26.539974999999998</v>
      </c>
      <c r="W19" s="11">
        <v>0</v>
      </c>
      <c r="X19" s="11">
        <v>26.229514999999999</v>
      </c>
      <c r="Y19" s="11">
        <v>0</v>
      </c>
      <c r="Z19" s="11">
        <v>26.205805000000002</v>
      </c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96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227"/>
      <c r="BN19" s="227"/>
    </row>
    <row r="20" spans="1:66" s="40" customFormat="1" x14ac:dyDescent="0.4">
      <c r="A20" s="121">
        <v>18</v>
      </c>
      <c r="B20" s="144" t="s">
        <v>344</v>
      </c>
      <c r="C20" s="38" t="s">
        <v>345</v>
      </c>
      <c r="D20" s="192">
        <f t="shared" si="0"/>
        <v>11450</v>
      </c>
      <c r="E20" s="139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2000</v>
      </c>
      <c r="P20" s="11">
        <v>0</v>
      </c>
      <c r="Q20" s="11">
        <v>2000</v>
      </c>
      <c r="R20" s="11">
        <v>0</v>
      </c>
      <c r="S20" s="11">
        <v>1600</v>
      </c>
      <c r="T20" s="11">
        <v>0</v>
      </c>
      <c r="U20" s="11">
        <v>2000</v>
      </c>
      <c r="V20" s="11">
        <v>0</v>
      </c>
      <c r="W20" s="11">
        <v>1850</v>
      </c>
      <c r="X20" s="11">
        <v>0</v>
      </c>
      <c r="Y20" s="11">
        <v>2000</v>
      </c>
      <c r="Z20" s="11">
        <v>0</v>
      </c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96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227"/>
      <c r="BN20" s="227"/>
    </row>
    <row r="21" spans="1:66" s="40" customFormat="1" x14ac:dyDescent="0.4">
      <c r="A21" s="121">
        <v>19</v>
      </c>
      <c r="B21" s="144" t="s">
        <v>225</v>
      </c>
      <c r="C21" s="38" t="s">
        <v>230</v>
      </c>
      <c r="D21" s="192">
        <f t="shared" si="0"/>
        <v>0</v>
      </c>
      <c r="E21" s="139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96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227"/>
      <c r="BN21" s="227"/>
    </row>
    <row r="22" spans="1:66" s="40" customFormat="1" x14ac:dyDescent="0.4">
      <c r="A22" s="121">
        <v>20</v>
      </c>
      <c r="B22" s="144" t="s">
        <v>133</v>
      </c>
      <c r="C22" s="38" t="s">
        <v>150</v>
      </c>
      <c r="D22" s="192">
        <f t="shared" si="0"/>
        <v>0</v>
      </c>
      <c r="E22" s="139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96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227"/>
      <c r="BN22" s="227"/>
    </row>
    <row r="23" spans="1:66" s="40" customFormat="1" x14ac:dyDescent="0.4">
      <c r="A23" s="121">
        <v>21</v>
      </c>
      <c r="B23" s="144" t="s">
        <v>26</v>
      </c>
      <c r="C23" s="38" t="s">
        <v>322</v>
      </c>
      <c r="D23" s="192">
        <f t="shared" si="0"/>
        <v>0</v>
      </c>
      <c r="E23" s="139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96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227"/>
      <c r="BN23" s="227"/>
    </row>
    <row r="24" spans="1:66" s="40" customFormat="1" x14ac:dyDescent="0.4">
      <c r="A24" s="121">
        <v>22</v>
      </c>
      <c r="B24" s="144" t="s">
        <v>244</v>
      </c>
      <c r="C24" s="38" t="s">
        <v>245</v>
      </c>
      <c r="D24" s="192">
        <f t="shared" si="0"/>
        <v>11772.281802</v>
      </c>
      <c r="E24" s="139">
        <v>0</v>
      </c>
      <c r="F24" s="11">
        <v>1100.936042</v>
      </c>
      <c r="G24" s="11">
        <v>0</v>
      </c>
      <c r="H24" s="11">
        <v>1129.944285</v>
      </c>
      <c r="I24" s="11">
        <v>0</v>
      </c>
      <c r="J24" s="11">
        <v>1186.059636</v>
      </c>
      <c r="K24" s="11">
        <v>0</v>
      </c>
      <c r="L24" s="11">
        <v>1185.377884</v>
      </c>
      <c r="M24" s="11">
        <v>0</v>
      </c>
      <c r="N24" s="11">
        <v>1089.3819599999999</v>
      </c>
      <c r="O24" s="11">
        <v>0</v>
      </c>
      <c r="P24" s="11">
        <v>1049.5627449999999</v>
      </c>
      <c r="Q24" s="11">
        <v>0</v>
      </c>
      <c r="R24" s="11">
        <v>1001.695678</v>
      </c>
      <c r="S24" s="11">
        <v>0</v>
      </c>
      <c r="T24" s="11">
        <v>944.41136400000005</v>
      </c>
      <c r="U24" s="11">
        <v>0</v>
      </c>
      <c r="V24" s="11">
        <v>981.72590400000001</v>
      </c>
      <c r="W24" s="11">
        <v>0</v>
      </c>
      <c r="X24" s="11">
        <v>1052.414205</v>
      </c>
      <c r="Y24" s="11">
        <v>0</v>
      </c>
      <c r="Z24" s="11">
        <v>1050.772099</v>
      </c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96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227"/>
      <c r="BN24" s="227"/>
    </row>
    <row r="25" spans="1:66" s="40" customFormat="1" x14ac:dyDescent="0.4">
      <c r="A25" s="121">
        <v>23</v>
      </c>
      <c r="B25" s="144" t="s">
        <v>194</v>
      </c>
      <c r="C25" s="38" t="s">
        <v>195</v>
      </c>
      <c r="D25" s="192">
        <f t="shared" si="0"/>
        <v>9965.4520789999988</v>
      </c>
      <c r="E25" s="139">
        <v>0</v>
      </c>
      <c r="F25" s="11">
        <v>1036.1182799999999</v>
      </c>
      <c r="G25" s="11">
        <v>0</v>
      </c>
      <c r="H25" s="11">
        <v>955.74026800000001</v>
      </c>
      <c r="I25" s="11">
        <v>0</v>
      </c>
      <c r="J25" s="11">
        <v>886.23612000000003</v>
      </c>
      <c r="K25" s="11">
        <v>0</v>
      </c>
      <c r="L25" s="11">
        <v>897.93948</v>
      </c>
      <c r="M25" s="11">
        <v>0</v>
      </c>
      <c r="N25" s="11">
        <v>960.25642400000004</v>
      </c>
      <c r="O25" s="11">
        <v>0</v>
      </c>
      <c r="P25" s="11">
        <v>926.58835499999998</v>
      </c>
      <c r="Q25" s="11">
        <v>0</v>
      </c>
      <c r="R25" s="11">
        <v>890.06913599999996</v>
      </c>
      <c r="S25" s="11">
        <v>0</v>
      </c>
      <c r="T25" s="11">
        <v>818.97791400000006</v>
      </c>
      <c r="U25" s="11">
        <v>0</v>
      </c>
      <c r="V25" s="11">
        <v>841.26286200000004</v>
      </c>
      <c r="W25" s="11">
        <v>0</v>
      </c>
      <c r="X25" s="11">
        <v>877.796201</v>
      </c>
      <c r="Y25" s="11">
        <v>0</v>
      </c>
      <c r="Z25" s="11">
        <v>874.467039</v>
      </c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96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227"/>
      <c r="BN25" s="227"/>
    </row>
    <row r="26" spans="1:66" s="40" customFormat="1" x14ac:dyDescent="0.4">
      <c r="A26" s="121">
        <v>24</v>
      </c>
      <c r="B26" s="144" t="s">
        <v>264</v>
      </c>
      <c r="C26" s="38" t="s">
        <v>265</v>
      </c>
      <c r="D26" s="192">
        <f t="shared" si="0"/>
        <v>1865.942798</v>
      </c>
      <c r="E26" s="139">
        <v>0</v>
      </c>
      <c r="F26" s="11">
        <v>0.446376</v>
      </c>
      <c r="G26" s="11">
        <v>0</v>
      </c>
      <c r="H26" s="11">
        <v>274.06124399999999</v>
      </c>
      <c r="I26" s="11">
        <v>0</v>
      </c>
      <c r="J26" s="11">
        <v>50.055424000000002</v>
      </c>
      <c r="K26" s="11">
        <v>0</v>
      </c>
      <c r="L26" s="11">
        <v>0.93684800000000001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58.609664000000002</v>
      </c>
      <c r="W26" s="11">
        <v>0</v>
      </c>
      <c r="X26" s="11">
        <v>1459.49767</v>
      </c>
      <c r="Y26" s="11">
        <v>0</v>
      </c>
      <c r="Z26" s="11">
        <v>22.335571999999999</v>
      </c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96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227"/>
      <c r="BN26" s="227"/>
    </row>
    <row r="27" spans="1:66" s="40" customFormat="1" x14ac:dyDescent="0.4">
      <c r="A27" s="121">
        <v>25</v>
      </c>
      <c r="B27" s="144" t="s">
        <v>157</v>
      </c>
      <c r="C27" s="38" t="s">
        <v>158</v>
      </c>
      <c r="D27" s="192">
        <f t="shared" si="0"/>
        <v>0</v>
      </c>
      <c r="E27" s="139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96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227"/>
      <c r="BN27" s="227"/>
    </row>
    <row r="28" spans="1:66" s="40" customFormat="1" x14ac:dyDescent="0.4">
      <c r="A28" s="121">
        <v>26</v>
      </c>
      <c r="B28" s="144" t="s">
        <v>45</v>
      </c>
      <c r="C28" s="38" t="s">
        <v>46</v>
      </c>
      <c r="D28" s="192">
        <f t="shared" si="0"/>
        <v>0</v>
      </c>
      <c r="E28" s="139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96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227"/>
      <c r="BN28" s="227"/>
    </row>
    <row r="29" spans="1:66" s="40" customFormat="1" x14ac:dyDescent="0.4">
      <c r="A29" s="121">
        <v>27</v>
      </c>
      <c r="B29" s="144" t="s">
        <v>53</v>
      </c>
      <c r="C29" s="38" t="s">
        <v>54</v>
      </c>
      <c r="D29" s="192">
        <f t="shared" si="0"/>
        <v>2146.9233490000001</v>
      </c>
      <c r="E29" s="139">
        <v>0</v>
      </c>
      <c r="F29" s="11">
        <v>140.39152000000001</v>
      </c>
      <c r="G29" s="11">
        <v>0</v>
      </c>
      <c r="H29" s="11">
        <v>218.47296600000001</v>
      </c>
      <c r="I29" s="11">
        <v>0</v>
      </c>
      <c r="J29" s="11">
        <v>202.13411300000001</v>
      </c>
      <c r="K29" s="11">
        <v>0</v>
      </c>
      <c r="L29" s="11">
        <v>193.948407</v>
      </c>
      <c r="M29" s="11">
        <v>0</v>
      </c>
      <c r="N29" s="11">
        <v>193.87165300000001</v>
      </c>
      <c r="O29" s="11">
        <v>0</v>
      </c>
      <c r="P29" s="11">
        <v>205.83959999999999</v>
      </c>
      <c r="Q29" s="11">
        <v>0</v>
      </c>
      <c r="R29" s="11">
        <v>194.76492200000001</v>
      </c>
      <c r="S29" s="11">
        <v>0</v>
      </c>
      <c r="T29" s="11">
        <v>175.42243099999999</v>
      </c>
      <c r="U29" s="11">
        <v>0</v>
      </c>
      <c r="V29" s="11">
        <v>189.01488499999999</v>
      </c>
      <c r="W29" s="11">
        <v>0</v>
      </c>
      <c r="X29" s="11">
        <v>196.01401000000001</v>
      </c>
      <c r="Y29" s="11">
        <v>0</v>
      </c>
      <c r="Z29" s="11">
        <v>237.04884200000001</v>
      </c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96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227"/>
      <c r="BN29" s="227"/>
    </row>
    <row r="30" spans="1:66" s="40" customFormat="1" x14ac:dyDescent="0.4">
      <c r="A30" s="121">
        <v>28</v>
      </c>
      <c r="B30" s="144" t="s">
        <v>55</v>
      </c>
      <c r="C30" s="38" t="s">
        <v>56</v>
      </c>
      <c r="D30" s="192">
        <f t="shared" si="0"/>
        <v>5511.0167319999991</v>
      </c>
      <c r="E30" s="139">
        <v>0</v>
      </c>
      <c r="F30" s="11">
        <v>567.74809700000003</v>
      </c>
      <c r="G30" s="11">
        <v>0</v>
      </c>
      <c r="H30" s="11">
        <v>495.16233899999997</v>
      </c>
      <c r="I30" s="11">
        <v>0</v>
      </c>
      <c r="J30" s="11">
        <v>495.42054000000002</v>
      </c>
      <c r="K30" s="11">
        <v>0</v>
      </c>
      <c r="L30" s="11">
        <v>495.480051</v>
      </c>
      <c r="M30" s="11">
        <v>0</v>
      </c>
      <c r="N30" s="11">
        <v>495.11561799999998</v>
      </c>
      <c r="O30" s="11">
        <v>0</v>
      </c>
      <c r="P30" s="11">
        <v>495.30665299999998</v>
      </c>
      <c r="Q30" s="11">
        <v>0</v>
      </c>
      <c r="R30" s="11">
        <v>495.35656699999998</v>
      </c>
      <c r="S30" s="11">
        <v>0</v>
      </c>
      <c r="T30" s="11">
        <v>487.225615</v>
      </c>
      <c r="U30" s="11">
        <v>0</v>
      </c>
      <c r="V30" s="11">
        <v>495.09229399999998</v>
      </c>
      <c r="W30" s="11">
        <v>0</v>
      </c>
      <c r="X30" s="11">
        <v>494.20312999999999</v>
      </c>
      <c r="Y30" s="11">
        <v>0</v>
      </c>
      <c r="Z30" s="11">
        <v>494.90582799999999</v>
      </c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96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227"/>
      <c r="BN30" s="227"/>
    </row>
    <row r="31" spans="1:66" s="40" customFormat="1" x14ac:dyDescent="0.4">
      <c r="A31" s="121">
        <v>29</v>
      </c>
      <c r="B31" s="144" t="s">
        <v>132</v>
      </c>
      <c r="C31" s="38" t="s">
        <v>151</v>
      </c>
      <c r="D31" s="192">
        <f t="shared" si="0"/>
        <v>23.631325999999998</v>
      </c>
      <c r="E31" s="139">
        <v>0</v>
      </c>
      <c r="F31" s="11">
        <v>2.32084</v>
      </c>
      <c r="G31" s="11">
        <v>0</v>
      </c>
      <c r="H31" s="11">
        <v>2.331115</v>
      </c>
      <c r="I31" s="11">
        <v>0</v>
      </c>
      <c r="J31" s="11">
        <v>2.1256699999999999</v>
      </c>
      <c r="K31" s="11">
        <v>0</v>
      </c>
      <c r="L31" s="11">
        <v>2.1148639999999999</v>
      </c>
      <c r="M31" s="11">
        <v>0</v>
      </c>
      <c r="N31" s="11">
        <v>2.1040000000000001</v>
      </c>
      <c r="O31" s="11">
        <v>0</v>
      </c>
      <c r="P31" s="11">
        <v>2.1040000000000001</v>
      </c>
      <c r="Q31" s="11">
        <v>0</v>
      </c>
      <c r="R31" s="11">
        <v>2.1040000000000001</v>
      </c>
      <c r="S31" s="11">
        <v>0</v>
      </c>
      <c r="T31" s="11">
        <v>2.1040000000000001</v>
      </c>
      <c r="U31" s="11">
        <v>0</v>
      </c>
      <c r="V31" s="11">
        <v>2.1040000000000001</v>
      </c>
      <c r="W31" s="11">
        <v>0</v>
      </c>
      <c r="X31" s="11">
        <v>2.1148370000000001</v>
      </c>
      <c r="Y31" s="11">
        <v>0</v>
      </c>
      <c r="Z31" s="11">
        <v>2.1040000000000001</v>
      </c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96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227"/>
      <c r="BN31" s="227"/>
    </row>
    <row r="32" spans="1:66" s="40" customFormat="1" x14ac:dyDescent="0.4">
      <c r="A32" s="121">
        <v>30</v>
      </c>
      <c r="B32" s="144" t="s">
        <v>292</v>
      </c>
      <c r="C32" s="38" t="s">
        <v>291</v>
      </c>
      <c r="D32" s="192">
        <f t="shared" si="0"/>
        <v>0</v>
      </c>
      <c r="E32" s="139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96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227"/>
      <c r="BN32" s="227"/>
    </row>
    <row r="33" spans="1:66" s="40" customFormat="1" x14ac:dyDescent="0.4">
      <c r="A33" s="121">
        <v>31</v>
      </c>
      <c r="B33" s="144" t="s">
        <v>187</v>
      </c>
      <c r="C33" s="38" t="s">
        <v>231</v>
      </c>
      <c r="D33" s="192">
        <f t="shared" si="0"/>
        <v>1920</v>
      </c>
      <c r="E33" s="139">
        <v>130</v>
      </c>
      <c r="F33" s="11">
        <v>20</v>
      </c>
      <c r="G33" s="11">
        <v>150</v>
      </c>
      <c r="H33" s="11">
        <v>20</v>
      </c>
      <c r="I33" s="11">
        <v>180</v>
      </c>
      <c r="J33" s="11">
        <v>20</v>
      </c>
      <c r="K33" s="11">
        <v>150</v>
      </c>
      <c r="L33" s="11">
        <v>20</v>
      </c>
      <c r="M33" s="11">
        <v>180</v>
      </c>
      <c r="N33" s="11">
        <v>20</v>
      </c>
      <c r="O33" s="11">
        <v>130</v>
      </c>
      <c r="P33" s="11">
        <v>20</v>
      </c>
      <c r="Q33" s="11">
        <v>180</v>
      </c>
      <c r="R33" s="11">
        <v>20</v>
      </c>
      <c r="S33" s="11">
        <v>160</v>
      </c>
      <c r="T33" s="11">
        <v>20</v>
      </c>
      <c r="U33" s="11">
        <v>180</v>
      </c>
      <c r="V33" s="11">
        <v>5</v>
      </c>
      <c r="W33" s="11">
        <v>130</v>
      </c>
      <c r="X33" s="11">
        <v>5</v>
      </c>
      <c r="Y33" s="11">
        <v>175</v>
      </c>
      <c r="Z33" s="11">
        <v>5</v>
      </c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96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227"/>
      <c r="BN33" s="227"/>
    </row>
    <row r="34" spans="1:66" s="40" customFormat="1" x14ac:dyDescent="0.4">
      <c r="A34" s="121">
        <v>32</v>
      </c>
      <c r="B34" s="144" t="s">
        <v>57</v>
      </c>
      <c r="C34" s="38" t="s">
        <v>58</v>
      </c>
      <c r="D34" s="192">
        <f t="shared" si="0"/>
        <v>612.33330400000011</v>
      </c>
      <c r="E34" s="139">
        <v>0</v>
      </c>
      <c r="F34" s="11">
        <v>57.868876</v>
      </c>
      <c r="G34" s="11">
        <v>0</v>
      </c>
      <c r="H34" s="11">
        <v>53.548180000000002</v>
      </c>
      <c r="I34" s="11">
        <v>0</v>
      </c>
      <c r="J34" s="11">
        <v>55.995752000000003</v>
      </c>
      <c r="K34" s="11">
        <v>0</v>
      </c>
      <c r="L34" s="11">
        <v>55.195219999999999</v>
      </c>
      <c r="M34" s="11">
        <v>0</v>
      </c>
      <c r="N34" s="11">
        <v>56.108440000000002</v>
      </c>
      <c r="O34" s="11">
        <v>0</v>
      </c>
      <c r="P34" s="11">
        <v>56.346699999999998</v>
      </c>
      <c r="Q34" s="11">
        <v>0</v>
      </c>
      <c r="R34" s="11">
        <v>56.734015999999997</v>
      </c>
      <c r="S34" s="11">
        <v>0</v>
      </c>
      <c r="T34" s="11">
        <v>56.4221</v>
      </c>
      <c r="U34" s="11">
        <v>0</v>
      </c>
      <c r="V34" s="11">
        <v>53.511879999999998</v>
      </c>
      <c r="W34" s="11">
        <v>0</v>
      </c>
      <c r="X34" s="11">
        <v>55.249899999999997</v>
      </c>
      <c r="Y34" s="11">
        <v>0</v>
      </c>
      <c r="Z34" s="11">
        <v>55.352240000000002</v>
      </c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96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227"/>
      <c r="BN34" s="227"/>
    </row>
    <row r="35" spans="1:66" s="40" customFormat="1" x14ac:dyDescent="0.4">
      <c r="A35" s="121">
        <v>33</v>
      </c>
      <c r="B35" s="144" t="s">
        <v>184</v>
      </c>
      <c r="C35" s="38" t="s">
        <v>185</v>
      </c>
      <c r="D35" s="192">
        <f t="shared" si="0"/>
        <v>11328.995000000001</v>
      </c>
      <c r="E35" s="139">
        <v>0</v>
      </c>
      <c r="F35" s="11">
        <v>1113.5450000000001</v>
      </c>
      <c r="G35" s="11">
        <v>0</v>
      </c>
      <c r="H35" s="11">
        <v>1021.545</v>
      </c>
      <c r="I35" s="11">
        <v>0</v>
      </c>
      <c r="J35" s="11">
        <v>1021.545</v>
      </c>
      <c r="K35" s="11">
        <v>0</v>
      </c>
      <c r="L35" s="11">
        <v>1021.545</v>
      </c>
      <c r="M35" s="11">
        <v>0</v>
      </c>
      <c r="N35" s="11">
        <v>1021.545</v>
      </c>
      <c r="O35" s="11">
        <v>0</v>
      </c>
      <c r="P35" s="11">
        <v>1021.545</v>
      </c>
      <c r="Q35" s="11">
        <v>0</v>
      </c>
      <c r="R35" s="11">
        <v>1021.545</v>
      </c>
      <c r="S35" s="11">
        <v>0</v>
      </c>
      <c r="T35" s="11">
        <v>1021.545</v>
      </c>
      <c r="U35" s="11">
        <v>0</v>
      </c>
      <c r="V35" s="11">
        <v>1021.545</v>
      </c>
      <c r="W35" s="11">
        <v>0</v>
      </c>
      <c r="X35" s="11">
        <v>1021.545</v>
      </c>
      <c r="Y35" s="11">
        <v>0</v>
      </c>
      <c r="Z35" s="11">
        <v>1021.545</v>
      </c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96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227"/>
      <c r="BN35" s="227"/>
    </row>
    <row r="36" spans="1:66" s="40" customFormat="1" x14ac:dyDescent="0.4">
      <c r="A36" s="121">
        <v>34</v>
      </c>
      <c r="B36" s="144" t="s">
        <v>257</v>
      </c>
      <c r="C36" s="38" t="s">
        <v>258</v>
      </c>
      <c r="D36" s="192">
        <f t="shared" si="0"/>
        <v>0</v>
      </c>
      <c r="E36" s="139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96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227"/>
      <c r="BN36" s="227"/>
    </row>
    <row r="37" spans="1:66" s="40" customFormat="1" x14ac:dyDescent="0.4">
      <c r="A37" s="121">
        <v>35</v>
      </c>
      <c r="B37" s="144" t="s">
        <v>329</v>
      </c>
      <c r="C37" s="38" t="s">
        <v>330</v>
      </c>
      <c r="D37" s="192">
        <f t="shared" si="0"/>
        <v>0</v>
      </c>
      <c r="E37" s="139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96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227"/>
      <c r="BN37" s="227"/>
    </row>
    <row r="38" spans="1:66" s="40" customFormat="1" x14ac:dyDescent="0.4">
      <c r="A38" s="121">
        <v>36</v>
      </c>
      <c r="B38" s="144" t="s">
        <v>59</v>
      </c>
      <c r="C38" s="38" t="s">
        <v>60</v>
      </c>
      <c r="D38" s="192">
        <f t="shared" si="0"/>
        <v>1320.0199749999999</v>
      </c>
      <c r="E38" s="139">
        <v>0</v>
      </c>
      <c r="F38" s="11">
        <v>121.552494</v>
      </c>
      <c r="G38" s="11">
        <v>0</v>
      </c>
      <c r="H38" s="11">
        <v>120.52766200000001</v>
      </c>
      <c r="I38" s="11">
        <v>0</v>
      </c>
      <c r="J38" s="11">
        <v>123.077429</v>
      </c>
      <c r="K38" s="11">
        <v>0</v>
      </c>
      <c r="L38" s="11">
        <v>120.711184</v>
      </c>
      <c r="M38" s="11">
        <v>0</v>
      </c>
      <c r="N38" s="11">
        <v>122.015857</v>
      </c>
      <c r="O38" s="11">
        <v>0</v>
      </c>
      <c r="P38" s="11">
        <v>121.509827</v>
      </c>
      <c r="Q38" s="11">
        <v>0</v>
      </c>
      <c r="R38" s="11">
        <v>123.562539</v>
      </c>
      <c r="S38" s="11">
        <v>0</v>
      </c>
      <c r="T38" s="11">
        <v>117.655078</v>
      </c>
      <c r="U38" s="11">
        <v>0</v>
      </c>
      <c r="V38" s="11">
        <v>116.111251</v>
      </c>
      <c r="W38" s="11">
        <v>0</v>
      </c>
      <c r="X38" s="11">
        <v>117.250085</v>
      </c>
      <c r="Y38" s="11">
        <v>0</v>
      </c>
      <c r="Z38" s="11">
        <v>116.04656900000001</v>
      </c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96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227"/>
      <c r="BN38" s="227"/>
    </row>
    <row r="39" spans="1:66" s="40" customFormat="1" x14ac:dyDescent="0.4">
      <c r="A39" s="121">
        <v>37</v>
      </c>
      <c r="B39" s="144" t="s">
        <v>323</v>
      </c>
      <c r="C39" s="38" t="s">
        <v>324</v>
      </c>
      <c r="D39" s="192">
        <f t="shared" si="0"/>
        <v>0</v>
      </c>
      <c r="E39" s="139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96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227"/>
      <c r="BN39" s="227"/>
    </row>
    <row r="40" spans="1:66" s="40" customFormat="1" x14ac:dyDescent="0.4">
      <c r="A40" s="121">
        <v>38</v>
      </c>
      <c r="B40" s="144" t="s">
        <v>377</v>
      </c>
      <c r="C40" s="38" t="s">
        <v>378</v>
      </c>
      <c r="D40" s="192">
        <f t="shared" si="0"/>
        <v>0</v>
      </c>
      <c r="E40" s="139"/>
      <c r="F40" s="11"/>
      <c r="G40" s="11"/>
      <c r="H40" s="11"/>
      <c r="I40" s="11"/>
      <c r="J40" s="11"/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96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227"/>
      <c r="BN40" s="227"/>
    </row>
    <row r="41" spans="1:66" s="40" customFormat="1" x14ac:dyDescent="0.4">
      <c r="A41" s="121">
        <v>39</v>
      </c>
      <c r="B41" s="144" t="s">
        <v>223</v>
      </c>
      <c r="C41" s="38" t="s">
        <v>232</v>
      </c>
      <c r="D41" s="192">
        <f t="shared" si="0"/>
        <v>23987.402999999991</v>
      </c>
      <c r="E41" s="139">
        <v>0</v>
      </c>
      <c r="F41" s="11">
        <v>2180.6729999999998</v>
      </c>
      <c r="G41" s="11">
        <v>0</v>
      </c>
      <c r="H41" s="11">
        <v>2180.6729999999998</v>
      </c>
      <c r="I41" s="11">
        <v>0</v>
      </c>
      <c r="J41" s="11">
        <v>2180.6729999999998</v>
      </c>
      <c r="K41" s="11">
        <v>0</v>
      </c>
      <c r="L41" s="11">
        <v>2180.6729999999998</v>
      </c>
      <c r="M41" s="11">
        <v>0</v>
      </c>
      <c r="N41" s="11">
        <v>2180.6729999999998</v>
      </c>
      <c r="O41" s="11">
        <v>0</v>
      </c>
      <c r="P41" s="11">
        <v>2180.6729999999998</v>
      </c>
      <c r="Q41" s="11">
        <v>0</v>
      </c>
      <c r="R41" s="11">
        <v>2180.6729999999998</v>
      </c>
      <c r="S41" s="11">
        <v>0</v>
      </c>
      <c r="T41" s="11">
        <v>2180.6729999999998</v>
      </c>
      <c r="U41" s="11">
        <v>0</v>
      </c>
      <c r="V41" s="11">
        <v>2180.6729999999998</v>
      </c>
      <c r="W41" s="11">
        <v>0</v>
      </c>
      <c r="X41" s="11">
        <v>2180.6729999999998</v>
      </c>
      <c r="Y41" s="11">
        <v>0</v>
      </c>
      <c r="Z41" s="11">
        <v>2180.6729999999998</v>
      </c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96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227"/>
      <c r="BN41" s="227"/>
    </row>
    <row r="42" spans="1:66" s="40" customFormat="1" x14ac:dyDescent="0.4">
      <c r="A42" s="121">
        <v>40</v>
      </c>
      <c r="B42" s="144" t="s">
        <v>27</v>
      </c>
      <c r="C42" s="38" t="s">
        <v>7</v>
      </c>
      <c r="D42" s="192">
        <f t="shared" si="0"/>
        <v>7270.7970029999997</v>
      </c>
      <c r="E42" s="139">
        <v>0</v>
      </c>
      <c r="F42" s="11">
        <v>653.22612700000002</v>
      </c>
      <c r="G42" s="11">
        <v>0</v>
      </c>
      <c r="H42" s="11">
        <v>721.21275900000001</v>
      </c>
      <c r="I42" s="11">
        <v>0</v>
      </c>
      <c r="J42" s="11">
        <v>683.154585</v>
      </c>
      <c r="K42" s="11">
        <v>0</v>
      </c>
      <c r="L42" s="11">
        <v>669.24837400000001</v>
      </c>
      <c r="M42" s="11">
        <v>0</v>
      </c>
      <c r="N42" s="11">
        <v>688.09521900000004</v>
      </c>
      <c r="O42" s="11">
        <v>0</v>
      </c>
      <c r="P42" s="11">
        <v>660.94962399999997</v>
      </c>
      <c r="Q42" s="11">
        <v>0</v>
      </c>
      <c r="R42" s="11">
        <v>636.690608</v>
      </c>
      <c r="S42" s="11">
        <v>0</v>
      </c>
      <c r="T42" s="11">
        <v>584.025308</v>
      </c>
      <c r="U42" s="11">
        <v>0</v>
      </c>
      <c r="V42" s="11">
        <v>619.96311100000003</v>
      </c>
      <c r="W42" s="11">
        <v>0</v>
      </c>
      <c r="X42" s="11">
        <v>672.33356900000001</v>
      </c>
      <c r="Y42" s="11">
        <v>0</v>
      </c>
      <c r="Z42" s="11">
        <v>681.89771900000005</v>
      </c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96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227"/>
      <c r="BN42" s="227"/>
    </row>
    <row r="43" spans="1:66" s="40" customFormat="1" x14ac:dyDescent="0.4">
      <c r="A43" s="121">
        <v>41</v>
      </c>
      <c r="B43" s="144" t="s">
        <v>255</v>
      </c>
      <c r="C43" s="38" t="s">
        <v>276</v>
      </c>
      <c r="D43" s="192">
        <f t="shared" si="0"/>
        <v>1.7379999999999998</v>
      </c>
      <c r="E43" s="139">
        <v>0</v>
      </c>
      <c r="F43" s="11">
        <v>0.158</v>
      </c>
      <c r="G43" s="11">
        <v>0</v>
      </c>
      <c r="H43" s="11">
        <v>0.158</v>
      </c>
      <c r="I43" s="11">
        <v>0</v>
      </c>
      <c r="J43" s="11">
        <v>0.158</v>
      </c>
      <c r="K43" s="11">
        <v>0</v>
      </c>
      <c r="L43" s="11">
        <v>0.158</v>
      </c>
      <c r="M43" s="11">
        <v>0</v>
      </c>
      <c r="N43" s="11">
        <v>0.158</v>
      </c>
      <c r="O43" s="11">
        <v>0</v>
      </c>
      <c r="P43" s="11">
        <v>0.158</v>
      </c>
      <c r="Q43" s="11">
        <v>0</v>
      </c>
      <c r="R43" s="11">
        <v>0.158</v>
      </c>
      <c r="S43" s="11">
        <v>0</v>
      </c>
      <c r="T43" s="11">
        <v>0.158</v>
      </c>
      <c r="U43" s="11">
        <v>0</v>
      </c>
      <c r="V43" s="11">
        <v>0.158</v>
      </c>
      <c r="W43" s="11">
        <v>0</v>
      </c>
      <c r="X43" s="11">
        <v>0.158</v>
      </c>
      <c r="Y43" s="11">
        <v>0</v>
      </c>
      <c r="Z43" s="11">
        <v>0.158</v>
      </c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96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227"/>
      <c r="BN43" s="227"/>
    </row>
    <row r="44" spans="1:66" s="40" customFormat="1" x14ac:dyDescent="0.4">
      <c r="A44" s="121">
        <v>42</v>
      </c>
      <c r="B44" s="144" t="s">
        <v>28</v>
      </c>
      <c r="C44" s="38" t="s">
        <v>239</v>
      </c>
      <c r="D44" s="192">
        <f t="shared" si="0"/>
        <v>654449.21170100011</v>
      </c>
      <c r="E44" s="139">
        <v>3895</v>
      </c>
      <c r="F44" s="11">
        <v>53081.186091000003</v>
      </c>
      <c r="G44" s="11">
        <v>3906</v>
      </c>
      <c r="H44" s="11">
        <v>55364.039098000001</v>
      </c>
      <c r="I44" s="11">
        <v>3895</v>
      </c>
      <c r="J44" s="11">
        <v>54483.483991000001</v>
      </c>
      <c r="K44" s="11">
        <v>3856</v>
      </c>
      <c r="L44" s="11">
        <v>54932.969757999999</v>
      </c>
      <c r="M44" s="11">
        <v>3837</v>
      </c>
      <c r="N44" s="11">
        <v>55583.209167000001</v>
      </c>
      <c r="O44" s="11">
        <v>3837</v>
      </c>
      <c r="P44" s="11">
        <v>56145.692682000001</v>
      </c>
      <c r="Q44" s="11">
        <v>3854</v>
      </c>
      <c r="R44" s="11">
        <v>56620.892441999997</v>
      </c>
      <c r="S44" s="11">
        <v>3843</v>
      </c>
      <c r="T44" s="11">
        <v>56191.042943</v>
      </c>
      <c r="U44" s="11">
        <v>3845</v>
      </c>
      <c r="V44" s="11">
        <v>57323.152418999998</v>
      </c>
      <c r="W44" s="11">
        <v>3619</v>
      </c>
      <c r="X44" s="11">
        <v>57036.348816999998</v>
      </c>
      <c r="Y44" s="11">
        <v>3675</v>
      </c>
      <c r="Z44" s="11">
        <v>55625.194293</v>
      </c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96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</row>
    <row r="45" spans="1:66" s="40" customFormat="1" x14ac:dyDescent="0.4">
      <c r="A45" s="121">
        <v>43</v>
      </c>
      <c r="B45" s="144" t="s">
        <v>259</v>
      </c>
      <c r="C45" s="38" t="s">
        <v>277</v>
      </c>
      <c r="D45" s="192">
        <f t="shared" si="0"/>
        <v>36900</v>
      </c>
      <c r="E45" s="139">
        <v>4800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4800</v>
      </c>
      <c r="L45" s="11">
        <v>0</v>
      </c>
      <c r="M45" s="11">
        <v>4800</v>
      </c>
      <c r="N45" s="11">
        <v>0</v>
      </c>
      <c r="O45" s="11">
        <v>4800</v>
      </c>
      <c r="P45" s="11">
        <v>0</v>
      </c>
      <c r="Q45" s="11">
        <v>4800</v>
      </c>
      <c r="R45" s="11">
        <v>0</v>
      </c>
      <c r="S45" s="11">
        <v>4800</v>
      </c>
      <c r="T45" s="11">
        <v>0</v>
      </c>
      <c r="U45" s="11">
        <v>4800</v>
      </c>
      <c r="V45" s="11">
        <v>0</v>
      </c>
      <c r="W45" s="11">
        <v>500</v>
      </c>
      <c r="X45" s="11">
        <v>0</v>
      </c>
      <c r="Y45" s="11">
        <v>2800</v>
      </c>
      <c r="Z45" s="11">
        <v>0</v>
      </c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96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227"/>
      <c r="BN45" s="227"/>
    </row>
    <row r="46" spans="1:66" s="40" customFormat="1" x14ac:dyDescent="0.4">
      <c r="A46" s="121">
        <v>44</v>
      </c>
      <c r="B46" s="144" t="s">
        <v>298</v>
      </c>
      <c r="C46" s="38" t="s">
        <v>299</v>
      </c>
      <c r="D46" s="192">
        <f t="shared" si="0"/>
        <v>0</v>
      </c>
      <c r="E46" s="139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96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227"/>
      <c r="BN46" s="227"/>
    </row>
    <row r="47" spans="1:66" s="40" customFormat="1" x14ac:dyDescent="0.4">
      <c r="A47" s="121">
        <v>45</v>
      </c>
      <c r="B47" s="144" t="s">
        <v>171</v>
      </c>
      <c r="C47" s="38" t="s">
        <v>173</v>
      </c>
      <c r="D47" s="192">
        <f t="shared" si="0"/>
        <v>77436.84381999998</v>
      </c>
      <c r="E47" s="139">
        <v>1400</v>
      </c>
      <c r="F47" s="11">
        <v>4997.2680460000001</v>
      </c>
      <c r="G47" s="11">
        <v>1400</v>
      </c>
      <c r="H47" s="11">
        <v>4997.2680460000001</v>
      </c>
      <c r="I47" s="11">
        <v>1400</v>
      </c>
      <c r="J47" s="11">
        <v>4997.2680460000001</v>
      </c>
      <c r="K47" s="11">
        <v>7492</v>
      </c>
      <c r="L47" s="11">
        <v>4997.2680460000001</v>
      </c>
      <c r="M47" s="11">
        <v>2189</v>
      </c>
      <c r="N47" s="11">
        <v>4997.2680460000001</v>
      </c>
      <c r="O47" s="11">
        <v>5201</v>
      </c>
      <c r="P47" s="11">
        <v>4997.2680460000001</v>
      </c>
      <c r="Q47" s="11">
        <v>1400</v>
      </c>
      <c r="R47" s="11">
        <v>4997.2680460000001</v>
      </c>
      <c r="S47" s="11">
        <v>1400</v>
      </c>
      <c r="T47" s="11">
        <v>4997.2680460000001</v>
      </c>
      <c r="U47" s="11">
        <v>1850</v>
      </c>
      <c r="V47" s="11">
        <v>4997.2680460000001</v>
      </c>
      <c r="W47" s="11">
        <v>2839</v>
      </c>
      <c r="X47" s="11">
        <v>1153.2157030000001</v>
      </c>
      <c r="Y47" s="11">
        <v>3584</v>
      </c>
      <c r="Z47" s="11">
        <v>1153.2157030000001</v>
      </c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96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227"/>
      <c r="BN47" s="227"/>
    </row>
    <row r="48" spans="1:66" s="40" customFormat="1" x14ac:dyDescent="0.4">
      <c r="A48" s="121">
        <v>46</v>
      </c>
      <c r="B48" s="144" t="s">
        <v>109</v>
      </c>
      <c r="C48" s="38" t="s">
        <v>110</v>
      </c>
      <c r="D48" s="192">
        <f t="shared" si="0"/>
        <v>2200</v>
      </c>
      <c r="E48" s="139">
        <v>200</v>
      </c>
      <c r="F48" s="11">
        <v>0</v>
      </c>
      <c r="G48" s="11">
        <v>200</v>
      </c>
      <c r="H48" s="11">
        <v>0</v>
      </c>
      <c r="I48" s="11">
        <v>200</v>
      </c>
      <c r="J48" s="11">
        <v>0</v>
      </c>
      <c r="K48" s="11">
        <v>200</v>
      </c>
      <c r="L48" s="11">
        <v>0</v>
      </c>
      <c r="M48" s="11">
        <v>200</v>
      </c>
      <c r="N48" s="11">
        <v>0</v>
      </c>
      <c r="O48" s="11">
        <v>200</v>
      </c>
      <c r="P48" s="11">
        <v>0</v>
      </c>
      <c r="Q48" s="11">
        <v>200</v>
      </c>
      <c r="R48" s="11">
        <v>0</v>
      </c>
      <c r="S48" s="11">
        <v>200</v>
      </c>
      <c r="T48" s="11">
        <v>0</v>
      </c>
      <c r="U48" s="11">
        <v>200</v>
      </c>
      <c r="V48" s="11">
        <v>0</v>
      </c>
      <c r="W48" s="11">
        <v>200</v>
      </c>
      <c r="X48" s="11">
        <v>0</v>
      </c>
      <c r="Y48" s="11">
        <v>200</v>
      </c>
      <c r="Z48" s="11">
        <v>0</v>
      </c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96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227"/>
      <c r="BN48" s="227"/>
    </row>
    <row r="49" spans="1:66" s="40" customFormat="1" x14ac:dyDescent="0.4">
      <c r="A49" s="121">
        <v>47</v>
      </c>
      <c r="B49" s="144" t="s">
        <v>29</v>
      </c>
      <c r="C49" s="38" t="s">
        <v>47</v>
      </c>
      <c r="D49" s="192">
        <f t="shared" si="0"/>
        <v>567781.90687900002</v>
      </c>
      <c r="E49" s="139">
        <v>0</v>
      </c>
      <c r="F49" s="11">
        <v>48436.920123000004</v>
      </c>
      <c r="G49" s="11">
        <v>0</v>
      </c>
      <c r="H49" s="11">
        <v>46679.861606999999</v>
      </c>
      <c r="I49" s="11">
        <v>0</v>
      </c>
      <c r="J49" s="11">
        <v>43475.657744999997</v>
      </c>
      <c r="K49" s="11">
        <v>0</v>
      </c>
      <c r="L49" s="11">
        <v>45623.943414000001</v>
      </c>
      <c r="M49" s="11">
        <v>0</v>
      </c>
      <c r="N49" s="11">
        <v>46187.475313000003</v>
      </c>
      <c r="O49" s="11">
        <v>0</v>
      </c>
      <c r="P49" s="11">
        <v>45708.977402999997</v>
      </c>
      <c r="Q49" s="11">
        <v>0</v>
      </c>
      <c r="R49" s="11">
        <v>60555.149589000001</v>
      </c>
      <c r="S49" s="11">
        <v>0</v>
      </c>
      <c r="T49" s="11">
        <v>56708.213657</v>
      </c>
      <c r="U49" s="11">
        <v>0</v>
      </c>
      <c r="V49" s="11">
        <v>59976.092026999999</v>
      </c>
      <c r="W49" s="11">
        <v>0</v>
      </c>
      <c r="X49" s="11">
        <v>57612.663260000001</v>
      </c>
      <c r="Y49" s="11">
        <v>0</v>
      </c>
      <c r="Z49" s="11">
        <v>56816.952741000001</v>
      </c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96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227"/>
      <c r="BN49" s="227"/>
    </row>
    <row r="50" spans="1:66" s="40" customFormat="1" x14ac:dyDescent="0.4">
      <c r="A50" s="121">
        <v>48</v>
      </c>
      <c r="B50" s="144" t="s">
        <v>30</v>
      </c>
      <c r="C50" s="38" t="s">
        <v>48</v>
      </c>
      <c r="D50" s="192">
        <f t="shared" si="0"/>
        <v>131731.771993</v>
      </c>
      <c r="E50" s="139">
        <v>0</v>
      </c>
      <c r="F50" s="11">
        <v>13697.432108000001</v>
      </c>
      <c r="G50" s="11">
        <v>0</v>
      </c>
      <c r="H50" s="11">
        <v>11616.643205</v>
      </c>
      <c r="I50" s="11">
        <v>0</v>
      </c>
      <c r="J50" s="11">
        <v>11784.81429</v>
      </c>
      <c r="K50" s="11">
        <v>0</v>
      </c>
      <c r="L50" s="11">
        <v>11476.214615999999</v>
      </c>
      <c r="M50" s="11">
        <v>0</v>
      </c>
      <c r="N50" s="11">
        <v>11644.854154000001</v>
      </c>
      <c r="O50" s="11">
        <v>0</v>
      </c>
      <c r="P50" s="11">
        <v>11554.995225999999</v>
      </c>
      <c r="Q50" s="11">
        <v>0</v>
      </c>
      <c r="R50" s="11">
        <v>11666.608106</v>
      </c>
      <c r="S50" s="11">
        <v>0</v>
      </c>
      <c r="T50" s="11">
        <v>11664.427205</v>
      </c>
      <c r="U50" s="11">
        <v>0</v>
      </c>
      <c r="V50" s="11">
        <v>11755.020728</v>
      </c>
      <c r="W50" s="11">
        <v>0</v>
      </c>
      <c r="X50" s="11">
        <v>12671.379515000001</v>
      </c>
      <c r="Y50" s="11">
        <v>0</v>
      </c>
      <c r="Z50" s="11">
        <v>12199.38284</v>
      </c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96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227"/>
      <c r="BN50" s="227"/>
    </row>
    <row r="51" spans="1:66" s="40" customFormat="1" x14ac:dyDescent="0.4">
      <c r="A51" s="121">
        <v>49</v>
      </c>
      <c r="B51" s="144" t="s">
        <v>61</v>
      </c>
      <c r="C51" s="38" t="s">
        <v>62</v>
      </c>
      <c r="D51" s="192">
        <f t="shared" si="0"/>
        <v>20432.977458000005</v>
      </c>
      <c r="E51" s="139">
        <v>0</v>
      </c>
      <c r="F51" s="11">
        <v>1918.4110780000001</v>
      </c>
      <c r="G51" s="11">
        <v>0</v>
      </c>
      <c r="H51" s="11">
        <v>2005.5207290000001</v>
      </c>
      <c r="I51" s="11">
        <v>0</v>
      </c>
      <c r="J51" s="11">
        <v>1852.2203</v>
      </c>
      <c r="K51" s="11">
        <v>0</v>
      </c>
      <c r="L51" s="11">
        <v>1771.812731</v>
      </c>
      <c r="M51" s="11">
        <v>0</v>
      </c>
      <c r="N51" s="11">
        <v>1879.75224</v>
      </c>
      <c r="O51" s="11">
        <v>0</v>
      </c>
      <c r="P51" s="11">
        <v>1773.814042</v>
      </c>
      <c r="Q51" s="11">
        <v>0</v>
      </c>
      <c r="R51" s="11">
        <v>1855.2575139999999</v>
      </c>
      <c r="S51" s="11">
        <v>0</v>
      </c>
      <c r="T51" s="11">
        <v>1809.7983280000001</v>
      </c>
      <c r="U51" s="11">
        <v>0</v>
      </c>
      <c r="V51" s="11">
        <v>1921.1751340000001</v>
      </c>
      <c r="W51" s="11">
        <v>0</v>
      </c>
      <c r="X51" s="11">
        <v>1814.999499</v>
      </c>
      <c r="Y51" s="11">
        <v>0</v>
      </c>
      <c r="Z51" s="11">
        <v>1830.2158629999999</v>
      </c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96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227"/>
      <c r="BN51" s="227"/>
    </row>
    <row r="52" spans="1:66" s="40" customFormat="1" x14ac:dyDescent="0.4">
      <c r="A52" s="121">
        <v>50</v>
      </c>
      <c r="B52" s="144" t="s">
        <v>112</v>
      </c>
      <c r="C52" s="38" t="s">
        <v>114</v>
      </c>
      <c r="D52" s="192">
        <f t="shared" si="0"/>
        <v>13.042162999999999</v>
      </c>
      <c r="E52" s="139">
        <v>0</v>
      </c>
      <c r="F52" s="11">
        <v>1.134457</v>
      </c>
      <c r="G52" s="11">
        <v>0</v>
      </c>
      <c r="H52" s="11">
        <v>1.7031689999999999</v>
      </c>
      <c r="I52" s="11">
        <v>0</v>
      </c>
      <c r="J52" s="11">
        <v>1.475584</v>
      </c>
      <c r="K52" s="11">
        <v>0</v>
      </c>
      <c r="L52" s="11">
        <v>1.514497</v>
      </c>
      <c r="M52" s="11">
        <v>0</v>
      </c>
      <c r="N52" s="11">
        <v>1.0620700000000001</v>
      </c>
      <c r="O52" s="11">
        <v>0</v>
      </c>
      <c r="P52" s="11">
        <v>0.76984200000000003</v>
      </c>
      <c r="Q52" s="11">
        <v>0</v>
      </c>
      <c r="R52" s="11">
        <v>0.726217</v>
      </c>
      <c r="S52" s="11">
        <v>0</v>
      </c>
      <c r="T52" s="11">
        <v>0.62072300000000002</v>
      </c>
      <c r="U52" s="11">
        <v>0</v>
      </c>
      <c r="V52" s="11">
        <v>0.89362600000000003</v>
      </c>
      <c r="W52" s="11">
        <v>0</v>
      </c>
      <c r="X52" s="11">
        <v>1.662579</v>
      </c>
      <c r="Y52" s="11">
        <v>0</v>
      </c>
      <c r="Z52" s="11">
        <v>1.4793989999999999</v>
      </c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96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227"/>
      <c r="BN52" s="227"/>
    </row>
    <row r="53" spans="1:66" s="40" customFormat="1" x14ac:dyDescent="0.4">
      <c r="A53" s="121">
        <v>51</v>
      </c>
      <c r="B53" s="144" t="s">
        <v>178</v>
      </c>
      <c r="C53" s="38" t="s">
        <v>278</v>
      </c>
      <c r="D53" s="192">
        <f t="shared" si="0"/>
        <v>2595.1757130000001</v>
      </c>
      <c r="E53" s="139">
        <v>0</v>
      </c>
      <c r="F53" s="11">
        <v>278.29800899999998</v>
      </c>
      <c r="G53" s="11">
        <v>0</v>
      </c>
      <c r="H53" s="11">
        <v>340.87919699999998</v>
      </c>
      <c r="I53" s="11">
        <v>0</v>
      </c>
      <c r="J53" s="11">
        <v>271.57850300000001</v>
      </c>
      <c r="K53" s="11">
        <v>0</v>
      </c>
      <c r="L53" s="11">
        <v>161.57338899999999</v>
      </c>
      <c r="M53" s="11">
        <v>0</v>
      </c>
      <c r="N53" s="11">
        <v>188.16819699999999</v>
      </c>
      <c r="O53" s="11">
        <v>0</v>
      </c>
      <c r="P53" s="11">
        <v>247.65094300000001</v>
      </c>
      <c r="Q53" s="11">
        <v>0</v>
      </c>
      <c r="R53" s="11">
        <v>188.165843</v>
      </c>
      <c r="S53" s="11">
        <v>0</v>
      </c>
      <c r="T53" s="11">
        <v>159.04476199999999</v>
      </c>
      <c r="U53" s="11">
        <v>0</v>
      </c>
      <c r="V53" s="11">
        <v>201.431017</v>
      </c>
      <c r="W53" s="11">
        <v>0</v>
      </c>
      <c r="X53" s="11">
        <v>256.435812</v>
      </c>
      <c r="Y53" s="11">
        <v>0</v>
      </c>
      <c r="Z53" s="11">
        <v>301.950041</v>
      </c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96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227"/>
      <c r="BN53" s="227"/>
    </row>
    <row r="54" spans="1:66" s="40" customFormat="1" x14ac:dyDescent="0.4">
      <c r="A54" s="121">
        <v>52</v>
      </c>
      <c r="B54" s="144" t="s">
        <v>354</v>
      </c>
      <c r="C54" s="38" t="s">
        <v>355</v>
      </c>
      <c r="D54" s="192">
        <f>SUM(E54:BN54)</f>
        <v>0</v>
      </c>
      <c r="E54" s="139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96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227"/>
      <c r="BN54" s="227"/>
    </row>
    <row r="55" spans="1:66" s="40" customFormat="1" x14ac:dyDescent="0.4">
      <c r="A55" s="121">
        <v>53</v>
      </c>
      <c r="B55" s="144" t="s">
        <v>31</v>
      </c>
      <c r="C55" s="38" t="s">
        <v>49</v>
      </c>
      <c r="D55" s="192">
        <f t="shared" si="0"/>
        <v>18246.328874999999</v>
      </c>
      <c r="E55" s="139">
        <v>0</v>
      </c>
      <c r="F55" s="11">
        <v>1334.9802830000001</v>
      </c>
      <c r="G55" s="11">
        <v>0</v>
      </c>
      <c r="H55" s="11">
        <v>1867.140801</v>
      </c>
      <c r="I55" s="11">
        <v>0</v>
      </c>
      <c r="J55" s="11">
        <v>1831.714759</v>
      </c>
      <c r="K55" s="11">
        <v>0</v>
      </c>
      <c r="L55" s="11">
        <v>1889.867209</v>
      </c>
      <c r="M55" s="11">
        <v>0</v>
      </c>
      <c r="N55" s="11">
        <v>1826.2660639999999</v>
      </c>
      <c r="O55" s="11">
        <v>0</v>
      </c>
      <c r="P55" s="11">
        <v>1749.5749350000001</v>
      </c>
      <c r="Q55" s="11">
        <v>0</v>
      </c>
      <c r="R55" s="11">
        <v>1396.0168759999999</v>
      </c>
      <c r="S55" s="11">
        <v>0</v>
      </c>
      <c r="T55" s="11">
        <v>1255.209981</v>
      </c>
      <c r="U55" s="11">
        <v>0</v>
      </c>
      <c r="V55" s="11">
        <v>1523.450609</v>
      </c>
      <c r="W55" s="11">
        <v>0</v>
      </c>
      <c r="X55" s="11">
        <v>1769.49254</v>
      </c>
      <c r="Y55" s="11">
        <v>0</v>
      </c>
      <c r="Z55" s="11">
        <v>1802.614818</v>
      </c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96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227"/>
      <c r="BN55" s="227"/>
    </row>
    <row r="56" spans="1:66" s="40" customFormat="1" x14ac:dyDescent="0.4">
      <c r="A56" s="121">
        <v>54</v>
      </c>
      <c r="B56" s="144" t="s">
        <v>342</v>
      </c>
      <c r="C56" s="38" t="s">
        <v>343</v>
      </c>
      <c r="D56" s="192">
        <f t="shared" si="0"/>
        <v>0</v>
      </c>
      <c r="E56" s="139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96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227"/>
      <c r="BN56" s="227"/>
    </row>
    <row r="57" spans="1:66" s="40" customFormat="1" x14ac:dyDescent="0.4">
      <c r="A57" s="121">
        <v>55</v>
      </c>
      <c r="B57" s="144" t="s">
        <v>285</v>
      </c>
      <c r="C57" s="38" t="s">
        <v>286</v>
      </c>
      <c r="D57" s="192">
        <f t="shared" si="0"/>
        <v>0</v>
      </c>
      <c r="E57" s="139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96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227"/>
      <c r="BN57" s="227"/>
    </row>
    <row r="58" spans="1:66" s="40" customFormat="1" x14ac:dyDescent="0.4">
      <c r="A58" s="121">
        <v>56</v>
      </c>
      <c r="B58" s="144" t="s">
        <v>32</v>
      </c>
      <c r="C58" s="38" t="s">
        <v>310</v>
      </c>
      <c r="D58" s="192">
        <f t="shared" si="0"/>
        <v>59194.507746999996</v>
      </c>
      <c r="E58" s="139">
        <v>0</v>
      </c>
      <c r="F58" s="11">
        <v>5481.5850060000002</v>
      </c>
      <c r="G58" s="11">
        <v>0</v>
      </c>
      <c r="H58" s="11">
        <v>5348.1234899999999</v>
      </c>
      <c r="I58" s="11">
        <v>0</v>
      </c>
      <c r="J58" s="11">
        <v>5411.6542980000004</v>
      </c>
      <c r="K58" s="11">
        <v>0</v>
      </c>
      <c r="L58" s="11">
        <v>5330.3506129999996</v>
      </c>
      <c r="M58" s="11">
        <v>0</v>
      </c>
      <c r="N58" s="11">
        <v>5574.3796830000001</v>
      </c>
      <c r="O58" s="11">
        <v>0</v>
      </c>
      <c r="P58" s="11">
        <v>5450.9287180000001</v>
      </c>
      <c r="Q58" s="11">
        <v>0</v>
      </c>
      <c r="R58" s="11">
        <v>5274.1831750000001</v>
      </c>
      <c r="S58" s="11">
        <v>0</v>
      </c>
      <c r="T58" s="11">
        <v>5125.252195</v>
      </c>
      <c r="U58" s="11">
        <v>0</v>
      </c>
      <c r="V58" s="11">
        <v>5148.7334879999999</v>
      </c>
      <c r="W58" s="11">
        <v>0</v>
      </c>
      <c r="X58" s="11">
        <v>5759.6097449999997</v>
      </c>
      <c r="Y58" s="11">
        <v>0</v>
      </c>
      <c r="Z58" s="11">
        <v>5289.7073360000004</v>
      </c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96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227"/>
      <c r="BN58" s="227"/>
    </row>
    <row r="59" spans="1:66" s="40" customFormat="1" x14ac:dyDescent="0.4">
      <c r="A59" s="121">
        <v>57</v>
      </c>
      <c r="B59" s="144" t="s">
        <v>370</v>
      </c>
      <c r="C59" s="38" t="s">
        <v>371</v>
      </c>
      <c r="D59" s="192">
        <f>SUM(E59:BN59)</f>
        <v>0</v>
      </c>
      <c r="E59" s="139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96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227"/>
      <c r="BN59" s="227"/>
    </row>
    <row r="60" spans="1:66" s="40" customFormat="1" x14ac:dyDescent="0.4">
      <c r="A60" s="121">
        <v>58</v>
      </c>
      <c r="B60" s="144" t="s">
        <v>348</v>
      </c>
      <c r="C60" s="38" t="s">
        <v>350</v>
      </c>
      <c r="D60" s="192">
        <f t="shared" si="0"/>
        <v>0</v>
      </c>
      <c r="E60" s="139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0</v>
      </c>
      <c r="Z60" s="11">
        <v>0</v>
      </c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96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227"/>
      <c r="BN60" s="227"/>
    </row>
    <row r="61" spans="1:66" s="40" customFormat="1" x14ac:dyDescent="0.4">
      <c r="A61" s="121">
        <v>59</v>
      </c>
      <c r="B61" s="144" t="s">
        <v>306</v>
      </c>
      <c r="C61" s="38" t="s">
        <v>307</v>
      </c>
      <c r="D61" s="192">
        <f t="shared" si="0"/>
        <v>0</v>
      </c>
      <c r="E61" s="139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96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227"/>
      <c r="BN61" s="227"/>
    </row>
    <row r="62" spans="1:66" s="40" customFormat="1" x14ac:dyDescent="0.4">
      <c r="A62" s="121">
        <v>60</v>
      </c>
      <c r="B62" s="144" t="s">
        <v>246</v>
      </c>
      <c r="C62" s="38" t="s">
        <v>247</v>
      </c>
      <c r="D62" s="192">
        <f t="shared" si="0"/>
        <v>49468.148591000005</v>
      </c>
      <c r="E62" s="139">
        <v>0</v>
      </c>
      <c r="F62" s="11">
        <v>4280.5124530000003</v>
      </c>
      <c r="G62" s="11">
        <v>0</v>
      </c>
      <c r="H62" s="11">
        <v>4280.5124530000003</v>
      </c>
      <c r="I62" s="11">
        <v>0</v>
      </c>
      <c r="J62" s="11">
        <v>4280.5124530000003</v>
      </c>
      <c r="K62" s="11">
        <v>0</v>
      </c>
      <c r="L62" s="11">
        <v>4280.5124530000003</v>
      </c>
      <c r="M62" s="11">
        <v>0</v>
      </c>
      <c r="N62" s="11">
        <v>4280.5124530000003</v>
      </c>
      <c r="O62" s="11">
        <v>0</v>
      </c>
      <c r="P62" s="11">
        <v>4280.5124530000003</v>
      </c>
      <c r="Q62" s="11">
        <v>0</v>
      </c>
      <c r="R62" s="11">
        <v>6282.6230480000004</v>
      </c>
      <c r="S62" s="11">
        <v>0</v>
      </c>
      <c r="T62" s="11">
        <v>4280.5124530000003</v>
      </c>
      <c r="U62" s="11">
        <v>0</v>
      </c>
      <c r="V62" s="11">
        <v>4280.5124530000003</v>
      </c>
      <c r="W62" s="11">
        <v>0</v>
      </c>
      <c r="X62" s="11">
        <v>4280.5124530000003</v>
      </c>
      <c r="Y62" s="11">
        <v>0</v>
      </c>
      <c r="Z62" s="11">
        <v>4660.913466</v>
      </c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96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227"/>
      <c r="BN62" s="227"/>
    </row>
    <row r="63" spans="1:66" s="40" customFormat="1" x14ac:dyDescent="0.4">
      <c r="A63" s="121">
        <v>61</v>
      </c>
      <c r="B63" s="144" t="s">
        <v>335</v>
      </c>
      <c r="C63" s="38" t="s">
        <v>336</v>
      </c>
      <c r="D63" s="192">
        <f t="shared" si="0"/>
        <v>0</v>
      </c>
      <c r="E63" s="139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0</v>
      </c>
      <c r="Z63" s="11">
        <v>0</v>
      </c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96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227"/>
      <c r="BN63" s="227"/>
    </row>
    <row r="64" spans="1:66" s="40" customFormat="1" x14ac:dyDescent="0.4">
      <c r="A64" s="121">
        <v>62</v>
      </c>
      <c r="B64" s="144" t="s">
        <v>63</v>
      </c>
      <c r="C64" s="38" t="s">
        <v>64</v>
      </c>
      <c r="D64" s="192">
        <f t="shared" si="0"/>
        <v>420278.16673600004</v>
      </c>
      <c r="E64" s="139">
        <v>16800</v>
      </c>
      <c r="F64" s="11">
        <v>16289.171802000001</v>
      </c>
      <c r="G64" s="11">
        <v>16800</v>
      </c>
      <c r="H64" s="11">
        <v>16289.171802000001</v>
      </c>
      <c r="I64" s="11">
        <v>16800</v>
      </c>
      <c r="J64" s="11">
        <v>16889.804981000001</v>
      </c>
      <c r="K64" s="11">
        <v>17303</v>
      </c>
      <c r="L64" s="11">
        <v>23496.769945</v>
      </c>
      <c r="M64" s="11">
        <v>16800</v>
      </c>
      <c r="N64" s="11">
        <v>26908.366398999999</v>
      </c>
      <c r="O64" s="11">
        <v>16800</v>
      </c>
      <c r="P64" s="11">
        <v>23280.542001000002</v>
      </c>
      <c r="Q64" s="11">
        <v>18241</v>
      </c>
      <c r="R64" s="11">
        <v>27340.822287999999</v>
      </c>
      <c r="S64" s="11">
        <v>16800</v>
      </c>
      <c r="T64" s="11">
        <v>27340.822287999999</v>
      </c>
      <c r="U64" s="11">
        <v>16800</v>
      </c>
      <c r="V64" s="11">
        <v>25683.074714999999</v>
      </c>
      <c r="W64" s="11">
        <v>16800</v>
      </c>
      <c r="X64" s="11">
        <v>15015.829464</v>
      </c>
      <c r="Y64" s="11">
        <v>17769</v>
      </c>
      <c r="Z64" s="11">
        <v>14030.791051</v>
      </c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96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227"/>
      <c r="BN64" s="227"/>
    </row>
    <row r="65" spans="1:66" s="40" customFormat="1" x14ac:dyDescent="0.4">
      <c r="A65" s="121">
        <v>63</v>
      </c>
      <c r="B65" s="144" t="s">
        <v>65</v>
      </c>
      <c r="C65" s="38" t="s">
        <v>66</v>
      </c>
      <c r="D65" s="192">
        <f t="shared" si="0"/>
        <v>358.19617599999998</v>
      </c>
      <c r="E65" s="139">
        <v>0</v>
      </c>
      <c r="F65" s="11">
        <v>8.6964349999999992</v>
      </c>
      <c r="G65" s="11">
        <v>0</v>
      </c>
      <c r="H65" s="11">
        <v>52.116377</v>
      </c>
      <c r="I65" s="11">
        <v>0</v>
      </c>
      <c r="J65" s="11">
        <v>53.645938999999998</v>
      </c>
      <c r="K65" s="11">
        <v>0</v>
      </c>
      <c r="L65" s="11">
        <v>55.289572999999997</v>
      </c>
      <c r="M65" s="11">
        <v>0</v>
      </c>
      <c r="N65" s="11">
        <v>42.769069999999999</v>
      </c>
      <c r="O65" s="11">
        <v>0</v>
      </c>
      <c r="P65" s="11">
        <v>12.456336</v>
      </c>
      <c r="Q65" s="11">
        <v>0</v>
      </c>
      <c r="R65" s="11">
        <v>9.543037</v>
      </c>
      <c r="S65" s="11">
        <v>0</v>
      </c>
      <c r="T65" s="11">
        <v>7.2770239999999999</v>
      </c>
      <c r="U65" s="11">
        <v>0</v>
      </c>
      <c r="V65" s="11">
        <v>11.235965</v>
      </c>
      <c r="W65" s="11">
        <v>0</v>
      </c>
      <c r="X65" s="11">
        <v>53.002648999999998</v>
      </c>
      <c r="Y65" s="11">
        <v>0</v>
      </c>
      <c r="Z65" s="11">
        <v>52.163770999999997</v>
      </c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96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227"/>
      <c r="BN65" s="227"/>
    </row>
    <row r="66" spans="1:66" s="40" customFormat="1" x14ac:dyDescent="0.4">
      <c r="A66" s="121">
        <v>64</v>
      </c>
      <c r="B66" s="144" t="s">
        <v>207</v>
      </c>
      <c r="C66" s="38" t="s">
        <v>208</v>
      </c>
      <c r="D66" s="192">
        <f t="shared" si="0"/>
        <v>0</v>
      </c>
      <c r="E66" s="139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0</v>
      </c>
      <c r="Z66" s="11">
        <v>0</v>
      </c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96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227"/>
      <c r="BN66" s="227"/>
    </row>
    <row r="67" spans="1:66" s="40" customFormat="1" x14ac:dyDescent="0.4">
      <c r="A67" s="121">
        <v>65</v>
      </c>
      <c r="B67" s="144" t="s">
        <v>186</v>
      </c>
      <c r="C67" s="38" t="s">
        <v>233</v>
      </c>
      <c r="D67" s="192">
        <f t="shared" si="0"/>
        <v>0</v>
      </c>
      <c r="E67" s="139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0</v>
      </c>
      <c r="Z67" s="11">
        <v>0</v>
      </c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96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227"/>
      <c r="BN67" s="227"/>
    </row>
    <row r="68" spans="1:66" s="40" customFormat="1" x14ac:dyDescent="0.4">
      <c r="A68" s="121">
        <v>66</v>
      </c>
      <c r="B68" s="144" t="s">
        <v>331</v>
      </c>
      <c r="C68" s="38" t="s">
        <v>332</v>
      </c>
      <c r="D68" s="192">
        <f t="shared" si="0"/>
        <v>2042.1528060000001</v>
      </c>
      <c r="E68" s="139">
        <v>0</v>
      </c>
      <c r="F68" s="11">
        <v>168.17729</v>
      </c>
      <c r="G68" s="11">
        <v>0</v>
      </c>
      <c r="H68" s="11">
        <v>192.202617</v>
      </c>
      <c r="I68" s="11">
        <v>0</v>
      </c>
      <c r="J68" s="11">
        <v>192.202617</v>
      </c>
      <c r="K68" s="11">
        <v>0</v>
      </c>
      <c r="L68" s="11">
        <v>192.202617</v>
      </c>
      <c r="M68" s="11">
        <v>0</v>
      </c>
      <c r="N68" s="11">
        <v>192.202617</v>
      </c>
      <c r="O68" s="11">
        <v>0</v>
      </c>
      <c r="P68" s="11">
        <v>192.202617</v>
      </c>
      <c r="Q68" s="11">
        <v>0</v>
      </c>
      <c r="R68" s="11">
        <v>168.17729</v>
      </c>
      <c r="S68" s="11">
        <v>0</v>
      </c>
      <c r="T68" s="11">
        <v>168.17729</v>
      </c>
      <c r="U68" s="11">
        <v>0</v>
      </c>
      <c r="V68" s="11">
        <v>192.202617</v>
      </c>
      <c r="W68" s="11">
        <v>0</v>
      </c>
      <c r="X68" s="11">
        <v>192.202617</v>
      </c>
      <c r="Y68" s="11">
        <v>0</v>
      </c>
      <c r="Z68" s="11">
        <v>192.202617</v>
      </c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96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227"/>
      <c r="BN68" s="227"/>
    </row>
    <row r="69" spans="1:66" s="45" customFormat="1" x14ac:dyDescent="0.4">
      <c r="A69" s="121">
        <v>67</v>
      </c>
      <c r="B69" s="144" t="s">
        <v>169</v>
      </c>
      <c r="C69" s="38" t="s">
        <v>170</v>
      </c>
      <c r="D69" s="192">
        <f t="shared" si="0"/>
        <v>0</v>
      </c>
      <c r="E69" s="139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0</v>
      </c>
      <c r="Z69" s="11">
        <v>0</v>
      </c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96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227"/>
      <c r="BN69" s="227"/>
    </row>
    <row r="70" spans="1:66" s="45" customFormat="1" x14ac:dyDescent="0.4">
      <c r="A70" s="121">
        <v>68</v>
      </c>
      <c r="B70" s="144" t="s">
        <v>67</v>
      </c>
      <c r="C70" s="38" t="s">
        <v>68</v>
      </c>
      <c r="D70" s="192">
        <f>SUM(E70:BN70)</f>
        <v>1452.4804179999999</v>
      </c>
      <c r="E70" s="139">
        <v>0</v>
      </c>
      <c r="F70" s="11">
        <v>142.97223</v>
      </c>
      <c r="G70" s="11">
        <v>0</v>
      </c>
      <c r="H70" s="11">
        <v>130.98546099999999</v>
      </c>
      <c r="I70" s="11">
        <v>0</v>
      </c>
      <c r="J70" s="11">
        <v>130.976046</v>
      </c>
      <c r="K70" s="11">
        <v>0</v>
      </c>
      <c r="L70" s="11">
        <v>130.969133</v>
      </c>
      <c r="M70" s="11">
        <v>0</v>
      </c>
      <c r="N70" s="11">
        <v>130.966005</v>
      </c>
      <c r="O70" s="11">
        <v>0</v>
      </c>
      <c r="P70" s="11">
        <v>130.93204</v>
      </c>
      <c r="Q70" s="11">
        <v>0</v>
      </c>
      <c r="R70" s="11">
        <v>130.91807600000001</v>
      </c>
      <c r="S70" s="11">
        <v>0</v>
      </c>
      <c r="T70" s="11">
        <v>130.90467100000001</v>
      </c>
      <c r="U70" s="11">
        <v>0</v>
      </c>
      <c r="V70" s="11">
        <v>130.954914</v>
      </c>
      <c r="W70" s="11">
        <v>0</v>
      </c>
      <c r="X70" s="11">
        <v>130.952516</v>
      </c>
      <c r="Y70" s="11">
        <v>0</v>
      </c>
      <c r="Z70" s="11">
        <v>130.94932600000001</v>
      </c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96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227"/>
      <c r="BN70" s="227"/>
    </row>
    <row r="71" spans="1:66" s="40" customFormat="1" x14ac:dyDescent="0.4">
      <c r="A71" s="121">
        <v>69</v>
      </c>
      <c r="B71" s="144" t="s">
        <v>216</v>
      </c>
      <c r="C71" s="38" t="s">
        <v>217</v>
      </c>
      <c r="D71" s="192">
        <f t="shared" ref="D71:D73" si="1">SUM(E71:BN71)</f>
        <v>2933.707351</v>
      </c>
      <c r="E71" s="139">
        <v>0</v>
      </c>
      <c r="F71" s="11">
        <v>218.87309500000001</v>
      </c>
      <c r="G71" s="11">
        <v>0</v>
      </c>
      <c r="H71" s="11">
        <v>287.40434399999998</v>
      </c>
      <c r="I71" s="11">
        <v>0</v>
      </c>
      <c r="J71" s="11">
        <v>276.09842300000003</v>
      </c>
      <c r="K71" s="11">
        <v>9</v>
      </c>
      <c r="L71" s="11">
        <v>256.53038199999997</v>
      </c>
      <c r="M71" s="11">
        <v>0</v>
      </c>
      <c r="N71" s="11">
        <v>259.36983800000002</v>
      </c>
      <c r="O71" s="11">
        <v>20</v>
      </c>
      <c r="P71" s="11">
        <v>212.27558099999999</v>
      </c>
      <c r="Q71" s="11">
        <v>0</v>
      </c>
      <c r="R71" s="11">
        <v>169.05622700000001</v>
      </c>
      <c r="S71" s="11">
        <v>0</v>
      </c>
      <c r="T71" s="11">
        <v>161.60144399999999</v>
      </c>
      <c r="U71" s="11">
        <v>300</v>
      </c>
      <c r="V71" s="11">
        <v>200.571833</v>
      </c>
      <c r="W71" s="11">
        <v>0</v>
      </c>
      <c r="X71" s="11">
        <v>236.73697999999999</v>
      </c>
      <c r="Y71" s="11">
        <v>90</v>
      </c>
      <c r="Z71" s="11">
        <v>236.18920399999999</v>
      </c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96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227"/>
      <c r="BN71" s="227"/>
    </row>
    <row r="72" spans="1:66" s="40" customFormat="1" x14ac:dyDescent="0.4">
      <c r="A72" s="121">
        <v>70</v>
      </c>
      <c r="B72" s="144" t="s">
        <v>352</v>
      </c>
      <c r="C72" s="38" t="s">
        <v>353</v>
      </c>
      <c r="D72" s="192">
        <f t="shared" si="1"/>
        <v>0</v>
      </c>
      <c r="E72" s="139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  <c r="Q72" s="11">
        <v>0</v>
      </c>
      <c r="R72" s="11">
        <v>0</v>
      </c>
      <c r="S72" s="11">
        <v>0</v>
      </c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0</v>
      </c>
      <c r="Z72" s="11">
        <v>0</v>
      </c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96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227"/>
      <c r="BN72" s="227"/>
    </row>
    <row r="73" spans="1:66" s="40" customFormat="1" x14ac:dyDescent="0.4">
      <c r="A73" s="121">
        <v>71</v>
      </c>
      <c r="B73" s="144" t="s">
        <v>107</v>
      </c>
      <c r="C73" s="38" t="s">
        <v>108</v>
      </c>
      <c r="D73" s="192">
        <f t="shared" si="1"/>
        <v>2024</v>
      </c>
      <c r="E73" s="139">
        <v>184</v>
      </c>
      <c r="F73" s="11">
        <v>0</v>
      </c>
      <c r="G73" s="11">
        <v>184</v>
      </c>
      <c r="H73" s="11">
        <v>0</v>
      </c>
      <c r="I73" s="11">
        <v>184</v>
      </c>
      <c r="J73" s="11">
        <v>0</v>
      </c>
      <c r="K73" s="11">
        <v>184</v>
      </c>
      <c r="L73" s="11">
        <v>0</v>
      </c>
      <c r="M73" s="11">
        <v>184</v>
      </c>
      <c r="N73" s="11">
        <v>0</v>
      </c>
      <c r="O73" s="11">
        <v>184</v>
      </c>
      <c r="P73" s="11">
        <v>0</v>
      </c>
      <c r="Q73" s="11">
        <v>184</v>
      </c>
      <c r="R73" s="11">
        <v>0</v>
      </c>
      <c r="S73" s="11">
        <v>184</v>
      </c>
      <c r="T73" s="11">
        <v>0</v>
      </c>
      <c r="U73" s="11">
        <v>184</v>
      </c>
      <c r="V73" s="11">
        <v>0</v>
      </c>
      <c r="W73" s="11">
        <v>184</v>
      </c>
      <c r="X73" s="11">
        <v>0</v>
      </c>
      <c r="Y73" s="11">
        <v>184</v>
      </c>
      <c r="Z73" s="11">
        <v>0</v>
      </c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96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227"/>
      <c r="BN73" s="227"/>
    </row>
    <row r="74" spans="1:66" s="40" customFormat="1" x14ac:dyDescent="0.4">
      <c r="A74" s="121">
        <v>72</v>
      </c>
      <c r="B74" s="144" t="s">
        <v>69</v>
      </c>
      <c r="C74" s="38" t="s">
        <v>70</v>
      </c>
      <c r="D74" s="192">
        <f t="shared" ref="D74:D141" si="2">SUM(E74:BN74)</f>
        <v>58484.061517000002</v>
      </c>
      <c r="E74" s="139">
        <v>1400</v>
      </c>
      <c r="F74" s="11">
        <v>3480.6076819999998</v>
      </c>
      <c r="G74" s="11">
        <v>500</v>
      </c>
      <c r="H74" s="11">
        <v>5057.7704389999999</v>
      </c>
      <c r="I74" s="11">
        <v>500</v>
      </c>
      <c r="J74" s="11">
        <v>5169.7874140000004</v>
      </c>
      <c r="K74" s="11">
        <v>500</v>
      </c>
      <c r="L74" s="11">
        <v>5095.1007570000002</v>
      </c>
      <c r="M74" s="11">
        <v>600</v>
      </c>
      <c r="N74" s="11">
        <v>4841.7290659999999</v>
      </c>
      <c r="O74" s="11">
        <v>860</v>
      </c>
      <c r="P74" s="11">
        <v>4746.3939780000001</v>
      </c>
      <c r="Q74" s="11">
        <v>500</v>
      </c>
      <c r="R74" s="11">
        <v>3238.6907230000002</v>
      </c>
      <c r="S74" s="11">
        <v>2700</v>
      </c>
      <c r="T74" s="11">
        <v>2583.1896379999998</v>
      </c>
      <c r="U74" s="11">
        <v>600</v>
      </c>
      <c r="V74" s="11">
        <v>3504.6544490000001</v>
      </c>
      <c r="W74" s="11">
        <v>1500</v>
      </c>
      <c r="X74" s="11">
        <v>5446.1074079999999</v>
      </c>
      <c r="Y74" s="11">
        <v>500</v>
      </c>
      <c r="Z74" s="11">
        <v>5160.029963</v>
      </c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96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227"/>
      <c r="BN74" s="227"/>
    </row>
    <row r="75" spans="1:66" s="40" customFormat="1" x14ac:dyDescent="0.4">
      <c r="A75" s="121">
        <v>73</v>
      </c>
      <c r="B75" s="144" t="s">
        <v>360</v>
      </c>
      <c r="C75" s="38" t="s">
        <v>357</v>
      </c>
      <c r="D75" s="192">
        <f>SUM(E75:BN75)</f>
        <v>0</v>
      </c>
      <c r="E75" s="139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0</v>
      </c>
      <c r="Z75" s="11">
        <v>0</v>
      </c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96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227"/>
      <c r="BN75" s="227"/>
    </row>
    <row r="76" spans="1:66" s="40" customFormat="1" x14ac:dyDescent="0.4">
      <c r="A76" s="121">
        <v>74</v>
      </c>
      <c r="B76" s="144" t="s">
        <v>219</v>
      </c>
      <c r="C76" s="38" t="s">
        <v>220</v>
      </c>
      <c r="D76" s="192">
        <f t="shared" si="2"/>
        <v>34980</v>
      </c>
      <c r="E76" s="139">
        <v>3180</v>
      </c>
      <c r="F76" s="11">
        <v>0</v>
      </c>
      <c r="G76" s="11">
        <v>3180</v>
      </c>
      <c r="H76" s="11">
        <v>0</v>
      </c>
      <c r="I76" s="11">
        <v>3180</v>
      </c>
      <c r="J76" s="11">
        <v>0</v>
      </c>
      <c r="K76" s="11">
        <v>3180</v>
      </c>
      <c r="L76" s="11">
        <v>0</v>
      </c>
      <c r="M76" s="11">
        <v>3180</v>
      </c>
      <c r="N76" s="11">
        <v>0</v>
      </c>
      <c r="O76" s="11">
        <v>3180</v>
      </c>
      <c r="P76" s="11">
        <v>0</v>
      </c>
      <c r="Q76" s="11">
        <v>3180</v>
      </c>
      <c r="R76" s="11">
        <v>0</v>
      </c>
      <c r="S76" s="11">
        <v>3180</v>
      </c>
      <c r="T76" s="11">
        <v>0</v>
      </c>
      <c r="U76" s="11">
        <v>3180</v>
      </c>
      <c r="V76" s="11">
        <v>0</v>
      </c>
      <c r="W76" s="11">
        <v>3180</v>
      </c>
      <c r="X76" s="11">
        <v>0</v>
      </c>
      <c r="Y76" s="11">
        <v>3180</v>
      </c>
      <c r="Z76" s="11">
        <v>0</v>
      </c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96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227"/>
      <c r="BN76" s="227"/>
    </row>
    <row r="77" spans="1:66" s="40" customFormat="1" x14ac:dyDescent="0.4">
      <c r="A77" s="121">
        <v>75</v>
      </c>
      <c r="B77" s="144" t="s">
        <v>148</v>
      </c>
      <c r="C77" s="38" t="s">
        <v>149</v>
      </c>
      <c r="D77" s="192">
        <f t="shared" si="2"/>
        <v>0</v>
      </c>
      <c r="E77" s="139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0</v>
      </c>
      <c r="Z77" s="11">
        <v>0</v>
      </c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96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227"/>
      <c r="BN77" s="227"/>
    </row>
    <row r="78" spans="1:66" s="40" customFormat="1" x14ac:dyDescent="0.4">
      <c r="A78" s="121">
        <v>76</v>
      </c>
      <c r="B78" s="144" t="s">
        <v>33</v>
      </c>
      <c r="C78" s="38" t="s">
        <v>8</v>
      </c>
      <c r="D78" s="192">
        <f t="shared" si="2"/>
        <v>17678.514648</v>
      </c>
      <c r="E78" s="139">
        <v>0</v>
      </c>
      <c r="F78" s="11">
        <v>1714.2635009999999</v>
      </c>
      <c r="G78" s="11">
        <v>0</v>
      </c>
      <c r="H78" s="11">
        <v>1794.3153950000001</v>
      </c>
      <c r="I78" s="11">
        <v>0</v>
      </c>
      <c r="J78" s="11">
        <v>1795.7550799999999</v>
      </c>
      <c r="K78" s="11">
        <v>0</v>
      </c>
      <c r="L78" s="11">
        <v>1702.9915080000001</v>
      </c>
      <c r="M78" s="11">
        <v>0</v>
      </c>
      <c r="N78" s="11">
        <v>1762.1251649999999</v>
      </c>
      <c r="O78" s="11">
        <v>0</v>
      </c>
      <c r="P78" s="11">
        <v>1673.171652</v>
      </c>
      <c r="Q78" s="11">
        <v>100</v>
      </c>
      <c r="R78" s="11">
        <v>1688.951</v>
      </c>
      <c r="S78" s="11">
        <v>0</v>
      </c>
      <c r="T78" s="11">
        <v>1596.5971320000001</v>
      </c>
      <c r="U78" s="11">
        <v>0</v>
      </c>
      <c r="V78" s="11">
        <v>1660.8131760000001</v>
      </c>
      <c r="W78" s="11">
        <v>0</v>
      </c>
      <c r="X78" s="11">
        <v>1086.878293</v>
      </c>
      <c r="Y78" s="11">
        <v>0</v>
      </c>
      <c r="Z78" s="11">
        <v>1102.652746</v>
      </c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96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227"/>
      <c r="BN78" s="227"/>
    </row>
    <row r="79" spans="1:66" s="40" customFormat="1" x14ac:dyDescent="0.4">
      <c r="A79" s="121">
        <v>77</v>
      </c>
      <c r="B79" s="144" t="s">
        <v>71</v>
      </c>
      <c r="C79" s="38" t="s">
        <v>72</v>
      </c>
      <c r="D79" s="192">
        <f t="shared" si="2"/>
        <v>2845.212751</v>
      </c>
      <c r="E79" s="139">
        <v>0</v>
      </c>
      <c r="F79" s="11">
        <v>258.496016</v>
      </c>
      <c r="G79" s="11">
        <v>0</v>
      </c>
      <c r="H79" s="11">
        <v>258.47067399999997</v>
      </c>
      <c r="I79" s="11">
        <v>0</v>
      </c>
      <c r="J79" s="11">
        <v>258.44332000000003</v>
      </c>
      <c r="K79" s="11">
        <v>0</v>
      </c>
      <c r="L79" s="11">
        <v>258.73485899999997</v>
      </c>
      <c r="M79" s="11">
        <v>0</v>
      </c>
      <c r="N79" s="11">
        <v>258.93523099999999</v>
      </c>
      <c r="O79" s="11">
        <v>0</v>
      </c>
      <c r="P79" s="11">
        <v>258.829567</v>
      </c>
      <c r="Q79" s="11">
        <v>0</v>
      </c>
      <c r="R79" s="11">
        <v>257.41823299999999</v>
      </c>
      <c r="S79" s="11">
        <v>0</v>
      </c>
      <c r="T79" s="11">
        <v>258.90846900000003</v>
      </c>
      <c r="U79" s="11">
        <v>0</v>
      </c>
      <c r="V79" s="11">
        <v>258.82396899999998</v>
      </c>
      <c r="W79" s="11">
        <v>0</v>
      </c>
      <c r="X79" s="11">
        <v>259.124933</v>
      </c>
      <c r="Y79" s="11">
        <v>0</v>
      </c>
      <c r="Z79" s="11">
        <v>259.02748000000003</v>
      </c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96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227"/>
      <c r="BN79" s="227"/>
    </row>
    <row r="80" spans="1:66" s="40" customFormat="1" x14ac:dyDescent="0.4">
      <c r="A80" s="121">
        <v>78</v>
      </c>
      <c r="B80" s="144" t="s">
        <v>251</v>
      </c>
      <c r="C80" s="38" t="s">
        <v>252</v>
      </c>
      <c r="D80" s="192">
        <f t="shared" si="2"/>
        <v>17575</v>
      </c>
      <c r="E80" s="139">
        <v>800</v>
      </c>
      <c r="F80" s="11">
        <v>0</v>
      </c>
      <c r="G80" s="11">
        <v>1800</v>
      </c>
      <c r="H80" s="11">
        <v>0</v>
      </c>
      <c r="I80" s="11">
        <v>1800</v>
      </c>
      <c r="J80" s="11">
        <v>0</v>
      </c>
      <c r="K80" s="11">
        <v>1800</v>
      </c>
      <c r="L80" s="11">
        <v>0</v>
      </c>
      <c r="M80" s="11">
        <v>1800</v>
      </c>
      <c r="N80" s="11">
        <v>0</v>
      </c>
      <c r="O80" s="11">
        <v>1800</v>
      </c>
      <c r="P80" s="11">
        <v>0</v>
      </c>
      <c r="Q80" s="11">
        <v>1800</v>
      </c>
      <c r="R80" s="11">
        <v>0</v>
      </c>
      <c r="S80" s="11">
        <v>1800</v>
      </c>
      <c r="T80" s="11">
        <v>0</v>
      </c>
      <c r="U80" s="11">
        <v>1825</v>
      </c>
      <c r="V80" s="11">
        <v>0</v>
      </c>
      <c r="W80" s="11">
        <v>950</v>
      </c>
      <c r="X80" s="11">
        <v>0</v>
      </c>
      <c r="Y80" s="11">
        <v>1400</v>
      </c>
      <c r="Z80" s="11">
        <v>0</v>
      </c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96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227"/>
      <c r="BN80" s="227"/>
    </row>
    <row r="81" spans="1:66" s="40" customFormat="1" x14ac:dyDescent="0.4">
      <c r="A81" s="121">
        <v>79</v>
      </c>
      <c r="B81" s="144" t="s">
        <v>73</v>
      </c>
      <c r="C81" s="38" t="s">
        <v>74</v>
      </c>
      <c r="D81" s="192">
        <f t="shared" si="2"/>
        <v>955.27594499999998</v>
      </c>
      <c r="E81" s="139">
        <v>0</v>
      </c>
      <c r="F81" s="11">
        <v>97.256771000000001</v>
      </c>
      <c r="G81" s="11">
        <v>0</v>
      </c>
      <c r="H81" s="11">
        <v>76.252911999999995</v>
      </c>
      <c r="I81" s="11">
        <v>0</v>
      </c>
      <c r="J81" s="11">
        <v>94.718639999999994</v>
      </c>
      <c r="K81" s="11">
        <v>0</v>
      </c>
      <c r="L81" s="11">
        <v>81.093271999999999</v>
      </c>
      <c r="M81" s="11">
        <v>0</v>
      </c>
      <c r="N81" s="11">
        <v>96.779145</v>
      </c>
      <c r="O81" s="11">
        <v>0</v>
      </c>
      <c r="P81" s="11">
        <v>72</v>
      </c>
      <c r="Q81" s="11">
        <v>0</v>
      </c>
      <c r="R81" s="11">
        <v>91.115827999999993</v>
      </c>
      <c r="S81" s="11">
        <v>0</v>
      </c>
      <c r="T81" s="11">
        <v>84.001104999999995</v>
      </c>
      <c r="U81" s="11">
        <v>0</v>
      </c>
      <c r="V81" s="11">
        <v>81.129216</v>
      </c>
      <c r="W81" s="11">
        <v>0</v>
      </c>
      <c r="X81" s="11">
        <v>89.908028000000002</v>
      </c>
      <c r="Y81" s="11">
        <v>0</v>
      </c>
      <c r="Z81" s="11">
        <v>91.021028000000001</v>
      </c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96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227"/>
      <c r="BN81" s="227"/>
    </row>
    <row r="82" spans="1:66" s="40" customFormat="1" x14ac:dyDescent="0.4">
      <c r="A82" s="121">
        <v>80</v>
      </c>
      <c r="B82" s="144" t="s">
        <v>75</v>
      </c>
      <c r="C82" s="38" t="s">
        <v>76</v>
      </c>
      <c r="D82" s="192">
        <f t="shared" si="2"/>
        <v>260.88200000000001</v>
      </c>
      <c r="E82" s="139">
        <v>0</v>
      </c>
      <c r="F82" s="11">
        <v>28.262</v>
      </c>
      <c r="G82" s="11">
        <v>0</v>
      </c>
      <c r="H82" s="11">
        <v>23.262</v>
      </c>
      <c r="I82" s="11">
        <v>0</v>
      </c>
      <c r="J82" s="11">
        <v>23.262</v>
      </c>
      <c r="K82" s="11">
        <v>0</v>
      </c>
      <c r="L82" s="11">
        <v>23.262</v>
      </c>
      <c r="M82" s="11">
        <v>0</v>
      </c>
      <c r="N82" s="11">
        <v>23.262</v>
      </c>
      <c r="O82" s="11">
        <v>0</v>
      </c>
      <c r="P82" s="11">
        <v>23.262</v>
      </c>
      <c r="Q82" s="11">
        <v>0</v>
      </c>
      <c r="R82" s="11">
        <v>23.262</v>
      </c>
      <c r="S82" s="11">
        <v>0</v>
      </c>
      <c r="T82" s="11">
        <v>23.262</v>
      </c>
      <c r="U82" s="11">
        <v>0</v>
      </c>
      <c r="V82" s="11">
        <v>23.262</v>
      </c>
      <c r="W82" s="11">
        <v>0</v>
      </c>
      <c r="X82" s="11">
        <v>23.262</v>
      </c>
      <c r="Y82" s="11">
        <v>0</v>
      </c>
      <c r="Z82" s="11">
        <v>23.262</v>
      </c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96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227"/>
      <c r="BN82" s="227"/>
    </row>
    <row r="83" spans="1:66" s="40" customFormat="1" x14ac:dyDescent="0.4">
      <c r="A83" s="121">
        <v>81</v>
      </c>
      <c r="B83" s="144" t="s">
        <v>176</v>
      </c>
      <c r="C83" s="38" t="s">
        <v>177</v>
      </c>
      <c r="D83" s="192">
        <f t="shared" si="2"/>
        <v>0</v>
      </c>
      <c r="E83" s="139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0</v>
      </c>
      <c r="Z83" s="11">
        <v>0</v>
      </c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96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227"/>
      <c r="BN83" s="227"/>
    </row>
    <row r="84" spans="1:66" s="40" customFormat="1" x14ac:dyDescent="0.4">
      <c r="A84" s="121">
        <v>82</v>
      </c>
      <c r="B84" s="144" t="s">
        <v>287</v>
      </c>
      <c r="C84" s="38" t="s">
        <v>288</v>
      </c>
      <c r="D84" s="192">
        <f t="shared" si="2"/>
        <v>0</v>
      </c>
      <c r="E84" s="139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1">
        <v>0</v>
      </c>
      <c r="Q84" s="11">
        <v>0</v>
      </c>
      <c r="R84" s="11">
        <v>0</v>
      </c>
      <c r="S84" s="11">
        <v>0</v>
      </c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0</v>
      </c>
      <c r="Z84" s="11">
        <v>0</v>
      </c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96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227"/>
      <c r="BN84" s="227"/>
    </row>
    <row r="85" spans="1:66" s="40" customFormat="1" x14ac:dyDescent="0.4">
      <c r="A85" s="121">
        <v>83</v>
      </c>
      <c r="B85" s="183" t="s">
        <v>365</v>
      </c>
      <c r="C85" s="38" t="s">
        <v>366</v>
      </c>
      <c r="D85" s="192">
        <f>SUM(E85:BN85)</f>
        <v>0</v>
      </c>
      <c r="E85" s="139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0</v>
      </c>
      <c r="Q85" s="11">
        <v>0</v>
      </c>
      <c r="R85" s="11">
        <v>0</v>
      </c>
      <c r="S85" s="11">
        <v>0</v>
      </c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0</v>
      </c>
      <c r="Z85" s="11">
        <v>0</v>
      </c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96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227"/>
      <c r="BN85" s="227"/>
    </row>
    <row r="86" spans="1:66" s="40" customFormat="1" x14ac:dyDescent="0.4">
      <c r="A86" s="121">
        <v>84</v>
      </c>
      <c r="B86" s="144" t="s">
        <v>266</v>
      </c>
      <c r="C86" s="38" t="s">
        <v>267</v>
      </c>
      <c r="D86" s="192">
        <f t="shared" si="2"/>
        <v>38241.486702000002</v>
      </c>
      <c r="E86" s="139">
        <v>1200</v>
      </c>
      <c r="F86" s="11">
        <v>1201.266357</v>
      </c>
      <c r="G86" s="11">
        <v>1200</v>
      </c>
      <c r="H86" s="11">
        <v>1201.266357</v>
      </c>
      <c r="I86" s="11">
        <v>3208</v>
      </c>
      <c r="J86" s="11">
        <v>1201.266357</v>
      </c>
      <c r="K86" s="11">
        <v>4788</v>
      </c>
      <c r="L86" s="11">
        <v>1201.266357</v>
      </c>
      <c r="M86" s="11">
        <v>2925</v>
      </c>
      <c r="N86" s="11">
        <v>1201.266357</v>
      </c>
      <c r="O86" s="11">
        <v>3296</v>
      </c>
      <c r="P86" s="11">
        <v>1201.266357</v>
      </c>
      <c r="Q86" s="11">
        <v>1950</v>
      </c>
      <c r="R86" s="11">
        <v>1201.266357</v>
      </c>
      <c r="S86" s="11">
        <v>1700</v>
      </c>
      <c r="T86" s="11">
        <v>1201.266357</v>
      </c>
      <c r="U86" s="11">
        <v>2581</v>
      </c>
      <c r="V86" s="11">
        <v>1201.266357</v>
      </c>
      <c r="W86" s="11">
        <v>1400</v>
      </c>
      <c r="X86" s="11">
        <v>780.82313199999999</v>
      </c>
      <c r="Y86" s="11">
        <v>1200</v>
      </c>
      <c r="Z86" s="11">
        <v>1201.266357</v>
      </c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96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227"/>
      <c r="BN86" s="227"/>
    </row>
    <row r="87" spans="1:66" s="40" customFormat="1" x14ac:dyDescent="0.4">
      <c r="A87" s="121">
        <v>85</v>
      </c>
      <c r="B87" s="144" t="s">
        <v>154</v>
      </c>
      <c r="C87" s="38" t="s">
        <v>279</v>
      </c>
      <c r="D87" s="192">
        <f t="shared" si="2"/>
        <v>112.96479499999998</v>
      </c>
      <c r="E87" s="139">
        <v>0</v>
      </c>
      <c r="F87" s="11">
        <v>8.0100470000000001</v>
      </c>
      <c r="G87" s="11">
        <v>0</v>
      </c>
      <c r="H87" s="11">
        <v>12.305985</v>
      </c>
      <c r="I87" s="11">
        <v>0</v>
      </c>
      <c r="J87" s="11">
        <v>12.700911</v>
      </c>
      <c r="K87" s="11">
        <v>0</v>
      </c>
      <c r="L87" s="11">
        <v>12.912813999999999</v>
      </c>
      <c r="M87" s="11">
        <v>0</v>
      </c>
      <c r="N87" s="11">
        <v>11.667126</v>
      </c>
      <c r="O87" s="11">
        <v>0</v>
      </c>
      <c r="P87" s="11">
        <v>9.1255030000000001</v>
      </c>
      <c r="Q87" s="11">
        <v>0</v>
      </c>
      <c r="R87" s="11">
        <v>8.1748539999999998</v>
      </c>
      <c r="S87" s="11">
        <v>0</v>
      </c>
      <c r="T87" s="11">
        <v>8.1416330000000006</v>
      </c>
      <c r="U87" s="11">
        <v>0</v>
      </c>
      <c r="V87" s="11">
        <v>8.2806259999999998</v>
      </c>
      <c r="W87" s="11">
        <v>0</v>
      </c>
      <c r="X87" s="11">
        <v>10.89222</v>
      </c>
      <c r="Y87" s="11">
        <v>0</v>
      </c>
      <c r="Z87" s="11">
        <v>10.753076</v>
      </c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96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227"/>
      <c r="BN87" s="227"/>
    </row>
    <row r="88" spans="1:66" s="40" customFormat="1" x14ac:dyDescent="0.4">
      <c r="A88" s="121">
        <v>86</v>
      </c>
      <c r="B88" s="144" t="s">
        <v>262</v>
      </c>
      <c r="C88" s="38" t="s">
        <v>263</v>
      </c>
      <c r="D88" s="192">
        <f t="shared" si="2"/>
        <v>5549.8505699999987</v>
      </c>
      <c r="E88" s="139">
        <v>0</v>
      </c>
      <c r="F88" s="11">
        <v>504.53187000000003</v>
      </c>
      <c r="G88" s="11">
        <v>0</v>
      </c>
      <c r="H88" s="11">
        <v>504.53187000000003</v>
      </c>
      <c r="I88" s="11">
        <v>0</v>
      </c>
      <c r="J88" s="11">
        <v>504.53187000000003</v>
      </c>
      <c r="K88" s="11">
        <v>0</v>
      </c>
      <c r="L88" s="11">
        <v>504.53187000000003</v>
      </c>
      <c r="M88" s="11">
        <v>0</v>
      </c>
      <c r="N88" s="11">
        <v>504.53187000000003</v>
      </c>
      <c r="O88" s="11">
        <v>0</v>
      </c>
      <c r="P88" s="11">
        <v>504.53187000000003</v>
      </c>
      <c r="Q88" s="11">
        <v>0</v>
      </c>
      <c r="R88" s="11">
        <v>504.53187000000003</v>
      </c>
      <c r="S88" s="11">
        <v>0</v>
      </c>
      <c r="T88" s="11">
        <v>504.53187000000003</v>
      </c>
      <c r="U88" s="11">
        <v>0</v>
      </c>
      <c r="V88" s="11">
        <v>504.53187000000003</v>
      </c>
      <c r="W88" s="11">
        <v>0</v>
      </c>
      <c r="X88" s="11">
        <v>504.53187000000003</v>
      </c>
      <c r="Y88" s="11">
        <v>0</v>
      </c>
      <c r="Z88" s="11">
        <v>504.53187000000003</v>
      </c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96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227"/>
      <c r="BN88" s="227"/>
    </row>
    <row r="89" spans="1:66" s="40" customFormat="1" x14ac:dyDescent="0.4">
      <c r="A89" s="121">
        <v>87</v>
      </c>
      <c r="B89" s="144" t="s">
        <v>213</v>
      </c>
      <c r="C89" s="38" t="s">
        <v>234</v>
      </c>
      <c r="D89" s="192">
        <f t="shared" si="2"/>
        <v>3350.5080680000001</v>
      </c>
      <c r="E89" s="139">
        <v>0</v>
      </c>
      <c r="F89" s="11">
        <v>313.66645199999999</v>
      </c>
      <c r="G89" s="11">
        <v>0</v>
      </c>
      <c r="H89" s="11">
        <v>296.56067999999999</v>
      </c>
      <c r="I89" s="11">
        <v>0</v>
      </c>
      <c r="J89" s="11">
        <v>313.222892</v>
      </c>
      <c r="K89" s="11">
        <v>0</v>
      </c>
      <c r="L89" s="11">
        <v>298.29074100000003</v>
      </c>
      <c r="M89" s="11">
        <v>0</v>
      </c>
      <c r="N89" s="11">
        <v>299.99516199999999</v>
      </c>
      <c r="O89" s="11">
        <v>0</v>
      </c>
      <c r="P89" s="11">
        <v>306.38683300000002</v>
      </c>
      <c r="Q89" s="11">
        <v>0</v>
      </c>
      <c r="R89" s="11">
        <v>296.05985700000002</v>
      </c>
      <c r="S89" s="11">
        <v>0</v>
      </c>
      <c r="T89" s="11">
        <v>303.06106</v>
      </c>
      <c r="U89" s="11">
        <v>0</v>
      </c>
      <c r="V89" s="11">
        <v>299.37090999999998</v>
      </c>
      <c r="W89" s="11">
        <v>0</v>
      </c>
      <c r="X89" s="11">
        <v>313.322248</v>
      </c>
      <c r="Y89" s="11">
        <v>0</v>
      </c>
      <c r="Z89" s="11">
        <v>310.57123300000001</v>
      </c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96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227"/>
      <c r="BN89" s="227"/>
    </row>
    <row r="90" spans="1:66" s="40" customFormat="1" x14ac:dyDescent="0.4">
      <c r="A90" s="121">
        <v>88</v>
      </c>
      <c r="B90" s="144" t="s">
        <v>98</v>
      </c>
      <c r="C90" s="38" t="s">
        <v>99</v>
      </c>
      <c r="D90" s="192">
        <f t="shared" si="2"/>
        <v>0</v>
      </c>
      <c r="E90" s="139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  <c r="Q90" s="11">
        <v>0</v>
      </c>
      <c r="R90" s="11">
        <v>0</v>
      </c>
      <c r="S90" s="11">
        <v>0</v>
      </c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0</v>
      </c>
      <c r="Z90" s="11">
        <v>0</v>
      </c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96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227"/>
      <c r="BN90" s="227"/>
    </row>
    <row r="91" spans="1:66" s="40" customFormat="1" x14ac:dyDescent="0.4">
      <c r="A91" s="121">
        <v>89</v>
      </c>
      <c r="B91" s="144" t="s">
        <v>361</v>
      </c>
      <c r="C91" s="38" t="s">
        <v>362</v>
      </c>
      <c r="D91" s="192">
        <f t="shared" si="2"/>
        <v>0</v>
      </c>
      <c r="E91" s="139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0</v>
      </c>
      <c r="P91" s="11">
        <v>0</v>
      </c>
      <c r="Q91" s="11">
        <v>0</v>
      </c>
      <c r="R91" s="11">
        <v>0</v>
      </c>
      <c r="S91" s="11">
        <v>0</v>
      </c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0</v>
      </c>
      <c r="Z91" s="11">
        <v>0</v>
      </c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96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227"/>
      <c r="BN91" s="227"/>
    </row>
    <row r="92" spans="1:66" s="40" customFormat="1" x14ac:dyDescent="0.4">
      <c r="A92" s="121">
        <v>90</v>
      </c>
      <c r="B92" s="144" t="s">
        <v>172</v>
      </c>
      <c r="C92" s="38" t="s">
        <v>181</v>
      </c>
      <c r="D92" s="192">
        <f t="shared" si="2"/>
        <v>0</v>
      </c>
      <c r="E92" s="139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P92" s="11">
        <v>0</v>
      </c>
      <c r="Q92" s="11">
        <v>0</v>
      </c>
      <c r="R92" s="11">
        <v>0</v>
      </c>
      <c r="S92" s="11">
        <v>0</v>
      </c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0</v>
      </c>
      <c r="Z92" s="11">
        <v>0</v>
      </c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96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227"/>
      <c r="BN92" s="227"/>
    </row>
    <row r="93" spans="1:66" s="40" customFormat="1" x14ac:dyDescent="0.4">
      <c r="A93" s="121">
        <v>91</v>
      </c>
      <c r="B93" s="144" t="s">
        <v>77</v>
      </c>
      <c r="C93" s="38" t="s">
        <v>235</v>
      </c>
      <c r="D93" s="192">
        <f t="shared" si="2"/>
        <v>1072.6638830000002</v>
      </c>
      <c r="E93" s="139">
        <v>0</v>
      </c>
      <c r="F93" s="11">
        <v>103.001211</v>
      </c>
      <c r="G93" s="11">
        <v>0</v>
      </c>
      <c r="H93" s="11">
        <v>96.898745000000005</v>
      </c>
      <c r="I93" s="11">
        <v>0</v>
      </c>
      <c r="J93" s="11">
        <v>96.365988999999999</v>
      </c>
      <c r="K93" s="11">
        <v>0</v>
      </c>
      <c r="L93" s="11">
        <v>96.147869999999998</v>
      </c>
      <c r="M93" s="11">
        <v>0</v>
      </c>
      <c r="N93" s="11">
        <v>97.141492999999997</v>
      </c>
      <c r="O93" s="11">
        <v>0</v>
      </c>
      <c r="P93" s="11">
        <v>97.956174000000004</v>
      </c>
      <c r="Q93" s="11">
        <v>0</v>
      </c>
      <c r="R93" s="11">
        <v>100.45361200000001</v>
      </c>
      <c r="S93" s="11">
        <v>0</v>
      </c>
      <c r="T93" s="11">
        <v>96.608326000000005</v>
      </c>
      <c r="U93" s="11">
        <v>0</v>
      </c>
      <c r="V93" s="11">
        <v>96.101884999999996</v>
      </c>
      <c r="W93" s="11">
        <v>0</v>
      </c>
      <c r="X93" s="11">
        <v>95.842681999999996</v>
      </c>
      <c r="Y93" s="11">
        <v>0</v>
      </c>
      <c r="Z93" s="11">
        <v>96.145895999999993</v>
      </c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96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227"/>
      <c r="BN93" s="227"/>
    </row>
    <row r="94" spans="1:66" s="40" customFormat="1" x14ac:dyDescent="0.4">
      <c r="A94" s="121">
        <v>92</v>
      </c>
      <c r="B94" s="144" t="s">
        <v>289</v>
      </c>
      <c r="C94" s="38" t="s">
        <v>290</v>
      </c>
      <c r="D94" s="192">
        <f t="shared" si="2"/>
        <v>2301</v>
      </c>
      <c r="E94" s="139">
        <v>0</v>
      </c>
      <c r="F94" s="11">
        <v>0</v>
      </c>
      <c r="G94" s="11">
        <v>200</v>
      </c>
      <c r="H94" s="11">
        <v>0</v>
      </c>
      <c r="I94" s="11">
        <v>600</v>
      </c>
      <c r="J94" s="11">
        <v>0</v>
      </c>
      <c r="K94" s="11">
        <v>300</v>
      </c>
      <c r="L94" s="11">
        <v>0</v>
      </c>
      <c r="M94" s="11">
        <v>1201</v>
      </c>
      <c r="N94" s="11">
        <v>0</v>
      </c>
      <c r="O94" s="11">
        <v>0</v>
      </c>
      <c r="P94" s="11">
        <v>0</v>
      </c>
      <c r="Q94" s="11">
        <v>0</v>
      </c>
      <c r="R94" s="11">
        <v>0</v>
      </c>
      <c r="S94" s="11">
        <v>0</v>
      </c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0</v>
      </c>
      <c r="Z94" s="11">
        <v>0</v>
      </c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96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227"/>
      <c r="BN94" s="227"/>
    </row>
    <row r="95" spans="1:66" s="40" customFormat="1" x14ac:dyDescent="0.4">
      <c r="A95" s="121">
        <v>93</v>
      </c>
      <c r="B95" s="144" t="s">
        <v>261</v>
      </c>
      <c r="C95" s="38" t="s">
        <v>280</v>
      </c>
      <c r="D95" s="192">
        <f t="shared" si="2"/>
        <v>363.22412299999996</v>
      </c>
      <c r="E95" s="139">
        <v>0</v>
      </c>
      <c r="F95" s="11">
        <v>31.111847000000001</v>
      </c>
      <c r="G95" s="11">
        <v>0</v>
      </c>
      <c r="H95" s="11">
        <v>32.284640000000003</v>
      </c>
      <c r="I95" s="11">
        <v>0</v>
      </c>
      <c r="J95" s="11">
        <v>34.320023999999997</v>
      </c>
      <c r="K95" s="11">
        <v>0</v>
      </c>
      <c r="L95" s="11">
        <v>31.029081999999999</v>
      </c>
      <c r="M95" s="11">
        <v>0</v>
      </c>
      <c r="N95" s="11">
        <v>33.970646000000002</v>
      </c>
      <c r="O95" s="11">
        <v>0</v>
      </c>
      <c r="P95" s="11">
        <v>33.979258000000002</v>
      </c>
      <c r="Q95" s="11">
        <v>0</v>
      </c>
      <c r="R95" s="11">
        <v>32.852693000000002</v>
      </c>
      <c r="S95" s="11">
        <v>0</v>
      </c>
      <c r="T95" s="11">
        <v>33.577945999999997</v>
      </c>
      <c r="U95" s="11">
        <v>0</v>
      </c>
      <c r="V95" s="11">
        <v>32.635001000000003</v>
      </c>
      <c r="W95" s="11">
        <v>0</v>
      </c>
      <c r="X95" s="11">
        <v>33.709842000000002</v>
      </c>
      <c r="Y95" s="11">
        <v>0</v>
      </c>
      <c r="Z95" s="11">
        <v>33.753143999999999</v>
      </c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96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227"/>
      <c r="BN95" s="227"/>
    </row>
    <row r="96" spans="1:66" s="40" customFormat="1" x14ac:dyDescent="0.4">
      <c r="A96" s="121">
        <v>94</v>
      </c>
      <c r="B96" s="144" t="s">
        <v>204</v>
      </c>
      <c r="C96" s="38" t="s">
        <v>236</v>
      </c>
      <c r="D96" s="192">
        <f t="shared" si="2"/>
        <v>0</v>
      </c>
      <c r="E96" s="139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1">
        <v>0</v>
      </c>
      <c r="R96" s="11">
        <v>0</v>
      </c>
      <c r="S96" s="11">
        <v>0</v>
      </c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0</v>
      </c>
      <c r="Z96" s="11">
        <v>0</v>
      </c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96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227"/>
      <c r="BN96" s="227"/>
    </row>
    <row r="97" spans="1:66" s="40" customFormat="1" x14ac:dyDescent="0.4">
      <c r="A97" s="121">
        <v>95</v>
      </c>
      <c r="B97" s="144" t="s">
        <v>78</v>
      </c>
      <c r="C97" s="38" t="s">
        <v>79</v>
      </c>
      <c r="D97" s="192">
        <f t="shared" si="2"/>
        <v>2819.161349</v>
      </c>
      <c r="E97" s="139">
        <v>0</v>
      </c>
      <c r="F97" s="11">
        <v>253.047742</v>
      </c>
      <c r="G97" s="11">
        <v>0</v>
      </c>
      <c r="H97" s="11">
        <v>257.09606200000002</v>
      </c>
      <c r="I97" s="11">
        <v>0</v>
      </c>
      <c r="J97" s="11">
        <v>252.80771899999999</v>
      </c>
      <c r="K97" s="11">
        <v>0</v>
      </c>
      <c r="L97" s="11">
        <v>255.56293700000001</v>
      </c>
      <c r="M97" s="11">
        <v>0</v>
      </c>
      <c r="N97" s="11">
        <v>256.67147599999998</v>
      </c>
      <c r="O97" s="11">
        <v>0</v>
      </c>
      <c r="P97" s="11">
        <v>265.75114000000002</v>
      </c>
      <c r="Q97" s="11">
        <v>0</v>
      </c>
      <c r="R97" s="11">
        <v>268.51316300000002</v>
      </c>
      <c r="S97" s="11">
        <v>0</v>
      </c>
      <c r="T97" s="11">
        <v>251.58099000000001</v>
      </c>
      <c r="U97" s="11">
        <v>0</v>
      </c>
      <c r="V97" s="11">
        <v>252.66970000000001</v>
      </c>
      <c r="W97" s="11">
        <v>0</v>
      </c>
      <c r="X97" s="11">
        <v>252.71184</v>
      </c>
      <c r="Y97" s="11">
        <v>0</v>
      </c>
      <c r="Z97" s="11">
        <v>252.74858</v>
      </c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96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227"/>
      <c r="BN97" s="227"/>
    </row>
    <row r="98" spans="1:66" s="40" customFormat="1" x14ac:dyDescent="0.4">
      <c r="A98" s="121">
        <v>96</v>
      </c>
      <c r="B98" s="144" t="s">
        <v>80</v>
      </c>
      <c r="C98" s="38" t="s">
        <v>81</v>
      </c>
      <c r="D98" s="192">
        <f t="shared" si="2"/>
        <v>278657.70789299998</v>
      </c>
      <c r="E98" s="139">
        <v>7296.4947229999998</v>
      </c>
      <c r="F98" s="11">
        <v>20907.932461</v>
      </c>
      <c r="G98" s="11">
        <v>7645.3440270000001</v>
      </c>
      <c r="H98" s="11">
        <v>18907.932461</v>
      </c>
      <c r="I98" s="11">
        <v>11045.382439999999</v>
      </c>
      <c r="J98" s="11">
        <v>13442.170536</v>
      </c>
      <c r="K98" s="11">
        <v>7822.3440270000001</v>
      </c>
      <c r="L98" s="11">
        <v>18907.932461</v>
      </c>
      <c r="M98" s="11">
        <v>8226.7311100000006</v>
      </c>
      <c r="N98" s="11">
        <v>18907.932461</v>
      </c>
      <c r="O98" s="11">
        <v>7964.3440270000001</v>
      </c>
      <c r="P98" s="11">
        <v>18907.932461</v>
      </c>
      <c r="Q98" s="11">
        <v>9602.3001260000001</v>
      </c>
      <c r="R98" s="11">
        <v>18187.172646999999</v>
      </c>
      <c r="S98" s="11">
        <v>8476.6230479999995</v>
      </c>
      <c r="T98" s="11">
        <v>18907.932461</v>
      </c>
      <c r="U98" s="11">
        <v>9045.7209789999997</v>
      </c>
      <c r="V98" s="11">
        <v>18907.932461</v>
      </c>
      <c r="W98" s="11">
        <v>7625.7235129999999</v>
      </c>
      <c r="X98" s="11">
        <v>10010.552975000001</v>
      </c>
      <c r="Y98" s="11">
        <v>7604.4111439999997</v>
      </c>
      <c r="Z98" s="11">
        <v>10306.865344</v>
      </c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96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227"/>
      <c r="BN98" s="227"/>
    </row>
    <row r="99" spans="1:66" s="40" customFormat="1" x14ac:dyDescent="0.4">
      <c r="A99" s="121">
        <v>97</v>
      </c>
      <c r="B99" s="144" t="s">
        <v>273</v>
      </c>
      <c r="C99" s="38" t="s">
        <v>274</v>
      </c>
      <c r="D99" s="192">
        <f t="shared" si="2"/>
        <v>0</v>
      </c>
      <c r="E99" s="139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1">
        <v>0</v>
      </c>
      <c r="R99" s="11">
        <v>0</v>
      </c>
      <c r="S99" s="11">
        <v>0</v>
      </c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0</v>
      </c>
      <c r="Z99" s="11">
        <v>0</v>
      </c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96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227"/>
      <c r="BN99" s="227"/>
    </row>
    <row r="100" spans="1:66" s="40" customFormat="1" x14ac:dyDescent="0.4">
      <c r="A100" s="121">
        <v>98</v>
      </c>
      <c r="B100" s="144" t="s">
        <v>82</v>
      </c>
      <c r="C100" s="38" t="s">
        <v>83</v>
      </c>
      <c r="D100" s="192">
        <f t="shared" si="2"/>
        <v>2100.6630960000002</v>
      </c>
      <c r="E100" s="139">
        <v>0</v>
      </c>
      <c r="F100" s="11">
        <v>209.09578300000001</v>
      </c>
      <c r="G100" s="11">
        <v>0</v>
      </c>
      <c r="H100" s="11">
        <v>189.17513600000001</v>
      </c>
      <c r="I100" s="11">
        <v>0</v>
      </c>
      <c r="J100" s="11">
        <v>189.15194</v>
      </c>
      <c r="K100" s="11">
        <v>0</v>
      </c>
      <c r="L100" s="11">
        <v>189.191416</v>
      </c>
      <c r="M100" s="11">
        <v>0</v>
      </c>
      <c r="N100" s="11">
        <v>189.183153</v>
      </c>
      <c r="O100" s="11">
        <v>0</v>
      </c>
      <c r="P100" s="11">
        <v>189.05443099999999</v>
      </c>
      <c r="Q100" s="11">
        <v>0</v>
      </c>
      <c r="R100" s="11">
        <v>189.216982</v>
      </c>
      <c r="S100" s="11">
        <v>0</v>
      </c>
      <c r="T100" s="11">
        <v>189.10942800000001</v>
      </c>
      <c r="U100" s="11">
        <v>0</v>
      </c>
      <c r="V100" s="11">
        <v>189.13987700000001</v>
      </c>
      <c r="W100" s="11">
        <v>0</v>
      </c>
      <c r="X100" s="11">
        <v>189.154989</v>
      </c>
      <c r="Y100" s="11">
        <v>0</v>
      </c>
      <c r="Z100" s="11">
        <v>189.18996100000001</v>
      </c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96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227"/>
      <c r="BN100" s="227"/>
    </row>
    <row r="101" spans="1:66" s="40" customFormat="1" x14ac:dyDescent="0.4">
      <c r="A101" s="121">
        <v>99</v>
      </c>
      <c r="B101" s="144" t="s">
        <v>297</v>
      </c>
      <c r="C101" s="38" t="s">
        <v>296</v>
      </c>
      <c r="D101" s="192">
        <f t="shared" si="2"/>
        <v>0</v>
      </c>
      <c r="E101" s="139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0</v>
      </c>
      <c r="Z101" s="11">
        <v>0</v>
      </c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96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227"/>
      <c r="BN101" s="227"/>
    </row>
    <row r="102" spans="1:66" s="40" customFormat="1" x14ac:dyDescent="0.4">
      <c r="A102" s="121">
        <v>100</v>
      </c>
      <c r="B102" s="144" t="s">
        <v>349</v>
      </c>
      <c r="C102" s="38" t="s">
        <v>351</v>
      </c>
      <c r="D102" s="192">
        <f t="shared" si="2"/>
        <v>3834.0417899999998</v>
      </c>
      <c r="E102" s="139">
        <v>0</v>
      </c>
      <c r="F102" s="11">
        <v>0</v>
      </c>
      <c r="G102" s="11">
        <v>0</v>
      </c>
      <c r="H102" s="11">
        <v>50.052765000000001</v>
      </c>
      <c r="I102" s="11">
        <v>0</v>
      </c>
      <c r="J102" s="11">
        <v>420.44322499999998</v>
      </c>
      <c r="K102" s="11">
        <v>0</v>
      </c>
      <c r="L102" s="11">
        <v>420.44322499999998</v>
      </c>
      <c r="M102" s="11">
        <v>0</v>
      </c>
      <c r="N102" s="11">
        <v>420.44322499999998</v>
      </c>
      <c r="O102" s="11">
        <v>0</v>
      </c>
      <c r="P102" s="11">
        <v>420.44322499999998</v>
      </c>
      <c r="Q102" s="11">
        <v>0</v>
      </c>
      <c r="R102" s="11">
        <v>420.44322499999998</v>
      </c>
      <c r="S102" s="11">
        <v>0</v>
      </c>
      <c r="T102" s="11">
        <v>420.44322499999998</v>
      </c>
      <c r="U102" s="11">
        <v>0</v>
      </c>
      <c r="V102" s="11">
        <v>420.44322499999998</v>
      </c>
      <c r="W102" s="11">
        <v>0</v>
      </c>
      <c r="X102" s="11">
        <v>420.44322499999998</v>
      </c>
      <c r="Y102" s="11">
        <v>0</v>
      </c>
      <c r="Z102" s="11">
        <v>420.44322499999998</v>
      </c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96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227"/>
      <c r="BN102" s="227"/>
    </row>
    <row r="103" spans="1:66" s="40" customFormat="1" x14ac:dyDescent="0.4">
      <c r="A103" s="121">
        <v>101</v>
      </c>
      <c r="B103" s="144" t="s">
        <v>346</v>
      </c>
      <c r="C103" s="38" t="s">
        <v>347</v>
      </c>
      <c r="D103" s="192">
        <f t="shared" si="2"/>
        <v>0</v>
      </c>
      <c r="E103" s="139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0</v>
      </c>
      <c r="Z103" s="11">
        <v>0</v>
      </c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96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227"/>
      <c r="BN103" s="227"/>
    </row>
    <row r="104" spans="1:66" s="40" customFormat="1" x14ac:dyDescent="0.4">
      <c r="A104" s="121">
        <v>102</v>
      </c>
      <c r="B104" s="144" t="s">
        <v>214</v>
      </c>
      <c r="C104" s="38" t="s">
        <v>215</v>
      </c>
      <c r="D104" s="192">
        <f t="shared" si="2"/>
        <v>999.54799999999977</v>
      </c>
      <c r="E104" s="139">
        <v>0</v>
      </c>
      <c r="F104" s="11">
        <v>90.867999999999995</v>
      </c>
      <c r="G104" s="11">
        <v>0</v>
      </c>
      <c r="H104" s="11">
        <v>90.867999999999995</v>
      </c>
      <c r="I104" s="11">
        <v>0</v>
      </c>
      <c r="J104" s="11">
        <v>90.867999999999995</v>
      </c>
      <c r="K104" s="11">
        <v>0</v>
      </c>
      <c r="L104" s="11">
        <v>90.867999999999995</v>
      </c>
      <c r="M104" s="11">
        <v>0</v>
      </c>
      <c r="N104" s="11">
        <v>90.867999999999995</v>
      </c>
      <c r="O104" s="11">
        <v>0</v>
      </c>
      <c r="P104" s="11">
        <v>90.867999999999995</v>
      </c>
      <c r="Q104" s="11">
        <v>0</v>
      </c>
      <c r="R104" s="11">
        <v>90.867999999999995</v>
      </c>
      <c r="S104" s="11">
        <v>0</v>
      </c>
      <c r="T104" s="11">
        <v>90.867999999999995</v>
      </c>
      <c r="U104" s="11">
        <v>0</v>
      </c>
      <c r="V104" s="11">
        <v>90.867999999999995</v>
      </c>
      <c r="W104" s="11">
        <v>0</v>
      </c>
      <c r="X104" s="11">
        <v>90.867999999999995</v>
      </c>
      <c r="Y104" s="11">
        <v>0</v>
      </c>
      <c r="Z104" s="11">
        <v>90.867999999999995</v>
      </c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96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227"/>
      <c r="BN104" s="227"/>
    </row>
    <row r="105" spans="1:66" s="40" customFormat="1" x14ac:dyDescent="0.4">
      <c r="A105" s="121">
        <v>103</v>
      </c>
      <c r="B105" s="144" t="s">
        <v>34</v>
      </c>
      <c r="C105" s="38" t="s">
        <v>23</v>
      </c>
      <c r="D105" s="192">
        <f t="shared" si="2"/>
        <v>79991.420314999996</v>
      </c>
      <c r="E105" s="139">
        <v>0</v>
      </c>
      <c r="F105" s="11">
        <v>6911.0357620000004</v>
      </c>
      <c r="G105" s="11">
        <v>0</v>
      </c>
      <c r="H105" s="11">
        <v>7649.7663069999999</v>
      </c>
      <c r="I105" s="11">
        <v>0</v>
      </c>
      <c r="J105" s="11">
        <v>7452.3337309999997</v>
      </c>
      <c r="K105" s="11">
        <v>0</v>
      </c>
      <c r="L105" s="11">
        <v>7555.5391650000001</v>
      </c>
      <c r="M105" s="11">
        <v>0</v>
      </c>
      <c r="N105" s="11">
        <v>8105.3825939999997</v>
      </c>
      <c r="O105" s="11">
        <v>0</v>
      </c>
      <c r="P105" s="11">
        <v>7538.113053</v>
      </c>
      <c r="Q105" s="11">
        <v>0</v>
      </c>
      <c r="R105" s="11">
        <v>6718.9315559999995</v>
      </c>
      <c r="S105" s="11">
        <v>0</v>
      </c>
      <c r="T105" s="11">
        <v>6422.6467830000001</v>
      </c>
      <c r="U105" s="11">
        <v>0</v>
      </c>
      <c r="V105" s="11">
        <v>6700.6948990000001</v>
      </c>
      <c r="W105" s="11">
        <v>0</v>
      </c>
      <c r="X105" s="11">
        <v>7425.3072700000002</v>
      </c>
      <c r="Y105" s="11">
        <v>0</v>
      </c>
      <c r="Z105" s="11">
        <v>7511.6691950000004</v>
      </c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96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227"/>
      <c r="BN105" s="227"/>
    </row>
    <row r="106" spans="1:66" s="40" customFormat="1" x14ac:dyDescent="0.4">
      <c r="A106" s="121">
        <v>104</v>
      </c>
      <c r="B106" s="144" t="s">
        <v>113</v>
      </c>
      <c r="C106" s="38" t="s">
        <v>115</v>
      </c>
      <c r="D106" s="192">
        <f t="shared" si="2"/>
        <v>26.795999999999999</v>
      </c>
      <c r="E106" s="139">
        <v>0</v>
      </c>
      <c r="F106" s="11">
        <v>2.4359999999999999</v>
      </c>
      <c r="G106" s="11">
        <v>0</v>
      </c>
      <c r="H106" s="11">
        <v>2.4359999999999999</v>
      </c>
      <c r="I106" s="11">
        <v>0</v>
      </c>
      <c r="J106" s="11">
        <v>2.4359999999999999</v>
      </c>
      <c r="K106" s="11">
        <v>0</v>
      </c>
      <c r="L106" s="11">
        <v>2.4359999999999999</v>
      </c>
      <c r="M106" s="11">
        <v>0</v>
      </c>
      <c r="N106" s="11">
        <v>2.4359999999999999</v>
      </c>
      <c r="O106" s="11">
        <v>0</v>
      </c>
      <c r="P106" s="11">
        <v>2.4359999999999999</v>
      </c>
      <c r="Q106" s="11">
        <v>0</v>
      </c>
      <c r="R106" s="11">
        <v>2.4359999999999999</v>
      </c>
      <c r="S106" s="11">
        <v>0</v>
      </c>
      <c r="T106" s="11">
        <v>2.4359999999999999</v>
      </c>
      <c r="U106" s="11">
        <v>0</v>
      </c>
      <c r="V106" s="11">
        <v>2.4359999999999999</v>
      </c>
      <c r="W106" s="11">
        <v>0</v>
      </c>
      <c r="X106" s="11">
        <v>2.4359999999999999</v>
      </c>
      <c r="Y106" s="11">
        <v>0</v>
      </c>
      <c r="Z106" s="11">
        <v>2.4359999999999999</v>
      </c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96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227"/>
      <c r="BN106" s="227"/>
    </row>
    <row r="107" spans="1:66" s="40" customFormat="1" x14ac:dyDescent="0.4">
      <c r="A107" s="121">
        <v>105</v>
      </c>
      <c r="B107" s="144" t="s">
        <v>202</v>
      </c>
      <c r="C107" s="38" t="s">
        <v>203</v>
      </c>
      <c r="D107" s="192">
        <f t="shared" si="2"/>
        <v>19890.958065999999</v>
      </c>
      <c r="E107" s="139">
        <v>0</v>
      </c>
      <c r="F107" s="11">
        <v>1929.7064499999999</v>
      </c>
      <c r="G107" s="11">
        <v>0</v>
      </c>
      <c r="H107" s="11">
        <v>1883.8927450000001</v>
      </c>
      <c r="I107" s="11">
        <v>0</v>
      </c>
      <c r="J107" s="11">
        <v>1844.8173750000001</v>
      </c>
      <c r="K107" s="11">
        <v>0</v>
      </c>
      <c r="L107" s="11">
        <v>1823.49776</v>
      </c>
      <c r="M107" s="11">
        <v>0</v>
      </c>
      <c r="N107" s="11">
        <v>1834.579575</v>
      </c>
      <c r="O107" s="11">
        <v>0</v>
      </c>
      <c r="P107" s="11">
        <v>1827.192374</v>
      </c>
      <c r="Q107" s="11">
        <v>0</v>
      </c>
      <c r="R107" s="11">
        <v>1796.329009</v>
      </c>
      <c r="S107" s="11">
        <v>0</v>
      </c>
      <c r="T107" s="11">
        <v>1796.611973</v>
      </c>
      <c r="U107" s="11">
        <v>0</v>
      </c>
      <c r="V107" s="11">
        <v>1841.251616</v>
      </c>
      <c r="W107" s="11">
        <v>0</v>
      </c>
      <c r="X107" s="11">
        <v>1684.6516690000001</v>
      </c>
      <c r="Y107" s="11">
        <v>0</v>
      </c>
      <c r="Z107" s="11">
        <v>1628.42752</v>
      </c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96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227"/>
      <c r="BN107" s="227"/>
    </row>
    <row r="108" spans="1:66" s="40" customFormat="1" x14ac:dyDescent="0.4">
      <c r="A108" s="121">
        <v>106</v>
      </c>
      <c r="B108" s="144" t="s">
        <v>268</v>
      </c>
      <c r="C108" s="38" t="s">
        <v>281</v>
      </c>
      <c r="D108" s="192">
        <f t="shared" si="2"/>
        <v>0</v>
      </c>
      <c r="E108" s="139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11">
        <v>0</v>
      </c>
      <c r="R108" s="11">
        <v>0</v>
      </c>
      <c r="S108" s="11">
        <v>0</v>
      </c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0</v>
      </c>
      <c r="Z108" s="11">
        <v>0</v>
      </c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96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227"/>
      <c r="BN108" s="227"/>
    </row>
    <row r="109" spans="1:66" s="40" customFormat="1" x14ac:dyDescent="0.4">
      <c r="A109" s="121">
        <v>107</v>
      </c>
      <c r="B109" s="144" t="s">
        <v>196</v>
      </c>
      <c r="C109" s="38" t="s">
        <v>197</v>
      </c>
      <c r="D109" s="192">
        <f t="shared" si="2"/>
        <v>1334.1528489999996</v>
      </c>
      <c r="E109" s="139">
        <v>4</v>
      </c>
      <c r="F109" s="11">
        <v>35.611437000000002</v>
      </c>
      <c r="G109" s="11">
        <v>0</v>
      </c>
      <c r="H109" s="11">
        <v>40.753321</v>
      </c>
      <c r="I109" s="11">
        <v>4</v>
      </c>
      <c r="J109" s="11">
        <v>40.321607999999998</v>
      </c>
      <c r="K109" s="11">
        <v>4</v>
      </c>
      <c r="L109" s="11">
        <v>911.30423399999995</v>
      </c>
      <c r="M109" s="11">
        <v>3</v>
      </c>
      <c r="N109" s="11">
        <v>39.651836000000003</v>
      </c>
      <c r="O109" s="11">
        <v>3</v>
      </c>
      <c r="P109" s="11">
        <v>40.177415000000003</v>
      </c>
      <c r="Q109" s="11">
        <v>10</v>
      </c>
      <c r="R109" s="11">
        <v>33.456729000000003</v>
      </c>
      <c r="S109" s="11">
        <v>9</v>
      </c>
      <c r="T109" s="11">
        <v>30.635431000000001</v>
      </c>
      <c r="U109" s="11">
        <v>8</v>
      </c>
      <c r="V109" s="11">
        <v>31.480941999999999</v>
      </c>
      <c r="W109" s="11">
        <v>4</v>
      </c>
      <c r="X109" s="11">
        <v>39.133056000000003</v>
      </c>
      <c r="Y109" s="11">
        <v>4</v>
      </c>
      <c r="Z109" s="11">
        <v>38.626840000000001</v>
      </c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96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227"/>
      <c r="BN109" s="227"/>
    </row>
    <row r="110" spans="1:66" s="40" customFormat="1" x14ac:dyDescent="0.4">
      <c r="A110" s="121">
        <v>108</v>
      </c>
      <c r="B110" s="144" t="s">
        <v>304</v>
      </c>
      <c r="C110" s="38" t="s">
        <v>305</v>
      </c>
      <c r="D110" s="192">
        <f t="shared" si="2"/>
        <v>199343</v>
      </c>
      <c r="E110" s="139">
        <v>12870</v>
      </c>
      <c r="F110" s="11">
        <v>0</v>
      </c>
      <c r="G110" s="11">
        <v>15000</v>
      </c>
      <c r="H110" s="11">
        <v>0</v>
      </c>
      <c r="I110" s="11">
        <v>15000</v>
      </c>
      <c r="J110" s="11">
        <v>0</v>
      </c>
      <c r="K110" s="11">
        <v>19582</v>
      </c>
      <c r="L110" s="11">
        <v>0</v>
      </c>
      <c r="M110" s="11">
        <v>23697</v>
      </c>
      <c r="N110" s="11">
        <v>0</v>
      </c>
      <c r="O110" s="11">
        <v>22213</v>
      </c>
      <c r="P110" s="11">
        <v>0</v>
      </c>
      <c r="Q110" s="11">
        <v>22892</v>
      </c>
      <c r="R110" s="11">
        <v>0</v>
      </c>
      <c r="S110" s="11">
        <v>22892</v>
      </c>
      <c r="T110" s="11">
        <v>0</v>
      </c>
      <c r="U110" s="11">
        <v>23197</v>
      </c>
      <c r="V110" s="11">
        <v>0</v>
      </c>
      <c r="W110" s="11">
        <v>10700</v>
      </c>
      <c r="X110" s="11">
        <v>0</v>
      </c>
      <c r="Y110" s="11">
        <v>11300</v>
      </c>
      <c r="Z110" s="11">
        <v>0</v>
      </c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96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227"/>
      <c r="BN110" s="227"/>
    </row>
    <row r="111" spans="1:66" s="40" customFormat="1" x14ac:dyDescent="0.4">
      <c r="A111" s="121">
        <v>109</v>
      </c>
      <c r="B111" s="144" t="s">
        <v>35</v>
      </c>
      <c r="C111" s="38" t="s">
        <v>3</v>
      </c>
      <c r="D111" s="192">
        <f t="shared" si="2"/>
        <v>17243.402850000002</v>
      </c>
      <c r="E111" s="139">
        <v>410</v>
      </c>
      <c r="F111" s="11">
        <v>386.47036200000002</v>
      </c>
      <c r="G111" s="11">
        <v>410</v>
      </c>
      <c r="H111" s="11">
        <v>1211.467445</v>
      </c>
      <c r="I111" s="11">
        <v>510</v>
      </c>
      <c r="J111" s="11">
        <v>1225.896757</v>
      </c>
      <c r="K111" s="11">
        <v>460</v>
      </c>
      <c r="L111" s="11">
        <v>1139.094981</v>
      </c>
      <c r="M111" s="11">
        <v>460</v>
      </c>
      <c r="N111" s="11">
        <v>1151.9844869999999</v>
      </c>
      <c r="O111" s="11">
        <v>490</v>
      </c>
      <c r="P111" s="11">
        <v>1140.636178</v>
      </c>
      <c r="Q111" s="11">
        <v>540</v>
      </c>
      <c r="R111" s="11">
        <v>1048.429576</v>
      </c>
      <c r="S111" s="11">
        <v>560</v>
      </c>
      <c r="T111" s="11">
        <v>1085.635722</v>
      </c>
      <c r="U111" s="11">
        <v>560</v>
      </c>
      <c r="V111" s="11">
        <v>1140.738038</v>
      </c>
      <c r="W111" s="11">
        <v>410</v>
      </c>
      <c r="X111" s="11">
        <v>1213.1071649999999</v>
      </c>
      <c r="Y111" s="11">
        <v>410</v>
      </c>
      <c r="Z111" s="11">
        <v>1279.942139</v>
      </c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96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227"/>
      <c r="BN111" s="227"/>
    </row>
    <row r="112" spans="1:66" s="40" customFormat="1" x14ac:dyDescent="0.4">
      <c r="A112" s="121">
        <v>110</v>
      </c>
      <c r="B112" s="144" t="s">
        <v>147</v>
      </c>
      <c r="C112" s="38" t="s">
        <v>152</v>
      </c>
      <c r="D112" s="192">
        <f t="shared" si="2"/>
        <v>0</v>
      </c>
      <c r="E112" s="139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0</v>
      </c>
      <c r="Z112" s="11">
        <v>0</v>
      </c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96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227"/>
      <c r="BN112" s="227"/>
    </row>
    <row r="113" spans="1:66" s="40" customFormat="1" x14ac:dyDescent="0.4">
      <c r="A113" s="121">
        <v>111</v>
      </c>
      <c r="B113" s="144" t="s">
        <v>293</v>
      </c>
      <c r="C113" s="38" t="s">
        <v>339</v>
      </c>
      <c r="D113" s="192">
        <f t="shared" si="2"/>
        <v>0</v>
      </c>
      <c r="E113" s="139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0</v>
      </c>
      <c r="Z113" s="11">
        <v>0</v>
      </c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96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227"/>
      <c r="BN113" s="227"/>
    </row>
    <row r="114" spans="1:66" s="40" customFormat="1" x14ac:dyDescent="0.4">
      <c r="A114" s="121">
        <v>112</v>
      </c>
      <c r="B114" s="144" t="s">
        <v>337</v>
      </c>
      <c r="C114" s="38" t="s">
        <v>338</v>
      </c>
      <c r="D114" s="192">
        <f t="shared" si="2"/>
        <v>0</v>
      </c>
      <c r="E114" s="139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0</v>
      </c>
      <c r="Z114" s="11">
        <v>0</v>
      </c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96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227"/>
      <c r="BN114" s="227"/>
    </row>
    <row r="115" spans="1:66" s="40" customFormat="1" x14ac:dyDescent="0.4">
      <c r="A115" s="121">
        <v>113</v>
      </c>
      <c r="B115" s="144" t="s">
        <v>333</v>
      </c>
      <c r="C115" s="38" t="s">
        <v>334</v>
      </c>
      <c r="D115" s="192">
        <f t="shared" si="2"/>
        <v>0</v>
      </c>
      <c r="E115" s="139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0</v>
      </c>
      <c r="Z115" s="11">
        <v>0</v>
      </c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96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227"/>
      <c r="BN115" s="227"/>
    </row>
    <row r="116" spans="1:66" s="40" customFormat="1" x14ac:dyDescent="0.4">
      <c r="A116" s="121">
        <v>114</v>
      </c>
      <c r="B116" s="144" t="s">
        <v>359</v>
      </c>
      <c r="C116" s="38" t="s">
        <v>358</v>
      </c>
      <c r="D116" s="192">
        <f t="shared" si="2"/>
        <v>0</v>
      </c>
      <c r="E116" s="139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0</v>
      </c>
      <c r="Z116" s="11">
        <v>0</v>
      </c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96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227"/>
      <c r="BN116" s="227"/>
    </row>
    <row r="117" spans="1:66" s="40" customFormat="1" x14ac:dyDescent="0.4">
      <c r="A117" s="121">
        <v>115</v>
      </c>
      <c r="B117" s="144" t="s">
        <v>256</v>
      </c>
      <c r="C117" s="38" t="s">
        <v>282</v>
      </c>
      <c r="D117" s="192">
        <f t="shared" si="2"/>
        <v>2.9880000000000004</v>
      </c>
      <c r="E117" s="139">
        <v>0</v>
      </c>
      <c r="F117" s="11">
        <v>0.25700000000000001</v>
      </c>
      <c r="G117" s="11">
        <v>0</v>
      </c>
      <c r="H117" s="11">
        <v>0.28000000000000003</v>
      </c>
      <c r="I117" s="11">
        <v>0</v>
      </c>
      <c r="J117" s="11">
        <v>0.28000000000000003</v>
      </c>
      <c r="K117" s="11">
        <v>0</v>
      </c>
      <c r="L117" s="11">
        <v>0.28000000000000003</v>
      </c>
      <c r="M117" s="11">
        <v>0</v>
      </c>
      <c r="N117" s="11">
        <v>0.28000000000000003</v>
      </c>
      <c r="O117" s="11">
        <v>0</v>
      </c>
      <c r="P117" s="11">
        <v>0.28000000000000003</v>
      </c>
      <c r="Q117" s="11">
        <v>0</v>
      </c>
      <c r="R117" s="11">
        <v>0.28000000000000003</v>
      </c>
      <c r="S117" s="11">
        <v>0</v>
      </c>
      <c r="T117" s="11">
        <v>0.28000000000000003</v>
      </c>
      <c r="U117" s="11">
        <v>0</v>
      </c>
      <c r="V117" s="11">
        <v>0.25700000000000001</v>
      </c>
      <c r="W117" s="11">
        <v>0</v>
      </c>
      <c r="X117" s="11">
        <v>0.25700000000000001</v>
      </c>
      <c r="Y117" s="11">
        <v>0</v>
      </c>
      <c r="Z117" s="11">
        <v>0.25700000000000001</v>
      </c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96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227"/>
      <c r="BN117" s="227"/>
    </row>
    <row r="118" spans="1:66" s="40" customFormat="1" x14ac:dyDescent="0.4">
      <c r="A118" s="121">
        <v>116</v>
      </c>
      <c r="B118" s="144" t="s">
        <v>129</v>
      </c>
      <c r="C118" s="38" t="s">
        <v>131</v>
      </c>
      <c r="D118" s="192">
        <f t="shared" si="2"/>
        <v>0</v>
      </c>
      <c r="E118" s="139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0</v>
      </c>
      <c r="Z118" s="11">
        <v>0</v>
      </c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96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227"/>
      <c r="BN118" s="227"/>
    </row>
    <row r="119" spans="1:66" s="40" customFormat="1" x14ac:dyDescent="0.4">
      <c r="A119" s="121">
        <v>117</v>
      </c>
      <c r="B119" s="144" t="s">
        <v>373</v>
      </c>
      <c r="C119" s="38" t="s">
        <v>372</v>
      </c>
      <c r="D119" s="192">
        <f>SUM(E119:BN119)</f>
        <v>0</v>
      </c>
      <c r="E119" s="139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0</v>
      </c>
      <c r="Z119" s="11">
        <v>0</v>
      </c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96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227"/>
      <c r="BN119" s="227"/>
    </row>
    <row r="120" spans="1:66" s="40" customFormat="1" x14ac:dyDescent="0.4">
      <c r="A120" s="121">
        <v>118</v>
      </c>
      <c r="B120" s="144" t="s">
        <v>209</v>
      </c>
      <c r="C120" s="38" t="s">
        <v>210</v>
      </c>
      <c r="D120" s="192">
        <f t="shared" si="2"/>
        <v>23556.701143999999</v>
      </c>
      <c r="E120" s="139">
        <v>800</v>
      </c>
      <c r="F120" s="11">
        <v>600.63317900000004</v>
      </c>
      <c r="G120" s="11">
        <v>1800</v>
      </c>
      <c r="H120" s="11">
        <v>600.63317900000004</v>
      </c>
      <c r="I120" s="11">
        <v>1800</v>
      </c>
      <c r="J120" s="11">
        <v>600.63317900000004</v>
      </c>
      <c r="K120" s="11">
        <v>1800</v>
      </c>
      <c r="L120" s="11">
        <v>600.63317900000004</v>
      </c>
      <c r="M120" s="11">
        <v>1800</v>
      </c>
      <c r="N120" s="11">
        <v>600.63317900000004</v>
      </c>
      <c r="O120" s="11">
        <v>1800</v>
      </c>
      <c r="P120" s="11">
        <v>600.63317900000004</v>
      </c>
      <c r="Q120" s="11">
        <v>1800</v>
      </c>
      <c r="R120" s="11">
        <v>600.63317900000004</v>
      </c>
      <c r="S120" s="11">
        <v>1800</v>
      </c>
      <c r="T120" s="11">
        <v>600.63317900000004</v>
      </c>
      <c r="U120" s="11">
        <v>1800</v>
      </c>
      <c r="V120" s="11">
        <v>600.63317900000004</v>
      </c>
      <c r="W120" s="11">
        <v>600</v>
      </c>
      <c r="X120" s="11">
        <v>350.36935399999999</v>
      </c>
      <c r="Y120" s="11">
        <v>1400</v>
      </c>
      <c r="Z120" s="11">
        <v>600.63317900000004</v>
      </c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96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227"/>
      <c r="BN120" s="227"/>
    </row>
    <row r="121" spans="1:66" s="40" customFormat="1" x14ac:dyDescent="0.4">
      <c r="A121" s="121">
        <v>119</v>
      </c>
      <c r="B121" s="144" t="s">
        <v>36</v>
      </c>
      <c r="C121" s="38" t="s">
        <v>4</v>
      </c>
      <c r="D121" s="192">
        <f t="shared" si="2"/>
        <v>737.30172600000014</v>
      </c>
      <c r="E121" s="139">
        <v>0</v>
      </c>
      <c r="F121" s="11">
        <v>79.158693</v>
      </c>
      <c r="G121" s="11">
        <v>0</v>
      </c>
      <c r="H121" s="11">
        <v>61.432161999999998</v>
      </c>
      <c r="I121" s="11">
        <v>0</v>
      </c>
      <c r="J121" s="11">
        <v>78.586575999999994</v>
      </c>
      <c r="K121" s="11">
        <v>0</v>
      </c>
      <c r="L121" s="11">
        <v>80.860825000000006</v>
      </c>
      <c r="M121" s="11">
        <v>0</v>
      </c>
      <c r="N121" s="11">
        <v>76.301090000000002</v>
      </c>
      <c r="O121" s="11">
        <v>0</v>
      </c>
      <c r="P121" s="11">
        <v>76.327443000000002</v>
      </c>
      <c r="Q121" s="11">
        <v>0</v>
      </c>
      <c r="R121" s="11">
        <v>68.860500000000002</v>
      </c>
      <c r="S121" s="11">
        <v>0</v>
      </c>
      <c r="T121" s="11">
        <v>51.156739000000002</v>
      </c>
      <c r="U121" s="11">
        <v>0</v>
      </c>
      <c r="V121" s="11">
        <v>47.408000000000001</v>
      </c>
      <c r="W121" s="11">
        <v>0</v>
      </c>
      <c r="X121" s="11">
        <v>51.153160999999997</v>
      </c>
      <c r="Y121" s="11">
        <v>0</v>
      </c>
      <c r="Z121" s="11">
        <v>66.056537000000006</v>
      </c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96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227"/>
      <c r="BN121" s="227"/>
    </row>
    <row r="122" spans="1:66" s="40" customFormat="1" x14ac:dyDescent="0.4">
      <c r="A122" s="121">
        <v>120</v>
      </c>
      <c r="B122" s="144" t="s">
        <v>84</v>
      </c>
      <c r="C122" s="38" t="s">
        <v>85</v>
      </c>
      <c r="D122" s="192">
        <f t="shared" si="2"/>
        <v>1179677.2893960001</v>
      </c>
      <c r="E122" s="139">
        <v>42547.183132999999</v>
      </c>
      <c r="F122" s="11">
        <v>61308.917665000001</v>
      </c>
      <c r="G122" s="11">
        <v>40887.183132999999</v>
      </c>
      <c r="H122" s="11">
        <v>63788.859014000001</v>
      </c>
      <c r="I122" s="11">
        <v>39855.183132999999</v>
      </c>
      <c r="J122" s="11">
        <v>71355.962012999997</v>
      </c>
      <c r="K122" s="11">
        <v>39937.183132999999</v>
      </c>
      <c r="L122" s="11">
        <v>72395.339445999998</v>
      </c>
      <c r="M122" s="11">
        <v>39737.183132999999</v>
      </c>
      <c r="N122" s="11">
        <v>75309.464852999998</v>
      </c>
      <c r="O122" s="11">
        <v>40909.183132999999</v>
      </c>
      <c r="P122" s="11">
        <v>72380.307146000006</v>
      </c>
      <c r="Q122" s="11">
        <v>40897.183132999999</v>
      </c>
      <c r="R122" s="11">
        <v>66779.612189000007</v>
      </c>
      <c r="S122" s="11">
        <v>40887.183132999999</v>
      </c>
      <c r="T122" s="11">
        <v>65391.192984000001</v>
      </c>
      <c r="U122" s="11">
        <v>43547.183132999999</v>
      </c>
      <c r="V122" s="11">
        <v>65258.939698000002</v>
      </c>
      <c r="W122" s="11">
        <v>40577.183132999999</v>
      </c>
      <c r="X122" s="11">
        <v>54217.187628</v>
      </c>
      <c r="Y122" s="11">
        <v>39907.183132999999</v>
      </c>
      <c r="Z122" s="11">
        <v>61802.492296999997</v>
      </c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96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227"/>
      <c r="BN122" s="227"/>
    </row>
    <row r="123" spans="1:66" s="40" customFormat="1" x14ac:dyDescent="0.4">
      <c r="A123" s="121">
        <v>121</v>
      </c>
      <c r="B123" s="144" t="s">
        <v>221</v>
      </c>
      <c r="C123" s="38" t="s">
        <v>222</v>
      </c>
      <c r="D123" s="192">
        <f t="shared" si="2"/>
        <v>69960</v>
      </c>
      <c r="E123" s="139">
        <v>6360</v>
      </c>
      <c r="F123" s="11">
        <v>0</v>
      </c>
      <c r="G123" s="11">
        <v>6360</v>
      </c>
      <c r="H123" s="11">
        <v>0</v>
      </c>
      <c r="I123" s="11">
        <v>6360</v>
      </c>
      <c r="J123" s="11">
        <v>0</v>
      </c>
      <c r="K123" s="11">
        <v>6360</v>
      </c>
      <c r="L123" s="11">
        <v>0</v>
      </c>
      <c r="M123" s="11">
        <v>6360</v>
      </c>
      <c r="N123" s="11">
        <v>0</v>
      </c>
      <c r="O123" s="11">
        <v>6360</v>
      </c>
      <c r="P123" s="11">
        <v>0</v>
      </c>
      <c r="Q123" s="11">
        <v>6360</v>
      </c>
      <c r="R123" s="11">
        <v>0</v>
      </c>
      <c r="S123" s="11">
        <v>6360</v>
      </c>
      <c r="T123" s="11">
        <v>0</v>
      </c>
      <c r="U123" s="11">
        <v>6360</v>
      </c>
      <c r="V123" s="11">
        <v>0</v>
      </c>
      <c r="W123" s="11">
        <v>6360</v>
      </c>
      <c r="X123" s="11">
        <v>0</v>
      </c>
      <c r="Y123" s="11">
        <v>6360</v>
      </c>
      <c r="Z123" s="11">
        <v>0</v>
      </c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96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227"/>
      <c r="BN123" s="227"/>
    </row>
    <row r="124" spans="1:66" s="40" customFormat="1" x14ac:dyDescent="0.4">
      <c r="A124" s="121">
        <v>122</v>
      </c>
      <c r="B124" s="144" t="s">
        <v>368</v>
      </c>
      <c r="C124" s="38" t="s">
        <v>367</v>
      </c>
      <c r="D124" s="192">
        <f>SUM(E124:BN124)</f>
        <v>0</v>
      </c>
      <c r="E124" s="139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v>0</v>
      </c>
      <c r="P124" s="11">
        <v>0</v>
      </c>
      <c r="Q124" s="11">
        <v>0</v>
      </c>
      <c r="R124" s="11">
        <v>0</v>
      </c>
      <c r="S124" s="11">
        <v>0</v>
      </c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0</v>
      </c>
      <c r="Z124" s="11">
        <v>0</v>
      </c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96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227"/>
      <c r="BN124" s="227"/>
    </row>
    <row r="125" spans="1:66" s="40" customFormat="1" x14ac:dyDescent="0.4">
      <c r="A125" s="121">
        <v>123</v>
      </c>
      <c r="B125" s="144" t="s">
        <v>159</v>
      </c>
      <c r="C125" s="38" t="s">
        <v>160</v>
      </c>
      <c r="D125" s="192">
        <f t="shared" si="2"/>
        <v>0</v>
      </c>
      <c r="E125" s="139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11">
        <v>0</v>
      </c>
      <c r="P125" s="11">
        <v>0</v>
      </c>
      <c r="Q125" s="11">
        <v>0</v>
      </c>
      <c r="R125" s="11">
        <v>0</v>
      </c>
      <c r="S125" s="11">
        <v>0</v>
      </c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0</v>
      </c>
      <c r="Z125" s="11">
        <v>0</v>
      </c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96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227"/>
      <c r="BN125" s="227"/>
    </row>
    <row r="126" spans="1:66" s="40" customFormat="1" x14ac:dyDescent="0.4">
      <c r="A126" s="121">
        <v>124</v>
      </c>
      <c r="B126" s="144" t="s">
        <v>260</v>
      </c>
      <c r="C126" s="38" t="s">
        <v>283</v>
      </c>
      <c r="D126" s="192">
        <f t="shared" si="2"/>
        <v>48984.233849999997</v>
      </c>
      <c r="E126" s="139">
        <v>1785</v>
      </c>
      <c r="F126" s="11">
        <v>218.23005499999999</v>
      </c>
      <c r="G126" s="11">
        <v>35</v>
      </c>
      <c r="H126" s="11">
        <v>220.23216500000001</v>
      </c>
      <c r="I126" s="11">
        <v>155</v>
      </c>
      <c r="J126" s="11">
        <v>5345.6352889999998</v>
      </c>
      <c r="K126" s="11">
        <v>2014</v>
      </c>
      <c r="L126" s="11">
        <v>650.68594299999995</v>
      </c>
      <c r="M126" s="11">
        <v>0</v>
      </c>
      <c r="N126" s="11">
        <v>5505.8041359999997</v>
      </c>
      <c r="O126" s="11">
        <v>61</v>
      </c>
      <c r="P126" s="11">
        <v>5500.7988599999999</v>
      </c>
      <c r="Q126" s="11">
        <v>1665</v>
      </c>
      <c r="R126" s="11">
        <v>7002.3818060000003</v>
      </c>
      <c r="S126" s="11">
        <v>1309</v>
      </c>
      <c r="T126" s="11">
        <v>5503.8020260000003</v>
      </c>
      <c r="U126" s="11">
        <v>0</v>
      </c>
      <c r="V126" s="11">
        <v>5505.8041359999997</v>
      </c>
      <c r="W126" s="11">
        <v>0</v>
      </c>
      <c r="X126" s="11">
        <v>5505.8041359999997</v>
      </c>
      <c r="Y126" s="11">
        <v>0</v>
      </c>
      <c r="Z126" s="11">
        <v>1001.055298</v>
      </c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96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227"/>
      <c r="BN126" s="227"/>
    </row>
    <row r="127" spans="1:66" s="40" customFormat="1" x14ac:dyDescent="0.4">
      <c r="A127" s="121">
        <v>125</v>
      </c>
      <c r="B127" s="144" t="s">
        <v>363</v>
      </c>
      <c r="C127" s="38" t="s">
        <v>364</v>
      </c>
      <c r="D127" s="192">
        <f t="shared" si="2"/>
        <v>189368.37128200001</v>
      </c>
      <c r="E127" s="139">
        <v>173.75069300000001</v>
      </c>
      <c r="F127" s="11">
        <v>19078.651494000002</v>
      </c>
      <c r="G127" s="11">
        <v>3656.0241620000002</v>
      </c>
      <c r="H127" s="11">
        <v>14002.195495</v>
      </c>
      <c r="I127" s="11">
        <v>767.17857600000002</v>
      </c>
      <c r="J127" s="11">
        <v>15960.72704</v>
      </c>
      <c r="K127" s="11">
        <v>164.45282499999999</v>
      </c>
      <c r="L127" s="11">
        <v>17572.679637000001</v>
      </c>
      <c r="M127" s="11">
        <v>1465.89309</v>
      </c>
      <c r="N127" s="11">
        <v>14289.339807</v>
      </c>
      <c r="O127" s="11">
        <v>159.919443</v>
      </c>
      <c r="P127" s="11">
        <v>16113.754117</v>
      </c>
      <c r="Q127" s="11">
        <v>1141.4525000000001</v>
      </c>
      <c r="R127" s="11">
        <v>16634.194039999998</v>
      </c>
      <c r="S127" s="11">
        <v>123.748874</v>
      </c>
      <c r="T127" s="11">
        <v>19052.390503999999</v>
      </c>
      <c r="U127" s="11">
        <v>2609</v>
      </c>
      <c r="V127" s="11">
        <v>13460.154606</v>
      </c>
      <c r="W127" s="11">
        <v>2629.7451609999998</v>
      </c>
      <c r="X127" s="11">
        <v>14524.279124000001</v>
      </c>
      <c r="Y127" s="11">
        <v>2438.648537</v>
      </c>
      <c r="Z127" s="11">
        <v>13350.191557</v>
      </c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96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227"/>
      <c r="BN127" s="227"/>
    </row>
    <row r="128" spans="1:66" s="40" customFormat="1" x14ac:dyDescent="0.4">
      <c r="A128" s="121">
        <v>126</v>
      </c>
      <c r="B128" s="144" t="s">
        <v>86</v>
      </c>
      <c r="C128" s="38" t="s">
        <v>87</v>
      </c>
      <c r="D128" s="192">
        <f t="shared" si="2"/>
        <v>1238.7478719999999</v>
      </c>
      <c r="E128" s="139">
        <v>0</v>
      </c>
      <c r="F128" s="11">
        <v>122.980442</v>
      </c>
      <c r="G128" s="11">
        <v>0</v>
      </c>
      <c r="H128" s="11">
        <v>93.272628999999995</v>
      </c>
      <c r="I128" s="11">
        <v>0</v>
      </c>
      <c r="J128" s="11">
        <v>123.106763</v>
      </c>
      <c r="K128" s="11">
        <v>0</v>
      </c>
      <c r="L128" s="11">
        <v>93.398186999999993</v>
      </c>
      <c r="M128" s="11">
        <v>0</v>
      </c>
      <c r="N128" s="11">
        <v>123.603995</v>
      </c>
      <c r="O128" s="11">
        <v>0</v>
      </c>
      <c r="P128" s="11">
        <v>123.52023199999999</v>
      </c>
      <c r="Q128" s="11">
        <v>0</v>
      </c>
      <c r="R128" s="11">
        <v>113.77837100000001</v>
      </c>
      <c r="S128" s="11">
        <v>0</v>
      </c>
      <c r="T128" s="11">
        <v>113.533119</v>
      </c>
      <c r="U128" s="11">
        <v>0</v>
      </c>
      <c r="V128" s="11">
        <v>94.104010000000002</v>
      </c>
      <c r="W128" s="11">
        <v>0</v>
      </c>
      <c r="X128" s="11">
        <v>113.670304</v>
      </c>
      <c r="Y128" s="11">
        <v>0</v>
      </c>
      <c r="Z128" s="11">
        <v>123.77982</v>
      </c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96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227"/>
      <c r="BN128" s="227"/>
    </row>
    <row r="129" spans="1:66" s="40" customFormat="1" x14ac:dyDescent="0.4">
      <c r="A129" s="121">
        <v>127</v>
      </c>
      <c r="B129" s="144" t="s">
        <v>37</v>
      </c>
      <c r="C129" s="38" t="s">
        <v>9</v>
      </c>
      <c r="D129" s="192">
        <f t="shared" si="2"/>
        <v>1389.7651620000001</v>
      </c>
      <c r="E129" s="139">
        <v>0</v>
      </c>
      <c r="F129" s="11">
        <v>132.924319</v>
      </c>
      <c r="G129" s="11">
        <v>0</v>
      </c>
      <c r="H129" s="11">
        <v>129.58881700000001</v>
      </c>
      <c r="I129" s="11">
        <v>0</v>
      </c>
      <c r="J129" s="11">
        <v>128.39001099999999</v>
      </c>
      <c r="K129" s="11">
        <v>0</v>
      </c>
      <c r="L129" s="11">
        <v>127.439977</v>
      </c>
      <c r="M129" s="11">
        <v>0</v>
      </c>
      <c r="N129" s="11">
        <v>126.564807</v>
      </c>
      <c r="O129" s="11">
        <v>0</v>
      </c>
      <c r="P129" s="11">
        <v>125.96336700000001</v>
      </c>
      <c r="Q129" s="11">
        <v>0</v>
      </c>
      <c r="R129" s="11">
        <v>123.82923</v>
      </c>
      <c r="S129" s="11">
        <v>0</v>
      </c>
      <c r="T129" s="11">
        <v>121.178004</v>
      </c>
      <c r="U129" s="11">
        <v>0</v>
      </c>
      <c r="V129" s="11">
        <v>124.782104</v>
      </c>
      <c r="W129" s="11">
        <v>0</v>
      </c>
      <c r="X129" s="11">
        <v>124.759972</v>
      </c>
      <c r="Y129" s="11">
        <v>0</v>
      </c>
      <c r="Z129" s="11">
        <v>124.344554</v>
      </c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96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227"/>
      <c r="BN129" s="227"/>
    </row>
    <row r="130" spans="1:66" s="40" customFormat="1" x14ac:dyDescent="0.4">
      <c r="A130" s="121">
        <v>128</v>
      </c>
      <c r="B130" s="144" t="s">
        <v>88</v>
      </c>
      <c r="C130" s="38" t="s">
        <v>89</v>
      </c>
      <c r="D130" s="192">
        <f t="shared" si="2"/>
        <v>160.99999999999997</v>
      </c>
      <c r="E130" s="139">
        <v>14.1</v>
      </c>
      <c r="F130" s="11">
        <v>0</v>
      </c>
      <c r="G130" s="11">
        <v>14.1</v>
      </c>
      <c r="H130" s="11">
        <v>0</v>
      </c>
      <c r="I130" s="11">
        <v>14.1</v>
      </c>
      <c r="J130" s="11">
        <v>0</v>
      </c>
      <c r="K130" s="11">
        <v>20</v>
      </c>
      <c r="L130" s="11">
        <v>0</v>
      </c>
      <c r="M130" s="11">
        <v>14.1</v>
      </c>
      <c r="N130" s="11">
        <v>0</v>
      </c>
      <c r="O130" s="11">
        <v>14.1</v>
      </c>
      <c r="P130" s="11">
        <v>0</v>
      </c>
      <c r="Q130" s="11">
        <v>14.1</v>
      </c>
      <c r="R130" s="11">
        <v>0</v>
      </c>
      <c r="S130" s="11">
        <v>14.1</v>
      </c>
      <c r="T130" s="11">
        <v>0</v>
      </c>
      <c r="U130" s="11">
        <v>14.1</v>
      </c>
      <c r="V130" s="11">
        <v>0</v>
      </c>
      <c r="W130" s="11">
        <v>14.1</v>
      </c>
      <c r="X130" s="11">
        <v>0</v>
      </c>
      <c r="Y130" s="11">
        <v>14.1</v>
      </c>
      <c r="Z130" s="11">
        <v>0</v>
      </c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96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227"/>
      <c r="BN130" s="227"/>
    </row>
    <row r="131" spans="1:66" s="40" customFormat="1" x14ac:dyDescent="0.4">
      <c r="A131" s="121">
        <v>129</v>
      </c>
      <c r="B131" s="144" t="s">
        <v>103</v>
      </c>
      <c r="C131" s="38" t="s">
        <v>104</v>
      </c>
      <c r="D131" s="192">
        <f t="shared" si="2"/>
        <v>4669.8461070000003</v>
      </c>
      <c r="E131" s="139">
        <v>0</v>
      </c>
      <c r="F131" s="11">
        <v>344.116511</v>
      </c>
      <c r="G131" s="11">
        <v>0</v>
      </c>
      <c r="H131" s="11">
        <v>449.39015699999999</v>
      </c>
      <c r="I131" s="11">
        <v>0</v>
      </c>
      <c r="J131" s="11">
        <v>439.30843599999997</v>
      </c>
      <c r="K131" s="11">
        <v>0</v>
      </c>
      <c r="L131" s="11">
        <v>482.68360300000001</v>
      </c>
      <c r="M131" s="11">
        <v>0</v>
      </c>
      <c r="N131" s="11">
        <v>490.31929500000001</v>
      </c>
      <c r="O131" s="11">
        <v>0</v>
      </c>
      <c r="P131" s="11">
        <v>475.37740300000002</v>
      </c>
      <c r="Q131" s="11">
        <v>0</v>
      </c>
      <c r="R131" s="11">
        <v>319.75788399999999</v>
      </c>
      <c r="S131" s="11">
        <v>0</v>
      </c>
      <c r="T131" s="11">
        <v>321.51998800000001</v>
      </c>
      <c r="U131" s="11">
        <v>0</v>
      </c>
      <c r="V131" s="11">
        <v>361.838187</v>
      </c>
      <c r="W131" s="11">
        <v>0</v>
      </c>
      <c r="X131" s="11">
        <v>449.00108499999999</v>
      </c>
      <c r="Y131" s="11">
        <v>0</v>
      </c>
      <c r="Z131" s="11">
        <v>536.53355799999997</v>
      </c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96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227"/>
      <c r="BN131" s="227"/>
    </row>
    <row r="132" spans="1:66" s="40" customFormat="1" x14ac:dyDescent="0.4">
      <c r="A132" s="121">
        <v>130</v>
      </c>
      <c r="B132" s="144" t="s">
        <v>226</v>
      </c>
      <c r="C132" s="38" t="s">
        <v>237</v>
      </c>
      <c r="D132" s="192">
        <f t="shared" si="2"/>
        <v>0</v>
      </c>
      <c r="E132" s="139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0</v>
      </c>
      <c r="Z132" s="11">
        <v>0</v>
      </c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96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227"/>
      <c r="BN132" s="227"/>
    </row>
    <row r="133" spans="1:66" s="40" customFormat="1" x14ac:dyDescent="0.4">
      <c r="A133" s="121">
        <v>131</v>
      </c>
      <c r="B133" s="144" t="s">
        <v>179</v>
      </c>
      <c r="C133" s="38" t="s">
        <v>182</v>
      </c>
      <c r="D133" s="192">
        <f t="shared" si="2"/>
        <v>14892.638243999998</v>
      </c>
      <c r="E133" s="139">
        <v>660</v>
      </c>
      <c r="F133" s="11">
        <v>200.21106</v>
      </c>
      <c r="G133" s="11">
        <v>660</v>
      </c>
      <c r="H133" s="11">
        <v>200.21106</v>
      </c>
      <c r="I133" s="11">
        <v>2681</v>
      </c>
      <c r="J133" s="11">
        <v>200.21106</v>
      </c>
      <c r="K133" s="11">
        <v>1479</v>
      </c>
      <c r="L133" s="11">
        <v>250.263824</v>
      </c>
      <c r="M133" s="11">
        <v>1366</v>
      </c>
      <c r="N133" s="11">
        <v>250.263824</v>
      </c>
      <c r="O133" s="11">
        <v>1811</v>
      </c>
      <c r="P133" s="11">
        <v>250.263824</v>
      </c>
      <c r="Q133" s="11">
        <v>993</v>
      </c>
      <c r="R133" s="11">
        <v>250.263824</v>
      </c>
      <c r="S133" s="11">
        <v>810</v>
      </c>
      <c r="T133" s="11">
        <v>250.263824</v>
      </c>
      <c r="U133" s="11">
        <v>660</v>
      </c>
      <c r="V133" s="11">
        <v>200.21106</v>
      </c>
      <c r="W133" s="11">
        <v>660</v>
      </c>
      <c r="X133" s="11">
        <v>200.21106</v>
      </c>
      <c r="Y133" s="11">
        <v>610</v>
      </c>
      <c r="Z133" s="11">
        <v>250.263824</v>
      </c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96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227"/>
      <c r="BN133" s="227"/>
    </row>
    <row r="134" spans="1:66" s="40" customFormat="1" x14ac:dyDescent="0.4">
      <c r="A134" s="121">
        <v>132</v>
      </c>
      <c r="B134" s="144" t="s">
        <v>38</v>
      </c>
      <c r="C134" s="38" t="s">
        <v>10</v>
      </c>
      <c r="D134" s="192">
        <f t="shared" si="2"/>
        <v>1487856.4515760003</v>
      </c>
      <c r="E134" s="139">
        <v>127987.539</v>
      </c>
      <c r="F134" s="11">
        <v>13678.882224999999</v>
      </c>
      <c r="G134" s="11">
        <v>118050.022</v>
      </c>
      <c r="H134" s="11">
        <v>12069.268085</v>
      </c>
      <c r="I134" s="11">
        <v>111050.022</v>
      </c>
      <c r="J134" s="11">
        <v>12020.495688999999</v>
      </c>
      <c r="K134" s="11">
        <v>114584.976</v>
      </c>
      <c r="L134" s="11">
        <v>12097.656214000001</v>
      </c>
      <c r="M134" s="11">
        <v>113084.976</v>
      </c>
      <c r="N134" s="11">
        <v>11944.374453</v>
      </c>
      <c r="O134" s="11">
        <v>119084.976</v>
      </c>
      <c r="P134" s="11">
        <v>11918.812806</v>
      </c>
      <c r="Q134" s="11">
        <v>130190.976</v>
      </c>
      <c r="R134" s="11">
        <v>12136.900521</v>
      </c>
      <c r="S134" s="11">
        <v>132790.976</v>
      </c>
      <c r="T134" s="11">
        <v>12306.610124000001</v>
      </c>
      <c r="U134" s="11">
        <v>123634.976</v>
      </c>
      <c r="V134" s="11">
        <v>12175.334714000001</v>
      </c>
      <c r="W134" s="11">
        <v>131134.976</v>
      </c>
      <c r="X134" s="11">
        <v>12072.635426000001</v>
      </c>
      <c r="Y134" s="11">
        <v>131634.976</v>
      </c>
      <c r="Z134" s="11">
        <v>12206.090319000001</v>
      </c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96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227"/>
      <c r="BN134" s="227"/>
    </row>
    <row r="135" spans="1:66" s="40" customFormat="1" x14ac:dyDescent="0.4">
      <c r="A135" s="121">
        <v>133</v>
      </c>
      <c r="B135" s="144" t="s">
        <v>294</v>
      </c>
      <c r="C135" s="38" t="s">
        <v>295</v>
      </c>
      <c r="D135" s="192">
        <f t="shared" si="2"/>
        <v>0</v>
      </c>
      <c r="E135" s="139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0</v>
      </c>
      <c r="Z135" s="11">
        <v>0</v>
      </c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96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227"/>
      <c r="BN135" s="227"/>
    </row>
    <row r="136" spans="1:66" s="40" customFormat="1" x14ac:dyDescent="0.4">
      <c r="A136" s="121">
        <v>134</v>
      </c>
      <c r="B136" s="144" t="s">
        <v>174</v>
      </c>
      <c r="C136" s="38" t="s">
        <v>175</v>
      </c>
      <c r="D136" s="192">
        <f t="shared" si="2"/>
        <v>206.658558</v>
      </c>
      <c r="E136" s="139">
        <v>0</v>
      </c>
      <c r="F136" s="11">
        <v>1.5155160000000001</v>
      </c>
      <c r="G136" s="11">
        <v>0</v>
      </c>
      <c r="H136" s="11">
        <v>52.713003999999998</v>
      </c>
      <c r="I136" s="11">
        <v>0</v>
      </c>
      <c r="J136" s="11">
        <v>41.822000000000003</v>
      </c>
      <c r="K136" s="11">
        <v>0</v>
      </c>
      <c r="L136" s="11">
        <v>30.486872000000002</v>
      </c>
      <c r="M136" s="11">
        <v>0</v>
      </c>
      <c r="N136" s="11">
        <v>27.300909999999998</v>
      </c>
      <c r="O136" s="11">
        <v>0</v>
      </c>
      <c r="P136" s="11">
        <v>4.4525519999999998</v>
      </c>
      <c r="Q136" s="11">
        <v>0</v>
      </c>
      <c r="R136" s="11">
        <v>0</v>
      </c>
      <c r="S136" s="11">
        <v>0</v>
      </c>
      <c r="T136" s="11">
        <v>0</v>
      </c>
      <c r="U136" s="11">
        <v>0</v>
      </c>
      <c r="V136" s="11">
        <v>3.0503520000000002</v>
      </c>
      <c r="W136" s="11">
        <v>0</v>
      </c>
      <c r="X136" s="11">
        <v>28.402864000000001</v>
      </c>
      <c r="Y136" s="11">
        <v>0</v>
      </c>
      <c r="Z136" s="11">
        <v>16.914487999999999</v>
      </c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96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227"/>
      <c r="BN136" s="227"/>
    </row>
    <row r="137" spans="1:66" s="40" customFormat="1" x14ac:dyDescent="0.4">
      <c r="A137" s="121">
        <v>135</v>
      </c>
      <c r="B137" s="144" t="s">
        <v>39</v>
      </c>
      <c r="C137" s="38" t="s">
        <v>11</v>
      </c>
      <c r="D137" s="192">
        <f t="shared" si="2"/>
        <v>23091.001189999999</v>
      </c>
      <c r="E137" s="139">
        <v>0</v>
      </c>
      <c r="F137" s="11">
        <v>501.00014700000003</v>
      </c>
      <c r="G137" s="11">
        <v>0</v>
      </c>
      <c r="H137" s="11">
        <v>501.00014700000003</v>
      </c>
      <c r="I137" s="11">
        <v>0</v>
      </c>
      <c r="J137" s="11">
        <v>501.00014700000003</v>
      </c>
      <c r="K137" s="11">
        <v>0</v>
      </c>
      <c r="L137" s="11">
        <v>4354.9999760000001</v>
      </c>
      <c r="M137" s="11">
        <v>0</v>
      </c>
      <c r="N137" s="11">
        <v>501.00014700000003</v>
      </c>
      <c r="O137" s="11">
        <v>0</v>
      </c>
      <c r="P137" s="11">
        <v>3749.0001400000001</v>
      </c>
      <c r="Q137" s="11">
        <v>0</v>
      </c>
      <c r="R137" s="11">
        <v>6981.0002670000003</v>
      </c>
      <c r="S137" s="11">
        <v>0</v>
      </c>
      <c r="T137" s="11">
        <v>501.00014700000003</v>
      </c>
      <c r="U137" s="11">
        <v>0</v>
      </c>
      <c r="V137" s="11">
        <v>501.00014700000003</v>
      </c>
      <c r="W137" s="11">
        <v>0</v>
      </c>
      <c r="X137" s="11">
        <v>2499.0004090000002</v>
      </c>
      <c r="Y137" s="11">
        <v>0</v>
      </c>
      <c r="Z137" s="11">
        <v>2500.9995159999999</v>
      </c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96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227"/>
      <c r="BN137" s="227"/>
    </row>
    <row r="138" spans="1:66" s="40" customFormat="1" x14ac:dyDescent="0.4">
      <c r="A138" s="121">
        <v>136</v>
      </c>
      <c r="B138" s="144" t="s">
        <v>90</v>
      </c>
      <c r="C138" s="38" t="s">
        <v>91</v>
      </c>
      <c r="D138" s="192">
        <f t="shared" si="2"/>
        <v>21.889999999999997</v>
      </c>
      <c r="E138" s="139">
        <v>0</v>
      </c>
      <c r="F138" s="11">
        <v>1.99</v>
      </c>
      <c r="G138" s="11">
        <v>0</v>
      </c>
      <c r="H138" s="11">
        <v>1.99</v>
      </c>
      <c r="I138" s="11">
        <v>0</v>
      </c>
      <c r="J138" s="11">
        <v>1.99</v>
      </c>
      <c r="K138" s="11">
        <v>0</v>
      </c>
      <c r="L138" s="11">
        <v>1.99</v>
      </c>
      <c r="M138" s="11">
        <v>0</v>
      </c>
      <c r="N138" s="11">
        <v>1.99</v>
      </c>
      <c r="O138" s="11">
        <v>0</v>
      </c>
      <c r="P138" s="11">
        <v>1.99</v>
      </c>
      <c r="Q138" s="11">
        <v>0</v>
      </c>
      <c r="R138" s="11">
        <v>1.99</v>
      </c>
      <c r="S138" s="11">
        <v>0</v>
      </c>
      <c r="T138" s="11">
        <v>1.99</v>
      </c>
      <c r="U138" s="11">
        <v>0</v>
      </c>
      <c r="V138" s="11">
        <v>1.99</v>
      </c>
      <c r="W138" s="11">
        <v>0</v>
      </c>
      <c r="X138" s="11">
        <v>1.99</v>
      </c>
      <c r="Y138" s="11">
        <v>0</v>
      </c>
      <c r="Z138" s="11">
        <v>1.99</v>
      </c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96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227"/>
      <c r="BN138" s="227"/>
    </row>
    <row r="139" spans="1:66" s="40" customFormat="1" x14ac:dyDescent="0.4">
      <c r="A139" s="121">
        <v>137</v>
      </c>
      <c r="B139" s="183" t="s">
        <v>311</v>
      </c>
      <c r="C139" s="38" t="s">
        <v>312</v>
      </c>
      <c r="D139" s="192">
        <f>SUM(E139:BN139)</f>
        <v>2450</v>
      </c>
      <c r="E139" s="139">
        <v>200</v>
      </c>
      <c r="F139" s="11">
        <v>0</v>
      </c>
      <c r="G139" s="11">
        <v>500</v>
      </c>
      <c r="H139" s="11">
        <v>0</v>
      </c>
      <c r="I139" s="11">
        <v>200</v>
      </c>
      <c r="J139" s="11">
        <v>0</v>
      </c>
      <c r="K139" s="11">
        <v>200</v>
      </c>
      <c r="L139" s="11">
        <v>0</v>
      </c>
      <c r="M139" s="11">
        <v>200</v>
      </c>
      <c r="N139" s="11">
        <v>0</v>
      </c>
      <c r="O139" s="11">
        <v>200</v>
      </c>
      <c r="P139" s="11">
        <v>0</v>
      </c>
      <c r="Q139" s="11">
        <v>200</v>
      </c>
      <c r="R139" s="11">
        <v>0</v>
      </c>
      <c r="S139" s="11">
        <v>200</v>
      </c>
      <c r="T139" s="11">
        <v>0</v>
      </c>
      <c r="U139" s="11">
        <v>200</v>
      </c>
      <c r="V139" s="11">
        <v>0</v>
      </c>
      <c r="W139" s="11">
        <v>200</v>
      </c>
      <c r="X139" s="11">
        <v>0</v>
      </c>
      <c r="Y139" s="11">
        <v>150</v>
      </c>
      <c r="Z139" s="11">
        <v>0</v>
      </c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96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227"/>
      <c r="BN139" s="227"/>
    </row>
    <row r="140" spans="1:66" s="40" customFormat="1" x14ac:dyDescent="0.4">
      <c r="A140" s="121">
        <v>138</v>
      </c>
      <c r="B140" s="144" t="s">
        <v>119</v>
      </c>
      <c r="C140" s="38" t="s">
        <v>120</v>
      </c>
      <c r="D140" s="192">
        <f t="shared" si="2"/>
        <v>962</v>
      </c>
      <c r="E140" s="139">
        <v>42</v>
      </c>
      <c r="F140" s="11">
        <v>0</v>
      </c>
      <c r="G140" s="11">
        <v>185</v>
      </c>
      <c r="H140" s="11">
        <v>0</v>
      </c>
      <c r="I140" s="11">
        <v>85</v>
      </c>
      <c r="J140" s="11">
        <v>0</v>
      </c>
      <c r="K140" s="11">
        <v>85</v>
      </c>
      <c r="L140" s="11">
        <v>0</v>
      </c>
      <c r="M140" s="11">
        <v>85</v>
      </c>
      <c r="N140" s="11">
        <v>0</v>
      </c>
      <c r="O140" s="11">
        <v>80</v>
      </c>
      <c r="P140" s="11">
        <v>0</v>
      </c>
      <c r="Q140" s="11">
        <v>80</v>
      </c>
      <c r="R140" s="11">
        <v>0</v>
      </c>
      <c r="S140" s="11">
        <v>80</v>
      </c>
      <c r="T140" s="11">
        <v>0</v>
      </c>
      <c r="U140" s="11">
        <v>80</v>
      </c>
      <c r="V140" s="11">
        <v>0</v>
      </c>
      <c r="W140" s="11">
        <v>80</v>
      </c>
      <c r="X140" s="11">
        <v>0</v>
      </c>
      <c r="Y140" s="11">
        <v>80</v>
      </c>
      <c r="Z140" s="11">
        <v>0</v>
      </c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96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227"/>
      <c r="BN140" s="227"/>
    </row>
    <row r="141" spans="1:66" s="40" customFormat="1" x14ac:dyDescent="0.4">
      <c r="A141" s="121">
        <v>139</v>
      </c>
      <c r="B141" s="144" t="s">
        <v>198</v>
      </c>
      <c r="C141" s="38" t="s">
        <v>199</v>
      </c>
      <c r="D141" s="192">
        <f t="shared" si="2"/>
        <v>940</v>
      </c>
      <c r="E141" s="139">
        <v>20</v>
      </c>
      <c r="F141" s="11">
        <v>0</v>
      </c>
      <c r="G141" s="11">
        <v>185</v>
      </c>
      <c r="H141" s="11">
        <v>0</v>
      </c>
      <c r="I141" s="11">
        <v>85</v>
      </c>
      <c r="J141" s="11">
        <v>0</v>
      </c>
      <c r="K141" s="11">
        <v>85</v>
      </c>
      <c r="L141" s="11">
        <v>0</v>
      </c>
      <c r="M141" s="11">
        <v>85</v>
      </c>
      <c r="N141" s="11">
        <v>0</v>
      </c>
      <c r="O141" s="11">
        <v>80</v>
      </c>
      <c r="P141" s="11">
        <v>0</v>
      </c>
      <c r="Q141" s="11">
        <v>80</v>
      </c>
      <c r="R141" s="11">
        <v>0</v>
      </c>
      <c r="S141" s="11">
        <v>80</v>
      </c>
      <c r="T141" s="11">
        <v>0</v>
      </c>
      <c r="U141" s="11">
        <v>80</v>
      </c>
      <c r="V141" s="11">
        <v>0</v>
      </c>
      <c r="W141" s="11">
        <v>80</v>
      </c>
      <c r="X141" s="11">
        <v>0</v>
      </c>
      <c r="Y141" s="11">
        <v>80</v>
      </c>
      <c r="Z141" s="11">
        <v>0</v>
      </c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96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227"/>
      <c r="BN141" s="227"/>
    </row>
    <row r="142" spans="1:66" s="40" customFormat="1" x14ac:dyDescent="0.4">
      <c r="A142" s="121">
        <v>140</v>
      </c>
      <c r="B142" s="144" t="s">
        <v>248</v>
      </c>
      <c r="C142" s="136" t="s">
        <v>315</v>
      </c>
      <c r="D142" s="192">
        <f t="shared" ref="D142:D150" si="3">SUM(E142:BN142)</f>
        <v>16678.768151</v>
      </c>
      <c r="E142" s="139">
        <v>840</v>
      </c>
      <c r="F142" s="11">
        <v>703.77827500000001</v>
      </c>
      <c r="G142" s="11">
        <v>951</v>
      </c>
      <c r="H142" s="11">
        <v>869.48267199999998</v>
      </c>
      <c r="I142" s="11">
        <v>760</v>
      </c>
      <c r="J142" s="11">
        <v>819.59846000000005</v>
      </c>
      <c r="K142" s="11">
        <v>700</v>
      </c>
      <c r="L142" s="11">
        <v>852.72725700000001</v>
      </c>
      <c r="M142" s="11">
        <v>700</v>
      </c>
      <c r="N142" s="11">
        <v>828.69541000000004</v>
      </c>
      <c r="O142" s="11">
        <v>700</v>
      </c>
      <c r="P142" s="11">
        <v>819.77534000000003</v>
      </c>
      <c r="Q142" s="11">
        <v>693</v>
      </c>
      <c r="R142" s="11">
        <v>697.12410599999998</v>
      </c>
      <c r="S142" s="11">
        <v>690</v>
      </c>
      <c r="T142" s="11">
        <v>638.72734000000003</v>
      </c>
      <c r="U142" s="11">
        <v>690</v>
      </c>
      <c r="V142" s="11">
        <v>723.29109800000003</v>
      </c>
      <c r="W142" s="11">
        <v>660</v>
      </c>
      <c r="X142" s="11">
        <v>852.70818699999995</v>
      </c>
      <c r="Y142" s="11">
        <v>680</v>
      </c>
      <c r="Z142" s="11">
        <v>808.860006</v>
      </c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96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227"/>
      <c r="BN142" s="227"/>
    </row>
    <row r="143" spans="1:66" s="40" customFormat="1" x14ac:dyDescent="0.4">
      <c r="A143" s="121">
        <v>141</v>
      </c>
      <c r="B143" s="144" t="s">
        <v>249</v>
      </c>
      <c r="C143" s="38" t="s">
        <v>250</v>
      </c>
      <c r="D143" s="192">
        <f t="shared" si="3"/>
        <v>8966.9615769999982</v>
      </c>
      <c r="E143" s="139">
        <v>1100</v>
      </c>
      <c r="F143" s="11">
        <v>309.96293300000002</v>
      </c>
      <c r="G143" s="11">
        <v>1150</v>
      </c>
      <c r="H143" s="11">
        <v>451.38177000000002</v>
      </c>
      <c r="I143" s="11">
        <v>190</v>
      </c>
      <c r="J143" s="11">
        <v>385.80651999999998</v>
      </c>
      <c r="K143" s="11">
        <v>340</v>
      </c>
      <c r="L143" s="11">
        <v>447.15138999999999</v>
      </c>
      <c r="M143" s="11">
        <v>150</v>
      </c>
      <c r="N143" s="11">
        <v>477.58060499999999</v>
      </c>
      <c r="O143" s="11">
        <v>168</v>
      </c>
      <c r="P143" s="11">
        <v>474.58350799999999</v>
      </c>
      <c r="Q143" s="11">
        <v>300</v>
      </c>
      <c r="R143" s="11">
        <v>322.58555200000001</v>
      </c>
      <c r="S143" s="11">
        <v>300</v>
      </c>
      <c r="T143" s="11">
        <v>296.81167199999999</v>
      </c>
      <c r="U143" s="11">
        <v>300</v>
      </c>
      <c r="V143" s="11">
        <v>307.27803899999998</v>
      </c>
      <c r="W143" s="11">
        <v>350</v>
      </c>
      <c r="X143" s="11">
        <v>399.831008</v>
      </c>
      <c r="Y143" s="11">
        <v>350</v>
      </c>
      <c r="Z143" s="11">
        <v>395.98858000000001</v>
      </c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96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227"/>
      <c r="BN143" s="227"/>
    </row>
    <row r="144" spans="1:66" s="40" customFormat="1" x14ac:dyDescent="0.4">
      <c r="A144" s="121">
        <v>142</v>
      </c>
      <c r="B144" s="144" t="s">
        <v>92</v>
      </c>
      <c r="C144" s="38" t="s">
        <v>153</v>
      </c>
      <c r="D144" s="192">
        <f t="shared" si="3"/>
        <v>17261.028154</v>
      </c>
      <c r="E144" s="139">
        <v>1000</v>
      </c>
      <c r="F144" s="11">
        <v>508.02099299999998</v>
      </c>
      <c r="G144" s="11">
        <v>1000</v>
      </c>
      <c r="H144" s="11">
        <v>556.85387400000002</v>
      </c>
      <c r="I144" s="11">
        <v>1000</v>
      </c>
      <c r="J144" s="11">
        <v>570.44036700000004</v>
      </c>
      <c r="K144" s="11">
        <v>1000</v>
      </c>
      <c r="L144" s="11">
        <v>556.33972500000004</v>
      </c>
      <c r="M144" s="11">
        <v>1000</v>
      </c>
      <c r="N144" s="11">
        <v>544.49725000000001</v>
      </c>
      <c r="O144" s="11">
        <v>1000</v>
      </c>
      <c r="P144" s="11">
        <v>587.44052399999998</v>
      </c>
      <c r="Q144" s="11">
        <v>1000</v>
      </c>
      <c r="R144" s="11">
        <v>591.31416000000002</v>
      </c>
      <c r="S144" s="11">
        <v>1000</v>
      </c>
      <c r="T144" s="11">
        <v>555.59985600000005</v>
      </c>
      <c r="U144" s="11">
        <v>1000</v>
      </c>
      <c r="V144" s="11">
        <v>567.53175799999997</v>
      </c>
      <c r="W144" s="11">
        <v>1000</v>
      </c>
      <c r="X144" s="11">
        <v>643.50559699999997</v>
      </c>
      <c r="Y144" s="11">
        <v>1000</v>
      </c>
      <c r="Z144" s="11">
        <v>579.48405000000002</v>
      </c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96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227"/>
      <c r="BN144" s="227"/>
    </row>
    <row r="145" spans="1:66" s="40" customFormat="1" x14ac:dyDescent="0.4">
      <c r="A145" s="121">
        <v>143</v>
      </c>
      <c r="B145" s="144" t="s">
        <v>188</v>
      </c>
      <c r="C145" s="38" t="s">
        <v>189</v>
      </c>
      <c r="D145" s="192">
        <f t="shared" si="3"/>
        <v>30914.044706000004</v>
      </c>
      <c r="E145" s="139">
        <v>2950</v>
      </c>
      <c r="F145" s="11">
        <v>39.424413000000001</v>
      </c>
      <c r="G145" s="11">
        <v>2980</v>
      </c>
      <c r="H145" s="11">
        <v>39.718443999999998</v>
      </c>
      <c r="I145" s="11">
        <v>2984</v>
      </c>
      <c r="J145" s="11">
        <v>60.720604000000002</v>
      </c>
      <c r="K145" s="11">
        <v>2983</v>
      </c>
      <c r="L145" s="11">
        <v>39.449280000000002</v>
      </c>
      <c r="M145" s="11">
        <v>2985</v>
      </c>
      <c r="N145" s="11">
        <v>40.211793999999998</v>
      </c>
      <c r="O145" s="11">
        <v>2950</v>
      </c>
      <c r="P145" s="11">
        <v>183.021805</v>
      </c>
      <c r="Q145" s="11">
        <v>2950</v>
      </c>
      <c r="R145" s="11">
        <v>170.978894</v>
      </c>
      <c r="S145" s="11">
        <v>2850</v>
      </c>
      <c r="T145" s="11">
        <v>66.065241999999998</v>
      </c>
      <c r="U145" s="11">
        <v>2950</v>
      </c>
      <c r="V145" s="11">
        <v>39.586759999999998</v>
      </c>
      <c r="W145" s="11">
        <v>1775</v>
      </c>
      <c r="X145" s="11">
        <v>38.913989000000001</v>
      </c>
      <c r="Y145" s="11">
        <v>1800</v>
      </c>
      <c r="Z145" s="11">
        <v>38.953480999999996</v>
      </c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96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227"/>
      <c r="BN145" s="227"/>
    </row>
    <row r="146" spans="1:66" s="40" customFormat="1" x14ac:dyDescent="0.4">
      <c r="A146" s="121">
        <v>144</v>
      </c>
      <c r="B146" s="144" t="s">
        <v>271</v>
      </c>
      <c r="C146" s="38" t="s">
        <v>272</v>
      </c>
      <c r="D146" s="192">
        <f t="shared" si="3"/>
        <v>12043.680582999999</v>
      </c>
      <c r="E146" s="139">
        <v>0</v>
      </c>
      <c r="F146" s="11">
        <v>1029.0492819999999</v>
      </c>
      <c r="G146" s="11">
        <v>0</v>
      </c>
      <c r="H146" s="11">
        <v>1191.245232</v>
      </c>
      <c r="I146" s="11">
        <v>0</v>
      </c>
      <c r="J146" s="11">
        <v>1141.2358099999999</v>
      </c>
      <c r="K146" s="11">
        <v>0</v>
      </c>
      <c r="L146" s="11">
        <v>1146.2072780000001</v>
      </c>
      <c r="M146" s="11">
        <v>0</v>
      </c>
      <c r="N146" s="11">
        <v>1131.0418</v>
      </c>
      <c r="O146" s="11">
        <v>0</v>
      </c>
      <c r="P146" s="11">
        <v>1069.847794</v>
      </c>
      <c r="Q146" s="11">
        <v>0</v>
      </c>
      <c r="R146" s="11">
        <v>1077.1029699999999</v>
      </c>
      <c r="S146" s="11">
        <v>0</v>
      </c>
      <c r="T146" s="11">
        <v>1087.378048</v>
      </c>
      <c r="U146" s="11">
        <v>0</v>
      </c>
      <c r="V146" s="11">
        <v>1065.134272</v>
      </c>
      <c r="W146" s="11">
        <v>0</v>
      </c>
      <c r="X146" s="11">
        <v>1053.202755</v>
      </c>
      <c r="Y146" s="11">
        <v>0</v>
      </c>
      <c r="Z146" s="11">
        <v>1052.2353419999999</v>
      </c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96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227"/>
      <c r="BN146" s="227"/>
    </row>
    <row r="147" spans="1:66" s="40" customFormat="1" x14ac:dyDescent="0.4">
      <c r="A147" s="121">
        <v>145</v>
      </c>
      <c r="B147" s="144" t="s">
        <v>340</v>
      </c>
      <c r="C147" s="38" t="s">
        <v>341</v>
      </c>
      <c r="D147" s="192">
        <f t="shared" si="3"/>
        <v>0</v>
      </c>
      <c r="E147" s="139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0</v>
      </c>
      <c r="N147" s="11">
        <v>0</v>
      </c>
      <c r="O147" s="11">
        <v>0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>
        <v>0</v>
      </c>
      <c r="V147" s="11">
        <v>0</v>
      </c>
      <c r="W147" s="11">
        <v>0</v>
      </c>
      <c r="X147" s="11">
        <v>0</v>
      </c>
      <c r="Y147" s="11">
        <v>0</v>
      </c>
      <c r="Z147" s="11">
        <v>0</v>
      </c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96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227"/>
      <c r="BN147" s="227"/>
    </row>
    <row r="148" spans="1:66" s="40" customFormat="1" x14ac:dyDescent="0.4">
      <c r="A148" s="121">
        <v>146</v>
      </c>
      <c r="B148" s="144" t="s">
        <v>211</v>
      </c>
      <c r="C148" s="38" t="s">
        <v>212</v>
      </c>
      <c r="D148" s="192">
        <f t="shared" si="3"/>
        <v>4948.4146259999998</v>
      </c>
      <c r="E148" s="139">
        <v>0</v>
      </c>
      <c r="F148" s="11">
        <v>474.74537600000002</v>
      </c>
      <c r="G148" s="11">
        <v>0</v>
      </c>
      <c r="H148" s="11">
        <v>460.97137099999998</v>
      </c>
      <c r="I148" s="11">
        <v>0</v>
      </c>
      <c r="J148" s="11">
        <v>453.29979300000002</v>
      </c>
      <c r="K148" s="11">
        <v>0</v>
      </c>
      <c r="L148" s="11">
        <v>453.57577199999997</v>
      </c>
      <c r="M148" s="11">
        <v>0</v>
      </c>
      <c r="N148" s="11">
        <v>458.30535500000002</v>
      </c>
      <c r="O148" s="11">
        <v>0</v>
      </c>
      <c r="P148" s="11">
        <v>454.72888</v>
      </c>
      <c r="Q148" s="11">
        <v>0</v>
      </c>
      <c r="R148" s="11">
        <v>435.06732099999999</v>
      </c>
      <c r="S148" s="11">
        <v>0</v>
      </c>
      <c r="T148" s="11">
        <v>431.79324000000003</v>
      </c>
      <c r="U148" s="11">
        <v>0</v>
      </c>
      <c r="V148" s="11">
        <v>444.71921700000001</v>
      </c>
      <c r="W148" s="11">
        <v>0</v>
      </c>
      <c r="X148" s="11">
        <v>439.31818900000002</v>
      </c>
      <c r="Y148" s="11">
        <v>0</v>
      </c>
      <c r="Z148" s="11">
        <v>441.89011199999999</v>
      </c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96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227"/>
      <c r="BN148" s="227"/>
    </row>
    <row r="149" spans="1:66" s="40" customFormat="1" x14ac:dyDescent="0.4">
      <c r="A149" s="121">
        <v>147</v>
      </c>
      <c r="B149" s="144" t="s">
        <v>121</v>
      </c>
      <c r="C149" s="38" t="s">
        <v>122</v>
      </c>
      <c r="D149" s="192">
        <f t="shared" si="3"/>
        <v>30632.634643999998</v>
      </c>
      <c r="E149" s="139">
        <v>0</v>
      </c>
      <c r="F149" s="11">
        <v>2891.913744</v>
      </c>
      <c r="G149" s="11">
        <v>0</v>
      </c>
      <c r="H149" s="11">
        <v>2687.059722</v>
      </c>
      <c r="I149" s="11">
        <v>0</v>
      </c>
      <c r="J149" s="11">
        <v>2625.963882</v>
      </c>
      <c r="K149" s="11">
        <v>0</v>
      </c>
      <c r="L149" s="11">
        <v>2768.4898560000001</v>
      </c>
      <c r="M149" s="11">
        <v>0</v>
      </c>
      <c r="N149" s="11">
        <v>2854.6934649999998</v>
      </c>
      <c r="O149" s="11">
        <v>0</v>
      </c>
      <c r="P149" s="11">
        <v>2846.9837640000001</v>
      </c>
      <c r="Q149" s="11">
        <v>0</v>
      </c>
      <c r="R149" s="11">
        <v>2755.9282440000002</v>
      </c>
      <c r="S149" s="11">
        <v>0</v>
      </c>
      <c r="T149" s="11">
        <v>2746.80204</v>
      </c>
      <c r="U149" s="11">
        <v>0</v>
      </c>
      <c r="V149" s="11">
        <v>2659.6133129999998</v>
      </c>
      <c r="W149" s="11">
        <v>0</v>
      </c>
      <c r="X149" s="11">
        <v>2954.5321100000001</v>
      </c>
      <c r="Y149" s="11">
        <v>0</v>
      </c>
      <c r="Z149" s="11">
        <v>2840.6545040000001</v>
      </c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96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227"/>
      <c r="BN149" s="227"/>
    </row>
    <row r="150" spans="1:66" s="40" customFormat="1" x14ac:dyDescent="0.4">
      <c r="A150" s="121">
        <v>148</v>
      </c>
      <c r="B150" s="144" t="s">
        <v>241</v>
      </c>
      <c r="C150" s="38" t="s">
        <v>284</v>
      </c>
      <c r="D150" s="192">
        <f t="shared" si="3"/>
        <v>12359.480195999999</v>
      </c>
      <c r="E150" s="139">
        <v>0</v>
      </c>
      <c r="F150" s="11">
        <v>1158.753876</v>
      </c>
      <c r="G150" s="11">
        <v>0</v>
      </c>
      <c r="H150" s="11">
        <v>1240.627956</v>
      </c>
      <c r="I150" s="11">
        <v>0</v>
      </c>
      <c r="J150" s="11">
        <v>1196.7959880000001</v>
      </c>
      <c r="K150" s="11">
        <v>0</v>
      </c>
      <c r="L150" s="11">
        <v>1137.8241800000001</v>
      </c>
      <c r="M150" s="11">
        <v>0</v>
      </c>
      <c r="N150" s="11">
        <v>1230.4489699999999</v>
      </c>
      <c r="O150" s="11">
        <v>0</v>
      </c>
      <c r="P150" s="11">
        <v>1286.9003</v>
      </c>
      <c r="Q150" s="11">
        <v>0</v>
      </c>
      <c r="R150" s="11">
        <v>1051.3707569999999</v>
      </c>
      <c r="S150" s="11">
        <v>0</v>
      </c>
      <c r="T150" s="11">
        <v>954.97936200000004</v>
      </c>
      <c r="U150" s="11">
        <v>0</v>
      </c>
      <c r="V150" s="11">
        <v>959.17806299999995</v>
      </c>
      <c r="W150" s="11">
        <v>0</v>
      </c>
      <c r="X150" s="11">
        <v>1034.7307679999999</v>
      </c>
      <c r="Y150" s="11">
        <v>0</v>
      </c>
      <c r="Z150" s="11">
        <v>1107.869976</v>
      </c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96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227"/>
      <c r="BN150" s="227"/>
    </row>
    <row r="151" spans="1:66" s="40" customFormat="1" x14ac:dyDescent="0.4">
      <c r="A151" s="121">
        <v>149</v>
      </c>
      <c r="B151" s="144" t="s">
        <v>40</v>
      </c>
      <c r="C151" s="38" t="s">
        <v>22</v>
      </c>
      <c r="D151" s="192">
        <f t="shared" ref="D151:D167" si="4">SUM(E151:BN151)</f>
        <v>24567.438731000002</v>
      </c>
      <c r="E151" s="139">
        <v>0</v>
      </c>
      <c r="F151" s="11">
        <v>1272.8328349999999</v>
      </c>
      <c r="G151" s="11">
        <v>222</v>
      </c>
      <c r="H151" s="11">
        <v>1709.061778</v>
      </c>
      <c r="I151" s="11">
        <v>1100</v>
      </c>
      <c r="J151" s="11">
        <v>1285.0721880000001</v>
      </c>
      <c r="K151" s="11">
        <v>1100</v>
      </c>
      <c r="L151" s="11">
        <v>1276.532375</v>
      </c>
      <c r="M151" s="11">
        <v>1100</v>
      </c>
      <c r="N151" s="11">
        <v>1232.720722</v>
      </c>
      <c r="O151" s="11">
        <v>1145</v>
      </c>
      <c r="P151" s="11">
        <v>1270.1394539999999</v>
      </c>
      <c r="Q151" s="11">
        <v>1100</v>
      </c>
      <c r="R151" s="11">
        <v>1248.7939690000001</v>
      </c>
      <c r="S151" s="11">
        <v>1100</v>
      </c>
      <c r="T151" s="11">
        <v>1233.7165600000001</v>
      </c>
      <c r="U151" s="11">
        <v>1100</v>
      </c>
      <c r="V151" s="11">
        <v>1277.586035</v>
      </c>
      <c r="W151" s="11">
        <v>1100</v>
      </c>
      <c r="X151" s="11">
        <v>1303.556159</v>
      </c>
      <c r="Y151" s="11">
        <v>1100</v>
      </c>
      <c r="Z151" s="11">
        <v>1290.4266560000001</v>
      </c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96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227"/>
      <c r="BN151" s="227"/>
    </row>
    <row r="152" spans="1:66" s="40" customFormat="1" x14ac:dyDescent="0.4">
      <c r="A152" s="121">
        <v>150</v>
      </c>
      <c r="B152" s="145" t="s">
        <v>41</v>
      </c>
      <c r="C152" s="76" t="s">
        <v>50</v>
      </c>
      <c r="D152" s="193">
        <f>SUM(E152:BN152)</f>
        <v>0</v>
      </c>
      <c r="E152" s="190">
        <v>0</v>
      </c>
      <c r="F152" s="162">
        <v>0</v>
      </c>
      <c r="G152" s="162">
        <v>0</v>
      </c>
      <c r="H152" s="162">
        <v>0</v>
      </c>
      <c r="I152" s="162">
        <v>0</v>
      </c>
      <c r="J152" s="162">
        <v>0</v>
      </c>
      <c r="K152" s="162">
        <v>0</v>
      </c>
      <c r="L152" s="162">
        <v>0</v>
      </c>
      <c r="M152" s="162">
        <v>0</v>
      </c>
      <c r="N152" s="162">
        <v>0</v>
      </c>
      <c r="O152" s="162">
        <v>0</v>
      </c>
      <c r="P152" s="162">
        <v>0</v>
      </c>
      <c r="Q152" s="162">
        <v>0</v>
      </c>
      <c r="R152" s="162">
        <v>0</v>
      </c>
      <c r="S152" s="162">
        <v>0</v>
      </c>
      <c r="T152" s="162">
        <v>0</v>
      </c>
      <c r="U152" s="162">
        <v>0</v>
      </c>
      <c r="V152" s="162">
        <v>0</v>
      </c>
      <c r="W152" s="162">
        <v>0</v>
      </c>
      <c r="X152" s="162">
        <v>0</v>
      </c>
      <c r="Y152" s="162">
        <v>0</v>
      </c>
      <c r="Z152" s="162">
        <v>0</v>
      </c>
      <c r="AA152" s="162"/>
      <c r="AB152" s="162"/>
      <c r="AC152" s="162"/>
      <c r="AD152" s="162"/>
      <c r="AE152" s="162"/>
      <c r="AF152" s="162"/>
      <c r="AG152" s="162"/>
      <c r="AH152" s="162"/>
      <c r="AI152" s="162"/>
      <c r="AJ152" s="162"/>
      <c r="AK152" s="162"/>
      <c r="AL152" s="162"/>
      <c r="AM152" s="162"/>
      <c r="AN152" s="162"/>
      <c r="AO152" s="162"/>
      <c r="AP152" s="162"/>
      <c r="AQ152" s="162"/>
      <c r="AR152" s="162"/>
      <c r="AS152" s="162"/>
      <c r="AT152" s="162"/>
      <c r="AU152" s="162"/>
      <c r="AV152" s="162"/>
      <c r="AW152" s="162"/>
      <c r="AX152" s="162"/>
      <c r="AY152" s="162"/>
      <c r="AZ152" s="162"/>
      <c r="BA152" s="162"/>
      <c r="BB152" s="162"/>
      <c r="BC152" s="162"/>
      <c r="BD152" s="162"/>
      <c r="BE152" s="162"/>
      <c r="BF152" s="162"/>
      <c r="BG152" s="162"/>
      <c r="BH152" s="162"/>
      <c r="BI152" s="162"/>
      <c r="BJ152" s="162"/>
      <c r="BK152" s="162"/>
      <c r="BL152" s="162"/>
      <c r="BM152" s="162"/>
      <c r="BN152" s="162"/>
    </row>
    <row r="153" spans="1:66" s="40" customFormat="1" x14ac:dyDescent="0.4">
      <c r="A153" s="121">
        <v>151</v>
      </c>
      <c r="B153" s="146" t="s">
        <v>95</v>
      </c>
      <c r="C153" s="77" t="s">
        <v>116</v>
      </c>
      <c r="D153" s="194">
        <f>SUM(E153:BN153)</f>
        <v>9140</v>
      </c>
      <c r="E153" s="191">
        <v>3360</v>
      </c>
      <c r="F153" s="163">
        <v>0</v>
      </c>
      <c r="G153" s="163">
        <v>840</v>
      </c>
      <c r="H153" s="163">
        <v>0</v>
      </c>
      <c r="I153" s="163">
        <v>0</v>
      </c>
      <c r="J153" s="163">
        <v>0</v>
      </c>
      <c r="K153" s="163">
        <v>0</v>
      </c>
      <c r="L153" s="163">
        <v>0</v>
      </c>
      <c r="M153" s="163">
        <v>0</v>
      </c>
      <c r="N153" s="163">
        <v>0</v>
      </c>
      <c r="O153" s="163">
        <v>0</v>
      </c>
      <c r="P153" s="163">
        <v>0</v>
      </c>
      <c r="Q153" s="163">
        <v>0</v>
      </c>
      <c r="R153" s="163">
        <v>0</v>
      </c>
      <c r="S153" s="163">
        <v>0</v>
      </c>
      <c r="T153" s="163">
        <v>0</v>
      </c>
      <c r="U153" s="163">
        <v>0</v>
      </c>
      <c r="V153" s="163">
        <v>0</v>
      </c>
      <c r="W153" s="163">
        <v>4940</v>
      </c>
      <c r="X153" s="163">
        <v>0</v>
      </c>
      <c r="Y153" s="163">
        <v>0</v>
      </c>
      <c r="Z153" s="163">
        <v>0</v>
      </c>
      <c r="AA153" s="163"/>
      <c r="AB153" s="163"/>
      <c r="AC153" s="163"/>
      <c r="AD153" s="163"/>
      <c r="AE153" s="163"/>
      <c r="AF153" s="163"/>
      <c r="AG153" s="163"/>
      <c r="AH153" s="163"/>
      <c r="AI153" s="163"/>
      <c r="AJ153" s="163"/>
      <c r="AK153" s="163"/>
      <c r="AL153" s="163"/>
      <c r="AM153" s="163"/>
      <c r="AN153" s="163"/>
      <c r="AO153" s="163"/>
      <c r="AP153" s="163"/>
      <c r="AQ153" s="163"/>
      <c r="AR153" s="163"/>
      <c r="AS153" s="163"/>
      <c r="AT153" s="163"/>
      <c r="AU153" s="163"/>
      <c r="AV153" s="163"/>
      <c r="AW153" s="163"/>
      <c r="AX153" s="163"/>
      <c r="AY153" s="163"/>
      <c r="AZ153" s="163"/>
      <c r="BA153" s="163"/>
      <c r="BB153" s="163"/>
      <c r="BC153" s="163"/>
      <c r="BD153" s="163"/>
      <c r="BE153" s="163"/>
      <c r="BF153" s="163"/>
      <c r="BG153" s="163"/>
      <c r="BH153" s="163"/>
      <c r="BI153" s="163"/>
      <c r="BJ153" s="163"/>
      <c r="BK153" s="163"/>
      <c r="BL153" s="163"/>
      <c r="BM153" s="163"/>
      <c r="BN153" s="163"/>
    </row>
    <row r="154" spans="1:66" s="40" customFormat="1" x14ac:dyDescent="0.4">
      <c r="A154" s="121">
        <v>152</v>
      </c>
      <c r="B154" s="144" t="s">
        <v>180</v>
      </c>
      <c r="C154" s="38" t="s">
        <v>183</v>
      </c>
      <c r="D154" s="192">
        <f t="shared" si="4"/>
        <v>0</v>
      </c>
      <c r="E154" s="189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>
        <v>0</v>
      </c>
      <c r="R154" s="11">
        <v>0</v>
      </c>
      <c r="S154" s="11">
        <v>0</v>
      </c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0</v>
      </c>
      <c r="Z154" s="11">
        <v>0</v>
      </c>
      <c r="AA154" s="11"/>
      <c r="AB154" s="11"/>
      <c r="AC154" s="11"/>
      <c r="AD154" s="11"/>
      <c r="AE154" s="11"/>
      <c r="AF154" s="11"/>
      <c r="AG154" s="11"/>
      <c r="AH154" s="12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197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  <c r="BM154" s="188"/>
      <c r="BN154" s="188"/>
    </row>
    <row r="155" spans="1:66" s="40" customFormat="1" x14ac:dyDescent="0.4">
      <c r="A155" s="121">
        <v>153</v>
      </c>
      <c r="B155" s="144" t="s">
        <v>270</v>
      </c>
      <c r="C155" s="38" t="s">
        <v>269</v>
      </c>
      <c r="D155" s="192">
        <f t="shared" si="4"/>
        <v>300</v>
      </c>
      <c r="E155" s="189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  <c r="V155" s="11">
        <v>0</v>
      </c>
      <c r="W155" s="11">
        <v>300</v>
      </c>
      <c r="X155" s="11">
        <v>0</v>
      </c>
      <c r="Y155" s="11">
        <v>0</v>
      </c>
      <c r="Z155" s="11">
        <v>0</v>
      </c>
      <c r="AA155" s="11"/>
      <c r="AB155" s="11"/>
      <c r="AC155" s="11"/>
      <c r="AD155" s="11"/>
      <c r="AE155" s="11"/>
      <c r="AF155" s="11"/>
      <c r="AG155" s="11"/>
      <c r="AH155" s="12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197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0"/>
      <c r="BH155" s="30"/>
      <c r="BI155" s="30"/>
      <c r="BJ155" s="30"/>
      <c r="BK155" s="30"/>
      <c r="BL155" s="30"/>
      <c r="BM155" s="188"/>
      <c r="BN155" s="188"/>
    </row>
    <row r="156" spans="1:66" s="40" customFormat="1" x14ac:dyDescent="0.4">
      <c r="A156" s="121">
        <v>154</v>
      </c>
      <c r="B156" s="144" t="s">
        <v>93</v>
      </c>
      <c r="C156" s="38" t="s">
        <v>94</v>
      </c>
      <c r="D156" s="192">
        <f t="shared" si="4"/>
        <v>921.5993830000001</v>
      </c>
      <c r="E156" s="189">
        <v>0</v>
      </c>
      <c r="F156" s="11">
        <v>69.460869000000002</v>
      </c>
      <c r="G156" s="11">
        <v>0</v>
      </c>
      <c r="H156" s="11">
        <v>71.289396999999994</v>
      </c>
      <c r="I156" s="11">
        <v>0</v>
      </c>
      <c r="J156" s="11">
        <v>71.459266999999997</v>
      </c>
      <c r="K156" s="11">
        <v>0</v>
      </c>
      <c r="L156" s="11">
        <v>71.638900000000007</v>
      </c>
      <c r="M156" s="11">
        <v>0</v>
      </c>
      <c r="N156" s="11">
        <v>71.357609999999994</v>
      </c>
      <c r="O156" s="11">
        <v>0</v>
      </c>
      <c r="P156" s="11">
        <v>71.565985999999995</v>
      </c>
      <c r="Q156" s="11">
        <v>0</v>
      </c>
      <c r="R156" s="11">
        <v>68.320088999999996</v>
      </c>
      <c r="S156" s="11">
        <v>0</v>
      </c>
      <c r="T156" s="11">
        <v>68.510116999999994</v>
      </c>
      <c r="U156" s="11">
        <v>50</v>
      </c>
      <c r="V156" s="11">
        <v>68.270284000000004</v>
      </c>
      <c r="W156" s="11">
        <v>50</v>
      </c>
      <c r="X156" s="11">
        <v>69.303383999999994</v>
      </c>
      <c r="Y156" s="11">
        <v>50</v>
      </c>
      <c r="Z156" s="11">
        <v>70.423479999999998</v>
      </c>
      <c r="AA156" s="11"/>
      <c r="AB156" s="11"/>
      <c r="AC156" s="11"/>
      <c r="AD156" s="11"/>
      <c r="AE156" s="11"/>
      <c r="AF156" s="11"/>
      <c r="AG156" s="11"/>
      <c r="AH156" s="12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197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0"/>
      <c r="BH156" s="30"/>
      <c r="BI156" s="30"/>
      <c r="BJ156" s="30"/>
      <c r="BK156" s="30"/>
      <c r="BL156" s="30"/>
      <c r="BM156" s="188"/>
      <c r="BN156" s="188"/>
    </row>
    <row r="157" spans="1:66" s="40" customFormat="1" x14ac:dyDescent="0.4">
      <c r="A157" s="121">
        <v>155</v>
      </c>
      <c r="B157" s="144" t="s">
        <v>126</v>
      </c>
      <c r="C157" s="38" t="s">
        <v>127</v>
      </c>
      <c r="D157" s="192">
        <f t="shared" si="4"/>
        <v>0</v>
      </c>
      <c r="E157" s="189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  <c r="Q157" s="11">
        <v>0</v>
      </c>
      <c r="R157" s="11">
        <v>0</v>
      </c>
      <c r="S157" s="11">
        <v>0</v>
      </c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0</v>
      </c>
      <c r="Z157" s="11">
        <v>0</v>
      </c>
      <c r="AA157" s="11"/>
      <c r="AB157" s="11"/>
      <c r="AC157" s="11"/>
      <c r="AD157" s="11"/>
      <c r="AE157" s="11"/>
      <c r="AF157" s="11"/>
      <c r="AG157" s="11"/>
      <c r="AH157" s="12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197"/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  <c r="BG157" s="30"/>
      <c r="BH157" s="30"/>
      <c r="BI157" s="30"/>
      <c r="BJ157" s="30"/>
      <c r="BK157" s="30"/>
      <c r="BL157" s="30"/>
      <c r="BM157" s="188"/>
      <c r="BN157" s="188"/>
    </row>
    <row r="158" spans="1:66" s="40" customFormat="1" x14ac:dyDescent="0.4">
      <c r="A158" s="121">
        <v>156</v>
      </c>
      <c r="B158" s="144" t="s">
        <v>205</v>
      </c>
      <c r="C158" s="38" t="s">
        <v>206</v>
      </c>
      <c r="D158" s="192">
        <f t="shared" si="4"/>
        <v>290.10299999999995</v>
      </c>
      <c r="E158" s="189">
        <v>0</v>
      </c>
      <c r="F158" s="11">
        <v>26.373000000000001</v>
      </c>
      <c r="G158" s="11">
        <v>0</v>
      </c>
      <c r="H158" s="11">
        <v>26.373000000000001</v>
      </c>
      <c r="I158" s="11">
        <v>0</v>
      </c>
      <c r="J158" s="11">
        <v>26.373000000000001</v>
      </c>
      <c r="K158" s="11">
        <v>0</v>
      </c>
      <c r="L158" s="11">
        <v>26.373000000000001</v>
      </c>
      <c r="M158" s="11">
        <v>0</v>
      </c>
      <c r="N158" s="11">
        <v>26.373000000000001</v>
      </c>
      <c r="O158" s="11">
        <v>0</v>
      </c>
      <c r="P158" s="11">
        <v>26.373000000000001</v>
      </c>
      <c r="Q158" s="11">
        <v>0</v>
      </c>
      <c r="R158" s="11">
        <v>26.373000000000001</v>
      </c>
      <c r="S158" s="11">
        <v>0</v>
      </c>
      <c r="T158" s="11">
        <v>26.373000000000001</v>
      </c>
      <c r="U158" s="11">
        <v>0</v>
      </c>
      <c r="V158" s="11">
        <v>26.373000000000001</v>
      </c>
      <c r="W158" s="11">
        <v>0</v>
      </c>
      <c r="X158" s="11">
        <v>26.373000000000001</v>
      </c>
      <c r="Y158" s="11">
        <v>0</v>
      </c>
      <c r="Z158" s="11">
        <v>26.373000000000001</v>
      </c>
      <c r="AA158" s="11"/>
      <c r="AB158" s="11"/>
      <c r="AC158" s="11"/>
      <c r="AD158" s="11"/>
      <c r="AE158" s="11"/>
      <c r="AF158" s="11"/>
      <c r="AG158" s="11"/>
      <c r="AH158" s="12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197"/>
      <c r="AW158" s="30"/>
      <c r="AX158" s="30"/>
      <c r="AY158" s="30"/>
      <c r="AZ158" s="30"/>
      <c r="BA158" s="30"/>
      <c r="BB158" s="30"/>
      <c r="BC158" s="30"/>
      <c r="BD158" s="30"/>
      <c r="BE158" s="30"/>
      <c r="BF158" s="30"/>
      <c r="BG158" s="30"/>
      <c r="BH158" s="30"/>
      <c r="BI158" s="30"/>
      <c r="BJ158" s="30"/>
      <c r="BK158" s="30"/>
      <c r="BL158" s="30"/>
      <c r="BM158" s="188"/>
      <c r="BN158" s="188"/>
    </row>
    <row r="159" spans="1:66" s="40" customFormat="1" x14ac:dyDescent="0.4">
      <c r="A159" s="121">
        <v>157</v>
      </c>
      <c r="B159" s="144" t="s">
        <v>200</v>
      </c>
      <c r="C159" s="38" t="s">
        <v>201</v>
      </c>
      <c r="D159" s="192">
        <f t="shared" si="4"/>
        <v>1065.0199999999998</v>
      </c>
      <c r="E159" s="189">
        <v>0</v>
      </c>
      <c r="F159" s="11">
        <v>96.82</v>
      </c>
      <c r="G159" s="11">
        <v>0</v>
      </c>
      <c r="H159" s="11">
        <v>96.82</v>
      </c>
      <c r="I159" s="11">
        <v>0</v>
      </c>
      <c r="J159" s="11">
        <v>96.82</v>
      </c>
      <c r="K159" s="11">
        <v>0</v>
      </c>
      <c r="L159" s="11">
        <v>96.82</v>
      </c>
      <c r="M159" s="11">
        <v>0</v>
      </c>
      <c r="N159" s="11">
        <v>96.82</v>
      </c>
      <c r="O159" s="11">
        <v>0</v>
      </c>
      <c r="P159" s="11">
        <v>96.82</v>
      </c>
      <c r="Q159" s="11">
        <v>0</v>
      </c>
      <c r="R159" s="11">
        <v>96.82</v>
      </c>
      <c r="S159" s="11">
        <v>0</v>
      </c>
      <c r="T159" s="11">
        <v>96.82</v>
      </c>
      <c r="U159" s="11">
        <v>0</v>
      </c>
      <c r="V159" s="11">
        <v>96.82</v>
      </c>
      <c r="W159" s="11">
        <v>0</v>
      </c>
      <c r="X159" s="11">
        <v>96.82</v>
      </c>
      <c r="Y159" s="11">
        <v>0</v>
      </c>
      <c r="Z159" s="11">
        <v>96.82</v>
      </c>
      <c r="AA159" s="11"/>
      <c r="AB159" s="11"/>
      <c r="AC159" s="11"/>
      <c r="AD159" s="11"/>
      <c r="AE159" s="11"/>
      <c r="AF159" s="11"/>
      <c r="AG159" s="11"/>
      <c r="AH159" s="12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197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  <c r="BM159" s="188"/>
      <c r="BN159" s="188"/>
    </row>
    <row r="160" spans="1:66" s="40" customFormat="1" x14ac:dyDescent="0.4">
      <c r="A160" s="121">
        <v>158</v>
      </c>
      <c r="B160" s="144" t="s">
        <v>302</v>
      </c>
      <c r="C160" s="38" t="s">
        <v>303</v>
      </c>
      <c r="D160" s="192">
        <f t="shared" si="4"/>
        <v>1042.6510430000001</v>
      </c>
      <c r="E160" s="189">
        <v>0</v>
      </c>
      <c r="F160" s="11">
        <v>100.524686</v>
      </c>
      <c r="G160" s="11">
        <v>0</v>
      </c>
      <c r="H160" s="11">
        <v>95.197209999999998</v>
      </c>
      <c r="I160" s="11">
        <v>0</v>
      </c>
      <c r="J160" s="11">
        <v>95.637794999999997</v>
      </c>
      <c r="K160" s="11">
        <v>0</v>
      </c>
      <c r="L160" s="11">
        <v>95.78622</v>
      </c>
      <c r="M160" s="11">
        <v>0</v>
      </c>
      <c r="N160" s="11">
        <v>95.620813999999996</v>
      </c>
      <c r="O160" s="11">
        <v>0</v>
      </c>
      <c r="P160" s="11">
        <v>95.641493999999994</v>
      </c>
      <c r="Q160" s="11">
        <v>0</v>
      </c>
      <c r="R160" s="11">
        <v>94.393745999999993</v>
      </c>
      <c r="S160" s="11">
        <v>0</v>
      </c>
      <c r="T160" s="11">
        <v>93.790216999999998</v>
      </c>
      <c r="U160" s="11">
        <v>0</v>
      </c>
      <c r="V160" s="11">
        <v>93.072311999999997</v>
      </c>
      <c r="W160" s="11">
        <v>0</v>
      </c>
      <c r="X160" s="11">
        <v>89.990549000000001</v>
      </c>
      <c r="Y160" s="11">
        <v>0</v>
      </c>
      <c r="Z160" s="11">
        <v>92.995999999999995</v>
      </c>
      <c r="AA160" s="11"/>
      <c r="AB160" s="11"/>
      <c r="AC160" s="11"/>
      <c r="AD160" s="11"/>
      <c r="AE160" s="11"/>
      <c r="AF160" s="11"/>
      <c r="AG160" s="11"/>
      <c r="AH160" s="12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197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0"/>
      <c r="BH160" s="30"/>
      <c r="BI160" s="30"/>
      <c r="BJ160" s="30"/>
      <c r="BK160" s="30"/>
      <c r="BL160" s="30"/>
      <c r="BM160" s="188"/>
      <c r="BN160" s="188"/>
    </row>
    <row r="161" spans="1:66" s="40" customFormat="1" x14ac:dyDescent="0.4">
      <c r="A161" s="121">
        <v>159</v>
      </c>
      <c r="B161" s="144" t="s">
        <v>253</v>
      </c>
      <c r="C161" s="38" t="s">
        <v>254</v>
      </c>
      <c r="D161" s="192">
        <f t="shared" si="4"/>
        <v>17441.199790000002</v>
      </c>
      <c r="E161" s="189">
        <v>0</v>
      </c>
      <c r="F161" s="11">
        <v>1584.6266089999999</v>
      </c>
      <c r="G161" s="11">
        <v>108</v>
      </c>
      <c r="H161" s="11">
        <v>1425.8518799999999</v>
      </c>
      <c r="I161" s="11">
        <v>0</v>
      </c>
      <c r="J161" s="11">
        <v>1652.431484</v>
      </c>
      <c r="K161" s="11">
        <v>0</v>
      </c>
      <c r="L161" s="11">
        <v>1567.1792350000001</v>
      </c>
      <c r="M161" s="11">
        <v>0</v>
      </c>
      <c r="N161" s="11">
        <v>1601.860177</v>
      </c>
      <c r="O161" s="11">
        <v>0</v>
      </c>
      <c r="P161" s="11">
        <v>1562.6844550000001</v>
      </c>
      <c r="Q161" s="11">
        <v>0</v>
      </c>
      <c r="R161" s="11">
        <v>1630.857542</v>
      </c>
      <c r="S161" s="11">
        <v>0</v>
      </c>
      <c r="T161" s="11">
        <v>1592.8501470000001</v>
      </c>
      <c r="U161" s="11">
        <v>0</v>
      </c>
      <c r="V161" s="11">
        <v>1633.265999</v>
      </c>
      <c r="W161" s="11">
        <v>0</v>
      </c>
      <c r="X161" s="11">
        <v>1546.241383</v>
      </c>
      <c r="Y161" s="11">
        <v>0</v>
      </c>
      <c r="Z161" s="11">
        <v>1535.3508790000001</v>
      </c>
      <c r="AA161" s="11"/>
      <c r="AB161" s="11"/>
      <c r="AC161" s="11"/>
      <c r="AD161" s="11"/>
      <c r="AE161" s="11"/>
      <c r="AF161" s="11"/>
      <c r="AG161" s="11"/>
      <c r="AH161" s="12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197"/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  <c r="BG161" s="30"/>
      <c r="BH161" s="30"/>
      <c r="BI161" s="30"/>
      <c r="BJ161" s="30"/>
      <c r="BK161" s="30"/>
      <c r="BL161" s="30"/>
      <c r="BM161" s="188"/>
      <c r="BN161" s="188"/>
    </row>
    <row r="162" spans="1:66" s="40" customFormat="1" x14ac:dyDescent="0.4">
      <c r="A162" s="121">
        <v>160</v>
      </c>
      <c r="B162" s="144" t="s">
        <v>42</v>
      </c>
      <c r="C162" s="38" t="s">
        <v>21</v>
      </c>
      <c r="D162" s="192">
        <f t="shared" si="4"/>
        <v>45500.296960000007</v>
      </c>
      <c r="E162" s="189">
        <v>3461</v>
      </c>
      <c r="F162" s="11">
        <v>996.05002100000002</v>
      </c>
      <c r="G162" s="11">
        <v>3809</v>
      </c>
      <c r="H162" s="11">
        <v>996.05002100000002</v>
      </c>
      <c r="I162" s="11">
        <v>3809</v>
      </c>
      <c r="J162" s="11">
        <v>996.05002100000002</v>
      </c>
      <c r="K162" s="11">
        <v>3809</v>
      </c>
      <c r="L162" s="11">
        <v>996.05002100000002</v>
      </c>
      <c r="M162" s="11">
        <v>3809</v>
      </c>
      <c r="N162" s="11">
        <v>996.05002100000002</v>
      </c>
      <c r="O162" s="11">
        <v>3809</v>
      </c>
      <c r="P162" s="11">
        <v>996.05002100000002</v>
      </c>
      <c r="Q162" s="11">
        <v>3809</v>
      </c>
      <c r="R162" s="11">
        <v>996.05002100000002</v>
      </c>
      <c r="S162" s="11">
        <v>3809</v>
      </c>
      <c r="T162" s="11">
        <v>996.05002100000002</v>
      </c>
      <c r="U162" s="11">
        <v>3809</v>
      </c>
      <c r="V162" s="11">
        <v>996.05002100000002</v>
      </c>
      <c r="W162" s="11">
        <v>846</v>
      </c>
      <c r="X162" s="11">
        <v>755.79674999999997</v>
      </c>
      <c r="Y162" s="11">
        <v>5</v>
      </c>
      <c r="Z162" s="11">
        <v>996.05002100000002</v>
      </c>
      <c r="AA162" s="11"/>
      <c r="AB162" s="11"/>
      <c r="AC162" s="11"/>
      <c r="AD162" s="11"/>
      <c r="AE162" s="11"/>
      <c r="AF162" s="11"/>
      <c r="AG162" s="11"/>
      <c r="AH162" s="12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197"/>
      <c r="AW162" s="30"/>
      <c r="AX162" s="30"/>
      <c r="AY162" s="30"/>
      <c r="AZ162" s="30"/>
      <c r="BA162" s="30"/>
      <c r="BB162" s="30"/>
      <c r="BC162" s="30"/>
      <c r="BD162" s="30"/>
      <c r="BE162" s="30"/>
      <c r="BF162" s="30"/>
      <c r="BG162" s="30"/>
      <c r="BH162" s="30"/>
      <c r="BI162" s="30"/>
      <c r="BJ162" s="30"/>
      <c r="BK162" s="30"/>
      <c r="BL162" s="30"/>
      <c r="BM162" s="188"/>
      <c r="BN162" s="188"/>
    </row>
    <row r="163" spans="1:66" s="40" customFormat="1" x14ac:dyDescent="0.4">
      <c r="A163" s="121">
        <v>161</v>
      </c>
      <c r="B163" s="144" t="s">
        <v>227</v>
      </c>
      <c r="C163" s="38" t="s">
        <v>238</v>
      </c>
      <c r="D163" s="192">
        <f t="shared" si="4"/>
        <v>0</v>
      </c>
      <c r="E163" s="189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0</v>
      </c>
      <c r="Z163" s="11">
        <v>0</v>
      </c>
      <c r="AA163" s="11"/>
      <c r="AB163" s="11"/>
      <c r="AC163" s="11"/>
      <c r="AD163" s="11"/>
      <c r="AE163" s="11"/>
      <c r="AF163" s="11"/>
      <c r="AG163" s="11"/>
      <c r="AH163" s="12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197"/>
      <c r="AW163" s="30"/>
      <c r="AX163" s="30"/>
      <c r="AY163" s="30"/>
      <c r="AZ163" s="30"/>
      <c r="BA163" s="30"/>
      <c r="BB163" s="30"/>
      <c r="BC163" s="30"/>
      <c r="BD163" s="30"/>
      <c r="BE163" s="30"/>
      <c r="BF163" s="30"/>
      <c r="BG163" s="30"/>
      <c r="BH163" s="30"/>
      <c r="BI163" s="30"/>
      <c r="BJ163" s="30"/>
      <c r="BK163" s="30"/>
      <c r="BL163" s="30"/>
      <c r="BM163" s="188"/>
      <c r="BN163" s="188"/>
    </row>
    <row r="164" spans="1:66" s="40" customFormat="1" x14ac:dyDescent="0.4">
      <c r="A164" s="121">
        <v>162</v>
      </c>
      <c r="B164" s="144" t="s">
        <v>155</v>
      </c>
      <c r="C164" s="38" t="s">
        <v>156</v>
      </c>
      <c r="D164" s="192">
        <f t="shared" si="4"/>
        <v>11488.109535999998</v>
      </c>
      <c r="E164" s="189">
        <v>0</v>
      </c>
      <c r="F164" s="11">
        <v>1081.139721</v>
      </c>
      <c r="G164" s="11">
        <v>1</v>
      </c>
      <c r="H164" s="11">
        <v>1081.139721</v>
      </c>
      <c r="I164" s="11">
        <v>0</v>
      </c>
      <c r="J164" s="11">
        <v>1081.139721</v>
      </c>
      <c r="K164" s="11">
        <v>0</v>
      </c>
      <c r="L164" s="11">
        <v>1081.139721</v>
      </c>
      <c r="M164" s="11">
        <v>0</v>
      </c>
      <c r="N164" s="11">
        <v>1081.139721</v>
      </c>
      <c r="O164" s="11">
        <v>0</v>
      </c>
      <c r="P164" s="11">
        <v>1081.139721</v>
      </c>
      <c r="Q164" s="11">
        <v>0</v>
      </c>
      <c r="R164" s="11">
        <v>1081.139721</v>
      </c>
      <c r="S164" s="11">
        <v>0</v>
      </c>
      <c r="T164" s="11">
        <v>1081.139721</v>
      </c>
      <c r="U164" s="11">
        <v>0</v>
      </c>
      <c r="V164" s="11">
        <v>1081.139721</v>
      </c>
      <c r="W164" s="11">
        <v>0</v>
      </c>
      <c r="X164" s="11">
        <v>675.71232599999996</v>
      </c>
      <c r="Y164" s="11">
        <v>0</v>
      </c>
      <c r="Z164" s="11">
        <v>1081.139721</v>
      </c>
      <c r="AA164" s="11"/>
      <c r="AB164" s="11"/>
      <c r="AC164" s="11"/>
      <c r="AD164" s="11"/>
      <c r="AE164" s="11"/>
      <c r="AF164" s="11"/>
      <c r="AG164" s="11"/>
      <c r="AH164" s="12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197"/>
      <c r="AW164" s="30"/>
      <c r="AX164" s="30"/>
      <c r="AY164" s="30"/>
      <c r="AZ164" s="30"/>
      <c r="BA164" s="30"/>
      <c r="BB164" s="30"/>
      <c r="BC164" s="30"/>
      <c r="BD164" s="30"/>
      <c r="BE164" s="30"/>
      <c r="BF164" s="30"/>
      <c r="BG164" s="30"/>
      <c r="BH164" s="30"/>
      <c r="BI164" s="30"/>
      <c r="BJ164" s="30"/>
      <c r="BK164" s="30"/>
      <c r="BL164" s="30"/>
      <c r="BM164" s="188"/>
      <c r="BN164" s="188"/>
    </row>
    <row r="165" spans="1:66" s="40" customFormat="1" x14ac:dyDescent="0.4">
      <c r="A165" s="121">
        <v>163</v>
      </c>
      <c r="B165" s="144" t="s">
        <v>43</v>
      </c>
      <c r="C165" s="38" t="s">
        <v>12</v>
      </c>
      <c r="D165" s="192">
        <f t="shared" si="4"/>
        <v>0</v>
      </c>
      <c r="E165" s="189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11">
        <v>0</v>
      </c>
      <c r="Q165" s="11">
        <v>0</v>
      </c>
      <c r="R165" s="11">
        <v>0</v>
      </c>
      <c r="S165" s="11">
        <v>0</v>
      </c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0</v>
      </c>
      <c r="Z165" s="11">
        <v>0</v>
      </c>
      <c r="AA165" s="11"/>
      <c r="AB165" s="11"/>
      <c r="AC165" s="11"/>
      <c r="AD165" s="11"/>
      <c r="AE165" s="11"/>
      <c r="AF165" s="11"/>
      <c r="AG165" s="11"/>
      <c r="AH165" s="12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197"/>
      <c r="AW165" s="30"/>
      <c r="AX165" s="30"/>
      <c r="AY165" s="30"/>
      <c r="AZ165" s="30"/>
      <c r="BA165" s="30"/>
      <c r="BB165" s="30"/>
      <c r="BC165" s="30"/>
      <c r="BD165" s="30"/>
      <c r="BE165" s="30"/>
      <c r="BF165" s="30"/>
      <c r="BG165" s="30"/>
      <c r="BH165" s="30"/>
      <c r="BI165" s="30"/>
      <c r="BJ165" s="30"/>
      <c r="BK165" s="30"/>
      <c r="BL165" s="30"/>
      <c r="BM165" s="188"/>
      <c r="BN165" s="188"/>
    </row>
    <row r="166" spans="1:66" s="40" customFormat="1" x14ac:dyDescent="0.4">
      <c r="A166" s="121">
        <v>164</v>
      </c>
      <c r="B166" s="182" t="s">
        <v>308</v>
      </c>
      <c r="C166" s="181" t="s">
        <v>309</v>
      </c>
      <c r="D166" s="192">
        <f t="shared" si="4"/>
        <v>1826</v>
      </c>
      <c r="E166" s="189">
        <v>166</v>
      </c>
      <c r="F166" s="11">
        <v>0</v>
      </c>
      <c r="G166" s="11">
        <v>166</v>
      </c>
      <c r="H166" s="11">
        <v>0</v>
      </c>
      <c r="I166" s="11">
        <v>166</v>
      </c>
      <c r="J166" s="11">
        <v>0</v>
      </c>
      <c r="K166" s="11">
        <v>166</v>
      </c>
      <c r="L166" s="11">
        <v>0</v>
      </c>
      <c r="M166" s="11">
        <v>166</v>
      </c>
      <c r="N166" s="11">
        <v>0</v>
      </c>
      <c r="O166" s="11">
        <v>166</v>
      </c>
      <c r="P166" s="11">
        <v>0</v>
      </c>
      <c r="Q166" s="11">
        <v>166</v>
      </c>
      <c r="R166" s="11">
        <v>0</v>
      </c>
      <c r="S166" s="11">
        <v>166</v>
      </c>
      <c r="T166" s="11">
        <v>0</v>
      </c>
      <c r="U166" s="11">
        <v>166</v>
      </c>
      <c r="V166" s="11">
        <v>0</v>
      </c>
      <c r="W166" s="11">
        <v>166</v>
      </c>
      <c r="X166" s="11">
        <v>0</v>
      </c>
      <c r="Y166" s="11">
        <v>166</v>
      </c>
      <c r="Z166" s="11">
        <v>0</v>
      </c>
      <c r="AA166" s="11"/>
      <c r="AB166" s="11"/>
      <c r="AC166" s="11"/>
      <c r="AD166" s="11"/>
      <c r="AE166" s="11"/>
      <c r="AF166" s="11"/>
      <c r="AG166" s="11"/>
      <c r="AH166" s="12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197"/>
      <c r="AW166" s="30"/>
      <c r="AX166" s="30"/>
      <c r="AY166" s="30"/>
      <c r="AZ166" s="30"/>
      <c r="BA166" s="30"/>
      <c r="BB166" s="30"/>
      <c r="BC166" s="30"/>
      <c r="BD166" s="30"/>
      <c r="BE166" s="30"/>
      <c r="BF166" s="30"/>
      <c r="BG166" s="30"/>
      <c r="BH166" s="30"/>
      <c r="BI166" s="30"/>
      <c r="BJ166" s="30"/>
      <c r="BK166" s="30"/>
      <c r="BL166" s="30"/>
      <c r="BM166" s="188"/>
      <c r="BN166" s="188"/>
    </row>
    <row r="167" spans="1:66" s="40" customFormat="1" ht="17.399999999999999" thickBot="1" x14ac:dyDescent="0.45">
      <c r="A167" s="121">
        <v>165</v>
      </c>
      <c r="B167" s="186" t="s">
        <v>320</v>
      </c>
      <c r="C167" s="38" t="s">
        <v>321</v>
      </c>
      <c r="D167" s="195">
        <f t="shared" si="4"/>
        <v>0</v>
      </c>
      <c r="E167" s="200">
        <v>0</v>
      </c>
      <c r="F167" s="201">
        <v>0</v>
      </c>
      <c r="G167" s="201">
        <v>0</v>
      </c>
      <c r="H167" s="201">
        <v>0</v>
      </c>
      <c r="I167" s="201">
        <v>0</v>
      </c>
      <c r="J167" s="201">
        <v>0</v>
      </c>
      <c r="K167" s="201">
        <v>0</v>
      </c>
      <c r="L167" s="201">
        <v>0</v>
      </c>
      <c r="M167" s="201">
        <v>0</v>
      </c>
      <c r="N167" s="201">
        <v>0</v>
      </c>
      <c r="O167" s="201">
        <v>0</v>
      </c>
      <c r="P167" s="201">
        <v>0</v>
      </c>
      <c r="Q167" s="201">
        <v>0</v>
      </c>
      <c r="R167" s="201">
        <v>0</v>
      </c>
      <c r="S167" s="201">
        <v>0</v>
      </c>
      <c r="T167" s="201">
        <v>0</v>
      </c>
      <c r="U167" s="201">
        <v>0</v>
      </c>
      <c r="V167" s="201">
        <v>0</v>
      </c>
      <c r="W167" s="201">
        <v>0</v>
      </c>
      <c r="X167" s="201">
        <v>0</v>
      </c>
      <c r="Y167" s="201">
        <v>0</v>
      </c>
      <c r="Z167" s="201">
        <v>0</v>
      </c>
      <c r="AA167" s="201"/>
      <c r="AB167" s="201"/>
      <c r="AC167" s="201"/>
      <c r="AD167" s="201"/>
      <c r="AE167" s="201"/>
      <c r="AF167" s="201"/>
      <c r="AG167" s="201"/>
      <c r="AH167" s="202"/>
      <c r="AI167" s="203"/>
      <c r="AJ167" s="203"/>
      <c r="AK167" s="203"/>
      <c r="AL167" s="203"/>
      <c r="AM167" s="203"/>
      <c r="AN167" s="203"/>
      <c r="AO167" s="203"/>
      <c r="AP167" s="203"/>
      <c r="AQ167" s="203"/>
      <c r="AR167" s="203"/>
      <c r="AS167" s="203"/>
      <c r="AT167" s="203"/>
      <c r="AU167" s="203"/>
      <c r="AV167" s="197"/>
      <c r="AW167" s="203"/>
      <c r="AX167" s="203"/>
      <c r="AY167" s="203"/>
      <c r="AZ167" s="203"/>
      <c r="BA167" s="203"/>
      <c r="BB167" s="203"/>
      <c r="BC167" s="203"/>
      <c r="BD167" s="203"/>
      <c r="BE167" s="203"/>
      <c r="BF167" s="203"/>
      <c r="BG167" s="203"/>
      <c r="BH167" s="203"/>
      <c r="BI167" s="203"/>
      <c r="BJ167" s="203"/>
      <c r="BK167" s="203"/>
      <c r="BL167" s="203"/>
      <c r="BM167" s="204"/>
      <c r="BN167" s="204"/>
    </row>
    <row r="168" spans="1:66" s="40" customFormat="1" ht="17.399999999999999" thickBot="1" x14ac:dyDescent="0.45">
      <c r="A168" s="37"/>
      <c r="B168" s="147"/>
      <c r="C168" s="42" t="s">
        <v>15</v>
      </c>
      <c r="D168" s="58">
        <f>SUM(D3:D167)</f>
        <v>6638558.0774290003</v>
      </c>
      <c r="E168" s="58">
        <f t="shared" ref="E168:AI168" si="5">SUM(E3:E167)</f>
        <v>271546.06754900003</v>
      </c>
      <c r="F168" s="58">
        <f t="shared" si="5"/>
        <v>317371.04545299994</v>
      </c>
      <c r="G168" s="58">
        <f t="shared" si="5"/>
        <v>259724.67332200002</v>
      </c>
      <c r="H168" s="58">
        <f t="shared" si="5"/>
        <v>315947.2308759999</v>
      </c>
      <c r="I168" s="58">
        <f t="shared" si="5"/>
        <v>255157.86614900001</v>
      </c>
      <c r="J168" s="58">
        <f t="shared" si="5"/>
        <v>320946.16970399994</v>
      </c>
      <c r="K168" s="58">
        <f t="shared" si="5"/>
        <v>274517.95598500001</v>
      </c>
      <c r="L168" s="58">
        <f t="shared" si="5"/>
        <v>338193.91130400007</v>
      </c>
      <c r="M168" s="58">
        <f t="shared" si="5"/>
        <v>267887.88333300001</v>
      </c>
      <c r="N168" s="58">
        <f t="shared" si="5"/>
        <v>344332.50296200014</v>
      </c>
      <c r="O168" s="58">
        <f t="shared" si="5"/>
        <v>276766.52260299999</v>
      </c>
      <c r="P168" s="58">
        <f>SUM(P3:P167)</f>
        <v>340003.93482999993</v>
      </c>
      <c r="Q168" s="58">
        <f t="shared" si="5"/>
        <v>289968.01175900002</v>
      </c>
      <c r="R168" s="58">
        <f>SUM(R3:R167)</f>
        <v>356684.6142619999</v>
      </c>
      <c r="S168" s="58">
        <f t="shared" si="5"/>
        <v>288884.63105500001</v>
      </c>
      <c r="T168" s="58">
        <f t="shared" si="5"/>
        <v>341697.42878499988</v>
      </c>
      <c r="U168" s="58">
        <f t="shared" si="5"/>
        <v>284367.98011200002</v>
      </c>
      <c r="V168" s="58">
        <f t="shared" si="5"/>
        <v>340816.40465699992</v>
      </c>
      <c r="W168" s="58">
        <f t="shared" si="5"/>
        <v>271588.72780699999</v>
      </c>
      <c r="X168" s="58">
        <f t="shared" si="5"/>
        <v>306224.89673500002</v>
      </c>
      <c r="Y168" s="58">
        <f t="shared" si="5"/>
        <v>268231.318814</v>
      </c>
      <c r="Z168" s="58">
        <f t="shared" si="5"/>
        <v>307698.29937299981</v>
      </c>
      <c r="AA168" s="58">
        <f t="shared" si="5"/>
        <v>0</v>
      </c>
      <c r="AB168" s="58">
        <f t="shared" si="5"/>
        <v>0</v>
      </c>
      <c r="AC168" s="58">
        <f t="shared" si="5"/>
        <v>0</v>
      </c>
      <c r="AD168" s="58">
        <f t="shared" si="5"/>
        <v>0</v>
      </c>
      <c r="AE168" s="58">
        <f t="shared" si="5"/>
        <v>0</v>
      </c>
      <c r="AF168" s="58">
        <f t="shared" si="5"/>
        <v>0</v>
      </c>
      <c r="AG168" s="58">
        <f t="shared" si="5"/>
        <v>0</v>
      </c>
      <c r="AH168" s="58">
        <f t="shared" si="5"/>
        <v>0</v>
      </c>
      <c r="AI168" s="58">
        <f t="shared" si="5"/>
        <v>0</v>
      </c>
      <c r="AJ168" s="58">
        <f t="shared" ref="AJ168:BN168" si="6">SUM(AJ3:AJ167)</f>
        <v>0</v>
      </c>
      <c r="AK168" s="58">
        <f t="shared" si="6"/>
        <v>0</v>
      </c>
      <c r="AL168" s="58">
        <f t="shared" si="6"/>
        <v>0</v>
      </c>
      <c r="AM168" s="58">
        <f t="shared" si="6"/>
        <v>0</v>
      </c>
      <c r="AN168" s="58">
        <f t="shared" si="6"/>
        <v>0</v>
      </c>
      <c r="AO168" s="58">
        <f t="shared" si="6"/>
        <v>0</v>
      </c>
      <c r="AP168" s="58">
        <f t="shared" si="6"/>
        <v>0</v>
      </c>
      <c r="AQ168" s="58">
        <f t="shared" si="6"/>
        <v>0</v>
      </c>
      <c r="AR168" s="58">
        <f t="shared" si="6"/>
        <v>0</v>
      </c>
      <c r="AS168" s="58">
        <f t="shared" si="6"/>
        <v>0</v>
      </c>
      <c r="AT168" s="58">
        <f t="shared" si="6"/>
        <v>0</v>
      </c>
      <c r="AU168" s="58">
        <f t="shared" si="6"/>
        <v>0</v>
      </c>
      <c r="AV168" s="58">
        <f t="shared" si="6"/>
        <v>0</v>
      </c>
      <c r="AW168" s="58">
        <f t="shared" si="6"/>
        <v>0</v>
      </c>
      <c r="AX168" s="58">
        <f t="shared" si="6"/>
        <v>0</v>
      </c>
      <c r="AY168" s="58">
        <f t="shared" si="6"/>
        <v>0</v>
      </c>
      <c r="AZ168" s="58">
        <f t="shared" si="6"/>
        <v>0</v>
      </c>
      <c r="BA168" s="58">
        <f t="shared" si="6"/>
        <v>0</v>
      </c>
      <c r="BB168" s="58">
        <f t="shared" si="6"/>
        <v>0</v>
      </c>
      <c r="BC168" s="58">
        <f t="shared" si="6"/>
        <v>0</v>
      </c>
      <c r="BD168" s="58">
        <f t="shared" si="6"/>
        <v>0</v>
      </c>
      <c r="BE168" s="58">
        <f t="shared" si="6"/>
        <v>0</v>
      </c>
      <c r="BF168" s="58">
        <f t="shared" si="6"/>
        <v>0</v>
      </c>
      <c r="BG168" s="58">
        <f t="shared" si="6"/>
        <v>0</v>
      </c>
      <c r="BH168" s="58">
        <f t="shared" si="6"/>
        <v>0</v>
      </c>
      <c r="BI168" s="58">
        <f t="shared" si="6"/>
        <v>0</v>
      </c>
      <c r="BJ168" s="58">
        <f t="shared" si="6"/>
        <v>0</v>
      </c>
      <c r="BK168" s="58">
        <f t="shared" si="6"/>
        <v>0</v>
      </c>
      <c r="BL168" s="58">
        <f t="shared" si="6"/>
        <v>0</v>
      </c>
      <c r="BM168" s="58">
        <f t="shared" si="6"/>
        <v>0</v>
      </c>
      <c r="BN168" s="58">
        <f t="shared" si="6"/>
        <v>0</v>
      </c>
    </row>
    <row r="169" spans="1:66" s="41" customFormat="1" x14ac:dyDescent="0.4">
      <c r="B169" s="148" t="s">
        <v>105</v>
      </c>
      <c r="C169" s="43">
        <f>F168+H168+J168+L168+N168+P168+R168+T168+V168+X168+Z168+AB168+AD168+AF168+AH168+AJ168+AL168+AN168+AP168+AR168+AT168+AV168+AX168+AZ168+BB168+BD168+BF168+BH168+BJ168+BL168</f>
        <v>3629916.4389409996</v>
      </c>
      <c r="D169" s="44"/>
      <c r="E169" s="45"/>
      <c r="F169" s="46"/>
      <c r="G169" s="32"/>
      <c r="H169" s="32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32"/>
      <c r="AL169" s="32"/>
      <c r="AM169" s="32"/>
      <c r="AN169" s="32"/>
      <c r="AO169" s="29"/>
      <c r="AP169" s="29"/>
      <c r="AQ169" s="29"/>
      <c r="AR169" s="29"/>
      <c r="AS169" s="32"/>
      <c r="AT169" s="32"/>
      <c r="AU169" s="32"/>
      <c r="AV169" s="32"/>
      <c r="AW169" s="32"/>
      <c r="AX169" s="32"/>
      <c r="AY169" s="32"/>
      <c r="AZ169" s="32"/>
      <c r="BA169" s="32"/>
      <c r="BB169" s="32"/>
      <c r="BC169" s="32"/>
      <c r="BD169" s="32"/>
      <c r="BE169" s="32"/>
      <c r="BF169" s="32"/>
      <c r="BG169" s="32"/>
      <c r="BH169" s="32"/>
      <c r="BI169" s="32"/>
      <c r="BJ169" s="32"/>
      <c r="BK169" s="32"/>
      <c r="BL169" s="32"/>
    </row>
    <row r="170" spans="1:66" s="32" customFormat="1" x14ac:dyDescent="0.4">
      <c r="A170" s="37"/>
      <c r="B170" s="149" t="s">
        <v>106</v>
      </c>
      <c r="C170" s="48">
        <f>E168+G168+I168+K168+M168+O168+Q168+S168+U168+W168+Y168+AA168+AC168+AE168+AG168+AI168+AK168+AM168+AO168+AQ168+AS168+AU168+AW168+AY168+BA168+BC168+BE168+BG168+BI168+BK168</f>
        <v>3008641.6384880003</v>
      </c>
      <c r="D170" s="49"/>
      <c r="E170" s="50"/>
      <c r="F170" s="50"/>
      <c r="G170" s="46"/>
      <c r="H170" s="46"/>
      <c r="I170" s="45"/>
      <c r="J170" s="45"/>
      <c r="K170" s="50"/>
      <c r="L170" s="50"/>
      <c r="M170" s="50"/>
      <c r="N170" s="50"/>
      <c r="O170" s="45"/>
      <c r="P170" s="45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/>
      <c r="AC170" s="50"/>
      <c r="AD170" s="50"/>
      <c r="AE170" s="50"/>
      <c r="AF170" s="50"/>
      <c r="AG170" s="50"/>
      <c r="AH170" s="50"/>
      <c r="AI170" s="45"/>
      <c r="AJ170" s="45"/>
      <c r="AK170" s="29"/>
      <c r="AL170" s="29"/>
      <c r="AM170" s="29"/>
      <c r="AN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K170" s="29"/>
      <c r="BL170" s="29"/>
    </row>
    <row r="171" spans="1:66" x14ac:dyDescent="0.4">
      <c r="A171" s="47"/>
      <c r="B171" s="149" t="s">
        <v>2</v>
      </c>
      <c r="C171" s="52">
        <f>SUM(C169:C170)</f>
        <v>6638558.0774290003</v>
      </c>
      <c r="D171" s="53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  <c r="AA171" s="50"/>
      <c r="AB171" s="50"/>
      <c r="AC171" s="50"/>
      <c r="AD171" s="50"/>
      <c r="AE171" s="50"/>
      <c r="AF171" s="50"/>
      <c r="AG171" s="50"/>
      <c r="AH171" s="50"/>
      <c r="AI171" s="50"/>
      <c r="AJ171" s="51"/>
      <c r="BG171" s="32"/>
    </row>
    <row r="172" spans="1:66" x14ac:dyDescent="0.4">
      <c r="A172" s="47"/>
      <c r="B172" s="149"/>
      <c r="C172" s="54"/>
      <c r="D172" s="53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/>
      <c r="AC172" s="50"/>
      <c r="AD172" s="50"/>
      <c r="AE172" s="50"/>
      <c r="AF172" s="50"/>
      <c r="AG172" s="50"/>
      <c r="AH172" s="50"/>
      <c r="AI172" s="50"/>
      <c r="AJ172" s="51"/>
      <c r="AY172" s="31"/>
      <c r="AZ172" s="31"/>
    </row>
    <row r="173" spans="1:66" x14ac:dyDescent="0.4">
      <c r="A173" s="47"/>
      <c r="B173" s="150" t="s">
        <v>111</v>
      </c>
      <c r="C173" s="52">
        <f>C169+C170-SUM(D152:D153)</f>
        <v>6629418.0774290003</v>
      </c>
      <c r="D173" s="23"/>
      <c r="G173" s="50"/>
      <c r="H173" s="50"/>
      <c r="I173" s="50"/>
      <c r="J173" s="50"/>
      <c r="M173" s="50"/>
      <c r="N173" s="50"/>
      <c r="O173" s="50"/>
      <c r="P173" s="50"/>
      <c r="R173" s="50"/>
      <c r="AI173" s="50"/>
      <c r="AJ173" s="51"/>
    </row>
    <row r="174" spans="1:66" x14ac:dyDescent="0.4">
      <c r="G174" s="50"/>
      <c r="H174" s="50"/>
      <c r="AA174" s="31"/>
      <c r="AB174" s="31"/>
      <c r="AO174" s="31"/>
      <c r="AP174" s="31"/>
    </row>
  </sheetData>
  <mergeCells count="31">
    <mergeCell ref="BM1:BN1"/>
    <mergeCell ref="AA1:AB1"/>
    <mergeCell ref="AW1:AX1"/>
    <mergeCell ref="AK1:AL1"/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C1:AD1"/>
    <mergeCell ref="AE1:AF1"/>
    <mergeCell ref="AG1:AH1"/>
    <mergeCell ref="AI1:AJ1"/>
    <mergeCell ref="BI1:BJ1"/>
    <mergeCell ref="BK1:BL1"/>
    <mergeCell ref="AO1:AP1"/>
    <mergeCell ref="AQ1:AR1"/>
    <mergeCell ref="AS1:AT1"/>
    <mergeCell ref="BE1:BF1"/>
    <mergeCell ref="BG1:BH1"/>
    <mergeCell ref="AU1:AV1"/>
    <mergeCell ref="AY1:AZ1"/>
    <mergeCell ref="BA1:BB1"/>
    <mergeCell ref="BC1:BD1"/>
    <mergeCell ref="AM1:AN1"/>
  </mergeCells>
  <conditionalFormatting sqref="R171:R173 S171:AD172 K170:L172 M170:N173 E170:F172 Q171:Q172 O171:P173 I171:J173 G171:H174 AE170:AH172 AI171:AJ173 H3:AH4 Y88:AK91 AM88:AU91 D3:F4 Q170:AD170 U65:W87 S65:S87 Y65:AH87 S88:W103 Q65:Q103 K65:O103 K104:W167 Y92:AH167 G65:I167 E65:E167 D154:D167 AW88:AX91 Q5:Q63 S5:S63 H5:I63 E5:E63 U5:W63 Y5:AH63 K5:O63 G3:G63 T5:T87 P5:P103 R5:R103 X5:X167 J5:J167 F5:F167 D168:BN168 D4:D151">
    <cfRule type="cellIs" dxfId="17" priority="27" operator="lessThan">
      <formula>0</formula>
    </cfRule>
  </conditionalFormatting>
  <conditionalFormatting sqref="Y64:AH64 U64:V64 Q64 S64 E64 G64:I64 K64:O64">
    <cfRule type="cellIs" dxfId="16" priority="5" operator="lessThan">
      <formula>0</formula>
    </cfRule>
  </conditionalFormatting>
  <conditionalFormatting sqref="W64">
    <cfRule type="cellIs" dxfId="15" priority="4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183"/>
  <sheetViews>
    <sheetView zoomScale="80" zoomScaleNormal="80" workbookViewId="0">
      <pane xSplit="4" ySplit="2" topLeftCell="E147" activePane="bottomRight" state="frozen"/>
      <selection pane="topRight" activeCell="E1" sqref="E1"/>
      <selection pane="bottomLeft" activeCell="A3" sqref="A3"/>
      <selection pane="bottomRight" activeCell="K20" sqref="K20"/>
    </sheetView>
  </sheetViews>
  <sheetFormatPr defaultColWidth="9.44140625" defaultRowHeight="16.8" x14ac:dyDescent="0.4"/>
  <cols>
    <col min="1" max="1" width="6.5546875" style="29" customWidth="1"/>
    <col min="2" max="2" width="12.5546875" style="29" customWidth="1"/>
    <col min="3" max="3" width="54" style="29" customWidth="1"/>
    <col min="4" max="4" width="18.44140625" style="55" customWidth="1"/>
    <col min="5" max="5" width="10.5546875" style="29" customWidth="1"/>
    <col min="6" max="6" width="10.5546875" style="56" customWidth="1"/>
    <col min="7" max="34" width="10.5546875" style="29" customWidth="1"/>
    <col min="35" max="16384" width="9.44140625" style="29"/>
  </cols>
  <sheetData>
    <row r="1" spans="1:35" ht="25.2" thickBot="1" x14ac:dyDescent="0.6">
      <c r="C1" s="259" t="s">
        <v>375</v>
      </c>
      <c r="D1" s="259"/>
      <c r="E1" s="259"/>
      <c r="F1" s="259"/>
      <c r="G1" s="259"/>
      <c r="H1" s="259"/>
      <c r="I1" s="259"/>
      <c r="J1" s="259"/>
      <c r="K1" s="259"/>
      <c r="L1" s="259"/>
      <c r="R1" s="29" t="s">
        <v>13</v>
      </c>
    </row>
    <row r="2" spans="1:35" ht="32.1" customHeight="1" thickBot="1" x14ac:dyDescent="0.45">
      <c r="A2" s="124" t="s">
        <v>1</v>
      </c>
      <c r="B2" s="123" t="s">
        <v>44</v>
      </c>
      <c r="C2" s="35" t="s">
        <v>20</v>
      </c>
      <c r="D2" s="57" t="str">
        <f>'Dezechilibre(MWh)'!C2</f>
        <v xml:space="preserve">DEZECHILIBRUL TOTAL                                             </v>
      </c>
      <c r="E2" s="208">
        <v>45809</v>
      </c>
      <c r="F2" s="208">
        <v>45810</v>
      </c>
      <c r="G2" s="208">
        <v>45811</v>
      </c>
      <c r="H2" s="208">
        <v>45812</v>
      </c>
      <c r="I2" s="208">
        <v>45813</v>
      </c>
      <c r="J2" s="208">
        <v>45814</v>
      </c>
      <c r="K2" s="208">
        <v>45815</v>
      </c>
      <c r="L2" s="208">
        <v>45816</v>
      </c>
      <c r="M2" s="208">
        <v>45817</v>
      </c>
      <c r="N2" s="208">
        <v>45818</v>
      </c>
      <c r="O2" s="208">
        <v>45819</v>
      </c>
      <c r="P2" s="208">
        <v>45820</v>
      </c>
      <c r="Q2" s="208">
        <v>45821</v>
      </c>
      <c r="R2" s="208">
        <v>45822</v>
      </c>
      <c r="S2" s="208">
        <v>45823</v>
      </c>
      <c r="T2" s="208">
        <v>45824</v>
      </c>
      <c r="U2" s="208">
        <v>45825</v>
      </c>
      <c r="V2" s="208">
        <v>45826</v>
      </c>
      <c r="W2" s="208">
        <v>45827</v>
      </c>
      <c r="X2" s="208">
        <v>45828</v>
      </c>
      <c r="Y2" s="208">
        <v>45829</v>
      </c>
      <c r="Z2" s="208">
        <v>45830</v>
      </c>
      <c r="AA2" s="208">
        <v>45831</v>
      </c>
      <c r="AB2" s="208">
        <v>45832</v>
      </c>
      <c r="AC2" s="208">
        <v>45833</v>
      </c>
      <c r="AD2" s="208">
        <v>45834</v>
      </c>
      <c r="AE2" s="208">
        <v>45835</v>
      </c>
      <c r="AF2" s="208">
        <v>45836</v>
      </c>
      <c r="AG2" s="208">
        <v>45837</v>
      </c>
      <c r="AH2" s="208">
        <v>45838</v>
      </c>
      <c r="AI2" s="208"/>
    </row>
    <row r="3" spans="1:35" s="40" customFormat="1" x14ac:dyDescent="0.4">
      <c r="A3" s="121">
        <v>1</v>
      </c>
      <c r="B3" s="138" t="s">
        <v>314</v>
      </c>
      <c r="C3" s="137" t="s">
        <v>313</v>
      </c>
      <c r="D3" s="205">
        <f>SUM(E3:AI3)</f>
        <v>0</v>
      </c>
      <c r="E3" s="209">
        <v>0</v>
      </c>
      <c r="F3" s="210">
        <v>0</v>
      </c>
      <c r="G3" s="210">
        <v>0</v>
      </c>
      <c r="H3" s="210">
        <v>0</v>
      </c>
      <c r="I3" s="210">
        <v>0</v>
      </c>
      <c r="J3" s="210">
        <v>0</v>
      </c>
      <c r="K3" s="210">
        <v>0</v>
      </c>
      <c r="L3" s="210">
        <v>0</v>
      </c>
      <c r="M3" s="210">
        <v>0</v>
      </c>
      <c r="N3" s="210">
        <v>0</v>
      </c>
      <c r="O3" s="210">
        <v>0</v>
      </c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11"/>
    </row>
    <row r="4" spans="1:35" s="40" customFormat="1" x14ac:dyDescent="0.4">
      <c r="A4" s="121">
        <v>2</v>
      </c>
      <c r="B4" s="183" t="s">
        <v>327</v>
      </c>
      <c r="C4" s="185" t="s">
        <v>328</v>
      </c>
      <c r="D4" s="192">
        <f t="shared" ref="D4:D69" si="0">SUM(E4:AI4)</f>
        <v>0.10553</v>
      </c>
      <c r="E4" s="212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0">
        <v>0.10553</v>
      </c>
      <c r="M4" s="30">
        <v>0</v>
      </c>
      <c r="N4" s="30">
        <v>0</v>
      </c>
      <c r="O4" s="30">
        <v>0</v>
      </c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213"/>
    </row>
    <row r="5" spans="1:35" s="40" customFormat="1" x14ac:dyDescent="0.4">
      <c r="A5" s="121">
        <v>3</v>
      </c>
      <c r="B5" s="138" t="s">
        <v>24</v>
      </c>
      <c r="C5" s="137" t="s">
        <v>5</v>
      </c>
      <c r="D5" s="192">
        <f t="shared" si="0"/>
        <v>-1215.6897750000001</v>
      </c>
      <c r="E5" s="212">
        <v>-99.908900000000003</v>
      </c>
      <c r="F5" s="30">
        <v>-196.25156999999999</v>
      </c>
      <c r="G5" s="30">
        <v>-69.806820000000002</v>
      </c>
      <c r="H5" s="30">
        <v>-115.39606499999999</v>
      </c>
      <c r="I5" s="30">
        <v>-93.852078000000006</v>
      </c>
      <c r="J5" s="30">
        <v>-96.745199999999997</v>
      </c>
      <c r="K5" s="30">
        <v>-70.736135000000004</v>
      </c>
      <c r="L5" s="30">
        <v>-99.00891</v>
      </c>
      <c r="M5" s="30">
        <v>-6.5504100000000003</v>
      </c>
      <c r="N5" s="30">
        <v>-184.52930599999999</v>
      </c>
      <c r="O5" s="30">
        <v>-182.904381</v>
      </c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213"/>
    </row>
    <row r="6" spans="1:35" s="40" customFormat="1" x14ac:dyDescent="0.4">
      <c r="A6" s="121">
        <v>4</v>
      </c>
      <c r="B6" s="138" t="s">
        <v>190</v>
      </c>
      <c r="C6" s="137" t="s">
        <v>191</v>
      </c>
      <c r="D6" s="192">
        <f t="shared" si="0"/>
        <v>-896.26393600000006</v>
      </c>
      <c r="E6" s="212">
        <v>-3.1592959999999999</v>
      </c>
      <c r="F6" s="30">
        <v>-3.09632</v>
      </c>
      <c r="G6" s="30">
        <v>-98.473472000000001</v>
      </c>
      <c r="H6" s="30">
        <v>-123.139072</v>
      </c>
      <c r="I6" s="30">
        <v>-94.988799999999998</v>
      </c>
      <c r="J6" s="30">
        <v>-139.74374399999999</v>
      </c>
      <c r="K6" s="30">
        <v>-106.513408</v>
      </c>
      <c r="L6" s="30">
        <v>-64.099072000000007</v>
      </c>
      <c r="M6" s="30">
        <v>-36.589055999999999</v>
      </c>
      <c r="N6" s="30">
        <v>-94.159616</v>
      </c>
      <c r="O6" s="30">
        <v>-132.30207999999999</v>
      </c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213"/>
    </row>
    <row r="7" spans="1:35" s="40" customFormat="1" x14ac:dyDescent="0.4">
      <c r="A7" s="121">
        <v>5</v>
      </c>
      <c r="B7" s="135" t="s">
        <v>25</v>
      </c>
      <c r="C7" s="86" t="s">
        <v>6</v>
      </c>
      <c r="D7" s="192">
        <f t="shared" si="0"/>
        <v>-1967.0224500000004</v>
      </c>
      <c r="E7" s="212">
        <v>260.75643200000002</v>
      </c>
      <c r="F7" s="30">
        <v>-1539.5434339999999</v>
      </c>
      <c r="G7" s="30">
        <v>-165.79075700000001</v>
      </c>
      <c r="H7" s="30">
        <v>-173.03499099999999</v>
      </c>
      <c r="I7" s="30">
        <v>-309.289222</v>
      </c>
      <c r="J7" s="30">
        <v>75.188140000000004</v>
      </c>
      <c r="K7" s="30">
        <v>-337.38623100000001</v>
      </c>
      <c r="L7" s="30">
        <v>325.88277199999999</v>
      </c>
      <c r="M7" s="30">
        <v>12.169573</v>
      </c>
      <c r="N7" s="30">
        <v>156.21210500000001</v>
      </c>
      <c r="O7" s="30">
        <v>-272.18683700000003</v>
      </c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213"/>
    </row>
    <row r="8" spans="1:35" s="40" customFormat="1" x14ac:dyDescent="0.4">
      <c r="A8" s="121">
        <v>6</v>
      </c>
      <c r="B8" s="138" t="s">
        <v>51</v>
      </c>
      <c r="C8" s="137" t="s">
        <v>52</v>
      </c>
      <c r="D8" s="192">
        <f t="shared" si="0"/>
        <v>0</v>
      </c>
      <c r="E8" s="212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213"/>
    </row>
    <row r="9" spans="1:35" s="40" customFormat="1" x14ac:dyDescent="0.4">
      <c r="A9" s="121">
        <v>7</v>
      </c>
      <c r="B9" s="138" t="s">
        <v>318</v>
      </c>
      <c r="C9" s="137" t="s">
        <v>319</v>
      </c>
      <c r="D9" s="192">
        <f t="shared" si="0"/>
        <v>220</v>
      </c>
      <c r="E9" s="212">
        <v>0</v>
      </c>
      <c r="F9" s="30">
        <v>0</v>
      </c>
      <c r="G9" s="30">
        <v>0</v>
      </c>
      <c r="H9" s="30">
        <v>0</v>
      </c>
      <c r="I9" s="30">
        <v>0</v>
      </c>
      <c r="J9" s="30">
        <v>220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213"/>
    </row>
    <row r="10" spans="1:35" s="40" customFormat="1" x14ac:dyDescent="0.4">
      <c r="A10" s="121">
        <v>8</v>
      </c>
      <c r="B10" s="138" t="s">
        <v>326</v>
      </c>
      <c r="C10" s="137" t="s">
        <v>325</v>
      </c>
      <c r="D10" s="192">
        <f t="shared" si="0"/>
        <v>123.077365</v>
      </c>
      <c r="E10" s="212">
        <v>10.16015</v>
      </c>
      <c r="F10" s="30">
        <v>10.991408</v>
      </c>
      <c r="G10" s="30">
        <v>11.121703999999999</v>
      </c>
      <c r="H10" s="30">
        <v>11.328499000000001</v>
      </c>
      <c r="I10" s="30">
        <v>10.803034999999999</v>
      </c>
      <c r="J10" s="30">
        <v>10.210824000000001</v>
      </c>
      <c r="K10" s="30">
        <v>11.230786</v>
      </c>
      <c r="L10" s="30">
        <v>12.631712</v>
      </c>
      <c r="M10" s="30">
        <v>11.692299999999999</v>
      </c>
      <c r="N10" s="30">
        <v>11.421659999999999</v>
      </c>
      <c r="O10" s="30">
        <v>11.485287</v>
      </c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213"/>
    </row>
    <row r="11" spans="1:35" s="40" customFormat="1" x14ac:dyDescent="0.4">
      <c r="A11" s="121">
        <v>9</v>
      </c>
      <c r="B11" s="138" t="s">
        <v>240</v>
      </c>
      <c r="C11" s="38" t="s">
        <v>275</v>
      </c>
      <c r="D11" s="192">
        <f t="shared" si="0"/>
        <v>0</v>
      </c>
      <c r="E11" s="212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213"/>
    </row>
    <row r="12" spans="1:35" s="40" customFormat="1" x14ac:dyDescent="0.4">
      <c r="A12" s="121">
        <v>10</v>
      </c>
      <c r="B12" s="138" t="s">
        <v>224</v>
      </c>
      <c r="C12" s="137" t="s">
        <v>228</v>
      </c>
      <c r="D12" s="192">
        <f t="shared" si="0"/>
        <v>-6699.9108760000008</v>
      </c>
      <c r="E12" s="212">
        <v>296.42862000000002</v>
      </c>
      <c r="F12" s="30">
        <v>-681.39737500000001</v>
      </c>
      <c r="G12" s="30">
        <v>-1373.7139239999999</v>
      </c>
      <c r="H12" s="30">
        <v>-1800.115084</v>
      </c>
      <c r="I12" s="30">
        <v>-2674.1074549999998</v>
      </c>
      <c r="J12" s="30">
        <v>830.60053000000005</v>
      </c>
      <c r="K12" s="30">
        <v>-264.68454000000003</v>
      </c>
      <c r="L12" s="30">
        <v>-563.06995500000005</v>
      </c>
      <c r="M12" s="30">
        <v>17.719732</v>
      </c>
      <c r="N12" s="30">
        <v>-201.14943</v>
      </c>
      <c r="O12" s="30">
        <v>-286.42199499999998</v>
      </c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213"/>
    </row>
    <row r="13" spans="1:35" s="40" customFormat="1" x14ac:dyDescent="0.4">
      <c r="A13" s="121">
        <v>11</v>
      </c>
      <c r="B13" s="138" t="s">
        <v>300</v>
      </c>
      <c r="C13" s="137" t="s">
        <v>301</v>
      </c>
      <c r="D13" s="192">
        <f t="shared" si="0"/>
        <v>8.1623059999999974</v>
      </c>
      <c r="E13" s="212">
        <v>0.73723099999999997</v>
      </c>
      <c r="F13" s="30">
        <v>0.73723099999999997</v>
      </c>
      <c r="G13" s="30">
        <v>0.78999600000000003</v>
      </c>
      <c r="H13" s="30">
        <v>0.73723099999999997</v>
      </c>
      <c r="I13" s="30">
        <v>0.73723099999999997</v>
      </c>
      <c r="J13" s="30">
        <v>0.73723099999999997</v>
      </c>
      <c r="K13" s="30">
        <v>0.73723099999999997</v>
      </c>
      <c r="L13" s="30">
        <v>0.73723099999999997</v>
      </c>
      <c r="M13" s="30">
        <v>0.73723099999999997</v>
      </c>
      <c r="N13" s="30">
        <v>0.73723099999999997</v>
      </c>
      <c r="O13" s="30">
        <v>0.73723099999999997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213"/>
    </row>
    <row r="14" spans="1:35" s="40" customFormat="1" x14ac:dyDescent="0.4">
      <c r="A14" s="121">
        <v>12</v>
      </c>
      <c r="B14" s="138" t="s">
        <v>117</v>
      </c>
      <c r="C14" s="38" t="s">
        <v>118</v>
      </c>
      <c r="D14" s="192">
        <f t="shared" si="0"/>
        <v>0.42763499999999977</v>
      </c>
      <c r="E14" s="212">
        <v>-0.938106</v>
      </c>
      <c r="F14" s="30">
        <v>-0.880444</v>
      </c>
      <c r="G14" s="30">
        <v>5.0049999999999999E-3</v>
      </c>
      <c r="H14" s="30">
        <v>1.376892</v>
      </c>
      <c r="I14" s="30">
        <v>-0.97087400000000001</v>
      </c>
      <c r="J14" s="30">
        <v>-0.97087400000000001</v>
      </c>
      <c r="K14" s="30">
        <v>1.1766570000000001</v>
      </c>
      <c r="L14" s="30">
        <v>0</v>
      </c>
      <c r="M14" s="30">
        <v>0</v>
      </c>
      <c r="N14" s="30">
        <v>2.6002529999999999</v>
      </c>
      <c r="O14" s="30">
        <v>-0.97087400000000001</v>
      </c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213"/>
    </row>
    <row r="15" spans="1:35" s="40" customFormat="1" x14ac:dyDescent="0.4">
      <c r="A15" s="121">
        <v>13</v>
      </c>
      <c r="B15" s="138" t="s">
        <v>128</v>
      </c>
      <c r="C15" s="137" t="s">
        <v>130</v>
      </c>
      <c r="D15" s="192">
        <f t="shared" si="0"/>
        <v>0</v>
      </c>
      <c r="E15" s="212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213"/>
    </row>
    <row r="16" spans="1:35" s="40" customFormat="1" x14ac:dyDescent="0.4">
      <c r="A16" s="121">
        <v>14</v>
      </c>
      <c r="B16" s="138" t="s">
        <v>242</v>
      </c>
      <c r="C16" s="137" t="s">
        <v>243</v>
      </c>
      <c r="D16" s="192">
        <f t="shared" si="0"/>
        <v>0</v>
      </c>
      <c r="E16" s="212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213"/>
    </row>
    <row r="17" spans="1:35" s="40" customFormat="1" x14ac:dyDescent="0.4">
      <c r="A17" s="121">
        <v>15</v>
      </c>
      <c r="B17" s="122" t="s">
        <v>146</v>
      </c>
      <c r="C17" s="137" t="s">
        <v>145</v>
      </c>
      <c r="D17" s="192">
        <f t="shared" si="0"/>
        <v>0</v>
      </c>
      <c r="E17" s="212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213"/>
    </row>
    <row r="18" spans="1:35" s="40" customFormat="1" x14ac:dyDescent="0.4">
      <c r="A18" s="121">
        <v>16</v>
      </c>
      <c r="B18" s="122" t="s">
        <v>218</v>
      </c>
      <c r="C18" s="137" t="s">
        <v>229</v>
      </c>
      <c r="D18" s="192">
        <f t="shared" si="0"/>
        <v>0</v>
      </c>
      <c r="E18" s="212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213"/>
    </row>
    <row r="19" spans="1:35" s="40" customFormat="1" x14ac:dyDescent="0.4">
      <c r="A19" s="121">
        <v>17</v>
      </c>
      <c r="B19" s="122" t="s">
        <v>317</v>
      </c>
      <c r="C19" s="137" t="s">
        <v>316</v>
      </c>
      <c r="D19" s="192">
        <f t="shared" si="0"/>
        <v>71.231161999999998</v>
      </c>
      <c r="E19" s="212">
        <v>-1.5403020000000001</v>
      </c>
      <c r="F19" s="30">
        <v>-0.99112</v>
      </c>
      <c r="G19" s="30">
        <v>-0.62583500000000003</v>
      </c>
      <c r="H19" s="30">
        <v>9.0049290000000006</v>
      </c>
      <c r="I19" s="30">
        <v>9.6143999999999998</v>
      </c>
      <c r="J19" s="30">
        <v>8.9586500000000004</v>
      </c>
      <c r="K19" s="30">
        <v>9.0554000000000006</v>
      </c>
      <c r="L19" s="30">
        <v>9.5733350000000002</v>
      </c>
      <c r="M19" s="30">
        <v>9.1790249999999993</v>
      </c>
      <c r="N19" s="30">
        <v>9.4894850000000002</v>
      </c>
      <c r="O19" s="30">
        <v>9.5131949999999996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213"/>
    </row>
    <row r="20" spans="1:35" s="40" customFormat="1" x14ac:dyDescent="0.4">
      <c r="A20" s="121">
        <v>18</v>
      </c>
      <c r="B20" s="144" t="s">
        <v>344</v>
      </c>
      <c r="C20" s="38" t="s">
        <v>345</v>
      </c>
      <c r="D20" s="192">
        <f t="shared" si="0"/>
        <v>12.083157</v>
      </c>
      <c r="E20" s="212">
        <v>0</v>
      </c>
      <c r="F20" s="30">
        <v>0</v>
      </c>
      <c r="G20" s="30">
        <v>0</v>
      </c>
      <c r="H20" s="30">
        <v>0</v>
      </c>
      <c r="I20" s="30">
        <v>0</v>
      </c>
      <c r="J20" s="30">
        <v>2.110595</v>
      </c>
      <c r="K20" s="30">
        <v>2.110595</v>
      </c>
      <c r="L20" s="30">
        <v>1.6884760000000001</v>
      </c>
      <c r="M20" s="30">
        <v>2.110595</v>
      </c>
      <c r="N20" s="30">
        <v>1.9523010000000001</v>
      </c>
      <c r="O20" s="30">
        <v>2.110595</v>
      </c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213"/>
    </row>
    <row r="21" spans="1:35" s="40" customFormat="1" x14ac:dyDescent="0.4">
      <c r="A21" s="121">
        <v>19</v>
      </c>
      <c r="B21" s="122" t="s">
        <v>225</v>
      </c>
      <c r="C21" s="137" t="s">
        <v>230</v>
      </c>
      <c r="D21" s="192">
        <f t="shared" si="0"/>
        <v>0</v>
      </c>
      <c r="E21" s="212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213"/>
    </row>
    <row r="22" spans="1:35" s="40" customFormat="1" x14ac:dyDescent="0.4">
      <c r="A22" s="121">
        <v>20</v>
      </c>
      <c r="B22" s="122" t="s">
        <v>133</v>
      </c>
      <c r="C22" s="137" t="s">
        <v>150</v>
      </c>
      <c r="D22" s="192">
        <f t="shared" si="0"/>
        <v>0</v>
      </c>
      <c r="E22" s="212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213"/>
    </row>
    <row r="23" spans="1:35" s="40" customFormat="1" x14ac:dyDescent="0.4">
      <c r="A23" s="121">
        <v>21</v>
      </c>
      <c r="B23" s="122" t="s">
        <v>26</v>
      </c>
      <c r="C23" s="38" t="s">
        <v>322</v>
      </c>
      <c r="D23" s="192">
        <f t="shared" si="0"/>
        <v>0</v>
      </c>
      <c r="E23" s="212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213"/>
    </row>
    <row r="24" spans="1:35" s="40" customFormat="1" x14ac:dyDescent="0.4">
      <c r="A24" s="121">
        <v>22</v>
      </c>
      <c r="B24" s="122" t="s">
        <v>244</v>
      </c>
      <c r="C24" s="137" t="s">
        <v>245</v>
      </c>
      <c r="D24" s="192">
        <f t="shared" si="0"/>
        <v>-1105.281802</v>
      </c>
      <c r="E24" s="212">
        <v>124.063958</v>
      </c>
      <c r="F24" s="30">
        <v>-929.94428500000004</v>
      </c>
      <c r="G24" s="30">
        <v>-151.05963600000001</v>
      </c>
      <c r="H24" s="30">
        <v>-70.377883999999995</v>
      </c>
      <c r="I24" s="30">
        <v>-49.381959999999999</v>
      </c>
      <c r="J24" s="30">
        <v>0.437255</v>
      </c>
      <c r="K24" s="30">
        <v>78.304321999999999</v>
      </c>
      <c r="L24" s="30">
        <v>164.58863600000001</v>
      </c>
      <c r="M24" s="30">
        <v>118.274096</v>
      </c>
      <c r="N24" s="30">
        <v>7.5857950000000001</v>
      </c>
      <c r="O24" s="30">
        <v>-397.77209900000003</v>
      </c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213"/>
    </row>
    <row r="25" spans="1:35" s="40" customFormat="1" x14ac:dyDescent="0.4">
      <c r="A25" s="121">
        <v>23</v>
      </c>
      <c r="B25" s="122" t="s">
        <v>194</v>
      </c>
      <c r="C25" s="137" t="s">
        <v>195</v>
      </c>
      <c r="D25" s="192">
        <f t="shared" si="0"/>
        <v>-6.9730790000000038</v>
      </c>
      <c r="E25" s="212">
        <v>-13.52928</v>
      </c>
      <c r="F25" s="30">
        <v>66.848731999999998</v>
      </c>
      <c r="G25" s="30">
        <v>56.352879999999999</v>
      </c>
      <c r="H25" s="30">
        <v>-15.350479999999999</v>
      </c>
      <c r="I25" s="30">
        <v>-77.667423999999997</v>
      </c>
      <c r="J25" s="30">
        <v>-43.999355000000001</v>
      </c>
      <c r="K25" s="30">
        <v>-17.480136000000002</v>
      </c>
      <c r="L25" s="30">
        <v>53.611086</v>
      </c>
      <c r="M25" s="30">
        <v>31.326138</v>
      </c>
      <c r="N25" s="30">
        <v>-35.207200999999998</v>
      </c>
      <c r="O25" s="30">
        <v>-11.878038999999999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213"/>
    </row>
    <row r="26" spans="1:35" s="40" customFormat="1" x14ac:dyDescent="0.4">
      <c r="A26" s="121">
        <v>24</v>
      </c>
      <c r="B26" s="122" t="s">
        <v>264</v>
      </c>
      <c r="C26" s="137" t="s">
        <v>265</v>
      </c>
      <c r="D26" s="192">
        <f t="shared" si="0"/>
        <v>-945.94279799999993</v>
      </c>
      <c r="E26" s="212">
        <v>-0.446376</v>
      </c>
      <c r="F26" s="30">
        <v>-54.061244000000002</v>
      </c>
      <c r="G26" s="30">
        <v>-50.055424000000002</v>
      </c>
      <c r="H26" s="30">
        <v>-0.93684800000000001</v>
      </c>
      <c r="I26" s="30">
        <v>0</v>
      </c>
      <c r="J26" s="30">
        <v>0</v>
      </c>
      <c r="K26" s="30">
        <v>0</v>
      </c>
      <c r="L26" s="30">
        <v>0</v>
      </c>
      <c r="M26" s="30">
        <v>-58.609664000000002</v>
      </c>
      <c r="N26" s="30">
        <v>-759.49766999999997</v>
      </c>
      <c r="O26" s="30">
        <v>-22.335571999999999</v>
      </c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213"/>
    </row>
    <row r="27" spans="1:35" s="40" customFormat="1" x14ac:dyDescent="0.4">
      <c r="A27" s="121">
        <v>25</v>
      </c>
      <c r="B27" s="122" t="s">
        <v>157</v>
      </c>
      <c r="C27" s="38" t="s">
        <v>158</v>
      </c>
      <c r="D27" s="192">
        <f t="shared" si="0"/>
        <v>0</v>
      </c>
      <c r="E27" s="212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213"/>
    </row>
    <row r="28" spans="1:35" s="40" customFormat="1" x14ac:dyDescent="0.4">
      <c r="A28" s="121">
        <v>26</v>
      </c>
      <c r="B28" s="122" t="s">
        <v>45</v>
      </c>
      <c r="C28" s="137" t="s">
        <v>46</v>
      </c>
      <c r="D28" s="192">
        <f t="shared" si="0"/>
        <v>0</v>
      </c>
      <c r="E28" s="212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213"/>
    </row>
    <row r="29" spans="1:35" s="40" customFormat="1" x14ac:dyDescent="0.4">
      <c r="A29" s="121">
        <v>27</v>
      </c>
      <c r="B29" s="122" t="s">
        <v>53</v>
      </c>
      <c r="C29" s="137" t="s">
        <v>54</v>
      </c>
      <c r="D29" s="192">
        <f t="shared" si="0"/>
        <v>-13.858349000000004</v>
      </c>
      <c r="E29" s="212">
        <v>53.523479999999999</v>
      </c>
      <c r="F29" s="30">
        <v>-24.557966</v>
      </c>
      <c r="G29" s="30">
        <v>-8.2191130000000001</v>
      </c>
      <c r="H29" s="30">
        <v>-3.3406999999999999E-2</v>
      </c>
      <c r="I29" s="30">
        <v>4.3346999999999997E-2</v>
      </c>
      <c r="J29" s="30">
        <v>-11.9246</v>
      </c>
      <c r="K29" s="30">
        <v>-0.84992199999999996</v>
      </c>
      <c r="L29" s="30">
        <v>18.492569</v>
      </c>
      <c r="M29" s="30">
        <v>4.9001150000000004</v>
      </c>
      <c r="N29" s="30">
        <v>-2.0990099999999998</v>
      </c>
      <c r="O29" s="30">
        <v>-43.133842000000001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213"/>
    </row>
    <row r="30" spans="1:35" s="40" customFormat="1" ht="15.75" customHeight="1" x14ac:dyDescent="0.4">
      <c r="A30" s="121">
        <v>28</v>
      </c>
      <c r="B30" s="122" t="s">
        <v>55</v>
      </c>
      <c r="C30" s="137" t="s">
        <v>56</v>
      </c>
      <c r="D30" s="192">
        <f t="shared" si="0"/>
        <v>60.769267999999997</v>
      </c>
      <c r="E30" s="212">
        <v>58.777903000000002</v>
      </c>
      <c r="F30" s="30">
        <v>-0.63633899999999999</v>
      </c>
      <c r="G30" s="30">
        <v>-0.89454</v>
      </c>
      <c r="H30" s="30">
        <v>-0.95405099999999998</v>
      </c>
      <c r="I30" s="30">
        <v>-0.58961799999999998</v>
      </c>
      <c r="J30" s="30">
        <v>-0.78065300000000004</v>
      </c>
      <c r="K30" s="30">
        <v>-0.83056700000000006</v>
      </c>
      <c r="L30" s="30">
        <v>7.3003850000000003</v>
      </c>
      <c r="M30" s="30">
        <v>-0.56629399999999996</v>
      </c>
      <c r="N30" s="30">
        <v>0.32286999999999999</v>
      </c>
      <c r="O30" s="30">
        <v>-0.379828</v>
      </c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213"/>
    </row>
    <row r="31" spans="1:35" s="40" customFormat="1" ht="15.75" customHeight="1" x14ac:dyDescent="0.4">
      <c r="A31" s="121">
        <v>29</v>
      </c>
      <c r="B31" s="122" t="s">
        <v>132</v>
      </c>
      <c r="C31" s="137" t="s">
        <v>151</v>
      </c>
      <c r="D31" s="192">
        <f t="shared" si="0"/>
        <v>-0.48732599999999998</v>
      </c>
      <c r="E31" s="212">
        <v>-0.21684</v>
      </c>
      <c r="F31" s="30">
        <v>-0.22711500000000001</v>
      </c>
      <c r="G31" s="30">
        <v>-2.1669999999999998E-2</v>
      </c>
      <c r="H31" s="30">
        <v>-1.0864E-2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-1.0836999999999999E-2</v>
      </c>
      <c r="O31" s="30">
        <v>0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213"/>
    </row>
    <row r="32" spans="1:35" s="40" customFormat="1" ht="15.75" customHeight="1" x14ac:dyDescent="0.4">
      <c r="A32" s="121">
        <v>30</v>
      </c>
      <c r="B32" s="122" t="s">
        <v>292</v>
      </c>
      <c r="C32" s="137" t="s">
        <v>291</v>
      </c>
      <c r="D32" s="192">
        <f t="shared" si="0"/>
        <v>0</v>
      </c>
      <c r="E32" s="212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213"/>
    </row>
    <row r="33" spans="1:35" s="40" customFormat="1" ht="15.75" customHeight="1" x14ac:dyDescent="0.4">
      <c r="A33" s="121">
        <v>31</v>
      </c>
      <c r="B33" s="122" t="s">
        <v>187</v>
      </c>
      <c r="C33" s="137" t="s">
        <v>231</v>
      </c>
      <c r="D33" s="192">
        <f t="shared" si="0"/>
        <v>0</v>
      </c>
      <c r="E33" s="212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213"/>
    </row>
    <row r="34" spans="1:35" s="40" customFormat="1" ht="15.75" customHeight="1" x14ac:dyDescent="0.4">
      <c r="A34" s="121">
        <v>32</v>
      </c>
      <c r="B34" s="122" t="s">
        <v>57</v>
      </c>
      <c r="C34" s="137" t="s">
        <v>58</v>
      </c>
      <c r="D34" s="192">
        <f t="shared" si="0"/>
        <v>-6.4853040000000011</v>
      </c>
      <c r="E34" s="212">
        <v>-0.70087600000000005</v>
      </c>
      <c r="F34" s="30">
        <v>-0.38018000000000002</v>
      </c>
      <c r="G34" s="30">
        <v>-0.82775200000000004</v>
      </c>
      <c r="H34" s="30">
        <v>-2.7220000000000001E-2</v>
      </c>
      <c r="I34" s="30">
        <v>-0.94044000000000005</v>
      </c>
      <c r="J34" s="30">
        <v>-1.1787000000000001</v>
      </c>
      <c r="K34" s="30">
        <v>-1.5660160000000001</v>
      </c>
      <c r="L34" s="30">
        <v>-0.25409999999999999</v>
      </c>
      <c r="M34" s="30">
        <v>-0.34388000000000002</v>
      </c>
      <c r="N34" s="30">
        <v>-8.1900000000000001E-2</v>
      </c>
      <c r="O34" s="30">
        <v>-0.18423999999999999</v>
      </c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213"/>
    </row>
    <row r="35" spans="1:35" s="40" customFormat="1" ht="15.75" customHeight="1" x14ac:dyDescent="0.4">
      <c r="A35" s="121">
        <v>33</v>
      </c>
      <c r="B35" s="122" t="s">
        <v>184</v>
      </c>
      <c r="C35" s="38" t="s">
        <v>185</v>
      </c>
      <c r="D35" s="192">
        <f t="shared" si="0"/>
        <v>0</v>
      </c>
      <c r="E35" s="212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213"/>
    </row>
    <row r="36" spans="1:35" s="40" customFormat="1" ht="15.75" customHeight="1" x14ac:dyDescent="0.4">
      <c r="A36" s="121">
        <v>34</v>
      </c>
      <c r="B36" s="122" t="s">
        <v>257</v>
      </c>
      <c r="C36" s="137" t="s">
        <v>258</v>
      </c>
      <c r="D36" s="192">
        <f t="shared" si="0"/>
        <v>0</v>
      </c>
      <c r="E36" s="212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213"/>
    </row>
    <row r="37" spans="1:35" s="40" customFormat="1" ht="15.75" customHeight="1" x14ac:dyDescent="0.4">
      <c r="A37" s="121">
        <v>35</v>
      </c>
      <c r="B37" s="144" t="s">
        <v>329</v>
      </c>
      <c r="C37" s="38" t="s">
        <v>330</v>
      </c>
      <c r="D37" s="192">
        <f t="shared" si="0"/>
        <v>0</v>
      </c>
      <c r="E37" s="212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213"/>
    </row>
    <row r="38" spans="1:35" s="40" customFormat="1" ht="15.75" customHeight="1" x14ac:dyDescent="0.4">
      <c r="A38" s="121">
        <v>36</v>
      </c>
      <c r="B38" s="122" t="s">
        <v>59</v>
      </c>
      <c r="C38" s="137" t="s">
        <v>60</v>
      </c>
      <c r="D38" s="192">
        <f t="shared" si="0"/>
        <v>1480.4370250000002</v>
      </c>
      <c r="E38" s="212">
        <v>133.03450599999999</v>
      </c>
      <c r="F38" s="30">
        <v>134.059338</v>
      </c>
      <c r="G38" s="30">
        <v>131.50957099999999</v>
      </c>
      <c r="H38" s="30">
        <v>133.87581599999999</v>
      </c>
      <c r="I38" s="30">
        <v>132.57114300000001</v>
      </c>
      <c r="J38" s="30">
        <v>133.07717299999999</v>
      </c>
      <c r="K38" s="30">
        <v>131.024461</v>
      </c>
      <c r="L38" s="30">
        <v>136.93192199999999</v>
      </c>
      <c r="M38" s="30">
        <v>138.47574900000001</v>
      </c>
      <c r="N38" s="30">
        <v>137.336915</v>
      </c>
      <c r="O38" s="30">
        <v>138.54043100000001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213"/>
    </row>
    <row r="39" spans="1:35" s="40" customFormat="1" ht="15.75" customHeight="1" x14ac:dyDescent="0.4">
      <c r="A39" s="121">
        <v>37</v>
      </c>
      <c r="B39" s="122" t="s">
        <v>323</v>
      </c>
      <c r="C39" s="38" t="s">
        <v>324</v>
      </c>
      <c r="D39" s="192">
        <f t="shared" si="0"/>
        <v>0</v>
      </c>
      <c r="E39" s="212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213"/>
    </row>
    <row r="40" spans="1:35" s="40" customFormat="1" ht="15.75" customHeight="1" x14ac:dyDescent="0.4">
      <c r="A40" s="121">
        <v>38</v>
      </c>
      <c r="B40" s="122" t="s">
        <v>377</v>
      </c>
      <c r="C40" s="38" t="s">
        <v>378</v>
      </c>
      <c r="D40" s="192">
        <f>SUM(E40:AI40)</f>
        <v>0</v>
      </c>
      <c r="E40" s="212"/>
      <c r="F40" s="30"/>
      <c r="G40" s="30"/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213"/>
    </row>
    <row r="41" spans="1:35" s="40" customFormat="1" ht="15.75" customHeight="1" x14ac:dyDescent="0.4">
      <c r="A41" s="121">
        <v>39</v>
      </c>
      <c r="B41" s="122" t="s">
        <v>223</v>
      </c>
      <c r="C41" s="137" t="s">
        <v>232</v>
      </c>
      <c r="D41" s="192">
        <f t="shared" si="0"/>
        <v>0</v>
      </c>
      <c r="E41" s="212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213"/>
    </row>
    <row r="42" spans="1:35" s="40" customFormat="1" ht="15.75" customHeight="1" x14ac:dyDescent="0.4">
      <c r="A42" s="121">
        <v>40</v>
      </c>
      <c r="B42" s="122" t="s">
        <v>27</v>
      </c>
      <c r="C42" s="137" t="s">
        <v>7</v>
      </c>
      <c r="D42" s="192">
        <f t="shared" si="0"/>
        <v>-255.41700300000002</v>
      </c>
      <c r="E42" s="212">
        <v>-33.646127</v>
      </c>
      <c r="F42" s="30">
        <v>-101.63275899999999</v>
      </c>
      <c r="G42" s="30">
        <v>36.425415000000001</v>
      </c>
      <c r="H42" s="30">
        <v>-49.668374</v>
      </c>
      <c r="I42" s="30">
        <v>-68.515219000000002</v>
      </c>
      <c r="J42" s="30">
        <v>-41.369624000000002</v>
      </c>
      <c r="K42" s="30">
        <v>-17.110607999999999</v>
      </c>
      <c r="L42" s="30">
        <v>35.554692000000003</v>
      </c>
      <c r="M42" s="30">
        <v>-0.38311099999999998</v>
      </c>
      <c r="N42" s="30">
        <v>47.246431000000001</v>
      </c>
      <c r="O42" s="30">
        <v>-62.317718999999997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213"/>
    </row>
    <row r="43" spans="1:35" s="40" customFormat="1" x14ac:dyDescent="0.4">
      <c r="A43" s="121">
        <v>41</v>
      </c>
      <c r="B43" s="122" t="s">
        <v>255</v>
      </c>
      <c r="C43" s="137" t="s">
        <v>276</v>
      </c>
      <c r="D43" s="192">
        <f t="shared" si="0"/>
        <v>0</v>
      </c>
      <c r="E43" s="212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213"/>
    </row>
    <row r="44" spans="1:35" s="40" customFormat="1" x14ac:dyDescent="0.4">
      <c r="A44" s="121">
        <v>42</v>
      </c>
      <c r="B44" s="122" t="s">
        <v>28</v>
      </c>
      <c r="C44" s="137" t="s">
        <v>239</v>
      </c>
      <c r="D44" s="192">
        <f t="shared" si="0"/>
        <v>1291.3137620000002</v>
      </c>
      <c r="E44" s="212">
        <v>2090.5980420000001</v>
      </c>
      <c r="F44" s="30">
        <v>-203.254965</v>
      </c>
      <c r="G44" s="30">
        <v>688.30014200000005</v>
      </c>
      <c r="H44" s="30">
        <v>283.71437500000002</v>
      </c>
      <c r="I44" s="30">
        <v>-353.42503399999998</v>
      </c>
      <c r="J44" s="30">
        <v>-915.90854899999999</v>
      </c>
      <c r="K44" s="30">
        <v>91.891690999999994</v>
      </c>
      <c r="L44" s="30">
        <v>532.74118999999996</v>
      </c>
      <c r="M44" s="30">
        <v>-601.36828600000001</v>
      </c>
      <c r="N44" s="30">
        <v>-88.564684</v>
      </c>
      <c r="O44" s="30">
        <v>-233.41015999999999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214"/>
    </row>
    <row r="45" spans="1:35" s="40" customFormat="1" x14ac:dyDescent="0.4">
      <c r="A45" s="121">
        <v>43</v>
      </c>
      <c r="B45" s="122" t="s">
        <v>259</v>
      </c>
      <c r="C45" s="137" t="s">
        <v>277</v>
      </c>
      <c r="D45" s="192">
        <f t="shared" si="0"/>
        <v>38.940477999999999</v>
      </c>
      <c r="E45" s="212">
        <v>5.0654279999999998</v>
      </c>
      <c r="F45" s="30">
        <v>0</v>
      </c>
      <c r="G45" s="30">
        <v>0</v>
      </c>
      <c r="H45" s="30">
        <v>5.0654279999999998</v>
      </c>
      <c r="I45" s="30">
        <v>5.0654279999999998</v>
      </c>
      <c r="J45" s="30">
        <v>5.0654279999999998</v>
      </c>
      <c r="K45" s="30">
        <v>5.0654279999999998</v>
      </c>
      <c r="L45" s="30">
        <v>5.0654279999999998</v>
      </c>
      <c r="M45" s="30">
        <v>5.0654279999999998</v>
      </c>
      <c r="N45" s="30">
        <v>0.52764900000000003</v>
      </c>
      <c r="O45" s="30">
        <v>2.9548329999999998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213"/>
    </row>
    <row r="46" spans="1:35" s="40" customFormat="1" x14ac:dyDescent="0.4">
      <c r="A46" s="121">
        <v>44</v>
      </c>
      <c r="B46" s="122" t="s">
        <v>298</v>
      </c>
      <c r="C46" s="137" t="s">
        <v>299</v>
      </c>
      <c r="D46" s="192">
        <f t="shared" si="0"/>
        <v>0</v>
      </c>
      <c r="E46" s="212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213"/>
    </row>
    <row r="47" spans="1:35" s="40" customFormat="1" x14ac:dyDescent="0.4">
      <c r="A47" s="121">
        <v>45</v>
      </c>
      <c r="B47" s="122" t="s">
        <v>171</v>
      </c>
      <c r="C47" s="137" t="s">
        <v>173</v>
      </c>
      <c r="D47" s="192">
        <f t="shared" si="0"/>
        <v>8.6122739999999993</v>
      </c>
      <c r="E47" s="212">
        <v>-0.243141</v>
      </c>
      <c r="F47" s="30">
        <v>-0.243141</v>
      </c>
      <c r="G47" s="30">
        <v>0.27648800000000001</v>
      </c>
      <c r="H47" s="30">
        <v>6.7053609999999999</v>
      </c>
      <c r="I47" s="30">
        <v>0.338117</v>
      </c>
      <c r="J47" s="30">
        <v>0.28745700000000002</v>
      </c>
      <c r="K47" s="30">
        <v>0.50654200000000005</v>
      </c>
      <c r="L47" s="30">
        <v>0.50654200000000005</v>
      </c>
      <c r="M47" s="30">
        <v>-0.35415799999999997</v>
      </c>
      <c r="N47" s="30">
        <v>2.3005000000000001E-2</v>
      </c>
      <c r="O47" s="30">
        <v>0.80920199999999998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213"/>
    </row>
    <row r="48" spans="1:35" s="40" customFormat="1" x14ac:dyDescent="0.4">
      <c r="A48" s="121">
        <v>46</v>
      </c>
      <c r="B48" s="122" t="s">
        <v>109</v>
      </c>
      <c r="C48" s="137" t="s">
        <v>110</v>
      </c>
      <c r="D48" s="192">
        <f t="shared" si="0"/>
        <v>0</v>
      </c>
      <c r="E48" s="212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213"/>
    </row>
    <row r="49" spans="1:35" s="40" customFormat="1" x14ac:dyDescent="0.4">
      <c r="A49" s="121">
        <v>47</v>
      </c>
      <c r="B49" s="122" t="s">
        <v>29</v>
      </c>
      <c r="C49" s="137" t="s">
        <v>47</v>
      </c>
      <c r="D49" s="192">
        <f t="shared" si="0"/>
        <v>3719.0751209999994</v>
      </c>
      <c r="E49" s="212">
        <v>867.44187699999998</v>
      </c>
      <c r="F49" s="30">
        <v>-375.49960700000003</v>
      </c>
      <c r="G49" s="30">
        <v>628.70425499999999</v>
      </c>
      <c r="H49" s="30">
        <v>-19.581413999999999</v>
      </c>
      <c r="I49" s="30">
        <v>-383.11331300000001</v>
      </c>
      <c r="J49" s="30">
        <v>595.38459699999999</v>
      </c>
      <c r="K49" s="30">
        <v>-790.78758900000003</v>
      </c>
      <c r="L49" s="30">
        <v>2646.1483429999998</v>
      </c>
      <c r="M49" s="30">
        <v>519.26997300000005</v>
      </c>
      <c r="N49" s="30">
        <v>-106.30126</v>
      </c>
      <c r="O49" s="30">
        <v>137.40925899999999</v>
      </c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213"/>
    </row>
    <row r="50" spans="1:35" s="40" customFormat="1" x14ac:dyDescent="0.4">
      <c r="A50" s="121">
        <v>48</v>
      </c>
      <c r="B50" s="122" t="s">
        <v>30</v>
      </c>
      <c r="C50" s="137" t="s">
        <v>48</v>
      </c>
      <c r="D50" s="192">
        <f t="shared" si="0"/>
        <v>-694.63499299999989</v>
      </c>
      <c r="E50" s="212">
        <v>-384.96510799999999</v>
      </c>
      <c r="F50" s="30">
        <v>-104.176205</v>
      </c>
      <c r="G50" s="30">
        <v>27.652709999999999</v>
      </c>
      <c r="H50" s="30">
        <v>36.252383999999999</v>
      </c>
      <c r="I50" s="30">
        <v>67.612846000000005</v>
      </c>
      <c r="J50" s="30">
        <v>-92.528226000000004</v>
      </c>
      <c r="K50" s="30">
        <v>-154.14110600000001</v>
      </c>
      <c r="L50" s="30">
        <v>-51.960205000000002</v>
      </c>
      <c r="M50" s="30">
        <v>-42.553728</v>
      </c>
      <c r="N50" s="30">
        <v>91.087485000000001</v>
      </c>
      <c r="O50" s="30">
        <v>-86.915840000000003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213"/>
    </row>
    <row r="51" spans="1:35" s="40" customFormat="1" x14ac:dyDescent="0.4">
      <c r="A51" s="121">
        <v>49</v>
      </c>
      <c r="B51" s="122" t="s">
        <v>61</v>
      </c>
      <c r="C51" s="137" t="s">
        <v>62</v>
      </c>
      <c r="D51" s="192">
        <f t="shared" si="0"/>
        <v>-183.47345800000005</v>
      </c>
      <c r="E51" s="212">
        <v>-77.547077999999999</v>
      </c>
      <c r="F51" s="30">
        <v>-164.65672900000001</v>
      </c>
      <c r="G51" s="30">
        <v>-11.356299999999999</v>
      </c>
      <c r="H51" s="30">
        <v>69.051269000000005</v>
      </c>
      <c r="I51" s="30">
        <v>-38.888240000000003</v>
      </c>
      <c r="J51" s="30">
        <v>67.049958000000004</v>
      </c>
      <c r="K51" s="30">
        <v>-14.393514</v>
      </c>
      <c r="L51" s="30">
        <v>31.065671999999999</v>
      </c>
      <c r="M51" s="30">
        <v>-80.311133999999996</v>
      </c>
      <c r="N51" s="30">
        <v>25.864501000000001</v>
      </c>
      <c r="O51" s="30">
        <v>10.648137</v>
      </c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213"/>
    </row>
    <row r="52" spans="1:35" s="40" customFormat="1" x14ac:dyDescent="0.4">
      <c r="A52" s="121">
        <v>50</v>
      </c>
      <c r="B52" s="122" t="s">
        <v>112</v>
      </c>
      <c r="C52" s="137" t="s">
        <v>114</v>
      </c>
      <c r="D52" s="192">
        <f t="shared" si="0"/>
        <v>-13.042162999999999</v>
      </c>
      <c r="E52" s="212">
        <v>-1.134457</v>
      </c>
      <c r="F52" s="30">
        <v>-1.7031689999999999</v>
      </c>
      <c r="G52" s="30">
        <v>-1.475584</v>
      </c>
      <c r="H52" s="30">
        <v>-1.514497</v>
      </c>
      <c r="I52" s="30">
        <v>-1.0620700000000001</v>
      </c>
      <c r="J52" s="30">
        <v>-0.76984200000000003</v>
      </c>
      <c r="K52" s="30">
        <v>-0.726217</v>
      </c>
      <c r="L52" s="30">
        <v>-0.62072300000000002</v>
      </c>
      <c r="M52" s="30">
        <v>-0.89362600000000003</v>
      </c>
      <c r="N52" s="30">
        <v>-1.662579</v>
      </c>
      <c r="O52" s="30">
        <v>-1.4793989999999999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213"/>
    </row>
    <row r="53" spans="1:35" s="40" customFormat="1" x14ac:dyDescent="0.4">
      <c r="A53" s="121">
        <v>51</v>
      </c>
      <c r="B53" s="122" t="s">
        <v>178</v>
      </c>
      <c r="C53" s="137" t="s">
        <v>278</v>
      </c>
      <c r="D53" s="192">
        <f t="shared" si="0"/>
        <v>-143.91171299999996</v>
      </c>
      <c r="E53" s="212">
        <v>-82.274009000000007</v>
      </c>
      <c r="F53" s="30">
        <v>-54.855196999999997</v>
      </c>
      <c r="G53" s="30">
        <v>-20.554503</v>
      </c>
      <c r="H53" s="30">
        <v>-10.549389</v>
      </c>
      <c r="I53" s="30">
        <v>-17.144196999999998</v>
      </c>
      <c r="J53" s="30">
        <v>-101.626943</v>
      </c>
      <c r="K53" s="30">
        <v>-32.141843000000001</v>
      </c>
      <c r="L53" s="30">
        <v>26.979237999999999</v>
      </c>
      <c r="M53" s="30">
        <v>-15.407017</v>
      </c>
      <c r="N53" s="30">
        <v>179.588188</v>
      </c>
      <c r="O53" s="30">
        <v>-15.926041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213"/>
    </row>
    <row r="54" spans="1:35" s="40" customFormat="1" x14ac:dyDescent="0.4">
      <c r="A54" s="121">
        <v>52</v>
      </c>
      <c r="B54" s="122" t="s">
        <v>354</v>
      </c>
      <c r="C54" s="137" t="s">
        <v>355</v>
      </c>
      <c r="D54" s="192">
        <f t="shared" si="0"/>
        <v>0</v>
      </c>
      <c r="E54" s="212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213"/>
    </row>
    <row r="55" spans="1:35" s="40" customFormat="1" x14ac:dyDescent="0.4">
      <c r="A55" s="121">
        <v>53</v>
      </c>
      <c r="B55" s="122" t="s">
        <v>31</v>
      </c>
      <c r="C55" s="137" t="s">
        <v>49</v>
      </c>
      <c r="D55" s="192">
        <f t="shared" si="0"/>
        <v>800.02112499999987</v>
      </c>
      <c r="E55" s="212">
        <v>418.86971699999998</v>
      </c>
      <c r="F55" s="30">
        <v>-113.290801</v>
      </c>
      <c r="G55" s="30">
        <v>-77.864759000000006</v>
      </c>
      <c r="H55" s="30">
        <v>-136.01720900000001</v>
      </c>
      <c r="I55" s="30">
        <v>-72.416064000000006</v>
      </c>
      <c r="J55" s="30">
        <v>4.2750649999999997</v>
      </c>
      <c r="K55" s="30">
        <v>357.833124</v>
      </c>
      <c r="L55" s="30">
        <v>498.640019</v>
      </c>
      <c r="M55" s="30">
        <v>230.39939100000001</v>
      </c>
      <c r="N55" s="30">
        <v>64.357460000000003</v>
      </c>
      <c r="O55" s="30">
        <v>-374.76481799999999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213"/>
    </row>
    <row r="56" spans="1:35" s="40" customFormat="1" x14ac:dyDescent="0.4">
      <c r="A56" s="121">
        <v>54</v>
      </c>
      <c r="B56" s="144" t="s">
        <v>342</v>
      </c>
      <c r="C56" s="38" t="s">
        <v>343</v>
      </c>
      <c r="D56" s="192">
        <f t="shared" si="0"/>
        <v>0</v>
      </c>
      <c r="E56" s="212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213"/>
    </row>
    <row r="57" spans="1:35" s="40" customFormat="1" x14ac:dyDescent="0.4">
      <c r="A57" s="121">
        <v>55</v>
      </c>
      <c r="B57" s="122" t="s">
        <v>285</v>
      </c>
      <c r="C57" s="137" t="s">
        <v>286</v>
      </c>
      <c r="D57" s="192">
        <f t="shared" si="0"/>
        <v>0</v>
      </c>
      <c r="E57" s="212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213"/>
    </row>
    <row r="58" spans="1:35" s="40" customFormat="1" x14ac:dyDescent="0.4">
      <c r="A58" s="121">
        <v>56</v>
      </c>
      <c r="B58" s="122" t="s">
        <v>32</v>
      </c>
      <c r="C58" s="137" t="s">
        <v>310</v>
      </c>
      <c r="D58" s="192">
        <f>SUM(E58:AI58)</f>
        <v>37.709252999999975</v>
      </c>
      <c r="E58" s="212">
        <v>-96.838005999999993</v>
      </c>
      <c r="F58" s="30">
        <v>36.623510000000003</v>
      </c>
      <c r="G58" s="30">
        <v>-26.907298000000001</v>
      </c>
      <c r="H58" s="30">
        <v>54.396386999999997</v>
      </c>
      <c r="I58" s="30">
        <v>-189.63268299999999</v>
      </c>
      <c r="J58" s="30">
        <v>-66.181718000000004</v>
      </c>
      <c r="K58" s="30">
        <v>110.56382499999999</v>
      </c>
      <c r="L58" s="30">
        <v>259.49480499999999</v>
      </c>
      <c r="M58" s="30">
        <v>236.01351199999999</v>
      </c>
      <c r="N58" s="30">
        <v>-374.86274500000002</v>
      </c>
      <c r="O58" s="30">
        <v>95.039664000000002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213"/>
    </row>
    <row r="59" spans="1:35" s="40" customFormat="1" x14ac:dyDescent="0.4">
      <c r="A59" s="121">
        <v>57</v>
      </c>
      <c r="B59" s="122" t="s">
        <v>370</v>
      </c>
      <c r="C59" s="38" t="s">
        <v>371</v>
      </c>
      <c r="D59" s="192">
        <f>SUM(E59:AI59)</f>
        <v>0</v>
      </c>
      <c r="E59" s="212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213"/>
    </row>
    <row r="60" spans="1:35" s="40" customFormat="1" x14ac:dyDescent="0.4">
      <c r="A60" s="121">
        <v>58</v>
      </c>
      <c r="B60" s="122" t="s">
        <v>348</v>
      </c>
      <c r="C60" s="38" t="s">
        <v>350</v>
      </c>
      <c r="D60" s="192">
        <f t="shared" si="0"/>
        <v>0</v>
      </c>
      <c r="E60" s="212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213"/>
    </row>
    <row r="61" spans="1:35" s="40" customFormat="1" x14ac:dyDescent="0.4">
      <c r="A61" s="121">
        <v>59</v>
      </c>
      <c r="B61" s="122" t="s">
        <v>306</v>
      </c>
      <c r="C61" s="137" t="s">
        <v>307</v>
      </c>
      <c r="D61" s="192">
        <f t="shared" si="0"/>
        <v>0</v>
      </c>
      <c r="E61" s="212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213"/>
    </row>
    <row r="62" spans="1:35" s="40" customFormat="1" x14ac:dyDescent="0.4">
      <c r="A62" s="121">
        <v>60</v>
      </c>
      <c r="B62" s="122" t="s">
        <v>246</v>
      </c>
      <c r="C62" s="137" t="s">
        <v>247</v>
      </c>
      <c r="D62" s="192">
        <f t="shared" si="0"/>
        <v>-52.148591000000003</v>
      </c>
      <c r="E62" s="212">
        <v>-4.5124529999999998</v>
      </c>
      <c r="F62" s="30">
        <v>-4.5124529999999998</v>
      </c>
      <c r="G62" s="30">
        <v>-4.5124529999999998</v>
      </c>
      <c r="H62" s="30">
        <v>-4.5124529999999998</v>
      </c>
      <c r="I62" s="30">
        <v>-4.5124529999999998</v>
      </c>
      <c r="J62" s="30">
        <v>-4.5124529999999998</v>
      </c>
      <c r="K62" s="30">
        <v>-6.6230479999999998</v>
      </c>
      <c r="L62" s="30">
        <v>-4.5124529999999998</v>
      </c>
      <c r="M62" s="30">
        <v>-4.5124529999999998</v>
      </c>
      <c r="N62" s="30">
        <v>-4.5124529999999998</v>
      </c>
      <c r="O62" s="30">
        <v>-4.9134659999999997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213"/>
    </row>
    <row r="63" spans="1:35" s="40" customFormat="1" x14ac:dyDescent="0.4">
      <c r="A63" s="121">
        <v>61</v>
      </c>
      <c r="B63" s="122" t="s">
        <v>335</v>
      </c>
      <c r="C63" s="38" t="s">
        <v>336</v>
      </c>
      <c r="D63" s="192">
        <f t="shared" si="0"/>
        <v>0</v>
      </c>
      <c r="E63" s="212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213"/>
    </row>
    <row r="64" spans="1:35" s="40" customFormat="1" x14ac:dyDescent="0.4">
      <c r="A64" s="121">
        <v>62</v>
      </c>
      <c r="B64" s="122" t="s">
        <v>63</v>
      </c>
      <c r="C64" s="137" t="s">
        <v>64</v>
      </c>
      <c r="D64" s="192">
        <f t="shared" si="0"/>
        <v>-198.16673600000001</v>
      </c>
      <c r="E64" s="212">
        <v>-200.17180200000001</v>
      </c>
      <c r="F64" s="30">
        <v>-0.17180200000000001</v>
      </c>
      <c r="G64" s="30">
        <v>2.1950189999999998</v>
      </c>
      <c r="H64" s="30">
        <v>0.23005500000000001</v>
      </c>
      <c r="I64" s="30">
        <v>-0.36639899999999997</v>
      </c>
      <c r="J64" s="30">
        <v>-0.54200099999999996</v>
      </c>
      <c r="K64" s="30">
        <v>0.17771200000000001</v>
      </c>
      <c r="L64" s="30">
        <v>0.17771200000000001</v>
      </c>
      <c r="M64" s="30">
        <v>-7.4715000000000004E-2</v>
      </c>
      <c r="N64" s="30">
        <v>0.17053599999999999</v>
      </c>
      <c r="O64" s="30">
        <v>0.208949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213"/>
    </row>
    <row r="65" spans="1:35" s="40" customFormat="1" x14ac:dyDescent="0.4">
      <c r="A65" s="121">
        <v>63</v>
      </c>
      <c r="B65" s="122" t="s">
        <v>65</v>
      </c>
      <c r="C65" s="137" t="s">
        <v>66</v>
      </c>
      <c r="D65" s="192">
        <f t="shared" si="0"/>
        <v>54.022823999999993</v>
      </c>
      <c r="E65" s="212">
        <v>3.2325650000000001</v>
      </c>
      <c r="F65" s="30">
        <v>3.8126229999999999</v>
      </c>
      <c r="G65" s="30">
        <v>2.283061</v>
      </c>
      <c r="H65" s="30">
        <v>-2.360573</v>
      </c>
      <c r="I65" s="30">
        <v>11.159929999999999</v>
      </c>
      <c r="J65" s="30">
        <v>39.472664000000002</v>
      </c>
      <c r="K65" s="30">
        <v>0.385963</v>
      </c>
      <c r="L65" s="30">
        <v>0.651976</v>
      </c>
      <c r="M65" s="30">
        <v>-3.3069649999999999</v>
      </c>
      <c r="N65" s="30">
        <v>-1.0736490000000001</v>
      </c>
      <c r="O65" s="30">
        <v>-0.23477100000000001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213"/>
    </row>
    <row r="66" spans="1:35" s="40" customFormat="1" x14ac:dyDescent="0.4">
      <c r="A66" s="121">
        <v>64</v>
      </c>
      <c r="B66" s="122" t="s">
        <v>207</v>
      </c>
      <c r="C66" s="137" t="s">
        <v>208</v>
      </c>
      <c r="D66" s="192">
        <f t="shared" si="0"/>
        <v>0</v>
      </c>
      <c r="E66" s="212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213"/>
    </row>
    <row r="67" spans="1:35" s="40" customFormat="1" x14ac:dyDescent="0.4">
      <c r="A67" s="121">
        <v>65</v>
      </c>
      <c r="B67" s="122" t="s">
        <v>186</v>
      </c>
      <c r="C67" s="137" t="s">
        <v>233</v>
      </c>
      <c r="D67" s="192">
        <f t="shared" si="0"/>
        <v>0</v>
      </c>
      <c r="E67" s="212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213"/>
    </row>
    <row r="68" spans="1:35" s="40" customFormat="1" x14ac:dyDescent="0.4">
      <c r="A68" s="121">
        <v>66</v>
      </c>
      <c r="B68" s="144" t="s">
        <v>331</v>
      </c>
      <c r="C68" s="38" t="s">
        <v>332</v>
      </c>
      <c r="D68" s="192">
        <f t="shared" si="0"/>
        <v>-1.1528060000000002</v>
      </c>
      <c r="E68" s="212">
        <v>-0.17729</v>
      </c>
      <c r="F68" s="30">
        <v>-0.20261699999999999</v>
      </c>
      <c r="G68" s="30">
        <v>-0.20261699999999999</v>
      </c>
      <c r="H68" s="30">
        <v>-0.20261699999999999</v>
      </c>
      <c r="I68" s="30">
        <v>0.79738299999999995</v>
      </c>
      <c r="J68" s="30">
        <v>-0.20261699999999999</v>
      </c>
      <c r="K68" s="30">
        <v>-0.17729</v>
      </c>
      <c r="L68" s="30">
        <v>-0.17729</v>
      </c>
      <c r="M68" s="30">
        <v>-0.20261699999999999</v>
      </c>
      <c r="N68" s="30">
        <v>-0.20261699999999999</v>
      </c>
      <c r="O68" s="30">
        <v>-0.20261699999999999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213"/>
    </row>
    <row r="69" spans="1:35" s="40" customFormat="1" x14ac:dyDescent="0.4">
      <c r="A69" s="121">
        <v>67</v>
      </c>
      <c r="B69" s="122" t="s">
        <v>169</v>
      </c>
      <c r="C69" s="137" t="s">
        <v>170</v>
      </c>
      <c r="D69" s="192">
        <f t="shared" si="0"/>
        <v>0</v>
      </c>
      <c r="E69" s="212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213"/>
    </row>
    <row r="70" spans="1:35" s="40" customFormat="1" x14ac:dyDescent="0.4">
      <c r="A70" s="121">
        <v>68</v>
      </c>
      <c r="B70" s="122" t="s">
        <v>67</v>
      </c>
      <c r="C70" s="137" t="s">
        <v>68</v>
      </c>
      <c r="D70" s="192">
        <f t="shared" ref="D70:D134" si="1">SUM(E70:AI70)</f>
        <v>-13.801417999999998</v>
      </c>
      <c r="E70" s="212">
        <v>-12.18323</v>
      </c>
      <c r="F70" s="30">
        <v>-0.196461</v>
      </c>
      <c r="G70" s="30">
        <v>-0.18704599999999999</v>
      </c>
      <c r="H70" s="30">
        <v>-0.18013299999999999</v>
      </c>
      <c r="I70" s="30">
        <v>-0.177005</v>
      </c>
      <c r="J70" s="30">
        <v>-0.14304</v>
      </c>
      <c r="K70" s="30">
        <v>-0.129076</v>
      </c>
      <c r="L70" s="30">
        <v>-0.115671</v>
      </c>
      <c r="M70" s="30">
        <v>-0.16591400000000001</v>
      </c>
      <c r="N70" s="30">
        <v>-0.16351599999999999</v>
      </c>
      <c r="O70" s="30">
        <v>-0.160326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213"/>
    </row>
    <row r="71" spans="1:35" s="40" customFormat="1" x14ac:dyDescent="0.4">
      <c r="A71" s="121">
        <v>69</v>
      </c>
      <c r="B71" s="122" t="s">
        <v>216</v>
      </c>
      <c r="C71" s="137" t="s">
        <v>217</v>
      </c>
      <c r="D71" s="192">
        <f t="shared" si="1"/>
        <v>-2.2213510000000518</v>
      </c>
      <c r="E71" s="212">
        <v>7.3529049999999998</v>
      </c>
      <c r="F71" s="30">
        <v>-22.178343999999999</v>
      </c>
      <c r="G71" s="30">
        <v>19.127576999999999</v>
      </c>
      <c r="H71" s="30">
        <v>28.695618</v>
      </c>
      <c r="I71" s="30">
        <v>25.856162000000001</v>
      </c>
      <c r="J71" s="30">
        <v>51.950418999999997</v>
      </c>
      <c r="K71" s="30">
        <v>35.169772999999999</v>
      </c>
      <c r="L71" s="30">
        <v>52.624555999999998</v>
      </c>
      <c r="M71" s="30">
        <v>-266.34583300000003</v>
      </c>
      <c r="N71" s="30">
        <v>37.489019999999996</v>
      </c>
      <c r="O71" s="30">
        <v>28.036795999999999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213"/>
    </row>
    <row r="72" spans="1:35" s="40" customFormat="1" x14ac:dyDescent="0.4">
      <c r="A72" s="121">
        <v>70</v>
      </c>
      <c r="B72" s="122" t="s">
        <v>352</v>
      </c>
      <c r="C72" s="137" t="s">
        <v>353</v>
      </c>
      <c r="D72" s="192">
        <f t="shared" si="1"/>
        <v>0</v>
      </c>
      <c r="E72" s="212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213"/>
    </row>
    <row r="73" spans="1:35" s="40" customFormat="1" x14ac:dyDescent="0.4">
      <c r="A73" s="121">
        <v>71</v>
      </c>
      <c r="B73" s="122" t="s">
        <v>107</v>
      </c>
      <c r="C73" s="137" t="s">
        <v>108</v>
      </c>
      <c r="D73" s="192">
        <f t="shared" si="1"/>
        <v>-28.628088999999999</v>
      </c>
      <c r="E73" s="212">
        <v>1.7307319999999999</v>
      </c>
      <c r="F73" s="30">
        <v>3.5192899999999998</v>
      </c>
      <c r="G73" s="30">
        <v>0</v>
      </c>
      <c r="H73" s="30">
        <v>-7.7305000000000001</v>
      </c>
      <c r="I73" s="30">
        <v>0</v>
      </c>
      <c r="J73" s="30">
        <v>-8.4799559999999996</v>
      </c>
      <c r="K73" s="30">
        <v>-9.649616</v>
      </c>
      <c r="L73" s="30">
        <v>2.9136359999999999</v>
      </c>
      <c r="M73" s="30">
        <v>-8.6475279999999994</v>
      </c>
      <c r="N73" s="30">
        <v>0</v>
      </c>
      <c r="O73" s="30">
        <v>-2.2841469999999999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213"/>
    </row>
    <row r="74" spans="1:35" s="40" customFormat="1" ht="19.350000000000001" customHeight="1" x14ac:dyDescent="0.4">
      <c r="A74" s="121">
        <v>72</v>
      </c>
      <c r="B74" s="122" t="s">
        <v>69</v>
      </c>
      <c r="C74" s="137" t="s">
        <v>70</v>
      </c>
      <c r="D74" s="192">
        <f t="shared" si="1"/>
        <v>-937.06151699999987</v>
      </c>
      <c r="E74" s="212">
        <v>-398.60768200000001</v>
      </c>
      <c r="F74" s="30">
        <v>-57.770439000000003</v>
      </c>
      <c r="G74" s="30">
        <v>-69.787413999999998</v>
      </c>
      <c r="H74" s="30">
        <v>4.8992430000000002</v>
      </c>
      <c r="I74" s="30">
        <v>58.270933999999997</v>
      </c>
      <c r="J74" s="30">
        <v>-86.393978000000004</v>
      </c>
      <c r="K74" s="30">
        <v>261.30927700000001</v>
      </c>
      <c r="L74" s="30">
        <v>466.810362</v>
      </c>
      <c r="M74" s="30">
        <v>-604.654449</v>
      </c>
      <c r="N74" s="30">
        <v>-584.10740799999996</v>
      </c>
      <c r="O74" s="30">
        <v>72.970037000000005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213"/>
    </row>
    <row r="75" spans="1:35" s="40" customFormat="1" ht="19.350000000000001" customHeight="1" x14ac:dyDescent="0.4">
      <c r="A75" s="121">
        <v>73</v>
      </c>
      <c r="B75" s="122" t="s">
        <v>356</v>
      </c>
      <c r="C75" s="137" t="s">
        <v>357</v>
      </c>
      <c r="D75" s="192">
        <f t="shared" si="1"/>
        <v>0</v>
      </c>
      <c r="E75" s="212"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213"/>
    </row>
    <row r="76" spans="1:35" s="40" customFormat="1" x14ac:dyDescent="0.4">
      <c r="A76" s="121">
        <v>74</v>
      </c>
      <c r="B76" s="122" t="s">
        <v>219</v>
      </c>
      <c r="C76" s="137" t="s">
        <v>220</v>
      </c>
      <c r="D76" s="192">
        <f t="shared" si="1"/>
        <v>0</v>
      </c>
      <c r="E76" s="212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213"/>
    </row>
    <row r="77" spans="1:35" s="40" customFormat="1" x14ac:dyDescent="0.4">
      <c r="A77" s="121">
        <v>75</v>
      </c>
      <c r="B77" s="122" t="s">
        <v>148</v>
      </c>
      <c r="C77" s="137" t="s">
        <v>149</v>
      </c>
      <c r="D77" s="192">
        <f t="shared" si="1"/>
        <v>0</v>
      </c>
      <c r="E77" s="212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213"/>
    </row>
    <row r="78" spans="1:35" s="45" customFormat="1" x14ac:dyDescent="0.4">
      <c r="A78" s="121">
        <v>76</v>
      </c>
      <c r="B78" s="122" t="s">
        <v>33</v>
      </c>
      <c r="C78" s="137" t="s">
        <v>8</v>
      </c>
      <c r="D78" s="192">
        <f t="shared" si="1"/>
        <v>-396.49564800000002</v>
      </c>
      <c r="E78" s="215">
        <v>-25.534500999999999</v>
      </c>
      <c r="F78" s="12">
        <v>-122.586395</v>
      </c>
      <c r="G78" s="12">
        <v>-7.0260800000000003</v>
      </c>
      <c r="H78" s="12">
        <v>-123.262508</v>
      </c>
      <c r="I78" s="12">
        <v>-13.396165</v>
      </c>
      <c r="J78" s="30">
        <v>-24.442651999999999</v>
      </c>
      <c r="K78" s="12">
        <v>-0.222</v>
      </c>
      <c r="L78" s="12">
        <v>-7.8681320000000001</v>
      </c>
      <c r="M78" s="12">
        <v>7.9158239999999997</v>
      </c>
      <c r="N78" s="12">
        <v>-48.149293</v>
      </c>
      <c r="O78" s="12">
        <v>-31.923746000000001</v>
      </c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216"/>
    </row>
    <row r="79" spans="1:35" s="45" customFormat="1" x14ac:dyDescent="0.4">
      <c r="A79" s="121">
        <v>77</v>
      </c>
      <c r="B79" s="122" t="s">
        <v>71</v>
      </c>
      <c r="C79" s="137" t="s">
        <v>72</v>
      </c>
      <c r="D79" s="192">
        <f t="shared" si="1"/>
        <v>5.6462490000000001</v>
      </c>
      <c r="E79" s="215">
        <v>0.67298400000000003</v>
      </c>
      <c r="F79" s="12">
        <v>0.698326</v>
      </c>
      <c r="G79" s="12">
        <v>0.72567999999999999</v>
      </c>
      <c r="H79" s="12">
        <v>0.434141</v>
      </c>
      <c r="I79" s="12">
        <v>0.233769</v>
      </c>
      <c r="J79" s="30">
        <v>0.33943299999999998</v>
      </c>
      <c r="K79" s="12">
        <v>1.750767</v>
      </c>
      <c r="L79" s="12">
        <v>0.26053100000000001</v>
      </c>
      <c r="M79" s="12">
        <v>0.34503099999999998</v>
      </c>
      <c r="N79" s="12">
        <v>4.4067000000000002E-2</v>
      </c>
      <c r="O79" s="12">
        <v>0.14152000000000001</v>
      </c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216"/>
    </row>
    <row r="80" spans="1:35" s="40" customFormat="1" x14ac:dyDescent="0.4">
      <c r="A80" s="121">
        <v>78</v>
      </c>
      <c r="B80" s="122" t="s">
        <v>251</v>
      </c>
      <c r="C80" s="137" t="s">
        <v>252</v>
      </c>
      <c r="D80" s="192">
        <f t="shared" si="1"/>
        <v>0</v>
      </c>
      <c r="E80" s="212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0"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213"/>
    </row>
    <row r="81" spans="1:35" s="40" customFormat="1" x14ac:dyDescent="0.4">
      <c r="A81" s="121">
        <v>79</v>
      </c>
      <c r="B81" s="122" t="s">
        <v>73</v>
      </c>
      <c r="C81" s="137" t="s">
        <v>74</v>
      </c>
      <c r="D81" s="192">
        <f t="shared" si="1"/>
        <v>42.176054999999998</v>
      </c>
      <c r="E81" s="212">
        <v>3.875229</v>
      </c>
      <c r="F81" s="30">
        <v>4.8790880000000003</v>
      </c>
      <c r="G81" s="30">
        <v>1.4133599999999999</v>
      </c>
      <c r="H81" s="30">
        <v>3.8727999999999999E-2</v>
      </c>
      <c r="I81" s="30">
        <v>-0.64714499999999997</v>
      </c>
      <c r="J81" s="30">
        <v>24.132000000000001</v>
      </c>
      <c r="K81" s="30">
        <v>1.6171999999999999E-2</v>
      </c>
      <c r="L81" s="30">
        <v>7.1308949999999998</v>
      </c>
      <c r="M81" s="30">
        <v>2.784E-3</v>
      </c>
      <c r="N81" s="30">
        <v>1.2239720000000001</v>
      </c>
      <c r="O81" s="30">
        <v>0.110972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213"/>
    </row>
    <row r="82" spans="1:35" s="40" customFormat="1" x14ac:dyDescent="0.4">
      <c r="A82" s="121">
        <v>80</v>
      </c>
      <c r="B82" s="122" t="s">
        <v>75</v>
      </c>
      <c r="C82" s="137" t="s">
        <v>76</v>
      </c>
      <c r="D82" s="192">
        <f t="shared" si="1"/>
        <v>0</v>
      </c>
      <c r="E82" s="212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213"/>
    </row>
    <row r="83" spans="1:35" s="40" customFormat="1" x14ac:dyDescent="0.4">
      <c r="A83" s="121">
        <v>81</v>
      </c>
      <c r="B83" s="122" t="s">
        <v>176</v>
      </c>
      <c r="C83" s="137" t="s">
        <v>177</v>
      </c>
      <c r="D83" s="192">
        <f t="shared" si="1"/>
        <v>0</v>
      </c>
      <c r="E83" s="212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0"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12"/>
      <c r="AB83" s="30"/>
      <c r="AC83" s="30"/>
      <c r="AD83" s="30"/>
      <c r="AE83" s="30"/>
      <c r="AF83" s="30"/>
      <c r="AG83" s="30"/>
      <c r="AH83" s="30"/>
      <c r="AI83" s="213"/>
    </row>
    <row r="84" spans="1:35" s="40" customFormat="1" x14ac:dyDescent="0.4">
      <c r="A84" s="121">
        <v>82</v>
      </c>
      <c r="B84" s="122" t="s">
        <v>287</v>
      </c>
      <c r="C84" s="137" t="s">
        <v>288</v>
      </c>
      <c r="D84" s="192">
        <f t="shared" si="1"/>
        <v>0</v>
      </c>
      <c r="E84" s="212"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213"/>
    </row>
    <row r="85" spans="1:35" s="40" customFormat="1" x14ac:dyDescent="0.4">
      <c r="A85" s="121">
        <v>83</v>
      </c>
      <c r="B85" s="183" t="s">
        <v>365</v>
      </c>
      <c r="C85" s="38" t="s">
        <v>366</v>
      </c>
      <c r="D85" s="192">
        <f t="shared" si="1"/>
        <v>0</v>
      </c>
      <c r="E85" s="212"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  <c r="O85" s="30"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213"/>
    </row>
    <row r="86" spans="1:35" s="40" customFormat="1" x14ac:dyDescent="0.4">
      <c r="A86" s="121">
        <v>84</v>
      </c>
      <c r="B86" s="122" t="s">
        <v>266</v>
      </c>
      <c r="C86" s="137" t="s">
        <v>267</v>
      </c>
      <c r="D86" s="192">
        <f t="shared" si="1"/>
        <v>26.807724999999994</v>
      </c>
      <c r="E86" s="212">
        <v>1.266357</v>
      </c>
      <c r="F86" s="30">
        <v>1.266357</v>
      </c>
      <c r="G86" s="30">
        <v>3.3853949999999999</v>
      </c>
      <c r="H86" s="30">
        <v>5.052765</v>
      </c>
      <c r="I86" s="30">
        <v>3.0867460000000002</v>
      </c>
      <c r="J86" s="30">
        <v>3.4782609999999998</v>
      </c>
      <c r="K86" s="30">
        <v>2.05783</v>
      </c>
      <c r="L86" s="30">
        <v>1.794006</v>
      </c>
      <c r="M86" s="30">
        <v>2.7237230000000001</v>
      </c>
      <c r="N86" s="30">
        <v>1.4299280000000001</v>
      </c>
      <c r="O86" s="30">
        <v>1.266357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213"/>
    </row>
    <row r="87" spans="1:35" s="40" customFormat="1" x14ac:dyDescent="0.4">
      <c r="A87" s="121">
        <v>85</v>
      </c>
      <c r="B87" s="138" t="s">
        <v>154</v>
      </c>
      <c r="C87" s="137" t="s">
        <v>279</v>
      </c>
      <c r="D87" s="192">
        <f t="shared" si="1"/>
        <v>-11.159794999999999</v>
      </c>
      <c r="E87" s="212">
        <v>2.2449530000000002</v>
      </c>
      <c r="F87" s="30">
        <v>2.9490150000000002</v>
      </c>
      <c r="G87" s="30">
        <v>-0.445911</v>
      </c>
      <c r="H87" s="30">
        <v>-1.6578139999999999</v>
      </c>
      <c r="I87" s="30">
        <v>-3.4121260000000002</v>
      </c>
      <c r="J87" s="30">
        <v>-0.87050300000000003</v>
      </c>
      <c r="K87" s="30">
        <v>-0.91985399999999995</v>
      </c>
      <c r="L87" s="30">
        <v>-0.886633</v>
      </c>
      <c r="M87" s="30">
        <v>-1.0256259999999999</v>
      </c>
      <c r="N87" s="30">
        <v>-3.6372200000000001</v>
      </c>
      <c r="O87" s="30">
        <v>-3.4980760000000002</v>
      </c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213"/>
    </row>
    <row r="88" spans="1:35" s="40" customFormat="1" x14ac:dyDescent="0.4">
      <c r="A88" s="121">
        <v>86</v>
      </c>
      <c r="B88" s="138" t="s">
        <v>262</v>
      </c>
      <c r="C88" s="137" t="s">
        <v>263</v>
      </c>
      <c r="D88" s="192">
        <f t="shared" si="1"/>
        <v>0</v>
      </c>
      <c r="E88" s="212">
        <v>0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30">
        <v>0</v>
      </c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213"/>
    </row>
    <row r="89" spans="1:35" s="40" customFormat="1" x14ac:dyDescent="0.4">
      <c r="A89" s="121">
        <v>87</v>
      </c>
      <c r="B89" s="138" t="s">
        <v>213</v>
      </c>
      <c r="C89" s="137" t="s">
        <v>234</v>
      </c>
      <c r="D89" s="192">
        <f t="shared" si="1"/>
        <v>115.84493200000001</v>
      </c>
      <c r="E89" s="212">
        <v>1.456548</v>
      </c>
      <c r="F89" s="30">
        <v>18.56232</v>
      </c>
      <c r="G89" s="30">
        <v>1.9001079999999999</v>
      </c>
      <c r="H89" s="30">
        <v>16.832259000000001</v>
      </c>
      <c r="I89" s="30">
        <v>15.127838000000001</v>
      </c>
      <c r="J89" s="30">
        <v>8.736167</v>
      </c>
      <c r="K89" s="30">
        <v>19.063143</v>
      </c>
      <c r="L89" s="30">
        <v>12.06194</v>
      </c>
      <c r="M89" s="30">
        <v>15.752090000000001</v>
      </c>
      <c r="N89" s="30">
        <v>1.8007519999999999</v>
      </c>
      <c r="O89" s="30">
        <v>4.5517669999999999</v>
      </c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213"/>
    </row>
    <row r="90" spans="1:35" s="40" customFormat="1" x14ac:dyDescent="0.4">
      <c r="A90" s="121">
        <v>88</v>
      </c>
      <c r="B90" s="138" t="s">
        <v>98</v>
      </c>
      <c r="C90" s="137" t="s">
        <v>99</v>
      </c>
      <c r="D90" s="192">
        <f t="shared" si="1"/>
        <v>0</v>
      </c>
      <c r="E90" s="212">
        <v>0</v>
      </c>
      <c r="F90" s="30">
        <v>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213"/>
    </row>
    <row r="91" spans="1:35" s="40" customFormat="1" x14ac:dyDescent="0.4">
      <c r="A91" s="121">
        <v>89</v>
      </c>
      <c r="B91" s="183" t="s">
        <v>361</v>
      </c>
      <c r="C91" s="38" t="s">
        <v>362</v>
      </c>
      <c r="D91" s="192">
        <f t="shared" si="1"/>
        <v>0</v>
      </c>
      <c r="E91" s="212"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  <c r="O91" s="30">
        <v>0</v>
      </c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213"/>
    </row>
    <row r="92" spans="1:35" s="40" customFormat="1" x14ac:dyDescent="0.4">
      <c r="A92" s="121">
        <v>90</v>
      </c>
      <c r="B92" s="138" t="s">
        <v>172</v>
      </c>
      <c r="C92" s="137" t="s">
        <v>181</v>
      </c>
      <c r="D92" s="192">
        <f t="shared" si="1"/>
        <v>0</v>
      </c>
      <c r="E92" s="212">
        <v>0</v>
      </c>
      <c r="F92" s="30">
        <v>0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213"/>
    </row>
    <row r="93" spans="1:35" s="40" customFormat="1" x14ac:dyDescent="0.4">
      <c r="A93" s="121">
        <v>91</v>
      </c>
      <c r="B93" s="138" t="s">
        <v>77</v>
      </c>
      <c r="C93" s="137" t="s">
        <v>235</v>
      </c>
      <c r="D93" s="192">
        <f t="shared" si="1"/>
        <v>58.228116999999997</v>
      </c>
      <c r="E93" s="212">
        <v>7.1707890000000001</v>
      </c>
      <c r="F93" s="30">
        <v>5.2732549999999998</v>
      </c>
      <c r="G93" s="30">
        <v>5.8060109999999998</v>
      </c>
      <c r="H93" s="30">
        <v>6.0241300000000004</v>
      </c>
      <c r="I93" s="30">
        <v>5.0305070000000001</v>
      </c>
      <c r="J93" s="30">
        <v>4.2158259999999999</v>
      </c>
      <c r="K93" s="30">
        <v>1.718388</v>
      </c>
      <c r="L93" s="30">
        <v>5.5636739999999998</v>
      </c>
      <c r="M93" s="30">
        <v>6.0701150000000004</v>
      </c>
      <c r="N93" s="30">
        <v>6.3293179999999998</v>
      </c>
      <c r="O93" s="30">
        <v>5.0261040000000001</v>
      </c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213"/>
    </row>
    <row r="94" spans="1:35" s="40" customFormat="1" x14ac:dyDescent="0.4">
      <c r="A94" s="121">
        <v>92</v>
      </c>
      <c r="B94" s="138" t="s">
        <v>289</v>
      </c>
      <c r="C94" s="137" t="s">
        <v>290</v>
      </c>
      <c r="D94" s="192">
        <f t="shared" si="1"/>
        <v>1.4271849999999999</v>
      </c>
      <c r="E94" s="212">
        <v>0</v>
      </c>
      <c r="F94" s="30">
        <v>0.21106</v>
      </c>
      <c r="G94" s="30">
        <v>0.63317900000000005</v>
      </c>
      <c r="H94" s="30">
        <v>0.31658900000000001</v>
      </c>
      <c r="I94" s="30">
        <v>0.26635700000000001</v>
      </c>
      <c r="J94" s="30">
        <v>0</v>
      </c>
      <c r="K94" s="30">
        <v>0</v>
      </c>
      <c r="L94" s="30">
        <v>0</v>
      </c>
      <c r="M94" s="30">
        <v>0</v>
      </c>
      <c r="N94" s="30">
        <v>0</v>
      </c>
      <c r="O94" s="30">
        <v>0</v>
      </c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213"/>
    </row>
    <row r="95" spans="1:35" s="40" customFormat="1" x14ac:dyDescent="0.4">
      <c r="A95" s="121">
        <v>93</v>
      </c>
      <c r="B95" s="138" t="s">
        <v>261</v>
      </c>
      <c r="C95" s="137" t="s">
        <v>280</v>
      </c>
      <c r="D95" s="192">
        <f t="shared" si="1"/>
        <v>7.2918769999999995</v>
      </c>
      <c r="E95" s="212">
        <v>2.8441529999999999</v>
      </c>
      <c r="F95" s="30">
        <v>-0.32863999999999999</v>
      </c>
      <c r="G95" s="30">
        <v>-0.36402400000000001</v>
      </c>
      <c r="H95" s="30">
        <v>2.9269180000000001</v>
      </c>
      <c r="I95" s="30">
        <v>-1.4645999999999999E-2</v>
      </c>
      <c r="J95" s="30">
        <v>-1.023258</v>
      </c>
      <c r="K95" s="30">
        <v>1.103307</v>
      </c>
      <c r="L95" s="30">
        <v>0.378054</v>
      </c>
      <c r="M95" s="30">
        <v>1.320999</v>
      </c>
      <c r="N95" s="30">
        <v>0.24615799999999999</v>
      </c>
      <c r="O95" s="30">
        <v>0.20285600000000001</v>
      </c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213"/>
    </row>
    <row r="96" spans="1:35" s="40" customFormat="1" x14ac:dyDescent="0.4">
      <c r="A96" s="121">
        <v>94</v>
      </c>
      <c r="B96" s="138" t="s">
        <v>204</v>
      </c>
      <c r="C96" s="137" t="s">
        <v>236</v>
      </c>
      <c r="D96" s="192">
        <f t="shared" si="1"/>
        <v>0</v>
      </c>
      <c r="E96" s="212">
        <v>0</v>
      </c>
      <c r="F96" s="30">
        <v>0</v>
      </c>
      <c r="G96" s="30">
        <v>0</v>
      </c>
      <c r="H96" s="30">
        <v>0</v>
      </c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213"/>
    </row>
    <row r="97" spans="1:35" s="40" customFormat="1" x14ac:dyDescent="0.4">
      <c r="A97" s="121">
        <v>95</v>
      </c>
      <c r="B97" s="138" t="s">
        <v>78</v>
      </c>
      <c r="C97" s="137" t="s">
        <v>79</v>
      </c>
      <c r="D97" s="192">
        <f t="shared" si="1"/>
        <v>344.96665100000001</v>
      </c>
      <c r="E97" s="212">
        <v>34.600257999999997</v>
      </c>
      <c r="F97" s="30">
        <v>30.551938</v>
      </c>
      <c r="G97" s="30">
        <v>34.840280999999997</v>
      </c>
      <c r="H97" s="30">
        <v>32.085062999999998</v>
      </c>
      <c r="I97" s="30">
        <v>30.976524000000001</v>
      </c>
      <c r="J97" s="30">
        <v>21.89686</v>
      </c>
      <c r="K97" s="30">
        <v>19.134837000000001</v>
      </c>
      <c r="L97" s="30">
        <v>36.067010000000003</v>
      </c>
      <c r="M97" s="30">
        <v>34.978299999999997</v>
      </c>
      <c r="N97" s="30">
        <v>34.936160000000001</v>
      </c>
      <c r="O97" s="30">
        <v>34.899419999999999</v>
      </c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213"/>
    </row>
    <row r="98" spans="1:35" s="40" customFormat="1" x14ac:dyDescent="0.4">
      <c r="A98" s="121">
        <v>96</v>
      </c>
      <c r="B98" s="138" t="s">
        <v>80</v>
      </c>
      <c r="C98" s="137" t="s">
        <v>81</v>
      </c>
      <c r="D98" s="192">
        <f t="shared" si="1"/>
        <v>0</v>
      </c>
      <c r="E98" s="212">
        <v>0</v>
      </c>
      <c r="F98" s="30">
        <v>0</v>
      </c>
      <c r="G98" s="30">
        <v>0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213"/>
    </row>
    <row r="99" spans="1:35" s="40" customFormat="1" x14ac:dyDescent="0.4">
      <c r="A99" s="121">
        <v>97</v>
      </c>
      <c r="B99" s="138" t="s">
        <v>273</v>
      </c>
      <c r="C99" s="137" t="s">
        <v>274</v>
      </c>
      <c r="D99" s="192">
        <f t="shared" si="1"/>
        <v>0</v>
      </c>
      <c r="E99" s="212">
        <v>0</v>
      </c>
      <c r="F99" s="30">
        <v>0</v>
      </c>
      <c r="G99" s="30">
        <v>0</v>
      </c>
      <c r="H99" s="30">
        <v>0</v>
      </c>
      <c r="I99" s="30">
        <v>0</v>
      </c>
      <c r="J99" s="30">
        <v>0</v>
      </c>
      <c r="K99" s="30">
        <v>0</v>
      </c>
      <c r="L99" s="30">
        <v>0</v>
      </c>
      <c r="M99" s="30">
        <v>0</v>
      </c>
      <c r="N99" s="30">
        <v>0</v>
      </c>
      <c r="O99" s="30">
        <v>0</v>
      </c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213"/>
    </row>
    <row r="100" spans="1:35" s="40" customFormat="1" x14ac:dyDescent="0.4">
      <c r="A100" s="121">
        <v>98</v>
      </c>
      <c r="B100" s="138" t="s">
        <v>82</v>
      </c>
      <c r="C100" s="137" t="s">
        <v>83</v>
      </c>
      <c r="D100" s="192">
        <f t="shared" si="1"/>
        <v>2.494904</v>
      </c>
      <c r="E100" s="212">
        <v>0.282217</v>
      </c>
      <c r="F100" s="30">
        <v>0.20286399999999999</v>
      </c>
      <c r="G100" s="30">
        <v>0.22606000000000001</v>
      </c>
      <c r="H100" s="30">
        <v>0.186584</v>
      </c>
      <c r="I100" s="30">
        <v>0.19484699999999999</v>
      </c>
      <c r="J100" s="30">
        <v>0.323569</v>
      </c>
      <c r="K100" s="30">
        <v>0.16101799999999999</v>
      </c>
      <c r="L100" s="30">
        <v>0.26857199999999998</v>
      </c>
      <c r="M100" s="30">
        <v>0.238123</v>
      </c>
      <c r="N100" s="30">
        <v>0.22301099999999999</v>
      </c>
      <c r="O100" s="30">
        <v>0.18803900000000001</v>
      </c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213"/>
    </row>
    <row r="101" spans="1:35" s="40" customFormat="1" x14ac:dyDescent="0.4">
      <c r="A101" s="121">
        <v>99</v>
      </c>
      <c r="B101" s="138" t="s">
        <v>297</v>
      </c>
      <c r="C101" s="137" t="s">
        <v>296</v>
      </c>
      <c r="D101" s="192">
        <f t="shared" si="1"/>
        <v>0</v>
      </c>
      <c r="E101" s="212">
        <v>0</v>
      </c>
      <c r="F101" s="30">
        <v>0</v>
      </c>
      <c r="G101" s="30">
        <v>0</v>
      </c>
      <c r="H101" s="30">
        <v>0</v>
      </c>
      <c r="I101" s="30">
        <v>0</v>
      </c>
      <c r="J101" s="30">
        <v>0</v>
      </c>
      <c r="K101" s="30">
        <v>0</v>
      </c>
      <c r="L101" s="30">
        <v>0</v>
      </c>
      <c r="M101" s="30">
        <v>0</v>
      </c>
      <c r="N101" s="30">
        <v>0</v>
      </c>
      <c r="O101" s="30">
        <v>0</v>
      </c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213"/>
    </row>
    <row r="102" spans="1:35" s="40" customFormat="1" x14ac:dyDescent="0.4">
      <c r="A102" s="121">
        <v>100</v>
      </c>
      <c r="B102" s="138" t="s">
        <v>349</v>
      </c>
      <c r="C102" s="38" t="s">
        <v>351</v>
      </c>
      <c r="D102" s="192">
        <f t="shared" si="1"/>
        <v>-2.0417899999999998</v>
      </c>
      <c r="E102" s="212">
        <v>0</v>
      </c>
      <c r="F102" s="30">
        <v>-5.2764999999999999E-2</v>
      </c>
      <c r="G102" s="30">
        <v>-0.44322499999999998</v>
      </c>
      <c r="H102" s="30">
        <v>-0.44322499999999998</v>
      </c>
      <c r="I102" s="30">
        <v>-0.44322499999999998</v>
      </c>
      <c r="J102" s="30">
        <v>-0.44322499999999998</v>
      </c>
      <c r="K102" s="30">
        <v>-0.44322499999999998</v>
      </c>
      <c r="L102" s="30">
        <v>-0.44322499999999998</v>
      </c>
      <c r="M102" s="30">
        <v>-0.44322499999999998</v>
      </c>
      <c r="N102" s="30">
        <v>0.55677500000000002</v>
      </c>
      <c r="O102" s="30">
        <v>0.55677500000000002</v>
      </c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213"/>
    </row>
    <row r="103" spans="1:35" s="40" customFormat="1" x14ac:dyDescent="0.4">
      <c r="A103" s="121">
        <v>101</v>
      </c>
      <c r="B103" s="144" t="s">
        <v>346</v>
      </c>
      <c r="C103" s="38" t="s">
        <v>347</v>
      </c>
      <c r="D103" s="192">
        <f t="shared" si="1"/>
        <v>0</v>
      </c>
      <c r="E103" s="212">
        <v>0</v>
      </c>
      <c r="F103" s="30">
        <v>0</v>
      </c>
      <c r="G103" s="30">
        <v>0</v>
      </c>
      <c r="H103" s="30">
        <v>0</v>
      </c>
      <c r="I103" s="30">
        <v>0</v>
      </c>
      <c r="J103" s="30">
        <v>0</v>
      </c>
      <c r="K103" s="30">
        <v>0</v>
      </c>
      <c r="L103" s="30">
        <v>0</v>
      </c>
      <c r="M103" s="30">
        <v>0</v>
      </c>
      <c r="N103" s="30">
        <v>0</v>
      </c>
      <c r="O103" s="30">
        <v>0</v>
      </c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213"/>
    </row>
    <row r="104" spans="1:35" s="40" customFormat="1" x14ac:dyDescent="0.4">
      <c r="A104" s="121">
        <v>102</v>
      </c>
      <c r="B104" s="138" t="s">
        <v>214</v>
      </c>
      <c r="C104" s="137" t="s">
        <v>215</v>
      </c>
      <c r="D104" s="192">
        <f t="shared" si="1"/>
        <v>0</v>
      </c>
      <c r="E104" s="212">
        <v>0</v>
      </c>
      <c r="F104" s="30">
        <v>0</v>
      </c>
      <c r="G104" s="30">
        <v>0</v>
      </c>
      <c r="H104" s="30">
        <v>0</v>
      </c>
      <c r="I104" s="30">
        <v>0</v>
      </c>
      <c r="J104" s="30">
        <v>0</v>
      </c>
      <c r="K104" s="30">
        <v>0</v>
      </c>
      <c r="L104" s="30">
        <v>0</v>
      </c>
      <c r="M104" s="30">
        <v>0</v>
      </c>
      <c r="N104" s="30">
        <v>0</v>
      </c>
      <c r="O104" s="30">
        <v>0</v>
      </c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213"/>
    </row>
    <row r="105" spans="1:35" s="40" customFormat="1" x14ac:dyDescent="0.4">
      <c r="A105" s="121">
        <v>103</v>
      </c>
      <c r="B105" s="138" t="s">
        <v>34</v>
      </c>
      <c r="C105" s="137" t="s">
        <v>23</v>
      </c>
      <c r="D105" s="192">
        <f t="shared" si="1"/>
        <v>401.90184899999997</v>
      </c>
      <c r="E105" s="212">
        <v>191.63196099999999</v>
      </c>
      <c r="F105" s="30">
        <v>-298.24928</v>
      </c>
      <c r="G105" s="30">
        <v>-0.77829099999999996</v>
      </c>
      <c r="H105" s="30">
        <v>92.977862000000002</v>
      </c>
      <c r="I105" s="30">
        <v>-52.478484000000002</v>
      </c>
      <c r="J105" s="30">
        <v>14.403974</v>
      </c>
      <c r="K105" s="30">
        <v>227.54157000000001</v>
      </c>
      <c r="L105" s="30">
        <v>330.14926500000001</v>
      </c>
      <c r="M105" s="30">
        <v>-48.800919999999998</v>
      </c>
      <c r="N105" s="30">
        <v>26.589243</v>
      </c>
      <c r="O105" s="30">
        <v>-81.085051000000007</v>
      </c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213"/>
    </row>
    <row r="106" spans="1:35" s="40" customFormat="1" x14ac:dyDescent="0.4">
      <c r="A106" s="121">
        <v>104</v>
      </c>
      <c r="B106" s="138" t="s">
        <v>113</v>
      </c>
      <c r="C106" s="137" t="s">
        <v>115</v>
      </c>
      <c r="D106" s="192">
        <f t="shared" si="1"/>
        <v>0</v>
      </c>
      <c r="E106" s="212">
        <v>0</v>
      </c>
      <c r="F106" s="30">
        <v>0</v>
      </c>
      <c r="G106" s="30">
        <v>0</v>
      </c>
      <c r="H106" s="30">
        <v>0</v>
      </c>
      <c r="I106" s="30">
        <v>0</v>
      </c>
      <c r="J106" s="30">
        <v>0</v>
      </c>
      <c r="K106" s="30">
        <v>0</v>
      </c>
      <c r="L106" s="30">
        <v>0</v>
      </c>
      <c r="M106" s="30">
        <v>0</v>
      </c>
      <c r="N106" s="30">
        <v>0</v>
      </c>
      <c r="O106" s="30">
        <v>0</v>
      </c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213"/>
    </row>
    <row r="107" spans="1:35" s="40" customFormat="1" x14ac:dyDescent="0.4">
      <c r="A107" s="121">
        <v>105</v>
      </c>
      <c r="B107" s="138" t="s">
        <v>202</v>
      </c>
      <c r="C107" s="137" t="s">
        <v>203</v>
      </c>
      <c r="D107" s="192">
        <f t="shared" si="1"/>
        <v>112.46193399999997</v>
      </c>
      <c r="E107" s="212">
        <v>-25.486450000000001</v>
      </c>
      <c r="F107" s="30">
        <v>31.327255000000001</v>
      </c>
      <c r="G107" s="30">
        <v>53.402625</v>
      </c>
      <c r="H107" s="30">
        <v>30.722239999999999</v>
      </c>
      <c r="I107" s="30">
        <v>0.64042500000000002</v>
      </c>
      <c r="J107" s="30">
        <v>8.0276259999999997</v>
      </c>
      <c r="K107" s="30">
        <v>44.890991</v>
      </c>
      <c r="L107" s="30">
        <v>33.608027</v>
      </c>
      <c r="M107" s="30">
        <v>-20.031616</v>
      </c>
      <c r="N107" s="30">
        <v>-78.431668999999999</v>
      </c>
      <c r="O107" s="30">
        <v>33.792479999999998</v>
      </c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213"/>
    </row>
    <row r="108" spans="1:35" s="40" customFormat="1" x14ac:dyDescent="0.4">
      <c r="A108" s="121">
        <v>106</v>
      </c>
      <c r="B108" s="138" t="s">
        <v>268</v>
      </c>
      <c r="C108" s="137" t="s">
        <v>281</v>
      </c>
      <c r="D108" s="192">
        <f t="shared" si="1"/>
        <v>0</v>
      </c>
      <c r="E108" s="212">
        <v>0</v>
      </c>
      <c r="F108" s="30">
        <v>0</v>
      </c>
      <c r="G108" s="30">
        <v>0</v>
      </c>
      <c r="H108" s="30">
        <v>0</v>
      </c>
      <c r="I108" s="30">
        <v>0</v>
      </c>
      <c r="J108" s="30">
        <v>0</v>
      </c>
      <c r="K108" s="30">
        <v>0</v>
      </c>
      <c r="L108" s="30">
        <v>0</v>
      </c>
      <c r="M108" s="30">
        <v>0</v>
      </c>
      <c r="N108" s="30">
        <v>0</v>
      </c>
      <c r="O108" s="30">
        <v>0</v>
      </c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213"/>
    </row>
    <row r="109" spans="1:35" s="40" customFormat="1" x14ac:dyDescent="0.4">
      <c r="A109" s="121">
        <v>107</v>
      </c>
      <c r="B109" s="138" t="s">
        <v>196</v>
      </c>
      <c r="C109" s="137" t="s">
        <v>197</v>
      </c>
      <c r="D109" s="192">
        <f t="shared" si="1"/>
        <v>14.063151</v>
      </c>
      <c r="E109" s="212">
        <v>3.7805629999999999</v>
      </c>
      <c r="F109" s="30">
        <v>2.6386790000000002</v>
      </c>
      <c r="G109" s="30">
        <v>-0.92960799999999999</v>
      </c>
      <c r="H109" s="30">
        <v>-1.0082340000000001</v>
      </c>
      <c r="I109" s="30">
        <v>0.74016400000000004</v>
      </c>
      <c r="J109" s="30">
        <v>0.214585</v>
      </c>
      <c r="K109" s="30">
        <v>-6.4728999999999995E-2</v>
      </c>
      <c r="L109" s="30">
        <v>3.7565689999999998</v>
      </c>
      <c r="M109" s="30">
        <v>3.9110580000000001</v>
      </c>
      <c r="N109" s="30">
        <v>0.25894400000000001</v>
      </c>
      <c r="O109" s="30">
        <v>0.76515999999999995</v>
      </c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213"/>
    </row>
    <row r="110" spans="1:35" s="40" customFormat="1" x14ac:dyDescent="0.4">
      <c r="A110" s="121">
        <v>108</v>
      </c>
      <c r="B110" s="138" t="s">
        <v>304</v>
      </c>
      <c r="C110" s="137" t="s">
        <v>305</v>
      </c>
      <c r="D110" s="192">
        <f t="shared" si="1"/>
        <v>210.36618799999999</v>
      </c>
      <c r="E110" s="212">
        <v>13.58168</v>
      </c>
      <c r="F110" s="30">
        <v>15.829464</v>
      </c>
      <c r="G110" s="30">
        <v>15.829464</v>
      </c>
      <c r="H110" s="30">
        <v>20.664836999999999</v>
      </c>
      <c r="I110" s="30">
        <v>25.007387000000001</v>
      </c>
      <c r="J110" s="30">
        <v>23.441324999999999</v>
      </c>
      <c r="K110" s="30">
        <v>24.157872999999999</v>
      </c>
      <c r="L110" s="30">
        <v>24.157872999999999</v>
      </c>
      <c r="M110" s="30">
        <v>24.479738000000001</v>
      </c>
      <c r="N110" s="30">
        <v>11.291684</v>
      </c>
      <c r="O110" s="30">
        <v>11.924863</v>
      </c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213"/>
    </row>
    <row r="111" spans="1:35" s="40" customFormat="1" x14ac:dyDescent="0.4">
      <c r="A111" s="121">
        <v>109</v>
      </c>
      <c r="B111" s="138" t="s">
        <v>35</v>
      </c>
      <c r="C111" s="137" t="s">
        <v>3</v>
      </c>
      <c r="D111" s="192">
        <f t="shared" si="1"/>
        <v>251.42714999999998</v>
      </c>
      <c r="E111" s="212">
        <v>203.52963800000001</v>
      </c>
      <c r="F111" s="30">
        <v>13.015555000000001</v>
      </c>
      <c r="G111" s="30">
        <v>48.586243000000003</v>
      </c>
      <c r="H111" s="30">
        <v>35.388019</v>
      </c>
      <c r="I111" s="30">
        <v>22.498512999999999</v>
      </c>
      <c r="J111" s="30">
        <v>3.846822</v>
      </c>
      <c r="K111" s="30">
        <v>46.053424</v>
      </c>
      <c r="L111" s="30">
        <v>-11.152722000000001</v>
      </c>
      <c r="M111" s="30">
        <v>-66.255037999999999</v>
      </c>
      <c r="N111" s="30">
        <v>11.375835</v>
      </c>
      <c r="O111" s="30">
        <v>-55.459139</v>
      </c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213"/>
    </row>
    <row r="112" spans="1:35" s="40" customFormat="1" x14ac:dyDescent="0.4">
      <c r="A112" s="121">
        <v>110</v>
      </c>
      <c r="B112" s="138" t="s">
        <v>147</v>
      </c>
      <c r="C112" s="137" t="s">
        <v>152</v>
      </c>
      <c r="D112" s="192">
        <f t="shared" si="1"/>
        <v>0</v>
      </c>
      <c r="E112" s="212">
        <v>0</v>
      </c>
      <c r="F112" s="30">
        <v>0</v>
      </c>
      <c r="G112" s="30">
        <v>0</v>
      </c>
      <c r="H112" s="30">
        <v>0</v>
      </c>
      <c r="I112" s="30">
        <v>0</v>
      </c>
      <c r="J112" s="30">
        <v>0</v>
      </c>
      <c r="K112" s="30">
        <v>0</v>
      </c>
      <c r="L112" s="30">
        <v>0</v>
      </c>
      <c r="M112" s="30">
        <v>0</v>
      </c>
      <c r="N112" s="30">
        <v>0</v>
      </c>
      <c r="O112" s="30">
        <v>0</v>
      </c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213"/>
    </row>
    <row r="113" spans="1:35" s="40" customFormat="1" x14ac:dyDescent="0.4">
      <c r="A113" s="121">
        <v>111</v>
      </c>
      <c r="B113" s="138" t="s">
        <v>293</v>
      </c>
      <c r="C113" s="38" t="s">
        <v>339</v>
      </c>
      <c r="D113" s="192">
        <f t="shared" si="1"/>
        <v>0</v>
      </c>
      <c r="E113" s="212">
        <v>0</v>
      </c>
      <c r="F113" s="30">
        <v>0</v>
      </c>
      <c r="G113" s="30">
        <v>0</v>
      </c>
      <c r="H113" s="30">
        <v>0</v>
      </c>
      <c r="I113" s="30">
        <v>0</v>
      </c>
      <c r="J113" s="30">
        <v>0</v>
      </c>
      <c r="K113" s="30">
        <v>0</v>
      </c>
      <c r="L113" s="30">
        <v>0</v>
      </c>
      <c r="M113" s="30">
        <v>0</v>
      </c>
      <c r="N113" s="30">
        <v>0</v>
      </c>
      <c r="O113" s="30">
        <v>0</v>
      </c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213"/>
    </row>
    <row r="114" spans="1:35" s="40" customFormat="1" x14ac:dyDescent="0.4">
      <c r="A114" s="121">
        <v>112</v>
      </c>
      <c r="B114" s="138" t="s">
        <v>337</v>
      </c>
      <c r="C114" s="38" t="s">
        <v>338</v>
      </c>
      <c r="D114" s="192">
        <f t="shared" si="1"/>
        <v>0</v>
      </c>
      <c r="E114" s="212">
        <v>0</v>
      </c>
      <c r="F114" s="30">
        <v>0</v>
      </c>
      <c r="G114" s="30">
        <v>0</v>
      </c>
      <c r="H114" s="30">
        <v>0</v>
      </c>
      <c r="I114" s="30">
        <v>0</v>
      </c>
      <c r="J114" s="30">
        <v>0</v>
      </c>
      <c r="K114" s="30">
        <v>0</v>
      </c>
      <c r="L114" s="30">
        <v>0</v>
      </c>
      <c r="M114" s="30">
        <v>0</v>
      </c>
      <c r="N114" s="30">
        <v>0</v>
      </c>
      <c r="O114" s="30">
        <v>0</v>
      </c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213"/>
    </row>
    <row r="115" spans="1:35" s="40" customFormat="1" x14ac:dyDescent="0.4">
      <c r="A115" s="121">
        <v>113</v>
      </c>
      <c r="B115" s="183" t="s">
        <v>333</v>
      </c>
      <c r="C115" s="38" t="s">
        <v>334</v>
      </c>
      <c r="D115" s="192">
        <f t="shared" si="1"/>
        <v>0</v>
      </c>
      <c r="E115" s="212">
        <v>0</v>
      </c>
      <c r="F115" s="30">
        <v>0</v>
      </c>
      <c r="G115" s="30">
        <v>0</v>
      </c>
      <c r="H115" s="30">
        <v>0</v>
      </c>
      <c r="I115" s="30">
        <v>0</v>
      </c>
      <c r="J115" s="30">
        <v>0</v>
      </c>
      <c r="K115" s="30">
        <v>0</v>
      </c>
      <c r="L115" s="30">
        <v>0</v>
      </c>
      <c r="M115" s="30">
        <v>0</v>
      </c>
      <c r="N115" s="30">
        <v>0</v>
      </c>
      <c r="O115" s="30">
        <v>0</v>
      </c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213"/>
    </row>
    <row r="116" spans="1:35" s="40" customFormat="1" x14ac:dyDescent="0.4">
      <c r="A116" s="121">
        <v>114</v>
      </c>
      <c r="B116" s="122" t="s">
        <v>359</v>
      </c>
      <c r="C116" s="38" t="s">
        <v>358</v>
      </c>
      <c r="D116" s="192">
        <f t="shared" si="1"/>
        <v>0</v>
      </c>
      <c r="E116" s="212">
        <v>0</v>
      </c>
      <c r="F116" s="30">
        <v>0</v>
      </c>
      <c r="G116" s="30">
        <v>0</v>
      </c>
      <c r="H116" s="30">
        <v>0</v>
      </c>
      <c r="I116" s="30">
        <v>0</v>
      </c>
      <c r="J116" s="30">
        <v>0</v>
      </c>
      <c r="K116" s="30">
        <v>0</v>
      </c>
      <c r="L116" s="30">
        <v>0</v>
      </c>
      <c r="M116" s="30">
        <v>0</v>
      </c>
      <c r="N116" s="30">
        <v>0</v>
      </c>
      <c r="O116" s="30">
        <v>0</v>
      </c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213"/>
    </row>
    <row r="117" spans="1:35" s="40" customFormat="1" x14ac:dyDescent="0.4">
      <c r="A117" s="121">
        <v>115</v>
      </c>
      <c r="B117" s="138" t="s">
        <v>256</v>
      </c>
      <c r="C117" s="137" t="s">
        <v>282</v>
      </c>
      <c r="D117" s="192">
        <f t="shared" si="1"/>
        <v>-0.16099999999999998</v>
      </c>
      <c r="E117" s="212">
        <v>0</v>
      </c>
      <c r="F117" s="30">
        <v>-2.3E-2</v>
      </c>
      <c r="G117" s="30">
        <v>-2.3E-2</v>
      </c>
      <c r="H117" s="30">
        <v>-2.3E-2</v>
      </c>
      <c r="I117" s="30">
        <v>-2.3E-2</v>
      </c>
      <c r="J117" s="30">
        <v>-2.3E-2</v>
      </c>
      <c r="K117" s="30">
        <v>-2.3E-2</v>
      </c>
      <c r="L117" s="30">
        <v>-2.3E-2</v>
      </c>
      <c r="M117" s="30">
        <v>0</v>
      </c>
      <c r="N117" s="30">
        <v>0</v>
      </c>
      <c r="O117" s="30">
        <v>0</v>
      </c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213"/>
    </row>
    <row r="118" spans="1:35" s="40" customFormat="1" x14ac:dyDescent="0.4">
      <c r="A118" s="121">
        <v>116</v>
      </c>
      <c r="B118" s="138" t="s">
        <v>129</v>
      </c>
      <c r="C118" s="137" t="s">
        <v>131</v>
      </c>
      <c r="D118" s="192">
        <f t="shared" si="1"/>
        <v>0</v>
      </c>
      <c r="E118" s="212">
        <v>0</v>
      </c>
      <c r="F118" s="30">
        <v>0</v>
      </c>
      <c r="G118" s="30">
        <v>0</v>
      </c>
      <c r="H118" s="30">
        <v>0</v>
      </c>
      <c r="I118" s="30">
        <v>0</v>
      </c>
      <c r="J118" s="30">
        <v>0</v>
      </c>
      <c r="K118" s="30">
        <v>0</v>
      </c>
      <c r="L118" s="30">
        <v>0</v>
      </c>
      <c r="M118" s="30">
        <v>0</v>
      </c>
      <c r="N118" s="30">
        <v>0</v>
      </c>
      <c r="O118" s="30">
        <v>0</v>
      </c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213"/>
    </row>
    <row r="119" spans="1:35" s="40" customFormat="1" x14ac:dyDescent="0.4">
      <c r="A119" s="121">
        <v>117</v>
      </c>
      <c r="B119" s="138" t="s">
        <v>373</v>
      </c>
      <c r="C119" s="137" t="s">
        <v>372</v>
      </c>
      <c r="D119" s="192">
        <f>SUM(E119:AI119)</f>
        <v>0</v>
      </c>
      <c r="E119" s="212">
        <v>0</v>
      </c>
      <c r="F119" s="30">
        <v>0</v>
      </c>
      <c r="G119" s="30">
        <v>0</v>
      </c>
      <c r="H119" s="30">
        <v>0</v>
      </c>
      <c r="I119" s="30">
        <v>0</v>
      </c>
      <c r="J119" s="30">
        <v>0</v>
      </c>
      <c r="K119" s="30">
        <v>0</v>
      </c>
      <c r="L119" s="30">
        <v>0</v>
      </c>
      <c r="M119" s="30">
        <v>0</v>
      </c>
      <c r="N119" s="30">
        <v>0</v>
      </c>
      <c r="O119" s="30">
        <v>0</v>
      </c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213"/>
    </row>
    <row r="120" spans="1:35" s="40" customFormat="1" x14ac:dyDescent="0.4">
      <c r="A120" s="121">
        <v>118</v>
      </c>
      <c r="B120" s="138" t="s">
        <v>209</v>
      </c>
      <c r="C120" s="137" t="s">
        <v>210</v>
      </c>
      <c r="D120" s="192">
        <f t="shared" si="1"/>
        <v>17.781759000000001</v>
      </c>
      <c r="E120" s="212">
        <v>0.84423800000000004</v>
      </c>
      <c r="F120" s="30">
        <v>1.899535</v>
      </c>
      <c r="G120" s="30">
        <v>1.899535</v>
      </c>
      <c r="H120" s="30">
        <v>1.899535</v>
      </c>
      <c r="I120" s="30">
        <v>1.899535</v>
      </c>
      <c r="J120" s="30">
        <v>1.899535</v>
      </c>
      <c r="K120" s="30">
        <v>1.899535</v>
      </c>
      <c r="L120" s="30">
        <v>1.899535</v>
      </c>
      <c r="M120" s="30">
        <v>1.899535</v>
      </c>
      <c r="N120" s="30">
        <v>0.26382499999999998</v>
      </c>
      <c r="O120" s="30">
        <v>1.4774160000000001</v>
      </c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213"/>
    </row>
    <row r="121" spans="1:35" s="40" customFormat="1" x14ac:dyDescent="0.4">
      <c r="A121" s="121">
        <v>119</v>
      </c>
      <c r="B121" s="138" t="s">
        <v>36</v>
      </c>
      <c r="C121" s="137" t="s">
        <v>4</v>
      </c>
      <c r="D121" s="192">
        <f t="shared" si="1"/>
        <v>-4.9998649999999998</v>
      </c>
      <c r="E121" s="212">
        <v>0</v>
      </c>
      <c r="F121" s="30">
        <v>0</v>
      </c>
      <c r="G121" s="30">
        <v>0</v>
      </c>
      <c r="H121" s="30">
        <v>0</v>
      </c>
      <c r="I121" s="30">
        <v>-5</v>
      </c>
      <c r="J121" s="30">
        <v>0</v>
      </c>
      <c r="K121" s="30">
        <v>0</v>
      </c>
      <c r="L121" s="30">
        <v>1.35E-4</v>
      </c>
      <c r="M121" s="30">
        <v>0</v>
      </c>
      <c r="N121" s="30">
        <v>0</v>
      </c>
      <c r="O121" s="30">
        <v>0</v>
      </c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213"/>
    </row>
    <row r="122" spans="1:35" s="40" customFormat="1" x14ac:dyDescent="0.4">
      <c r="A122" s="121">
        <v>120</v>
      </c>
      <c r="B122" s="138" t="s">
        <v>84</v>
      </c>
      <c r="C122" s="137" t="s">
        <v>85</v>
      </c>
      <c r="D122" s="192">
        <f t="shared" si="1"/>
        <v>-1623.0342249999994</v>
      </c>
      <c r="E122" s="212">
        <v>3749.895614</v>
      </c>
      <c r="F122" s="30">
        <v>277.98064699999998</v>
      </c>
      <c r="G122" s="30">
        <v>-2495.20973</v>
      </c>
      <c r="H122" s="30">
        <v>303.73702400000002</v>
      </c>
      <c r="I122" s="30">
        <v>680.70828200000005</v>
      </c>
      <c r="J122" s="30">
        <v>-73.235319000000004</v>
      </c>
      <c r="K122" s="30">
        <v>-1148.8599059999999</v>
      </c>
      <c r="L122" s="30">
        <v>60.559299000000003</v>
      </c>
      <c r="M122" s="30">
        <v>-3060.1874149999999</v>
      </c>
      <c r="N122" s="30">
        <v>-1088.489165</v>
      </c>
      <c r="O122" s="30">
        <v>1170.066444</v>
      </c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213"/>
    </row>
    <row r="123" spans="1:35" s="40" customFormat="1" x14ac:dyDescent="0.4">
      <c r="A123" s="121">
        <v>121</v>
      </c>
      <c r="B123" s="138" t="s">
        <v>221</v>
      </c>
      <c r="C123" s="137" t="s">
        <v>222</v>
      </c>
      <c r="D123" s="192">
        <f t="shared" si="1"/>
        <v>0</v>
      </c>
      <c r="E123" s="212">
        <v>0</v>
      </c>
      <c r="F123" s="30">
        <v>0</v>
      </c>
      <c r="G123" s="30">
        <v>0</v>
      </c>
      <c r="H123" s="30">
        <v>0</v>
      </c>
      <c r="I123" s="30">
        <v>0</v>
      </c>
      <c r="J123" s="30">
        <v>0</v>
      </c>
      <c r="K123" s="30">
        <v>0</v>
      </c>
      <c r="L123" s="30">
        <v>0</v>
      </c>
      <c r="M123" s="30">
        <v>0</v>
      </c>
      <c r="N123" s="30">
        <v>0</v>
      </c>
      <c r="O123" s="30">
        <v>0</v>
      </c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213"/>
    </row>
    <row r="124" spans="1:35" s="40" customFormat="1" x14ac:dyDescent="0.4">
      <c r="A124" s="121">
        <v>122</v>
      </c>
      <c r="B124" s="138" t="s">
        <v>368</v>
      </c>
      <c r="C124" s="38" t="s">
        <v>367</v>
      </c>
      <c r="D124" s="192">
        <f t="shared" si="1"/>
        <v>0</v>
      </c>
      <c r="E124" s="212">
        <v>0</v>
      </c>
      <c r="F124" s="30">
        <v>0</v>
      </c>
      <c r="G124" s="30">
        <v>0</v>
      </c>
      <c r="H124" s="30">
        <v>0</v>
      </c>
      <c r="I124" s="30">
        <v>0</v>
      </c>
      <c r="J124" s="30">
        <v>0</v>
      </c>
      <c r="K124" s="30">
        <v>0</v>
      </c>
      <c r="L124" s="30">
        <v>0</v>
      </c>
      <c r="M124" s="30">
        <v>0</v>
      </c>
      <c r="N124" s="30">
        <v>0</v>
      </c>
      <c r="O124" s="30">
        <v>0</v>
      </c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213"/>
    </row>
    <row r="125" spans="1:35" s="40" customFormat="1" x14ac:dyDescent="0.4">
      <c r="A125" s="121">
        <v>123</v>
      </c>
      <c r="B125" s="138" t="s">
        <v>159</v>
      </c>
      <c r="C125" s="137" t="s">
        <v>160</v>
      </c>
      <c r="D125" s="192">
        <f t="shared" si="1"/>
        <v>0</v>
      </c>
      <c r="E125" s="212">
        <v>0</v>
      </c>
      <c r="F125" s="30">
        <v>0</v>
      </c>
      <c r="G125" s="30">
        <v>0</v>
      </c>
      <c r="H125" s="30">
        <v>0</v>
      </c>
      <c r="I125" s="30">
        <v>0</v>
      </c>
      <c r="J125" s="30">
        <v>0</v>
      </c>
      <c r="K125" s="30">
        <v>0</v>
      </c>
      <c r="L125" s="30">
        <v>0</v>
      </c>
      <c r="M125" s="30">
        <v>0</v>
      </c>
      <c r="N125" s="30">
        <v>0</v>
      </c>
      <c r="O125" s="30">
        <v>0</v>
      </c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213"/>
    </row>
    <row r="126" spans="1:35" s="40" customFormat="1" x14ac:dyDescent="0.4">
      <c r="A126" s="121">
        <v>124</v>
      </c>
      <c r="B126" s="138" t="s">
        <v>260</v>
      </c>
      <c r="C126" s="38" t="s">
        <v>283</v>
      </c>
      <c r="D126" s="192">
        <f t="shared" si="1"/>
        <v>-22.233849999999997</v>
      </c>
      <c r="E126" s="212">
        <v>-3.2300550000000001</v>
      </c>
      <c r="F126" s="30">
        <v>-5.2321650000000002</v>
      </c>
      <c r="G126" s="30">
        <v>-0.63528899999999999</v>
      </c>
      <c r="H126" s="30">
        <v>0.31405699999999998</v>
      </c>
      <c r="I126" s="30">
        <v>-0.80413599999999996</v>
      </c>
      <c r="J126" s="30">
        <v>0.20114000000000001</v>
      </c>
      <c r="K126" s="30">
        <v>-2.3818060000000001</v>
      </c>
      <c r="L126" s="30">
        <v>-3.8020260000000001</v>
      </c>
      <c r="M126" s="30">
        <v>-5.8041359999999997</v>
      </c>
      <c r="N126" s="30">
        <v>0.19586400000000001</v>
      </c>
      <c r="O126" s="30">
        <v>-1.0552980000000001</v>
      </c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213"/>
    </row>
    <row r="127" spans="1:35" s="40" customFormat="1" x14ac:dyDescent="0.4">
      <c r="A127" s="121">
        <v>125</v>
      </c>
      <c r="B127" s="183" t="s">
        <v>363</v>
      </c>
      <c r="C127" s="38" t="s">
        <v>364</v>
      </c>
      <c r="D127" s="192">
        <f t="shared" si="1"/>
        <v>-5681.1342819999991</v>
      </c>
      <c r="E127" s="212">
        <v>-1038.571187</v>
      </c>
      <c r="F127" s="30">
        <v>-2094.388657</v>
      </c>
      <c r="G127" s="30">
        <v>-1044.0746160000001</v>
      </c>
      <c r="H127" s="30">
        <v>-106.205462</v>
      </c>
      <c r="I127" s="30">
        <v>-126.40189700000001</v>
      </c>
      <c r="J127" s="30">
        <v>-323.84255999999999</v>
      </c>
      <c r="K127" s="30">
        <v>16.184460000000001</v>
      </c>
      <c r="L127" s="30">
        <v>-138.308378</v>
      </c>
      <c r="M127" s="30">
        <v>-440.32360599999998</v>
      </c>
      <c r="N127" s="30">
        <v>-125.193285</v>
      </c>
      <c r="O127" s="30">
        <v>-260.009094</v>
      </c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213"/>
    </row>
    <row r="128" spans="1:35" s="40" customFormat="1" x14ac:dyDescent="0.4">
      <c r="A128" s="121">
        <v>126</v>
      </c>
      <c r="B128" s="138" t="s">
        <v>86</v>
      </c>
      <c r="C128" s="137" t="s">
        <v>87</v>
      </c>
      <c r="D128" s="192">
        <f t="shared" si="1"/>
        <v>3.7891279999999998</v>
      </c>
      <c r="E128" s="212">
        <v>0.88655799999999996</v>
      </c>
      <c r="F128" s="30">
        <v>0.59437099999999998</v>
      </c>
      <c r="G128" s="30">
        <v>0.76023700000000005</v>
      </c>
      <c r="H128" s="30">
        <v>0.46881299999999998</v>
      </c>
      <c r="I128" s="30">
        <v>0.26300499999999999</v>
      </c>
      <c r="J128" s="30">
        <v>0.34676800000000002</v>
      </c>
      <c r="K128" s="30">
        <v>8.8628999999999999E-2</v>
      </c>
      <c r="L128" s="30">
        <v>0.33388099999999998</v>
      </c>
      <c r="M128" s="30">
        <v>-0.23701</v>
      </c>
      <c r="N128" s="30">
        <v>0.19669600000000001</v>
      </c>
      <c r="O128" s="30">
        <v>8.7179999999999994E-2</v>
      </c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213"/>
    </row>
    <row r="129" spans="1:35" s="40" customFormat="1" ht="16.350000000000001" customHeight="1" x14ac:dyDescent="0.4">
      <c r="A129" s="121">
        <v>127</v>
      </c>
      <c r="B129" s="138" t="s">
        <v>37</v>
      </c>
      <c r="C129" s="137" t="s">
        <v>9</v>
      </c>
      <c r="D129" s="192">
        <f t="shared" si="1"/>
        <v>36.692838000000002</v>
      </c>
      <c r="E129" s="212">
        <v>-3.2463190000000002</v>
      </c>
      <c r="F129" s="30">
        <v>8.9182999999999998E-2</v>
      </c>
      <c r="G129" s="30">
        <v>1.2879890000000001</v>
      </c>
      <c r="H129" s="30">
        <v>2.2380230000000001</v>
      </c>
      <c r="I129" s="30">
        <v>3.1131929999999999</v>
      </c>
      <c r="J129" s="30">
        <v>3.7146330000000001</v>
      </c>
      <c r="K129" s="30">
        <v>5.84877</v>
      </c>
      <c r="L129" s="30">
        <v>8.4999959999999994</v>
      </c>
      <c r="M129" s="30">
        <v>4.8958959999999996</v>
      </c>
      <c r="N129" s="30">
        <v>4.9180279999999996</v>
      </c>
      <c r="O129" s="30">
        <v>5.3334460000000004</v>
      </c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213"/>
    </row>
    <row r="130" spans="1:35" s="40" customFormat="1" ht="16.350000000000001" customHeight="1" x14ac:dyDescent="0.4">
      <c r="A130" s="121">
        <v>128</v>
      </c>
      <c r="B130" s="138" t="s">
        <v>88</v>
      </c>
      <c r="C130" s="38" t="s">
        <v>89</v>
      </c>
      <c r="D130" s="192">
        <f t="shared" si="1"/>
        <v>33.185610000000004</v>
      </c>
      <c r="E130" s="212">
        <v>0</v>
      </c>
      <c r="F130" s="30">
        <v>0</v>
      </c>
      <c r="G130" s="30">
        <v>6.3190280000000003</v>
      </c>
      <c r="H130" s="30">
        <v>0</v>
      </c>
      <c r="I130" s="30">
        <v>6.0869850000000003</v>
      </c>
      <c r="J130" s="30">
        <v>6.1183800000000002</v>
      </c>
      <c r="K130" s="30">
        <v>8.8078850000000006</v>
      </c>
      <c r="L130" s="30">
        <v>4.0899080000000003</v>
      </c>
      <c r="M130" s="30">
        <v>0</v>
      </c>
      <c r="N130" s="30">
        <v>0</v>
      </c>
      <c r="O130" s="30">
        <v>1.7634240000000001</v>
      </c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213"/>
    </row>
    <row r="131" spans="1:35" s="40" customFormat="1" ht="18" customHeight="1" x14ac:dyDescent="0.4">
      <c r="A131" s="121">
        <v>129</v>
      </c>
      <c r="B131" s="138" t="s">
        <v>103</v>
      </c>
      <c r="C131" s="137" t="s">
        <v>104</v>
      </c>
      <c r="D131" s="192">
        <f t="shared" si="1"/>
        <v>-24.628106999999986</v>
      </c>
      <c r="E131" s="212">
        <v>119.72148900000001</v>
      </c>
      <c r="F131" s="30">
        <v>-5.5521570000000002</v>
      </c>
      <c r="G131" s="30">
        <v>14.529564000000001</v>
      </c>
      <c r="H131" s="30">
        <v>-43.845602999999997</v>
      </c>
      <c r="I131" s="30">
        <v>-51.481295000000003</v>
      </c>
      <c r="J131" s="30">
        <v>-8.5394030000000001</v>
      </c>
      <c r="K131" s="30">
        <v>24.080116</v>
      </c>
      <c r="L131" s="30">
        <v>22.318012</v>
      </c>
      <c r="M131" s="30">
        <v>11.999813</v>
      </c>
      <c r="N131" s="30">
        <v>-25.163084999999999</v>
      </c>
      <c r="O131" s="30">
        <v>-82.695558000000005</v>
      </c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213"/>
    </row>
    <row r="132" spans="1:35" s="40" customFormat="1" x14ac:dyDescent="0.4">
      <c r="A132" s="121">
        <v>130</v>
      </c>
      <c r="B132" s="138" t="s">
        <v>226</v>
      </c>
      <c r="C132" s="137" t="s">
        <v>237</v>
      </c>
      <c r="D132" s="192">
        <f t="shared" si="1"/>
        <v>0</v>
      </c>
      <c r="E132" s="212">
        <v>0</v>
      </c>
      <c r="F132" s="30">
        <v>0</v>
      </c>
      <c r="G132" s="30">
        <v>0</v>
      </c>
      <c r="H132" s="30">
        <v>0</v>
      </c>
      <c r="I132" s="30">
        <v>0</v>
      </c>
      <c r="J132" s="30">
        <v>0</v>
      </c>
      <c r="K132" s="30">
        <v>0</v>
      </c>
      <c r="L132" s="30">
        <v>0</v>
      </c>
      <c r="M132" s="30">
        <v>0</v>
      </c>
      <c r="N132" s="30">
        <v>0</v>
      </c>
      <c r="O132" s="30">
        <v>0</v>
      </c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213"/>
    </row>
    <row r="133" spans="1:35" s="40" customFormat="1" x14ac:dyDescent="0.4">
      <c r="A133" s="121">
        <v>131</v>
      </c>
      <c r="B133" s="138" t="s">
        <v>179</v>
      </c>
      <c r="C133" s="137" t="s">
        <v>182</v>
      </c>
      <c r="D133" s="192">
        <f t="shared" si="1"/>
        <v>8.8967919999999996</v>
      </c>
      <c r="E133" s="212">
        <v>0.696496</v>
      </c>
      <c r="F133" s="30">
        <v>0.696496</v>
      </c>
      <c r="G133" s="30">
        <v>0.65301799999999999</v>
      </c>
      <c r="H133" s="30">
        <v>0.55972999999999995</v>
      </c>
      <c r="I133" s="30">
        <v>1.4415370000000001</v>
      </c>
      <c r="J133" s="30">
        <v>0.91008900000000004</v>
      </c>
      <c r="K133" s="30">
        <v>1.047911</v>
      </c>
      <c r="L133" s="30">
        <v>0.85479099999999997</v>
      </c>
      <c r="M133" s="30">
        <v>0.696496</v>
      </c>
      <c r="N133" s="30">
        <v>0.696496</v>
      </c>
      <c r="O133" s="30">
        <v>0.64373199999999997</v>
      </c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213"/>
    </row>
    <row r="134" spans="1:35" s="40" customFormat="1" x14ac:dyDescent="0.4">
      <c r="A134" s="121">
        <v>132</v>
      </c>
      <c r="B134" s="138" t="s">
        <v>38</v>
      </c>
      <c r="C134" s="38" t="s">
        <v>10</v>
      </c>
      <c r="D134" s="192">
        <f t="shared" si="1"/>
        <v>3464.9259999999999</v>
      </c>
      <c r="E134" s="212">
        <v>2682.4801910000001</v>
      </c>
      <c r="F134" s="30">
        <v>18.094331</v>
      </c>
      <c r="G134" s="30">
        <v>11.866726999999999</v>
      </c>
      <c r="H134" s="30">
        <v>23.706202000000001</v>
      </c>
      <c r="I134" s="30">
        <v>62.987963000000001</v>
      </c>
      <c r="J134" s="30">
        <v>98.549610000000001</v>
      </c>
      <c r="K134" s="30">
        <v>170.461895</v>
      </c>
      <c r="L134" s="30">
        <v>40.752291999999997</v>
      </c>
      <c r="M134" s="30">
        <v>112.02770200000001</v>
      </c>
      <c r="N134" s="30">
        <v>113.72699</v>
      </c>
      <c r="O134" s="30">
        <v>130.272097</v>
      </c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213"/>
    </row>
    <row r="135" spans="1:35" s="40" customFormat="1" x14ac:dyDescent="0.4">
      <c r="A135" s="121">
        <v>133</v>
      </c>
      <c r="B135" s="138" t="s">
        <v>294</v>
      </c>
      <c r="C135" s="137" t="s">
        <v>295</v>
      </c>
      <c r="D135" s="192">
        <f t="shared" ref="D135:D167" si="2">SUM(E135:AI135)</f>
        <v>0</v>
      </c>
      <c r="E135" s="212">
        <v>0</v>
      </c>
      <c r="F135" s="30">
        <v>0</v>
      </c>
      <c r="G135" s="30">
        <v>0</v>
      </c>
      <c r="H135" s="30">
        <v>0</v>
      </c>
      <c r="I135" s="30">
        <v>0</v>
      </c>
      <c r="J135" s="30">
        <v>0</v>
      </c>
      <c r="K135" s="30">
        <v>0</v>
      </c>
      <c r="L135" s="30">
        <v>0</v>
      </c>
      <c r="M135" s="30">
        <v>0</v>
      </c>
      <c r="N135" s="30">
        <v>0</v>
      </c>
      <c r="O135" s="30">
        <v>0</v>
      </c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213"/>
    </row>
    <row r="136" spans="1:35" s="40" customFormat="1" x14ac:dyDescent="0.4">
      <c r="A136" s="121">
        <v>134</v>
      </c>
      <c r="B136" s="138" t="s">
        <v>174</v>
      </c>
      <c r="C136" s="137" t="s">
        <v>175</v>
      </c>
      <c r="D136" s="192">
        <f t="shared" si="2"/>
        <v>11.341441999999997</v>
      </c>
      <c r="E136" s="212">
        <v>-1.5155160000000001</v>
      </c>
      <c r="F136" s="30">
        <v>-0.71300399999999997</v>
      </c>
      <c r="G136" s="30">
        <v>-4.8220000000000001</v>
      </c>
      <c r="H136" s="30">
        <v>-5.486872</v>
      </c>
      <c r="I136" s="30">
        <v>-0.30091000000000001</v>
      </c>
      <c r="J136" s="30">
        <v>20.547447999999999</v>
      </c>
      <c r="K136" s="30">
        <v>0</v>
      </c>
      <c r="L136" s="30">
        <v>0</v>
      </c>
      <c r="M136" s="30">
        <v>-3.0503520000000002</v>
      </c>
      <c r="N136" s="30">
        <v>-1.4028640000000001</v>
      </c>
      <c r="O136" s="30">
        <v>8.0855119999999996</v>
      </c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213"/>
    </row>
    <row r="137" spans="1:35" s="40" customFormat="1" x14ac:dyDescent="0.4">
      <c r="A137" s="121">
        <v>135</v>
      </c>
      <c r="B137" s="138" t="s">
        <v>39</v>
      </c>
      <c r="C137" s="137" t="s">
        <v>11</v>
      </c>
      <c r="D137" s="192">
        <f t="shared" si="2"/>
        <v>-1.1900000000000001E-3</v>
      </c>
      <c r="E137" s="212">
        <v>-1.47E-4</v>
      </c>
      <c r="F137" s="30">
        <v>-1.47E-4</v>
      </c>
      <c r="G137" s="30">
        <v>-1.47E-4</v>
      </c>
      <c r="H137" s="30">
        <v>2.4000000000000001E-5</v>
      </c>
      <c r="I137" s="30">
        <v>-1.47E-4</v>
      </c>
      <c r="J137" s="30">
        <v>-1.3999999999999999E-4</v>
      </c>
      <c r="K137" s="30">
        <v>-2.6699999999999998E-4</v>
      </c>
      <c r="L137" s="30">
        <v>-1.47E-4</v>
      </c>
      <c r="M137" s="30">
        <v>-1.47E-4</v>
      </c>
      <c r="N137" s="30">
        <v>-4.0900000000000002E-4</v>
      </c>
      <c r="O137" s="30">
        <v>4.84E-4</v>
      </c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213"/>
    </row>
    <row r="138" spans="1:35" s="40" customFormat="1" x14ac:dyDescent="0.4">
      <c r="A138" s="121">
        <v>136</v>
      </c>
      <c r="B138" s="138" t="s">
        <v>90</v>
      </c>
      <c r="C138" s="137" t="s">
        <v>91</v>
      </c>
      <c r="D138" s="192">
        <f t="shared" si="2"/>
        <v>0</v>
      </c>
      <c r="E138" s="212">
        <v>0</v>
      </c>
      <c r="F138" s="30">
        <v>0</v>
      </c>
      <c r="G138" s="30">
        <v>0</v>
      </c>
      <c r="H138" s="30">
        <v>0</v>
      </c>
      <c r="I138" s="30">
        <v>0</v>
      </c>
      <c r="J138" s="30">
        <v>0</v>
      </c>
      <c r="K138" s="30">
        <v>0</v>
      </c>
      <c r="L138" s="30">
        <v>0</v>
      </c>
      <c r="M138" s="30">
        <v>0</v>
      </c>
      <c r="N138" s="30">
        <v>0</v>
      </c>
      <c r="O138" s="30">
        <v>0</v>
      </c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213"/>
    </row>
    <row r="139" spans="1:35" s="40" customFormat="1" x14ac:dyDescent="0.4">
      <c r="A139" s="121">
        <v>137</v>
      </c>
      <c r="B139" s="138" t="s">
        <v>311</v>
      </c>
      <c r="C139" s="137" t="s">
        <v>312</v>
      </c>
      <c r="D139" s="192">
        <f t="shared" si="2"/>
        <v>-68.068800999999965</v>
      </c>
      <c r="E139" s="212">
        <v>0.21106</v>
      </c>
      <c r="F139" s="30">
        <v>-100</v>
      </c>
      <c r="G139" s="30">
        <v>0.21106</v>
      </c>
      <c r="H139" s="30">
        <v>0.21106</v>
      </c>
      <c r="I139" s="30">
        <v>0.21106</v>
      </c>
      <c r="J139" s="30">
        <v>0.21106</v>
      </c>
      <c r="K139" s="30">
        <v>0.21106</v>
      </c>
      <c r="L139" s="30">
        <v>0.21106</v>
      </c>
      <c r="M139" s="30">
        <v>0.21106</v>
      </c>
      <c r="N139" s="30">
        <v>0.21106</v>
      </c>
      <c r="O139" s="30">
        <v>30.031659000000001</v>
      </c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213"/>
    </row>
    <row r="140" spans="1:35" s="40" customFormat="1" x14ac:dyDescent="0.4">
      <c r="A140" s="121">
        <v>138</v>
      </c>
      <c r="B140" s="138" t="s">
        <v>119</v>
      </c>
      <c r="C140" s="137" t="s">
        <v>120</v>
      </c>
      <c r="D140" s="192">
        <f t="shared" si="2"/>
        <v>0</v>
      </c>
      <c r="E140" s="212">
        <v>0</v>
      </c>
      <c r="F140" s="30">
        <v>0</v>
      </c>
      <c r="G140" s="30">
        <v>0</v>
      </c>
      <c r="H140" s="30">
        <v>0</v>
      </c>
      <c r="I140" s="30">
        <v>0</v>
      </c>
      <c r="J140" s="30">
        <v>0</v>
      </c>
      <c r="K140" s="30">
        <v>0</v>
      </c>
      <c r="L140" s="30">
        <v>0</v>
      </c>
      <c r="M140" s="30">
        <v>0</v>
      </c>
      <c r="N140" s="30">
        <v>0</v>
      </c>
      <c r="O140" s="30">
        <v>0</v>
      </c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213"/>
    </row>
    <row r="141" spans="1:35" s="40" customFormat="1" x14ac:dyDescent="0.4">
      <c r="A141" s="121">
        <v>139</v>
      </c>
      <c r="B141" s="138" t="s">
        <v>198</v>
      </c>
      <c r="C141" s="137" t="s">
        <v>199</v>
      </c>
      <c r="D141" s="192">
        <f t="shared" si="2"/>
        <v>22</v>
      </c>
      <c r="E141" s="212">
        <v>22</v>
      </c>
      <c r="F141" s="30">
        <v>0</v>
      </c>
      <c r="G141" s="30">
        <v>0</v>
      </c>
      <c r="H141" s="30">
        <v>0</v>
      </c>
      <c r="I141" s="30">
        <v>0</v>
      </c>
      <c r="J141" s="30">
        <v>0</v>
      </c>
      <c r="K141" s="30">
        <v>0</v>
      </c>
      <c r="L141" s="30">
        <v>0</v>
      </c>
      <c r="M141" s="30">
        <v>0</v>
      </c>
      <c r="N141" s="30">
        <v>0</v>
      </c>
      <c r="O141" s="30">
        <v>0</v>
      </c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213"/>
    </row>
    <row r="142" spans="1:35" s="40" customFormat="1" x14ac:dyDescent="0.4">
      <c r="A142" s="121">
        <v>140</v>
      </c>
      <c r="B142" s="138" t="s">
        <v>248</v>
      </c>
      <c r="C142" s="137" t="s">
        <v>315</v>
      </c>
      <c r="D142" s="192">
        <f t="shared" si="2"/>
        <v>751.94584900000007</v>
      </c>
      <c r="E142" s="212">
        <v>182.19572500000001</v>
      </c>
      <c r="F142" s="30">
        <v>-89.508672000000004</v>
      </c>
      <c r="G142" s="30">
        <v>51.375540000000001</v>
      </c>
      <c r="H142" s="30">
        <v>-21.753257000000001</v>
      </c>
      <c r="I142" s="30">
        <v>27.278590000000001</v>
      </c>
      <c r="J142" s="30">
        <v>36.198659999999997</v>
      </c>
      <c r="K142" s="30">
        <v>140.84989400000001</v>
      </c>
      <c r="L142" s="30">
        <v>202.24665999999999</v>
      </c>
      <c r="M142" s="30">
        <v>117.682902</v>
      </c>
      <c r="N142" s="30">
        <v>53.265813000000001</v>
      </c>
      <c r="O142" s="30">
        <v>52.113993999999998</v>
      </c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213"/>
    </row>
    <row r="143" spans="1:35" s="40" customFormat="1" x14ac:dyDescent="0.4">
      <c r="A143" s="121">
        <v>141</v>
      </c>
      <c r="B143" s="138" t="s">
        <v>249</v>
      </c>
      <c r="C143" s="137" t="s">
        <v>250</v>
      </c>
      <c r="D143" s="192">
        <f t="shared" si="2"/>
        <v>-265.73357700000003</v>
      </c>
      <c r="E143" s="212">
        <v>12.785067</v>
      </c>
      <c r="F143" s="30">
        <v>-158.63377</v>
      </c>
      <c r="G143" s="30">
        <v>-10.05852</v>
      </c>
      <c r="H143" s="30">
        <v>20.596609999999998</v>
      </c>
      <c r="I143" s="30">
        <v>-14.832604999999999</v>
      </c>
      <c r="J143" s="30">
        <v>-216.835508</v>
      </c>
      <c r="K143" s="30">
        <v>-14.837552000000001</v>
      </c>
      <c r="L143" s="30">
        <v>10.936328</v>
      </c>
      <c r="M143" s="30">
        <v>115.469961</v>
      </c>
      <c r="N143" s="30">
        <v>-17.083008</v>
      </c>
      <c r="O143" s="30">
        <v>6.7594200000000004</v>
      </c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213"/>
    </row>
    <row r="144" spans="1:35" s="40" customFormat="1" x14ac:dyDescent="0.4">
      <c r="A144" s="121">
        <v>142</v>
      </c>
      <c r="B144" s="138" t="s">
        <v>92</v>
      </c>
      <c r="C144" s="137" t="s">
        <v>153</v>
      </c>
      <c r="D144" s="192">
        <f t="shared" si="2"/>
        <v>-1167.158011</v>
      </c>
      <c r="E144" s="212">
        <v>-153.15208699999999</v>
      </c>
      <c r="F144" s="30">
        <v>-120.011605</v>
      </c>
      <c r="G144" s="30">
        <v>-124.067177</v>
      </c>
      <c r="H144" s="30">
        <v>-104.563036</v>
      </c>
      <c r="I144" s="30">
        <v>-104.158845</v>
      </c>
      <c r="J144" s="30">
        <v>-165.292168</v>
      </c>
      <c r="K144" s="30">
        <v>-71.190385000000006</v>
      </c>
      <c r="L144" s="30">
        <v>32.904893999999999</v>
      </c>
      <c r="M144" s="30">
        <v>-77.354296000000005</v>
      </c>
      <c r="N144" s="30">
        <v>-168.20626200000001</v>
      </c>
      <c r="O144" s="30">
        <v>-112.067044</v>
      </c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213"/>
    </row>
    <row r="145" spans="1:35" s="40" customFormat="1" x14ac:dyDescent="0.4">
      <c r="A145" s="121">
        <v>143</v>
      </c>
      <c r="B145" s="138" t="s">
        <v>188</v>
      </c>
      <c r="C145" s="137" t="s">
        <v>189</v>
      </c>
      <c r="D145" s="192">
        <f t="shared" si="2"/>
        <v>-7.2448319999999811</v>
      </c>
      <c r="E145" s="212">
        <v>34.146479999999997</v>
      </c>
      <c r="F145" s="30">
        <v>3.852449</v>
      </c>
      <c r="G145" s="30">
        <v>-21.149711</v>
      </c>
      <c r="H145" s="30">
        <v>1.121613</v>
      </c>
      <c r="I145" s="30">
        <v>-1.6409009999999999</v>
      </c>
      <c r="J145" s="30">
        <v>-109.450912</v>
      </c>
      <c r="K145" s="30">
        <v>-97.408000999999999</v>
      </c>
      <c r="L145" s="30">
        <v>107.505651</v>
      </c>
      <c r="M145" s="30">
        <v>33.984133</v>
      </c>
      <c r="N145" s="30">
        <v>8.3905469999999998</v>
      </c>
      <c r="O145" s="30">
        <v>33.403820000000003</v>
      </c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213"/>
    </row>
    <row r="146" spans="1:35" s="40" customFormat="1" x14ac:dyDescent="0.4">
      <c r="A146" s="121">
        <v>144</v>
      </c>
      <c r="B146" s="138" t="s">
        <v>271</v>
      </c>
      <c r="C146" s="137" t="s">
        <v>272</v>
      </c>
      <c r="D146" s="192">
        <f t="shared" si="2"/>
        <v>-180.69858300000001</v>
      </c>
      <c r="E146" s="212">
        <v>-29.687282</v>
      </c>
      <c r="F146" s="30">
        <v>-51.883232</v>
      </c>
      <c r="G146" s="30">
        <v>-1.87381</v>
      </c>
      <c r="H146" s="30">
        <v>-6.8452780000000004</v>
      </c>
      <c r="I146" s="30">
        <v>8.3201999999999998</v>
      </c>
      <c r="J146" s="30">
        <v>-20.485793999999999</v>
      </c>
      <c r="K146" s="30">
        <v>-37.740969999999997</v>
      </c>
      <c r="L146" s="30">
        <v>-48.016047999999998</v>
      </c>
      <c r="M146" s="30">
        <v>-25.772272000000001</v>
      </c>
      <c r="N146" s="30">
        <v>26.159244999999999</v>
      </c>
      <c r="O146" s="30">
        <v>7.1266579999999999</v>
      </c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213"/>
    </row>
    <row r="147" spans="1:35" s="40" customFormat="1" x14ac:dyDescent="0.4">
      <c r="A147" s="121">
        <v>145</v>
      </c>
      <c r="B147" s="122" t="s">
        <v>340</v>
      </c>
      <c r="C147" s="137" t="s">
        <v>341</v>
      </c>
      <c r="D147" s="192">
        <f t="shared" si="2"/>
        <v>0</v>
      </c>
      <c r="E147" s="212">
        <v>0</v>
      </c>
      <c r="F147" s="30">
        <v>0</v>
      </c>
      <c r="G147" s="30">
        <v>0</v>
      </c>
      <c r="H147" s="30">
        <v>0</v>
      </c>
      <c r="I147" s="30">
        <v>0</v>
      </c>
      <c r="J147" s="30">
        <v>0</v>
      </c>
      <c r="K147" s="30">
        <v>0</v>
      </c>
      <c r="L147" s="30">
        <v>0</v>
      </c>
      <c r="M147" s="30">
        <v>0</v>
      </c>
      <c r="N147" s="30">
        <v>0</v>
      </c>
      <c r="O147" s="30">
        <v>0</v>
      </c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213"/>
    </row>
    <row r="148" spans="1:35" s="40" customFormat="1" x14ac:dyDescent="0.4">
      <c r="A148" s="121">
        <v>146</v>
      </c>
      <c r="B148" s="138" t="s">
        <v>211</v>
      </c>
      <c r="C148" s="137" t="s">
        <v>212</v>
      </c>
      <c r="D148" s="192">
        <f t="shared" si="2"/>
        <v>-18.56662600000001</v>
      </c>
      <c r="E148" s="212">
        <v>-26.577376000000001</v>
      </c>
      <c r="F148" s="30">
        <v>-12.803371</v>
      </c>
      <c r="G148" s="30">
        <v>-5.131793</v>
      </c>
      <c r="H148" s="30">
        <v>-5.4077719999999996</v>
      </c>
      <c r="I148" s="30">
        <v>-10.137354999999999</v>
      </c>
      <c r="J148" s="30">
        <v>-6.56088</v>
      </c>
      <c r="K148" s="30">
        <v>13.100679</v>
      </c>
      <c r="L148" s="30">
        <v>16.374759999999998</v>
      </c>
      <c r="M148" s="30">
        <v>3.4487830000000002</v>
      </c>
      <c r="N148" s="30">
        <v>8.8498110000000008</v>
      </c>
      <c r="O148" s="30">
        <v>6.2778879999999999</v>
      </c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213"/>
    </row>
    <row r="149" spans="1:35" s="40" customFormat="1" x14ac:dyDescent="0.4">
      <c r="A149" s="121">
        <v>147</v>
      </c>
      <c r="B149" s="138" t="s">
        <v>121</v>
      </c>
      <c r="C149" s="137" t="s">
        <v>122</v>
      </c>
      <c r="D149" s="192">
        <f t="shared" si="2"/>
        <v>-637.43364400000007</v>
      </c>
      <c r="E149" s="212">
        <v>100.377256</v>
      </c>
      <c r="F149" s="30">
        <v>-644.76872200000003</v>
      </c>
      <c r="G149" s="30">
        <v>16.327117999999999</v>
      </c>
      <c r="H149" s="30">
        <v>-76.198856000000006</v>
      </c>
      <c r="I149" s="30">
        <v>-12.402464999999999</v>
      </c>
      <c r="J149" s="30">
        <v>-24.692764</v>
      </c>
      <c r="K149" s="30">
        <v>36.362755999999997</v>
      </c>
      <c r="L149" s="30">
        <v>95.488960000000006</v>
      </c>
      <c r="M149" s="30">
        <v>182.67768699999999</v>
      </c>
      <c r="N149" s="30">
        <v>-212.24110999999999</v>
      </c>
      <c r="O149" s="30">
        <v>-98.363504000000006</v>
      </c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213"/>
    </row>
    <row r="150" spans="1:35" s="40" customFormat="1" x14ac:dyDescent="0.4">
      <c r="A150" s="121">
        <v>148</v>
      </c>
      <c r="B150" s="138" t="s">
        <v>241</v>
      </c>
      <c r="C150" s="137" t="s">
        <v>284</v>
      </c>
      <c r="D150" s="192">
        <f t="shared" si="2"/>
        <v>-454.48019600000003</v>
      </c>
      <c r="E150" s="212">
        <v>-48.753875999999998</v>
      </c>
      <c r="F150" s="30">
        <v>-35.627955999999998</v>
      </c>
      <c r="G150" s="30">
        <v>3.2040120000000001</v>
      </c>
      <c r="H150" s="30">
        <v>62.175820000000002</v>
      </c>
      <c r="I150" s="30">
        <v>-30.448969999999999</v>
      </c>
      <c r="J150" s="30">
        <v>-286.90030000000002</v>
      </c>
      <c r="K150" s="30">
        <v>-51.370756999999998</v>
      </c>
      <c r="L150" s="30">
        <v>-4.9793620000000001</v>
      </c>
      <c r="M150" s="30">
        <v>-39.178063000000002</v>
      </c>
      <c r="N150" s="30">
        <v>-14.730767999999999</v>
      </c>
      <c r="O150" s="30">
        <v>-7.8699760000000003</v>
      </c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213"/>
    </row>
    <row r="151" spans="1:35" s="40" customFormat="1" x14ac:dyDescent="0.4">
      <c r="A151" s="121">
        <v>149</v>
      </c>
      <c r="B151" s="138" t="s">
        <v>40</v>
      </c>
      <c r="C151" s="38" t="s">
        <v>22</v>
      </c>
      <c r="D151" s="192">
        <f t="shared" si="2"/>
        <v>339.610366</v>
      </c>
      <c r="E151" s="212">
        <v>636.80799200000001</v>
      </c>
      <c r="F151" s="30">
        <v>-21.420950999999999</v>
      </c>
      <c r="G151" s="30">
        <v>5.5686390000000001</v>
      </c>
      <c r="H151" s="30">
        <v>18.108452</v>
      </c>
      <c r="I151" s="30">
        <v>46.920105</v>
      </c>
      <c r="J151" s="30">
        <v>-35.498626999999999</v>
      </c>
      <c r="K151" s="30">
        <v>-134.153142</v>
      </c>
      <c r="L151" s="30">
        <v>-119.075733</v>
      </c>
      <c r="M151" s="30">
        <v>-52.945208000000001</v>
      </c>
      <c r="N151" s="30">
        <v>-23.915331999999999</v>
      </c>
      <c r="O151" s="30">
        <v>19.214171</v>
      </c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213"/>
    </row>
    <row r="152" spans="1:35" s="40" customFormat="1" x14ac:dyDescent="0.4">
      <c r="A152" s="121">
        <v>150</v>
      </c>
      <c r="B152" s="145" t="s">
        <v>41</v>
      </c>
      <c r="C152" s="76" t="s">
        <v>50</v>
      </c>
      <c r="D152" s="206">
        <f t="shared" si="2"/>
        <v>14961.606000000002</v>
      </c>
      <c r="E152" s="217">
        <v>1360.146</v>
      </c>
      <c r="F152" s="162">
        <v>1360.146</v>
      </c>
      <c r="G152" s="162">
        <v>1360.146</v>
      </c>
      <c r="H152" s="162">
        <v>1360.146</v>
      </c>
      <c r="I152" s="162">
        <v>1360.146</v>
      </c>
      <c r="J152" s="162">
        <v>1360.146</v>
      </c>
      <c r="K152" s="162">
        <v>1360.146</v>
      </c>
      <c r="L152" s="162">
        <v>1360.146</v>
      </c>
      <c r="M152" s="162">
        <v>1360.146</v>
      </c>
      <c r="N152" s="162">
        <v>1360.146</v>
      </c>
      <c r="O152" s="162">
        <v>1360.146</v>
      </c>
      <c r="P152" s="162"/>
      <c r="Q152" s="162"/>
      <c r="R152" s="162"/>
      <c r="S152" s="162"/>
      <c r="T152" s="162"/>
      <c r="U152" s="162"/>
      <c r="V152" s="162"/>
      <c r="W152" s="162"/>
      <c r="X152" s="162"/>
      <c r="Y152" s="162"/>
      <c r="Z152" s="162"/>
      <c r="AA152" s="162"/>
      <c r="AB152" s="162"/>
      <c r="AC152" s="162"/>
      <c r="AD152" s="162"/>
      <c r="AE152" s="162"/>
      <c r="AF152" s="162"/>
      <c r="AG152" s="162"/>
      <c r="AH152" s="162"/>
      <c r="AI152" s="218"/>
    </row>
    <row r="153" spans="1:35" s="40" customFormat="1" x14ac:dyDescent="0.4">
      <c r="A153" s="121">
        <v>151</v>
      </c>
      <c r="B153" s="146" t="s">
        <v>95</v>
      </c>
      <c r="C153" s="77" t="s">
        <v>116</v>
      </c>
      <c r="D153" s="207">
        <f t="shared" si="2"/>
        <v>-5323</v>
      </c>
      <c r="E153" s="219">
        <v>-3360</v>
      </c>
      <c r="F153" s="163">
        <v>-840</v>
      </c>
      <c r="G153" s="163">
        <v>0</v>
      </c>
      <c r="H153" s="163">
        <v>0</v>
      </c>
      <c r="I153" s="163">
        <v>0</v>
      </c>
      <c r="J153" s="163">
        <v>640</v>
      </c>
      <c r="K153" s="163">
        <v>999</v>
      </c>
      <c r="L153" s="163">
        <v>1478</v>
      </c>
      <c r="M153" s="163">
        <v>0</v>
      </c>
      <c r="N153" s="163">
        <v>-4940</v>
      </c>
      <c r="O153" s="163">
        <v>700</v>
      </c>
      <c r="P153" s="163"/>
      <c r="Q153" s="163"/>
      <c r="R153" s="163"/>
      <c r="S153" s="163"/>
      <c r="T153" s="163"/>
      <c r="U153" s="163"/>
      <c r="V153" s="163"/>
      <c r="W153" s="163"/>
      <c r="X153" s="163"/>
      <c r="Y153" s="163"/>
      <c r="Z153" s="163"/>
      <c r="AA153" s="163"/>
      <c r="AB153" s="163"/>
      <c r="AC153" s="163"/>
      <c r="AD153" s="163"/>
      <c r="AE153" s="163"/>
      <c r="AF153" s="163"/>
      <c r="AG153" s="163"/>
      <c r="AH153" s="163"/>
      <c r="AI153" s="220"/>
    </row>
    <row r="154" spans="1:35" s="40" customFormat="1" x14ac:dyDescent="0.4">
      <c r="A154" s="121">
        <v>152</v>
      </c>
      <c r="B154" s="138" t="s">
        <v>180</v>
      </c>
      <c r="C154" s="137" t="s">
        <v>183</v>
      </c>
      <c r="D154" s="192">
        <f t="shared" si="2"/>
        <v>0</v>
      </c>
      <c r="E154" s="212">
        <v>0</v>
      </c>
      <c r="F154" s="30">
        <v>0</v>
      </c>
      <c r="G154" s="30">
        <v>0</v>
      </c>
      <c r="H154" s="30">
        <v>0</v>
      </c>
      <c r="I154" s="30">
        <v>0</v>
      </c>
      <c r="J154" s="30">
        <v>0</v>
      </c>
      <c r="K154" s="30">
        <v>0</v>
      </c>
      <c r="L154" s="30">
        <v>0</v>
      </c>
      <c r="M154" s="30">
        <v>0</v>
      </c>
      <c r="N154" s="30">
        <v>0</v>
      </c>
      <c r="O154" s="30">
        <v>0</v>
      </c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213"/>
    </row>
    <row r="155" spans="1:35" s="40" customFormat="1" x14ac:dyDescent="0.4">
      <c r="A155" s="121">
        <v>153</v>
      </c>
      <c r="B155" s="144" t="s">
        <v>270</v>
      </c>
      <c r="C155" s="38" t="s">
        <v>269</v>
      </c>
      <c r="D155" s="192">
        <f t="shared" si="2"/>
        <v>0.31658900000000001</v>
      </c>
      <c r="E155" s="212">
        <v>0</v>
      </c>
      <c r="F155" s="30">
        <v>0</v>
      </c>
      <c r="G155" s="30">
        <v>0</v>
      </c>
      <c r="H155" s="30">
        <v>0</v>
      </c>
      <c r="I155" s="30">
        <v>0</v>
      </c>
      <c r="J155" s="30">
        <v>0</v>
      </c>
      <c r="K155" s="30">
        <v>0</v>
      </c>
      <c r="L155" s="30">
        <v>0</v>
      </c>
      <c r="M155" s="30">
        <v>0</v>
      </c>
      <c r="N155" s="30">
        <v>0.31658900000000001</v>
      </c>
      <c r="O155" s="30">
        <v>0</v>
      </c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213"/>
    </row>
    <row r="156" spans="1:35" s="40" customFormat="1" x14ac:dyDescent="0.4">
      <c r="A156" s="121">
        <v>154</v>
      </c>
      <c r="B156" s="138" t="s">
        <v>93</v>
      </c>
      <c r="C156" s="137" t="s">
        <v>94</v>
      </c>
      <c r="D156" s="192">
        <f t="shared" si="2"/>
        <v>30.025616999999997</v>
      </c>
      <c r="E156" s="212">
        <v>3.4141309999999998</v>
      </c>
      <c r="F156" s="30">
        <v>1.5856030000000001</v>
      </c>
      <c r="G156" s="30">
        <v>1.4157329999999999</v>
      </c>
      <c r="H156" s="30">
        <v>1.2361</v>
      </c>
      <c r="I156" s="30">
        <v>1.51739</v>
      </c>
      <c r="J156" s="30">
        <v>1.3090139999999999</v>
      </c>
      <c r="K156" s="30">
        <v>4.5549109999999997</v>
      </c>
      <c r="L156" s="30">
        <v>4.3648829999999998</v>
      </c>
      <c r="M156" s="30">
        <v>4.6047159999999998</v>
      </c>
      <c r="N156" s="30">
        <v>3.5716160000000001</v>
      </c>
      <c r="O156" s="30">
        <v>2.4515199999999999</v>
      </c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213"/>
    </row>
    <row r="157" spans="1:35" s="40" customFormat="1" x14ac:dyDescent="0.4">
      <c r="A157" s="121">
        <v>155</v>
      </c>
      <c r="B157" s="138" t="s">
        <v>126</v>
      </c>
      <c r="C157" s="137" t="s">
        <v>127</v>
      </c>
      <c r="D157" s="192">
        <f t="shared" si="2"/>
        <v>0</v>
      </c>
      <c r="E157" s="212">
        <v>0</v>
      </c>
      <c r="F157" s="30">
        <v>0</v>
      </c>
      <c r="G157" s="30">
        <v>0</v>
      </c>
      <c r="H157" s="30">
        <v>0</v>
      </c>
      <c r="I157" s="30">
        <v>0</v>
      </c>
      <c r="J157" s="30">
        <v>0</v>
      </c>
      <c r="K157" s="30">
        <v>0</v>
      </c>
      <c r="L157" s="30">
        <v>0</v>
      </c>
      <c r="M157" s="30">
        <v>0</v>
      </c>
      <c r="N157" s="30">
        <v>0</v>
      </c>
      <c r="O157" s="30">
        <v>0</v>
      </c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213"/>
    </row>
    <row r="158" spans="1:35" s="40" customFormat="1" x14ac:dyDescent="0.4">
      <c r="A158" s="121">
        <v>156</v>
      </c>
      <c r="B158" s="138" t="s">
        <v>205</v>
      </c>
      <c r="C158" s="175" t="s">
        <v>206</v>
      </c>
      <c r="D158" s="192">
        <f t="shared" si="2"/>
        <v>0</v>
      </c>
      <c r="E158" s="212">
        <v>0</v>
      </c>
      <c r="F158" s="30">
        <v>0</v>
      </c>
      <c r="G158" s="30">
        <v>0</v>
      </c>
      <c r="H158" s="30">
        <v>0</v>
      </c>
      <c r="I158" s="30">
        <v>0</v>
      </c>
      <c r="J158" s="30">
        <v>0</v>
      </c>
      <c r="K158" s="30">
        <v>0</v>
      </c>
      <c r="L158" s="30">
        <v>0</v>
      </c>
      <c r="M158" s="30">
        <v>0</v>
      </c>
      <c r="N158" s="30">
        <v>0</v>
      </c>
      <c r="O158" s="30">
        <v>0</v>
      </c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213"/>
    </row>
    <row r="159" spans="1:35" s="40" customFormat="1" x14ac:dyDescent="0.4">
      <c r="A159" s="121">
        <v>157</v>
      </c>
      <c r="B159" s="138" t="s">
        <v>200</v>
      </c>
      <c r="C159" s="137" t="s">
        <v>201</v>
      </c>
      <c r="D159" s="192">
        <f t="shared" si="2"/>
        <v>0</v>
      </c>
      <c r="E159" s="212">
        <v>0</v>
      </c>
      <c r="F159" s="30">
        <v>0</v>
      </c>
      <c r="G159" s="30">
        <v>0</v>
      </c>
      <c r="H159" s="30">
        <v>0</v>
      </c>
      <c r="I159" s="30">
        <v>0</v>
      </c>
      <c r="J159" s="30">
        <v>0</v>
      </c>
      <c r="K159" s="30">
        <v>0</v>
      </c>
      <c r="L159" s="30">
        <v>0</v>
      </c>
      <c r="M159" s="30">
        <v>0</v>
      </c>
      <c r="N159" s="30">
        <v>0</v>
      </c>
      <c r="O159" s="30">
        <v>0</v>
      </c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213"/>
    </row>
    <row r="160" spans="1:35" s="40" customFormat="1" x14ac:dyDescent="0.4">
      <c r="A160" s="121">
        <v>158</v>
      </c>
      <c r="B160" s="138" t="s">
        <v>302</v>
      </c>
      <c r="C160" s="137" t="s">
        <v>303</v>
      </c>
      <c r="D160" s="192">
        <f t="shared" si="2"/>
        <v>-5.6950429999999992</v>
      </c>
      <c r="E160" s="212">
        <v>-0.52868599999999999</v>
      </c>
      <c r="F160" s="30">
        <v>-0.20121</v>
      </c>
      <c r="G160" s="30">
        <v>-0.641795</v>
      </c>
      <c r="H160" s="30">
        <v>-0.79022000000000003</v>
      </c>
      <c r="I160" s="30">
        <v>-0.62481399999999998</v>
      </c>
      <c r="J160" s="30">
        <v>-0.64549400000000001</v>
      </c>
      <c r="K160" s="30">
        <v>-1.3977459999999999</v>
      </c>
      <c r="L160" s="30">
        <v>-0.79421699999999995</v>
      </c>
      <c r="M160" s="30">
        <v>-7.6312000000000005E-2</v>
      </c>
      <c r="N160" s="30">
        <v>5.4510000000000001E-3</v>
      </c>
      <c r="O160" s="30">
        <v>0</v>
      </c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213"/>
    </row>
    <row r="161" spans="1:35" s="40" customFormat="1" x14ac:dyDescent="0.4">
      <c r="A161" s="121">
        <v>159</v>
      </c>
      <c r="B161" s="138" t="s">
        <v>253</v>
      </c>
      <c r="C161" s="137" t="s">
        <v>254</v>
      </c>
      <c r="D161" s="192">
        <f t="shared" si="2"/>
        <v>845.00921000000005</v>
      </c>
      <c r="E161" s="212">
        <v>131.392391</v>
      </c>
      <c r="F161" s="30">
        <v>162.16712000000001</v>
      </c>
      <c r="G161" s="30">
        <v>3.5875159999999999</v>
      </c>
      <c r="H161" s="30">
        <v>88.839765</v>
      </c>
      <c r="I161" s="30">
        <v>44.158822999999998</v>
      </c>
      <c r="J161" s="30">
        <v>73.334545000000006</v>
      </c>
      <c r="K161" s="30">
        <v>15.161458</v>
      </c>
      <c r="L161" s="30">
        <v>63.168852999999999</v>
      </c>
      <c r="M161" s="30">
        <v>22.753001000000001</v>
      </c>
      <c r="N161" s="30">
        <v>109.77761700000001</v>
      </c>
      <c r="O161" s="30">
        <v>130.66812100000001</v>
      </c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213"/>
    </row>
    <row r="162" spans="1:35" s="40" customFormat="1" x14ac:dyDescent="0.4">
      <c r="A162" s="121">
        <v>160</v>
      </c>
      <c r="B162" s="138" t="s">
        <v>42</v>
      </c>
      <c r="C162" s="137" t="s">
        <v>21</v>
      </c>
      <c r="D162" s="192">
        <f t="shared" si="2"/>
        <v>-0.33157699999999996</v>
      </c>
      <c r="E162" s="212">
        <v>-0.35183599999999998</v>
      </c>
      <c r="F162" s="30">
        <v>1.5407000000000001E-2</v>
      </c>
      <c r="G162" s="30">
        <v>1.5407000000000001E-2</v>
      </c>
      <c r="H162" s="30">
        <v>1.5407000000000001E-2</v>
      </c>
      <c r="I162" s="30">
        <v>1.5407000000000001E-2</v>
      </c>
      <c r="J162" s="30">
        <v>1.5407000000000001E-2</v>
      </c>
      <c r="K162" s="30">
        <v>1.5407000000000001E-2</v>
      </c>
      <c r="L162" s="30">
        <v>1.5407000000000001E-2</v>
      </c>
      <c r="M162" s="30">
        <v>1.5407000000000001E-2</v>
      </c>
      <c r="N162" s="30">
        <v>-0.108274</v>
      </c>
      <c r="O162" s="30">
        <v>5.2769999999999996E-3</v>
      </c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213"/>
    </row>
    <row r="163" spans="1:35" s="40" customFormat="1" x14ac:dyDescent="0.4">
      <c r="A163" s="121">
        <v>161</v>
      </c>
      <c r="B163" s="138" t="s">
        <v>227</v>
      </c>
      <c r="C163" s="137" t="s">
        <v>238</v>
      </c>
      <c r="D163" s="192">
        <f t="shared" si="2"/>
        <v>0</v>
      </c>
      <c r="E163" s="212">
        <v>0</v>
      </c>
      <c r="F163" s="30">
        <v>0</v>
      </c>
      <c r="G163" s="30">
        <v>0</v>
      </c>
      <c r="H163" s="30">
        <v>0</v>
      </c>
      <c r="I163" s="30">
        <v>0</v>
      </c>
      <c r="J163" s="30">
        <v>0</v>
      </c>
      <c r="K163" s="30">
        <v>0</v>
      </c>
      <c r="L163" s="30">
        <v>0</v>
      </c>
      <c r="M163" s="30">
        <v>0</v>
      </c>
      <c r="N163" s="30">
        <v>0</v>
      </c>
      <c r="O163" s="30">
        <v>0</v>
      </c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213"/>
    </row>
    <row r="164" spans="1:35" s="40" customFormat="1" x14ac:dyDescent="0.4">
      <c r="A164" s="121">
        <v>162</v>
      </c>
      <c r="B164" s="138" t="s">
        <v>155</v>
      </c>
      <c r="C164" s="137" t="s">
        <v>156</v>
      </c>
      <c r="D164" s="192">
        <f t="shared" si="2"/>
        <v>-2.1095360000000003</v>
      </c>
      <c r="E164" s="212">
        <v>-0.13972100000000001</v>
      </c>
      <c r="F164" s="30">
        <v>-0.13972100000000001</v>
      </c>
      <c r="G164" s="30">
        <v>-0.13972100000000001</v>
      </c>
      <c r="H164" s="30">
        <v>-0.13972100000000001</v>
      </c>
      <c r="I164" s="30">
        <v>-0.13972100000000001</v>
      </c>
      <c r="J164" s="30">
        <v>-0.13972100000000001</v>
      </c>
      <c r="K164" s="30">
        <v>-0.13972100000000001</v>
      </c>
      <c r="L164" s="30">
        <v>-0.13972100000000001</v>
      </c>
      <c r="M164" s="30">
        <v>-0.13972100000000001</v>
      </c>
      <c r="N164" s="30">
        <v>-0.71232600000000001</v>
      </c>
      <c r="O164" s="30">
        <v>-0.13972100000000001</v>
      </c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213"/>
    </row>
    <row r="165" spans="1:35" s="40" customFormat="1" x14ac:dyDescent="0.4">
      <c r="A165" s="121">
        <v>163</v>
      </c>
      <c r="B165" s="138" t="s">
        <v>43</v>
      </c>
      <c r="C165" s="137" t="s">
        <v>12</v>
      </c>
      <c r="D165" s="192">
        <f t="shared" si="2"/>
        <v>0</v>
      </c>
      <c r="E165" s="212">
        <v>0</v>
      </c>
      <c r="F165" s="30">
        <v>0</v>
      </c>
      <c r="G165" s="30">
        <v>0</v>
      </c>
      <c r="H165" s="30">
        <v>0</v>
      </c>
      <c r="I165" s="30">
        <v>0</v>
      </c>
      <c r="J165" s="30">
        <v>0</v>
      </c>
      <c r="K165" s="30">
        <v>0</v>
      </c>
      <c r="L165" s="30">
        <v>0</v>
      </c>
      <c r="M165" s="30">
        <v>0</v>
      </c>
      <c r="N165" s="30">
        <v>0</v>
      </c>
      <c r="O165" s="30">
        <v>0</v>
      </c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213"/>
    </row>
    <row r="166" spans="1:35" s="40" customFormat="1" x14ac:dyDescent="0.4">
      <c r="A166" s="121">
        <v>164</v>
      </c>
      <c r="B166" s="138" t="s">
        <v>308</v>
      </c>
      <c r="C166" s="137" t="s">
        <v>309</v>
      </c>
      <c r="D166" s="192">
        <f t="shared" si="2"/>
        <v>0</v>
      </c>
      <c r="E166" s="212">
        <v>0</v>
      </c>
      <c r="F166" s="30">
        <v>0</v>
      </c>
      <c r="G166" s="30">
        <v>0</v>
      </c>
      <c r="H166" s="30">
        <v>0</v>
      </c>
      <c r="I166" s="30">
        <v>0</v>
      </c>
      <c r="J166" s="30">
        <v>0</v>
      </c>
      <c r="K166" s="30">
        <v>0</v>
      </c>
      <c r="L166" s="30">
        <v>0</v>
      </c>
      <c r="M166" s="30">
        <v>0</v>
      </c>
      <c r="N166" s="30">
        <v>0</v>
      </c>
      <c r="O166" s="30">
        <v>0</v>
      </c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213"/>
    </row>
    <row r="167" spans="1:35" s="40" customFormat="1" ht="17.399999999999999" thickBot="1" x14ac:dyDescent="0.45">
      <c r="A167" s="121">
        <v>165</v>
      </c>
      <c r="B167" s="122" t="s">
        <v>320</v>
      </c>
      <c r="C167" s="140" t="s">
        <v>321</v>
      </c>
      <c r="D167" s="195">
        <f t="shared" si="2"/>
        <v>0</v>
      </c>
      <c r="E167" s="221">
        <v>0</v>
      </c>
      <c r="F167" s="222">
        <v>0</v>
      </c>
      <c r="G167" s="222">
        <v>0</v>
      </c>
      <c r="H167" s="222">
        <v>0</v>
      </c>
      <c r="I167" s="222">
        <v>0</v>
      </c>
      <c r="J167" s="222">
        <v>0</v>
      </c>
      <c r="K167" s="222">
        <v>0</v>
      </c>
      <c r="L167" s="222">
        <v>0</v>
      </c>
      <c r="M167" s="222">
        <v>0</v>
      </c>
      <c r="N167" s="222">
        <v>0</v>
      </c>
      <c r="O167" s="222">
        <v>0</v>
      </c>
      <c r="P167" s="222"/>
      <c r="Q167" s="222"/>
      <c r="R167" s="222"/>
      <c r="S167" s="222"/>
      <c r="T167" s="222"/>
      <c r="U167" s="222"/>
      <c r="V167" s="222"/>
      <c r="W167" s="222"/>
      <c r="X167" s="222"/>
      <c r="Y167" s="222"/>
      <c r="Z167" s="222"/>
      <c r="AA167" s="222"/>
      <c r="AB167" s="222"/>
      <c r="AC167" s="222"/>
      <c r="AD167" s="222"/>
      <c r="AE167" s="222"/>
      <c r="AF167" s="222"/>
      <c r="AG167" s="222"/>
      <c r="AH167" s="222"/>
      <c r="AI167" s="223"/>
    </row>
    <row r="168" spans="1:35" s="41" customFormat="1" ht="17.399999999999999" thickBot="1" x14ac:dyDescent="0.35">
      <c r="C168" s="240" t="s">
        <v>15</v>
      </c>
      <c r="D168" s="58">
        <f>SUM(D3:D167)</f>
        <v>-1229.7662590000009</v>
      </c>
      <c r="E168" s="184">
        <f t="shared" ref="E168:AI168" si="3">SUM(E3:E167)</f>
        <v>7707.1961659999997</v>
      </c>
      <c r="F168" s="184">
        <f>SUM(F3:F167)</f>
        <v>-7027.3190510000031</v>
      </c>
      <c r="G168" s="184">
        <f t="shared" si="3"/>
        <v>-2599.4920130000005</v>
      </c>
      <c r="H168" s="184">
        <f t="shared" si="3"/>
        <v>-254.96612599999887</v>
      </c>
      <c r="I168" s="184">
        <f t="shared" si="3"/>
        <v>-2188.0882919999985</v>
      </c>
      <c r="J168" s="184">
        <f>SUM(J3:J167)</f>
        <v>1488.4404219999997</v>
      </c>
      <c r="K168" s="184">
        <f t="shared" si="3"/>
        <v>894.93354999999951</v>
      </c>
      <c r="L168" s="184">
        <f t="shared" si="3"/>
        <v>8137.4778229999984</v>
      </c>
      <c r="M168" s="184">
        <f t="shared" si="3"/>
        <v>-2165.8820660000015</v>
      </c>
      <c r="N168" s="184">
        <f t="shared" si="3"/>
        <v>-6624.6395660000007</v>
      </c>
      <c r="O168" s="184">
        <f t="shared" si="3"/>
        <v>1402.5728939999999</v>
      </c>
      <c r="P168" s="184">
        <f t="shared" si="3"/>
        <v>0</v>
      </c>
      <c r="Q168" s="184">
        <f t="shared" si="3"/>
        <v>0</v>
      </c>
      <c r="R168" s="184">
        <f t="shared" si="3"/>
        <v>0</v>
      </c>
      <c r="S168" s="184">
        <f t="shared" si="3"/>
        <v>0</v>
      </c>
      <c r="T168" s="184">
        <f t="shared" si="3"/>
        <v>0</v>
      </c>
      <c r="U168" s="184">
        <f t="shared" si="3"/>
        <v>0</v>
      </c>
      <c r="V168" s="184">
        <f t="shared" si="3"/>
        <v>0</v>
      </c>
      <c r="W168" s="184">
        <f t="shared" si="3"/>
        <v>0</v>
      </c>
      <c r="X168" s="184">
        <f t="shared" si="3"/>
        <v>0</v>
      </c>
      <c r="Y168" s="184">
        <f>SUM(Y3:Y167)</f>
        <v>0</v>
      </c>
      <c r="Z168" s="184">
        <f>SUM(Z3:Z167)</f>
        <v>0</v>
      </c>
      <c r="AA168" s="184">
        <f t="shared" si="3"/>
        <v>0</v>
      </c>
      <c r="AB168" s="184">
        <f t="shared" si="3"/>
        <v>0</v>
      </c>
      <c r="AC168" s="184">
        <f t="shared" si="3"/>
        <v>0</v>
      </c>
      <c r="AD168" s="184">
        <f t="shared" si="3"/>
        <v>0</v>
      </c>
      <c r="AE168" s="184">
        <f t="shared" si="3"/>
        <v>0</v>
      </c>
      <c r="AF168" s="184">
        <f t="shared" si="3"/>
        <v>0</v>
      </c>
      <c r="AG168" s="184">
        <f t="shared" si="3"/>
        <v>0</v>
      </c>
      <c r="AH168" s="184">
        <f t="shared" si="3"/>
        <v>0</v>
      </c>
      <c r="AI168" s="184">
        <f t="shared" si="3"/>
        <v>0</v>
      </c>
    </row>
    <row r="169" spans="1:35" s="32" customFormat="1" x14ac:dyDescent="0.4">
      <c r="A169" s="59"/>
      <c r="B169" s="59"/>
      <c r="C169" s="60">
        <f>SUM(E168:AI168)</f>
        <v>-1229.7662590000059</v>
      </c>
      <c r="D169" s="66">
        <f>SUM(E169:AI169)</f>
        <v>-16191.372259000005</v>
      </c>
      <c r="E169" s="155">
        <f t="shared" ref="E169:AI169" si="4">SUM(E3:E167)-E152</f>
        <v>6347.050166</v>
      </c>
      <c r="F169" s="155">
        <f t="shared" si="4"/>
        <v>-8387.4650510000029</v>
      </c>
      <c r="G169" s="155">
        <f t="shared" si="4"/>
        <v>-3959.6380130000007</v>
      </c>
      <c r="H169" s="155">
        <f>SUM(H3:H167)-H152</f>
        <v>-1615.1121259999989</v>
      </c>
      <c r="I169" s="155">
        <f>SUM(I3:I167)-I152</f>
        <v>-3548.2342919999983</v>
      </c>
      <c r="J169" s="155">
        <f t="shared" si="4"/>
        <v>128.29442199999971</v>
      </c>
      <c r="K169" s="155">
        <f t="shared" si="4"/>
        <v>-465.21245000000044</v>
      </c>
      <c r="L169" s="155">
        <f t="shared" si="4"/>
        <v>6777.3318229999986</v>
      </c>
      <c r="M169" s="155">
        <f t="shared" si="4"/>
        <v>-3526.0280660000017</v>
      </c>
      <c r="N169" s="155">
        <f t="shared" si="4"/>
        <v>-7984.7855660000005</v>
      </c>
      <c r="O169" s="155">
        <f t="shared" si="4"/>
        <v>42.426893999999947</v>
      </c>
      <c r="P169" s="155">
        <f t="shared" si="4"/>
        <v>0</v>
      </c>
      <c r="Q169" s="155">
        <f t="shared" si="4"/>
        <v>0</v>
      </c>
      <c r="R169" s="155">
        <f t="shared" si="4"/>
        <v>0</v>
      </c>
      <c r="S169" s="155">
        <f t="shared" si="4"/>
        <v>0</v>
      </c>
      <c r="T169" s="155">
        <f>SUM(T3:T167)-T152</f>
        <v>0</v>
      </c>
      <c r="U169" s="155">
        <f t="shared" si="4"/>
        <v>0</v>
      </c>
      <c r="V169" s="155">
        <f t="shared" si="4"/>
        <v>0</v>
      </c>
      <c r="W169" s="155">
        <f t="shared" si="4"/>
        <v>0</v>
      </c>
      <c r="X169" s="155">
        <f t="shared" si="4"/>
        <v>0</v>
      </c>
      <c r="Y169" s="155">
        <f t="shared" si="4"/>
        <v>0</v>
      </c>
      <c r="Z169" s="155">
        <f t="shared" si="4"/>
        <v>0</v>
      </c>
      <c r="AA169" s="155">
        <f t="shared" si="4"/>
        <v>0</v>
      </c>
      <c r="AB169" s="155">
        <f t="shared" si="4"/>
        <v>0</v>
      </c>
      <c r="AC169" s="155">
        <f t="shared" si="4"/>
        <v>0</v>
      </c>
      <c r="AD169" s="155">
        <f t="shared" si="4"/>
        <v>0</v>
      </c>
      <c r="AE169" s="155">
        <f t="shared" si="4"/>
        <v>0</v>
      </c>
      <c r="AF169" s="155">
        <f t="shared" si="4"/>
        <v>0</v>
      </c>
      <c r="AG169" s="155">
        <f t="shared" si="4"/>
        <v>0</v>
      </c>
      <c r="AH169" s="155">
        <f t="shared" si="4"/>
        <v>0</v>
      </c>
      <c r="AI169" s="155">
        <f t="shared" si="4"/>
        <v>0</v>
      </c>
    </row>
    <row r="170" spans="1:35" s="32" customFormat="1" x14ac:dyDescent="0.4">
      <c r="A170" s="59"/>
      <c r="B170" s="59"/>
      <c r="C170" s="60"/>
      <c r="D170" s="67">
        <f>D169/10.711/1000</f>
        <v>-1.5116583193912805</v>
      </c>
      <c r="E170" s="50"/>
      <c r="F170" s="50"/>
      <c r="G170" s="46"/>
      <c r="H170" s="46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51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</row>
    <row r="171" spans="1:35" x14ac:dyDescent="0.4">
      <c r="A171" s="47"/>
      <c r="B171" s="61"/>
      <c r="C171" s="62">
        <f>C169/10.711/1000</f>
        <v>-0.11481339361404218</v>
      </c>
      <c r="D171" s="49" t="s">
        <v>16</v>
      </c>
      <c r="E171" s="50">
        <f t="shared" ref="E171:AI171" si="5">SUMIF(E3:E167,"&lt;0",E3:E167)</f>
        <v>-6129.5153979999995</v>
      </c>
      <c r="F171" s="50">
        <f t="shared" si="5"/>
        <v>-9238.4375010000022</v>
      </c>
      <c r="G171" s="50">
        <f t="shared" si="5"/>
        <v>-5850.151364999997</v>
      </c>
      <c r="H171" s="50">
        <f t="shared" si="5"/>
        <v>-3029.3239829999989</v>
      </c>
      <c r="I171" s="50">
        <f t="shared" si="5"/>
        <v>-4859.8293999999969</v>
      </c>
      <c r="J171" s="50">
        <f t="shared" si="5"/>
        <v>-2912.9243009999991</v>
      </c>
      <c r="K171" s="50">
        <f t="shared" si="5"/>
        <v>-3387.0799229999993</v>
      </c>
      <c r="L171" s="50">
        <f t="shared" si="5"/>
        <v>-1119.3077229999997</v>
      </c>
      <c r="M171" s="50">
        <f t="shared" si="5"/>
        <v>-5573.4658010000003</v>
      </c>
      <c r="N171" s="50">
        <f t="shared" si="5"/>
        <v>-9185.6499510000012</v>
      </c>
      <c r="O171" s="50">
        <f t="shared" si="5"/>
        <v>-2867.2452979999994</v>
      </c>
      <c r="P171" s="50">
        <f t="shared" si="5"/>
        <v>0</v>
      </c>
      <c r="Q171" s="50">
        <f t="shared" si="5"/>
        <v>0</v>
      </c>
      <c r="R171" s="50">
        <f t="shared" si="5"/>
        <v>0</v>
      </c>
      <c r="S171" s="50">
        <f t="shared" si="5"/>
        <v>0</v>
      </c>
      <c r="T171" s="50">
        <f t="shared" si="5"/>
        <v>0</v>
      </c>
      <c r="U171" s="50">
        <f t="shared" si="5"/>
        <v>0</v>
      </c>
      <c r="V171" s="50">
        <f t="shared" si="5"/>
        <v>0</v>
      </c>
      <c r="W171" s="50">
        <f t="shared" si="5"/>
        <v>0</v>
      </c>
      <c r="X171" s="50">
        <f t="shared" si="5"/>
        <v>0</v>
      </c>
      <c r="Y171" s="50">
        <f t="shared" si="5"/>
        <v>0</v>
      </c>
      <c r="Z171" s="50">
        <f t="shared" si="5"/>
        <v>0</v>
      </c>
      <c r="AA171" s="50">
        <f t="shared" si="5"/>
        <v>0</v>
      </c>
      <c r="AB171" s="50">
        <f t="shared" si="5"/>
        <v>0</v>
      </c>
      <c r="AC171" s="50">
        <f t="shared" si="5"/>
        <v>0</v>
      </c>
      <c r="AD171" s="50">
        <f t="shared" si="5"/>
        <v>0</v>
      </c>
      <c r="AE171" s="50">
        <f t="shared" si="5"/>
        <v>0</v>
      </c>
      <c r="AF171" s="50">
        <f t="shared" si="5"/>
        <v>0</v>
      </c>
      <c r="AG171" s="50">
        <f t="shared" si="5"/>
        <v>0</v>
      </c>
      <c r="AH171" s="50">
        <f t="shared" si="5"/>
        <v>0</v>
      </c>
      <c r="AI171" s="50">
        <f t="shared" si="5"/>
        <v>0</v>
      </c>
    </row>
    <row r="172" spans="1:35" x14ac:dyDescent="0.4">
      <c r="A172" s="47"/>
      <c r="B172" s="47"/>
      <c r="C172" s="54"/>
      <c r="D172" s="53" t="s">
        <v>17</v>
      </c>
      <c r="E172" s="50">
        <f t="shared" ref="E172:AI172" si="6">SUMIF(E3:E167,"&gt;0",E3:E167)</f>
        <v>13836.711563999999</v>
      </c>
      <c r="F172" s="50">
        <f t="shared" si="6"/>
        <v>2211.1184499999999</v>
      </c>
      <c r="G172" s="50">
        <f t="shared" si="6"/>
        <v>3250.6593519999992</v>
      </c>
      <c r="H172" s="50">
        <f t="shared" si="6"/>
        <v>2774.3578570000004</v>
      </c>
      <c r="I172" s="50">
        <f t="shared" si="6"/>
        <v>2671.7411079999997</v>
      </c>
      <c r="J172" s="50">
        <f t="shared" si="6"/>
        <v>4401.3647230000006</v>
      </c>
      <c r="K172" s="50">
        <f t="shared" si="6"/>
        <v>4282.013473</v>
      </c>
      <c r="L172" s="50">
        <f t="shared" si="6"/>
        <v>9256.7855459999973</v>
      </c>
      <c r="M172" s="50">
        <f t="shared" si="6"/>
        <v>3407.5837350000002</v>
      </c>
      <c r="N172" s="50">
        <f t="shared" si="6"/>
        <v>2561.010385000001</v>
      </c>
      <c r="O172" s="50">
        <f t="shared" si="6"/>
        <v>4269.8181919999997</v>
      </c>
      <c r="P172" s="50">
        <f t="shared" si="6"/>
        <v>0</v>
      </c>
      <c r="Q172" s="50">
        <f t="shared" si="6"/>
        <v>0</v>
      </c>
      <c r="R172" s="50">
        <f t="shared" si="6"/>
        <v>0</v>
      </c>
      <c r="S172" s="50">
        <f t="shared" si="6"/>
        <v>0</v>
      </c>
      <c r="T172" s="50">
        <f t="shared" si="6"/>
        <v>0</v>
      </c>
      <c r="U172" s="50">
        <f t="shared" si="6"/>
        <v>0</v>
      </c>
      <c r="V172" s="50">
        <f t="shared" si="6"/>
        <v>0</v>
      </c>
      <c r="W172" s="50">
        <f t="shared" si="6"/>
        <v>0</v>
      </c>
      <c r="X172" s="50">
        <f t="shared" si="6"/>
        <v>0</v>
      </c>
      <c r="Y172" s="50">
        <f t="shared" si="6"/>
        <v>0</v>
      </c>
      <c r="Z172" s="50">
        <f t="shared" si="6"/>
        <v>0</v>
      </c>
      <c r="AA172" s="50">
        <f t="shared" si="6"/>
        <v>0</v>
      </c>
      <c r="AB172" s="50">
        <f t="shared" si="6"/>
        <v>0</v>
      </c>
      <c r="AC172" s="50">
        <f t="shared" si="6"/>
        <v>0</v>
      </c>
      <c r="AD172" s="50">
        <f t="shared" si="6"/>
        <v>0</v>
      </c>
      <c r="AE172" s="50">
        <f t="shared" si="6"/>
        <v>0</v>
      </c>
      <c r="AF172" s="50">
        <f t="shared" si="6"/>
        <v>0</v>
      </c>
      <c r="AG172" s="50">
        <f t="shared" si="6"/>
        <v>0</v>
      </c>
      <c r="AH172" s="50">
        <f t="shared" si="6"/>
        <v>0</v>
      </c>
      <c r="AI172" s="50">
        <f t="shared" si="6"/>
        <v>0</v>
      </c>
    </row>
    <row r="173" spans="1:35" x14ac:dyDescent="0.4">
      <c r="A173" s="47"/>
      <c r="B173" s="47"/>
      <c r="C173" s="54"/>
      <c r="D173" s="53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  <c r="AA173" s="50"/>
      <c r="AB173" s="50"/>
      <c r="AC173" s="50"/>
      <c r="AD173" s="50"/>
      <c r="AE173" s="50"/>
    </row>
    <row r="174" spans="1:35" x14ac:dyDescent="0.4">
      <c r="A174" s="47"/>
      <c r="B174" s="47"/>
      <c r="C174" s="54"/>
      <c r="D174" s="63" t="s">
        <v>18</v>
      </c>
      <c r="E174" s="50">
        <f>E171+E172</f>
        <v>7707.1961659999997</v>
      </c>
      <c r="F174" s="50">
        <f t="shared" ref="F174:G174" si="7">F171+F172</f>
        <v>-7027.3190510000022</v>
      </c>
      <c r="G174" s="50">
        <f t="shared" si="7"/>
        <v>-2599.4920129999978</v>
      </c>
      <c r="H174" s="50">
        <f t="shared" ref="H174" si="8">H171+H172</f>
        <v>-254.96612599999844</v>
      </c>
      <c r="I174" s="50">
        <f t="shared" ref="I174:J174" si="9">I171+I172</f>
        <v>-2188.0882919999972</v>
      </c>
      <c r="J174" s="50">
        <f t="shared" si="9"/>
        <v>1488.4404220000015</v>
      </c>
      <c r="K174" s="50">
        <f t="shared" ref="K174:M174" si="10">K171+K172</f>
        <v>894.93355000000065</v>
      </c>
      <c r="L174" s="50">
        <f t="shared" si="10"/>
        <v>8137.4778229999974</v>
      </c>
      <c r="M174" s="50">
        <f t="shared" si="10"/>
        <v>-2165.8820660000001</v>
      </c>
      <c r="N174" s="50">
        <f t="shared" ref="N174:P174" si="11">N171+N172</f>
        <v>-6624.6395659999998</v>
      </c>
      <c r="O174" s="50">
        <f t="shared" si="11"/>
        <v>1402.5728940000004</v>
      </c>
      <c r="P174" s="50">
        <f t="shared" si="11"/>
        <v>0</v>
      </c>
      <c r="Q174" s="50">
        <f t="shared" ref="Q174:AD174" si="12">Q171+Q172</f>
        <v>0</v>
      </c>
      <c r="R174" s="50">
        <f>R171+R172</f>
        <v>0</v>
      </c>
      <c r="S174" s="50">
        <f t="shared" si="12"/>
        <v>0</v>
      </c>
      <c r="T174" s="50">
        <f t="shared" si="12"/>
        <v>0</v>
      </c>
      <c r="U174" s="50">
        <f t="shared" si="12"/>
        <v>0</v>
      </c>
      <c r="V174" s="50">
        <f t="shared" ref="V174:W174" si="13">V171+V172</f>
        <v>0</v>
      </c>
      <c r="W174" s="50">
        <f t="shared" si="13"/>
        <v>0</v>
      </c>
      <c r="X174" s="50">
        <f t="shared" ref="X174" si="14">X171+X172</f>
        <v>0</v>
      </c>
      <c r="Y174" s="50">
        <f t="shared" si="12"/>
        <v>0</v>
      </c>
      <c r="Z174" s="50">
        <f t="shared" si="12"/>
        <v>0</v>
      </c>
      <c r="AA174" s="50">
        <f t="shared" si="12"/>
        <v>0</v>
      </c>
      <c r="AB174" s="50">
        <f t="shared" si="12"/>
        <v>0</v>
      </c>
      <c r="AC174" s="50">
        <f t="shared" si="12"/>
        <v>0</v>
      </c>
      <c r="AD174" s="50">
        <f t="shared" si="12"/>
        <v>0</v>
      </c>
      <c r="AE174" s="50">
        <f t="shared" ref="AE174" si="15">AE171+AE172</f>
        <v>0</v>
      </c>
      <c r="AF174" s="50">
        <f t="shared" ref="AF174:AI174" si="16">AF171+AF172</f>
        <v>0</v>
      </c>
      <c r="AG174" s="50">
        <f t="shared" si="16"/>
        <v>0</v>
      </c>
      <c r="AH174" s="50">
        <f t="shared" si="16"/>
        <v>0</v>
      </c>
      <c r="AI174" s="50">
        <f t="shared" si="16"/>
        <v>0</v>
      </c>
    </row>
    <row r="175" spans="1:35" x14ac:dyDescent="0.4">
      <c r="A175" s="47"/>
      <c r="B175" s="47"/>
      <c r="C175" s="54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</row>
    <row r="176" spans="1:35" x14ac:dyDescent="0.4">
      <c r="A176" s="47"/>
      <c r="B176" s="47"/>
      <c r="C176" s="54"/>
      <c r="D176" s="63" t="s">
        <v>19</v>
      </c>
      <c r="E176" s="50">
        <f t="shared" ref="E176:G176" si="17">ABS(E171)+E172</f>
        <v>19966.226962000001</v>
      </c>
      <c r="F176" s="50">
        <f t="shared" si="17"/>
        <v>11449.555951000002</v>
      </c>
      <c r="G176" s="50">
        <f t="shared" si="17"/>
        <v>9100.8107169999967</v>
      </c>
      <c r="H176" s="50">
        <f t="shared" ref="H176" si="18">ABS(H171)+H172</f>
        <v>5803.6818399999993</v>
      </c>
      <c r="I176" s="50">
        <f t="shared" ref="I176:J176" si="19">ABS(I171)+I172</f>
        <v>7531.5705079999971</v>
      </c>
      <c r="J176" s="50">
        <f t="shared" si="19"/>
        <v>7314.2890239999997</v>
      </c>
      <c r="K176" s="50">
        <f t="shared" ref="K176:M176" si="20">ABS(K171)+K172</f>
        <v>7669.0933959999993</v>
      </c>
      <c r="L176" s="50">
        <f t="shared" si="20"/>
        <v>10376.093268999997</v>
      </c>
      <c r="M176" s="50">
        <f t="shared" si="20"/>
        <v>8981.0495360000004</v>
      </c>
      <c r="N176" s="50">
        <f t="shared" ref="N176:P176" si="21">ABS(N171)+N172</f>
        <v>11746.660336000003</v>
      </c>
      <c r="O176" s="50">
        <f t="shared" si="21"/>
        <v>7137.0634899999986</v>
      </c>
      <c r="P176" s="50">
        <f t="shared" si="21"/>
        <v>0</v>
      </c>
      <c r="Q176" s="50">
        <f t="shared" ref="Q176:AD176" si="22">ABS(Q171)+Q172</f>
        <v>0</v>
      </c>
      <c r="R176" s="50">
        <f t="shared" si="22"/>
        <v>0</v>
      </c>
      <c r="S176" s="50">
        <f t="shared" si="22"/>
        <v>0</v>
      </c>
      <c r="T176" s="50">
        <f t="shared" si="22"/>
        <v>0</v>
      </c>
      <c r="U176" s="50">
        <f t="shared" si="22"/>
        <v>0</v>
      </c>
      <c r="V176" s="50">
        <f t="shared" ref="V176:W176" si="23">ABS(V171)+V172</f>
        <v>0</v>
      </c>
      <c r="W176" s="50">
        <f t="shared" si="23"/>
        <v>0</v>
      </c>
      <c r="X176" s="50">
        <f t="shared" ref="X176" si="24">ABS(X171)+X172</f>
        <v>0</v>
      </c>
      <c r="Y176" s="50">
        <f t="shared" si="22"/>
        <v>0</v>
      </c>
      <c r="Z176" s="50">
        <f t="shared" si="22"/>
        <v>0</v>
      </c>
      <c r="AA176" s="50">
        <f t="shared" si="22"/>
        <v>0</v>
      </c>
      <c r="AB176" s="50">
        <f t="shared" si="22"/>
        <v>0</v>
      </c>
      <c r="AC176" s="50">
        <f t="shared" si="22"/>
        <v>0</v>
      </c>
      <c r="AD176" s="50">
        <f t="shared" si="22"/>
        <v>0</v>
      </c>
      <c r="AE176" s="50">
        <f t="shared" ref="AE176" si="25">ABS(AE171)+AE172</f>
        <v>0</v>
      </c>
      <c r="AF176" s="50">
        <f t="shared" ref="AF176:AI176" si="26">ABS(AF171)+AF172</f>
        <v>0</v>
      </c>
      <c r="AG176" s="50">
        <f t="shared" si="26"/>
        <v>0</v>
      </c>
      <c r="AH176" s="50">
        <f t="shared" si="26"/>
        <v>0</v>
      </c>
      <c r="AI176" s="50">
        <f t="shared" si="26"/>
        <v>0</v>
      </c>
    </row>
    <row r="177" spans="1:34" x14ac:dyDescent="0.4">
      <c r="A177" s="47"/>
      <c r="B177" s="47"/>
      <c r="C177" s="54"/>
      <c r="D177" s="23"/>
      <c r="F177" s="71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50"/>
      <c r="Y177" s="40"/>
      <c r="Z177" s="40"/>
      <c r="AA177" s="40"/>
      <c r="AB177" s="40"/>
      <c r="AC177" s="40"/>
      <c r="AD177" s="40"/>
      <c r="AE177" s="40"/>
      <c r="AF177" s="40"/>
    </row>
    <row r="178" spans="1:34" x14ac:dyDescent="0.4">
      <c r="A178" s="47"/>
      <c r="B178" s="47"/>
      <c r="C178" s="64">
        <f>D168-SUM(D152:D153)</f>
        <v>-10868.372259000003</v>
      </c>
      <c r="E178" s="23"/>
      <c r="K178" s="31"/>
      <c r="L178" s="31"/>
      <c r="M178" s="31"/>
      <c r="O178" s="31"/>
      <c r="X178" s="40"/>
    </row>
    <row r="179" spans="1:34" x14ac:dyDescent="0.4">
      <c r="C179" s="48">
        <f>C178/10.711/1000</f>
        <v>-1.0146925832321916</v>
      </c>
      <c r="F179" s="23"/>
      <c r="K179" s="31"/>
      <c r="AA179" s="31"/>
    </row>
    <row r="180" spans="1:34" x14ac:dyDescent="0.4">
      <c r="D180" s="23"/>
      <c r="G180" s="23"/>
      <c r="H180" s="23"/>
      <c r="J180" s="23"/>
      <c r="K180" s="31"/>
      <c r="M180" s="23"/>
      <c r="N180" s="23"/>
      <c r="O180" s="23"/>
      <c r="P180" s="23"/>
      <c r="Q180" s="23"/>
      <c r="R180" s="23"/>
      <c r="S180" s="23"/>
      <c r="T180" s="23"/>
      <c r="U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</row>
    <row r="181" spans="1:34" x14ac:dyDescent="0.4">
      <c r="E181" s="31"/>
      <c r="F181" s="31"/>
      <c r="G181" s="65"/>
      <c r="I181" s="23"/>
      <c r="K181" s="23"/>
      <c r="L181" s="23"/>
      <c r="V181" s="23"/>
      <c r="W181" s="23"/>
      <c r="X181" s="23"/>
    </row>
    <row r="182" spans="1:34" x14ac:dyDescent="0.4">
      <c r="G182" s="31"/>
      <c r="H182" s="31"/>
      <c r="J182" s="31"/>
      <c r="M182" s="31"/>
      <c r="N182" s="31"/>
      <c r="O182" s="31"/>
    </row>
    <row r="183" spans="1:34" x14ac:dyDescent="0.4">
      <c r="I183" s="31"/>
      <c r="K183" s="31"/>
      <c r="L183" s="31"/>
    </row>
  </sheetData>
  <mergeCells count="1">
    <mergeCell ref="C1:L1"/>
  </mergeCells>
  <conditionalFormatting sqref="Y173:AE176 X173:X177 E170:F170 AF174:AH176 E173:W176 E171:AI172 AI174 AI176 D154:D168 E168:AI168 D3:D151">
    <cfRule type="cellIs" dxfId="14" priority="30" operator="lessThan">
      <formula>0</formula>
    </cfRule>
  </conditionalFormatting>
  <conditionalFormatting sqref="D152:AI153">
    <cfRule type="cellIs" dxfId="13" priority="2" operator="lessThan">
      <formula>0</formula>
    </cfRule>
  </conditionalFormatting>
  <conditionalFormatting sqref="E3:AI167">
    <cfRule type="cellIs" dxfId="12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209"/>
  <sheetViews>
    <sheetView tabSelected="1" zoomScale="80" zoomScaleNormal="80" workbookViewId="0">
      <pane xSplit="5" ySplit="2" topLeftCell="L160" activePane="bottomRight" state="frozen"/>
      <selection pane="topRight" activeCell="F1" sqref="F1"/>
      <selection pane="bottomLeft" activeCell="A3" sqref="A3"/>
      <selection pane="bottomRight" activeCell="L191" sqref="L191"/>
    </sheetView>
  </sheetViews>
  <sheetFormatPr defaultColWidth="9.44140625" defaultRowHeight="19.2" x14ac:dyDescent="0.45"/>
  <cols>
    <col min="1" max="1" width="7" style="19" customWidth="1"/>
    <col min="2" max="2" width="56.44140625" style="9" customWidth="1"/>
    <col min="3" max="3" width="19.5546875" style="20" customWidth="1"/>
    <col min="4" max="4" width="22.5546875" style="20" customWidth="1"/>
    <col min="5" max="5" width="16.5546875" style="20" customWidth="1"/>
    <col min="6" max="6" width="10.44140625" style="9" customWidth="1"/>
    <col min="7" max="7" width="10.44140625" style="21" customWidth="1"/>
    <col min="8" max="8" width="10.44140625" style="9" customWidth="1"/>
    <col min="9" max="9" width="10" style="9" customWidth="1"/>
    <col min="10" max="13" width="10.44140625" style="9" customWidth="1"/>
    <col min="14" max="14" width="9.5546875" style="9" customWidth="1"/>
    <col min="15" max="17" width="9.5546875" style="9" bestFit="1" customWidth="1"/>
    <col min="18" max="18" width="10" style="9" customWidth="1"/>
    <col min="19" max="19" width="9.5546875" style="9" bestFit="1" customWidth="1"/>
    <col min="20" max="20" width="9.5546875" style="9" customWidth="1"/>
    <col min="21" max="21" width="9.5546875" style="9" bestFit="1" customWidth="1"/>
    <col min="22" max="22" width="9.5546875" style="9" customWidth="1"/>
    <col min="23" max="23" width="10.44140625" style="9" customWidth="1"/>
    <col min="24" max="24" width="9.5546875" style="9" bestFit="1" customWidth="1"/>
    <col min="25" max="25" width="10.44140625" style="9" bestFit="1" customWidth="1"/>
    <col min="26" max="27" width="9.5546875" style="9" bestFit="1" customWidth="1"/>
    <col min="28" max="28" width="10" style="9" bestFit="1" customWidth="1"/>
    <col min="29" max="29" width="10.5546875" style="9" customWidth="1"/>
    <col min="30" max="30" width="10" style="9" bestFit="1" customWidth="1"/>
    <col min="31" max="31" width="10.5546875" style="9" customWidth="1"/>
    <col min="32" max="32" width="10.5546875" style="9" bestFit="1" customWidth="1"/>
    <col min="33" max="35" width="10.5546875" style="9" customWidth="1"/>
    <col min="36" max="36" width="9.88671875" style="9" customWidth="1"/>
    <col min="37" max="16384" width="9.44140625" style="9"/>
  </cols>
  <sheetData>
    <row r="1" spans="1:64" s="6" customFormat="1" ht="22.35" customHeight="1" thickBot="1" x14ac:dyDescent="0.6">
      <c r="A1" s="1"/>
      <c r="B1" s="2" t="s">
        <v>376</v>
      </c>
      <c r="C1" s="3"/>
      <c r="D1" s="3"/>
      <c r="E1" s="3"/>
      <c r="F1" s="4"/>
      <c r="G1" s="5"/>
      <c r="H1" s="4"/>
      <c r="I1" s="4"/>
      <c r="J1" s="4"/>
      <c r="K1" s="4"/>
      <c r="L1" s="4"/>
      <c r="O1" s="7"/>
    </row>
    <row r="2" spans="1:64" ht="75" customHeight="1" thickBot="1" x14ac:dyDescent="0.5">
      <c r="A2" s="161" t="s">
        <v>1</v>
      </c>
      <c r="B2" s="98" t="s">
        <v>0</v>
      </c>
      <c r="C2" s="8" t="s">
        <v>123</v>
      </c>
      <c r="D2" s="88" t="s">
        <v>101</v>
      </c>
      <c r="E2" s="8" t="s">
        <v>102</v>
      </c>
      <c r="F2" s="99">
        <v>45444</v>
      </c>
      <c r="G2" s="99">
        <v>45445</v>
      </c>
      <c r="H2" s="99">
        <v>45446</v>
      </c>
      <c r="I2" s="99">
        <v>45447</v>
      </c>
      <c r="J2" s="99">
        <v>45448</v>
      </c>
      <c r="K2" s="99">
        <v>45449</v>
      </c>
      <c r="L2" s="99">
        <v>45450</v>
      </c>
      <c r="M2" s="99">
        <v>45451</v>
      </c>
      <c r="N2" s="99">
        <v>45452</v>
      </c>
      <c r="O2" s="99">
        <v>45453</v>
      </c>
      <c r="P2" s="99">
        <v>45454</v>
      </c>
      <c r="Q2" s="99">
        <v>45455</v>
      </c>
      <c r="R2" s="99">
        <v>45456</v>
      </c>
      <c r="S2" s="99">
        <v>45457</v>
      </c>
      <c r="T2" s="99">
        <v>45458</v>
      </c>
      <c r="U2" s="99">
        <v>45459</v>
      </c>
      <c r="V2" s="99">
        <v>45460</v>
      </c>
      <c r="W2" s="99">
        <v>45461</v>
      </c>
      <c r="X2" s="99">
        <v>45462</v>
      </c>
      <c r="Y2" s="99">
        <v>45463</v>
      </c>
      <c r="Z2" s="99">
        <v>45464</v>
      </c>
      <c r="AA2" s="99">
        <v>45465</v>
      </c>
      <c r="AB2" s="99">
        <v>45466</v>
      </c>
      <c r="AC2" s="99">
        <v>45467</v>
      </c>
      <c r="AD2" s="99">
        <v>45468</v>
      </c>
      <c r="AE2" s="99">
        <v>45469</v>
      </c>
      <c r="AF2" s="99">
        <v>45470</v>
      </c>
      <c r="AG2" s="99">
        <v>45471</v>
      </c>
      <c r="AH2" s="99">
        <v>45472</v>
      </c>
      <c r="AI2" s="99">
        <v>45473</v>
      </c>
      <c r="AJ2" s="99"/>
      <c r="BL2" s="84"/>
    </row>
    <row r="3" spans="1:64" s="13" customFormat="1" x14ac:dyDescent="0.45">
      <c r="A3" s="178">
        <v>1</v>
      </c>
      <c r="B3" s="164" t="s">
        <v>239</v>
      </c>
      <c r="C3" s="87">
        <f>SUM(F3:AJ3)</f>
        <v>1291.3137620000002</v>
      </c>
      <c r="D3" s="70">
        <f>VLOOKUP(B3,'Total iesiri UR'!$C$3:$D$167,2,FALSE)</f>
        <v>654449.21170100011</v>
      </c>
      <c r="E3" s="10">
        <f>IF(D3=0,IF(C3=0,0,100%),(C3)/D3)</f>
        <v>1.9731305942652217E-3</v>
      </c>
      <c r="F3" s="39">
        <f>VLOOKUP(B3,'Calcul dezechilibre MWh GMOIS'!$C$3:$AI$167,3,FALSE)</f>
        <v>2090.5980420000001</v>
      </c>
      <c r="G3" s="68">
        <f>VLOOKUP(B3,'Calcul dezechilibre MWh GMOIS'!$C$3:$AI$167,4,FALSE)</f>
        <v>-203.254965</v>
      </c>
      <c r="H3" s="68">
        <f>VLOOKUP(B3,'Calcul dezechilibre MWh GMOIS'!$C$3:$AI$167,5,FALSE)</f>
        <v>688.30014200000005</v>
      </c>
      <c r="I3" s="68">
        <f>VLOOKUP(B3,'Calcul dezechilibre MWh GMOIS'!$C$3:$AI$167,6,FALSE)</f>
        <v>283.71437500000002</v>
      </c>
      <c r="J3" s="68">
        <f>VLOOKUP(B3,'Calcul dezechilibre MWh GMOIS'!$C$3:$AI$167,7,FALSE)</f>
        <v>-353.42503399999998</v>
      </c>
      <c r="K3" s="68">
        <f>VLOOKUP(B3,'Calcul dezechilibre MWh GMOIS'!$C$3:$AI$167,8,FALSE)</f>
        <v>-915.90854899999999</v>
      </c>
      <c r="L3" s="68">
        <f>VLOOKUP(B3,'Calcul dezechilibre MWh GMOIS'!$C$3:$AI$167,9,FALSE)</f>
        <v>91.891690999999994</v>
      </c>
      <c r="M3" s="68">
        <f>VLOOKUP(B3,'Calcul dezechilibre MWh GMOIS'!$C$3:$AI$167,10,FALSE)</f>
        <v>532.74118999999996</v>
      </c>
      <c r="N3" s="68">
        <f>VLOOKUP(B3,'Calcul dezechilibre MWh GMOIS'!$C$3:$AI$167,11,FALSE)</f>
        <v>-601.36828600000001</v>
      </c>
      <c r="O3" s="68">
        <f>VLOOKUP(B3,'Calcul dezechilibre MWh GMOIS'!$C$3:$AI$167,12,FALSE)</f>
        <v>-88.564684</v>
      </c>
      <c r="P3" s="68">
        <f>VLOOKUP(B3,'Calcul dezechilibre MWh GMOIS'!$C$3:$AI$167,13,FALSE)</f>
        <v>-233.41015999999999</v>
      </c>
      <c r="Q3" s="68">
        <f>VLOOKUP(B3,'Calcul dezechilibre MWh GMOIS'!$C$3:$AI$167,14,FALSE)</f>
        <v>0</v>
      </c>
      <c r="R3" s="68">
        <f>VLOOKUP(B3,'Calcul dezechilibre MWh GMOIS'!$C$3:$AI$167,15,FALSE)</f>
        <v>0</v>
      </c>
      <c r="S3" s="68">
        <f>VLOOKUP(B3,'Calcul dezechilibre MWh GMOIS'!$C$3:$AI$167,16,FALSE)</f>
        <v>0</v>
      </c>
      <c r="T3" s="68">
        <f>VLOOKUP(B3,'Calcul dezechilibre MWh GMOIS'!$C$3:$AI$167,17,FALSE)</f>
        <v>0</v>
      </c>
      <c r="U3" s="68">
        <f>VLOOKUP(B3,'Calcul dezechilibre MWh GMOIS'!$C$3:$AI$167,18,FALSE)</f>
        <v>0</v>
      </c>
      <c r="V3" s="68">
        <f>VLOOKUP(B3,'Calcul dezechilibre MWh GMOIS'!$C$3:$AI$167,19,FALSE)</f>
        <v>0</v>
      </c>
      <c r="W3" s="68">
        <f>VLOOKUP(B3,'Calcul dezechilibre MWh GMOIS'!$C$3:$AI$167,20,FALSE)</f>
        <v>0</v>
      </c>
      <c r="X3" s="68">
        <f>VLOOKUP(B3,'Calcul dezechilibre MWh GMOIS'!$C$3:$AI$167,21,FALSE)</f>
        <v>0</v>
      </c>
      <c r="Y3" s="68">
        <f>VLOOKUP(B3,'Calcul dezechilibre MWh GMOIS'!$C$3:$AI$167,22,FALSE)</f>
        <v>0</v>
      </c>
      <c r="Z3" s="68">
        <f>VLOOKUP(B3,'Calcul dezechilibre MWh GMOIS'!$C$3:$AI$167,23,FALSE)</f>
        <v>0</v>
      </c>
      <c r="AA3" s="68">
        <f>VLOOKUP(B3,'Calcul dezechilibre MWh GMOIS'!$C$3:$AI$167,24,FALSE)</f>
        <v>0</v>
      </c>
      <c r="AB3" s="68">
        <f>VLOOKUP(B3,'Calcul dezechilibre MWh GMOIS'!$C$3:$AI$167,25,FALSE)</f>
        <v>0</v>
      </c>
      <c r="AC3" s="68">
        <f>VLOOKUP(B3,'Calcul dezechilibre MWh GMOIS'!$C$3:$AI$167,26,FALSE)</f>
        <v>0</v>
      </c>
      <c r="AD3" s="68">
        <f>VLOOKUP(B3,'Calcul dezechilibre MWh GMOIS'!$C$3:$AI$167,27,FALSE)</f>
        <v>0</v>
      </c>
      <c r="AE3" s="68">
        <f>VLOOKUP(B3,'Calcul dezechilibre MWh GMOIS'!$C$3:$AI$167,28,FALSE)</f>
        <v>0</v>
      </c>
      <c r="AF3" s="68">
        <f>VLOOKUP(B3,'Calcul dezechilibre MWh GMOIS'!$C$3:$AI$167,29,FALSE)</f>
        <v>0</v>
      </c>
      <c r="AG3" s="68">
        <f>VLOOKUP(B3,'Calcul dezechilibre MWh GMOIS'!$C$3:$AI$167,30,FALSE)</f>
        <v>0</v>
      </c>
      <c r="AH3" s="68">
        <f>VLOOKUP(B3,'Calcul dezechilibre MWh GMOIS'!$C$3:$AI$167,31,FALSE)</f>
        <v>0</v>
      </c>
      <c r="AI3" s="68">
        <f>VLOOKUP(B3,'Calcul dezechilibre MWh GMOIS'!$C$3:$AI$167,32,FALSE)</f>
        <v>0</v>
      </c>
      <c r="AJ3" s="68">
        <f>VLOOKUP(B3,'Calcul dezechilibre MWh GMOIS'!$C$3:$AI$167,33,FALSE)</f>
        <v>0</v>
      </c>
    </row>
    <row r="4" spans="1:64" s="13" customFormat="1" x14ac:dyDescent="0.45">
      <c r="A4" s="102">
        <v>2</v>
      </c>
      <c r="B4" s="165" t="s">
        <v>85</v>
      </c>
      <c r="C4" s="87">
        <f t="shared" ref="C4:C67" si="0">SUM(F4:AJ4)</f>
        <v>-1623.0342249999994</v>
      </c>
      <c r="D4" s="70">
        <f>VLOOKUP(B4,'Total iesiri UR'!$C$3:$D$167,2,FALSE)</f>
        <v>1179677.2893960001</v>
      </c>
      <c r="E4" s="89">
        <f t="shared" ref="E4:E59" si="1">IF(D4=0,IF(C4=0,0,100%),(C4)/D4)</f>
        <v>-1.3758289996673582E-3</v>
      </c>
      <c r="F4" s="39">
        <f>VLOOKUP(B4,'Calcul dezechilibre MWh GMOIS'!$C$3:$AI$167,3,FALSE)</f>
        <v>3749.895614</v>
      </c>
      <c r="G4" s="68">
        <f>VLOOKUP(B4,'Calcul dezechilibre MWh GMOIS'!$C$3:$AI$167,4,FALSE)</f>
        <v>277.98064699999998</v>
      </c>
      <c r="H4" s="68">
        <f>VLOOKUP(B4,'Calcul dezechilibre MWh GMOIS'!$C$3:$AI$167,5,FALSE)</f>
        <v>-2495.20973</v>
      </c>
      <c r="I4" s="68">
        <f>VLOOKUP(B4,'Calcul dezechilibre MWh GMOIS'!$C$3:$AI$167,6,FALSE)</f>
        <v>303.73702400000002</v>
      </c>
      <c r="J4" s="68">
        <f>VLOOKUP(B4,'Calcul dezechilibre MWh GMOIS'!$C$3:$AI$167,7,FALSE)</f>
        <v>680.70828200000005</v>
      </c>
      <c r="K4" s="68">
        <f>VLOOKUP(B4,'Calcul dezechilibre MWh GMOIS'!$C$3:$AI$167,8,FALSE)</f>
        <v>-73.235319000000004</v>
      </c>
      <c r="L4" s="68">
        <f>VLOOKUP(B4,'Calcul dezechilibre MWh GMOIS'!$C$3:$AI$167,9,FALSE)</f>
        <v>-1148.8599059999999</v>
      </c>
      <c r="M4" s="68">
        <f>VLOOKUP(B4,'Calcul dezechilibre MWh GMOIS'!$C$3:$AI$167,10,FALSE)</f>
        <v>60.559299000000003</v>
      </c>
      <c r="N4" s="68">
        <f>VLOOKUP(B4,'Calcul dezechilibre MWh GMOIS'!$C$3:$AI$167,11,FALSE)</f>
        <v>-3060.1874149999999</v>
      </c>
      <c r="O4" s="68">
        <f>VLOOKUP(B4,'Calcul dezechilibre MWh GMOIS'!$C$3:$AI$167,12,FALSE)</f>
        <v>-1088.489165</v>
      </c>
      <c r="P4" s="68">
        <f>VLOOKUP(B4,'Calcul dezechilibre MWh GMOIS'!$C$3:$AI$167,13,FALSE)</f>
        <v>1170.066444</v>
      </c>
      <c r="Q4" s="68">
        <f>VLOOKUP(B4,'Calcul dezechilibre MWh GMOIS'!$C$3:$AI$167,14,FALSE)</f>
        <v>0</v>
      </c>
      <c r="R4" s="68">
        <f>VLOOKUP(B4,'Calcul dezechilibre MWh GMOIS'!$C$3:$AI$167,15,FALSE)</f>
        <v>0</v>
      </c>
      <c r="S4" s="68">
        <f>VLOOKUP(B4,'Calcul dezechilibre MWh GMOIS'!$C$3:$AI$167,16,FALSE)</f>
        <v>0</v>
      </c>
      <c r="T4" s="68">
        <f>VLOOKUP(B4,'Calcul dezechilibre MWh GMOIS'!$C$3:$AI$167,17,FALSE)</f>
        <v>0</v>
      </c>
      <c r="U4" s="68">
        <f>VLOOKUP(B4,'Calcul dezechilibre MWh GMOIS'!$C$3:$AI$167,18,FALSE)</f>
        <v>0</v>
      </c>
      <c r="V4" s="68">
        <f>VLOOKUP(B4,'Calcul dezechilibre MWh GMOIS'!$C$3:$AI$167,19,FALSE)</f>
        <v>0</v>
      </c>
      <c r="W4" s="68">
        <f>VLOOKUP(B4,'Calcul dezechilibre MWh GMOIS'!$C$3:$AI$167,20,FALSE)</f>
        <v>0</v>
      </c>
      <c r="X4" s="68">
        <f>VLOOKUP(B4,'Calcul dezechilibre MWh GMOIS'!$C$3:$AI$167,21,FALSE)</f>
        <v>0</v>
      </c>
      <c r="Y4" s="68">
        <f>VLOOKUP(B4,'Calcul dezechilibre MWh GMOIS'!$C$3:$AI$167,22,FALSE)</f>
        <v>0</v>
      </c>
      <c r="Z4" s="68">
        <f>VLOOKUP(B4,'Calcul dezechilibre MWh GMOIS'!$C$3:$AI$167,23,FALSE)</f>
        <v>0</v>
      </c>
      <c r="AA4" s="68">
        <f>VLOOKUP(B4,'Calcul dezechilibre MWh GMOIS'!$C$3:$AI$167,24,FALSE)</f>
        <v>0</v>
      </c>
      <c r="AB4" s="68">
        <f>VLOOKUP(B4,'Calcul dezechilibre MWh GMOIS'!$C$3:$AI$167,25,FALSE)</f>
        <v>0</v>
      </c>
      <c r="AC4" s="68">
        <f>VLOOKUP(B4,'Calcul dezechilibre MWh GMOIS'!$C$3:$AI$167,26,FALSE)</f>
        <v>0</v>
      </c>
      <c r="AD4" s="68">
        <f>VLOOKUP(B4,'Calcul dezechilibre MWh GMOIS'!$C$3:$AI$167,27,FALSE)</f>
        <v>0</v>
      </c>
      <c r="AE4" s="68">
        <f>VLOOKUP(B4,'Calcul dezechilibre MWh GMOIS'!$C$3:$AI$167,28,FALSE)</f>
        <v>0</v>
      </c>
      <c r="AF4" s="68">
        <f>VLOOKUP(B4,'Calcul dezechilibre MWh GMOIS'!$C$3:$AI$167,29,FALSE)</f>
        <v>0</v>
      </c>
      <c r="AG4" s="68">
        <f>VLOOKUP(B4,'Calcul dezechilibre MWh GMOIS'!$C$3:$AI$167,30,FALSE)</f>
        <v>0</v>
      </c>
      <c r="AH4" s="68">
        <f>VLOOKUP(B4,'Calcul dezechilibre MWh GMOIS'!$C$3:$AI$167,31,FALSE)</f>
        <v>0</v>
      </c>
      <c r="AI4" s="68">
        <f>VLOOKUP(B4,'Calcul dezechilibre MWh GMOIS'!$C$3:$AI$167,32,FALSE)</f>
        <v>0</v>
      </c>
      <c r="AJ4" s="68">
        <f>VLOOKUP(B4,'Calcul dezechilibre MWh GMOIS'!$C$3:$AI$167,33,FALSE)</f>
        <v>0</v>
      </c>
    </row>
    <row r="5" spans="1:64" s="13" customFormat="1" x14ac:dyDescent="0.45">
      <c r="A5" s="102">
        <v>3</v>
      </c>
      <c r="B5" s="166" t="s">
        <v>47</v>
      </c>
      <c r="C5" s="87">
        <f t="shared" si="0"/>
        <v>3719.0751209999994</v>
      </c>
      <c r="D5" s="70">
        <f>VLOOKUP(B5,'Total iesiri UR'!$C$3:$D$167,2,FALSE)</f>
        <v>567781.90687900002</v>
      </c>
      <c r="E5" s="89">
        <f t="shared" si="1"/>
        <v>6.5501825189237164E-3</v>
      </c>
      <c r="F5" s="39">
        <f>VLOOKUP(B5,'Calcul dezechilibre MWh GMOIS'!$C$3:$AI$167,3,FALSE)</f>
        <v>867.44187699999998</v>
      </c>
      <c r="G5" s="68">
        <f>VLOOKUP(B5,'Calcul dezechilibre MWh GMOIS'!$C$3:$AI$167,4,FALSE)</f>
        <v>-375.49960700000003</v>
      </c>
      <c r="H5" s="68">
        <f>VLOOKUP(B5,'Calcul dezechilibre MWh GMOIS'!$C$3:$AI$167,5,FALSE)</f>
        <v>628.70425499999999</v>
      </c>
      <c r="I5" s="68">
        <f>VLOOKUP(B5,'Calcul dezechilibre MWh GMOIS'!$C$3:$AI$167,6,FALSE)</f>
        <v>-19.581413999999999</v>
      </c>
      <c r="J5" s="68">
        <f>VLOOKUP(B5,'Calcul dezechilibre MWh GMOIS'!$C$3:$AI$167,7,FALSE)</f>
        <v>-383.11331300000001</v>
      </c>
      <c r="K5" s="68">
        <f>VLOOKUP(B5,'Calcul dezechilibre MWh GMOIS'!$C$3:$AI$167,8,FALSE)</f>
        <v>595.38459699999999</v>
      </c>
      <c r="L5" s="68">
        <f>VLOOKUP(B5,'Calcul dezechilibre MWh GMOIS'!$C$3:$AI$167,9,FALSE)</f>
        <v>-790.78758900000003</v>
      </c>
      <c r="M5" s="68">
        <f>VLOOKUP(B5,'Calcul dezechilibre MWh GMOIS'!$C$3:$AI$167,10,FALSE)</f>
        <v>2646.1483429999998</v>
      </c>
      <c r="N5" s="68">
        <f>VLOOKUP(B5,'Calcul dezechilibre MWh GMOIS'!$C$3:$AI$167,11,FALSE)</f>
        <v>519.26997300000005</v>
      </c>
      <c r="O5" s="68">
        <f>VLOOKUP(B5,'Calcul dezechilibre MWh GMOIS'!$C$3:$AI$167,12,FALSE)</f>
        <v>-106.30126</v>
      </c>
      <c r="P5" s="68">
        <f>VLOOKUP(B5,'Calcul dezechilibre MWh GMOIS'!$C$3:$AI$167,13,FALSE)</f>
        <v>137.40925899999999</v>
      </c>
      <c r="Q5" s="68">
        <f>VLOOKUP(B5,'Calcul dezechilibre MWh GMOIS'!$C$3:$AI$167,14,FALSE)</f>
        <v>0</v>
      </c>
      <c r="R5" s="68">
        <f>VLOOKUP(B5,'Calcul dezechilibre MWh GMOIS'!$C$3:$AI$167,15,FALSE)</f>
        <v>0</v>
      </c>
      <c r="S5" s="68">
        <f>VLOOKUP(B5,'Calcul dezechilibre MWh GMOIS'!$C$3:$AI$167,16,FALSE)</f>
        <v>0</v>
      </c>
      <c r="T5" s="68">
        <f>VLOOKUP(B5,'Calcul dezechilibre MWh GMOIS'!$C$3:$AI$167,17,FALSE)</f>
        <v>0</v>
      </c>
      <c r="U5" s="68">
        <f>VLOOKUP(B5,'Calcul dezechilibre MWh GMOIS'!$C$3:$AI$167,18,FALSE)</f>
        <v>0</v>
      </c>
      <c r="V5" s="68">
        <f>VLOOKUP(B5,'Calcul dezechilibre MWh GMOIS'!$C$3:$AI$167,19,FALSE)</f>
        <v>0</v>
      </c>
      <c r="W5" s="68">
        <f>VLOOKUP(B5,'Calcul dezechilibre MWh GMOIS'!$C$3:$AI$167,20,FALSE)</f>
        <v>0</v>
      </c>
      <c r="X5" s="68">
        <f>VLOOKUP(B5,'Calcul dezechilibre MWh GMOIS'!$C$3:$AI$167,21,FALSE)</f>
        <v>0</v>
      </c>
      <c r="Y5" s="68">
        <f>VLOOKUP(B5,'Calcul dezechilibre MWh GMOIS'!$C$3:$AI$167,22,FALSE)</f>
        <v>0</v>
      </c>
      <c r="Z5" s="68">
        <f>VLOOKUP(B5,'Calcul dezechilibre MWh GMOIS'!$C$3:$AI$167,23,FALSE)</f>
        <v>0</v>
      </c>
      <c r="AA5" s="68">
        <f>VLOOKUP(B5,'Calcul dezechilibre MWh GMOIS'!$C$3:$AI$167,24,FALSE)</f>
        <v>0</v>
      </c>
      <c r="AB5" s="68">
        <f>VLOOKUP(B5,'Calcul dezechilibre MWh GMOIS'!$C$3:$AI$167,25,FALSE)</f>
        <v>0</v>
      </c>
      <c r="AC5" s="68">
        <f>VLOOKUP(B5,'Calcul dezechilibre MWh GMOIS'!$C$3:$AI$167,26,FALSE)</f>
        <v>0</v>
      </c>
      <c r="AD5" s="68">
        <f>VLOOKUP(B5,'Calcul dezechilibre MWh GMOIS'!$C$3:$AI$167,27,FALSE)</f>
        <v>0</v>
      </c>
      <c r="AE5" s="68">
        <f>VLOOKUP(B5,'Calcul dezechilibre MWh GMOIS'!$C$3:$AI$167,28,FALSE)</f>
        <v>0</v>
      </c>
      <c r="AF5" s="68">
        <f>VLOOKUP(B5,'Calcul dezechilibre MWh GMOIS'!$C$3:$AI$167,29,FALSE)</f>
        <v>0</v>
      </c>
      <c r="AG5" s="68">
        <f>VLOOKUP(B5,'Calcul dezechilibre MWh GMOIS'!$C$3:$AI$167,30,FALSE)</f>
        <v>0</v>
      </c>
      <c r="AH5" s="68">
        <f>VLOOKUP(B5,'Calcul dezechilibre MWh GMOIS'!$C$3:$AI$167,31,FALSE)</f>
        <v>0</v>
      </c>
      <c r="AI5" s="68">
        <f>VLOOKUP(B5,'Calcul dezechilibre MWh GMOIS'!$C$3:$AI$167,32,FALSE)</f>
        <v>0</v>
      </c>
      <c r="AJ5" s="68">
        <f>VLOOKUP(B5,'Calcul dezechilibre MWh GMOIS'!$C$3:$AI$167,33,FALSE)</f>
        <v>0</v>
      </c>
    </row>
    <row r="6" spans="1:64" s="13" customFormat="1" x14ac:dyDescent="0.45">
      <c r="A6" s="102">
        <v>4</v>
      </c>
      <c r="B6" s="165" t="s">
        <v>258</v>
      </c>
      <c r="C6" s="87">
        <f t="shared" si="0"/>
        <v>0</v>
      </c>
      <c r="D6" s="70">
        <f>VLOOKUP(B6,'Total iesiri UR'!$C$3:$D$167,2,FALSE)</f>
        <v>0</v>
      </c>
      <c r="E6" s="89">
        <f t="shared" si="1"/>
        <v>0</v>
      </c>
      <c r="F6" s="39">
        <f>VLOOKUP(B6,'Calcul dezechilibre MWh GMOIS'!$C$3:$AI$167,3,FALSE)</f>
        <v>0</v>
      </c>
      <c r="G6" s="68">
        <f>VLOOKUP(B6,'Calcul dezechilibre MWh GMOIS'!$C$3:$AI$167,4,FALSE)</f>
        <v>0</v>
      </c>
      <c r="H6" s="68">
        <f>VLOOKUP(B6,'Calcul dezechilibre MWh GMOIS'!$C$3:$AI$167,5,FALSE)</f>
        <v>0</v>
      </c>
      <c r="I6" s="68">
        <f>VLOOKUP(B6,'Calcul dezechilibre MWh GMOIS'!$C$3:$AI$167,6,FALSE)</f>
        <v>0</v>
      </c>
      <c r="J6" s="68">
        <f>VLOOKUP(B6,'Calcul dezechilibre MWh GMOIS'!$C$3:$AI$167,7,FALSE)</f>
        <v>0</v>
      </c>
      <c r="K6" s="68">
        <f>VLOOKUP(B6,'Calcul dezechilibre MWh GMOIS'!$C$3:$AI$167,8,FALSE)</f>
        <v>0</v>
      </c>
      <c r="L6" s="68">
        <f>VLOOKUP(B6,'Calcul dezechilibre MWh GMOIS'!$C$3:$AI$167,9,FALSE)</f>
        <v>0</v>
      </c>
      <c r="M6" s="68">
        <f>VLOOKUP(B6,'Calcul dezechilibre MWh GMOIS'!$C$3:$AI$167,10,FALSE)</f>
        <v>0</v>
      </c>
      <c r="N6" s="68">
        <f>VLOOKUP(B6,'Calcul dezechilibre MWh GMOIS'!$C$3:$AI$167,11,FALSE)</f>
        <v>0</v>
      </c>
      <c r="O6" s="68">
        <f>VLOOKUP(B6,'Calcul dezechilibre MWh GMOIS'!$C$3:$AI$167,12,FALSE)</f>
        <v>0</v>
      </c>
      <c r="P6" s="68">
        <f>VLOOKUP(B6,'Calcul dezechilibre MWh GMOIS'!$C$3:$AI$167,13,FALSE)</f>
        <v>0</v>
      </c>
      <c r="Q6" s="68">
        <f>VLOOKUP(B6,'Calcul dezechilibre MWh GMOIS'!$C$3:$AI$167,14,FALSE)</f>
        <v>0</v>
      </c>
      <c r="R6" s="68">
        <f>VLOOKUP(B6,'Calcul dezechilibre MWh GMOIS'!$C$3:$AI$167,15,FALSE)</f>
        <v>0</v>
      </c>
      <c r="S6" s="68">
        <f>VLOOKUP(B6,'Calcul dezechilibre MWh GMOIS'!$C$3:$AI$167,16,FALSE)</f>
        <v>0</v>
      </c>
      <c r="T6" s="68">
        <f>VLOOKUP(B6,'Calcul dezechilibre MWh GMOIS'!$C$3:$AI$167,17,FALSE)</f>
        <v>0</v>
      </c>
      <c r="U6" s="68">
        <f>VLOOKUP(B6,'Calcul dezechilibre MWh GMOIS'!$C$3:$AI$167,18,FALSE)</f>
        <v>0</v>
      </c>
      <c r="V6" s="68">
        <f>VLOOKUP(B6,'Calcul dezechilibre MWh GMOIS'!$C$3:$AI$167,19,FALSE)</f>
        <v>0</v>
      </c>
      <c r="W6" s="68">
        <f>VLOOKUP(B6,'Calcul dezechilibre MWh GMOIS'!$C$3:$AI$167,20,FALSE)</f>
        <v>0</v>
      </c>
      <c r="X6" s="68">
        <f>VLOOKUP(B6,'Calcul dezechilibre MWh GMOIS'!$C$3:$AI$167,21,FALSE)</f>
        <v>0</v>
      </c>
      <c r="Y6" s="68">
        <f>VLOOKUP(B6,'Calcul dezechilibre MWh GMOIS'!$C$3:$AI$167,22,FALSE)</f>
        <v>0</v>
      </c>
      <c r="Z6" s="68">
        <f>VLOOKUP(B6,'Calcul dezechilibre MWh GMOIS'!$C$3:$AI$167,23,FALSE)</f>
        <v>0</v>
      </c>
      <c r="AA6" s="68">
        <f>VLOOKUP(B6,'Calcul dezechilibre MWh GMOIS'!$C$3:$AI$167,24,FALSE)</f>
        <v>0</v>
      </c>
      <c r="AB6" s="68">
        <f>VLOOKUP(B6,'Calcul dezechilibre MWh GMOIS'!$C$3:$AI$167,25,FALSE)</f>
        <v>0</v>
      </c>
      <c r="AC6" s="68">
        <f>VLOOKUP(B6,'Calcul dezechilibre MWh GMOIS'!$C$3:$AI$167,26,FALSE)</f>
        <v>0</v>
      </c>
      <c r="AD6" s="68">
        <f>VLOOKUP(B6,'Calcul dezechilibre MWh GMOIS'!$C$3:$AI$167,27,FALSE)</f>
        <v>0</v>
      </c>
      <c r="AE6" s="68">
        <f>VLOOKUP(B6,'Calcul dezechilibre MWh GMOIS'!$C$3:$AI$167,28,FALSE)</f>
        <v>0</v>
      </c>
      <c r="AF6" s="68">
        <f>VLOOKUP(B6,'Calcul dezechilibre MWh GMOIS'!$C$3:$AI$167,29,FALSE)</f>
        <v>0</v>
      </c>
      <c r="AG6" s="68">
        <f>VLOOKUP(B6,'Calcul dezechilibre MWh GMOIS'!$C$3:$AI$167,30,FALSE)</f>
        <v>0</v>
      </c>
      <c r="AH6" s="68">
        <f>VLOOKUP(B6,'Calcul dezechilibre MWh GMOIS'!$C$3:$AI$167,31,FALSE)</f>
        <v>0</v>
      </c>
      <c r="AI6" s="68">
        <f>VLOOKUP(B6,'Calcul dezechilibre MWh GMOIS'!$C$3:$AI$167,32,FALSE)</f>
        <v>0</v>
      </c>
      <c r="AJ6" s="68">
        <f>VLOOKUP(B6,'Calcul dezechilibre MWh GMOIS'!$C$3:$AI$167,33,FALSE)</f>
        <v>0</v>
      </c>
    </row>
    <row r="7" spans="1:64" s="13" customFormat="1" x14ac:dyDescent="0.45">
      <c r="A7" s="102">
        <v>5</v>
      </c>
      <c r="B7" s="165" t="s">
        <v>64</v>
      </c>
      <c r="C7" s="87">
        <f t="shared" si="0"/>
        <v>-198.16673600000001</v>
      </c>
      <c r="D7" s="70">
        <f>VLOOKUP(B7,'Total iesiri UR'!$C$3:$D$167,2,FALSE)</f>
        <v>420278.16673600004</v>
      </c>
      <c r="E7" s="89">
        <f t="shared" si="1"/>
        <v>-4.7151327783458114E-4</v>
      </c>
      <c r="F7" s="39">
        <f>VLOOKUP(B7,'Calcul dezechilibre MWh GMOIS'!$C$3:$AI$167,3,FALSE)</f>
        <v>-200.17180200000001</v>
      </c>
      <c r="G7" s="68">
        <f>VLOOKUP(B7,'Calcul dezechilibre MWh GMOIS'!$C$3:$AI$167,4,FALSE)</f>
        <v>-0.17180200000000001</v>
      </c>
      <c r="H7" s="68">
        <f>VLOOKUP(B7,'Calcul dezechilibre MWh GMOIS'!$C$3:$AI$167,5,FALSE)</f>
        <v>2.1950189999999998</v>
      </c>
      <c r="I7" s="68">
        <f>VLOOKUP(B7,'Calcul dezechilibre MWh GMOIS'!$C$3:$AI$167,6,FALSE)</f>
        <v>0.23005500000000001</v>
      </c>
      <c r="J7" s="68">
        <f>VLOOKUP(B7,'Calcul dezechilibre MWh GMOIS'!$C$3:$AI$167,7,FALSE)</f>
        <v>-0.36639899999999997</v>
      </c>
      <c r="K7" s="68">
        <f>VLOOKUP(B7,'Calcul dezechilibre MWh GMOIS'!$C$3:$AI$167,8,FALSE)</f>
        <v>-0.54200099999999996</v>
      </c>
      <c r="L7" s="68">
        <f>VLOOKUP(B7,'Calcul dezechilibre MWh GMOIS'!$C$3:$AI$167,9,FALSE)</f>
        <v>0.17771200000000001</v>
      </c>
      <c r="M7" s="68">
        <f>VLOOKUP(B7,'Calcul dezechilibre MWh GMOIS'!$C$3:$AI$167,10,FALSE)</f>
        <v>0.17771200000000001</v>
      </c>
      <c r="N7" s="68">
        <f>VLOOKUP(B7,'Calcul dezechilibre MWh GMOIS'!$C$3:$AI$167,11,FALSE)</f>
        <v>-7.4715000000000004E-2</v>
      </c>
      <c r="O7" s="68">
        <f>VLOOKUP(B7,'Calcul dezechilibre MWh GMOIS'!$C$3:$AI$167,12,FALSE)</f>
        <v>0.17053599999999999</v>
      </c>
      <c r="P7" s="68">
        <f>VLOOKUP(B7,'Calcul dezechilibre MWh GMOIS'!$C$3:$AI$167,13,FALSE)</f>
        <v>0.208949</v>
      </c>
      <c r="Q7" s="68">
        <f>VLOOKUP(B7,'Calcul dezechilibre MWh GMOIS'!$C$3:$AI$167,14,FALSE)</f>
        <v>0</v>
      </c>
      <c r="R7" s="68">
        <f>VLOOKUP(B7,'Calcul dezechilibre MWh GMOIS'!$C$3:$AI$167,15,FALSE)</f>
        <v>0</v>
      </c>
      <c r="S7" s="68">
        <f>VLOOKUP(B7,'Calcul dezechilibre MWh GMOIS'!$C$3:$AI$167,16,FALSE)</f>
        <v>0</v>
      </c>
      <c r="T7" s="68">
        <f>VLOOKUP(B7,'Calcul dezechilibre MWh GMOIS'!$C$3:$AI$167,17,FALSE)</f>
        <v>0</v>
      </c>
      <c r="U7" s="68">
        <f>VLOOKUP(B7,'Calcul dezechilibre MWh GMOIS'!$C$3:$AI$167,18,FALSE)</f>
        <v>0</v>
      </c>
      <c r="V7" s="68">
        <f>VLOOKUP(B7,'Calcul dezechilibre MWh GMOIS'!$C$3:$AI$167,19,FALSE)</f>
        <v>0</v>
      </c>
      <c r="W7" s="68">
        <f>VLOOKUP(B7,'Calcul dezechilibre MWh GMOIS'!$C$3:$AI$167,20,FALSE)</f>
        <v>0</v>
      </c>
      <c r="X7" s="68">
        <f>VLOOKUP(B7,'Calcul dezechilibre MWh GMOIS'!$C$3:$AI$167,21,FALSE)</f>
        <v>0</v>
      </c>
      <c r="Y7" s="68">
        <f>VLOOKUP(B7,'Calcul dezechilibre MWh GMOIS'!$C$3:$AI$167,22,FALSE)</f>
        <v>0</v>
      </c>
      <c r="Z7" s="68">
        <f>VLOOKUP(B7,'Calcul dezechilibre MWh GMOIS'!$C$3:$AI$167,23,FALSE)</f>
        <v>0</v>
      </c>
      <c r="AA7" s="68">
        <f>VLOOKUP(B7,'Calcul dezechilibre MWh GMOIS'!$C$3:$AI$167,24,FALSE)</f>
        <v>0</v>
      </c>
      <c r="AB7" s="68">
        <f>VLOOKUP(B7,'Calcul dezechilibre MWh GMOIS'!$C$3:$AI$167,25,FALSE)</f>
        <v>0</v>
      </c>
      <c r="AC7" s="68">
        <f>VLOOKUP(B7,'Calcul dezechilibre MWh GMOIS'!$C$3:$AI$167,26,FALSE)</f>
        <v>0</v>
      </c>
      <c r="AD7" s="68">
        <f>VLOOKUP(B7,'Calcul dezechilibre MWh GMOIS'!$C$3:$AI$167,27,FALSE)</f>
        <v>0</v>
      </c>
      <c r="AE7" s="68">
        <f>VLOOKUP(B7,'Calcul dezechilibre MWh GMOIS'!$C$3:$AI$167,28,FALSE)</f>
        <v>0</v>
      </c>
      <c r="AF7" s="68">
        <f>VLOOKUP(B7,'Calcul dezechilibre MWh GMOIS'!$C$3:$AI$167,29,FALSE)</f>
        <v>0</v>
      </c>
      <c r="AG7" s="68">
        <f>VLOOKUP(B7,'Calcul dezechilibre MWh GMOIS'!$C$3:$AI$167,30,FALSE)</f>
        <v>0</v>
      </c>
      <c r="AH7" s="68">
        <f>VLOOKUP(B7,'Calcul dezechilibre MWh GMOIS'!$C$3:$AI$167,31,FALSE)</f>
        <v>0</v>
      </c>
      <c r="AI7" s="68">
        <f>VLOOKUP(B7,'Calcul dezechilibre MWh GMOIS'!$C$3:$AI$167,32,FALSE)</f>
        <v>0</v>
      </c>
      <c r="AJ7" s="68">
        <f>VLOOKUP(B7,'Calcul dezechilibre MWh GMOIS'!$C$3:$AI$167,33,FALSE)</f>
        <v>0</v>
      </c>
    </row>
    <row r="8" spans="1:64" s="13" customFormat="1" x14ac:dyDescent="0.45">
      <c r="A8" s="102">
        <v>6</v>
      </c>
      <c r="B8" s="165" t="s">
        <v>48</v>
      </c>
      <c r="C8" s="87">
        <f t="shared" si="0"/>
        <v>-694.63499299999989</v>
      </c>
      <c r="D8" s="70">
        <f>VLOOKUP(B8,'Total iesiri UR'!$C$3:$D$167,2,FALSE)</f>
        <v>131731.771993</v>
      </c>
      <c r="E8" s="89">
        <f t="shared" si="1"/>
        <v>-5.2731014127473481E-3</v>
      </c>
      <c r="F8" s="39">
        <f>VLOOKUP(B8,'Calcul dezechilibre MWh GMOIS'!$C$3:$AI$167,3,FALSE)</f>
        <v>-384.96510799999999</v>
      </c>
      <c r="G8" s="68">
        <f>VLOOKUP(B8,'Calcul dezechilibre MWh GMOIS'!$C$3:$AI$167,4,FALSE)</f>
        <v>-104.176205</v>
      </c>
      <c r="H8" s="68">
        <f>VLOOKUP(B8,'Calcul dezechilibre MWh GMOIS'!$C$3:$AI$167,5,FALSE)</f>
        <v>27.652709999999999</v>
      </c>
      <c r="I8" s="68">
        <f>VLOOKUP(B8,'Calcul dezechilibre MWh GMOIS'!$C$3:$AI$167,6,FALSE)</f>
        <v>36.252383999999999</v>
      </c>
      <c r="J8" s="68">
        <f>VLOOKUP(B8,'Calcul dezechilibre MWh GMOIS'!$C$3:$AI$167,7,FALSE)</f>
        <v>67.612846000000005</v>
      </c>
      <c r="K8" s="68">
        <f>VLOOKUP(B8,'Calcul dezechilibre MWh GMOIS'!$C$3:$AI$167,8,FALSE)</f>
        <v>-92.528226000000004</v>
      </c>
      <c r="L8" s="68">
        <f>VLOOKUP(B8,'Calcul dezechilibre MWh GMOIS'!$C$3:$AI$167,9,FALSE)</f>
        <v>-154.14110600000001</v>
      </c>
      <c r="M8" s="68">
        <f>VLOOKUP(B8,'Calcul dezechilibre MWh GMOIS'!$C$3:$AI$167,10,FALSE)</f>
        <v>-51.960205000000002</v>
      </c>
      <c r="N8" s="68">
        <f>VLOOKUP(B8,'Calcul dezechilibre MWh GMOIS'!$C$3:$AI$167,11,FALSE)</f>
        <v>-42.553728</v>
      </c>
      <c r="O8" s="68">
        <f>VLOOKUP(B8,'Calcul dezechilibre MWh GMOIS'!$C$3:$AI$167,12,FALSE)</f>
        <v>91.087485000000001</v>
      </c>
      <c r="P8" s="68">
        <f>VLOOKUP(B8,'Calcul dezechilibre MWh GMOIS'!$C$3:$AI$167,13,FALSE)</f>
        <v>-86.915840000000003</v>
      </c>
      <c r="Q8" s="68">
        <f>VLOOKUP(B8,'Calcul dezechilibre MWh GMOIS'!$C$3:$AI$167,14,FALSE)</f>
        <v>0</v>
      </c>
      <c r="R8" s="68">
        <f>VLOOKUP(B8,'Calcul dezechilibre MWh GMOIS'!$C$3:$AI$167,15,FALSE)</f>
        <v>0</v>
      </c>
      <c r="S8" s="68">
        <f>VLOOKUP(B8,'Calcul dezechilibre MWh GMOIS'!$C$3:$AI$167,16,FALSE)</f>
        <v>0</v>
      </c>
      <c r="T8" s="68">
        <f>VLOOKUP(B8,'Calcul dezechilibre MWh GMOIS'!$C$3:$AI$167,17,FALSE)</f>
        <v>0</v>
      </c>
      <c r="U8" s="68">
        <f>VLOOKUP(B8,'Calcul dezechilibre MWh GMOIS'!$C$3:$AI$167,18,FALSE)</f>
        <v>0</v>
      </c>
      <c r="V8" s="68">
        <f>VLOOKUP(B8,'Calcul dezechilibre MWh GMOIS'!$C$3:$AI$167,19,FALSE)</f>
        <v>0</v>
      </c>
      <c r="W8" s="68">
        <f>VLOOKUP(B8,'Calcul dezechilibre MWh GMOIS'!$C$3:$AI$167,20,FALSE)</f>
        <v>0</v>
      </c>
      <c r="X8" s="68">
        <f>VLOOKUP(B8,'Calcul dezechilibre MWh GMOIS'!$C$3:$AI$167,21,FALSE)</f>
        <v>0</v>
      </c>
      <c r="Y8" s="68">
        <f>VLOOKUP(B8,'Calcul dezechilibre MWh GMOIS'!$C$3:$AI$167,22,FALSE)</f>
        <v>0</v>
      </c>
      <c r="Z8" s="68">
        <f>VLOOKUP(B8,'Calcul dezechilibre MWh GMOIS'!$C$3:$AI$167,23,FALSE)</f>
        <v>0</v>
      </c>
      <c r="AA8" s="68">
        <f>VLOOKUP(B8,'Calcul dezechilibre MWh GMOIS'!$C$3:$AI$167,24,FALSE)</f>
        <v>0</v>
      </c>
      <c r="AB8" s="68">
        <f>VLOOKUP(B8,'Calcul dezechilibre MWh GMOIS'!$C$3:$AI$167,25,FALSE)</f>
        <v>0</v>
      </c>
      <c r="AC8" s="68">
        <f>VLOOKUP(B8,'Calcul dezechilibre MWh GMOIS'!$C$3:$AI$167,26,FALSE)</f>
        <v>0</v>
      </c>
      <c r="AD8" s="68">
        <f>VLOOKUP(B8,'Calcul dezechilibre MWh GMOIS'!$C$3:$AI$167,27,FALSE)</f>
        <v>0</v>
      </c>
      <c r="AE8" s="68">
        <f>VLOOKUP(B8,'Calcul dezechilibre MWh GMOIS'!$C$3:$AI$167,28,FALSE)</f>
        <v>0</v>
      </c>
      <c r="AF8" s="68">
        <f>VLOOKUP(B8,'Calcul dezechilibre MWh GMOIS'!$C$3:$AI$167,29,FALSE)</f>
        <v>0</v>
      </c>
      <c r="AG8" s="68">
        <f>VLOOKUP(B8,'Calcul dezechilibre MWh GMOIS'!$C$3:$AI$167,30,FALSE)</f>
        <v>0</v>
      </c>
      <c r="AH8" s="68">
        <f>VLOOKUP(B8,'Calcul dezechilibre MWh GMOIS'!$C$3:$AI$167,31,FALSE)</f>
        <v>0</v>
      </c>
      <c r="AI8" s="68">
        <f>VLOOKUP(B8,'Calcul dezechilibre MWh GMOIS'!$C$3:$AI$167,32,FALSE)</f>
        <v>0</v>
      </c>
      <c r="AJ8" s="68">
        <f>VLOOKUP(B8,'Calcul dezechilibre MWh GMOIS'!$C$3:$AI$167,33,FALSE)</f>
        <v>0</v>
      </c>
    </row>
    <row r="9" spans="1:64" s="13" customFormat="1" x14ac:dyDescent="0.45">
      <c r="A9" s="102">
        <v>7</v>
      </c>
      <c r="B9" s="165" t="s">
        <v>81</v>
      </c>
      <c r="C9" s="87">
        <f t="shared" si="0"/>
        <v>0</v>
      </c>
      <c r="D9" s="70">
        <f>VLOOKUP(B9,'Total iesiri UR'!$C$3:$D$167,2,FALSE)</f>
        <v>278657.70789299998</v>
      </c>
      <c r="E9" s="89">
        <f t="shared" si="1"/>
        <v>0</v>
      </c>
      <c r="F9" s="39">
        <f>VLOOKUP(B9,'Calcul dezechilibre MWh GMOIS'!$C$3:$AI$167,3,FALSE)</f>
        <v>0</v>
      </c>
      <c r="G9" s="68">
        <f>VLOOKUP(B9,'Calcul dezechilibre MWh GMOIS'!$C$3:$AI$167,4,FALSE)</f>
        <v>0</v>
      </c>
      <c r="H9" s="68">
        <f>VLOOKUP(B9,'Calcul dezechilibre MWh GMOIS'!$C$3:$AI$167,5,FALSE)</f>
        <v>0</v>
      </c>
      <c r="I9" s="68">
        <f>VLOOKUP(B9,'Calcul dezechilibre MWh GMOIS'!$C$3:$AI$167,6,FALSE)</f>
        <v>0</v>
      </c>
      <c r="J9" s="68">
        <f>VLOOKUP(B9,'Calcul dezechilibre MWh GMOIS'!$C$3:$AI$167,7,FALSE)</f>
        <v>0</v>
      </c>
      <c r="K9" s="68">
        <f>VLOOKUP(B9,'Calcul dezechilibre MWh GMOIS'!$C$3:$AI$167,8,FALSE)</f>
        <v>0</v>
      </c>
      <c r="L9" s="68">
        <f>VLOOKUP(B9,'Calcul dezechilibre MWh GMOIS'!$C$3:$AI$167,9,FALSE)</f>
        <v>0</v>
      </c>
      <c r="M9" s="68">
        <f>VLOOKUP(B9,'Calcul dezechilibre MWh GMOIS'!$C$3:$AI$167,10,FALSE)</f>
        <v>0</v>
      </c>
      <c r="N9" s="68">
        <f>VLOOKUP(B9,'Calcul dezechilibre MWh GMOIS'!$C$3:$AI$167,11,FALSE)</f>
        <v>0</v>
      </c>
      <c r="O9" s="68">
        <f>VLOOKUP(B9,'Calcul dezechilibre MWh GMOIS'!$C$3:$AI$167,12,FALSE)</f>
        <v>0</v>
      </c>
      <c r="P9" s="68">
        <f>VLOOKUP(B9,'Calcul dezechilibre MWh GMOIS'!$C$3:$AI$167,13,FALSE)</f>
        <v>0</v>
      </c>
      <c r="Q9" s="68">
        <f>VLOOKUP(B9,'Calcul dezechilibre MWh GMOIS'!$C$3:$AI$167,14,FALSE)</f>
        <v>0</v>
      </c>
      <c r="R9" s="68">
        <f>VLOOKUP(B9,'Calcul dezechilibre MWh GMOIS'!$C$3:$AI$167,15,FALSE)</f>
        <v>0</v>
      </c>
      <c r="S9" s="68">
        <f>VLOOKUP(B9,'Calcul dezechilibre MWh GMOIS'!$C$3:$AI$167,16,FALSE)</f>
        <v>0</v>
      </c>
      <c r="T9" s="68">
        <f>VLOOKUP(B9,'Calcul dezechilibre MWh GMOIS'!$C$3:$AI$167,17,FALSE)</f>
        <v>0</v>
      </c>
      <c r="U9" s="68">
        <f>VLOOKUP(B9,'Calcul dezechilibre MWh GMOIS'!$C$3:$AI$167,18,FALSE)</f>
        <v>0</v>
      </c>
      <c r="V9" s="68">
        <f>VLOOKUP(B9,'Calcul dezechilibre MWh GMOIS'!$C$3:$AI$167,19,FALSE)</f>
        <v>0</v>
      </c>
      <c r="W9" s="68">
        <f>VLOOKUP(B9,'Calcul dezechilibre MWh GMOIS'!$C$3:$AI$167,20,FALSE)</f>
        <v>0</v>
      </c>
      <c r="X9" s="68">
        <f>VLOOKUP(B9,'Calcul dezechilibre MWh GMOIS'!$C$3:$AI$167,21,FALSE)</f>
        <v>0</v>
      </c>
      <c r="Y9" s="68">
        <f>VLOOKUP(B9,'Calcul dezechilibre MWh GMOIS'!$C$3:$AI$167,22,FALSE)</f>
        <v>0</v>
      </c>
      <c r="Z9" s="68">
        <f>VLOOKUP(B9,'Calcul dezechilibre MWh GMOIS'!$C$3:$AI$167,23,FALSE)</f>
        <v>0</v>
      </c>
      <c r="AA9" s="68">
        <f>VLOOKUP(B9,'Calcul dezechilibre MWh GMOIS'!$C$3:$AI$167,24,FALSE)</f>
        <v>0</v>
      </c>
      <c r="AB9" s="68">
        <f>VLOOKUP(B9,'Calcul dezechilibre MWh GMOIS'!$C$3:$AI$167,25,FALSE)</f>
        <v>0</v>
      </c>
      <c r="AC9" s="68">
        <f>VLOOKUP(B9,'Calcul dezechilibre MWh GMOIS'!$C$3:$AI$167,26,FALSE)</f>
        <v>0</v>
      </c>
      <c r="AD9" s="68">
        <f>VLOOKUP(B9,'Calcul dezechilibre MWh GMOIS'!$C$3:$AI$167,27,FALSE)</f>
        <v>0</v>
      </c>
      <c r="AE9" s="68">
        <f>VLOOKUP(B9,'Calcul dezechilibre MWh GMOIS'!$C$3:$AI$167,28,FALSE)</f>
        <v>0</v>
      </c>
      <c r="AF9" s="68">
        <f>VLOOKUP(B9,'Calcul dezechilibre MWh GMOIS'!$C$3:$AI$167,29,FALSE)</f>
        <v>0</v>
      </c>
      <c r="AG9" s="68">
        <f>VLOOKUP(B9,'Calcul dezechilibre MWh GMOIS'!$C$3:$AI$167,30,FALSE)</f>
        <v>0</v>
      </c>
      <c r="AH9" s="68">
        <f>VLOOKUP(B9,'Calcul dezechilibre MWh GMOIS'!$C$3:$AI$167,31,FALSE)</f>
        <v>0</v>
      </c>
      <c r="AI9" s="68">
        <f>VLOOKUP(B9,'Calcul dezechilibre MWh GMOIS'!$C$3:$AI$167,32,FALSE)</f>
        <v>0</v>
      </c>
      <c r="AJ9" s="68">
        <f>VLOOKUP(B9,'Calcul dezechilibre MWh GMOIS'!$C$3:$AI$167,33,FALSE)</f>
        <v>0</v>
      </c>
    </row>
    <row r="10" spans="1:64" s="13" customFormat="1" x14ac:dyDescent="0.45">
      <c r="A10" s="102">
        <v>8</v>
      </c>
      <c r="B10" s="165" t="s">
        <v>11</v>
      </c>
      <c r="C10" s="87">
        <f t="shared" si="0"/>
        <v>-1.1900000000000001E-3</v>
      </c>
      <c r="D10" s="70">
        <f>VLOOKUP(B10,'Total iesiri UR'!$C$3:$D$167,2,FALSE)</f>
        <v>23091.001189999999</v>
      </c>
      <c r="E10" s="89">
        <f t="shared" si="1"/>
        <v>-5.1535227520379344E-8</v>
      </c>
      <c r="F10" s="39">
        <f>VLOOKUP(B10,'Calcul dezechilibre MWh GMOIS'!$C$3:$AI$167,3,FALSE)</f>
        <v>-1.47E-4</v>
      </c>
      <c r="G10" s="68">
        <f>VLOOKUP(B10,'Calcul dezechilibre MWh GMOIS'!$C$3:$AI$167,4,FALSE)</f>
        <v>-1.47E-4</v>
      </c>
      <c r="H10" s="68">
        <f>VLOOKUP(B10,'Calcul dezechilibre MWh GMOIS'!$C$3:$AI$167,5,FALSE)</f>
        <v>-1.47E-4</v>
      </c>
      <c r="I10" s="68">
        <f>VLOOKUP(B10,'Calcul dezechilibre MWh GMOIS'!$C$3:$AI$167,6,FALSE)</f>
        <v>2.4000000000000001E-5</v>
      </c>
      <c r="J10" s="68">
        <f>VLOOKUP(B10,'Calcul dezechilibre MWh GMOIS'!$C$3:$AI$167,7,FALSE)</f>
        <v>-1.47E-4</v>
      </c>
      <c r="K10" s="68">
        <f>VLOOKUP(B10,'Calcul dezechilibre MWh GMOIS'!$C$3:$AI$167,8,FALSE)</f>
        <v>-1.3999999999999999E-4</v>
      </c>
      <c r="L10" s="68">
        <f>VLOOKUP(B10,'Calcul dezechilibre MWh GMOIS'!$C$3:$AI$167,9,FALSE)</f>
        <v>-2.6699999999999998E-4</v>
      </c>
      <c r="M10" s="68">
        <f>VLOOKUP(B10,'Calcul dezechilibre MWh GMOIS'!$C$3:$AI$167,10,FALSE)</f>
        <v>-1.47E-4</v>
      </c>
      <c r="N10" s="68">
        <f>VLOOKUP(B10,'Calcul dezechilibre MWh GMOIS'!$C$3:$AI$167,11,FALSE)</f>
        <v>-1.47E-4</v>
      </c>
      <c r="O10" s="68">
        <f>VLOOKUP(B10,'Calcul dezechilibre MWh GMOIS'!$C$3:$AI$167,12,FALSE)</f>
        <v>-4.0900000000000002E-4</v>
      </c>
      <c r="P10" s="68">
        <f>VLOOKUP(B10,'Calcul dezechilibre MWh GMOIS'!$C$3:$AI$167,13,FALSE)</f>
        <v>4.84E-4</v>
      </c>
      <c r="Q10" s="68">
        <f>VLOOKUP(B10,'Calcul dezechilibre MWh GMOIS'!$C$3:$AI$167,14,FALSE)</f>
        <v>0</v>
      </c>
      <c r="R10" s="68">
        <f>VLOOKUP(B10,'Calcul dezechilibre MWh GMOIS'!$C$3:$AI$167,15,FALSE)</f>
        <v>0</v>
      </c>
      <c r="S10" s="68">
        <f>VLOOKUP(B10,'Calcul dezechilibre MWh GMOIS'!$C$3:$AI$167,16,FALSE)</f>
        <v>0</v>
      </c>
      <c r="T10" s="68">
        <f>VLOOKUP(B10,'Calcul dezechilibre MWh GMOIS'!$C$3:$AI$167,17,FALSE)</f>
        <v>0</v>
      </c>
      <c r="U10" s="68">
        <f>VLOOKUP(B10,'Calcul dezechilibre MWh GMOIS'!$C$3:$AI$167,18,FALSE)</f>
        <v>0</v>
      </c>
      <c r="V10" s="68">
        <f>VLOOKUP(B10,'Calcul dezechilibre MWh GMOIS'!$C$3:$AI$167,19,FALSE)</f>
        <v>0</v>
      </c>
      <c r="W10" s="68">
        <f>VLOOKUP(B10,'Calcul dezechilibre MWh GMOIS'!$C$3:$AI$167,20,FALSE)</f>
        <v>0</v>
      </c>
      <c r="X10" s="68">
        <f>VLOOKUP(B10,'Calcul dezechilibre MWh GMOIS'!$C$3:$AI$167,21,FALSE)</f>
        <v>0</v>
      </c>
      <c r="Y10" s="68">
        <f>VLOOKUP(B10,'Calcul dezechilibre MWh GMOIS'!$C$3:$AI$167,22,FALSE)</f>
        <v>0</v>
      </c>
      <c r="Z10" s="68">
        <f>VLOOKUP(B10,'Calcul dezechilibre MWh GMOIS'!$C$3:$AI$167,23,FALSE)</f>
        <v>0</v>
      </c>
      <c r="AA10" s="68">
        <f>VLOOKUP(B10,'Calcul dezechilibre MWh GMOIS'!$C$3:$AI$167,24,FALSE)</f>
        <v>0</v>
      </c>
      <c r="AB10" s="68">
        <f>VLOOKUP(B10,'Calcul dezechilibre MWh GMOIS'!$C$3:$AI$167,25,FALSE)</f>
        <v>0</v>
      </c>
      <c r="AC10" s="68">
        <f>VLOOKUP(B10,'Calcul dezechilibre MWh GMOIS'!$C$3:$AI$167,26,FALSE)</f>
        <v>0</v>
      </c>
      <c r="AD10" s="68">
        <f>VLOOKUP(B10,'Calcul dezechilibre MWh GMOIS'!$C$3:$AI$167,27,FALSE)</f>
        <v>0</v>
      </c>
      <c r="AE10" s="68">
        <f>VLOOKUP(B10,'Calcul dezechilibre MWh GMOIS'!$C$3:$AI$167,28,FALSE)</f>
        <v>0</v>
      </c>
      <c r="AF10" s="68">
        <f>VLOOKUP(B10,'Calcul dezechilibre MWh GMOIS'!$C$3:$AI$167,29,FALSE)</f>
        <v>0</v>
      </c>
      <c r="AG10" s="68">
        <f>VLOOKUP(B10,'Calcul dezechilibre MWh GMOIS'!$C$3:$AI$167,30,FALSE)</f>
        <v>0</v>
      </c>
      <c r="AH10" s="68">
        <f>VLOOKUP(B10,'Calcul dezechilibre MWh GMOIS'!$C$3:$AI$167,31,FALSE)</f>
        <v>0</v>
      </c>
      <c r="AI10" s="68">
        <f>VLOOKUP(B10,'Calcul dezechilibre MWh GMOIS'!$C$3:$AI$167,32,FALSE)</f>
        <v>0</v>
      </c>
      <c r="AJ10" s="68">
        <f>VLOOKUP(B10,'Calcul dezechilibre MWh GMOIS'!$C$3:$AI$167,33,FALSE)</f>
        <v>0</v>
      </c>
    </row>
    <row r="11" spans="1:64" s="13" customFormat="1" x14ac:dyDescent="0.45">
      <c r="A11" s="102">
        <v>9</v>
      </c>
      <c r="B11" s="165" t="s">
        <v>283</v>
      </c>
      <c r="C11" s="87">
        <f t="shared" si="0"/>
        <v>-22.233849999999997</v>
      </c>
      <c r="D11" s="70">
        <f>VLOOKUP(B11,'Total iesiri UR'!$C$3:$D$167,2,FALSE)</f>
        <v>48984.233849999997</v>
      </c>
      <c r="E11" s="89">
        <f t="shared" si="1"/>
        <v>-4.5389808623086175E-4</v>
      </c>
      <c r="F11" s="39">
        <f>VLOOKUP(B11,'Calcul dezechilibre MWh GMOIS'!$C$3:$AI$167,3,FALSE)</f>
        <v>-3.2300550000000001</v>
      </c>
      <c r="G11" s="68">
        <f>VLOOKUP(B11,'Calcul dezechilibre MWh GMOIS'!$C$3:$AI$167,4,FALSE)</f>
        <v>-5.2321650000000002</v>
      </c>
      <c r="H11" s="68">
        <f>VLOOKUP(B11,'Calcul dezechilibre MWh GMOIS'!$C$3:$AI$167,5,FALSE)</f>
        <v>-0.63528899999999999</v>
      </c>
      <c r="I11" s="68">
        <f>VLOOKUP(B11,'Calcul dezechilibre MWh GMOIS'!$C$3:$AI$167,6,FALSE)</f>
        <v>0.31405699999999998</v>
      </c>
      <c r="J11" s="68">
        <f>VLOOKUP(B11,'Calcul dezechilibre MWh GMOIS'!$C$3:$AI$167,7,FALSE)</f>
        <v>-0.80413599999999996</v>
      </c>
      <c r="K11" s="68">
        <f>VLOOKUP(B11,'Calcul dezechilibre MWh GMOIS'!$C$3:$AI$167,8,FALSE)</f>
        <v>0.20114000000000001</v>
      </c>
      <c r="L11" s="68">
        <f>VLOOKUP(B11,'Calcul dezechilibre MWh GMOIS'!$C$3:$AI$167,9,FALSE)</f>
        <v>-2.3818060000000001</v>
      </c>
      <c r="M11" s="68">
        <f>VLOOKUP(B11,'Calcul dezechilibre MWh GMOIS'!$C$3:$AI$167,10,FALSE)</f>
        <v>-3.8020260000000001</v>
      </c>
      <c r="N11" s="68">
        <f>VLOOKUP(B11,'Calcul dezechilibre MWh GMOIS'!$C$3:$AI$167,11,FALSE)</f>
        <v>-5.8041359999999997</v>
      </c>
      <c r="O11" s="68">
        <f>VLOOKUP(B11,'Calcul dezechilibre MWh GMOIS'!$C$3:$AI$167,12,FALSE)</f>
        <v>0.19586400000000001</v>
      </c>
      <c r="P11" s="68">
        <f>VLOOKUP(B11,'Calcul dezechilibre MWh GMOIS'!$C$3:$AI$167,13,FALSE)</f>
        <v>-1.0552980000000001</v>
      </c>
      <c r="Q11" s="68">
        <f>VLOOKUP(B11,'Calcul dezechilibre MWh GMOIS'!$C$3:$AI$167,14,FALSE)</f>
        <v>0</v>
      </c>
      <c r="R11" s="68">
        <f>VLOOKUP(B11,'Calcul dezechilibre MWh GMOIS'!$C$3:$AI$167,15,FALSE)</f>
        <v>0</v>
      </c>
      <c r="S11" s="68">
        <f>VLOOKUP(B11,'Calcul dezechilibre MWh GMOIS'!$C$3:$AI$167,16,FALSE)</f>
        <v>0</v>
      </c>
      <c r="T11" s="68">
        <f>VLOOKUP(B11,'Calcul dezechilibre MWh GMOIS'!$C$3:$AI$167,17,FALSE)</f>
        <v>0</v>
      </c>
      <c r="U11" s="68">
        <f>VLOOKUP(B11,'Calcul dezechilibre MWh GMOIS'!$C$3:$AI$167,18,FALSE)</f>
        <v>0</v>
      </c>
      <c r="V11" s="68">
        <f>VLOOKUP(B11,'Calcul dezechilibre MWh GMOIS'!$C$3:$AI$167,19,FALSE)</f>
        <v>0</v>
      </c>
      <c r="W11" s="68">
        <f>VLOOKUP(B11,'Calcul dezechilibre MWh GMOIS'!$C$3:$AI$167,20,FALSE)</f>
        <v>0</v>
      </c>
      <c r="X11" s="68">
        <f>VLOOKUP(B11,'Calcul dezechilibre MWh GMOIS'!$C$3:$AI$167,21,FALSE)</f>
        <v>0</v>
      </c>
      <c r="Y11" s="68">
        <f>VLOOKUP(B11,'Calcul dezechilibre MWh GMOIS'!$C$3:$AI$167,22,FALSE)</f>
        <v>0</v>
      </c>
      <c r="Z11" s="68">
        <f>VLOOKUP(B11,'Calcul dezechilibre MWh GMOIS'!$C$3:$AI$167,23,FALSE)</f>
        <v>0</v>
      </c>
      <c r="AA11" s="68">
        <f>VLOOKUP(B11,'Calcul dezechilibre MWh GMOIS'!$C$3:$AI$167,24,FALSE)</f>
        <v>0</v>
      </c>
      <c r="AB11" s="68">
        <f>VLOOKUP(B11,'Calcul dezechilibre MWh GMOIS'!$C$3:$AI$167,25,FALSE)</f>
        <v>0</v>
      </c>
      <c r="AC11" s="68">
        <f>VLOOKUP(B11,'Calcul dezechilibre MWh GMOIS'!$C$3:$AI$167,26,FALSE)</f>
        <v>0</v>
      </c>
      <c r="AD11" s="68">
        <f>VLOOKUP(B11,'Calcul dezechilibre MWh GMOIS'!$C$3:$AI$167,27,FALSE)</f>
        <v>0</v>
      </c>
      <c r="AE11" s="68">
        <f>VLOOKUP(B11,'Calcul dezechilibre MWh GMOIS'!$C$3:$AI$167,28,FALSE)</f>
        <v>0</v>
      </c>
      <c r="AF11" s="68">
        <f>VLOOKUP(B11,'Calcul dezechilibre MWh GMOIS'!$C$3:$AI$167,29,FALSE)</f>
        <v>0</v>
      </c>
      <c r="AG11" s="68">
        <f>VLOOKUP(B11,'Calcul dezechilibre MWh GMOIS'!$C$3:$AI$167,30,FALSE)</f>
        <v>0</v>
      </c>
      <c r="AH11" s="68">
        <f>VLOOKUP(B11,'Calcul dezechilibre MWh GMOIS'!$C$3:$AI$167,31,FALSE)</f>
        <v>0</v>
      </c>
      <c r="AI11" s="68">
        <f>VLOOKUP(B11,'Calcul dezechilibre MWh GMOIS'!$C$3:$AI$167,32,FALSE)</f>
        <v>0</v>
      </c>
      <c r="AJ11" s="68">
        <f>VLOOKUP(B11,'Calcul dezechilibre MWh GMOIS'!$C$3:$AI$167,33,FALSE)</f>
        <v>0</v>
      </c>
    </row>
    <row r="12" spans="1:64" s="13" customFormat="1" x14ac:dyDescent="0.45">
      <c r="A12" s="102">
        <v>10</v>
      </c>
      <c r="B12" s="167" t="s">
        <v>10</v>
      </c>
      <c r="C12" s="87">
        <f t="shared" si="0"/>
        <v>3464.9259999999999</v>
      </c>
      <c r="D12" s="70">
        <f>VLOOKUP(B12,'Total iesiri UR'!$C$3:$D$167,2,FALSE)</f>
        <v>1487856.4515760003</v>
      </c>
      <c r="E12" s="89">
        <f t="shared" si="1"/>
        <v>2.3288039624587468E-3</v>
      </c>
      <c r="F12" s="39">
        <f>VLOOKUP(B12,'Calcul dezechilibre MWh GMOIS'!$C$3:$AI$167,3,FALSE)</f>
        <v>2682.4801910000001</v>
      </c>
      <c r="G12" s="68">
        <f>VLOOKUP(B12,'Calcul dezechilibre MWh GMOIS'!$C$3:$AI$167,4,FALSE)</f>
        <v>18.094331</v>
      </c>
      <c r="H12" s="68">
        <f>VLOOKUP(B12,'Calcul dezechilibre MWh GMOIS'!$C$3:$AI$167,5,FALSE)</f>
        <v>11.866726999999999</v>
      </c>
      <c r="I12" s="68">
        <f>VLOOKUP(B12,'Calcul dezechilibre MWh GMOIS'!$C$3:$AI$167,6,FALSE)</f>
        <v>23.706202000000001</v>
      </c>
      <c r="J12" s="68">
        <f>VLOOKUP(B12,'Calcul dezechilibre MWh GMOIS'!$C$3:$AI$167,7,FALSE)</f>
        <v>62.987963000000001</v>
      </c>
      <c r="K12" s="68">
        <f>VLOOKUP(B12,'Calcul dezechilibre MWh GMOIS'!$C$3:$AI$167,8,FALSE)</f>
        <v>98.549610000000001</v>
      </c>
      <c r="L12" s="68">
        <f>VLOOKUP(B12,'Calcul dezechilibre MWh GMOIS'!$C$3:$AI$167,9,FALSE)</f>
        <v>170.461895</v>
      </c>
      <c r="M12" s="68">
        <f>VLOOKUP(B12,'Calcul dezechilibre MWh GMOIS'!$C$3:$AI$167,10,FALSE)</f>
        <v>40.752291999999997</v>
      </c>
      <c r="N12" s="68">
        <f>VLOOKUP(B12,'Calcul dezechilibre MWh GMOIS'!$C$3:$AI$167,11,FALSE)</f>
        <v>112.02770200000001</v>
      </c>
      <c r="O12" s="68">
        <f>VLOOKUP(B12,'Calcul dezechilibre MWh GMOIS'!$C$3:$AI$167,12,FALSE)</f>
        <v>113.72699</v>
      </c>
      <c r="P12" s="68">
        <f>VLOOKUP(B12,'Calcul dezechilibre MWh GMOIS'!$C$3:$AI$167,13,FALSE)</f>
        <v>130.272097</v>
      </c>
      <c r="Q12" s="68">
        <f>VLOOKUP(B12,'Calcul dezechilibre MWh GMOIS'!$C$3:$AI$167,14,FALSE)</f>
        <v>0</v>
      </c>
      <c r="R12" s="68">
        <f>VLOOKUP(B12,'Calcul dezechilibre MWh GMOIS'!$C$3:$AI$167,15,FALSE)</f>
        <v>0</v>
      </c>
      <c r="S12" s="68">
        <f>VLOOKUP(B12,'Calcul dezechilibre MWh GMOIS'!$C$3:$AI$167,16,FALSE)</f>
        <v>0</v>
      </c>
      <c r="T12" s="68">
        <f>VLOOKUP(B12,'Calcul dezechilibre MWh GMOIS'!$C$3:$AI$167,17,FALSE)</f>
        <v>0</v>
      </c>
      <c r="U12" s="68">
        <f>VLOOKUP(B12,'Calcul dezechilibre MWh GMOIS'!$C$3:$AI$167,18,FALSE)</f>
        <v>0</v>
      </c>
      <c r="V12" s="68">
        <f>VLOOKUP(B12,'Calcul dezechilibre MWh GMOIS'!$C$3:$AI$167,19,FALSE)</f>
        <v>0</v>
      </c>
      <c r="W12" s="68">
        <f>VLOOKUP(B12,'Calcul dezechilibre MWh GMOIS'!$C$3:$AI$167,20,FALSE)</f>
        <v>0</v>
      </c>
      <c r="X12" s="68">
        <f>VLOOKUP(B12,'Calcul dezechilibre MWh GMOIS'!$C$3:$AI$167,21,FALSE)</f>
        <v>0</v>
      </c>
      <c r="Y12" s="68">
        <f>VLOOKUP(B12,'Calcul dezechilibre MWh GMOIS'!$C$3:$AI$167,22,FALSE)</f>
        <v>0</v>
      </c>
      <c r="Z12" s="68">
        <f>VLOOKUP(B12,'Calcul dezechilibre MWh GMOIS'!$C$3:$AI$167,23,FALSE)</f>
        <v>0</v>
      </c>
      <c r="AA12" s="68">
        <f>VLOOKUP(B12,'Calcul dezechilibre MWh GMOIS'!$C$3:$AI$167,24,FALSE)</f>
        <v>0</v>
      </c>
      <c r="AB12" s="68">
        <f>VLOOKUP(B12,'Calcul dezechilibre MWh GMOIS'!$C$3:$AI$167,25,FALSE)</f>
        <v>0</v>
      </c>
      <c r="AC12" s="68">
        <f>VLOOKUP(B12,'Calcul dezechilibre MWh GMOIS'!$C$3:$AI$167,26,FALSE)</f>
        <v>0</v>
      </c>
      <c r="AD12" s="68">
        <f>VLOOKUP(B12,'Calcul dezechilibre MWh GMOIS'!$C$3:$AI$167,27,FALSE)</f>
        <v>0</v>
      </c>
      <c r="AE12" s="68">
        <f>VLOOKUP(B12,'Calcul dezechilibre MWh GMOIS'!$C$3:$AI$167,28,FALSE)</f>
        <v>0</v>
      </c>
      <c r="AF12" s="68">
        <f>VLOOKUP(B12,'Calcul dezechilibre MWh GMOIS'!$C$3:$AI$167,29,FALSE)</f>
        <v>0</v>
      </c>
      <c r="AG12" s="68">
        <f>VLOOKUP(B12,'Calcul dezechilibre MWh GMOIS'!$C$3:$AI$167,30,FALSE)</f>
        <v>0</v>
      </c>
      <c r="AH12" s="68">
        <f>VLOOKUP(B12,'Calcul dezechilibre MWh GMOIS'!$C$3:$AI$167,31,FALSE)</f>
        <v>0</v>
      </c>
      <c r="AI12" s="68">
        <f>VLOOKUP(B12,'Calcul dezechilibre MWh GMOIS'!$C$3:$AI$167,32,FALSE)</f>
        <v>0</v>
      </c>
      <c r="AJ12" s="68">
        <f>VLOOKUP(B12,'Calcul dezechilibre MWh GMOIS'!$C$3:$AI$167,33,FALSE)</f>
        <v>0</v>
      </c>
    </row>
    <row r="13" spans="1:64" s="13" customFormat="1" x14ac:dyDescent="0.45">
      <c r="A13" s="102">
        <v>11</v>
      </c>
      <c r="B13" s="165" t="s">
        <v>4</v>
      </c>
      <c r="C13" s="87">
        <f t="shared" si="0"/>
        <v>-4.9998649999999998</v>
      </c>
      <c r="D13" s="70">
        <f>VLOOKUP(B13,'Total iesiri UR'!$C$3:$D$167,2,FALSE)</f>
        <v>737.30172600000014</v>
      </c>
      <c r="E13" s="89">
        <f t="shared" si="1"/>
        <v>-6.7813010924648223E-3</v>
      </c>
      <c r="F13" s="39">
        <f>VLOOKUP(B13,'Calcul dezechilibre MWh GMOIS'!$C$3:$AI$167,3,FALSE)</f>
        <v>0</v>
      </c>
      <c r="G13" s="68">
        <f>VLOOKUP(B13,'Calcul dezechilibre MWh GMOIS'!$C$3:$AI$167,4,FALSE)</f>
        <v>0</v>
      </c>
      <c r="H13" s="68">
        <f>VLOOKUP(B13,'Calcul dezechilibre MWh GMOIS'!$C$3:$AI$167,5,FALSE)</f>
        <v>0</v>
      </c>
      <c r="I13" s="68">
        <f>VLOOKUP(B13,'Calcul dezechilibre MWh GMOIS'!$C$3:$AI$167,6,FALSE)</f>
        <v>0</v>
      </c>
      <c r="J13" s="68">
        <f>VLOOKUP(B13,'Calcul dezechilibre MWh GMOIS'!$C$3:$AI$167,7,FALSE)</f>
        <v>-5</v>
      </c>
      <c r="K13" s="68">
        <f>VLOOKUP(B13,'Calcul dezechilibre MWh GMOIS'!$C$3:$AI$167,8,FALSE)</f>
        <v>0</v>
      </c>
      <c r="L13" s="68">
        <f>VLOOKUP(B13,'Calcul dezechilibre MWh GMOIS'!$C$3:$AI$167,9,FALSE)</f>
        <v>0</v>
      </c>
      <c r="M13" s="68">
        <f>VLOOKUP(B13,'Calcul dezechilibre MWh GMOIS'!$C$3:$AI$167,10,FALSE)</f>
        <v>1.35E-4</v>
      </c>
      <c r="N13" s="68">
        <f>VLOOKUP(B13,'Calcul dezechilibre MWh GMOIS'!$C$3:$AI$167,11,FALSE)</f>
        <v>0</v>
      </c>
      <c r="O13" s="68">
        <f>VLOOKUP(B13,'Calcul dezechilibre MWh GMOIS'!$C$3:$AI$167,12,FALSE)</f>
        <v>0</v>
      </c>
      <c r="P13" s="68">
        <f>VLOOKUP(B13,'Calcul dezechilibre MWh GMOIS'!$C$3:$AI$167,13,FALSE)</f>
        <v>0</v>
      </c>
      <c r="Q13" s="68">
        <f>VLOOKUP(B13,'Calcul dezechilibre MWh GMOIS'!$C$3:$AI$167,14,FALSE)</f>
        <v>0</v>
      </c>
      <c r="R13" s="68">
        <f>VLOOKUP(B13,'Calcul dezechilibre MWh GMOIS'!$C$3:$AI$167,15,FALSE)</f>
        <v>0</v>
      </c>
      <c r="S13" s="68">
        <f>VLOOKUP(B13,'Calcul dezechilibre MWh GMOIS'!$C$3:$AI$167,16,FALSE)</f>
        <v>0</v>
      </c>
      <c r="T13" s="68">
        <f>VLOOKUP(B13,'Calcul dezechilibre MWh GMOIS'!$C$3:$AI$167,17,FALSE)</f>
        <v>0</v>
      </c>
      <c r="U13" s="68">
        <f>VLOOKUP(B13,'Calcul dezechilibre MWh GMOIS'!$C$3:$AI$167,18,FALSE)</f>
        <v>0</v>
      </c>
      <c r="V13" s="68">
        <f>VLOOKUP(B13,'Calcul dezechilibre MWh GMOIS'!$C$3:$AI$167,19,FALSE)</f>
        <v>0</v>
      </c>
      <c r="W13" s="68">
        <f>VLOOKUP(B13,'Calcul dezechilibre MWh GMOIS'!$C$3:$AI$167,20,FALSE)</f>
        <v>0</v>
      </c>
      <c r="X13" s="68">
        <f>VLOOKUP(B13,'Calcul dezechilibre MWh GMOIS'!$C$3:$AI$167,21,FALSE)</f>
        <v>0</v>
      </c>
      <c r="Y13" s="68">
        <f>VLOOKUP(B13,'Calcul dezechilibre MWh GMOIS'!$C$3:$AI$167,22,FALSE)</f>
        <v>0</v>
      </c>
      <c r="Z13" s="68">
        <f>VLOOKUP(B13,'Calcul dezechilibre MWh GMOIS'!$C$3:$AI$167,23,FALSE)</f>
        <v>0</v>
      </c>
      <c r="AA13" s="68">
        <f>VLOOKUP(B13,'Calcul dezechilibre MWh GMOIS'!$C$3:$AI$167,24,FALSE)</f>
        <v>0</v>
      </c>
      <c r="AB13" s="68">
        <f>VLOOKUP(B13,'Calcul dezechilibre MWh GMOIS'!$C$3:$AI$167,25,FALSE)</f>
        <v>0</v>
      </c>
      <c r="AC13" s="68">
        <f>VLOOKUP(B13,'Calcul dezechilibre MWh GMOIS'!$C$3:$AI$167,26,FALSE)</f>
        <v>0</v>
      </c>
      <c r="AD13" s="68">
        <f>VLOOKUP(B13,'Calcul dezechilibre MWh GMOIS'!$C$3:$AI$167,27,FALSE)</f>
        <v>0</v>
      </c>
      <c r="AE13" s="68">
        <f>VLOOKUP(B13,'Calcul dezechilibre MWh GMOIS'!$C$3:$AI$167,28,FALSE)</f>
        <v>0</v>
      </c>
      <c r="AF13" s="68">
        <f>VLOOKUP(B13,'Calcul dezechilibre MWh GMOIS'!$C$3:$AI$167,29,FALSE)</f>
        <v>0</v>
      </c>
      <c r="AG13" s="68">
        <f>VLOOKUP(B13,'Calcul dezechilibre MWh GMOIS'!$C$3:$AI$167,30,FALSE)</f>
        <v>0</v>
      </c>
      <c r="AH13" s="68">
        <f>VLOOKUP(B13,'Calcul dezechilibre MWh GMOIS'!$C$3:$AI$167,31,FALSE)</f>
        <v>0</v>
      </c>
      <c r="AI13" s="68">
        <f>VLOOKUP(B13,'Calcul dezechilibre MWh GMOIS'!$C$3:$AI$167,32,FALSE)</f>
        <v>0</v>
      </c>
      <c r="AJ13" s="68">
        <f>VLOOKUP(B13,'Calcul dezechilibre MWh GMOIS'!$C$3:$AI$167,33,FALSE)</f>
        <v>0</v>
      </c>
    </row>
    <row r="14" spans="1:64" s="13" customFormat="1" x14ac:dyDescent="0.45">
      <c r="A14" s="102">
        <v>12</v>
      </c>
      <c r="B14" s="165" t="s">
        <v>118</v>
      </c>
      <c r="C14" s="87">
        <f t="shared" si="0"/>
        <v>0.42763499999999977</v>
      </c>
      <c r="D14" s="70">
        <f>VLOOKUP(B14,'Total iesiri UR'!$C$3:$D$167,2,FALSE)</f>
        <v>55540.391485000007</v>
      </c>
      <c r="E14" s="89">
        <f t="shared" si="1"/>
        <v>7.6995316123310489E-6</v>
      </c>
      <c r="F14" s="39">
        <f>VLOOKUP(B14,'Calcul dezechilibre MWh GMOIS'!$C$3:$AI$167,3,FALSE)</f>
        <v>-0.938106</v>
      </c>
      <c r="G14" s="68">
        <f>VLOOKUP(B14,'Calcul dezechilibre MWh GMOIS'!$C$3:$AI$167,4,FALSE)</f>
        <v>-0.880444</v>
      </c>
      <c r="H14" s="68">
        <f>VLOOKUP(B14,'Calcul dezechilibre MWh GMOIS'!$C$3:$AI$167,5,FALSE)</f>
        <v>5.0049999999999999E-3</v>
      </c>
      <c r="I14" s="68">
        <f>VLOOKUP(B14,'Calcul dezechilibre MWh GMOIS'!$C$3:$AI$167,6,FALSE)</f>
        <v>1.376892</v>
      </c>
      <c r="J14" s="68">
        <f>VLOOKUP(B14,'Calcul dezechilibre MWh GMOIS'!$C$3:$AI$167,7,FALSE)</f>
        <v>-0.97087400000000001</v>
      </c>
      <c r="K14" s="68">
        <f>VLOOKUP(B14,'Calcul dezechilibre MWh GMOIS'!$C$3:$AI$167,8,FALSE)</f>
        <v>-0.97087400000000001</v>
      </c>
      <c r="L14" s="68">
        <f>VLOOKUP(B14,'Calcul dezechilibre MWh GMOIS'!$C$3:$AI$167,9,FALSE)</f>
        <v>1.1766570000000001</v>
      </c>
      <c r="M14" s="68">
        <f>VLOOKUP(B14,'Calcul dezechilibre MWh GMOIS'!$C$3:$AI$167,10,FALSE)</f>
        <v>0</v>
      </c>
      <c r="N14" s="68">
        <f>VLOOKUP(B14,'Calcul dezechilibre MWh GMOIS'!$C$3:$AI$167,11,FALSE)</f>
        <v>0</v>
      </c>
      <c r="O14" s="68">
        <f>VLOOKUP(B14,'Calcul dezechilibre MWh GMOIS'!$C$3:$AI$167,12,FALSE)</f>
        <v>2.6002529999999999</v>
      </c>
      <c r="P14" s="68">
        <f>VLOOKUP(B14,'Calcul dezechilibre MWh GMOIS'!$C$3:$AI$167,13,FALSE)</f>
        <v>-0.97087400000000001</v>
      </c>
      <c r="Q14" s="68">
        <f>VLOOKUP(B14,'Calcul dezechilibre MWh GMOIS'!$C$3:$AI$167,14,FALSE)</f>
        <v>0</v>
      </c>
      <c r="R14" s="68">
        <f>VLOOKUP(B14,'Calcul dezechilibre MWh GMOIS'!$C$3:$AI$167,15,FALSE)</f>
        <v>0</v>
      </c>
      <c r="S14" s="68">
        <f>VLOOKUP(B14,'Calcul dezechilibre MWh GMOIS'!$C$3:$AI$167,16,FALSE)</f>
        <v>0</v>
      </c>
      <c r="T14" s="68">
        <f>VLOOKUP(B14,'Calcul dezechilibre MWh GMOIS'!$C$3:$AI$167,17,FALSE)</f>
        <v>0</v>
      </c>
      <c r="U14" s="68">
        <f>VLOOKUP(B14,'Calcul dezechilibre MWh GMOIS'!$C$3:$AI$167,18,FALSE)</f>
        <v>0</v>
      </c>
      <c r="V14" s="68">
        <f>VLOOKUP(B14,'Calcul dezechilibre MWh GMOIS'!$C$3:$AI$167,19,FALSE)</f>
        <v>0</v>
      </c>
      <c r="W14" s="68">
        <f>VLOOKUP(B14,'Calcul dezechilibre MWh GMOIS'!$C$3:$AI$167,20,FALSE)</f>
        <v>0</v>
      </c>
      <c r="X14" s="68">
        <f>VLOOKUP(B14,'Calcul dezechilibre MWh GMOIS'!$C$3:$AI$167,21,FALSE)</f>
        <v>0</v>
      </c>
      <c r="Y14" s="68">
        <f>VLOOKUP(B14,'Calcul dezechilibre MWh GMOIS'!$C$3:$AI$167,22,FALSE)</f>
        <v>0</v>
      </c>
      <c r="Z14" s="68">
        <f>VLOOKUP(B14,'Calcul dezechilibre MWh GMOIS'!$C$3:$AI$167,23,FALSE)</f>
        <v>0</v>
      </c>
      <c r="AA14" s="68">
        <f>VLOOKUP(B14,'Calcul dezechilibre MWh GMOIS'!$C$3:$AI$167,24,FALSE)</f>
        <v>0</v>
      </c>
      <c r="AB14" s="68">
        <f>VLOOKUP(B14,'Calcul dezechilibre MWh GMOIS'!$C$3:$AI$167,25,FALSE)</f>
        <v>0</v>
      </c>
      <c r="AC14" s="68">
        <f>VLOOKUP(B14,'Calcul dezechilibre MWh GMOIS'!$C$3:$AI$167,26,FALSE)</f>
        <v>0</v>
      </c>
      <c r="AD14" s="68">
        <f>VLOOKUP(B14,'Calcul dezechilibre MWh GMOIS'!$C$3:$AI$167,27,FALSE)</f>
        <v>0</v>
      </c>
      <c r="AE14" s="68">
        <f>VLOOKUP(B14,'Calcul dezechilibre MWh GMOIS'!$C$3:$AI$167,28,FALSE)</f>
        <v>0</v>
      </c>
      <c r="AF14" s="68">
        <f>VLOOKUP(B14,'Calcul dezechilibre MWh GMOIS'!$C$3:$AI$167,29,FALSE)</f>
        <v>0</v>
      </c>
      <c r="AG14" s="68">
        <f>VLOOKUP(B14,'Calcul dezechilibre MWh GMOIS'!$C$3:$AI$167,30,FALSE)</f>
        <v>0</v>
      </c>
      <c r="AH14" s="68">
        <f>VLOOKUP(B14,'Calcul dezechilibre MWh GMOIS'!$C$3:$AI$167,31,FALSE)</f>
        <v>0</v>
      </c>
      <c r="AI14" s="68">
        <f>VLOOKUP(B14,'Calcul dezechilibre MWh GMOIS'!$C$3:$AI$167,32,FALSE)</f>
        <v>0</v>
      </c>
      <c r="AJ14" s="68">
        <f>VLOOKUP(B14,'Calcul dezechilibre MWh GMOIS'!$C$3:$AI$167,33,FALSE)</f>
        <v>0</v>
      </c>
    </row>
    <row r="15" spans="1:64" s="13" customFormat="1" x14ac:dyDescent="0.45">
      <c r="A15" s="102">
        <v>13</v>
      </c>
      <c r="B15" s="165" t="s">
        <v>310</v>
      </c>
      <c r="C15" s="87">
        <f t="shared" si="0"/>
        <v>37.709252999999975</v>
      </c>
      <c r="D15" s="70">
        <f>VLOOKUP(B15,'Total iesiri UR'!$C$3:$D$167,2,FALSE)</f>
        <v>59194.507746999996</v>
      </c>
      <c r="E15" s="89">
        <f t="shared" si="1"/>
        <v>6.3703972607004398E-4</v>
      </c>
      <c r="F15" s="39">
        <f>VLOOKUP(B15,'Calcul dezechilibre MWh GMOIS'!$C$3:$AI$167,3,FALSE)</f>
        <v>-96.838005999999993</v>
      </c>
      <c r="G15" s="68">
        <f>VLOOKUP(B15,'Calcul dezechilibre MWh GMOIS'!$C$3:$AI$167,4,FALSE)</f>
        <v>36.623510000000003</v>
      </c>
      <c r="H15" s="68">
        <f>VLOOKUP(B15,'Calcul dezechilibre MWh GMOIS'!$C$3:$AI$167,5,FALSE)</f>
        <v>-26.907298000000001</v>
      </c>
      <c r="I15" s="68">
        <f>VLOOKUP(B15,'Calcul dezechilibre MWh GMOIS'!$C$3:$AI$167,6,FALSE)</f>
        <v>54.396386999999997</v>
      </c>
      <c r="J15" s="68">
        <f>VLOOKUP(B15,'Calcul dezechilibre MWh GMOIS'!$C$3:$AI$167,7,FALSE)</f>
        <v>-189.63268299999999</v>
      </c>
      <c r="K15" s="68">
        <f>VLOOKUP(B15,'Calcul dezechilibre MWh GMOIS'!$C$3:$AI$167,8,FALSE)</f>
        <v>-66.181718000000004</v>
      </c>
      <c r="L15" s="68">
        <f>VLOOKUP(B15,'Calcul dezechilibre MWh GMOIS'!$C$3:$AI$167,9,FALSE)</f>
        <v>110.56382499999999</v>
      </c>
      <c r="M15" s="68">
        <f>VLOOKUP(B15,'Calcul dezechilibre MWh GMOIS'!$C$3:$AI$167,10,FALSE)</f>
        <v>259.49480499999999</v>
      </c>
      <c r="N15" s="68">
        <f>VLOOKUP(B15,'Calcul dezechilibre MWh GMOIS'!$C$3:$AI$167,11,FALSE)</f>
        <v>236.01351199999999</v>
      </c>
      <c r="O15" s="68">
        <f>VLOOKUP(B15,'Calcul dezechilibre MWh GMOIS'!$C$3:$AI$167,12,FALSE)</f>
        <v>-374.86274500000002</v>
      </c>
      <c r="P15" s="68">
        <f>VLOOKUP(B15,'Calcul dezechilibre MWh GMOIS'!$C$3:$AI$167,13,FALSE)</f>
        <v>95.039664000000002</v>
      </c>
      <c r="Q15" s="68">
        <f>VLOOKUP(B15,'Calcul dezechilibre MWh GMOIS'!$C$3:$AI$167,14,FALSE)</f>
        <v>0</v>
      </c>
      <c r="R15" s="68">
        <f>VLOOKUP(B15,'Calcul dezechilibre MWh GMOIS'!$C$3:$AI$167,15,FALSE)</f>
        <v>0</v>
      </c>
      <c r="S15" s="68">
        <f>VLOOKUP(B15,'Calcul dezechilibre MWh GMOIS'!$C$3:$AI$167,16,FALSE)</f>
        <v>0</v>
      </c>
      <c r="T15" s="68">
        <f>VLOOKUP(B15,'Calcul dezechilibre MWh GMOIS'!$C$3:$AI$167,17,FALSE)</f>
        <v>0</v>
      </c>
      <c r="U15" s="68">
        <f>VLOOKUP(B15,'Calcul dezechilibre MWh GMOIS'!$C$3:$AI$167,18,FALSE)</f>
        <v>0</v>
      </c>
      <c r="V15" s="68">
        <f>VLOOKUP(B15,'Calcul dezechilibre MWh GMOIS'!$C$3:$AI$167,19,FALSE)</f>
        <v>0</v>
      </c>
      <c r="W15" s="68">
        <f>VLOOKUP(B15,'Calcul dezechilibre MWh GMOIS'!$C$3:$AI$167,20,FALSE)</f>
        <v>0</v>
      </c>
      <c r="X15" s="68">
        <f>VLOOKUP(B15,'Calcul dezechilibre MWh GMOIS'!$C$3:$AI$167,21,FALSE)</f>
        <v>0</v>
      </c>
      <c r="Y15" s="68">
        <f>VLOOKUP(B15,'Calcul dezechilibre MWh GMOIS'!$C$3:$AI$167,22,FALSE)</f>
        <v>0</v>
      </c>
      <c r="Z15" s="68">
        <f>VLOOKUP(B15,'Calcul dezechilibre MWh GMOIS'!$C$3:$AI$167,23,FALSE)</f>
        <v>0</v>
      </c>
      <c r="AA15" s="68">
        <f>VLOOKUP(B15,'Calcul dezechilibre MWh GMOIS'!$C$3:$AI$167,24,FALSE)</f>
        <v>0</v>
      </c>
      <c r="AB15" s="68">
        <f>VLOOKUP(B15,'Calcul dezechilibre MWh GMOIS'!$C$3:$AI$167,25,FALSE)</f>
        <v>0</v>
      </c>
      <c r="AC15" s="68">
        <f>VLOOKUP(B15,'Calcul dezechilibre MWh GMOIS'!$C$3:$AI$167,26,FALSE)</f>
        <v>0</v>
      </c>
      <c r="AD15" s="68">
        <f>VLOOKUP(B15,'Calcul dezechilibre MWh GMOIS'!$C$3:$AI$167,27,FALSE)</f>
        <v>0</v>
      </c>
      <c r="AE15" s="68">
        <f>VLOOKUP(B15,'Calcul dezechilibre MWh GMOIS'!$C$3:$AI$167,28,FALSE)</f>
        <v>0</v>
      </c>
      <c r="AF15" s="68">
        <f>VLOOKUP(B15,'Calcul dezechilibre MWh GMOIS'!$C$3:$AI$167,29,FALSE)</f>
        <v>0</v>
      </c>
      <c r="AG15" s="68">
        <f>VLOOKUP(B15,'Calcul dezechilibre MWh GMOIS'!$C$3:$AI$167,30,FALSE)</f>
        <v>0</v>
      </c>
      <c r="AH15" s="68">
        <f>VLOOKUP(B15,'Calcul dezechilibre MWh GMOIS'!$C$3:$AI$167,31,FALSE)</f>
        <v>0</v>
      </c>
      <c r="AI15" s="68">
        <f>VLOOKUP(B15,'Calcul dezechilibre MWh GMOIS'!$C$3:$AI$167,32,FALSE)</f>
        <v>0</v>
      </c>
      <c r="AJ15" s="68">
        <f>VLOOKUP(B15,'Calcul dezechilibre MWh GMOIS'!$C$3:$AI$167,33,FALSE)</f>
        <v>0</v>
      </c>
    </row>
    <row r="16" spans="1:64" s="13" customFormat="1" x14ac:dyDescent="0.45">
      <c r="A16" s="102">
        <v>14</v>
      </c>
      <c r="B16" s="165" t="s">
        <v>272</v>
      </c>
      <c r="C16" s="87">
        <f t="shared" si="0"/>
        <v>-180.69858300000001</v>
      </c>
      <c r="D16" s="70">
        <f>VLOOKUP(B16,'Total iesiri UR'!$C$3:$D$167,2,FALSE)</f>
        <v>12043.680582999999</v>
      </c>
      <c r="E16" s="89">
        <f t="shared" si="1"/>
        <v>-1.5003601411935588E-2</v>
      </c>
      <c r="F16" s="39">
        <f>VLOOKUP(B16,'Calcul dezechilibre MWh GMOIS'!$C$3:$AI$167,3,FALSE)</f>
        <v>-29.687282</v>
      </c>
      <c r="G16" s="68">
        <f>VLOOKUP(B16,'Calcul dezechilibre MWh GMOIS'!$C$3:$AI$167,4,FALSE)</f>
        <v>-51.883232</v>
      </c>
      <c r="H16" s="68">
        <f>VLOOKUP(B16,'Calcul dezechilibre MWh GMOIS'!$C$3:$AI$167,5,FALSE)</f>
        <v>-1.87381</v>
      </c>
      <c r="I16" s="68">
        <f>VLOOKUP(B16,'Calcul dezechilibre MWh GMOIS'!$C$3:$AI$167,6,FALSE)</f>
        <v>-6.8452780000000004</v>
      </c>
      <c r="J16" s="68">
        <f>VLOOKUP(B16,'Calcul dezechilibre MWh GMOIS'!$C$3:$AI$167,7,FALSE)</f>
        <v>8.3201999999999998</v>
      </c>
      <c r="K16" s="68">
        <f>VLOOKUP(B16,'Calcul dezechilibre MWh GMOIS'!$C$3:$AI$167,8,FALSE)</f>
        <v>-20.485793999999999</v>
      </c>
      <c r="L16" s="68">
        <f>VLOOKUP(B16,'Calcul dezechilibre MWh GMOIS'!$C$3:$AI$167,9,FALSE)</f>
        <v>-37.740969999999997</v>
      </c>
      <c r="M16" s="68">
        <f>VLOOKUP(B16,'Calcul dezechilibre MWh GMOIS'!$C$3:$AI$167,10,FALSE)</f>
        <v>-48.016047999999998</v>
      </c>
      <c r="N16" s="68">
        <f>VLOOKUP(B16,'Calcul dezechilibre MWh GMOIS'!$C$3:$AI$167,11,FALSE)</f>
        <v>-25.772272000000001</v>
      </c>
      <c r="O16" s="68">
        <f>VLOOKUP(B16,'Calcul dezechilibre MWh GMOIS'!$C$3:$AI$167,12,FALSE)</f>
        <v>26.159244999999999</v>
      </c>
      <c r="P16" s="68">
        <f>VLOOKUP(B16,'Calcul dezechilibre MWh GMOIS'!$C$3:$AI$167,13,FALSE)</f>
        <v>7.1266579999999999</v>
      </c>
      <c r="Q16" s="68">
        <f>VLOOKUP(B16,'Calcul dezechilibre MWh GMOIS'!$C$3:$AI$167,14,FALSE)</f>
        <v>0</v>
      </c>
      <c r="R16" s="68">
        <f>VLOOKUP(B16,'Calcul dezechilibre MWh GMOIS'!$C$3:$AI$167,15,FALSE)</f>
        <v>0</v>
      </c>
      <c r="S16" s="68">
        <f>VLOOKUP(B16,'Calcul dezechilibre MWh GMOIS'!$C$3:$AI$167,16,FALSE)</f>
        <v>0</v>
      </c>
      <c r="T16" s="68">
        <f>VLOOKUP(B16,'Calcul dezechilibre MWh GMOIS'!$C$3:$AI$167,17,FALSE)</f>
        <v>0</v>
      </c>
      <c r="U16" s="68">
        <f>VLOOKUP(B16,'Calcul dezechilibre MWh GMOIS'!$C$3:$AI$167,18,FALSE)</f>
        <v>0</v>
      </c>
      <c r="V16" s="68">
        <f>VLOOKUP(B16,'Calcul dezechilibre MWh GMOIS'!$C$3:$AI$167,19,FALSE)</f>
        <v>0</v>
      </c>
      <c r="W16" s="68">
        <f>VLOOKUP(B16,'Calcul dezechilibre MWh GMOIS'!$C$3:$AI$167,20,FALSE)</f>
        <v>0</v>
      </c>
      <c r="X16" s="68">
        <f>VLOOKUP(B16,'Calcul dezechilibre MWh GMOIS'!$C$3:$AI$167,21,FALSE)</f>
        <v>0</v>
      </c>
      <c r="Y16" s="68">
        <f>VLOOKUP(B16,'Calcul dezechilibre MWh GMOIS'!$C$3:$AI$167,22,FALSE)</f>
        <v>0</v>
      </c>
      <c r="Z16" s="68">
        <f>VLOOKUP(B16,'Calcul dezechilibre MWh GMOIS'!$C$3:$AI$167,23,FALSE)</f>
        <v>0</v>
      </c>
      <c r="AA16" s="68">
        <f>VLOOKUP(B16,'Calcul dezechilibre MWh GMOIS'!$C$3:$AI$167,24,FALSE)</f>
        <v>0</v>
      </c>
      <c r="AB16" s="68">
        <f>VLOOKUP(B16,'Calcul dezechilibre MWh GMOIS'!$C$3:$AI$167,25,FALSE)</f>
        <v>0</v>
      </c>
      <c r="AC16" s="68">
        <f>VLOOKUP(B16,'Calcul dezechilibre MWh GMOIS'!$C$3:$AI$167,26,FALSE)</f>
        <v>0</v>
      </c>
      <c r="AD16" s="68">
        <f>VLOOKUP(B16,'Calcul dezechilibre MWh GMOIS'!$C$3:$AI$167,27,FALSE)</f>
        <v>0</v>
      </c>
      <c r="AE16" s="68">
        <f>VLOOKUP(B16,'Calcul dezechilibre MWh GMOIS'!$C$3:$AI$167,28,FALSE)</f>
        <v>0</v>
      </c>
      <c r="AF16" s="68">
        <f>VLOOKUP(B16,'Calcul dezechilibre MWh GMOIS'!$C$3:$AI$167,29,FALSE)</f>
        <v>0</v>
      </c>
      <c r="AG16" s="68">
        <f>VLOOKUP(B16,'Calcul dezechilibre MWh GMOIS'!$C$3:$AI$167,30,FALSE)</f>
        <v>0</v>
      </c>
      <c r="AH16" s="68">
        <f>VLOOKUP(B16,'Calcul dezechilibre MWh GMOIS'!$C$3:$AI$167,31,FALSE)</f>
        <v>0</v>
      </c>
      <c r="AI16" s="68">
        <f>VLOOKUP(B16,'Calcul dezechilibre MWh GMOIS'!$C$3:$AI$167,32,FALSE)</f>
        <v>0</v>
      </c>
      <c r="AJ16" s="68">
        <f>VLOOKUP(B16,'Calcul dezechilibre MWh GMOIS'!$C$3:$AI$167,33,FALSE)</f>
        <v>0</v>
      </c>
    </row>
    <row r="17" spans="1:36" s="13" customFormat="1" x14ac:dyDescent="0.45">
      <c r="A17" s="102">
        <v>15</v>
      </c>
      <c r="B17" s="165" t="s">
        <v>185</v>
      </c>
      <c r="C17" s="87">
        <f t="shared" si="0"/>
        <v>0</v>
      </c>
      <c r="D17" s="70">
        <f>VLOOKUP(B17,'Total iesiri UR'!$C$3:$D$167,2,FALSE)</f>
        <v>11328.995000000001</v>
      </c>
      <c r="E17" s="89">
        <f t="shared" si="1"/>
        <v>0</v>
      </c>
      <c r="F17" s="39">
        <f>VLOOKUP(B17,'Calcul dezechilibre MWh GMOIS'!$C$3:$AI$167,3,FALSE)</f>
        <v>0</v>
      </c>
      <c r="G17" s="68">
        <f>VLOOKUP(B17,'Calcul dezechilibre MWh GMOIS'!$C$3:$AI$167,4,FALSE)</f>
        <v>0</v>
      </c>
      <c r="H17" s="68">
        <f>VLOOKUP(B17,'Calcul dezechilibre MWh GMOIS'!$C$3:$AI$167,5,FALSE)</f>
        <v>0</v>
      </c>
      <c r="I17" s="68">
        <f>VLOOKUP(B17,'Calcul dezechilibre MWh GMOIS'!$C$3:$AI$167,6,FALSE)</f>
        <v>0</v>
      </c>
      <c r="J17" s="68">
        <f>VLOOKUP(B17,'Calcul dezechilibre MWh GMOIS'!$C$3:$AI$167,7,FALSE)</f>
        <v>0</v>
      </c>
      <c r="K17" s="68">
        <f>VLOOKUP(B17,'Calcul dezechilibre MWh GMOIS'!$C$3:$AI$167,8,FALSE)</f>
        <v>0</v>
      </c>
      <c r="L17" s="68">
        <f>VLOOKUP(B17,'Calcul dezechilibre MWh GMOIS'!$C$3:$AI$167,9,FALSE)</f>
        <v>0</v>
      </c>
      <c r="M17" s="68">
        <f>VLOOKUP(B17,'Calcul dezechilibre MWh GMOIS'!$C$3:$AI$167,10,FALSE)</f>
        <v>0</v>
      </c>
      <c r="N17" s="68">
        <f>VLOOKUP(B17,'Calcul dezechilibre MWh GMOIS'!$C$3:$AI$167,11,FALSE)</f>
        <v>0</v>
      </c>
      <c r="O17" s="68">
        <f>VLOOKUP(B17,'Calcul dezechilibre MWh GMOIS'!$C$3:$AI$167,12,FALSE)</f>
        <v>0</v>
      </c>
      <c r="P17" s="68">
        <f>VLOOKUP(B17,'Calcul dezechilibre MWh GMOIS'!$C$3:$AI$167,13,FALSE)</f>
        <v>0</v>
      </c>
      <c r="Q17" s="68">
        <f>VLOOKUP(B17,'Calcul dezechilibre MWh GMOIS'!$C$3:$AI$167,14,FALSE)</f>
        <v>0</v>
      </c>
      <c r="R17" s="68">
        <f>VLOOKUP(B17,'Calcul dezechilibre MWh GMOIS'!$C$3:$AI$167,15,FALSE)</f>
        <v>0</v>
      </c>
      <c r="S17" s="68">
        <f>VLOOKUP(B17,'Calcul dezechilibre MWh GMOIS'!$C$3:$AI$167,16,FALSE)</f>
        <v>0</v>
      </c>
      <c r="T17" s="68">
        <f>VLOOKUP(B17,'Calcul dezechilibre MWh GMOIS'!$C$3:$AI$167,17,FALSE)</f>
        <v>0</v>
      </c>
      <c r="U17" s="68">
        <f>VLOOKUP(B17,'Calcul dezechilibre MWh GMOIS'!$C$3:$AI$167,18,FALSE)</f>
        <v>0</v>
      </c>
      <c r="V17" s="68">
        <f>VLOOKUP(B17,'Calcul dezechilibre MWh GMOIS'!$C$3:$AI$167,19,FALSE)</f>
        <v>0</v>
      </c>
      <c r="W17" s="68">
        <f>VLOOKUP(B17,'Calcul dezechilibre MWh GMOIS'!$C$3:$AI$167,20,FALSE)</f>
        <v>0</v>
      </c>
      <c r="X17" s="68">
        <f>VLOOKUP(B17,'Calcul dezechilibre MWh GMOIS'!$C$3:$AI$167,21,FALSE)</f>
        <v>0</v>
      </c>
      <c r="Y17" s="68">
        <f>VLOOKUP(B17,'Calcul dezechilibre MWh GMOIS'!$C$3:$AI$167,22,FALSE)</f>
        <v>0</v>
      </c>
      <c r="Z17" s="68">
        <f>VLOOKUP(B17,'Calcul dezechilibre MWh GMOIS'!$C$3:$AI$167,23,FALSE)</f>
        <v>0</v>
      </c>
      <c r="AA17" s="68">
        <f>VLOOKUP(B17,'Calcul dezechilibre MWh GMOIS'!$C$3:$AI$167,24,FALSE)</f>
        <v>0</v>
      </c>
      <c r="AB17" s="68">
        <f>VLOOKUP(B17,'Calcul dezechilibre MWh GMOIS'!$C$3:$AI$167,25,FALSE)</f>
        <v>0</v>
      </c>
      <c r="AC17" s="68">
        <f>VLOOKUP(B17,'Calcul dezechilibre MWh GMOIS'!$C$3:$AI$167,26,FALSE)</f>
        <v>0</v>
      </c>
      <c r="AD17" s="68">
        <f>VLOOKUP(B17,'Calcul dezechilibre MWh GMOIS'!$C$3:$AI$167,27,FALSE)</f>
        <v>0</v>
      </c>
      <c r="AE17" s="68">
        <f>VLOOKUP(B17,'Calcul dezechilibre MWh GMOIS'!$C$3:$AI$167,28,FALSE)</f>
        <v>0</v>
      </c>
      <c r="AF17" s="68">
        <f>VLOOKUP(B17,'Calcul dezechilibre MWh GMOIS'!$C$3:$AI$167,29,FALSE)</f>
        <v>0</v>
      </c>
      <c r="AG17" s="68">
        <f>VLOOKUP(B17,'Calcul dezechilibre MWh GMOIS'!$C$3:$AI$167,30,FALSE)</f>
        <v>0</v>
      </c>
      <c r="AH17" s="68">
        <f>VLOOKUP(B17,'Calcul dezechilibre MWh GMOIS'!$C$3:$AI$167,31,FALSE)</f>
        <v>0</v>
      </c>
      <c r="AI17" s="68">
        <f>VLOOKUP(B17,'Calcul dezechilibre MWh GMOIS'!$C$3:$AI$167,32,FALSE)</f>
        <v>0</v>
      </c>
      <c r="AJ17" s="68">
        <f>VLOOKUP(B17,'Calcul dezechilibre MWh GMOIS'!$C$3:$AI$167,33,FALSE)</f>
        <v>0</v>
      </c>
    </row>
    <row r="18" spans="1:36" s="13" customFormat="1" x14ac:dyDescent="0.45">
      <c r="A18" s="102">
        <v>16</v>
      </c>
      <c r="B18" s="165" t="s">
        <v>3</v>
      </c>
      <c r="C18" s="87">
        <f t="shared" si="0"/>
        <v>251.42714999999998</v>
      </c>
      <c r="D18" s="70">
        <f>VLOOKUP(B18,'Total iesiri UR'!$C$3:$D$167,2,FALSE)</f>
        <v>17243.402850000002</v>
      </c>
      <c r="E18" s="89">
        <f t="shared" si="1"/>
        <v>1.4581063389121013E-2</v>
      </c>
      <c r="F18" s="39">
        <f>VLOOKUP(B18,'Calcul dezechilibre MWh GMOIS'!$C$3:$AI$167,3,FALSE)</f>
        <v>203.52963800000001</v>
      </c>
      <c r="G18" s="68">
        <f>VLOOKUP(B18,'Calcul dezechilibre MWh GMOIS'!$C$3:$AI$167,4,FALSE)</f>
        <v>13.015555000000001</v>
      </c>
      <c r="H18" s="68">
        <f>VLOOKUP(B18,'Calcul dezechilibre MWh GMOIS'!$C$3:$AI$167,5,FALSE)</f>
        <v>48.586243000000003</v>
      </c>
      <c r="I18" s="68">
        <f>VLOOKUP(B18,'Calcul dezechilibre MWh GMOIS'!$C$3:$AI$167,6,FALSE)</f>
        <v>35.388019</v>
      </c>
      <c r="J18" s="68">
        <f>VLOOKUP(B18,'Calcul dezechilibre MWh GMOIS'!$C$3:$AI$167,7,FALSE)</f>
        <v>22.498512999999999</v>
      </c>
      <c r="K18" s="68">
        <f>VLOOKUP(B18,'Calcul dezechilibre MWh GMOIS'!$C$3:$AI$167,8,FALSE)</f>
        <v>3.846822</v>
      </c>
      <c r="L18" s="68">
        <f>VLOOKUP(B18,'Calcul dezechilibre MWh GMOIS'!$C$3:$AI$167,9,FALSE)</f>
        <v>46.053424</v>
      </c>
      <c r="M18" s="68">
        <f>VLOOKUP(B18,'Calcul dezechilibre MWh GMOIS'!$C$3:$AI$167,10,FALSE)</f>
        <v>-11.152722000000001</v>
      </c>
      <c r="N18" s="68">
        <f>VLOOKUP(B18,'Calcul dezechilibre MWh GMOIS'!$C$3:$AI$167,11,FALSE)</f>
        <v>-66.255037999999999</v>
      </c>
      <c r="O18" s="68">
        <f>VLOOKUP(B18,'Calcul dezechilibre MWh GMOIS'!$C$3:$AI$167,12,FALSE)</f>
        <v>11.375835</v>
      </c>
      <c r="P18" s="68">
        <f>VLOOKUP(B18,'Calcul dezechilibre MWh GMOIS'!$C$3:$AI$167,13,FALSE)</f>
        <v>-55.459139</v>
      </c>
      <c r="Q18" s="68">
        <f>VLOOKUP(B18,'Calcul dezechilibre MWh GMOIS'!$C$3:$AI$167,14,FALSE)</f>
        <v>0</v>
      </c>
      <c r="R18" s="68">
        <f>VLOOKUP(B18,'Calcul dezechilibre MWh GMOIS'!$C$3:$AI$167,15,FALSE)</f>
        <v>0</v>
      </c>
      <c r="S18" s="68">
        <f>VLOOKUP(B18,'Calcul dezechilibre MWh GMOIS'!$C$3:$AI$167,16,FALSE)</f>
        <v>0</v>
      </c>
      <c r="T18" s="68">
        <f>VLOOKUP(B18,'Calcul dezechilibre MWh GMOIS'!$C$3:$AI$167,17,FALSE)</f>
        <v>0</v>
      </c>
      <c r="U18" s="68">
        <f>VLOOKUP(B18,'Calcul dezechilibre MWh GMOIS'!$C$3:$AI$167,18,FALSE)</f>
        <v>0</v>
      </c>
      <c r="V18" s="68">
        <f>VLOOKUP(B18,'Calcul dezechilibre MWh GMOIS'!$C$3:$AI$167,19,FALSE)</f>
        <v>0</v>
      </c>
      <c r="W18" s="68">
        <f>VLOOKUP(B18,'Calcul dezechilibre MWh GMOIS'!$C$3:$AI$167,20,FALSE)</f>
        <v>0</v>
      </c>
      <c r="X18" s="68">
        <f>VLOOKUP(B18,'Calcul dezechilibre MWh GMOIS'!$C$3:$AI$167,21,FALSE)</f>
        <v>0</v>
      </c>
      <c r="Y18" s="68">
        <f>VLOOKUP(B18,'Calcul dezechilibre MWh GMOIS'!$C$3:$AI$167,22,FALSE)</f>
        <v>0</v>
      </c>
      <c r="Z18" s="68">
        <f>VLOOKUP(B18,'Calcul dezechilibre MWh GMOIS'!$C$3:$AI$167,23,FALSE)</f>
        <v>0</v>
      </c>
      <c r="AA18" s="68">
        <f>VLOOKUP(B18,'Calcul dezechilibre MWh GMOIS'!$C$3:$AI$167,24,FALSE)</f>
        <v>0</v>
      </c>
      <c r="AB18" s="68">
        <f>VLOOKUP(B18,'Calcul dezechilibre MWh GMOIS'!$C$3:$AI$167,25,FALSE)</f>
        <v>0</v>
      </c>
      <c r="AC18" s="68">
        <f>VLOOKUP(B18,'Calcul dezechilibre MWh GMOIS'!$C$3:$AI$167,26,FALSE)</f>
        <v>0</v>
      </c>
      <c r="AD18" s="68">
        <f>VLOOKUP(B18,'Calcul dezechilibre MWh GMOIS'!$C$3:$AI$167,27,FALSE)</f>
        <v>0</v>
      </c>
      <c r="AE18" s="68">
        <f>VLOOKUP(B18,'Calcul dezechilibre MWh GMOIS'!$C$3:$AI$167,28,FALSE)</f>
        <v>0</v>
      </c>
      <c r="AF18" s="68">
        <f>VLOOKUP(B18,'Calcul dezechilibre MWh GMOIS'!$C$3:$AI$167,29,FALSE)</f>
        <v>0</v>
      </c>
      <c r="AG18" s="68">
        <f>VLOOKUP(B18,'Calcul dezechilibre MWh GMOIS'!$C$3:$AI$167,30,FALSE)</f>
        <v>0</v>
      </c>
      <c r="AH18" s="68">
        <f>VLOOKUP(B18,'Calcul dezechilibre MWh GMOIS'!$C$3:$AI$167,31,FALSE)</f>
        <v>0</v>
      </c>
      <c r="AI18" s="68">
        <f>VLOOKUP(B18,'Calcul dezechilibre MWh GMOIS'!$C$3:$AI$167,32,FALSE)</f>
        <v>0</v>
      </c>
      <c r="AJ18" s="68">
        <f>VLOOKUP(B18,'Calcul dezechilibre MWh GMOIS'!$C$3:$AI$167,33,FALSE)</f>
        <v>0</v>
      </c>
    </row>
    <row r="19" spans="1:36" s="13" customFormat="1" x14ac:dyDescent="0.45">
      <c r="A19" s="102">
        <v>17</v>
      </c>
      <c r="B19" s="165" t="s">
        <v>122</v>
      </c>
      <c r="C19" s="87">
        <f t="shared" si="0"/>
        <v>-637.43364400000007</v>
      </c>
      <c r="D19" s="70">
        <f>VLOOKUP(B19,'Total iesiri UR'!$C$3:$D$167,2,FALSE)</f>
        <v>30632.634643999998</v>
      </c>
      <c r="E19" s="89">
        <f t="shared" si="1"/>
        <v>-2.0808972241793573E-2</v>
      </c>
      <c r="F19" s="39">
        <f>VLOOKUP(B19,'Calcul dezechilibre MWh GMOIS'!$C$3:$AI$167,3,FALSE)</f>
        <v>100.377256</v>
      </c>
      <c r="G19" s="68">
        <f>VLOOKUP(B19,'Calcul dezechilibre MWh GMOIS'!$C$3:$AI$167,4,FALSE)</f>
        <v>-644.76872200000003</v>
      </c>
      <c r="H19" s="68">
        <f>VLOOKUP(B19,'Calcul dezechilibre MWh GMOIS'!$C$3:$AI$167,5,FALSE)</f>
        <v>16.327117999999999</v>
      </c>
      <c r="I19" s="68">
        <f>VLOOKUP(B19,'Calcul dezechilibre MWh GMOIS'!$C$3:$AI$167,6,FALSE)</f>
        <v>-76.198856000000006</v>
      </c>
      <c r="J19" s="68">
        <f>VLOOKUP(B19,'Calcul dezechilibre MWh GMOIS'!$C$3:$AI$167,7,FALSE)</f>
        <v>-12.402464999999999</v>
      </c>
      <c r="K19" s="68">
        <f>VLOOKUP(B19,'Calcul dezechilibre MWh GMOIS'!$C$3:$AI$167,8,FALSE)</f>
        <v>-24.692764</v>
      </c>
      <c r="L19" s="68">
        <f>VLOOKUP(B19,'Calcul dezechilibre MWh GMOIS'!$C$3:$AI$167,9,FALSE)</f>
        <v>36.362755999999997</v>
      </c>
      <c r="M19" s="68">
        <f>VLOOKUP(B19,'Calcul dezechilibre MWh GMOIS'!$C$3:$AI$167,10,FALSE)</f>
        <v>95.488960000000006</v>
      </c>
      <c r="N19" s="68">
        <f>VLOOKUP(B19,'Calcul dezechilibre MWh GMOIS'!$C$3:$AI$167,11,FALSE)</f>
        <v>182.67768699999999</v>
      </c>
      <c r="O19" s="68">
        <f>VLOOKUP(B19,'Calcul dezechilibre MWh GMOIS'!$C$3:$AI$167,12,FALSE)</f>
        <v>-212.24110999999999</v>
      </c>
      <c r="P19" s="68">
        <f>VLOOKUP(B19,'Calcul dezechilibre MWh GMOIS'!$C$3:$AI$167,13,FALSE)</f>
        <v>-98.363504000000006</v>
      </c>
      <c r="Q19" s="68">
        <f>VLOOKUP(B19,'Calcul dezechilibre MWh GMOIS'!$C$3:$AI$167,14,FALSE)</f>
        <v>0</v>
      </c>
      <c r="R19" s="68">
        <f>VLOOKUP(B19,'Calcul dezechilibre MWh GMOIS'!$C$3:$AI$167,15,FALSE)</f>
        <v>0</v>
      </c>
      <c r="S19" s="68">
        <f>VLOOKUP(B19,'Calcul dezechilibre MWh GMOIS'!$C$3:$AI$167,16,FALSE)</f>
        <v>0</v>
      </c>
      <c r="T19" s="68">
        <f>VLOOKUP(B19,'Calcul dezechilibre MWh GMOIS'!$C$3:$AI$167,17,FALSE)</f>
        <v>0</v>
      </c>
      <c r="U19" s="68">
        <f>VLOOKUP(B19,'Calcul dezechilibre MWh GMOIS'!$C$3:$AI$167,18,FALSE)</f>
        <v>0</v>
      </c>
      <c r="V19" s="68">
        <f>VLOOKUP(B19,'Calcul dezechilibre MWh GMOIS'!$C$3:$AI$167,19,FALSE)</f>
        <v>0</v>
      </c>
      <c r="W19" s="68">
        <f>VLOOKUP(B19,'Calcul dezechilibre MWh GMOIS'!$C$3:$AI$167,20,FALSE)</f>
        <v>0</v>
      </c>
      <c r="X19" s="68">
        <f>VLOOKUP(B19,'Calcul dezechilibre MWh GMOIS'!$C$3:$AI$167,21,FALSE)</f>
        <v>0</v>
      </c>
      <c r="Y19" s="68">
        <f>VLOOKUP(B19,'Calcul dezechilibre MWh GMOIS'!$C$3:$AI$167,22,FALSE)</f>
        <v>0</v>
      </c>
      <c r="Z19" s="68">
        <f>VLOOKUP(B19,'Calcul dezechilibre MWh GMOIS'!$C$3:$AI$167,23,FALSE)</f>
        <v>0</v>
      </c>
      <c r="AA19" s="68">
        <f>VLOOKUP(B19,'Calcul dezechilibre MWh GMOIS'!$C$3:$AI$167,24,FALSE)</f>
        <v>0</v>
      </c>
      <c r="AB19" s="68">
        <f>VLOOKUP(B19,'Calcul dezechilibre MWh GMOIS'!$C$3:$AI$167,25,FALSE)</f>
        <v>0</v>
      </c>
      <c r="AC19" s="68">
        <f>VLOOKUP(B19,'Calcul dezechilibre MWh GMOIS'!$C$3:$AI$167,26,FALSE)</f>
        <v>0</v>
      </c>
      <c r="AD19" s="68">
        <f>VLOOKUP(B19,'Calcul dezechilibre MWh GMOIS'!$C$3:$AI$167,27,FALSE)</f>
        <v>0</v>
      </c>
      <c r="AE19" s="68">
        <f>VLOOKUP(B19,'Calcul dezechilibre MWh GMOIS'!$C$3:$AI$167,28,FALSE)</f>
        <v>0</v>
      </c>
      <c r="AF19" s="68">
        <f>VLOOKUP(B19,'Calcul dezechilibre MWh GMOIS'!$C$3:$AI$167,29,FALSE)</f>
        <v>0</v>
      </c>
      <c r="AG19" s="68">
        <f>VLOOKUP(B19,'Calcul dezechilibre MWh GMOIS'!$C$3:$AI$167,30,FALSE)</f>
        <v>0</v>
      </c>
      <c r="AH19" s="68">
        <f>VLOOKUP(B19,'Calcul dezechilibre MWh GMOIS'!$C$3:$AI$167,31,FALSE)</f>
        <v>0</v>
      </c>
      <c r="AI19" s="68">
        <f>VLOOKUP(B19,'Calcul dezechilibre MWh GMOIS'!$C$3:$AI$167,32,FALSE)</f>
        <v>0</v>
      </c>
      <c r="AJ19" s="68">
        <f>VLOOKUP(B19,'Calcul dezechilibre MWh GMOIS'!$C$3:$AI$167,33,FALSE)</f>
        <v>0</v>
      </c>
    </row>
    <row r="20" spans="1:36" s="13" customFormat="1" x14ac:dyDescent="0.45">
      <c r="A20" s="102">
        <v>18</v>
      </c>
      <c r="B20" s="165" t="s">
        <v>173</v>
      </c>
      <c r="C20" s="87">
        <f t="shared" si="0"/>
        <v>8.6122739999999993</v>
      </c>
      <c r="D20" s="70">
        <f>VLOOKUP(B20,'Total iesiri UR'!$C$3:$D$167,2,FALSE)</f>
        <v>77436.84381999998</v>
      </c>
      <c r="E20" s="89">
        <f t="shared" si="1"/>
        <v>1.1121674870968419E-4</v>
      </c>
      <c r="F20" s="39">
        <f>VLOOKUP(B20,'Calcul dezechilibre MWh GMOIS'!$C$3:$AI$167,3,FALSE)</f>
        <v>-0.243141</v>
      </c>
      <c r="G20" s="68">
        <f>VLOOKUP(B20,'Calcul dezechilibre MWh GMOIS'!$C$3:$AI$167,4,FALSE)</f>
        <v>-0.243141</v>
      </c>
      <c r="H20" s="68">
        <f>VLOOKUP(B20,'Calcul dezechilibre MWh GMOIS'!$C$3:$AI$167,5,FALSE)</f>
        <v>0.27648800000000001</v>
      </c>
      <c r="I20" s="68">
        <f>VLOOKUP(B20,'Calcul dezechilibre MWh GMOIS'!$C$3:$AI$167,6,FALSE)</f>
        <v>6.7053609999999999</v>
      </c>
      <c r="J20" s="68">
        <f>VLOOKUP(B20,'Calcul dezechilibre MWh GMOIS'!$C$3:$AI$167,7,FALSE)</f>
        <v>0.338117</v>
      </c>
      <c r="K20" s="68">
        <f>VLOOKUP(B20,'Calcul dezechilibre MWh GMOIS'!$C$3:$AI$167,8,FALSE)</f>
        <v>0.28745700000000002</v>
      </c>
      <c r="L20" s="68">
        <f>VLOOKUP(B20,'Calcul dezechilibre MWh GMOIS'!$C$3:$AI$167,9,FALSE)</f>
        <v>0.50654200000000005</v>
      </c>
      <c r="M20" s="68">
        <f>VLOOKUP(B20,'Calcul dezechilibre MWh GMOIS'!$C$3:$AI$167,10,FALSE)</f>
        <v>0.50654200000000005</v>
      </c>
      <c r="N20" s="68">
        <f>VLOOKUP(B20,'Calcul dezechilibre MWh GMOIS'!$C$3:$AI$167,11,FALSE)</f>
        <v>-0.35415799999999997</v>
      </c>
      <c r="O20" s="68">
        <f>VLOOKUP(B20,'Calcul dezechilibre MWh GMOIS'!$C$3:$AI$167,12,FALSE)</f>
        <v>2.3005000000000001E-2</v>
      </c>
      <c r="P20" s="68">
        <f>VLOOKUP(B20,'Calcul dezechilibre MWh GMOIS'!$C$3:$AI$167,13,FALSE)</f>
        <v>0.80920199999999998</v>
      </c>
      <c r="Q20" s="68">
        <f>VLOOKUP(B20,'Calcul dezechilibre MWh GMOIS'!$C$3:$AI$167,14,FALSE)</f>
        <v>0</v>
      </c>
      <c r="R20" s="68">
        <f>VLOOKUP(B20,'Calcul dezechilibre MWh GMOIS'!$C$3:$AI$167,15,FALSE)</f>
        <v>0</v>
      </c>
      <c r="S20" s="68">
        <f>VLOOKUP(B20,'Calcul dezechilibre MWh GMOIS'!$C$3:$AI$167,16,FALSE)</f>
        <v>0</v>
      </c>
      <c r="T20" s="68">
        <f>VLOOKUP(B20,'Calcul dezechilibre MWh GMOIS'!$C$3:$AI$167,17,FALSE)</f>
        <v>0</v>
      </c>
      <c r="U20" s="68">
        <f>VLOOKUP(B20,'Calcul dezechilibre MWh GMOIS'!$C$3:$AI$167,18,FALSE)</f>
        <v>0</v>
      </c>
      <c r="V20" s="68">
        <f>VLOOKUP(B20,'Calcul dezechilibre MWh GMOIS'!$C$3:$AI$167,19,FALSE)</f>
        <v>0</v>
      </c>
      <c r="W20" s="68">
        <f>VLOOKUP(B20,'Calcul dezechilibre MWh GMOIS'!$C$3:$AI$167,20,FALSE)</f>
        <v>0</v>
      </c>
      <c r="X20" s="68">
        <f>VLOOKUP(B20,'Calcul dezechilibre MWh GMOIS'!$C$3:$AI$167,21,FALSE)</f>
        <v>0</v>
      </c>
      <c r="Y20" s="68">
        <f>VLOOKUP(B20,'Calcul dezechilibre MWh GMOIS'!$C$3:$AI$167,22,FALSE)</f>
        <v>0</v>
      </c>
      <c r="Z20" s="68">
        <f>VLOOKUP(B20,'Calcul dezechilibre MWh GMOIS'!$C$3:$AI$167,23,FALSE)</f>
        <v>0</v>
      </c>
      <c r="AA20" s="68">
        <f>VLOOKUP(B20,'Calcul dezechilibre MWh GMOIS'!$C$3:$AI$167,24,FALSE)</f>
        <v>0</v>
      </c>
      <c r="AB20" s="68">
        <f>VLOOKUP(B20,'Calcul dezechilibre MWh GMOIS'!$C$3:$AI$167,25,FALSE)</f>
        <v>0</v>
      </c>
      <c r="AC20" s="68">
        <f>VLOOKUP(B20,'Calcul dezechilibre MWh GMOIS'!$C$3:$AI$167,26,FALSE)</f>
        <v>0</v>
      </c>
      <c r="AD20" s="68">
        <f>VLOOKUP(B20,'Calcul dezechilibre MWh GMOIS'!$C$3:$AI$167,27,FALSE)</f>
        <v>0</v>
      </c>
      <c r="AE20" s="68">
        <f>VLOOKUP(B20,'Calcul dezechilibre MWh GMOIS'!$C$3:$AI$167,28,FALSE)</f>
        <v>0</v>
      </c>
      <c r="AF20" s="68">
        <f>VLOOKUP(B20,'Calcul dezechilibre MWh GMOIS'!$C$3:$AI$167,29,FALSE)</f>
        <v>0</v>
      </c>
      <c r="AG20" s="68">
        <f>VLOOKUP(B20,'Calcul dezechilibre MWh GMOIS'!$C$3:$AI$167,30,FALSE)</f>
        <v>0</v>
      </c>
      <c r="AH20" s="68">
        <f>VLOOKUP(B20,'Calcul dezechilibre MWh GMOIS'!$C$3:$AI$167,31,FALSE)</f>
        <v>0</v>
      </c>
      <c r="AI20" s="68">
        <f>VLOOKUP(B20,'Calcul dezechilibre MWh GMOIS'!$C$3:$AI$167,32,FALSE)</f>
        <v>0</v>
      </c>
      <c r="AJ20" s="68">
        <f>VLOOKUP(B20,'Calcul dezechilibre MWh GMOIS'!$C$3:$AI$167,33,FALSE)</f>
        <v>0</v>
      </c>
    </row>
    <row r="21" spans="1:36" s="13" customFormat="1" x14ac:dyDescent="0.45">
      <c r="A21" s="102">
        <v>19</v>
      </c>
      <c r="B21" s="167" t="s">
        <v>6</v>
      </c>
      <c r="C21" s="87">
        <f t="shared" si="0"/>
        <v>-1967.0224500000004</v>
      </c>
      <c r="D21" s="70">
        <f>VLOOKUP(B21,'Total iesiri UR'!$C$3:$D$167,2,FALSE)</f>
        <v>61943.208998000002</v>
      </c>
      <c r="E21" s="89">
        <f t="shared" si="1"/>
        <v>-3.1755255851589975E-2</v>
      </c>
      <c r="F21" s="39">
        <f>VLOOKUP(B21,'Calcul dezechilibre MWh GMOIS'!$C$3:$AI$167,3,FALSE)</f>
        <v>260.75643200000002</v>
      </c>
      <c r="G21" s="68">
        <f>VLOOKUP(B21,'Calcul dezechilibre MWh GMOIS'!$C$3:$AI$167,4,FALSE)</f>
        <v>-1539.5434339999999</v>
      </c>
      <c r="H21" s="68">
        <f>VLOOKUP(B21,'Calcul dezechilibre MWh GMOIS'!$C$3:$AI$167,5,FALSE)</f>
        <v>-165.79075700000001</v>
      </c>
      <c r="I21" s="68">
        <f>VLOOKUP(B21,'Calcul dezechilibre MWh GMOIS'!$C$3:$AI$167,6,FALSE)</f>
        <v>-173.03499099999999</v>
      </c>
      <c r="J21" s="68">
        <f>VLOOKUP(B21,'Calcul dezechilibre MWh GMOIS'!$C$3:$AI$167,7,FALSE)</f>
        <v>-309.289222</v>
      </c>
      <c r="K21" s="68">
        <f>VLOOKUP(B21,'Calcul dezechilibre MWh GMOIS'!$C$3:$AI$167,8,FALSE)</f>
        <v>75.188140000000004</v>
      </c>
      <c r="L21" s="68">
        <f>VLOOKUP(B21,'Calcul dezechilibre MWh GMOIS'!$C$3:$AI$167,9,FALSE)</f>
        <v>-337.38623100000001</v>
      </c>
      <c r="M21" s="68">
        <f>VLOOKUP(B21,'Calcul dezechilibre MWh GMOIS'!$C$3:$AI$167,10,FALSE)</f>
        <v>325.88277199999999</v>
      </c>
      <c r="N21" s="68">
        <f>VLOOKUP(B21,'Calcul dezechilibre MWh GMOIS'!$C$3:$AI$167,11,FALSE)</f>
        <v>12.169573</v>
      </c>
      <c r="O21" s="68">
        <f>VLOOKUP(B21,'Calcul dezechilibre MWh GMOIS'!$C$3:$AI$167,12,FALSE)</f>
        <v>156.21210500000001</v>
      </c>
      <c r="P21" s="68">
        <f>VLOOKUP(B21,'Calcul dezechilibre MWh GMOIS'!$C$3:$AI$167,13,FALSE)</f>
        <v>-272.18683700000003</v>
      </c>
      <c r="Q21" s="68">
        <f>VLOOKUP(B21,'Calcul dezechilibre MWh GMOIS'!$C$3:$AI$167,14,FALSE)</f>
        <v>0</v>
      </c>
      <c r="R21" s="68">
        <f>VLOOKUP(B21,'Calcul dezechilibre MWh GMOIS'!$C$3:$AI$167,15,FALSE)</f>
        <v>0</v>
      </c>
      <c r="S21" s="68">
        <f>VLOOKUP(B21,'Calcul dezechilibre MWh GMOIS'!$C$3:$AI$167,16,FALSE)</f>
        <v>0</v>
      </c>
      <c r="T21" s="68">
        <f>VLOOKUP(B21,'Calcul dezechilibre MWh GMOIS'!$C$3:$AI$167,17,FALSE)</f>
        <v>0</v>
      </c>
      <c r="U21" s="68">
        <f>VLOOKUP(B21,'Calcul dezechilibre MWh GMOIS'!$C$3:$AI$167,18,FALSE)</f>
        <v>0</v>
      </c>
      <c r="V21" s="68">
        <f>VLOOKUP(B21,'Calcul dezechilibre MWh GMOIS'!$C$3:$AI$167,19,FALSE)</f>
        <v>0</v>
      </c>
      <c r="W21" s="68">
        <f>VLOOKUP(B21,'Calcul dezechilibre MWh GMOIS'!$C$3:$AI$167,20,FALSE)</f>
        <v>0</v>
      </c>
      <c r="X21" s="68">
        <f>VLOOKUP(B21,'Calcul dezechilibre MWh GMOIS'!$C$3:$AI$167,21,FALSE)</f>
        <v>0</v>
      </c>
      <c r="Y21" s="68">
        <f>VLOOKUP(B21,'Calcul dezechilibre MWh GMOIS'!$C$3:$AI$167,22,FALSE)</f>
        <v>0</v>
      </c>
      <c r="Z21" s="68">
        <f>VLOOKUP(B21,'Calcul dezechilibre MWh GMOIS'!$C$3:$AI$167,23,FALSE)</f>
        <v>0</v>
      </c>
      <c r="AA21" s="68">
        <f>VLOOKUP(B21,'Calcul dezechilibre MWh GMOIS'!$C$3:$AI$167,24,FALSE)</f>
        <v>0</v>
      </c>
      <c r="AB21" s="68">
        <f>VLOOKUP(B21,'Calcul dezechilibre MWh GMOIS'!$C$3:$AI$167,25,FALSE)</f>
        <v>0</v>
      </c>
      <c r="AC21" s="68">
        <f>VLOOKUP(B21,'Calcul dezechilibre MWh GMOIS'!$C$3:$AI$167,26,FALSE)</f>
        <v>0</v>
      </c>
      <c r="AD21" s="68">
        <f>VLOOKUP(B21,'Calcul dezechilibre MWh GMOIS'!$C$3:$AI$167,27,FALSE)</f>
        <v>0</v>
      </c>
      <c r="AE21" s="68">
        <f>VLOOKUP(B21,'Calcul dezechilibre MWh GMOIS'!$C$3:$AI$167,28,FALSE)</f>
        <v>0</v>
      </c>
      <c r="AF21" s="68">
        <f>VLOOKUP(B21,'Calcul dezechilibre MWh GMOIS'!$C$3:$AI$167,29,FALSE)</f>
        <v>0</v>
      </c>
      <c r="AG21" s="68">
        <f>VLOOKUP(B21,'Calcul dezechilibre MWh GMOIS'!$C$3:$AI$167,30,FALSE)</f>
        <v>0</v>
      </c>
      <c r="AH21" s="68">
        <f>VLOOKUP(B21,'Calcul dezechilibre MWh GMOIS'!$C$3:$AI$167,31,FALSE)</f>
        <v>0</v>
      </c>
      <c r="AI21" s="68">
        <f>VLOOKUP(B21,'Calcul dezechilibre MWh GMOIS'!$C$3:$AI$167,32,FALSE)</f>
        <v>0</v>
      </c>
      <c r="AJ21" s="68">
        <f>VLOOKUP(B21,'Calcul dezechilibre MWh GMOIS'!$C$3:$AI$167,33,FALSE)</f>
        <v>0</v>
      </c>
    </row>
    <row r="22" spans="1:36" s="13" customFormat="1" x14ac:dyDescent="0.45">
      <c r="A22" s="102">
        <v>20</v>
      </c>
      <c r="B22" s="165" t="s">
        <v>70</v>
      </c>
      <c r="C22" s="87">
        <f t="shared" si="0"/>
        <v>-937.06151699999987</v>
      </c>
      <c r="D22" s="70">
        <f>VLOOKUP(B22,'Total iesiri UR'!$C$3:$D$167,2,FALSE)</f>
        <v>58484.061517000002</v>
      </c>
      <c r="E22" s="89">
        <f t="shared" si="1"/>
        <v>-1.6022510966130783E-2</v>
      </c>
      <c r="F22" s="39">
        <f>VLOOKUP(B22,'Calcul dezechilibre MWh GMOIS'!$C$3:$AI$167,3,FALSE)</f>
        <v>-398.60768200000001</v>
      </c>
      <c r="G22" s="68">
        <f>VLOOKUP(B22,'Calcul dezechilibre MWh GMOIS'!$C$3:$AI$167,4,FALSE)</f>
        <v>-57.770439000000003</v>
      </c>
      <c r="H22" s="68">
        <f>VLOOKUP(B22,'Calcul dezechilibre MWh GMOIS'!$C$3:$AI$167,5,FALSE)</f>
        <v>-69.787413999999998</v>
      </c>
      <c r="I22" s="68">
        <f>VLOOKUP(B22,'Calcul dezechilibre MWh GMOIS'!$C$3:$AI$167,6,FALSE)</f>
        <v>4.8992430000000002</v>
      </c>
      <c r="J22" s="68">
        <f>VLOOKUP(B22,'Calcul dezechilibre MWh GMOIS'!$C$3:$AI$167,7,FALSE)</f>
        <v>58.270933999999997</v>
      </c>
      <c r="K22" s="68">
        <f>VLOOKUP(B22,'Calcul dezechilibre MWh GMOIS'!$C$3:$AI$167,8,FALSE)</f>
        <v>-86.393978000000004</v>
      </c>
      <c r="L22" s="68">
        <f>VLOOKUP(B22,'Calcul dezechilibre MWh GMOIS'!$C$3:$AI$167,9,FALSE)</f>
        <v>261.30927700000001</v>
      </c>
      <c r="M22" s="68">
        <f>VLOOKUP(B22,'Calcul dezechilibre MWh GMOIS'!$C$3:$AI$167,10,FALSE)</f>
        <v>466.810362</v>
      </c>
      <c r="N22" s="68">
        <f>VLOOKUP(B22,'Calcul dezechilibre MWh GMOIS'!$C$3:$AI$167,11,FALSE)</f>
        <v>-604.654449</v>
      </c>
      <c r="O22" s="68">
        <f>VLOOKUP(B22,'Calcul dezechilibre MWh GMOIS'!$C$3:$AI$167,12,FALSE)</f>
        <v>-584.10740799999996</v>
      </c>
      <c r="P22" s="68">
        <f>VLOOKUP(B22,'Calcul dezechilibre MWh GMOIS'!$C$3:$AI$167,13,FALSE)</f>
        <v>72.970037000000005</v>
      </c>
      <c r="Q22" s="68">
        <f>VLOOKUP(B22,'Calcul dezechilibre MWh GMOIS'!$C$3:$AI$167,14,FALSE)</f>
        <v>0</v>
      </c>
      <c r="R22" s="68">
        <f>VLOOKUP(B22,'Calcul dezechilibre MWh GMOIS'!$C$3:$AI$167,15,FALSE)</f>
        <v>0</v>
      </c>
      <c r="S22" s="68">
        <f>VLOOKUP(B22,'Calcul dezechilibre MWh GMOIS'!$C$3:$AI$167,16,FALSE)</f>
        <v>0</v>
      </c>
      <c r="T22" s="68">
        <f>VLOOKUP(B22,'Calcul dezechilibre MWh GMOIS'!$C$3:$AI$167,17,FALSE)</f>
        <v>0</v>
      </c>
      <c r="U22" s="68">
        <f>VLOOKUP(B22,'Calcul dezechilibre MWh GMOIS'!$C$3:$AI$167,18,FALSE)</f>
        <v>0</v>
      </c>
      <c r="V22" s="68">
        <f>VLOOKUP(B22,'Calcul dezechilibre MWh GMOIS'!$C$3:$AI$167,19,FALSE)</f>
        <v>0</v>
      </c>
      <c r="W22" s="68">
        <f>VLOOKUP(B22,'Calcul dezechilibre MWh GMOIS'!$C$3:$AI$167,20,FALSE)</f>
        <v>0</v>
      </c>
      <c r="X22" s="68">
        <f>VLOOKUP(B22,'Calcul dezechilibre MWh GMOIS'!$C$3:$AI$167,21,FALSE)</f>
        <v>0</v>
      </c>
      <c r="Y22" s="68">
        <f>VLOOKUP(B22,'Calcul dezechilibre MWh GMOIS'!$C$3:$AI$167,22,FALSE)</f>
        <v>0</v>
      </c>
      <c r="Z22" s="68">
        <f>VLOOKUP(B22,'Calcul dezechilibre MWh GMOIS'!$C$3:$AI$167,23,FALSE)</f>
        <v>0</v>
      </c>
      <c r="AA22" s="68">
        <f>VLOOKUP(B22,'Calcul dezechilibre MWh GMOIS'!$C$3:$AI$167,24,FALSE)</f>
        <v>0</v>
      </c>
      <c r="AB22" s="68">
        <f>VLOOKUP(B22,'Calcul dezechilibre MWh GMOIS'!$C$3:$AI$167,25,FALSE)</f>
        <v>0</v>
      </c>
      <c r="AC22" s="68">
        <f>VLOOKUP(B22,'Calcul dezechilibre MWh GMOIS'!$C$3:$AI$167,26,FALSE)</f>
        <v>0</v>
      </c>
      <c r="AD22" s="68">
        <f>VLOOKUP(B22,'Calcul dezechilibre MWh GMOIS'!$C$3:$AI$167,27,FALSE)</f>
        <v>0</v>
      </c>
      <c r="AE22" s="68">
        <f>VLOOKUP(B22,'Calcul dezechilibre MWh GMOIS'!$C$3:$AI$167,28,FALSE)</f>
        <v>0</v>
      </c>
      <c r="AF22" s="68">
        <f>VLOOKUP(B22,'Calcul dezechilibre MWh GMOIS'!$C$3:$AI$167,29,FALSE)</f>
        <v>0</v>
      </c>
      <c r="AG22" s="68">
        <f>VLOOKUP(B22,'Calcul dezechilibre MWh GMOIS'!$C$3:$AI$167,30,FALSE)</f>
        <v>0</v>
      </c>
      <c r="AH22" s="68">
        <f>VLOOKUP(B22,'Calcul dezechilibre MWh GMOIS'!$C$3:$AI$167,31,FALSE)</f>
        <v>0</v>
      </c>
      <c r="AI22" s="68">
        <f>VLOOKUP(B22,'Calcul dezechilibre MWh GMOIS'!$C$3:$AI$167,32,FALSE)</f>
        <v>0</v>
      </c>
      <c r="AJ22" s="68">
        <f>VLOOKUP(B22,'Calcul dezechilibre MWh GMOIS'!$C$3:$AI$167,33,FALSE)</f>
        <v>0</v>
      </c>
    </row>
    <row r="23" spans="1:36" s="13" customFormat="1" x14ac:dyDescent="0.45">
      <c r="A23" s="102">
        <v>21</v>
      </c>
      <c r="B23" s="165" t="s">
        <v>49</v>
      </c>
      <c r="C23" s="87">
        <f t="shared" si="0"/>
        <v>800.02112499999987</v>
      </c>
      <c r="D23" s="70">
        <f>VLOOKUP(B23,'Total iesiri UR'!$C$3:$D$167,2,FALSE)</f>
        <v>18246.328874999999</v>
      </c>
      <c r="E23" s="89">
        <f t="shared" si="1"/>
        <v>4.3845593844147997E-2</v>
      </c>
      <c r="F23" s="39">
        <f>VLOOKUP(B23,'Calcul dezechilibre MWh GMOIS'!$C$3:$AI$167,3,FALSE)</f>
        <v>418.86971699999998</v>
      </c>
      <c r="G23" s="68">
        <f>VLOOKUP(B23,'Calcul dezechilibre MWh GMOIS'!$C$3:$AI$167,4,FALSE)</f>
        <v>-113.290801</v>
      </c>
      <c r="H23" s="68">
        <f>VLOOKUP(B23,'Calcul dezechilibre MWh GMOIS'!$C$3:$AI$167,5,FALSE)</f>
        <v>-77.864759000000006</v>
      </c>
      <c r="I23" s="68">
        <f>VLOOKUP(B23,'Calcul dezechilibre MWh GMOIS'!$C$3:$AI$167,6,FALSE)</f>
        <v>-136.01720900000001</v>
      </c>
      <c r="J23" s="68">
        <f>VLOOKUP(B23,'Calcul dezechilibre MWh GMOIS'!$C$3:$AI$167,7,FALSE)</f>
        <v>-72.416064000000006</v>
      </c>
      <c r="K23" s="68">
        <f>VLOOKUP(B23,'Calcul dezechilibre MWh GMOIS'!$C$3:$AI$167,8,FALSE)</f>
        <v>4.2750649999999997</v>
      </c>
      <c r="L23" s="68">
        <f>VLOOKUP(B23,'Calcul dezechilibre MWh GMOIS'!$C$3:$AI$167,9,FALSE)</f>
        <v>357.833124</v>
      </c>
      <c r="M23" s="68">
        <f>VLOOKUP(B23,'Calcul dezechilibre MWh GMOIS'!$C$3:$AI$167,10,FALSE)</f>
        <v>498.640019</v>
      </c>
      <c r="N23" s="68">
        <f>VLOOKUP(B23,'Calcul dezechilibre MWh GMOIS'!$C$3:$AI$167,11,FALSE)</f>
        <v>230.39939100000001</v>
      </c>
      <c r="O23" s="68">
        <f>VLOOKUP(B23,'Calcul dezechilibre MWh GMOIS'!$C$3:$AI$167,12,FALSE)</f>
        <v>64.357460000000003</v>
      </c>
      <c r="P23" s="68">
        <f>VLOOKUP(B23,'Calcul dezechilibre MWh GMOIS'!$C$3:$AI$167,13,FALSE)</f>
        <v>-374.76481799999999</v>
      </c>
      <c r="Q23" s="68">
        <f>VLOOKUP(B23,'Calcul dezechilibre MWh GMOIS'!$C$3:$AI$167,14,FALSE)</f>
        <v>0</v>
      </c>
      <c r="R23" s="68">
        <f>VLOOKUP(B23,'Calcul dezechilibre MWh GMOIS'!$C$3:$AI$167,15,FALSE)</f>
        <v>0</v>
      </c>
      <c r="S23" s="68">
        <f>VLOOKUP(B23,'Calcul dezechilibre MWh GMOIS'!$C$3:$AI$167,16,FALSE)</f>
        <v>0</v>
      </c>
      <c r="T23" s="68">
        <f>VLOOKUP(B23,'Calcul dezechilibre MWh GMOIS'!$C$3:$AI$167,17,FALSE)</f>
        <v>0</v>
      </c>
      <c r="U23" s="68">
        <f>VLOOKUP(B23,'Calcul dezechilibre MWh GMOIS'!$C$3:$AI$167,18,FALSE)</f>
        <v>0</v>
      </c>
      <c r="V23" s="68">
        <f>VLOOKUP(B23,'Calcul dezechilibre MWh GMOIS'!$C$3:$AI$167,19,FALSE)</f>
        <v>0</v>
      </c>
      <c r="W23" s="68">
        <f>VLOOKUP(B23,'Calcul dezechilibre MWh GMOIS'!$C$3:$AI$167,20,FALSE)</f>
        <v>0</v>
      </c>
      <c r="X23" s="68">
        <f>VLOOKUP(B23,'Calcul dezechilibre MWh GMOIS'!$C$3:$AI$167,21,FALSE)</f>
        <v>0</v>
      </c>
      <c r="Y23" s="68">
        <f>VLOOKUP(B23,'Calcul dezechilibre MWh GMOIS'!$C$3:$AI$167,22,FALSE)</f>
        <v>0</v>
      </c>
      <c r="Z23" s="68">
        <f>VLOOKUP(B23,'Calcul dezechilibre MWh GMOIS'!$C$3:$AI$167,23,FALSE)</f>
        <v>0</v>
      </c>
      <c r="AA23" s="68">
        <f>VLOOKUP(B23,'Calcul dezechilibre MWh GMOIS'!$C$3:$AI$167,24,FALSE)</f>
        <v>0</v>
      </c>
      <c r="AB23" s="68">
        <f>VLOOKUP(B23,'Calcul dezechilibre MWh GMOIS'!$C$3:$AI$167,25,FALSE)</f>
        <v>0</v>
      </c>
      <c r="AC23" s="68">
        <f>VLOOKUP(B23,'Calcul dezechilibre MWh GMOIS'!$C$3:$AI$167,26,FALSE)</f>
        <v>0</v>
      </c>
      <c r="AD23" s="68">
        <f>VLOOKUP(B23,'Calcul dezechilibre MWh GMOIS'!$C$3:$AI$167,27,FALSE)</f>
        <v>0</v>
      </c>
      <c r="AE23" s="68">
        <f>VLOOKUP(B23,'Calcul dezechilibre MWh GMOIS'!$C$3:$AI$167,28,FALSE)</f>
        <v>0</v>
      </c>
      <c r="AF23" s="68">
        <f>VLOOKUP(B23,'Calcul dezechilibre MWh GMOIS'!$C$3:$AI$167,29,FALSE)</f>
        <v>0</v>
      </c>
      <c r="AG23" s="68">
        <f>VLOOKUP(B23,'Calcul dezechilibre MWh GMOIS'!$C$3:$AI$167,30,FALSE)</f>
        <v>0</v>
      </c>
      <c r="AH23" s="68">
        <f>VLOOKUP(B23,'Calcul dezechilibre MWh GMOIS'!$C$3:$AI$167,31,FALSE)</f>
        <v>0</v>
      </c>
      <c r="AI23" s="68">
        <f>VLOOKUP(B23,'Calcul dezechilibre MWh GMOIS'!$C$3:$AI$167,32,FALSE)</f>
        <v>0</v>
      </c>
      <c r="AJ23" s="68">
        <f>VLOOKUP(B23,'Calcul dezechilibre MWh GMOIS'!$C$3:$AI$167,33,FALSE)</f>
        <v>0</v>
      </c>
    </row>
    <row r="24" spans="1:36" s="13" customFormat="1" x14ac:dyDescent="0.45">
      <c r="A24" s="102">
        <v>22</v>
      </c>
      <c r="B24" s="168" t="s">
        <v>284</v>
      </c>
      <c r="C24" s="87">
        <f t="shared" si="0"/>
        <v>-454.48019600000003</v>
      </c>
      <c r="D24" s="70">
        <f>VLOOKUP(B24,'Total iesiri UR'!$C$3:$D$167,2,FALSE)</f>
        <v>12359.480195999999</v>
      </c>
      <c r="E24" s="89">
        <f t="shared" si="1"/>
        <v>-3.6771788844897152E-2</v>
      </c>
      <c r="F24" s="39">
        <f>VLOOKUP(B24,'Calcul dezechilibre MWh GMOIS'!$C$3:$AI$167,3,FALSE)</f>
        <v>-48.753875999999998</v>
      </c>
      <c r="G24" s="68">
        <f>VLOOKUP(B24,'Calcul dezechilibre MWh GMOIS'!$C$3:$AI$167,4,FALSE)</f>
        <v>-35.627955999999998</v>
      </c>
      <c r="H24" s="68">
        <f>VLOOKUP(B24,'Calcul dezechilibre MWh GMOIS'!$C$3:$AI$167,5,FALSE)</f>
        <v>3.2040120000000001</v>
      </c>
      <c r="I24" s="68">
        <f>VLOOKUP(B24,'Calcul dezechilibre MWh GMOIS'!$C$3:$AI$167,6,FALSE)</f>
        <v>62.175820000000002</v>
      </c>
      <c r="J24" s="68">
        <f>VLOOKUP(B24,'Calcul dezechilibre MWh GMOIS'!$C$3:$AI$167,7,FALSE)</f>
        <v>-30.448969999999999</v>
      </c>
      <c r="K24" s="68">
        <f>VLOOKUP(B24,'Calcul dezechilibre MWh GMOIS'!$C$3:$AI$167,8,FALSE)</f>
        <v>-286.90030000000002</v>
      </c>
      <c r="L24" s="68">
        <f>VLOOKUP(B24,'Calcul dezechilibre MWh GMOIS'!$C$3:$AI$167,9,FALSE)</f>
        <v>-51.370756999999998</v>
      </c>
      <c r="M24" s="68">
        <f>VLOOKUP(B24,'Calcul dezechilibre MWh GMOIS'!$C$3:$AI$167,10,FALSE)</f>
        <v>-4.9793620000000001</v>
      </c>
      <c r="N24" s="68">
        <f>VLOOKUP(B24,'Calcul dezechilibre MWh GMOIS'!$C$3:$AI$167,11,FALSE)</f>
        <v>-39.178063000000002</v>
      </c>
      <c r="O24" s="68">
        <f>VLOOKUP(B24,'Calcul dezechilibre MWh GMOIS'!$C$3:$AI$167,12,FALSE)</f>
        <v>-14.730767999999999</v>
      </c>
      <c r="P24" s="68">
        <f>VLOOKUP(B24,'Calcul dezechilibre MWh GMOIS'!$C$3:$AI$167,13,FALSE)</f>
        <v>-7.8699760000000003</v>
      </c>
      <c r="Q24" s="68">
        <f>VLOOKUP(B24,'Calcul dezechilibre MWh GMOIS'!$C$3:$AI$167,14,FALSE)</f>
        <v>0</v>
      </c>
      <c r="R24" s="68">
        <f>VLOOKUP(B24,'Calcul dezechilibre MWh GMOIS'!$C$3:$AI$167,15,FALSE)</f>
        <v>0</v>
      </c>
      <c r="S24" s="68">
        <f>VLOOKUP(B24,'Calcul dezechilibre MWh GMOIS'!$C$3:$AI$167,16,FALSE)</f>
        <v>0</v>
      </c>
      <c r="T24" s="68">
        <f>VLOOKUP(B24,'Calcul dezechilibre MWh GMOIS'!$C$3:$AI$167,17,FALSE)</f>
        <v>0</v>
      </c>
      <c r="U24" s="68">
        <f>VLOOKUP(B24,'Calcul dezechilibre MWh GMOIS'!$C$3:$AI$167,18,FALSE)</f>
        <v>0</v>
      </c>
      <c r="V24" s="68">
        <f>VLOOKUP(B24,'Calcul dezechilibre MWh GMOIS'!$C$3:$AI$167,19,FALSE)</f>
        <v>0</v>
      </c>
      <c r="W24" s="68">
        <f>VLOOKUP(B24,'Calcul dezechilibre MWh GMOIS'!$C$3:$AI$167,20,FALSE)</f>
        <v>0</v>
      </c>
      <c r="X24" s="68">
        <f>VLOOKUP(B24,'Calcul dezechilibre MWh GMOIS'!$C$3:$AI$167,21,FALSE)</f>
        <v>0</v>
      </c>
      <c r="Y24" s="68">
        <f>VLOOKUP(B24,'Calcul dezechilibre MWh GMOIS'!$C$3:$AI$167,22,FALSE)</f>
        <v>0</v>
      </c>
      <c r="Z24" s="68">
        <f>VLOOKUP(B24,'Calcul dezechilibre MWh GMOIS'!$C$3:$AI$167,23,FALSE)</f>
        <v>0</v>
      </c>
      <c r="AA24" s="68">
        <f>VLOOKUP(B24,'Calcul dezechilibre MWh GMOIS'!$C$3:$AI$167,24,FALSE)</f>
        <v>0</v>
      </c>
      <c r="AB24" s="68">
        <f>VLOOKUP(B24,'Calcul dezechilibre MWh GMOIS'!$C$3:$AI$167,25,FALSE)</f>
        <v>0</v>
      </c>
      <c r="AC24" s="68">
        <f>VLOOKUP(B24,'Calcul dezechilibre MWh GMOIS'!$C$3:$AI$167,26,FALSE)</f>
        <v>0</v>
      </c>
      <c r="AD24" s="68">
        <f>VLOOKUP(B24,'Calcul dezechilibre MWh GMOIS'!$C$3:$AI$167,27,FALSE)</f>
        <v>0</v>
      </c>
      <c r="AE24" s="68">
        <f>VLOOKUP(B24,'Calcul dezechilibre MWh GMOIS'!$C$3:$AI$167,28,FALSE)</f>
        <v>0</v>
      </c>
      <c r="AF24" s="68">
        <f>VLOOKUP(B24,'Calcul dezechilibre MWh GMOIS'!$C$3:$AI$167,29,FALSE)</f>
        <v>0</v>
      </c>
      <c r="AG24" s="68">
        <f>VLOOKUP(B24,'Calcul dezechilibre MWh GMOIS'!$C$3:$AI$167,30,FALSE)</f>
        <v>0</v>
      </c>
      <c r="AH24" s="68">
        <f>VLOOKUP(B24,'Calcul dezechilibre MWh GMOIS'!$C$3:$AI$167,31,FALSE)</f>
        <v>0</v>
      </c>
      <c r="AI24" s="68">
        <f>VLOOKUP(B24,'Calcul dezechilibre MWh GMOIS'!$C$3:$AI$167,32,FALSE)</f>
        <v>0</v>
      </c>
      <c r="AJ24" s="68">
        <f>VLOOKUP(B24,'Calcul dezechilibre MWh GMOIS'!$C$3:$AI$167,33,FALSE)</f>
        <v>0</v>
      </c>
    </row>
    <row r="25" spans="1:36" s="13" customFormat="1" x14ac:dyDescent="0.45">
      <c r="A25" s="102">
        <v>23</v>
      </c>
      <c r="B25" s="167" t="s">
        <v>203</v>
      </c>
      <c r="C25" s="87">
        <f t="shared" si="0"/>
        <v>112.46193399999997</v>
      </c>
      <c r="D25" s="70">
        <f>VLOOKUP(B25,'Total iesiri UR'!$C$3:$D$167,2,FALSE)</f>
        <v>19890.958065999999</v>
      </c>
      <c r="E25" s="89">
        <f t="shared" si="1"/>
        <v>5.65392243183265E-3</v>
      </c>
      <c r="F25" s="39">
        <f>VLOOKUP(B25,'Calcul dezechilibre MWh GMOIS'!$C$3:$AI$167,3,FALSE)</f>
        <v>-25.486450000000001</v>
      </c>
      <c r="G25" s="68">
        <f>VLOOKUP(B25,'Calcul dezechilibre MWh GMOIS'!$C$3:$AI$167,4,FALSE)</f>
        <v>31.327255000000001</v>
      </c>
      <c r="H25" s="68">
        <f>VLOOKUP(B25,'Calcul dezechilibre MWh GMOIS'!$C$3:$AI$167,5,FALSE)</f>
        <v>53.402625</v>
      </c>
      <c r="I25" s="68">
        <f>VLOOKUP(B25,'Calcul dezechilibre MWh GMOIS'!$C$3:$AI$167,6,FALSE)</f>
        <v>30.722239999999999</v>
      </c>
      <c r="J25" s="68">
        <f>VLOOKUP(B25,'Calcul dezechilibre MWh GMOIS'!$C$3:$AI$167,7,FALSE)</f>
        <v>0.64042500000000002</v>
      </c>
      <c r="K25" s="68">
        <f>VLOOKUP(B25,'Calcul dezechilibre MWh GMOIS'!$C$3:$AI$167,8,FALSE)</f>
        <v>8.0276259999999997</v>
      </c>
      <c r="L25" s="68">
        <f>VLOOKUP(B25,'Calcul dezechilibre MWh GMOIS'!$C$3:$AI$167,9,FALSE)</f>
        <v>44.890991</v>
      </c>
      <c r="M25" s="68">
        <f>VLOOKUP(B25,'Calcul dezechilibre MWh GMOIS'!$C$3:$AI$167,10,FALSE)</f>
        <v>33.608027</v>
      </c>
      <c r="N25" s="68">
        <f>VLOOKUP(B25,'Calcul dezechilibre MWh GMOIS'!$C$3:$AI$167,11,FALSE)</f>
        <v>-20.031616</v>
      </c>
      <c r="O25" s="68">
        <f>VLOOKUP(B25,'Calcul dezechilibre MWh GMOIS'!$C$3:$AI$167,12,FALSE)</f>
        <v>-78.431668999999999</v>
      </c>
      <c r="P25" s="68">
        <f>VLOOKUP(B25,'Calcul dezechilibre MWh GMOIS'!$C$3:$AI$167,13,FALSE)</f>
        <v>33.792479999999998</v>
      </c>
      <c r="Q25" s="68">
        <f>VLOOKUP(B25,'Calcul dezechilibre MWh GMOIS'!$C$3:$AI$167,14,FALSE)</f>
        <v>0</v>
      </c>
      <c r="R25" s="68">
        <f>VLOOKUP(B25,'Calcul dezechilibre MWh GMOIS'!$C$3:$AI$167,15,FALSE)</f>
        <v>0</v>
      </c>
      <c r="S25" s="68">
        <f>VLOOKUP(B25,'Calcul dezechilibre MWh GMOIS'!$C$3:$AI$167,16,FALSE)</f>
        <v>0</v>
      </c>
      <c r="T25" s="68">
        <f>VLOOKUP(B25,'Calcul dezechilibre MWh GMOIS'!$C$3:$AI$167,17,FALSE)</f>
        <v>0</v>
      </c>
      <c r="U25" s="68">
        <f>VLOOKUP(B25,'Calcul dezechilibre MWh GMOIS'!$C$3:$AI$167,18,FALSE)</f>
        <v>0</v>
      </c>
      <c r="V25" s="68">
        <f>VLOOKUP(B25,'Calcul dezechilibre MWh GMOIS'!$C$3:$AI$167,19,FALSE)</f>
        <v>0</v>
      </c>
      <c r="W25" s="68">
        <f>VLOOKUP(B25,'Calcul dezechilibre MWh GMOIS'!$C$3:$AI$167,20,FALSE)</f>
        <v>0</v>
      </c>
      <c r="X25" s="68">
        <f>VLOOKUP(B25,'Calcul dezechilibre MWh GMOIS'!$C$3:$AI$167,21,FALSE)</f>
        <v>0</v>
      </c>
      <c r="Y25" s="68">
        <f>VLOOKUP(B25,'Calcul dezechilibre MWh GMOIS'!$C$3:$AI$167,22,FALSE)</f>
        <v>0</v>
      </c>
      <c r="Z25" s="68">
        <f>VLOOKUP(B25,'Calcul dezechilibre MWh GMOIS'!$C$3:$AI$167,23,FALSE)</f>
        <v>0</v>
      </c>
      <c r="AA25" s="68">
        <f>VLOOKUP(B25,'Calcul dezechilibre MWh GMOIS'!$C$3:$AI$167,24,FALSE)</f>
        <v>0</v>
      </c>
      <c r="AB25" s="68">
        <f>VLOOKUP(B25,'Calcul dezechilibre MWh GMOIS'!$C$3:$AI$167,25,FALSE)</f>
        <v>0</v>
      </c>
      <c r="AC25" s="68">
        <f>VLOOKUP(B25,'Calcul dezechilibre MWh GMOIS'!$C$3:$AI$167,26,FALSE)</f>
        <v>0</v>
      </c>
      <c r="AD25" s="68">
        <f>VLOOKUP(B25,'Calcul dezechilibre MWh GMOIS'!$C$3:$AI$167,27,FALSE)</f>
        <v>0</v>
      </c>
      <c r="AE25" s="68">
        <f>VLOOKUP(B25,'Calcul dezechilibre MWh GMOIS'!$C$3:$AI$167,28,FALSE)</f>
        <v>0</v>
      </c>
      <c r="AF25" s="68">
        <f>VLOOKUP(B25,'Calcul dezechilibre MWh GMOIS'!$C$3:$AI$167,29,FALSE)</f>
        <v>0</v>
      </c>
      <c r="AG25" s="68">
        <f>VLOOKUP(B25,'Calcul dezechilibre MWh GMOIS'!$C$3:$AI$167,30,FALSE)</f>
        <v>0</v>
      </c>
      <c r="AH25" s="68">
        <f>VLOOKUP(B25,'Calcul dezechilibre MWh GMOIS'!$C$3:$AI$167,31,FALSE)</f>
        <v>0</v>
      </c>
      <c r="AI25" s="68">
        <f>VLOOKUP(B25,'Calcul dezechilibre MWh GMOIS'!$C$3:$AI$167,32,FALSE)</f>
        <v>0</v>
      </c>
      <c r="AJ25" s="68">
        <f>VLOOKUP(B25,'Calcul dezechilibre MWh GMOIS'!$C$3:$AI$167,33,FALSE)</f>
        <v>0</v>
      </c>
    </row>
    <row r="26" spans="1:36" s="13" customFormat="1" x14ac:dyDescent="0.45">
      <c r="A26" s="102">
        <v>24</v>
      </c>
      <c r="B26" s="165" t="s">
        <v>228</v>
      </c>
      <c r="C26" s="87">
        <f t="shared" si="0"/>
        <v>-6699.9108760000008</v>
      </c>
      <c r="D26" s="70">
        <f>VLOOKUP(B26,'Total iesiri UR'!$C$3:$D$167,2,FALSE)</f>
        <v>22598.910876000002</v>
      </c>
      <c r="E26" s="89">
        <f t="shared" si="1"/>
        <v>-0.29647052075926777</v>
      </c>
      <c r="F26" s="39">
        <f>VLOOKUP(B26,'Calcul dezechilibre MWh GMOIS'!$C$3:$AI$167,3,FALSE)</f>
        <v>296.42862000000002</v>
      </c>
      <c r="G26" s="68">
        <f>VLOOKUP(B26,'Calcul dezechilibre MWh GMOIS'!$C$3:$AI$167,4,FALSE)</f>
        <v>-681.39737500000001</v>
      </c>
      <c r="H26" s="68">
        <f>VLOOKUP(B26,'Calcul dezechilibre MWh GMOIS'!$C$3:$AI$167,5,FALSE)</f>
        <v>-1373.7139239999999</v>
      </c>
      <c r="I26" s="68">
        <f>VLOOKUP(B26,'Calcul dezechilibre MWh GMOIS'!$C$3:$AI$167,6,FALSE)</f>
        <v>-1800.115084</v>
      </c>
      <c r="J26" s="68">
        <f>VLOOKUP(B26,'Calcul dezechilibre MWh GMOIS'!$C$3:$AI$167,7,FALSE)</f>
        <v>-2674.1074549999998</v>
      </c>
      <c r="K26" s="68">
        <f>VLOOKUP(B26,'Calcul dezechilibre MWh GMOIS'!$C$3:$AI$167,8,FALSE)</f>
        <v>830.60053000000005</v>
      </c>
      <c r="L26" s="68">
        <f>VLOOKUP(B26,'Calcul dezechilibre MWh GMOIS'!$C$3:$AI$167,9,FALSE)</f>
        <v>-264.68454000000003</v>
      </c>
      <c r="M26" s="68">
        <f>VLOOKUP(B26,'Calcul dezechilibre MWh GMOIS'!$C$3:$AI$167,10,FALSE)</f>
        <v>-563.06995500000005</v>
      </c>
      <c r="N26" s="68">
        <f>VLOOKUP(B26,'Calcul dezechilibre MWh GMOIS'!$C$3:$AI$167,11,FALSE)</f>
        <v>17.719732</v>
      </c>
      <c r="O26" s="68">
        <f>VLOOKUP(B26,'Calcul dezechilibre MWh GMOIS'!$C$3:$AI$167,12,FALSE)</f>
        <v>-201.14943</v>
      </c>
      <c r="P26" s="68">
        <f>VLOOKUP(B26,'Calcul dezechilibre MWh GMOIS'!$C$3:$AI$167,13,FALSE)</f>
        <v>-286.42199499999998</v>
      </c>
      <c r="Q26" s="68">
        <f>VLOOKUP(B26,'Calcul dezechilibre MWh GMOIS'!$C$3:$AI$167,14,FALSE)</f>
        <v>0</v>
      </c>
      <c r="R26" s="68">
        <f>VLOOKUP(B26,'Calcul dezechilibre MWh GMOIS'!$C$3:$AI$167,15,FALSE)</f>
        <v>0</v>
      </c>
      <c r="S26" s="68">
        <f>VLOOKUP(B26,'Calcul dezechilibre MWh GMOIS'!$C$3:$AI$167,16,FALSE)</f>
        <v>0</v>
      </c>
      <c r="T26" s="68">
        <f>VLOOKUP(B26,'Calcul dezechilibre MWh GMOIS'!$C$3:$AI$167,17,FALSE)</f>
        <v>0</v>
      </c>
      <c r="U26" s="68">
        <f>VLOOKUP(B26,'Calcul dezechilibre MWh GMOIS'!$C$3:$AI$167,18,FALSE)</f>
        <v>0</v>
      </c>
      <c r="V26" s="68">
        <f>VLOOKUP(B26,'Calcul dezechilibre MWh GMOIS'!$C$3:$AI$167,19,FALSE)</f>
        <v>0</v>
      </c>
      <c r="W26" s="68">
        <f>VLOOKUP(B26,'Calcul dezechilibre MWh GMOIS'!$C$3:$AI$167,20,FALSE)</f>
        <v>0</v>
      </c>
      <c r="X26" s="68">
        <f>VLOOKUP(B26,'Calcul dezechilibre MWh GMOIS'!$C$3:$AI$167,21,FALSE)</f>
        <v>0</v>
      </c>
      <c r="Y26" s="68">
        <f>VLOOKUP(B26,'Calcul dezechilibre MWh GMOIS'!$C$3:$AI$167,22,FALSE)</f>
        <v>0</v>
      </c>
      <c r="Z26" s="68">
        <f>VLOOKUP(B26,'Calcul dezechilibre MWh GMOIS'!$C$3:$AI$167,23,FALSE)</f>
        <v>0</v>
      </c>
      <c r="AA26" s="68">
        <f>VLOOKUP(B26,'Calcul dezechilibre MWh GMOIS'!$C$3:$AI$167,24,FALSE)</f>
        <v>0</v>
      </c>
      <c r="AB26" s="68">
        <f>VLOOKUP(B26,'Calcul dezechilibre MWh GMOIS'!$C$3:$AI$167,25,FALSE)</f>
        <v>0</v>
      </c>
      <c r="AC26" s="68">
        <f>VLOOKUP(B26,'Calcul dezechilibre MWh GMOIS'!$C$3:$AI$167,26,FALSE)</f>
        <v>0</v>
      </c>
      <c r="AD26" s="68">
        <f>VLOOKUP(B26,'Calcul dezechilibre MWh GMOIS'!$C$3:$AI$167,27,FALSE)</f>
        <v>0</v>
      </c>
      <c r="AE26" s="68">
        <f>VLOOKUP(B26,'Calcul dezechilibre MWh GMOIS'!$C$3:$AI$167,28,FALSE)</f>
        <v>0</v>
      </c>
      <c r="AF26" s="68">
        <f>VLOOKUP(B26,'Calcul dezechilibre MWh GMOIS'!$C$3:$AI$167,29,FALSE)</f>
        <v>0</v>
      </c>
      <c r="AG26" s="68">
        <f>VLOOKUP(B26,'Calcul dezechilibre MWh GMOIS'!$C$3:$AI$167,30,FALSE)</f>
        <v>0</v>
      </c>
      <c r="AH26" s="68">
        <f>VLOOKUP(B26,'Calcul dezechilibre MWh GMOIS'!$C$3:$AI$167,31,FALSE)</f>
        <v>0</v>
      </c>
      <c r="AI26" s="68">
        <f>VLOOKUP(B26,'Calcul dezechilibre MWh GMOIS'!$C$3:$AI$167,32,FALSE)</f>
        <v>0</v>
      </c>
      <c r="AJ26" s="68">
        <f>VLOOKUP(B26,'Calcul dezechilibre MWh GMOIS'!$C$3:$AI$167,33,FALSE)</f>
        <v>0</v>
      </c>
    </row>
    <row r="27" spans="1:36" s="13" customFormat="1" x14ac:dyDescent="0.45">
      <c r="A27" s="102">
        <v>25</v>
      </c>
      <c r="B27" s="169" t="s">
        <v>195</v>
      </c>
      <c r="C27" s="87">
        <f t="shared" si="0"/>
        <v>-6.9730790000000038</v>
      </c>
      <c r="D27" s="70">
        <f>VLOOKUP(B27,'Total iesiri UR'!$C$3:$D$167,2,FALSE)</f>
        <v>9965.4520789999988</v>
      </c>
      <c r="E27" s="89">
        <f t="shared" si="1"/>
        <v>-6.9972530545746499E-4</v>
      </c>
      <c r="F27" s="39">
        <f>VLOOKUP(B27,'Calcul dezechilibre MWh GMOIS'!$C$3:$AI$167,3,FALSE)</f>
        <v>-13.52928</v>
      </c>
      <c r="G27" s="68">
        <f>VLOOKUP(B27,'Calcul dezechilibre MWh GMOIS'!$C$3:$AI$167,4,FALSE)</f>
        <v>66.848731999999998</v>
      </c>
      <c r="H27" s="68">
        <f>VLOOKUP(B27,'Calcul dezechilibre MWh GMOIS'!$C$3:$AI$167,5,FALSE)</f>
        <v>56.352879999999999</v>
      </c>
      <c r="I27" s="68">
        <f>VLOOKUP(B27,'Calcul dezechilibre MWh GMOIS'!$C$3:$AI$167,6,FALSE)</f>
        <v>-15.350479999999999</v>
      </c>
      <c r="J27" s="68">
        <f>VLOOKUP(B27,'Calcul dezechilibre MWh GMOIS'!$C$3:$AI$167,7,FALSE)</f>
        <v>-77.667423999999997</v>
      </c>
      <c r="K27" s="68">
        <f>VLOOKUP(B27,'Calcul dezechilibre MWh GMOIS'!$C$3:$AI$167,8,FALSE)</f>
        <v>-43.999355000000001</v>
      </c>
      <c r="L27" s="68">
        <f>VLOOKUP(B27,'Calcul dezechilibre MWh GMOIS'!$C$3:$AI$167,9,FALSE)</f>
        <v>-17.480136000000002</v>
      </c>
      <c r="M27" s="68">
        <f>VLOOKUP(B27,'Calcul dezechilibre MWh GMOIS'!$C$3:$AI$167,10,FALSE)</f>
        <v>53.611086</v>
      </c>
      <c r="N27" s="68">
        <f>VLOOKUP(B27,'Calcul dezechilibre MWh GMOIS'!$C$3:$AI$167,11,FALSE)</f>
        <v>31.326138</v>
      </c>
      <c r="O27" s="68">
        <f>VLOOKUP(B27,'Calcul dezechilibre MWh GMOIS'!$C$3:$AI$167,12,FALSE)</f>
        <v>-35.207200999999998</v>
      </c>
      <c r="P27" s="68">
        <f>VLOOKUP(B27,'Calcul dezechilibre MWh GMOIS'!$C$3:$AI$167,13,FALSE)</f>
        <v>-11.878038999999999</v>
      </c>
      <c r="Q27" s="68">
        <f>VLOOKUP(B27,'Calcul dezechilibre MWh GMOIS'!$C$3:$AI$167,14,FALSE)</f>
        <v>0</v>
      </c>
      <c r="R27" s="68">
        <f>VLOOKUP(B27,'Calcul dezechilibre MWh GMOIS'!$C$3:$AI$167,15,FALSE)</f>
        <v>0</v>
      </c>
      <c r="S27" s="68">
        <f>VLOOKUP(B27,'Calcul dezechilibre MWh GMOIS'!$C$3:$AI$167,16,FALSE)</f>
        <v>0</v>
      </c>
      <c r="T27" s="68">
        <f>VLOOKUP(B27,'Calcul dezechilibre MWh GMOIS'!$C$3:$AI$167,17,FALSE)</f>
        <v>0</v>
      </c>
      <c r="U27" s="68">
        <f>VLOOKUP(B27,'Calcul dezechilibre MWh GMOIS'!$C$3:$AI$167,18,FALSE)</f>
        <v>0</v>
      </c>
      <c r="V27" s="68">
        <f>VLOOKUP(B27,'Calcul dezechilibre MWh GMOIS'!$C$3:$AI$167,19,FALSE)</f>
        <v>0</v>
      </c>
      <c r="W27" s="68">
        <f>VLOOKUP(B27,'Calcul dezechilibre MWh GMOIS'!$C$3:$AI$167,20,FALSE)</f>
        <v>0</v>
      </c>
      <c r="X27" s="68">
        <f>VLOOKUP(B27,'Calcul dezechilibre MWh GMOIS'!$C$3:$AI$167,21,FALSE)</f>
        <v>0</v>
      </c>
      <c r="Y27" s="68">
        <f>VLOOKUP(B27,'Calcul dezechilibre MWh GMOIS'!$C$3:$AI$167,22,FALSE)</f>
        <v>0</v>
      </c>
      <c r="Z27" s="68">
        <f>VLOOKUP(B27,'Calcul dezechilibre MWh GMOIS'!$C$3:$AI$167,23,FALSE)</f>
        <v>0</v>
      </c>
      <c r="AA27" s="68">
        <f>VLOOKUP(B27,'Calcul dezechilibre MWh GMOIS'!$C$3:$AI$167,24,FALSE)</f>
        <v>0</v>
      </c>
      <c r="AB27" s="68">
        <f>VLOOKUP(B27,'Calcul dezechilibre MWh GMOIS'!$C$3:$AI$167,25,FALSE)</f>
        <v>0</v>
      </c>
      <c r="AC27" s="68">
        <f>VLOOKUP(B27,'Calcul dezechilibre MWh GMOIS'!$C$3:$AI$167,26,FALSE)</f>
        <v>0</v>
      </c>
      <c r="AD27" s="68">
        <f>VLOOKUP(B27,'Calcul dezechilibre MWh GMOIS'!$C$3:$AI$167,27,FALSE)</f>
        <v>0</v>
      </c>
      <c r="AE27" s="68">
        <f>VLOOKUP(B27,'Calcul dezechilibre MWh GMOIS'!$C$3:$AI$167,28,FALSE)</f>
        <v>0</v>
      </c>
      <c r="AF27" s="68">
        <f>VLOOKUP(B27,'Calcul dezechilibre MWh GMOIS'!$C$3:$AI$167,29,FALSE)</f>
        <v>0</v>
      </c>
      <c r="AG27" s="68">
        <f>VLOOKUP(B27,'Calcul dezechilibre MWh GMOIS'!$C$3:$AI$167,30,FALSE)</f>
        <v>0</v>
      </c>
      <c r="AH27" s="68">
        <f>VLOOKUP(B27,'Calcul dezechilibre MWh GMOIS'!$C$3:$AI$167,31,FALSE)</f>
        <v>0</v>
      </c>
      <c r="AI27" s="68">
        <f>VLOOKUP(B27,'Calcul dezechilibre MWh GMOIS'!$C$3:$AI$167,32,FALSE)</f>
        <v>0</v>
      </c>
      <c r="AJ27" s="68">
        <f>VLOOKUP(B27,'Calcul dezechilibre MWh GMOIS'!$C$3:$AI$167,33,FALSE)</f>
        <v>0</v>
      </c>
    </row>
    <row r="28" spans="1:36" s="13" customFormat="1" x14ac:dyDescent="0.45">
      <c r="A28" s="102">
        <v>26</v>
      </c>
      <c r="B28" s="169" t="s">
        <v>245</v>
      </c>
      <c r="C28" s="87">
        <f t="shared" si="0"/>
        <v>-1105.281802</v>
      </c>
      <c r="D28" s="70">
        <f>VLOOKUP(B28,'Total iesiri UR'!$C$3:$D$167,2,FALSE)</f>
        <v>11772.281802</v>
      </c>
      <c r="E28" s="89">
        <f t="shared" si="1"/>
        <v>-9.3888493377063315E-2</v>
      </c>
      <c r="F28" s="39">
        <f>VLOOKUP(B28,'Calcul dezechilibre MWh GMOIS'!$C$3:$AI$167,3,FALSE)</f>
        <v>124.063958</v>
      </c>
      <c r="G28" s="68">
        <f>VLOOKUP(B28,'Calcul dezechilibre MWh GMOIS'!$C$3:$AI$167,4,FALSE)</f>
        <v>-929.94428500000004</v>
      </c>
      <c r="H28" s="68">
        <f>VLOOKUP(B28,'Calcul dezechilibre MWh GMOIS'!$C$3:$AI$167,5,FALSE)</f>
        <v>-151.05963600000001</v>
      </c>
      <c r="I28" s="68">
        <f>VLOOKUP(B28,'Calcul dezechilibre MWh GMOIS'!$C$3:$AI$167,6,FALSE)</f>
        <v>-70.377883999999995</v>
      </c>
      <c r="J28" s="68">
        <f>VLOOKUP(B28,'Calcul dezechilibre MWh GMOIS'!$C$3:$AI$167,7,FALSE)</f>
        <v>-49.381959999999999</v>
      </c>
      <c r="K28" s="68">
        <f>VLOOKUP(B28,'Calcul dezechilibre MWh GMOIS'!$C$3:$AI$167,8,FALSE)</f>
        <v>0.437255</v>
      </c>
      <c r="L28" s="68">
        <f>VLOOKUP(B28,'Calcul dezechilibre MWh GMOIS'!$C$3:$AI$167,9,FALSE)</f>
        <v>78.304321999999999</v>
      </c>
      <c r="M28" s="68">
        <f>VLOOKUP(B28,'Calcul dezechilibre MWh GMOIS'!$C$3:$AI$167,10,FALSE)</f>
        <v>164.58863600000001</v>
      </c>
      <c r="N28" s="68">
        <f>VLOOKUP(B28,'Calcul dezechilibre MWh GMOIS'!$C$3:$AI$167,11,FALSE)</f>
        <v>118.274096</v>
      </c>
      <c r="O28" s="68">
        <f>VLOOKUP(B28,'Calcul dezechilibre MWh GMOIS'!$C$3:$AI$167,12,FALSE)</f>
        <v>7.5857950000000001</v>
      </c>
      <c r="P28" s="68">
        <f>VLOOKUP(B28,'Calcul dezechilibre MWh GMOIS'!$C$3:$AI$167,13,FALSE)</f>
        <v>-397.77209900000003</v>
      </c>
      <c r="Q28" s="68">
        <f>VLOOKUP(B28,'Calcul dezechilibre MWh GMOIS'!$C$3:$AI$167,14,FALSE)</f>
        <v>0</v>
      </c>
      <c r="R28" s="68">
        <f>VLOOKUP(B28,'Calcul dezechilibre MWh GMOIS'!$C$3:$AI$167,15,FALSE)</f>
        <v>0</v>
      </c>
      <c r="S28" s="68">
        <f>VLOOKUP(B28,'Calcul dezechilibre MWh GMOIS'!$C$3:$AI$167,16,FALSE)</f>
        <v>0</v>
      </c>
      <c r="T28" s="68">
        <f>VLOOKUP(B28,'Calcul dezechilibre MWh GMOIS'!$C$3:$AI$167,17,FALSE)</f>
        <v>0</v>
      </c>
      <c r="U28" s="68">
        <f>VLOOKUP(B28,'Calcul dezechilibre MWh GMOIS'!$C$3:$AI$167,18,FALSE)</f>
        <v>0</v>
      </c>
      <c r="V28" s="68">
        <f>VLOOKUP(B28,'Calcul dezechilibre MWh GMOIS'!$C$3:$AI$167,19,FALSE)</f>
        <v>0</v>
      </c>
      <c r="W28" s="68">
        <f>VLOOKUP(B28,'Calcul dezechilibre MWh GMOIS'!$C$3:$AI$167,20,FALSE)</f>
        <v>0</v>
      </c>
      <c r="X28" s="68">
        <f>VLOOKUP(B28,'Calcul dezechilibre MWh GMOIS'!$C$3:$AI$167,21,FALSE)</f>
        <v>0</v>
      </c>
      <c r="Y28" s="68">
        <f>VLOOKUP(B28,'Calcul dezechilibre MWh GMOIS'!$C$3:$AI$167,22,FALSE)</f>
        <v>0</v>
      </c>
      <c r="Z28" s="68">
        <f>VLOOKUP(B28,'Calcul dezechilibre MWh GMOIS'!$C$3:$AI$167,23,FALSE)</f>
        <v>0</v>
      </c>
      <c r="AA28" s="68">
        <f>VLOOKUP(B28,'Calcul dezechilibre MWh GMOIS'!$C$3:$AI$167,24,FALSE)</f>
        <v>0</v>
      </c>
      <c r="AB28" s="68">
        <f>VLOOKUP(B28,'Calcul dezechilibre MWh GMOIS'!$C$3:$AI$167,25,FALSE)</f>
        <v>0</v>
      </c>
      <c r="AC28" s="68">
        <f>VLOOKUP(B28,'Calcul dezechilibre MWh GMOIS'!$C$3:$AI$167,26,FALSE)</f>
        <v>0</v>
      </c>
      <c r="AD28" s="68">
        <f>VLOOKUP(B28,'Calcul dezechilibre MWh GMOIS'!$C$3:$AI$167,27,FALSE)</f>
        <v>0</v>
      </c>
      <c r="AE28" s="68">
        <f>VLOOKUP(B28,'Calcul dezechilibre MWh GMOIS'!$C$3:$AI$167,28,FALSE)</f>
        <v>0</v>
      </c>
      <c r="AF28" s="68">
        <f>VLOOKUP(B28,'Calcul dezechilibre MWh GMOIS'!$C$3:$AI$167,29,FALSE)</f>
        <v>0</v>
      </c>
      <c r="AG28" s="68">
        <f>VLOOKUP(B28,'Calcul dezechilibre MWh GMOIS'!$C$3:$AI$167,30,FALSE)</f>
        <v>0</v>
      </c>
      <c r="AH28" s="68">
        <f>VLOOKUP(B28,'Calcul dezechilibre MWh GMOIS'!$C$3:$AI$167,31,FALSE)</f>
        <v>0</v>
      </c>
      <c r="AI28" s="68">
        <f>VLOOKUP(B28,'Calcul dezechilibre MWh GMOIS'!$C$3:$AI$167,32,FALSE)</f>
        <v>0</v>
      </c>
      <c r="AJ28" s="68">
        <f>VLOOKUP(B28,'Calcul dezechilibre MWh GMOIS'!$C$3:$AI$167,33,FALSE)</f>
        <v>0</v>
      </c>
    </row>
    <row r="29" spans="1:36" s="13" customFormat="1" x14ac:dyDescent="0.45">
      <c r="A29" s="102">
        <v>27</v>
      </c>
      <c r="B29" s="170" t="s">
        <v>21</v>
      </c>
      <c r="C29" s="87">
        <f t="shared" si="0"/>
        <v>-0.33157699999999996</v>
      </c>
      <c r="D29" s="70">
        <f>VLOOKUP(B29,'Total iesiri UR'!$C$3:$D$167,2,FALSE)</f>
        <v>45500.296960000007</v>
      </c>
      <c r="E29" s="89">
        <f t="shared" si="1"/>
        <v>-7.2873590317771833E-6</v>
      </c>
      <c r="F29" s="39">
        <f>VLOOKUP(B29,'Calcul dezechilibre MWh GMOIS'!$C$3:$AI$167,3,FALSE)</f>
        <v>-0.35183599999999998</v>
      </c>
      <c r="G29" s="68">
        <f>VLOOKUP(B29,'Calcul dezechilibre MWh GMOIS'!$C$3:$AI$167,4,FALSE)</f>
        <v>1.5407000000000001E-2</v>
      </c>
      <c r="H29" s="68">
        <f>VLOOKUP(B29,'Calcul dezechilibre MWh GMOIS'!$C$3:$AI$167,5,FALSE)</f>
        <v>1.5407000000000001E-2</v>
      </c>
      <c r="I29" s="68">
        <f>VLOOKUP(B29,'Calcul dezechilibre MWh GMOIS'!$C$3:$AI$167,6,FALSE)</f>
        <v>1.5407000000000001E-2</v>
      </c>
      <c r="J29" s="68">
        <f>VLOOKUP(B29,'Calcul dezechilibre MWh GMOIS'!$C$3:$AI$167,7,FALSE)</f>
        <v>1.5407000000000001E-2</v>
      </c>
      <c r="K29" s="68">
        <f>VLOOKUP(B29,'Calcul dezechilibre MWh GMOIS'!$C$3:$AI$167,8,FALSE)</f>
        <v>1.5407000000000001E-2</v>
      </c>
      <c r="L29" s="68">
        <f>VLOOKUP(B29,'Calcul dezechilibre MWh GMOIS'!$C$3:$AI$167,9,FALSE)</f>
        <v>1.5407000000000001E-2</v>
      </c>
      <c r="M29" s="68">
        <f>VLOOKUP(B29,'Calcul dezechilibre MWh GMOIS'!$C$3:$AI$167,10,FALSE)</f>
        <v>1.5407000000000001E-2</v>
      </c>
      <c r="N29" s="68">
        <f>VLOOKUP(B29,'Calcul dezechilibre MWh GMOIS'!$C$3:$AI$167,11,FALSE)</f>
        <v>1.5407000000000001E-2</v>
      </c>
      <c r="O29" s="68">
        <f>VLOOKUP(B29,'Calcul dezechilibre MWh GMOIS'!$C$3:$AI$167,12,FALSE)</f>
        <v>-0.108274</v>
      </c>
      <c r="P29" s="68">
        <f>VLOOKUP(B29,'Calcul dezechilibre MWh GMOIS'!$C$3:$AI$167,13,FALSE)</f>
        <v>5.2769999999999996E-3</v>
      </c>
      <c r="Q29" s="68">
        <f>VLOOKUP(B29,'Calcul dezechilibre MWh GMOIS'!$C$3:$AI$167,14,FALSE)</f>
        <v>0</v>
      </c>
      <c r="R29" s="68">
        <f>VLOOKUP(B29,'Calcul dezechilibre MWh GMOIS'!$C$3:$AI$167,15,FALSE)</f>
        <v>0</v>
      </c>
      <c r="S29" s="68">
        <f>VLOOKUP(B29,'Calcul dezechilibre MWh GMOIS'!$C$3:$AI$167,16,FALSE)</f>
        <v>0</v>
      </c>
      <c r="T29" s="68">
        <f>VLOOKUP(B29,'Calcul dezechilibre MWh GMOIS'!$C$3:$AI$167,17,FALSE)</f>
        <v>0</v>
      </c>
      <c r="U29" s="68">
        <f>VLOOKUP(B29,'Calcul dezechilibre MWh GMOIS'!$C$3:$AI$167,18,FALSE)</f>
        <v>0</v>
      </c>
      <c r="V29" s="68">
        <f>VLOOKUP(B29,'Calcul dezechilibre MWh GMOIS'!$C$3:$AI$167,19,FALSE)</f>
        <v>0</v>
      </c>
      <c r="W29" s="68">
        <f>VLOOKUP(B29,'Calcul dezechilibre MWh GMOIS'!$C$3:$AI$167,20,FALSE)</f>
        <v>0</v>
      </c>
      <c r="X29" s="68">
        <f>VLOOKUP(B29,'Calcul dezechilibre MWh GMOIS'!$C$3:$AI$167,21,FALSE)</f>
        <v>0</v>
      </c>
      <c r="Y29" s="68">
        <f>VLOOKUP(B29,'Calcul dezechilibre MWh GMOIS'!$C$3:$AI$167,22,FALSE)</f>
        <v>0</v>
      </c>
      <c r="Z29" s="68">
        <f>VLOOKUP(B29,'Calcul dezechilibre MWh GMOIS'!$C$3:$AI$167,23,FALSE)</f>
        <v>0</v>
      </c>
      <c r="AA29" s="68">
        <f>VLOOKUP(B29,'Calcul dezechilibre MWh GMOIS'!$C$3:$AI$167,24,FALSE)</f>
        <v>0</v>
      </c>
      <c r="AB29" s="68">
        <f>VLOOKUP(B29,'Calcul dezechilibre MWh GMOIS'!$C$3:$AI$167,25,FALSE)</f>
        <v>0</v>
      </c>
      <c r="AC29" s="68">
        <f>VLOOKUP(B29,'Calcul dezechilibre MWh GMOIS'!$C$3:$AI$167,26,FALSE)</f>
        <v>0</v>
      </c>
      <c r="AD29" s="68">
        <f>VLOOKUP(B29,'Calcul dezechilibre MWh GMOIS'!$C$3:$AI$167,27,FALSE)</f>
        <v>0</v>
      </c>
      <c r="AE29" s="68">
        <f>VLOOKUP(B29,'Calcul dezechilibre MWh GMOIS'!$C$3:$AI$167,28,FALSE)</f>
        <v>0</v>
      </c>
      <c r="AF29" s="68">
        <f>VLOOKUP(B29,'Calcul dezechilibre MWh GMOIS'!$C$3:$AI$167,29,FALSE)</f>
        <v>0</v>
      </c>
      <c r="AG29" s="68">
        <f>VLOOKUP(B29,'Calcul dezechilibre MWh GMOIS'!$C$3:$AI$167,30,FALSE)</f>
        <v>0</v>
      </c>
      <c r="AH29" s="68">
        <f>VLOOKUP(B29,'Calcul dezechilibre MWh GMOIS'!$C$3:$AI$167,31,FALSE)</f>
        <v>0</v>
      </c>
      <c r="AI29" s="68">
        <f>VLOOKUP(B29,'Calcul dezechilibre MWh GMOIS'!$C$3:$AI$167,32,FALSE)</f>
        <v>0</v>
      </c>
      <c r="AJ29" s="68">
        <f>VLOOKUP(B29,'Calcul dezechilibre MWh GMOIS'!$C$3:$AI$167,33,FALSE)</f>
        <v>0</v>
      </c>
    </row>
    <row r="30" spans="1:36" s="13" customFormat="1" x14ac:dyDescent="0.45">
      <c r="A30" s="102">
        <v>28</v>
      </c>
      <c r="B30" s="170" t="s">
        <v>8</v>
      </c>
      <c r="C30" s="87">
        <f t="shared" si="0"/>
        <v>-396.49564800000002</v>
      </c>
      <c r="D30" s="70">
        <f>VLOOKUP(B30,'Total iesiri UR'!$C$3:$D$167,2,FALSE)</f>
        <v>17678.514648</v>
      </c>
      <c r="E30" s="89">
        <f t="shared" si="1"/>
        <v>-2.2428108689824585E-2</v>
      </c>
      <c r="F30" s="39">
        <f>VLOOKUP(B30,'Calcul dezechilibre MWh GMOIS'!$C$3:$AI$167,3,FALSE)</f>
        <v>-25.534500999999999</v>
      </c>
      <c r="G30" s="68">
        <f>VLOOKUP(B30,'Calcul dezechilibre MWh GMOIS'!$C$3:$AI$167,4,FALSE)</f>
        <v>-122.586395</v>
      </c>
      <c r="H30" s="68">
        <f>VLOOKUP(B30,'Calcul dezechilibre MWh GMOIS'!$C$3:$AI$167,5,FALSE)</f>
        <v>-7.0260800000000003</v>
      </c>
      <c r="I30" s="68">
        <f>VLOOKUP(B30,'Calcul dezechilibre MWh GMOIS'!$C$3:$AI$167,6,FALSE)</f>
        <v>-123.262508</v>
      </c>
      <c r="J30" s="68">
        <f>VLOOKUP(B30,'Calcul dezechilibre MWh GMOIS'!$C$3:$AI$167,7,FALSE)</f>
        <v>-13.396165</v>
      </c>
      <c r="K30" s="68">
        <f>VLOOKUP(B30,'Calcul dezechilibre MWh GMOIS'!$C$3:$AI$167,8,FALSE)</f>
        <v>-24.442651999999999</v>
      </c>
      <c r="L30" s="68">
        <f>VLOOKUP(B30,'Calcul dezechilibre MWh GMOIS'!$C$3:$AI$167,9,FALSE)</f>
        <v>-0.222</v>
      </c>
      <c r="M30" s="68">
        <f>VLOOKUP(B30,'Calcul dezechilibre MWh GMOIS'!$C$3:$AI$167,10,FALSE)</f>
        <v>-7.8681320000000001</v>
      </c>
      <c r="N30" s="68">
        <f>VLOOKUP(B30,'Calcul dezechilibre MWh GMOIS'!$C$3:$AI$167,11,FALSE)</f>
        <v>7.9158239999999997</v>
      </c>
      <c r="O30" s="68">
        <f>VLOOKUP(B30,'Calcul dezechilibre MWh GMOIS'!$C$3:$AI$167,12,FALSE)</f>
        <v>-48.149293</v>
      </c>
      <c r="P30" s="68">
        <f>VLOOKUP(B30,'Calcul dezechilibre MWh GMOIS'!$C$3:$AI$167,13,FALSE)</f>
        <v>-31.923746000000001</v>
      </c>
      <c r="Q30" s="68">
        <f>VLOOKUP(B30,'Calcul dezechilibre MWh GMOIS'!$C$3:$AI$167,14,FALSE)</f>
        <v>0</v>
      </c>
      <c r="R30" s="68">
        <f>VLOOKUP(B30,'Calcul dezechilibre MWh GMOIS'!$C$3:$AI$167,15,FALSE)</f>
        <v>0</v>
      </c>
      <c r="S30" s="68">
        <f>VLOOKUP(B30,'Calcul dezechilibre MWh GMOIS'!$C$3:$AI$167,16,FALSE)</f>
        <v>0</v>
      </c>
      <c r="T30" s="68">
        <f>VLOOKUP(B30,'Calcul dezechilibre MWh GMOIS'!$C$3:$AI$167,17,FALSE)</f>
        <v>0</v>
      </c>
      <c r="U30" s="68">
        <f>VLOOKUP(B30,'Calcul dezechilibre MWh GMOIS'!$C$3:$AI$167,18,FALSE)</f>
        <v>0</v>
      </c>
      <c r="V30" s="68">
        <f>VLOOKUP(B30,'Calcul dezechilibre MWh GMOIS'!$C$3:$AI$167,19,FALSE)</f>
        <v>0</v>
      </c>
      <c r="W30" s="68">
        <f>VLOOKUP(B30,'Calcul dezechilibre MWh GMOIS'!$C$3:$AI$167,20,FALSE)</f>
        <v>0</v>
      </c>
      <c r="X30" s="68">
        <f>VLOOKUP(B30,'Calcul dezechilibre MWh GMOIS'!$C$3:$AI$167,21,FALSE)</f>
        <v>0</v>
      </c>
      <c r="Y30" s="68">
        <f>VLOOKUP(B30,'Calcul dezechilibre MWh GMOIS'!$C$3:$AI$167,22,FALSE)</f>
        <v>0</v>
      </c>
      <c r="Z30" s="68">
        <f>VLOOKUP(B30,'Calcul dezechilibre MWh GMOIS'!$C$3:$AI$167,23,FALSE)</f>
        <v>0</v>
      </c>
      <c r="AA30" s="68">
        <f>VLOOKUP(B30,'Calcul dezechilibre MWh GMOIS'!$C$3:$AI$167,24,FALSE)</f>
        <v>0</v>
      </c>
      <c r="AB30" s="68">
        <f>VLOOKUP(B30,'Calcul dezechilibre MWh GMOIS'!$C$3:$AI$167,25,FALSE)</f>
        <v>0</v>
      </c>
      <c r="AC30" s="68">
        <f>VLOOKUP(B30,'Calcul dezechilibre MWh GMOIS'!$C$3:$AI$167,26,FALSE)</f>
        <v>0</v>
      </c>
      <c r="AD30" s="68">
        <f>VLOOKUP(B30,'Calcul dezechilibre MWh GMOIS'!$C$3:$AI$167,27,FALSE)</f>
        <v>0</v>
      </c>
      <c r="AE30" s="68">
        <f>VLOOKUP(B30,'Calcul dezechilibre MWh GMOIS'!$C$3:$AI$167,28,FALSE)</f>
        <v>0</v>
      </c>
      <c r="AF30" s="68">
        <f>VLOOKUP(B30,'Calcul dezechilibre MWh GMOIS'!$C$3:$AI$167,29,FALSE)</f>
        <v>0</v>
      </c>
      <c r="AG30" s="68">
        <f>VLOOKUP(B30,'Calcul dezechilibre MWh GMOIS'!$C$3:$AI$167,30,FALSE)</f>
        <v>0</v>
      </c>
      <c r="AH30" s="68">
        <f>VLOOKUP(B30,'Calcul dezechilibre MWh GMOIS'!$C$3:$AI$167,31,FALSE)</f>
        <v>0</v>
      </c>
      <c r="AI30" s="68">
        <f>VLOOKUP(B30,'Calcul dezechilibre MWh GMOIS'!$C$3:$AI$167,32,FALSE)</f>
        <v>0</v>
      </c>
      <c r="AJ30" s="68">
        <f>VLOOKUP(B30,'Calcul dezechilibre MWh GMOIS'!$C$3:$AI$167,33,FALSE)</f>
        <v>0</v>
      </c>
    </row>
    <row r="31" spans="1:36" s="13" customFormat="1" x14ac:dyDescent="0.45">
      <c r="A31" s="102">
        <v>29</v>
      </c>
      <c r="B31" s="170" t="s">
        <v>23</v>
      </c>
      <c r="C31" s="87">
        <f t="shared" si="0"/>
        <v>401.90184899999997</v>
      </c>
      <c r="D31" s="70">
        <f>VLOOKUP(B31,'Total iesiri UR'!$C$3:$D$167,2,FALSE)</f>
        <v>79991.420314999996</v>
      </c>
      <c r="E31" s="89">
        <f t="shared" si="1"/>
        <v>5.0243119501734278E-3</v>
      </c>
      <c r="F31" s="39">
        <f>VLOOKUP(B31,'Calcul dezechilibre MWh GMOIS'!$C$3:$AI$167,3,FALSE)</f>
        <v>191.63196099999999</v>
      </c>
      <c r="G31" s="68">
        <f>VLOOKUP(B31,'Calcul dezechilibre MWh GMOIS'!$C$3:$AI$167,4,FALSE)</f>
        <v>-298.24928</v>
      </c>
      <c r="H31" s="68">
        <f>VLOOKUP(B31,'Calcul dezechilibre MWh GMOIS'!$C$3:$AI$167,5,FALSE)</f>
        <v>-0.77829099999999996</v>
      </c>
      <c r="I31" s="68">
        <f>VLOOKUP(B31,'Calcul dezechilibre MWh GMOIS'!$C$3:$AI$167,6,FALSE)</f>
        <v>92.977862000000002</v>
      </c>
      <c r="J31" s="68">
        <f>VLOOKUP(B31,'Calcul dezechilibre MWh GMOIS'!$C$3:$AI$167,7,FALSE)</f>
        <v>-52.478484000000002</v>
      </c>
      <c r="K31" s="68">
        <f>VLOOKUP(B31,'Calcul dezechilibre MWh GMOIS'!$C$3:$AI$167,8,FALSE)</f>
        <v>14.403974</v>
      </c>
      <c r="L31" s="68">
        <f>VLOOKUP(B31,'Calcul dezechilibre MWh GMOIS'!$C$3:$AI$167,9,FALSE)</f>
        <v>227.54157000000001</v>
      </c>
      <c r="M31" s="68">
        <f>VLOOKUP(B31,'Calcul dezechilibre MWh GMOIS'!$C$3:$AI$167,10,FALSE)</f>
        <v>330.14926500000001</v>
      </c>
      <c r="N31" s="68">
        <f>VLOOKUP(B31,'Calcul dezechilibre MWh GMOIS'!$C$3:$AI$167,11,FALSE)</f>
        <v>-48.800919999999998</v>
      </c>
      <c r="O31" s="68">
        <f>VLOOKUP(B31,'Calcul dezechilibre MWh GMOIS'!$C$3:$AI$167,12,FALSE)</f>
        <v>26.589243</v>
      </c>
      <c r="P31" s="68">
        <f>VLOOKUP(B31,'Calcul dezechilibre MWh GMOIS'!$C$3:$AI$167,13,FALSE)</f>
        <v>-81.085051000000007</v>
      </c>
      <c r="Q31" s="68">
        <f>VLOOKUP(B31,'Calcul dezechilibre MWh GMOIS'!$C$3:$AI$167,14,FALSE)</f>
        <v>0</v>
      </c>
      <c r="R31" s="68">
        <f>VLOOKUP(B31,'Calcul dezechilibre MWh GMOIS'!$C$3:$AI$167,15,FALSE)</f>
        <v>0</v>
      </c>
      <c r="S31" s="68">
        <f>VLOOKUP(B31,'Calcul dezechilibre MWh GMOIS'!$C$3:$AI$167,16,FALSE)</f>
        <v>0</v>
      </c>
      <c r="T31" s="68">
        <f>VLOOKUP(B31,'Calcul dezechilibre MWh GMOIS'!$C$3:$AI$167,17,FALSE)</f>
        <v>0</v>
      </c>
      <c r="U31" s="68">
        <f>VLOOKUP(B31,'Calcul dezechilibre MWh GMOIS'!$C$3:$AI$167,18,FALSE)</f>
        <v>0</v>
      </c>
      <c r="V31" s="68">
        <f>VLOOKUP(B31,'Calcul dezechilibre MWh GMOIS'!$C$3:$AI$167,19,FALSE)</f>
        <v>0</v>
      </c>
      <c r="W31" s="68">
        <f>VLOOKUP(B31,'Calcul dezechilibre MWh GMOIS'!$C$3:$AI$167,20,FALSE)</f>
        <v>0</v>
      </c>
      <c r="X31" s="68">
        <f>VLOOKUP(B31,'Calcul dezechilibre MWh GMOIS'!$C$3:$AI$167,21,FALSE)</f>
        <v>0</v>
      </c>
      <c r="Y31" s="68">
        <f>VLOOKUP(B31,'Calcul dezechilibre MWh GMOIS'!$C$3:$AI$167,22,FALSE)</f>
        <v>0</v>
      </c>
      <c r="Z31" s="68">
        <f>VLOOKUP(B31,'Calcul dezechilibre MWh GMOIS'!$C$3:$AI$167,23,FALSE)</f>
        <v>0</v>
      </c>
      <c r="AA31" s="68">
        <f>VLOOKUP(B31,'Calcul dezechilibre MWh GMOIS'!$C$3:$AI$167,24,FALSE)</f>
        <v>0</v>
      </c>
      <c r="AB31" s="68">
        <f>VLOOKUP(B31,'Calcul dezechilibre MWh GMOIS'!$C$3:$AI$167,25,FALSE)</f>
        <v>0</v>
      </c>
      <c r="AC31" s="68">
        <f>VLOOKUP(B31,'Calcul dezechilibre MWh GMOIS'!$C$3:$AI$167,26,FALSE)</f>
        <v>0</v>
      </c>
      <c r="AD31" s="68">
        <f>VLOOKUP(B31,'Calcul dezechilibre MWh GMOIS'!$C$3:$AI$167,27,FALSE)</f>
        <v>0</v>
      </c>
      <c r="AE31" s="68">
        <f>VLOOKUP(B31,'Calcul dezechilibre MWh GMOIS'!$C$3:$AI$167,28,FALSE)</f>
        <v>0</v>
      </c>
      <c r="AF31" s="68">
        <f>VLOOKUP(B31,'Calcul dezechilibre MWh GMOIS'!$C$3:$AI$167,29,FALSE)</f>
        <v>0</v>
      </c>
      <c r="AG31" s="68">
        <f>VLOOKUP(B31,'Calcul dezechilibre MWh GMOIS'!$C$3:$AI$167,30,FALSE)</f>
        <v>0</v>
      </c>
      <c r="AH31" s="68">
        <f>VLOOKUP(B31,'Calcul dezechilibre MWh GMOIS'!$C$3:$AI$167,31,FALSE)</f>
        <v>0</v>
      </c>
      <c r="AI31" s="68">
        <f>VLOOKUP(B31,'Calcul dezechilibre MWh GMOIS'!$C$3:$AI$167,32,FALSE)</f>
        <v>0</v>
      </c>
      <c r="AJ31" s="68">
        <f>VLOOKUP(B31,'Calcul dezechilibre MWh GMOIS'!$C$3:$AI$167,33,FALSE)</f>
        <v>0</v>
      </c>
    </row>
    <row r="32" spans="1:36" s="13" customFormat="1" x14ac:dyDescent="0.45">
      <c r="A32" s="102">
        <v>30</v>
      </c>
      <c r="B32" s="170" t="s">
        <v>217</v>
      </c>
      <c r="C32" s="87">
        <f t="shared" si="0"/>
        <v>-2.2213510000000518</v>
      </c>
      <c r="D32" s="70">
        <f>VLOOKUP(B32,'Total iesiri UR'!$C$3:$D$167,2,FALSE)</f>
        <v>2933.707351</v>
      </c>
      <c r="E32" s="89">
        <f t="shared" si="1"/>
        <v>-7.5718220470861542E-4</v>
      </c>
      <c r="F32" s="39">
        <f>VLOOKUP(B32,'Calcul dezechilibre MWh GMOIS'!$C$3:$AI$167,3,FALSE)</f>
        <v>7.3529049999999998</v>
      </c>
      <c r="G32" s="68">
        <f>VLOOKUP(B32,'Calcul dezechilibre MWh GMOIS'!$C$3:$AI$167,4,FALSE)</f>
        <v>-22.178343999999999</v>
      </c>
      <c r="H32" s="68">
        <f>VLOOKUP(B32,'Calcul dezechilibre MWh GMOIS'!$C$3:$AI$167,5,FALSE)</f>
        <v>19.127576999999999</v>
      </c>
      <c r="I32" s="68">
        <f>VLOOKUP(B32,'Calcul dezechilibre MWh GMOIS'!$C$3:$AI$167,6,FALSE)</f>
        <v>28.695618</v>
      </c>
      <c r="J32" s="68">
        <f>VLOOKUP(B32,'Calcul dezechilibre MWh GMOIS'!$C$3:$AI$167,7,FALSE)</f>
        <v>25.856162000000001</v>
      </c>
      <c r="K32" s="68">
        <f>VLOOKUP(B32,'Calcul dezechilibre MWh GMOIS'!$C$3:$AI$167,8,FALSE)</f>
        <v>51.950418999999997</v>
      </c>
      <c r="L32" s="68">
        <f>VLOOKUP(B32,'Calcul dezechilibre MWh GMOIS'!$C$3:$AI$167,9,FALSE)</f>
        <v>35.169772999999999</v>
      </c>
      <c r="M32" s="68">
        <f>VLOOKUP(B32,'Calcul dezechilibre MWh GMOIS'!$C$3:$AI$167,10,FALSE)</f>
        <v>52.624555999999998</v>
      </c>
      <c r="N32" s="68">
        <f>VLOOKUP(B32,'Calcul dezechilibre MWh GMOIS'!$C$3:$AI$167,11,FALSE)</f>
        <v>-266.34583300000003</v>
      </c>
      <c r="O32" s="68">
        <f>VLOOKUP(B32,'Calcul dezechilibre MWh GMOIS'!$C$3:$AI$167,12,FALSE)</f>
        <v>37.489019999999996</v>
      </c>
      <c r="P32" s="68">
        <f>VLOOKUP(B32,'Calcul dezechilibre MWh GMOIS'!$C$3:$AI$167,13,FALSE)</f>
        <v>28.036795999999999</v>
      </c>
      <c r="Q32" s="68">
        <f>VLOOKUP(B32,'Calcul dezechilibre MWh GMOIS'!$C$3:$AI$167,14,FALSE)</f>
        <v>0</v>
      </c>
      <c r="R32" s="68">
        <f>VLOOKUP(B32,'Calcul dezechilibre MWh GMOIS'!$C$3:$AI$167,15,FALSE)</f>
        <v>0</v>
      </c>
      <c r="S32" s="68">
        <f>VLOOKUP(B32,'Calcul dezechilibre MWh GMOIS'!$C$3:$AI$167,16,FALSE)</f>
        <v>0</v>
      </c>
      <c r="T32" s="68">
        <f>VLOOKUP(B32,'Calcul dezechilibre MWh GMOIS'!$C$3:$AI$167,17,FALSE)</f>
        <v>0</v>
      </c>
      <c r="U32" s="68">
        <f>VLOOKUP(B32,'Calcul dezechilibre MWh GMOIS'!$C$3:$AI$167,18,FALSE)</f>
        <v>0</v>
      </c>
      <c r="V32" s="68">
        <f>VLOOKUP(B32,'Calcul dezechilibre MWh GMOIS'!$C$3:$AI$167,19,FALSE)</f>
        <v>0</v>
      </c>
      <c r="W32" s="68">
        <f>VLOOKUP(B32,'Calcul dezechilibre MWh GMOIS'!$C$3:$AI$167,20,FALSE)</f>
        <v>0</v>
      </c>
      <c r="X32" s="68">
        <f>VLOOKUP(B32,'Calcul dezechilibre MWh GMOIS'!$C$3:$AI$167,21,FALSE)</f>
        <v>0</v>
      </c>
      <c r="Y32" s="68">
        <f>VLOOKUP(B32,'Calcul dezechilibre MWh GMOIS'!$C$3:$AI$167,22,FALSE)</f>
        <v>0</v>
      </c>
      <c r="Z32" s="68">
        <f>VLOOKUP(B32,'Calcul dezechilibre MWh GMOIS'!$C$3:$AI$167,23,FALSE)</f>
        <v>0</v>
      </c>
      <c r="AA32" s="68">
        <f>VLOOKUP(B32,'Calcul dezechilibre MWh GMOIS'!$C$3:$AI$167,24,FALSE)</f>
        <v>0</v>
      </c>
      <c r="AB32" s="68">
        <f>VLOOKUP(B32,'Calcul dezechilibre MWh GMOIS'!$C$3:$AI$167,25,FALSE)</f>
        <v>0</v>
      </c>
      <c r="AC32" s="68">
        <f>VLOOKUP(B32,'Calcul dezechilibre MWh GMOIS'!$C$3:$AI$167,26,FALSE)</f>
        <v>0</v>
      </c>
      <c r="AD32" s="68">
        <f>VLOOKUP(B32,'Calcul dezechilibre MWh GMOIS'!$C$3:$AI$167,27,FALSE)</f>
        <v>0</v>
      </c>
      <c r="AE32" s="68">
        <f>VLOOKUP(B32,'Calcul dezechilibre MWh GMOIS'!$C$3:$AI$167,28,FALSE)</f>
        <v>0</v>
      </c>
      <c r="AF32" s="68">
        <f>VLOOKUP(B32,'Calcul dezechilibre MWh GMOIS'!$C$3:$AI$167,29,FALSE)</f>
        <v>0</v>
      </c>
      <c r="AG32" s="68">
        <f>VLOOKUP(B32,'Calcul dezechilibre MWh GMOIS'!$C$3:$AI$167,30,FALSE)</f>
        <v>0</v>
      </c>
      <c r="AH32" s="68">
        <f>VLOOKUP(B32,'Calcul dezechilibre MWh GMOIS'!$C$3:$AI$167,31,FALSE)</f>
        <v>0</v>
      </c>
      <c r="AI32" s="68">
        <f>VLOOKUP(B32,'Calcul dezechilibre MWh GMOIS'!$C$3:$AI$167,32,FALSE)</f>
        <v>0</v>
      </c>
      <c r="AJ32" s="68">
        <f>VLOOKUP(B32,'Calcul dezechilibre MWh GMOIS'!$C$3:$AI$167,33,FALSE)</f>
        <v>0</v>
      </c>
    </row>
    <row r="33" spans="1:36" s="13" customFormat="1" x14ac:dyDescent="0.45">
      <c r="A33" s="102">
        <v>31</v>
      </c>
      <c r="B33" s="170" t="s">
        <v>275</v>
      </c>
      <c r="C33" s="87">
        <f t="shared" si="0"/>
        <v>0</v>
      </c>
      <c r="D33" s="70">
        <f>VLOOKUP(B33,'Total iesiri UR'!$C$3:$D$167,2,FALSE)</f>
        <v>0</v>
      </c>
      <c r="E33" s="89">
        <f t="shared" si="1"/>
        <v>0</v>
      </c>
      <c r="F33" s="39">
        <f>VLOOKUP(B33,'Calcul dezechilibre MWh GMOIS'!$C$3:$AI$167,3,FALSE)</f>
        <v>0</v>
      </c>
      <c r="G33" s="68">
        <f>VLOOKUP(B33,'Calcul dezechilibre MWh GMOIS'!$C$3:$AI$167,4,FALSE)</f>
        <v>0</v>
      </c>
      <c r="H33" s="68">
        <f>VLOOKUP(B33,'Calcul dezechilibre MWh GMOIS'!$C$3:$AI$167,5,FALSE)</f>
        <v>0</v>
      </c>
      <c r="I33" s="68">
        <f>VLOOKUP(B33,'Calcul dezechilibre MWh GMOIS'!$C$3:$AI$167,6,FALSE)</f>
        <v>0</v>
      </c>
      <c r="J33" s="68">
        <f>VLOOKUP(B33,'Calcul dezechilibre MWh GMOIS'!$C$3:$AI$167,7,FALSE)</f>
        <v>0</v>
      </c>
      <c r="K33" s="68">
        <f>VLOOKUP(B33,'Calcul dezechilibre MWh GMOIS'!$C$3:$AI$167,8,FALSE)</f>
        <v>0</v>
      </c>
      <c r="L33" s="68">
        <f>VLOOKUP(B33,'Calcul dezechilibre MWh GMOIS'!$C$3:$AI$167,9,FALSE)</f>
        <v>0</v>
      </c>
      <c r="M33" s="68">
        <f>VLOOKUP(B33,'Calcul dezechilibre MWh GMOIS'!$C$3:$AI$167,10,FALSE)</f>
        <v>0</v>
      </c>
      <c r="N33" s="68">
        <f>VLOOKUP(B33,'Calcul dezechilibre MWh GMOIS'!$C$3:$AI$167,11,FALSE)</f>
        <v>0</v>
      </c>
      <c r="O33" s="68">
        <f>VLOOKUP(B33,'Calcul dezechilibre MWh GMOIS'!$C$3:$AI$167,12,FALSE)</f>
        <v>0</v>
      </c>
      <c r="P33" s="68">
        <f>VLOOKUP(B33,'Calcul dezechilibre MWh GMOIS'!$C$3:$AI$167,13,FALSE)</f>
        <v>0</v>
      </c>
      <c r="Q33" s="68">
        <f>VLOOKUP(B33,'Calcul dezechilibre MWh GMOIS'!$C$3:$AI$167,14,FALSE)</f>
        <v>0</v>
      </c>
      <c r="R33" s="68">
        <f>VLOOKUP(B33,'Calcul dezechilibre MWh GMOIS'!$C$3:$AI$167,15,FALSE)</f>
        <v>0</v>
      </c>
      <c r="S33" s="68">
        <f>VLOOKUP(B33,'Calcul dezechilibre MWh GMOIS'!$C$3:$AI$167,16,FALSE)</f>
        <v>0</v>
      </c>
      <c r="T33" s="68">
        <f>VLOOKUP(B33,'Calcul dezechilibre MWh GMOIS'!$C$3:$AI$167,17,FALSE)</f>
        <v>0</v>
      </c>
      <c r="U33" s="68">
        <f>VLOOKUP(B33,'Calcul dezechilibre MWh GMOIS'!$C$3:$AI$167,18,FALSE)</f>
        <v>0</v>
      </c>
      <c r="V33" s="68">
        <f>VLOOKUP(B33,'Calcul dezechilibre MWh GMOIS'!$C$3:$AI$167,19,FALSE)</f>
        <v>0</v>
      </c>
      <c r="W33" s="68">
        <f>VLOOKUP(B33,'Calcul dezechilibre MWh GMOIS'!$C$3:$AI$167,20,FALSE)</f>
        <v>0</v>
      </c>
      <c r="X33" s="68">
        <f>VLOOKUP(B33,'Calcul dezechilibre MWh GMOIS'!$C$3:$AI$167,21,FALSE)</f>
        <v>0</v>
      </c>
      <c r="Y33" s="68">
        <f>VLOOKUP(B33,'Calcul dezechilibre MWh GMOIS'!$C$3:$AI$167,22,FALSE)</f>
        <v>0</v>
      </c>
      <c r="Z33" s="68">
        <f>VLOOKUP(B33,'Calcul dezechilibre MWh GMOIS'!$C$3:$AI$167,23,FALSE)</f>
        <v>0</v>
      </c>
      <c r="AA33" s="68">
        <f>VLOOKUP(B33,'Calcul dezechilibre MWh GMOIS'!$C$3:$AI$167,24,FALSE)</f>
        <v>0</v>
      </c>
      <c r="AB33" s="68">
        <f>VLOOKUP(B33,'Calcul dezechilibre MWh GMOIS'!$C$3:$AI$167,25,FALSE)</f>
        <v>0</v>
      </c>
      <c r="AC33" s="68">
        <f>VLOOKUP(B33,'Calcul dezechilibre MWh GMOIS'!$C$3:$AI$167,26,FALSE)</f>
        <v>0</v>
      </c>
      <c r="AD33" s="68">
        <f>VLOOKUP(B33,'Calcul dezechilibre MWh GMOIS'!$C$3:$AI$167,27,FALSE)</f>
        <v>0</v>
      </c>
      <c r="AE33" s="68">
        <f>VLOOKUP(B33,'Calcul dezechilibre MWh GMOIS'!$C$3:$AI$167,28,FALSE)</f>
        <v>0</v>
      </c>
      <c r="AF33" s="68">
        <f>VLOOKUP(B33,'Calcul dezechilibre MWh GMOIS'!$C$3:$AI$167,29,FALSE)</f>
        <v>0</v>
      </c>
      <c r="AG33" s="68">
        <f>VLOOKUP(B33,'Calcul dezechilibre MWh GMOIS'!$C$3:$AI$167,30,FALSE)</f>
        <v>0</v>
      </c>
      <c r="AH33" s="68">
        <f>VLOOKUP(B33,'Calcul dezechilibre MWh GMOIS'!$C$3:$AI$167,31,FALSE)</f>
        <v>0</v>
      </c>
      <c r="AI33" s="68">
        <f>VLOOKUP(B33,'Calcul dezechilibre MWh GMOIS'!$C$3:$AI$167,32,FALSE)</f>
        <v>0</v>
      </c>
      <c r="AJ33" s="68">
        <f>VLOOKUP(B33,'Calcul dezechilibre MWh GMOIS'!$C$3:$AI$167,33,FALSE)</f>
        <v>0</v>
      </c>
    </row>
    <row r="34" spans="1:36" s="13" customFormat="1" x14ac:dyDescent="0.45">
      <c r="A34" s="102">
        <v>32</v>
      </c>
      <c r="B34" s="170" t="s">
        <v>62</v>
      </c>
      <c r="C34" s="87">
        <f t="shared" si="0"/>
        <v>-183.47345800000005</v>
      </c>
      <c r="D34" s="70">
        <f>VLOOKUP(B34,'Total iesiri UR'!$C$3:$D$167,2,FALSE)</f>
        <v>20432.977458000005</v>
      </c>
      <c r="E34" s="89">
        <f t="shared" si="1"/>
        <v>-8.9792815744611787E-3</v>
      </c>
      <c r="F34" s="39">
        <f>VLOOKUP(B34,'Calcul dezechilibre MWh GMOIS'!$C$3:$AI$167,3,FALSE)</f>
        <v>-77.547077999999999</v>
      </c>
      <c r="G34" s="68">
        <f>VLOOKUP(B34,'Calcul dezechilibre MWh GMOIS'!$C$3:$AI$167,4,FALSE)</f>
        <v>-164.65672900000001</v>
      </c>
      <c r="H34" s="68">
        <f>VLOOKUP(B34,'Calcul dezechilibre MWh GMOIS'!$C$3:$AI$167,5,FALSE)</f>
        <v>-11.356299999999999</v>
      </c>
      <c r="I34" s="68">
        <f>VLOOKUP(B34,'Calcul dezechilibre MWh GMOIS'!$C$3:$AI$167,6,FALSE)</f>
        <v>69.051269000000005</v>
      </c>
      <c r="J34" s="68">
        <f>VLOOKUP(B34,'Calcul dezechilibre MWh GMOIS'!$C$3:$AI$167,7,FALSE)</f>
        <v>-38.888240000000003</v>
      </c>
      <c r="K34" s="68">
        <f>VLOOKUP(B34,'Calcul dezechilibre MWh GMOIS'!$C$3:$AI$167,8,FALSE)</f>
        <v>67.049958000000004</v>
      </c>
      <c r="L34" s="68">
        <f>VLOOKUP(B34,'Calcul dezechilibre MWh GMOIS'!$C$3:$AI$167,9,FALSE)</f>
        <v>-14.393514</v>
      </c>
      <c r="M34" s="68">
        <f>VLOOKUP(B34,'Calcul dezechilibre MWh GMOIS'!$C$3:$AI$167,10,FALSE)</f>
        <v>31.065671999999999</v>
      </c>
      <c r="N34" s="68">
        <f>VLOOKUP(B34,'Calcul dezechilibre MWh GMOIS'!$C$3:$AI$167,11,FALSE)</f>
        <v>-80.311133999999996</v>
      </c>
      <c r="O34" s="68">
        <f>VLOOKUP(B34,'Calcul dezechilibre MWh GMOIS'!$C$3:$AI$167,12,FALSE)</f>
        <v>25.864501000000001</v>
      </c>
      <c r="P34" s="68">
        <f>VLOOKUP(B34,'Calcul dezechilibre MWh GMOIS'!$C$3:$AI$167,13,FALSE)</f>
        <v>10.648137</v>
      </c>
      <c r="Q34" s="68">
        <f>VLOOKUP(B34,'Calcul dezechilibre MWh GMOIS'!$C$3:$AI$167,14,FALSE)</f>
        <v>0</v>
      </c>
      <c r="R34" s="68">
        <f>VLOOKUP(B34,'Calcul dezechilibre MWh GMOIS'!$C$3:$AI$167,15,FALSE)</f>
        <v>0</v>
      </c>
      <c r="S34" s="68">
        <f>VLOOKUP(B34,'Calcul dezechilibre MWh GMOIS'!$C$3:$AI$167,16,FALSE)</f>
        <v>0</v>
      </c>
      <c r="T34" s="68">
        <f>VLOOKUP(B34,'Calcul dezechilibre MWh GMOIS'!$C$3:$AI$167,17,FALSE)</f>
        <v>0</v>
      </c>
      <c r="U34" s="68">
        <f>VLOOKUP(B34,'Calcul dezechilibre MWh GMOIS'!$C$3:$AI$167,18,FALSE)</f>
        <v>0</v>
      </c>
      <c r="V34" s="68">
        <f>VLOOKUP(B34,'Calcul dezechilibre MWh GMOIS'!$C$3:$AI$167,19,FALSE)</f>
        <v>0</v>
      </c>
      <c r="W34" s="68">
        <f>VLOOKUP(B34,'Calcul dezechilibre MWh GMOIS'!$C$3:$AI$167,20,FALSE)</f>
        <v>0</v>
      </c>
      <c r="X34" s="68">
        <f>VLOOKUP(B34,'Calcul dezechilibre MWh GMOIS'!$C$3:$AI$167,21,FALSE)</f>
        <v>0</v>
      </c>
      <c r="Y34" s="68">
        <f>VLOOKUP(B34,'Calcul dezechilibre MWh GMOIS'!$C$3:$AI$167,22,FALSE)</f>
        <v>0</v>
      </c>
      <c r="Z34" s="68">
        <f>VLOOKUP(B34,'Calcul dezechilibre MWh GMOIS'!$C$3:$AI$167,23,FALSE)</f>
        <v>0</v>
      </c>
      <c r="AA34" s="68">
        <f>VLOOKUP(B34,'Calcul dezechilibre MWh GMOIS'!$C$3:$AI$167,24,FALSE)</f>
        <v>0</v>
      </c>
      <c r="AB34" s="68">
        <f>VLOOKUP(B34,'Calcul dezechilibre MWh GMOIS'!$C$3:$AI$167,25,FALSE)</f>
        <v>0</v>
      </c>
      <c r="AC34" s="68">
        <f>VLOOKUP(B34,'Calcul dezechilibre MWh GMOIS'!$C$3:$AI$167,26,FALSE)</f>
        <v>0</v>
      </c>
      <c r="AD34" s="68">
        <f>VLOOKUP(B34,'Calcul dezechilibre MWh GMOIS'!$C$3:$AI$167,27,FALSE)</f>
        <v>0</v>
      </c>
      <c r="AE34" s="68">
        <f>VLOOKUP(B34,'Calcul dezechilibre MWh GMOIS'!$C$3:$AI$167,28,FALSE)</f>
        <v>0</v>
      </c>
      <c r="AF34" s="68">
        <f>VLOOKUP(B34,'Calcul dezechilibre MWh GMOIS'!$C$3:$AI$167,29,FALSE)</f>
        <v>0</v>
      </c>
      <c r="AG34" s="68">
        <f>VLOOKUP(B34,'Calcul dezechilibre MWh GMOIS'!$C$3:$AI$167,30,FALSE)</f>
        <v>0</v>
      </c>
      <c r="AH34" s="68">
        <f>VLOOKUP(B34,'Calcul dezechilibre MWh GMOIS'!$C$3:$AI$167,31,FALSE)</f>
        <v>0</v>
      </c>
      <c r="AI34" s="68">
        <f>VLOOKUP(B34,'Calcul dezechilibre MWh GMOIS'!$C$3:$AI$167,32,FALSE)</f>
        <v>0</v>
      </c>
      <c r="AJ34" s="68">
        <f>VLOOKUP(B34,'Calcul dezechilibre MWh GMOIS'!$C$3:$AI$167,33,FALSE)</f>
        <v>0</v>
      </c>
    </row>
    <row r="35" spans="1:36" s="13" customFormat="1" x14ac:dyDescent="0.45">
      <c r="A35" s="102">
        <v>33</v>
      </c>
      <c r="B35" s="170" t="s">
        <v>232</v>
      </c>
      <c r="C35" s="87">
        <f t="shared" si="0"/>
        <v>0</v>
      </c>
      <c r="D35" s="70">
        <f>VLOOKUP(B35,'Total iesiri UR'!$C$3:$D$167,2,FALSE)</f>
        <v>23987.402999999991</v>
      </c>
      <c r="E35" s="89">
        <f t="shared" si="1"/>
        <v>0</v>
      </c>
      <c r="F35" s="39">
        <f>VLOOKUP(B35,'Calcul dezechilibre MWh GMOIS'!$C$3:$AI$167,3,FALSE)</f>
        <v>0</v>
      </c>
      <c r="G35" s="68">
        <f>VLOOKUP(B35,'Calcul dezechilibre MWh GMOIS'!$C$3:$AI$167,4,FALSE)</f>
        <v>0</v>
      </c>
      <c r="H35" s="68">
        <f>VLOOKUP(B35,'Calcul dezechilibre MWh GMOIS'!$C$3:$AI$167,5,FALSE)</f>
        <v>0</v>
      </c>
      <c r="I35" s="68">
        <f>VLOOKUP(B35,'Calcul dezechilibre MWh GMOIS'!$C$3:$AI$167,6,FALSE)</f>
        <v>0</v>
      </c>
      <c r="J35" s="68">
        <f>VLOOKUP(B35,'Calcul dezechilibre MWh GMOIS'!$C$3:$AI$167,7,FALSE)</f>
        <v>0</v>
      </c>
      <c r="K35" s="68">
        <f>VLOOKUP(B35,'Calcul dezechilibre MWh GMOIS'!$C$3:$AI$167,8,FALSE)</f>
        <v>0</v>
      </c>
      <c r="L35" s="68">
        <f>VLOOKUP(B35,'Calcul dezechilibre MWh GMOIS'!$C$3:$AI$167,9,FALSE)</f>
        <v>0</v>
      </c>
      <c r="M35" s="68">
        <f>VLOOKUP(B35,'Calcul dezechilibre MWh GMOIS'!$C$3:$AI$167,10,FALSE)</f>
        <v>0</v>
      </c>
      <c r="N35" s="68">
        <f>VLOOKUP(B35,'Calcul dezechilibre MWh GMOIS'!$C$3:$AI$167,11,FALSE)</f>
        <v>0</v>
      </c>
      <c r="O35" s="68">
        <f>VLOOKUP(B35,'Calcul dezechilibre MWh GMOIS'!$C$3:$AI$167,12,FALSE)</f>
        <v>0</v>
      </c>
      <c r="P35" s="68">
        <f>VLOOKUP(B35,'Calcul dezechilibre MWh GMOIS'!$C$3:$AI$167,13,FALSE)</f>
        <v>0</v>
      </c>
      <c r="Q35" s="68">
        <f>VLOOKUP(B35,'Calcul dezechilibre MWh GMOIS'!$C$3:$AI$167,14,FALSE)</f>
        <v>0</v>
      </c>
      <c r="R35" s="68">
        <f>VLOOKUP(B35,'Calcul dezechilibre MWh GMOIS'!$C$3:$AI$167,15,FALSE)</f>
        <v>0</v>
      </c>
      <c r="S35" s="68">
        <f>VLOOKUP(B35,'Calcul dezechilibre MWh GMOIS'!$C$3:$AI$167,16,FALSE)</f>
        <v>0</v>
      </c>
      <c r="T35" s="68">
        <f>VLOOKUP(B35,'Calcul dezechilibre MWh GMOIS'!$C$3:$AI$167,17,FALSE)</f>
        <v>0</v>
      </c>
      <c r="U35" s="68">
        <f>VLOOKUP(B35,'Calcul dezechilibre MWh GMOIS'!$C$3:$AI$167,18,FALSE)</f>
        <v>0</v>
      </c>
      <c r="V35" s="68">
        <f>VLOOKUP(B35,'Calcul dezechilibre MWh GMOIS'!$C$3:$AI$167,19,FALSE)</f>
        <v>0</v>
      </c>
      <c r="W35" s="68">
        <f>VLOOKUP(B35,'Calcul dezechilibre MWh GMOIS'!$C$3:$AI$167,20,FALSE)</f>
        <v>0</v>
      </c>
      <c r="X35" s="68">
        <f>VLOOKUP(B35,'Calcul dezechilibre MWh GMOIS'!$C$3:$AI$167,21,FALSE)</f>
        <v>0</v>
      </c>
      <c r="Y35" s="68">
        <f>VLOOKUP(B35,'Calcul dezechilibre MWh GMOIS'!$C$3:$AI$167,22,FALSE)</f>
        <v>0</v>
      </c>
      <c r="Z35" s="68">
        <f>VLOOKUP(B35,'Calcul dezechilibre MWh GMOIS'!$C$3:$AI$167,23,FALSE)</f>
        <v>0</v>
      </c>
      <c r="AA35" s="68">
        <f>VLOOKUP(B35,'Calcul dezechilibre MWh GMOIS'!$C$3:$AI$167,24,FALSE)</f>
        <v>0</v>
      </c>
      <c r="AB35" s="68">
        <f>VLOOKUP(B35,'Calcul dezechilibre MWh GMOIS'!$C$3:$AI$167,25,FALSE)</f>
        <v>0</v>
      </c>
      <c r="AC35" s="68">
        <f>VLOOKUP(B35,'Calcul dezechilibre MWh GMOIS'!$C$3:$AI$167,26,FALSE)</f>
        <v>0</v>
      </c>
      <c r="AD35" s="68">
        <f>VLOOKUP(B35,'Calcul dezechilibre MWh GMOIS'!$C$3:$AI$167,27,FALSE)</f>
        <v>0</v>
      </c>
      <c r="AE35" s="68">
        <f>VLOOKUP(B35,'Calcul dezechilibre MWh GMOIS'!$C$3:$AI$167,28,FALSE)</f>
        <v>0</v>
      </c>
      <c r="AF35" s="68">
        <f>VLOOKUP(B35,'Calcul dezechilibre MWh GMOIS'!$C$3:$AI$167,29,FALSE)</f>
        <v>0</v>
      </c>
      <c r="AG35" s="68">
        <f>VLOOKUP(B35,'Calcul dezechilibre MWh GMOIS'!$C$3:$AI$167,30,FALSE)</f>
        <v>0</v>
      </c>
      <c r="AH35" s="68">
        <f>VLOOKUP(B35,'Calcul dezechilibre MWh GMOIS'!$C$3:$AI$167,31,FALSE)</f>
        <v>0</v>
      </c>
      <c r="AI35" s="68">
        <f>VLOOKUP(B35,'Calcul dezechilibre MWh GMOIS'!$C$3:$AI$167,32,FALSE)</f>
        <v>0</v>
      </c>
      <c r="AJ35" s="68">
        <f>VLOOKUP(B35,'Calcul dezechilibre MWh GMOIS'!$C$3:$AI$167,33,FALSE)</f>
        <v>0</v>
      </c>
    </row>
    <row r="36" spans="1:36" s="13" customFormat="1" x14ac:dyDescent="0.45">
      <c r="A36" s="102">
        <v>34</v>
      </c>
      <c r="B36" s="170" t="s">
        <v>212</v>
      </c>
      <c r="C36" s="87">
        <f t="shared" si="0"/>
        <v>-18.56662600000001</v>
      </c>
      <c r="D36" s="70">
        <f>VLOOKUP(B36,'Total iesiri UR'!$C$3:$D$167,2,FALSE)</f>
        <v>4948.4146259999998</v>
      </c>
      <c r="E36" s="89">
        <f t="shared" si="1"/>
        <v>-3.7520352281005505E-3</v>
      </c>
      <c r="F36" s="39">
        <f>VLOOKUP(B36,'Calcul dezechilibre MWh GMOIS'!$C$3:$AI$167,3,FALSE)</f>
        <v>-26.577376000000001</v>
      </c>
      <c r="G36" s="68">
        <f>VLOOKUP(B36,'Calcul dezechilibre MWh GMOIS'!$C$3:$AI$167,4,FALSE)</f>
        <v>-12.803371</v>
      </c>
      <c r="H36" s="68">
        <f>VLOOKUP(B36,'Calcul dezechilibre MWh GMOIS'!$C$3:$AI$167,5,FALSE)</f>
        <v>-5.131793</v>
      </c>
      <c r="I36" s="68">
        <f>VLOOKUP(B36,'Calcul dezechilibre MWh GMOIS'!$C$3:$AI$167,6,FALSE)</f>
        <v>-5.4077719999999996</v>
      </c>
      <c r="J36" s="68">
        <f>VLOOKUP(B36,'Calcul dezechilibre MWh GMOIS'!$C$3:$AI$167,7,FALSE)</f>
        <v>-10.137354999999999</v>
      </c>
      <c r="K36" s="68">
        <f>VLOOKUP(B36,'Calcul dezechilibre MWh GMOIS'!$C$3:$AI$167,8,FALSE)</f>
        <v>-6.56088</v>
      </c>
      <c r="L36" s="68">
        <f>VLOOKUP(B36,'Calcul dezechilibre MWh GMOIS'!$C$3:$AI$167,9,FALSE)</f>
        <v>13.100679</v>
      </c>
      <c r="M36" s="68">
        <f>VLOOKUP(B36,'Calcul dezechilibre MWh GMOIS'!$C$3:$AI$167,10,FALSE)</f>
        <v>16.374759999999998</v>
      </c>
      <c r="N36" s="68">
        <f>VLOOKUP(B36,'Calcul dezechilibre MWh GMOIS'!$C$3:$AI$167,11,FALSE)</f>
        <v>3.4487830000000002</v>
      </c>
      <c r="O36" s="68">
        <f>VLOOKUP(B36,'Calcul dezechilibre MWh GMOIS'!$C$3:$AI$167,12,FALSE)</f>
        <v>8.8498110000000008</v>
      </c>
      <c r="P36" s="68">
        <f>VLOOKUP(B36,'Calcul dezechilibre MWh GMOIS'!$C$3:$AI$167,13,FALSE)</f>
        <v>6.2778879999999999</v>
      </c>
      <c r="Q36" s="68">
        <f>VLOOKUP(B36,'Calcul dezechilibre MWh GMOIS'!$C$3:$AI$167,14,FALSE)</f>
        <v>0</v>
      </c>
      <c r="R36" s="68">
        <f>VLOOKUP(B36,'Calcul dezechilibre MWh GMOIS'!$C$3:$AI$167,15,FALSE)</f>
        <v>0</v>
      </c>
      <c r="S36" s="68">
        <f>VLOOKUP(B36,'Calcul dezechilibre MWh GMOIS'!$C$3:$AI$167,16,FALSE)</f>
        <v>0</v>
      </c>
      <c r="T36" s="68">
        <f>VLOOKUP(B36,'Calcul dezechilibre MWh GMOIS'!$C$3:$AI$167,17,FALSE)</f>
        <v>0</v>
      </c>
      <c r="U36" s="68">
        <f>VLOOKUP(B36,'Calcul dezechilibre MWh GMOIS'!$C$3:$AI$167,18,FALSE)</f>
        <v>0</v>
      </c>
      <c r="V36" s="68">
        <f>VLOOKUP(B36,'Calcul dezechilibre MWh GMOIS'!$C$3:$AI$167,19,FALSE)</f>
        <v>0</v>
      </c>
      <c r="W36" s="68">
        <f>VLOOKUP(B36,'Calcul dezechilibre MWh GMOIS'!$C$3:$AI$167,20,FALSE)</f>
        <v>0</v>
      </c>
      <c r="X36" s="68">
        <f>VLOOKUP(B36,'Calcul dezechilibre MWh GMOIS'!$C$3:$AI$167,21,FALSE)</f>
        <v>0</v>
      </c>
      <c r="Y36" s="68">
        <f>VLOOKUP(B36,'Calcul dezechilibre MWh GMOIS'!$C$3:$AI$167,22,FALSE)</f>
        <v>0</v>
      </c>
      <c r="Z36" s="68">
        <f>VLOOKUP(B36,'Calcul dezechilibre MWh GMOIS'!$C$3:$AI$167,23,FALSE)</f>
        <v>0</v>
      </c>
      <c r="AA36" s="68">
        <f>VLOOKUP(B36,'Calcul dezechilibre MWh GMOIS'!$C$3:$AI$167,24,FALSE)</f>
        <v>0</v>
      </c>
      <c r="AB36" s="68">
        <f>VLOOKUP(B36,'Calcul dezechilibre MWh GMOIS'!$C$3:$AI$167,25,FALSE)</f>
        <v>0</v>
      </c>
      <c r="AC36" s="68">
        <f>VLOOKUP(B36,'Calcul dezechilibre MWh GMOIS'!$C$3:$AI$167,26,FALSE)</f>
        <v>0</v>
      </c>
      <c r="AD36" s="68">
        <f>VLOOKUP(B36,'Calcul dezechilibre MWh GMOIS'!$C$3:$AI$167,27,FALSE)</f>
        <v>0</v>
      </c>
      <c r="AE36" s="68">
        <f>VLOOKUP(B36,'Calcul dezechilibre MWh GMOIS'!$C$3:$AI$167,28,FALSE)</f>
        <v>0</v>
      </c>
      <c r="AF36" s="68">
        <f>VLOOKUP(B36,'Calcul dezechilibre MWh GMOIS'!$C$3:$AI$167,29,FALSE)</f>
        <v>0</v>
      </c>
      <c r="AG36" s="68">
        <f>VLOOKUP(B36,'Calcul dezechilibre MWh GMOIS'!$C$3:$AI$167,30,FALSE)</f>
        <v>0</v>
      </c>
      <c r="AH36" s="68">
        <f>VLOOKUP(B36,'Calcul dezechilibre MWh GMOIS'!$C$3:$AI$167,31,FALSE)</f>
        <v>0</v>
      </c>
      <c r="AI36" s="68">
        <f>VLOOKUP(B36,'Calcul dezechilibre MWh GMOIS'!$C$3:$AI$167,32,FALSE)</f>
        <v>0</v>
      </c>
      <c r="AJ36" s="68">
        <f>VLOOKUP(B36,'Calcul dezechilibre MWh GMOIS'!$C$3:$AI$167,33,FALSE)</f>
        <v>0</v>
      </c>
    </row>
    <row r="37" spans="1:36" s="13" customFormat="1" x14ac:dyDescent="0.45">
      <c r="A37" s="102">
        <v>35</v>
      </c>
      <c r="B37" s="170" t="s">
        <v>110</v>
      </c>
      <c r="C37" s="87">
        <f t="shared" si="0"/>
        <v>0</v>
      </c>
      <c r="D37" s="70">
        <f>VLOOKUP(B37,'Total iesiri UR'!$C$3:$D$167,2,FALSE)</f>
        <v>2200</v>
      </c>
      <c r="E37" s="89">
        <f t="shared" si="1"/>
        <v>0</v>
      </c>
      <c r="F37" s="39">
        <f>VLOOKUP(B37,'Calcul dezechilibre MWh GMOIS'!$C$3:$AI$167,3,FALSE)</f>
        <v>0</v>
      </c>
      <c r="G37" s="68">
        <f>VLOOKUP(B37,'Calcul dezechilibre MWh GMOIS'!$C$3:$AI$167,4,FALSE)</f>
        <v>0</v>
      </c>
      <c r="H37" s="68">
        <f>VLOOKUP(B37,'Calcul dezechilibre MWh GMOIS'!$C$3:$AI$167,5,FALSE)</f>
        <v>0</v>
      </c>
      <c r="I37" s="68">
        <f>VLOOKUP(B37,'Calcul dezechilibre MWh GMOIS'!$C$3:$AI$167,6,FALSE)</f>
        <v>0</v>
      </c>
      <c r="J37" s="68">
        <f>VLOOKUP(B37,'Calcul dezechilibre MWh GMOIS'!$C$3:$AI$167,7,FALSE)</f>
        <v>0</v>
      </c>
      <c r="K37" s="68">
        <f>VLOOKUP(B37,'Calcul dezechilibre MWh GMOIS'!$C$3:$AI$167,8,FALSE)</f>
        <v>0</v>
      </c>
      <c r="L37" s="68">
        <f>VLOOKUP(B37,'Calcul dezechilibre MWh GMOIS'!$C$3:$AI$167,9,FALSE)</f>
        <v>0</v>
      </c>
      <c r="M37" s="68">
        <f>VLOOKUP(B37,'Calcul dezechilibre MWh GMOIS'!$C$3:$AI$167,10,FALSE)</f>
        <v>0</v>
      </c>
      <c r="N37" s="68">
        <f>VLOOKUP(B37,'Calcul dezechilibre MWh GMOIS'!$C$3:$AI$167,11,FALSE)</f>
        <v>0</v>
      </c>
      <c r="O37" s="68">
        <f>VLOOKUP(B37,'Calcul dezechilibre MWh GMOIS'!$C$3:$AI$167,12,FALSE)</f>
        <v>0</v>
      </c>
      <c r="P37" s="68">
        <f>VLOOKUP(B37,'Calcul dezechilibre MWh GMOIS'!$C$3:$AI$167,13,FALSE)</f>
        <v>0</v>
      </c>
      <c r="Q37" s="68">
        <f>VLOOKUP(B37,'Calcul dezechilibre MWh GMOIS'!$C$3:$AI$167,14,FALSE)</f>
        <v>0</v>
      </c>
      <c r="R37" s="68">
        <f>VLOOKUP(B37,'Calcul dezechilibre MWh GMOIS'!$C$3:$AI$167,15,FALSE)</f>
        <v>0</v>
      </c>
      <c r="S37" s="68">
        <f>VLOOKUP(B37,'Calcul dezechilibre MWh GMOIS'!$C$3:$AI$167,16,FALSE)</f>
        <v>0</v>
      </c>
      <c r="T37" s="68">
        <f>VLOOKUP(B37,'Calcul dezechilibre MWh GMOIS'!$C$3:$AI$167,17,FALSE)</f>
        <v>0</v>
      </c>
      <c r="U37" s="68">
        <f>VLOOKUP(B37,'Calcul dezechilibre MWh GMOIS'!$C$3:$AI$167,18,FALSE)</f>
        <v>0</v>
      </c>
      <c r="V37" s="68">
        <f>VLOOKUP(B37,'Calcul dezechilibre MWh GMOIS'!$C$3:$AI$167,19,FALSE)</f>
        <v>0</v>
      </c>
      <c r="W37" s="68">
        <f>VLOOKUP(B37,'Calcul dezechilibre MWh GMOIS'!$C$3:$AI$167,20,FALSE)</f>
        <v>0</v>
      </c>
      <c r="X37" s="68">
        <f>VLOOKUP(B37,'Calcul dezechilibre MWh GMOIS'!$C$3:$AI$167,21,FALSE)</f>
        <v>0</v>
      </c>
      <c r="Y37" s="68">
        <f>VLOOKUP(B37,'Calcul dezechilibre MWh GMOIS'!$C$3:$AI$167,22,FALSE)</f>
        <v>0</v>
      </c>
      <c r="Z37" s="68">
        <f>VLOOKUP(B37,'Calcul dezechilibre MWh GMOIS'!$C$3:$AI$167,23,FALSE)</f>
        <v>0</v>
      </c>
      <c r="AA37" s="68">
        <f>VLOOKUP(B37,'Calcul dezechilibre MWh GMOIS'!$C$3:$AI$167,24,FALSE)</f>
        <v>0</v>
      </c>
      <c r="AB37" s="68">
        <f>VLOOKUP(B37,'Calcul dezechilibre MWh GMOIS'!$C$3:$AI$167,25,FALSE)</f>
        <v>0</v>
      </c>
      <c r="AC37" s="68">
        <f>VLOOKUP(B37,'Calcul dezechilibre MWh GMOIS'!$C$3:$AI$167,26,FALSE)</f>
        <v>0</v>
      </c>
      <c r="AD37" s="68">
        <f>VLOOKUP(B37,'Calcul dezechilibre MWh GMOIS'!$C$3:$AI$167,27,FALSE)</f>
        <v>0</v>
      </c>
      <c r="AE37" s="68">
        <f>VLOOKUP(B37,'Calcul dezechilibre MWh GMOIS'!$C$3:$AI$167,28,FALSE)</f>
        <v>0</v>
      </c>
      <c r="AF37" s="68">
        <f>VLOOKUP(B37,'Calcul dezechilibre MWh GMOIS'!$C$3:$AI$167,29,FALSE)</f>
        <v>0</v>
      </c>
      <c r="AG37" s="68">
        <f>VLOOKUP(B37,'Calcul dezechilibre MWh GMOIS'!$C$3:$AI$167,30,FALSE)</f>
        <v>0</v>
      </c>
      <c r="AH37" s="68">
        <f>VLOOKUP(B37,'Calcul dezechilibre MWh GMOIS'!$C$3:$AI$167,31,FALSE)</f>
        <v>0</v>
      </c>
      <c r="AI37" s="68">
        <f>VLOOKUP(B37,'Calcul dezechilibre MWh GMOIS'!$C$3:$AI$167,32,FALSE)</f>
        <v>0</v>
      </c>
      <c r="AJ37" s="68">
        <f>VLOOKUP(B37,'Calcul dezechilibre MWh GMOIS'!$C$3:$AI$167,33,FALSE)</f>
        <v>0</v>
      </c>
    </row>
    <row r="38" spans="1:36" s="13" customFormat="1" x14ac:dyDescent="0.45">
      <c r="A38" s="102">
        <v>36</v>
      </c>
      <c r="B38" s="170" t="s">
        <v>7</v>
      </c>
      <c r="C38" s="87">
        <f t="shared" si="0"/>
        <v>-255.41700300000002</v>
      </c>
      <c r="D38" s="70">
        <f>VLOOKUP(B38,'Total iesiri UR'!$C$3:$D$167,2,FALSE)</f>
        <v>7270.7970029999997</v>
      </c>
      <c r="E38" s="89">
        <f t="shared" si="1"/>
        <v>-3.5129161616616798E-2</v>
      </c>
      <c r="F38" s="39">
        <f>VLOOKUP(B38,'Calcul dezechilibre MWh GMOIS'!$C$3:$AI$167,3,FALSE)</f>
        <v>-33.646127</v>
      </c>
      <c r="G38" s="68">
        <f>VLOOKUP(B38,'Calcul dezechilibre MWh GMOIS'!$C$3:$AI$167,4,FALSE)</f>
        <v>-101.63275899999999</v>
      </c>
      <c r="H38" s="68">
        <f>VLOOKUP(B38,'Calcul dezechilibre MWh GMOIS'!$C$3:$AI$167,5,FALSE)</f>
        <v>36.425415000000001</v>
      </c>
      <c r="I38" s="68">
        <f>VLOOKUP(B38,'Calcul dezechilibre MWh GMOIS'!$C$3:$AI$167,6,FALSE)</f>
        <v>-49.668374</v>
      </c>
      <c r="J38" s="68">
        <f>VLOOKUP(B38,'Calcul dezechilibre MWh GMOIS'!$C$3:$AI$167,7,FALSE)</f>
        <v>-68.515219000000002</v>
      </c>
      <c r="K38" s="68">
        <f>VLOOKUP(B38,'Calcul dezechilibre MWh GMOIS'!$C$3:$AI$167,8,FALSE)</f>
        <v>-41.369624000000002</v>
      </c>
      <c r="L38" s="68">
        <f>VLOOKUP(B38,'Calcul dezechilibre MWh GMOIS'!$C$3:$AI$167,9,FALSE)</f>
        <v>-17.110607999999999</v>
      </c>
      <c r="M38" s="68">
        <f>VLOOKUP(B38,'Calcul dezechilibre MWh GMOIS'!$C$3:$AI$167,10,FALSE)</f>
        <v>35.554692000000003</v>
      </c>
      <c r="N38" s="68">
        <f>VLOOKUP(B38,'Calcul dezechilibre MWh GMOIS'!$C$3:$AI$167,11,FALSE)</f>
        <v>-0.38311099999999998</v>
      </c>
      <c r="O38" s="68">
        <f>VLOOKUP(B38,'Calcul dezechilibre MWh GMOIS'!$C$3:$AI$167,12,FALSE)</f>
        <v>47.246431000000001</v>
      </c>
      <c r="P38" s="68">
        <f>VLOOKUP(B38,'Calcul dezechilibre MWh GMOIS'!$C$3:$AI$167,13,FALSE)</f>
        <v>-62.317718999999997</v>
      </c>
      <c r="Q38" s="68">
        <f>VLOOKUP(B38,'Calcul dezechilibre MWh GMOIS'!$C$3:$AI$167,14,FALSE)</f>
        <v>0</v>
      </c>
      <c r="R38" s="68">
        <f>VLOOKUP(B38,'Calcul dezechilibre MWh GMOIS'!$C$3:$AI$167,15,FALSE)</f>
        <v>0</v>
      </c>
      <c r="S38" s="68">
        <f>VLOOKUP(B38,'Calcul dezechilibre MWh GMOIS'!$C$3:$AI$167,16,FALSE)</f>
        <v>0</v>
      </c>
      <c r="T38" s="68">
        <f>VLOOKUP(B38,'Calcul dezechilibre MWh GMOIS'!$C$3:$AI$167,17,FALSE)</f>
        <v>0</v>
      </c>
      <c r="U38" s="68">
        <f>VLOOKUP(B38,'Calcul dezechilibre MWh GMOIS'!$C$3:$AI$167,18,FALSE)</f>
        <v>0</v>
      </c>
      <c r="V38" s="68">
        <f>VLOOKUP(B38,'Calcul dezechilibre MWh GMOIS'!$C$3:$AI$167,19,FALSE)</f>
        <v>0</v>
      </c>
      <c r="W38" s="68">
        <f>VLOOKUP(B38,'Calcul dezechilibre MWh GMOIS'!$C$3:$AI$167,20,FALSE)</f>
        <v>0</v>
      </c>
      <c r="X38" s="68">
        <f>VLOOKUP(B38,'Calcul dezechilibre MWh GMOIS'!$C$3:$AI$167,21,FALSE)</f>
        <v>0</v>
      </c>
      <c r="Y38" s="68">
        <f>VLOOKUP(B38,'Calcul dezechilibre MWh GMOIS'!$C$3:$AI$167,22,FALSE)</f>
        <v>0</v>
      </c>
      <c r="Z38" s="68">
        <f>VLOOKUP(B38,'Calcul dezechilibre MWh GMOIS'!$C$3:$AI$167,23,FALSE)</f>
        <v>0</v>
      </c>
      <c r="AA38" s="68">
        <f>VLOOKUP(B38,'Calcul dezechilibre MWh GMOIS'!$C$3:$AI$167,24,FALSE)</f>
        <v>0</v>
      </c>
      <c r="AB38" s="68">
        <f>VLOOKUP(B38,'Calcul dezechilibre MWh GMOIS'!$C$3:$AI$167,25,FALSE)</f>
        <v>0</v>
      </c>
      <c r="AC38" s="68">
        <f>VLOOKUP(B38,'Calcul dezechilibre MWh GMOIS'!$C$3:$AI$167,26,FALSE)</f>
        <v>0</v>
      </c>
      <c r="AD38" s="68">
        <f>VLOOKUP(B38,'Calcul dezechilibre MWh GMOIS'!$C$3:$AI$167,27,FALSE)</f>
        <v>0</v>
      </c>
      <c r="AE38" s="68">
        <f>VLOOKUP(B38,'Calcul dezechilibre MWh GMOIS'!$C$3:$AI$167,28,FALSE)</f>
        <v>0</v>
      </c>
      <c r="AF38" s="68">
        <f>VLOOKUP(B38,'Calcul dezechilibre MWh GMOIS'!$C$3:$AI$167,29,FALSE)</f>
        <v>0</v>
      </c>
      <c r="AG38" s="68">
        <f>VLOOKUP(B38,'Calcul dezechilibre MWh GMOIS'!$C$3:$AI$167,30,FALSE)</f>
        <v>0</v>
      </c>
      <c r="AH38" s="68">
        <f>VLOOKUP(B38,'Calcul dezechilibre MWh GMOIS'!$C$3:$AI$167,31,FALSE)</f>
        <v>0</v>
      </c>
      <c r="AI38" s="68">
        <f>VLOOKUP(B38,'Calcul dezechilibre MWh GMOIS'!$C$3:$AI$167,32,FALSE)</f>
        <v>0</v>
      </c>
      <c r="AJ38" s="68">
        <f>VLOOKUP(B38,'Calcul dezechilibre MWh GMOIS'!$C$3:$AI$167,33,FALSE)</f>
        <v>0</v>
      </c>
    </row>
    <row r="39" spans="1:36" s="13" customFormat="1" x14ac:dyDescent="0.45">
      <c r="A39" s="102">
        <v>37</v>
      </c>
      <c r="B39" s="170" t="s">
        <v>201</v>
      </c>
      <c r="C39" s="87">
        <f t="shared" si="0"/>
        <v>0</v>
      </c>
      <c r="D39" s="70">
        <f>VLOOKUP(B39,'Total iesiri UR'!$C$3:$D$167,2,FALSE)</f>
        <v>1065.0199999999998</v>
      </c>
      <c r="E39" s="89">
        <f t="shared" si="1"/>
        <v>0</v>
      </c>
      <c r="F39" s="39">
        <f>VLOOKUP(B39,'Calcul dezechilibre MWh GMOIS'!$C$3:$AI$167,3,FALSE)</f>
        <v>0</v>
      </c>
      <c r="G39" s="68">
        <f>VLOOKUP(B39,'Calcul dezechilibre MWh GMOIS'!$C$3:$AI$167,4,FALSE)</f>
        <v>0</v>
      </c>
      <c r="H39" s="68">
        <f>VLOOKUP(B39,'Calcul dezechilibre MWh GMOIS'!$C$3:$AI$167,5,FALSE)</f>
        <v>0</v>
      </c>
      <c r="I39" s="68">
        <f>VLOOKUP(B39,'Calcul dezechilibre MWh GMOIS'!$C$3:$AI$167,6,FALSE)</f>
        <v>0</v>
      </c>
      <c r="J39" s="68">
        <f>VLOOKUP(B39,'Calcul dezechilibre MWh GMOIS'!$C$3:$AI$167,7,FALSE)</f>
        <v>0</v>
      </c>
      <c r="K39" s="68">
        <f>VLOOKUP(B39,'Calcul dezechilibre MWh GMOIS'!$C$3:$AI$167,8,FALSE)</f>
        <v>0</v>
      </c>
      <c r="L39" s="68">
        <f>VLOOKUP(B39,'Calcul dezechilibre MWh GMOIS'!$C$3:$AI$167,9,FALSE)</f>
        <v>0</v>
      </c>
      <c r="M39" s="68">
        <f>VLOOKUP(B39,'Calcul dezechilibre MWh GMOIS'!$C$3:$AI$167,10,FALSE)</f>
        <v>0</v>
      </c>
      <c r="N39" s="68">
        <f>VLOOKUP(B39,'Calcul dezechilibre MWh GMOIS'!$C$3:$AI$167,11,FALSE)</f>
        <v>0</v>
      </c>
      <c r="O39" s="68">
        <f>VLOOKUP(B39,'Calcul dezechilibre MWh GMOIS'!$C$3:$AI$167,12,FALSE)</f>
        <v>0</v>
      </c>
      <c r="P39" s="68">
        <f>VLOOKUP(B39,'Calcul dezechilibre MWh GMOIS'!$C$3:$AI$167,13,FALSE)</f>
        <v>0</v>
      </c>
      <c r="Q39" s="68">
        <f>VLOOKUP(B39,'Calcul dezechilibre MWh GMOIS'!$C$3:$AI$167,14,FALSE)</f>
        <v>0</v>
      </c>
      <c r="R39" s="68">
        <f>VLOOKUP(B39,'Calcul dezechilibre MWh GMOIS'!$C$3:$AI$167,15,FALSE)</f>
        <v>0</v>
      </c>
      <c r="S39" s="68">
        <f>VLOOKUP(B39,'Calcul dezechilibre MWh GMOIS'!$C$3:$AI$167,16,FALSE)</f>
        <v>0</v>
      </c>
      <c r="T39" s="68">
        <f>VLOOKUP(B39,'Calcul dezechilibre MWh GMOIS'!$C$3:$AI$167,17,FALSE)</f>
        <v>0</v>
      </c>
      <c r="U39" s="68">
        <f>VLOOKUP(B39,'Calcul dezechilibre MWh GMOIS'!$C$3:$AI$167,18,FALSE)</f>
        <v>0</v>
      </c>
      <c r="V39" s="68">
        <f>VLOOKUP(B39,'Calcul dezechilibre MWh GMOIS'!$C$3:$AI$167,19,FALSE)</f>
        <v>0</v>
      </c>
      <c r="W39" s="68">
        <f>VLOOKUP(B39,'Calcul dezechilibre MWh GMOIS'!$C$3:$AI$167,20,FALSE)</f>
        <v>0</v>
      </c>
      <c r="X39" s="68">
        <f>VLOOKUP(B39,'Calcul dezechilibre MWh GMOIS'!$C$3:$AI$167,21,FALSE)</f>
        <v>0</v>
      </c>
      <c r="Y39" s="68">
        <f>VLOOKUP(B39,'Calcul dezechilibre MWh GMOIS'!$C$3:$AI$167,22,FALSE)</f>
        <v>0</v>
      </c>
      <c r="Z39" s="68">
        <f>VLOOKUP(B39,'Calcul dezechilibre MWh GMOIS'!$C$3:$AI$167,23,FALSE)</f>
        <v>0</v>
      </c>
      <c r="AA39" s="68">
        <f>VLOOKUP(B39,'Calcul dezechilibre MWh GMOIS'!$C$3:$AI$167,24,FALSE)</f>
        <v>0</v>
      </c>
      <c r="AB39" s="68">
        <f>VLOOKUP(B39,'Calcul dezechilibre MWh GMOIS'!$C$3:$AI$167,25,FALSE)</f>
        <v>0</v>
      </c>
      <c r="AC39" s="68">
        <f>VLOOKUP(B39,'Calcul dezechilibre MWh GMOIS'!$C$3:$AI$167,26,FALSE)</f>
        <v>0</v>
      </c>
      <c r="AD39" s="68">
        <f>VLOOKUP(B39,'Calcul dezechilibre MWh GMOIS'!$C$3:$AI$167,27,FALSE)</f>
        <v>0</v>
      </c>
      <c r="AE39" s="68">
        <f>VLOOKUP(B39,'Calcul dezechilibre MWh GMOIS'!$C$3:$AI$167,28,FALSE)</f>
        <v>0</v>
      </c>
      <c r="AF39" s="68">
        <f>VLOOKUP(B39,'Calcul dezechilibre MWh GMOIS'!$C$3:$AI$167,29,FALSE)</f>
        <v>0</v>
      </c>
      <c r="AG39" s="68">
        <f>VLOOKUP(B39,'Calcul dezechilibre MWh GMOIS'!$C$3:$AI$167,30,FALSE)</f>
        <v>0</v>
      </c>
      <c r="AH39" s="68">
        <f>VLOOKUP(B39,'Calcul dezechilibre MWh GMOIS'!$C$3:$AI$167,31,FALSE)</f>
        <v>0</v>
      </c>
      <c r="AI39" s="68">
        <f>VLOOKUP(B39,'Calcul dezechilibre MWh GMOIS'!$C$3:$AI$167,32,FALSE)</f>
        <v>0</v>
      </c>
      <c r="AJ39" s="68">
        <f>VLOOKUP(B39,'Calcul dezechilibre MWh GMOIS'!$C$3:$AI$167,33,FALSE)</f>
        <v>0</v>
      </c>
    </row>
    <row r="40" spans="1:36" s="13" customFormat="1" x14ac:dyDescent="0.45">
      <c r="A40" s="102">
        <v>38</v>
      </c>
      <c r="B40" s="170" t="s">
        <v>156</v>
      </c>
      <c r="C40" s="87">
        <f t="shared" si="0"/>
        <v>-2.1095360000000003</v>
      </c>
      <c r="D40" s="70">
        <f>VLOOKUP(B40,'Total iesiri UR'!$C$3:$D$167,2,FALSE)</f>
        <v>11488.109535999998</v>
      </c>
      <c r="E40" s="89">
        <f t="shared" si="1"/>
        <v>-1.8362777560480259E-4</v>
      </c>
      <c r="F40" s="39">
        <f>VLOOKUP(B40,'Calcul dezechilibre MWh GMOIS'!$C$3:$AI$167,3,FALSE)</f>
        <v>-0.13972100000000001</v>
      </c>
      <c r="G40" s="68">
        <f>VLOOKUP(B40,'Calcul dezechilibre MWh GMOIS'!$C$3:$AI$167,4,FALSE)</f>
        <v>-0.13972100000000001</v>
      </c>
      <c r="H40" s="68">
        <f>VLOOKUP(B40,'Calcul dezechilibre MWh GMOIS'!$C$3:$AI$167,5,FALSE)</f>
        <v>-0.13972100000000001</v>
      </c>
      <c r="I40" s="68">
        <f>VLOOKUP(B40,'Calcul dezechilibre MWh GMOIS'!$C$3:$AI$167,6,FALSE)</f>
        <v>-0.13972100000000001</v>
      </c>
      <c r="J40" s="68">
        <f>VLOOKUP(B40,'Calcul dezechilibre MWh GMOIS'!$C$3:$AI$167,7,FALSE)</f>
        <v>-0.13972100000000001</v>
      </c>
      <c r="K40" s="68">
        <f>VLOOKUP(B40,'Calcul dezechilibre MWh GMOIS'!$C$3:$AI$167,8,FALSE)</f>
        <v>-0.13972100000000001</v>
      </c>
      <c r="L40" s="68">
        <f>VLOOKUP(B40,'Calcul dezechilibre MWh GMOIS'!$C$3:$AI$167,9,FALSE)</f>
        <v>-0.13972100000000001</v>
      </c>
      <c r="M40" s="68">
        <f>VLOOKUP(B40,'Calcul dezechilibre MWh GMOIS'!$C$3:$AI$167,10,FALSE)</f>
        <v>-0.13972100000000001</v>
      </c>
      <c r="N40" s="68">
        <f>VLOOKUP(B40,'Calcul dezechilibre MWh GMOIS'!$C$3:$AI$167,11,FALSE)</f>
        <v>-0.13972100000000001</v>
      </c>
      <c r="O40" s="68">
        <f>VLOOKUP(B40,'Calcul dezechilibre MWh GMOIS'!$C$3:$AI$167,12,FALSE)</f>
        <v>-0.71232600000000001</v>
      </c>
      <c r="P40" s="68">
        <f>VLOOKUP(B40,'Calcul dezechilibre MWh GMOIS'!$C$3:$AI$167,13,FALSE)</f>
        <v>-0.13972100000000001</v>
      </c>
      <c r="Q40" s="68">
        <f>VLOOKUP(B40,'Calcul dezechilibre MWh GMOIS'!$C$3:$AI$167,14,FALSE)</f>
        <v>0</v>
      </c>
      <c r="R40" s="68">
        <f>VLOOKUP(B40,'Calcul dezechilibre MWh GMOIS'!$C$3:$AI$167,15,FALSE)</f>
        <v>0</v>
      </c>
      <c r="S40" s="68">
        <f>VLOOKUP(B40,'Calcul dezechilibre MWh GMOIS'!$C$3:$AI$167,16,FALSE)</f>
        <v>0</v>
      </c>
      <c r="T40" s="68">
        <f>VLOOKUP(B40,'Calcul dezechilibre MWh GMOIS'!$C$3:$AI$167,17,FALSE)</f>
        <v>0</v>
      </c>
      <c r="U40" s="68">
        <f>VLOOKUP(B40,'Calcul dezechilibre MWh GMOIS'!$C$3:$AI$167,18,FALSE)</f>
        <v>0</v>
      </c>
      <c r="V40" s="68">
        <f>VLOOKUP(B40,'Calcul dezechilibre MWh GMOIS'!$C$3:$AI$167,19,FALSE)</f>
        <v>0</v>
      </c>
      <c r="W40" s="68">
        <f>VLOOKUP(B40,'Calcul dezechilibre MWh GMOIS'!$C$3:$AI$167,20,FALSE)</f>
        <v>0</v>
      </c>
      <c r="X40" s="68">
        <f>VLOOKUP(B40,'Calcul dezechilibre MWh GMOIS'!$C$3:$AI$167,21,FALSE)</f>
        <v>0</v>
      </c>
      <c r="Y40" s="68">
        <f>VLOOKUP(B40,'Calcul dezechilibre MWh GMOIS'!$C$3:$AI$167,22,FALSE)</f>
        <v>0</v>
      </c>
      <c r="Z40" s="68">
        <f>VLOOKUP(B40,'Calcul dezechilibre MWh GMOIS'!$C$3:$AI$167,23,FALSE)</f>
        <v>0</v>
      </c>
      <c r="AA40" s="68">
        <f>VLOOKUP(B40,'Calcul dezechilibre MWh GMOIS'!$C$3:$AI$167,24,FALSE)</f>
        <v>0</v>
      </c>
      <c r="AB40" s="68">
        <f>VLOOKUP(B40,'Calcul dezechilibre MWh GMOIS'!$C$3:$AI$167,25,FALSE)</f>
        <v>0</v>
      </c>
      <c r="AC40" s="68">
        <f>VLOOKUP(B40,'Calcul dezechilibre MWh GMOIS'!$C$3:$AI$167,26,FALSE)</f>
        <v>0</v>
      </c>
      <c r="AD40" s="68">
        <f>VLOOKUP(B40,'Calcul dezechilibre MWh GMOIS'!$C$3:$AI$167,27,FALSE)</f>
        <v>0</v>
      </c>
      <c r="AE40" s="68">
        <f>VLOOKUP(B40,'Calcul dezechilibre MWh GMOIS'!$C$3:$AI$167,28,FALSE)</f>
        <v>0</v>
      </c>
      <c r="AF40" s="68">
        <f>VLOOKUP(B40,'Calcul dezechilibre MWh GMOIS'!$C$3:$AI$167,29,FALSE)</f>
        <v>0</v>
      </c>
      <c r="AG40" s="68">
        <f>VLOOKUP(B40,'Calcul dezechilibre MWh GMOIS'!$C$3:$AI$167,30,FALSE)</f>
        <v>0</v>
      </c>
      <c r="AH40" s="68">
        <f>VLOOKUP(B40,'Calcul dezechilibre MWh GMOIS'!$C$3:$AI$167,31,FALSE)</f>
        <v>0</v>
      </c>
      <c r="AI40" s="68">
        <f>VLOOKUP(B40,'Calcul dezechilibre MWh GMOIS'!$C$3:$AI$167,32,FALSE)</f>
        <v>0</v>
      </c>
      <c r="AJ40" s="68">
        <f>VLOOKUP(B40,'Calcul dezechilibre MWh GMOIS'!$C$3:$AI$167,33,FALSE)</f>
        <v>0</v>
      </c>
    </row>
    <row r="41" spans="1:36" s="13" customFormat="1" x14ac:dyDescent="0.45">
      <c r="A41" s="102">
        <v>39</v>
      </c>
      <c r="B41" s="170" t="s">
        <v>254</v>
      </c>
      <c r="C41" s="87">
        <f t="shared" si="0"/>
        <v>845.00921000000005</v>
      </c>
      <c r="D41" s="70">
        <f>VLOOKUP(B41,'Total iesiri UR'!$C$3:$D$167,2,FALSE)</f>
        <v>17441.199790000002</v>
      </c>
      <c r="E41" s="89">
        <f t="shared" si="1"/>
        <v>4.8449029893258277E-2</v>
      </c>
      <c r="F41" s="39">
        <f>VLOOKUP(B41,'Calcul dezechilibre MWh GMOIS'!$C$3:$AI$167,3,FALSE)</f>
        <v>131.392391</v>
      </c>
      <c r="G41" s="68">
        <f>VLOOKUP(B41,'Calcul dezechilibre MWh GMOIS'!$C$3:$AI$167,4,FALSE)</f>
        <v>162.16712000000001</v>
      </c>
      <c r="H41" s="68">
        <f>VLOOKUP(B41,'Calcul dezechilibre MWh GMOIS'!$C$3:$AI$167,5,FALSE)</f>
        <v>3.5875159999999999</v>
      </c>
      <c r="I41" s="68">
        <f>VLOOKUP(B41,'Calcul dezechilibre MWh GMOIS'!$C$3:$AI$167,6,FALSE)</f>
        <v>88.839765</v>
      </c>
      <c r="J41" s="68">
        <f>VLOOKUP(B41,'Calcul dezechilibre MWh GMOIS'!$C$3:$AI$167,7,FALSE)</f>
        <v>44.158822999999998</v>
      </c>
      <c r="K41" s="68">
        <f>VLOOKUP(B41,'Calcul dezechilibre MWh GMOIS'!$C$3:$AI$167,8,FALSE)</f>
        <v>73.334545000000006</v>
      </c>
      <c r="L41" s="68">
        <f>VLOOKUP(B41,'Calcul dezechilibre MWh GMOIS'!$C$3:$AI$167,9,FALSE)</f>
        <v>15.161458</v>
      </c>
      <c r="M41" s="68">
        <f>VLOOKUP(B41,'Calcul dezechilibre MWh GMOIS'!$C$3:$AI$167,10,FALSE)</f>
        <v>63.168852999999999</v>
      </c>
      <c r="N41" s="68">
        <f>VLOOKUP(B41,'Calcul dezechilibre MWh GMOIS'!$C$3:$AI$167,11,FALSE)</f>
        <v>22.753001000000001</v>
      </c>
      <c r="O41" s="68">
        <f>VLOOKUP(B41,'Calcul dezechilibre MWh GMOIS'!$C$3:$AI$167,12,FALSE)</f>
        <v>109.77761700000001</v>
      </c>
      <c r="P41" s="68">
        <f>VLOOKUP(B41,'Calcul dezechilibre MWh GMOIS'!$C$3:$AI$167,13,FALSE)</f>
        <v>130.66812100000001</v>
      </c>
      <c r="Q41" s="68">
        <f>VLOOKUP(B41,'Calcul dezechilibre MWh GMOIS'!$C$3:$AI$167,14,FALSE)</f>
        <v>0</v>
      </c>
      <c r="R41" s="68">
        <f>VLOOKUP(B41,'Calcul dezechilibre MWh GMOIS'!$C$3:$AI$167,15,FALSE)</f>
        <v>0</v>
      </c>
      <c r="S41" s="68">
        <f>VLOOKUP(B41,'Calcul dezechilibre MWh GMOIS'!$C$3:$AI$167,16,FALSE)</f>
        <v>0</v>
      </c>
      <c r="T41" s="68">
        <f>VLOOKUP(B41,'Calcul dezechilibre MWh GMOIS'!$C$3:$AI$167,17,FALSE)</f>
        <v>0</v>
      </c>
      <c r="U41" s="68">
        <f>VLOOKUP(B41,'Calcul dezechilibre MWh GMOIS'!$C$3:$AI$167,18,FALSE)</f>
        <v>0</v>
      </c>
      <c r="V41" s="68">
        <f>VLOOKUP(B41,'Calcul dezechilibre MWh GMOIS'!$C$3:$AI$167,19,FALSE)</f>
        <v>0</v>
      </c>
      <c r="W41" s="68">
        <f>VLOOKUP(B41,'Calcul dezechilibre MWh GMOIS'!$C$3:$AI$167,20,FALSE)</f>
        <v>0</v>
      </c>
      <c r="X41" s="68">
        <f>VLOOKUP(B41,'Calcul dezechilibre MWh GMOIS'!$C$3:$AI$167,21,FALSE)</f>
        <v>0</v>
      </c>
      <c r="Y41" s="68">
        <f>VLOOKUP(B41,'Calcul dezechilibre MWh GMOIS'!$C$3:$AI$167,22,FALSE)</f>
        <v>0</v>
      </c>
      <c r="Z41" s="68">
        <f>VLOOKUP(B41,'Calcul dezechilibre MWh GMOIS'!$C$3:$AI$167,23,FALSE)</f>
        <v>0</v>
      </c>
      <c r="AA41" s="68">
        <f>VLOOKUP(B41,'Calcul dezechilibre MWh GMOIS'!$C$3:$AI$167,24,FALSE)</f>
        <v>0</v>
      </c>
      <c r="AB41" s="68">
        <f>VLOOKUP(B41,'Calcul dezechilibre MWh GMOIS'!$C$3:$AI$167,25,FALSE)</f>
        <v>0</v>
      </c>
      <c r="AC41" s="68">
        <f>VLOOKUP(B41,'Calcul dezechilibre MWh GMOIS'!$C$3:$AI$167,26,FALSE)</f>
        <v>0</v>
      </c>
      <c r="AD41" s="68">
        <f>VLOOKUP(B41,'Calcul dezechilibre MWh GMOIS'!$C$3:$AI$167,27,FALSE)</f>
        <v>0</v>
      </c>
      <c r="AE41" s="68">
        <f>VLOOKUP(B41,'Calcul dezechilibre MWh GMOIS'!$C$3:$AI$167,28,FALSE)</f>
        <v>0</v>
      </c>
      <c r="AF41" s="68">
        <f>VLOOKUP(B41,'Calcul dezechilibre MWh GMOIS'!$C$3:$AI$167,29,FALSE)</f>
        <v>0</v>
      </c>
      <c r="AG41" s="68">
        <f>VLOOKUP(B41,'Calcul dezechilibre MWh GMOIS'!$C$3:$AI$167,30,FALSE)</f>
        <v>0</v>
      </c>
      <c r="AH41" s="68">
        <f>VLOOKUP(B41,'Calcul dezechilibre MWh GMOIS'!$C$3:$AI$167,31,FALSE)</f>
        <v>0</v>
      </c>
      <c r="AI41" s="68">
        <f>VLOOKUP(B41,'Calcul dezechilibre MWh GMOIS'!$C$3:$AI$167,32,FALSE)</f>
        <v>0</v>
      </c>
      <c r="AJ41" s="68">
        <f>VLOOKUP(B41,'Calcul dezechilibre MWh GMOIS'!$C$3:$AI$167,33,FALSE)</f>
        <v>0</v>
      </c>
    </row>
    <row r="42" spans="1:36" s="13" customFormat="1" x14ac:dyDescent="0.45">
      <c r="A42" s="102">
        <v>40</v>
      </c>
      <c r="B42" s="170" t="s">
        <v>189</v>
      </c>
      <c r="C42" s="87">
        <f t="shared" si="0"/>
        <v>-7.2448319999999811</v>
      </c>
      <c r="D42" s="70">
        <f>VLOOKUP(B42,'Total iesiri UR'!$C$3:$D$167,2,FALSE)</f>
        <v>30914.044706000004</v>
      </c>
      <c r="E42" s="89">
        <f t="shared" si="1"/>
        <v>-2.3435406362706901E-4</v>
      </c>
      <c r="F42" s="39">
        <f>VLOOKUP(B42,'Calcul dezechilibre MWh GMOIS'!$C$3:$AI$167,3,FALSE)</f>
        <v>34.146479999999997</v>
      </c>
      <c r="G42" s="68">
        <f>VLOOKUP(B42,'Calcul dezechilibre MWh GMOIS'!$C$3:$AI$167,4,FALSE)</f>
        <v>3.852449</v>
      </c>
      <c r="H42" s="68">
        <f>VLOOKUP(B42,'Calcul dezechilibre MWh GMOIS'!$C$3:$AI$167,5,FALSE)</f>
        <v>-21.149711</v>
      </c>
      <c r="I42" s="68">
        <f>VLOOKUP(B42,'Calcul dezechilibre MWh GMOIS'!$C$3:$AI$167,6,FALSE)</f>
        <v>1.121613</v>
      </c>
      <c r="J42" s="68">
        <f>VLOOKUP(B42,'Calcul dezechilibre MWh GMOIS'!$C$3:$AI$167,7,FALSE)</f>
        <v>-1.6409009999999999</v>
      </c>
      <c r="K42" s="68">
        <f>VLOOKUP(B42,'Calcul dezechilibre MWh GMOIS'!$C$3:$AI$167,8,FALSE)</f>
        <v>-109.450912</v>
      </c>
      <c r="L42" s="68">
        <f>VLOOKUP(B42,'Calcul dezechilibre MWh GMOIS'!$C$3:$AI$167,9,FALSE)</f>
        <v>-97.408000999999999</v>
      </c>
      <c r="M42" s="68">
        <f>VLOOKUP(B42,'Calcul dezechilibre MWh GMOIS'!$C$3:$AI$167,10,FALSE)</f>
        <v>107.505651</v>
      </c>
      <c r="N42" s="68">
        <f>VLOOKUP(B42,'Calcul dezechilibre MWh GMOIS'!$C$3:$AI$167,11,FALSE)</f>
        <v>33.984133</v>
      </c>
      <c r="O42" s="68">
        <f>VLOOKUP(B42,'Calcul dezechilibre MWh GMOIS'!$C$3:$AI$167,12,FALSE)</f>
        <v>8.3905469999999998</v>
      </c>
      <c r="P42" s="68">
        <f>VLOOKUP(B42,'Calcul dezechilibre MWh GMOIS'!$C$3:$AI$167,13,FALSE)</f>
        <v>33.403820000000003</v>
      </c>
      <c r="Q42" s="68">
        <f>VLOOKUP(B42,'Calcul dezechilibre MWh GMOIS'!$C$3:$AI$167,14,FALSE)</f>
        <v>0</v>
      </c>
      <c r="R42" s="68">
        <f>VLOOKUP(B42,'Calcul dezechilibre MWh GMOIS'!$C$3:$AI$167,15,FALSE)</f>
        <v>0</v>
      </c>
      <c r="S42" s="68">
        <f>VLOOKUP(B42,'Calcul dezechilibre MWh GMOIS'!$C$3:$AI$167,16,FALSE)</f>
        <v>0</v>
      </c>
      <c r="T42" s="68">
        <f>VLOOKUP(B42,'Calcul dezechilibre MWh GMOIS'!$C$3:$AI$167,17,FALSE)</f>
        <v>0</v>
      </c>
      <c r="U42" s="68">
        <f>VLOOKUP(B42,'Calcul dezechilibre MWh GMOIS'!$C$3:$AI$167,18,FALSE)</f>
        <v>0</v>
      </c>
      <c r="V42" s="68">
        <f>VLOOKUP(B42,'Calcul dezechilibre MWh GMOIS'!$C$3:$AI$167,19,FALSE)</f>
        <v>0</v>
      </c>
      <c r="W42" s="68">
        <f>VLOOKUP(B42,'Calcul dezechilibre MWh GMOIS'!$C$3:$AI$167,20,FALSE)</f>
        <v>0</v>
      </c>
      <c r="X42" s="68">
        <f>VLOOKUP(B42,'Calcul dezechilibre MWh GMOIS'!$C$3:$AI$167,21,FALSE)</f>
        <v>0</v>
      </c>
      <c r="Y42" s="68">
        <f>VLOOKUP(B42,'Calcul dezechilibre MWh GMOIS'!$C$3:$AI$167,22,FALSE)</f>
        <v>0</v>
      </c>
      <c r="Z42" s="68">
        <f>VLOOKUP(B42,'Calcul dezechilibre MWh GMOIS'!$C$3:$AI$167,23,FALSE)</f>
        <v>0</v>
      </c>
      <c r="AA42" s="68">
        <f>VLOOKUP(B42,'Calcul dezechilibre MWh GMOIS'!$C$3:$AI$167,24,FALSE)</f>
        <v>0</v>
      </c>
      <c r="AB42" s="68">
        <f>VLOOKUP(B42,'Calcul dezechilibre MWh GMOIS'!$C$3:$AI$167,25,FALSE)</f>
        <v>0</v>
      </c>
      <c r="AC42" s="68">
        <f>VLOOKUP(B42,'Calcul dezechilibre MWh GMOIS'!$C$3:$AI$167,26,FALSE)</f>
        <v>0</v>
      </c>
      <c r="AD42" s="68">
        <f>VLOOKUP(B42,'Calcul dezechilibre MWh GMOIS'!$C$3:$AI$167,27,FALSE)</f>
        <v>0</v>
      </c>
      <c r="AE42" s="68">
        <f>VLOOKUP(B42,'Calcul dezechilibre MWh GMOIS'!$C$3:$AI$167,28,FALSE)</f>
        <v>0</v>
      </c>
      <c r="AF42" s="68">
        <f>VLOOKUP(B42,'Calcul dezechilibre MWh GMOIS'!$C$3:$AI$167,29,FALSE)</f>
        <v>0</v>
      </c>
      <c r="AG42" s="68">
        <f>VLOOKUP(B42,'Calcul dezechilibre MWh GMOIS'!$C$3:$AI$167,30,FALSE)</f>
        <v>0</v>
      </c>
      <c r="AH42" s="68">
        <f>VLOOKUP(B42,'Calcul dezechilibre MWh GMOIS'!$C$3:$AI$167,31,FALSE)</f>
        <v>0</v>
      </c>
      <c r="AI42" s="68">
        <f>VLOOKUP(B42,'Calcul dezechilibre MWh GMOIS'!$C$3:$AI$167,32,FALSE)</f>
        <v>0</v>
      </c>
      <c r="AJ42" s="68">
        <f>VLOOKUP(B42,'Calcul dezechilibre MWh GMOIS'!$C$3:$AI$167,33,FALSE)</f>
        <v>0</v>
      </c>
    </row>
    <row r="43" spans="1:36" s="13" customFormat="1" x14ac:dyDescent="0.45">
      <c r="A43" s="102">
        <v>41</v>
      </c>
      <c r="B43" s="170" t="s">
        <v>191</v>
      </c>
      <c r="C43" s="87">
        <f t="shared" si="0"/>
        <v>-896.26393600000006</v>
      </c>
      <c r="D43" s="70">
        <f>VLOOKUP(B43,'Total iesiri UR'!$C$3:$D$167,2,FALSE)</f>
        <v>1037.1629359999999</v>
      </c>
      <c r="E43" s="89">
        <f t="shared" si="1"/>
        <v>-0.86414959973077954</v>
      </c>
      <c r="F43" s="39">
        <f>VLOOKUP(B43,'Calcul dezechilibre MWh GMOIS'!$C$3:$AI$167,3,FALSE)</f>
        <v>-3.1592959999999999</v>
      </c>
      <c r="G43" s="68">
        <f>VLOOKUP(B43,'Calcul dezechilibre MWh GMOIS'!$C$3:$AI$167,4,FALSE)</f>
        <v>-3.09632</v>
      </c>
      <c r="H43" s="68">
        <f>VLOOKUP(B43,'Calcul dezechilibre MWh GMOIS'!$C$3:$AI$167,5,FALSE)</f>
        <v>-98.473472000000001</v>
      </c>
      <c r="I43" s="68">
        <f>VLOOKUP(B43,'Calcul dezechilibre MWh GMOIS'!$C$3:$AI$167,6,FALSE)</f>
        <v>-123.139072</v>
      </c>
      <c r="J43" s="68">
        <f>VLOOKUP(B43,'Calcul dezechilibre MWh GMOIS'!$C$3:$AI$167,7,FALSE)</f>
        <v>-94.988799999999998</v>
      </c>
      <c r="K43" s="68">
        <f>VLOOKUP(B43,'Calcul dezechilibre MWh GMOIS'!$C$3:$AI$167,8,FALSE)</f>
        <v>-139.74374399999999</v>
      </c>
      <c r="L43" s="68">
        <f>VLOOKUP(B43,'Calcul dezechilibre MWh GMOIS'!$C$3:$AI$167,9,FALSE)</f>
        <v>-106.513408</v>
      </c>
      <c r="M43" s="68">
        <f>VLOOKUP(B43,'Calcul dezechilibre MWh GMOIS'!$C$3:$AI$167,10,FALSE)</f>
        <v>-64.099072000000007</v>
      </c>
      <c r="N43" s="68">
        <f>VLOOKUP(B43,'Calcul dezechilibre MWh GMOIS'!$C$3:$AI$167,11,FALSE)</f>
        <v>-36.589055999999999</v>
      </c>
      <c r="O43" s="68">
        <f>VLOOKUP(B43,'Calcul dezechilibre MWh GMOIS'!$C$3:$AI$167,12,FALSE)</f>
        <v>-94.159616</v>
      </c>
      <c r="P43" s="68">
        <f>VLOOKUP(B43,'Calcul dezechilibre MWh GMOIS'!$C$3:$AI$167,13,FALSE)</f>
        <v>-132.30207999999999</v>
      </c>
      <c r="Q43" s="68">
        <f>VLOOKUP(B43,'Calcul dezechilibre MWh GMOIS'!$C$3:$AI$167,14,FALSE)</f>
        <v>0</v>
      </c>
      <c r="R43" s="68">
        <f>VLOOKUP(B43,'Calcul dezechilibre MWh GMOIS'!$C$3:$AI$167,15,FALSE)</f>
        <v>0</v>
      </c>
      <c r="S43" s="68">
        <f>VLOOKUP(B43,'Calcul dezechilibre MWh GMOIS'!$C$3:$AI$167,16,FALSE)</f>
        <v>0</v>
      </c>
      <c r="T43" s="68">
        <f>VLOOKUP(B43,'Calcul dezechilibre MWh GMOIS'!$C$3:$AI$167,17,FALSE)</f>
        <v>0</v>
      </c>
      <c r="U43" s="68">
        <f>VLOOKUP(B43,'Calcul dezechilibre MWh GMOIS'!$C$3:$AI$167,18,FALSE)</f>
        <v>0</v>
      </c>
      <c r="V43" s="68">
        <f>VLOOKUP(B43,'Calcul dezechilibre MWh GMOIS'!$C$3:$AI$167,19,FALSE)</f>
        <v>0</v>
      </c>
      <c r="W43" s="68">
        <f>VLOOKUP(B43,'Calcul dezechilibre MWh GMOIS'!$C$3:$AI$167,20,FALSE)</f>
        <v>0</v>
      </c>
      <c r="X43" s="68">
        <f>VLOOKUP(B43,'Calcul dezechilibre MWh GMOIS'!$C$3:$AI$167,21,FALSE)</f>
        <v>0</v>
      </c>
      <c r="Y43" s="68">
        <f>VLOOKUP(B43,'Calcul dezechilibre MWh GMOIS'!$C$3:$AI$167,22,FALSE)</f>
        <v>0</v>
      </c>
      <c r="Z43" s="68">
        <f>VLOOKUP(B43,'Calcul dezechilibre MWh GMOIS'!$C$3:$AI$167,23,FALSE)</f>
        <v>0</v>
      </c>
      <c r="AA43" s="68">
        <f>VLOOKUP(B43,'Calcul dezechilibre MWh GMOIS'!$C$3:$AI$167,24,FALSE)</f>
        <v>0</v>
      </c>
      <c r="AB43" s="68">
        <f>VLOOKUP(B43,'Calcul dezechilibre MWh GMOIS'!$C$3:$AI$167,25,FALSE)</f>
        <v>0</v>
      </c>
      <c r="AC43" s="68">
        <f>VLOOKUP(B43,'Calcul dezechilibre MWh GMOIS'!$C$3:$AI$167,26,FALSE)</f>
        <v>0</v>
      </c>
      <c r="AD43" s="68">
        <f>VLOOKUP(B43,'Calcul dezechilibre MWh GMOIS'!$C$3:$AI$167,27,FALSE)</f>
        <v>0</v>
      </c>
      <c r="AE43" s="68">
        <f>VLOOKUP(B43,'Calcul dezechilibre MWh GMOIS'!$C$3:$AI$167,28,FALSE)</f>
        <v>0</v>
      </c>
      <c r="AF43" s="68">
        <f>VLOOKUP(B43,'Calcul dezechilibre MWh GMOIS'!$C$3:$AI$167,29,FALSE)</f>
        <v>0</v>
      </c>
      <c r="AG43" s="68">
        <f>VLOOKUP(B43,'Calcul dezechilibre MWh GMOIS'!$C$3:$AI$167,30,FALSE)</f>
        <v>0</v>
      </c>
      <c r="AH43" s="68">
        <f>VLOOKUP(B43,'Calcul dezechilibre MWh GMOIS'!$C$3:$AI$167,31,FALSE)</f>
        <v>0</v>
      </c>
      <c r="AI43" s="68">
        <f>VLOOKUP(B43,'Calcul dezechilibre MWh GMOIS'!$C$3:$AI$167,32,FALSE)</f>
        <v>0</v>
      </c>
      <c r="AJ43" s="68">
        <f>VLOOKUP(B43,'Calcul dezechilibre MWh GMOIS'!$C$3:$AI$167,33,FALSE)</f>
        <v>0</v>
      </c>
    </row>
    <row r="44" spans="1:36" s="13" customFormat="1" x14ac:dyDescent="0.45">
      <c r="A44" s="102">
        <v>42</v>
      </c>
      <c r="B44" s="170" t="s">
        <v>22</v>
      </c>
      <c r="C44" s="87">
        <f t="shared" si="0"/>
        <v>339.610366</v>
      </c>
      <c r="D44" s="70">
        <f>VLOOKUP(B44,'Total iesiri UR'!$C$3:$D$167,2,FALSE)</f>
        <v>24567.438731000002</v>
      </c>
      <c r="E44" s="89">
        <f t="shared" si="1"/>
        <v>1.3823596741953751E-2</v>
      </c>
      <c r="F44" s="39">
        <f>VLOOKUP(B44,'Calcul dezechilibre MWh GMOIS'!$C$3:$AI$167,3,FALSE)</f>
        <v>636.80799200000001</v>
      </c>
      <c r="G44" s="68">
        <f>VLOOKUP(B44,'Calcul dezechilibre MWh GMOIS'!$C$3:$AI$167,4,FALSE)</f>
        <v>-21.420950999999999</v>
      </c>
      <c r="H44" s="68">
        <f>VLOOKUP(B44,'Calcul dezechilibre MWh GMOIS'!$C$3:$AI$167,5,FALSE)</f>
        <v>5.5686390000000001</v>
      </c>
      <c r="I44" s="68">
        <f>VLOOKUP(B44,'Calcul dezechilibre MWh GMOIS'!$C$3:$AI$167,6,FALSE)</f>
        <v>18.108452</v>
      </c>
      <c r="J44" s="68">
        <f>VLOOKUP(B44,'Calcul dezechilibre MWh GMOIS'!$C$3:$AI$167,7,FALSE)</f>
        <v>46.920105</v>
      </c>
      <c r="K44" s="68">
        <f>VLOOKUP(B44,'Calcul dezechilibre MWh GMOIS'!$C$3:$AI$167,8,FALSE)</f>
        <v>-35.498626999999999</v>
      </c>
      <c r="L44" s="68">
        <f>VLOOKUP(B44,'Calcul dezechilibre MWh GMOIS'!$C$3:$AI$167,9,FALSE)</f>
        <v>-134.153142</v>
      </c>
      <c r="M44" s="68">
        <f>VLOOKUP(B44,'Calcul dezechilibre MWh GMOIS'!$C$3:$AI$167,10,FALSE)</f>
        <v>-119.075733</v>
      </c>
      <c r="N44" s="68">
        <f>VLOOKUP(B44,'Calcul dezechilibre MWh GMOIS'!$C$3:$AI$167,11,FALSE)</f>
        <v>-52.945208000000001</v>
      </c>
      <c r="O44" s="68">
        <f>VLOOKUP(B44,'Calcul dezechilibre MWh GMOIS'!$C$3:$AI$167,12,FALSE)</f>
        <v>-23.915331999999999</v>
      </c>
      <c r="P44" s="68">
        <f>VLOOKUP(B44,'Calcul dezechilibre MWh GMOIS'!$C$3:$AI$167,13,FALSE)</f>
        <v>19.214171</v>
      </c>
      <c r="Q44" s="68">
        <f>VLOOKUP(B44,'Calcul dezechilibre MWh GMOIS'!$C$3:$AI$167,14,FALSE)</f>
        <v>0</v>
      </c>
      <c r="R44" s="68">
        <f>VLOOKUP(B44,'Calcul dezechilibre MWh GMOIS'!$C$3:$AI$167,15,FALSE)</f>
        <v>0</v>
      </c>
      <c r="S44" s="68">
        <f>VLOOKUP(B44,'Calcul dezechilibre MWh GMOIS'!$C$3:$AI$167,16,FALSE)</f>
        <v>0</v>
      </c>
      <c r="T44" s="68">
        <f>VLOOKUP(B44,'Calcul dezechilibre MWh GMOIS'!$C$3:$AI$167,17,FALSE)</f>
        <v>0</v>
      </c>
      <c r="U44" s="68">
        <f>VLOOKUP(B44,'Calcul dezechilibre MWh GMOIS'!$C$3:$AI$167,18,FALSE)</f>
        <v>0</v>
      </c>
      <c r="V44" s="68">
        <f>VLOOKUP(B44,'Calcul dezechilibre MWh GMOIS'!$C$3:$AI$167,19,FALSE)</f>
        <v>0</v>
      </c>
      <c r="W44" s="68">
        <f>VLOOKUP(B44,'Calcul dezechilibre MWh GMOIS'!$C$3:$AI$167,20,FALSE)</f>
        <v>0</v>
      </c>
      <c r="X44" s="68">
        <f>VLOOKUP(B44,'Calcul dezechilibre MWh GMOIS'!$C$3:$AI$167,21,FALSE)</f>
        <v>0</v>
      </c>
      <c r="Y44" s="68">
        <f>VLOOKUP(B44,'Calcul dezechilibre MWh GMOIS'!$C$3:$AI$167,22,FALSE)</f>
        <v>0</v>
      </c>
      <c r="Z44" s="68">
        <f>VLOOKUP(B44,'Calcul dezechilibre MWh GMOIS'!$C$3:$AI$167,23,FALSE)</f>
        <v>0</v>
      </c>
      <c r="AA44" s="68">
        <f>VLOOKUP(B44,'Calcul dezechilibre MWh GMOIS'!$C$3:$AI$167,24,FALSE)</f>
        <v>0</v>
      </c>
      <c r="AB44" s="68">
        <f>VLOOKUP(B44,'Calcul dezechilibre MWh GMOIS'!$C$3:$AI$167,25,FALSE)</f>
        <v>0</v>
      </c>
      <c r="AC44" s="68">
        <f>VLOOKUP(B44,'Calcul dezechilibre MWh GMOIS'!$C$3:$AI$167,26,FALSE)</f>
        <v>0</v>
      </c>
      <c r="AD44" s="68">
        <f>VLOOKUP(B44,'Calcul dezechilibre MWh GMOIS'!$C$3:$AI$167,27,FALSE)</f>
        <v>0</v>
      </c>
      <c r="AE44" s="68">
        <f>VLOOKUP(B44,'Calcul dezechilibre MWh GMOIS'!$C$3:$AI$167,28,FALSE)</f>
        <v>0</v>
      </c>
      <c r="AF44" s="68">
        <f>VLOOKUP(B44,'Calcul dezechilibre MWh GMOIS'!$C$3:$AI$167,29,FALSE)</f>
        <v>0</v>
      </c>
      <c r="AG44" s="68">
        <f>VLOOKUP(B44,'Calcul dezechilibre MWh GMOIS'!$C$3:$AI$167,30,FALSE)</f>
        <v>0</v>
      </c>
      <c r="AH44" s="68">
        <f>VLOOKUP(B44,'Calcul dezechilibre MWh GMOIS'!$C$3:$AI$167,31,FALSE)</f>
        <v>0</v>
      </c>
      <c r="AI44" s="68">
        <f>VLOOKUP(B44,'Calcul dezechilibre MWh GMOIS'!$C$3:$AI$167,32,FALSE)</f>
        <v>0</v>
      </c>
      <c r="AJ44" s="68">
        <f>VLOOKUP(B44,'Calcul dezechilibre MWh GMOIS'!$C$3:$AI$167,33,FALSE)</f>
        <v>0</v>
      </c>
    </row>
    <row r="45" spans="1:36" s="13" customFormat="1" x14ac:dyDescent="0.45">
      <c r="A45" s="102">
        <v>43</v>
      </c>
      <c r="B45" s="170" t="s">
        <v>243</v>
      </c>
      <c r="C45" s="87">
        <f t="shared" si="0"/>
        <v>0</v>
      </c>
      <c r="D45" s="70">
        <f>VLOOKUP(B45,'Total iesiri UR'!$C$3:$D$167,2,FALSE)</f>
        <v>0</v>
      </c>
      <c r="E45" s="89">
        <f t="shared" si="1"/>
        <v>0</v>
      </c>
      <c r="F45" s="39">
        <f>VLOOKUP(B45,'Calcul dezechilibre MWh GMOIS'!$C$3:$AI$167,3,FALSE)</f>
        <v>0</v>
      </c>
      <c r="G45" s="68">
        <f>VLOOKUP(B45,'Calcul dezechilibre MWh GMOIS'!$C$3:$AI$167,4,FALSE)</f>
        <v>0</v>
      </c>
      <c r="H45" s="68">
        <f>VLOOKUP(B45,'Calcul dezechilibre MWh GMOIS'!$C$3:$AI$167,5,FALSE)</f>
        <v>0</v>
      </c>
      <c r="I45" s="68">
        <f>VLOOKUP(B45,'Calcul dezechilibre MWh GMOIS'!$C$3:$AI$167,6,FALSE)</f>
        <v>0</v>
      </c>
      <c r="J45" s="68">
        <f>VLOOKUP(B45,'Calcul dezechilibre MWh GMOIS'!$C$3:$AI$167,7,FALSE)</f>
        <v>0</v>
      </c>
      <c r="K45" s="68">
        <f>VLOOKUP(B45,'Calcul dezechilibre MWh GMOIS'!$C$3:$AI$167,8,FALSE)</f>
        <v>0</v>
      </c>
      <c r="L45" s="68">
        <f>VLOOKUP(B45,'Calcul dezechilibre MWh GMOIS'!$C$3:$AI$167,9,FALSE)</f>
        <v>0</v>
      </c>
      <c r="M45" s="68">
        <f>VLOOKUP(B45,'Calcul dezechilibre MWh GMOIS'!$C$3:$AI$167,10,FALSE)</f>
        <v>0</v>
      </c>
      <c r="N45" s="68">
        <f>VLOOKUP(B45,'Calcul dezechilibre MWh GMOIS'!$C$3:$AI$167,11,FALSE)</f>
        <v>0</v>
      </c>
      <c r="O45" s="68">
        <f>VLOOKUP(B45,'Calcul dezechilibre MWh GMOIS'!$C$3:$AI$167,12,FALSE)</f>
        <v>0</v>
      </c>
      <c r="P45" s="68">
        <f>VLOOKUP(B45,'Calcul dezechilibre MWh GMOIS'!$C$3:$AI$167,13,FALSE)</f>
        <v>0</v>
      </c>
      <c r="Q45" s="68">
        <f>VLOOKUP(B45,'Calcul dezechilibre MWh GMOIS'!$C$3:$AI$167,14,FALSE)</f>
        <v>0</v>
      </c>
      <c r="R45" s="68">
        <f>VLOOKUP(B45,'Calcul dezechilibre MWh GMOIS'!$C$3:$AI$167,15,FALSE)</f>
        <v>0</v>
      </c>
      <c r="S45" s="68">
        <f>VLOOKUP(B45,'Calcul dezechilibre MWh GMOIS'!$C$3:$AI$167,16,FALSE)</f>
        <v>0</v>
      </c>
      <c r="T45" s="68">
        <f>VLOOKUP(B45,'Calcul dezechilibre MWh GMOIS'!$C$3:$AI$167,17,FALSE)</f>
        <v>0</v>
      </c>
      <c r="U45" s="68">
        <f>VLOOKUP(B45,'Calcul dezechilibre MWh GMOIS'!$C$3:$AI$167,18,FALSE)</f>
        <v>0</v>
      </c>
      <c r="V45" s="68">
        <f>VLOOKUP(B45,'Calcul dezechilibre MWh GMOIS'!$C$3:$AI$167,19,FALSE)</f>
        <v>0</v>
      </c>
      <c r="W45" s="68">
        <f>VLOOKUP(B45,'Calcul dezechilibre MWh GMOIS'!$C$3:$AI$167,20,FALSE)</f>
        <v>0</v>
      </c>
      <c r="X45" s="68">
        <f>VLOOKUP(B45,'Calcul dezechilibre MWh GMOIS'!$C$3:$AI$167,21,FALSE)</f>
        <v>0</v>
      </c>
      <c r="Y45" s="68">
        <f>VLOOKUP(B45,'Calcul dezechilibre MWh GMOIS'!$C$3:$AI$167,22,FALSE)</f>
        <v>0</v>
      </c>
      <c r="Z45" s="68">
        <f>VLOOKUP(B45,'Calcul dezechilibre MWh GMOIS'!$C$3:$AI$167,23,FALSE)</f>
        <v>0</v>
      </c>
      <c r="AA45" s="68">
        <f>VLOOKUP(B45,'Calcul dezechilibre MWh GMOIS'!$C$3:$AI$167,24,FALSE)</f>
        <v>0</v>
      </c>
      <c r="AB45" s="68">
        <f>VLOOKUP(B45,'Calcul dezechilibre MWh GMOIS'!$C$3:$AI$167,25,FALSE)</f>
        <v>0</v>
      </c>
      <c r="AC45" s="68">
        <f>VLOOKUP(B45,'Calcul dezechilibre MWh GMOIS'!$C$3:$AI$167,26,FALSE)</f>
        <v>0</v>
      </c>
      <c r="AD45" s="68">
        <f>VLOOKUP(B45,'Calcul dezechilibre MWh GMOIS'!$C$3:$AI$167,27,FALSE)</f>
        <v>0</v>
      </c>
      <c r="AE45" s="68">
        <f>VLOOKUP(B45,'Calcul dezechilibre MWh GMOIS'!$C$3:$AI$167,28,FALSE)</f>
        <v>0</v>
      </c>
      <c r="AF45" s="68">
        <f>VLOOKUP(B45,'Calcul dezechilibre MWh GMOIS'!$C$3:$AI$167,29,FALSE)</f>
        <v>0</v>
      </c>
      <c r="AG45" s="68">
        <f>VLOOKUP(B45,'Calcul dezechilibre MWh GMOIS'!$C$3:$AI$167,30,FALSE)</f>
        <v>0</v>
      </c>
      <c r="AH45" s="68">
        <f>VLOOKUP(B45,'Calcul dezechilibre MWh GMOIS'!$C$3:$AI$167,31,FALSE)</f>
        <v>0</v>
      </c>
      <c r="AI45" s="68">
        <f>VLOOKUP(B45,'Calcul dezechilibre MWh GMOIS'!$C$3:$AI$167,32,FALSE)</f>
        <v>0</v>
      </c>
      <c r="AJ45" s="68">
        <f>VLOOKUP(B45,'Calcul dezechilibre MWh GMOIS'!$C$3:$AI$167,33,FALSE)</f>
        <v>0</v>
      </c>
    </row>
    <row r="46" spans="1:36" s="13" customFormat="1" x14ac:dyDescent="0.45">
      <c r="A46" s="102">
        <v>44</v>
      </c>
      <c r="B46" s="170" t="s">
        <v>56</v>
      </c>
      <c r="C46" s="87">
        <f t="shared" si="0"/>
        <v>60.769267999999997</v>
      </c>
      <c r="D46" s="70">
        <f>VLOOKUP(B46,'Total iesiri UR'!$C$3:$D$167,2,FALSE)</f>
        <v>5511.0167319999991</v>
      </c>
      <c r="E46" s="89">
        <f t="shared" si="1"/>
        <v>1.1026870531374029E-2</v>
      </c>
      <c r="F46" s="39">
        <f>VLOOKUP(B46,'Calcul dezechilibre MWh GMOIS'!$C$3:$AI$167,3,FALSE)</f>
        <v>58.777903000000002</v>
      </c>
      <c r="G46" s="68">
        <f>VLOOKUP(B46,'Calcul dezechilibre MWh GMOIS'!$C$3:$AI$167,4,FALSE)</f>
        <v>-0.63633899999999999</v>
      </c>
      <c r="H46" s="68">
        <f>VLOOKUP(B46,'Calcul dezechilibre MWh GMOIS'!$C$3:$AI$167,5,FALSE)</f>
        <v>-0.89454</v>
      </c>
      <c r="I46" s="68">
        <f>VLOOKUP(B46,'Calcul dezechilibre MWh GMOIS'!$C$3:$AI$167,6,FALSE)</f>
        <v>-0.95405099999999998</v>
      </c>
      <c r="J46" s="68">
        <f>VLOOKUP(B46,'Calcul dezechilibre MWh GMOIS'!$C$3:$AI$167,7,FALSE)</f>
        <v>-0.58961799999999998</v>
      </c>
      <c r="K46" s="68">
        <f>VLOOKUP(B46,'Calcul dezechilibre MWh GMOIS'!$C$3:$AI$167,8,FALSE)</f>
        <v>-0.78065300000000004</v>
      </c>
      <c r="L46" s="68">
        <f>VLOOKUP(B46,'Calcul dezechilibre MWh GMOIS'!$C$3:$AI$167,9,FALSE)</f>
        <v>-0.83056700000000006</v>
      </c>
      <c r="M46" s="68">
        <f>VLOOKUP(B46,'Calcul dezechilibre MWh GMOIS'!$C$3:$AI$167,10,FALSE)</f>
        <v>7.3003850000000003</v>
      </c>
      <c r="N46" s="68">
        <f>VLOOKUP(B46,'Calcul dezechilibre MWh GMOIS'!$C$3:$AI$167,11,FALSE)</f>
        <v>-0.56629399999999996</v>
      </c>
      <c r="O46" s="68">
        <f>VLOOKUP(B46,'Calcul dezechilibre MWh GMOIS'!$C$3:$AI$167,12,FALSE)</f>
        <v>0.32286999999999999</v>
      </c>
      <c r="P46" s="68">
        <f>VLOOKUP(B46,'Calcul dezechilibre MWh GMOIS'!$C$3:$AI$167,13,FALSE)</f>
        <v>-0.379828</v>
      </c>
      <c r="Q46" s="68">
        <f>VLOOKUP(B46,'Calcul dezechilibre MWh GMOIS'!$C$3:$AI$167,14,FALSE)</f>
        <v>0</v>
      </c>
      <c r="R46" s="68">
        <f>VLOOKUP(B46,'Calcul dezechilibre MWh GMOIS'!$C$3:$AI$167,15,FALSE)</f>
        <v>0</v>
      </c>
      <c r="S46" s="68">
        <f>VLOOKUP(B46,'Calcul dezechilibre MWh GMOIS'!$C$3:$AI$167,16,FALSE)</f>
        <v>0</v>
      </c>
      <c r="T46" s="68">
        <f>VLOOKUP(B46,'Calcul dezechilibre MWh GMOIS'!$C$3:$AI$167,17,FALSE)</f>
        <v>0</v>
      </c>
      <c r="U46" s="68">
        <f>VLOOKUP(B46,'Calcul dezechilibre MWh GMOIS'!$C$3:$AI$167,18,FALSE)</f>
        <v>0</v>
      </c>
      <c r="V46" s="68">
        <f>VLOOKUP(B46,'Calcul dezechilibre MWh GMOIS'!$C$3:$AI$167,19,FALSE)</f>
        <v>0</v>
      </c>
      <c r="W46" s="68">
        <f>VLOOKUP(B46,'Calcul dezechilibre MWh GMOIS'!$C$3:$AI$167,20,FALSE)</f>
        <v>0</v>
      </c>
      <c r="X46" s="68">
        <f>VLOOKUP(B46,'Calcul dezechilibre MWh GMOIS'!$C$3:$AI$167,21,FALSE)</f>
        <v>0</v>
      </c>
      <c r="Y46" s="68">
        <f>VLOOKUP(B46,'Calcul dezechilibre MWh GMOIS'!$C$3:$AI$167,22,FALSE)</f>
        <v>0</v>
      </c>
      <c r="Z46" s="68">
        <f>VLOOKUP(B46,'Calcul dezechilibre MWh GMOIS'!$C$3:$AI$167,23,FALSE)</f>
        <v>0</v>
      </c>
      <c r="AA46" s="68">
        <f>VLOOKUP(B46,'Calcul dezechilibre MWh GMOIS'!$C$3:$AI$167,24,FALSE)</f>
        <v>0</v>
      </c>
      <c r="AB46" s="68">
        <f>VLOOKUP(B46,'Calcul dezechilibre MWh GMOIS'!$C$3:$AI$167,25,FALSE)</f>
        <v>0</v>
      </c>
      <c r="AC46" s="68">
        <f>VLOOKUP(B46,'Calcul dezechilibre MWh GMOIS'!$C$3:$AI$167,26,FALSE)</f>
        <v>0</v>
      </c>
      <c r="AD46" s="68">
        <f>VLOOKUP(B46,'Calcul dezechilibre MWh GMOIS'!$C$3:$AI$167,27,FALSE)</f>
        <v>0</v>
      </c>
      <c r="AE46" s="68">
        <f>VLOOKUP(B46,'Calcul dezechilibre MWh GMOIS'!$C$3:$AI$167,28,FALSE)</f>
        <v>0</v>
      </c>
      <c r="AF46" s="68">
        <f>VLOOKUP(B46,'Calcul dezechilibre MWh GMOIS'!$C$3:$AI$167,29,FALSE)</f>
        <v>0</v>
      </c>
      <c r="AG46" s="68">
        <f>VLOOKUP(B46,'Calcul dezechilibre MWh GMOIS'!$C$3:$AI$167,30,FALSE)</f>
        <v>0</v>
      </c>
      <c r="AH46" s="68">
        <f>VLOOKUP(B46,'Calcul dezechilibre MWh GMOIS'!$C$3:$AI$167,31,FALSE)</f>
        <v>0</v>
      </c>
      <c r="AI46" s="68">
        <f>VLOOKUP(B46,'Calcul dezechilibre MWh GMOIS'!$C$3:$AI$167,32,FALSE)</f>
        <v>0</v>
      </c>
      <c r="AJ46" s="68">
        <f>VLOOKUP(B46,'Calcul dezechilibre MWh GMOIS'!$C$3:$AI$167,33,FALSE)</f>
        <v>0</v>
      </c>
    </row>
    <row r="47" spans="1:36" s="13" customFormat="1" x14ac:dyDescent="0.45">
      <c r="A47" s="102">
        <v>45</v>
      </c>
      <c r="B47" s="170" t="s">
        <v>215</v>
      </c>
      <c r="C47" s="87">
        <f t="shared" si="0"/>
        <v>0</v>
      </c>
      <c r="D47" s="70">
        <f>VLOOKUP(B47,'Total iesiri UR'!$C$3:$D$167,2,FALSE)</f>
        <v>999.54799999999977</v>
      </c>
      <c r="E47" s="89">
        <f t="shared" si="1"/>
        <v>0</v>
      </c>
      <c r="F47" s="39">
        <f>VLOOKUP(B47,'Calcul dezechilibre MWh GMOIS'!$C$3:$AI$167,3,FALSE)</f>
        <v>0</v>
      </c>
      <c r="G47" s="68">
        <f>VLOOKUP(B47,'Calcul dezechilibre MWh GMOIS'!$C$3:$AI$167,4,FALSE)</f>
        <v>0</v>
      </c>
      <c r="H47" s="68">
        <f>VLOOKUP(B47,'Calcul dezechilibre MWh GMOIS'!$C$3:$AI$167,5,FALSE)</f>
        <v>0</v>
      </c>
      <c r="I47" s="68">
        <f>VLOOKUP(B47,'Calcul dezechilibre MWh GMOIS'!$C$3:$AI$167,6,FALSE)</f>
        <v>0</v>
      </c>
      <c r="J47" s="68">
        <f>VLOOKUP(B47,'Calcul dezechilibre MWh GMOIS'!$C$3:$AI$167,7,FALSE)</f>
        <v>0</v>
      </c>
      <c r="K47" s="68">
        <f>VLOOKUP(B47,'Calcul dezechilibre MWh GMOIS'!$C$3:$AI$167,8,FALSE)</f>
        <v>0</v>
      </c>
      <c r="L47" s="68">
        <f>VLOOKUP(B47,'Calcul dezechilibre MWh GMOIS'!$C$3:$AI$167,9,FALSE)</f>
        <v>0</v>
      </c>
      <c r="M47" s="68">
        <f>VLOOKUP(B47,'Calcul dezechilibre MWh GMOIS'!$C$3:$AI$167,10,FALSE)</f>
        <v>0</v>
      </c>
      <c r="N47" s="68">
        <f>VLOOKUP(B47,'Calcul dezechilibre MWh GMOIS'!$C$3:$AI$167,11,FALSE)</f>
        <v>0</v>
      </c>
      <c r="O47" s="68">
        <f>VLOOKUP(B47,'Calcul dezechilibre MWh GMOIS'!$C$3:$AI$167,12,FALSE)</f>
        <v>0</v>
      </c>
      <c r="P47" s="68">
        <f>VLOOKUP(B47,'Calcul dezechilibre MWh GMOIS'!$C$3:$AI$167,13,FALSE)</f>
        <v>0</v>
      </c>
      <c r="Q47" s="68">
        <f>VLOOKUP(B47,'Calcul dezechilibre MWh GMOIS'!$C$3:$AI$167,14,FALSE)</f>
        <v>0</v>
      </c>
      <c r="R47" s="68">
        <f>VLOOKUP(B47,'Calcul dezechilibre MWh GMOIS'!$C$3:$AI$167,15,FALSE)</f>
        <v>0</v>
      </c>
      <c r="S47" s="68">
        <f>VLOOKUP(B47,'Calcul dezechilibre MWh GMOIS'!$C$3:$AI$167,16,FALSE)</f>
        <v>0</v>
      </c>
      <c r="T47" s="68">
        <f>VLOOKUP(B47,'Calcul dezechilibre MWh GMOIS'!$C$3:$AI$167,17,FALSE)</f>
        <v>0</v>
      </c>
      <c r="U47" s="68">
        <f>VLOOKUP(B47,'Calcul dezechilibre MWh GMOIS'!$C$3:$AI$167,18,FALSE)</f>
        <v>0</v>
      </c>
      <c r="V47" s="68">
        <f>VLOOKUP(B47,'Calcul dezechilibre MWh GMOIS'!$C$3:$AI$167,19,FALSE)</f>
        <v>0</v>
      </c>
      <c r="W47" s="68">
        <f>VLOOKUP(B47,'Calcul dezechilibre MWh GMOIS'!$C$3:$AI$167,20,FALSE)</f>
        <v>0</v>
      </c>
      <c r="X47" s="68">
        <f>VLOOKUP(B47,'Calcul dezechilibre MWh GMOIS'!$C$3:$AI$167,21,FALSE)</f>
        <v>0</v>
      </c>
      <c r="Y47" s="68">
        <f>VLOOKUP(B47,'Calcul dezechilibre MWh GMOIS'!$C$3:$AI$167,22,FALSE)</f>
        <v>0</v>
      </c>
      <c r="Z47" s="68">
        <f>VLOOKUP(B47,'Calcul dezechilibre MWh GMOIS'!$C$3:$AI$167,23,FALSE)</f>
        <v>0</v>
      </c>
      <c r="AA47" s="68">
        <f>VLOOKUP(B47,'Calcul dezechilibre MWh GMOIS'!$C$3:$AI$167,24,FALSE)</f>
        <v>0</v>
      </c>
      <c r="AB47" s="68">
        <f>VLOOKUP(B47,'Calcul dezechilibre MWh GMOIS'!$C$3:$AI$167,25,FALSE)</f>
        <v>0</v>
      </c>
      <c r="AC47" s="68">
        <f>VLOOKUP(B47,'Calcul dezechilibre MWh GMOIS'!$C$3:$AI$167,26,FALSE)</f>
        <v>0</v>
      </c>
      <c r="AD47" s="68">
        <f>VLOOKUP(B47,'Calcul dezechilibre MWh GMOIS'!$C$3:$AI$167,27,FALSE)</f>
        <v>0</v>
      </c>
      <c r="AE47" s="68">
        <f>VLOOKUP(B47,'Calcul dezechilibre MWh GMOIS'!$C$3:$AI$167,28,FALSE)</f>
        <v>0</v>
      </c>
      <c r="AF47" s="68">
        <f>VLOOKUP(B47,'Calcul dezechilibre MWh GMOIS'!$C$3:$AI$167,29,FALSE)</f>
        <v>0</v>
      </c>
      <c r="AG47" s="68">
        <f>VLOOKUP(B47,'Calcul dezechilibre MWh GMOIS'!$C$3:$AI$167,30,FALSE)</f>
        <v>0</v>
      </c>
      <c r="AH47" s="68">
        <f>VLOOKUP(B47,'Calcul dezechilibre MWh GMOIS'!$C$3:$AI$167,31,FALSE)</f>
        <v>0</v>
      </c>
      <c r="AI47" s="68">
        <f>VLOOKUP(B47,'Calcul dezechilibre MWh GMOIS'!$C$3:$AI$167,32,FALSE)</f>
        <v>0</v>
      </c>
      <c r="AJ47" s="68">
        <f>VLOOKUP(B47,'Calcul dezechilibre MWh GMOIS'!$C$3:$AI$167,33,FALSE)</f>
        <v>0</v>
      </c>
    </row>
    <row r="48" spans="1:36" s="13" customFormat="1" x14ac:dyDescent="0.45">
      <c r="A48" s="102">
        <v>46</v>
      </c>
      <c r="B48" s="170" t="s">
        <v>234</v>
      </c>
      <c r="C48" s="87">
        <f t="shared" si="0"/>
        <v>115.84493200000001</v>
      </c>
      <c r="D48" s="70">
        <f>VLOOKUP(B48,'Total iesiri UR'!$C$3:$D$167,2,FALSE)</f>
        <v>3350.5080680000001</v>
      </c>
      <c r="E48" s="89">
        <f t="shared" si="1"/>
        <v>3.4575332949175877E-2</v>
      </c>
      <c r="F48" s="39">
        <f>VLOOKUP(B48,'Calcul dezechilibre MWh GMOIS'!$C$3:$AI$167,3,FALSE)</f>
        <v>1.456548</v>
      </c>
      <c r="G48" s="68">
        <f>VLOOKUP(B48,'Calcul dezechilibre MWh GMOIS'!$C$3:$AI$167,4,FALSE)</f>
        <v>18.56232</v>
      </c>
      <c r="H48" s="68">
        <f>VLOOKUP(B48,'Calcul dezechilibre MWh GMOIS'!$C$3:$AI$167,5,FALSE)</f>
        <v>1.9001079999999999</v>
      </c>
      <c r="I48" s="68">
        <f>VLOOKUP(B48,'Calcul dezechilibre MWh GMOIS'!$C$3:$AI$167,6,FALSE)</f>
        <v>16.832259000000001</v>
      </c>
      <c r="J48" s="68">
        <f>VLOOKUP(B48,'Calcul dezechilibre MWh GMOIS'!$C$3:$AI$167,7,FALSE)</f>
        <v>15.127838000000001</v>
      </c>
      <c r="K48" s="68">
        <f>VLOOKUP(B48,'Calcul dezechilibre MWh GMOIS'!$C$3:$AI$167,8,FALSE)</f>
        <v>8.736167</v>
      </c>
      <c r="L48" s="68">
        <f>VLOOKUP(B48,'Calcul dezechilibre MWh GMOIS'!$C$3:$AI$167,9,FALSE)</f>
        <v>19.063143</v>
      </c>
      <c r="M48" s="68">
        <f>VLOOKUP(B48,'Calcul dezechilibre MWh GMOIS'!$C$3:$AI$167,10,FALSE)</f>
        <v>12.06194</v>
      </c>
      <c r="N48" s="68">
        <f>VLOOKUP(B48,'Calcul dezechilibre MWh GMOIS'!$C$3:$AI$167,11,FALSE)</f>
        <v>15.752090000000001</v>
      </c>
      <c r="O48" s="68">
        <f>VLOOKUP(B48,'Calcul dezechilibre MWh GMOIS'!$C$3:$AI$167,12,FALSE)</f>
        <v>1.8007519999999999</v>
      </c>
      <c r="P48" s="68">
        <f>VLOOKUP(B48,'Calcul dezechilibre MWh GMOIS'!$C$3:$AI$167,13,FALSE)</f>
        <v>4.5517669999999999</v>
      </c>
      <c r="Q48" s="68">
        <f>VLOOKUP(B48,'Calcul dezechilibre MWh GMOIS'!$C$3:$AI$167,14,FALSE)</f>
        <v>0</v>
      </c>
      <c r="R48" s="68">
        <f>VLOOKUP(B48,'Calcul dezechilibre MWh GMOIS'!$C$3:$AI$167,15,FALSE)</f>
        <v>0</v>
      </c>
      <c r="S48" s="68">
        <f>VLOOKUP(B48,'Calcul dezechilibre MWh GMOIS'!$C$3:$AI$167,16,FALSE)</f>
        <v>0</v>
      </c>
      <c r="T48" s="68">
        <f>VLOOKUP(B48,'Calcul dezechilibre MWh GMOIS'!$C$3:$AI$167,17,FALSE)</f>
        <v>0</v>
      </c>
      <c r="U48" s="68">
        <f>VLOOKUP(B48,'Calcul dezechilibre MWh GMOIS'!$C$3:$AI$167,18,FALSE)</f>
        <v>0</v>
      </c>
      <c r="V48" s="68">
        <f>VLOOKUP(B48,'Calcul dezechilibre MWh GMOIS'!$C$3:$AI$167,19,FALSE)</f>
        <v>0</v>
      </c>
      <c r="W48" s="68">
        <f>VLOOKUP(B48,'Calcul dezechilibre MWh GMOIS'!$C$3:$AI$167,20,FALSE)</f>
        <v>0</v>
      </c>
      <c r="X48" s="68">
        <f>VLOOKUP(B48,'Calcul dezechilibre MWh GMOIS'!$C$3:$AI$167,21,FALSE)</f>
        <v>0</v>
      </c>
      <c r="Y48" s="68">
        <f>VLOOKUP(B48,'Calcul dezechilibre MWh GMOIS'!$C$3:$AI$167,22,FALSE)</f>
        <v>0</v>
      </c>
      <c r="Z48" s="68">
        <f>VLOOKUP(B48,'Calcul dezechilibre MWh GMOIS'!$C$3:$AI$167,23,FALSE)</f>
        <v>0</v>
      </c>
      <c r="AA48" s="68">
        <f>VLOOKUP(B48,'Calcul dezechilibre MWh GMOIS'!$C$3:$AI$167,24,FALSE)</f>
        <v>0</v>
      </c>
      <c r="AB48" s="68">
        <f>VLOOKUP(B48,'Calcul dezechilibre MWh GMOIS'!$C$3:$AI$167,25,FALSE)</f>
        <v>0</v>
      </c>
      <c r="AC48" s="68">
        <f>VLOOKUP(B48,'Calcul dezechilibre MWh GMOIS'!$C$3:$AI$167,26,FALSE)</f>
        <v>0</v>
      </c>
      <c r="AD48" s="68">
        <f>VLOOKUP(B48,'Calcul dezechilibre MWh GMOIS'!$C$3:$AI$167,27,FALSE)</f>
        <v>0</v>
      </c>
      <c r="AE48" s="68">
        <f>VLOOKUP(B48,'Calcul dezechilibre MWh GMOIS'!$C$3:$AI$167,28,FALSE)</f>
        <v>0</v>
      </c>
      <c r="AF48" s="68">
        <f>VLOOKUP(B48,'Calcul dezechilibre MWh GMOIS'!$C$3:$AI$167,29,FALSE)</f>
        <v>0</v>
      </c>
      <c r="AG48" s="68">
        <f>VLOOKUP(B48,'Calcul dezechilibre MWh GMOIS'!$C$3:$AI$167,30,FALSE)</f>
        <v>0</v>
      </c>
      <c r="AH48" s="68">
        <f>VLOOKUP(B48,'Calcul dezechilibre MWh GMOIS'!$C$3:$AI$167,31,FALSE)</f>
        <v>0</v>
      </c>
      <c r="AI48" s="68">
        <f>VLOOKUP(B48,'Calcul dezechilibre MWh GMOIS'!$C$3:$AI$167,32,FALSE)</f>
        <v>0</v>
      </c>
      <c r="AJ48" s="68">
        <f>VLOOKUP(B48,'Calcul dezechilibre MWh GMOIS'!$C$3:$AI$167,33,FALSE)</f>
        <v>0</v>
      </c>
    </row>
    <row r="49" spans="1:36" s="13" customFormat="1" x14ac:dyDescent="0.45">
      <c r="A49" s="102">
        <v>47</v>
      </c>
      <c r="B49" s="170" t="s">
        <v>250</v>
      </c>
      <c r="C49" s="87">
        <f t="shared" si="0"/>
        <v>-265.73357700000003</v>
      </c>
      <c r="D49" s="70">
        <f>VLOOKUP(B49,'Total iesiri UR'!$C$3:$D$167,2,FALSE)</f>
        <v>8966.9615769999982</v>
      </c>
      <c r="E49" s="89">
        <f t="shared" si="1"/>
        <v>-2.9634740231473625E-2</v>
      </c>
      <c r="F49" s="39">
        <f>VLOOKUP(B49,'Calcul dezechilibre MWh GMOIS'!$C$3:$AI$167,3,FALSE)</f>
        <v>12.785067</v>
      </c>
      <c r="G49" s="68">
        <f>VLOOKUP(B49,'Calcul dezechilibre MWh GMOIS'!$C$3:$AI$167,4,FALSE)</f>
        <v>-158.63377</v>
      </c>
      <c r="H49" s="68">
        <f>VLOOKUP(B49,'Calcul dezechilibre MWh GMOIS'!$C$3:$AI$167,5,FALSE)</f>
        <v>-10.05852</v>
      </c>
      <c r="I49" s="68">
        <f>VLOOKUP(B49,'Calcul dezechilibre MWh GMOIS'!$C$3:$AI$167,6,FALSE)</f>
        <v>20.596609999999998</v>
      </c>
      <c r="J49" s="68">
        <f>VLOOKUP(B49,'Calcul dezechilibre MWh GMOIS'!$C$3:$AI$167,7,FALSE)</f>
        <v>-14.832604999999999</v>
      </c>
      <c r="K49" s="68">
        <f>VLOOKUP(B49,'Calcul dezechilibre MWh GMOIS'!$C$3:$AI$167,8,FALSE)</f>
        <v>-216.835508</v>
      </c>
      <c r="L49" s="68">
        <f>VLOOKUP(B49,'Calcul dezechilibre MWh GMOIS'!$C$3:$AI$167,9,FALSE)</f>
        <v>-14.837552000000001</v>
      </c>
      <c r="M49" s="68">
        <f>VLOOKUP(B49,'Calcul dezechilibre MWh GMOIS'!$C$3:$AI$167,10,FALSE)</f>
        <v>10.936328</v>
      </c>
      <c r="N49" s="68">
        <f>VLOOKUP(B49,'Calcul dezechilibre MWh GMOIS'!$C$3:$AI$167,11,FALSE)</f>
        <v>115.469961</v>
      </c>
      <c r="O49" s="68">
        <f>VLOOKUP(B49,'Calcul dezechilibre MWh GMOIS'!$C$3:$AI$167,12,FALSE)</f>
        <v>-17.083008</v>
      </c>
      <c r="P49" s="68">
        <f>VLOOKUP(B49,'Calcul dezechilibre MWh GMOIS'!$C$3:$AI$167,13,FALSE)</f>
        <v>6.7594200000000004</v>
      </c>
      <c r="Q49" s="68">
        <f>VLOOKUP(B49,'Calcul dezechilibre MWh GMOIS'!$C$3:$AI$167,14,FALSE)</f>
        <v>0</v>
      </c>
      <c r="R49" s="68">
        <f>VLOOKUP(B49,'Calcul dezechilibre MWh GMOIS'!$C$3:$AI$167,15,FALSE)</f>
        <v>0</v>
      </c>
      <c r="S49" s="68">
        <f>VLOOKUP(B49,'Calcul dezechilibre MWh GMOIS'!$C$3:$AI$167,16,FALSE)</f>
        <v>0</v>
      </c>
      <c r="T49" s="68">
        <f>VLOOKUP(B49,'Calcul dezechilibre MWh GMOIS'!$C$3:$AI$167,17,FALSE)</f>
        <v>0</v>
      </c>
      <c r="U49" s="68">
        <f>VLOOKUP(B49,'Calcul dezechilibre MWh GMOIS'!$C$3:$AI$167,18,FALSE)</f>
        <v>0</v>
      </c>
      <c r="V49" s="68">
        <f>VLOOKUP(B49,'Calcul dezechilibre MWh GMOIS'!$C$3:$AI$167,19,FALSE)</f>
        <v>0</v>
      </c>
      <c r="W49" s="68">
        <f>VLOOKUP(B49,'Calcul dezechilibre MWh GMOIS'!$C$3:$AI$167,20,FALSE)</f>
        <v>0</v>
      </c>
      <c r="X49" s="68">
        <f>VLOOKUP(B49,'Calcul dezechilibre MWh GMOIS'!$C$3:$AI$167,21,FALSE)</f>
        <v>0</v>
      </c>
      <c r="Y49" s="68">
        <f>VLOOKUP(B49,'Calcul dezechilibre MWh GMOIS'!$C$3:$AI$167,22,FALSE)</f>
        <v>0</v>
      </c>
      <c r="Z49" s="68">
        <f>VLOOKUP(B49,'Calcul dezechilibre MWh GMOIS'!$C$3:$AI$167,23,FALSE)</f>
        <v>0</v>
      </c>
      <c r="AA49" s="68">
        <f>VLOOKUP(B49,'Calcul dezechilibre MWh GMOIS'!$C$3:$AI$167,24,FALSE)</f>
        <v>0</v>
      </c>
      <c r="AB49" s="68">
        <f>VLOOKUP(B49,'Calcul dezechilibre MWh GMOIS'!$C$3:$AI$167,25,FALSE)</f>
        <v>0</v>
      </c>
      <c r="AC49" s="68">
        <f>VLOOKUP(B49,'Calcul dezechilibre MWh GMOIS'!$C$3:$AI$167,26,FALSE)</f>
        <v>0</v>
      </c>
      <c r="AD49" s="68">
        <f>VLOOKUP(B49,'Calcul dezechilibre MWh GMOIS'!$C$3:$AI$167,27,FALSE)</f>
        <v>0</v>
      </c>
      <c r="AE49" s="68">
        <f>VLOOKUP(B49,'Calcul dezechilibre MWh GMOIS'!$C$3:$AI$167,28,FALSE)</f>
        <v>0</v>
      </c>
      <c r="AF49" s="68">
        <f>VLOOKUP(B49,'Calcul dezechilibre MWh GMOIS'!$C$3:$AI$167,29,FALSE)</f>
        <v>0</v>
      </c>
      <c r="AG49" s="68">
        <f>VLOOKUP(B49,'Calcul dezechilibre MWh GMOIS'!$C$3:$AI$167,30,FALSE)</f>
        <v>0</v>
      </c>
      <c r="AH49" s="68">
        <f>VLOOKUP(B49,'Calcul dezechilibre MWh GMOIS'!$C$3:$AI$167,31,FALSE)</f>
        <v>0</v>
      </c>
      <c r="AI49" s="68">
        <f>VLOOKUP(B49,'Calcul dezechilibre MWh GMOIS'!$C$3:$AI$167,32,FALSE)</f>
        <v>0</v>
      </c>
      <c r="AJ49" s="68">
        <f>VLOOKUP(B49,'Calcul dezechilibre MWh GMOIS'!$C$3:$AI$167,33,FALSE)</f>
        <v>0</v>
      </c>
    </row>
    <row r="50" spans="1:36" s="13" customFormat="1" x14ac:dyDescent="0.45">
      <c r="A50" s="102">
        <v>48</v>
      </c>
      <c r="B50" s="170" t="s">
        <v>322</v>
      </c>
      <c r="C50" s="87">
        <f t="shared" si="0"/>
        <v>0</v>
      </c>
      <c r="D50" s="70">
        <f>VLOOKUP(B50,'Total iesiri UR'!$C$3:$D$167,2,FALSE)</f>
        <v>0</v>
      </c>
      <c r="E50" s="89">
        <f t="shared" si="1"/>
        <v>0</v>
      </c>
      <c r="F50" s="39">
        <f>VLOOKUP(B50,'Calcul dezechilibre MWh GMOIS'!$C$3:$AI$167,3,FALSE)</f>
        <v>0</v>
      </c>
      <c r="G50" s="68">
        <f>VLOOKUP(B50,'Calcul dezechilibre MWh GMOIS'!$C$3:$AI$167,4,FALSE)</f>
        <v>0</v>
      </c>
      <c r="H50" s="68">
        <f>VLOOKUP(B50,'Calcul dezechilibre MWh GMOIS'!$C$3:$AI$167,5,FALSE)</f>
        <v>0</v>
      </c>
      <c r="I50" s="68">
        <f>VLOOKUP(B50,'Calcul dezechilibre MWh GMOIS'!$C$3:$AI$167,6,FALSE)</f>
        <v>0</v>
      </c>
      <c r="J50" s="68">
        <f>VLOOKUP(B50,'Calcul dezechilibre MWh GMOIS'!$C$3:$AI$167,7,FALSE)</f>
        <v>0</v>
      </c>
      <c r="K50" s="68">
        <f>VLOOKUP(B50,'Calcul dezechilibre MWh GMOIS'!$C$3:$AI$167,8,FALSE)</f>
        <v>0</v>
      </c>
      <c r="L50" s="68">
        <f>VLOOKUP(B50,'Calcul dezechilibre MWh GMOIS'!$C$3:$AI$167,9,FALSE)</f>
        <v>0</v>
      </c>
      <c r="M50" s="68">
        <f>VLOOKUP(B50,'Calcul dezechilibre MWh GMOIS'!$C$3:$AI$167,10,FALSE)</f>
        <v>0</v>
      </c>
      <c r="N50" s="68">
        <f>VLOOKUP(B50,'Calcul dezechilibre MWh GMOIS'!$C$3:$AI$167,11,FALSE)</f>
        <v>0</v>
      </c>
      <c r="O50" s="68">
        <f>VLOOKUP(B50,'Calcul dezechilibre MWh GMOIS'!$C$3:$AI$167,12,FALSE)</f>
        <v>0</v>
      </c>
      <c r="P50" s="68">
        <f>VLOOKUP(B50,'Calcul dezechilibre MWh GMOIS'!$C$3:$AI$167,13,FALSE)</f>
        <v>0</v>
      </c>
      <c r="Q50" s="68">
        <f>VLOOKUP(B50,'Calcul dezechilibre MWh GMOIS'!$C$3:$AI$167,14,FALSE)</f>
        <v>0</v>
      </c>
      <c r="R50" s="68">
        <f>VLOOKUP(B50,'Calcul dezechilibre MWh GMOIS'!$C$3:$AI$167,15,FALSE)</f>
        <v>0</v>
      </c>
      <c r="S50" s="68">
        <f>VLOOKUP(B50,'Calcul dezechilibre MWh GMOIS'!$C$3:$AI$167,16,FALSE)</f>
        <v>0</v>
      </c>
      <c r="T50" s="68">
        <f>VLOOKUP(B50,'Calcul dezechilibre MWh GMOIS'!$C$3:$AI$167,17,FALSE)</f>
        <v>0</v>
      </c>
      <c r="U50" s="68">
        <f>VLOOKUP(B50,'Calcul dezechilibre MWh GMOIS'!$C$3:$AI$167,18,FALSE)</f>
        <v>0</v>
      </c>
      <c r="V50" s="68">
        <f>VLOOKUP(B50,'Calcul dezechilibre MWh GMOIS'!$C$3:$AI$167,19,FALSE)</f>
        <v>0</v>
      </c>
      <c r="W50" s="68">
        <f>VLOOKUP(B50,'Calcul dezechilibre MWh GMOIS'!$C$3:$AI$167,20,FALSE)</f>
        <v>0</v>
      </c>
      <c r="X50" s="68">
        <f>VLOOKUP(B50,'Calcul dezechilibre MWh GMOIS'!$C$3:$AI$167,21,FALSE)</f>
        <v>0</v>
      </c>
      <c r="Y50" s="68">
        <f>VLOOKUP(B50,'Calcul dezechilibre MWh GMOIS'!$C$3:$AI$167,22,FALSE)</f>
        <v>0</v>
      </c>
      <c r="Z50" s="68">
        <f>VLOOKUP(B50,'Calcul dezechilibre MWh GMOIS'!$C$3:$AI$167,23,FALSE)</f>
        <v>0</v>
      </c>
      <c r="AA50" s="68">
        <f>VLOOKUP(B50,'Calcul dezechilibre MWh GMOIS'!$C$3:$AI$167,24,FALSE)</f>
        <v>0</v>
      </c>
      <c r="AB50" s="68">
        <f>VLOOKUP(B50,'Calcul dezechilibre MWh GMOIS'!$C$3:$AI$167,25,FALSE)</f>
        <v>0</v>
      </c>
      <c r="AC50" s="68">
        <f>VLOOKUP(B50,'Calcul dezechilibre MWh GMOIS'!$C$3:$AI$167,26,FALSE)</f>
        <v>0</v>
      </c>
      <c r="AD50" s="68">
        <f>VLOOKUP(B50,'Calcul dezechilibre MWh GMOIS'!$C$3:$AI$167,27,FALSE)</f>
        <v>0</v>
      </c>
      <c r="AE50" s="68">
        <f>VLOOKUP(B50,'Calcul dezechilibre MWh GMOIS'!$C$3:$AI$167,28,FALSE)</f>
        <v>0</v>
      </c>
      <c r="AF50" s="68">
        <f>VLOOKUP(B50,'Calcul dezechilibre MWh GMOIS'!$C$3:$AI$167,29,FALSE)</f>
        <v>0</v>
      </c>
      <c r="AG50" s="68">
        <f>VLOOKUP(B50,'Calcul dezechilibre MWh GMOIS'!$C$3:$AI$167,30,FALSE)</f>
        <v>0</v>
      </c>
      <c r="AH50" s="68">
        <f>VLOOKUP(B50,'Calcul dezechilibre MWh GMOIS'!$C$3:$AI$167,31,FALSE)</f>
        <v>0</v>
      </c>
      <c r="AI50" s="68">
        <f>VLOOKUP(B50,'Calcul dezechilibre MWh GMOIS'!$C$3:$AI$167,32,FALSE)</f>
        <v>0</v>
      </c>
      <c r="AJ50" s="68">
        <f>VLOOKUP(B50,'Calcul dezechilibre MWh GMOIS'!$C$3:$AI$167,33,FALSE)</f>
        <v>0</v>
      </c>
    </row>
    <row r="51" spans="1:36" s="13" customFormat="1" x14ac:dyDescent="0.45">
      <c r="A51" s="102">
        <v>49</v>
      </c>
      <c r="B51" s="170" t="s">
        <v>68</v>
      </c>
      <c r="C51" s="87">
        <f t="shared" si="0"/>
        <v>-13.801417999999998</v>
      </c>
      <c r="D51" s="70">
        <f>VLOOKUP(B51,'Total iesiri UR'!$C$3:$D$167,2,FALSE)</f>
        <v>1452.4804179999999</v>
      </c>
      <c r="E51" s="89">
        <f t="shared" si="1"/>
        <v>-9.5019649345799307E-3</v>
      </c>
      <c r="F51" s="39">
        <f>VLOOKUP(B51,'Calcul dezechilibre MWh GMOIS'!$C$3:$AI$167,3,FALSE)</f>
        <v>-12.18323</v>
      </c>
      <c r="G51" s="68">
        <f>VLOOKUP(B51,'Calcul dezechilibre MWh GMOIS'!$C$3:$AI$167,4,FALSE)</f>
        <v>-0.196461</v>
      </c>
      <c r="H51" s="68">
        <f>VLOOKUP(B51,'Calcul dezechilibre MWh GMOIS'!$C$3:$AI$167,5,FALSE)</f>
        <v>-0.18704599999999999</v>
      </c>
      <c r="I51" s="68">
        <f>VLOOKUP(B51,'Calcul dezechilibre MWh GMOIS'!$C$3:$AI$167,6,FALSE)</f>
        <v>-0.18013299999999999</v>
      </c>
      <c r="J51" s="68">
        <f>VLOOKUP(B51,'Calcul dezechilibre MWh GMOIS'!$C$3:$AI$167,7,FALSE)</f>
        <v>-0.177005</v>
      </c>
      <c r="K51" s="68">
        <f>VLOOKUP(B51,'Calcul dezechilibre MWh GMOIS'!$C$3:$AI$167,8,FALSE)</f>
        <v>-0.14304</v>
      </c>
      <c r="L51" s="68">
        <f>VLOOKUP(B51,'Calcul dezechilibre MWh GMOIS'!$C$3:$AI$167,9,FALSE)</f>
        <v>-0.129076</v>
      </c>
      <c r="M51" s="68">
        <f>VLOOKUP(B51,'Calcul dezechilibre MWh GMOIS'!$C$3:$AI$167,10,FALSE)</f>
        <v>-0.115671</v>
      </c>
      <c r="N51" s="68">
        <f>VLOOKUP(B51,'Calcul dezechilibre MWh GMOIS'!$C$3:$AI$167,11,FALSE)</f>
        <v>-0.16591400000000001</v>
      </c>
      <c r="O51" s="68">
        <f>VLOOKUP(B51,'Calcul dezechilibre MWh GMOIS'!$C$3:$AI$167,12,FALSE)</f>
        <v>-0.16351599999999999</v>
      </c>
      <c r="P51" s="68">
        <f>VLOOKUP(B51,'Calcul dezechilibre MWh GMOIS'!$C$3:$AI$167,13,FALSE)</f>
        <v>-0.160326</v>
      </c>
      <c r="Q51" s="68">
        <f>VLOOKUP(B51,'Calcul dezechilibre MWh GMOIS'!$C$3:$AI$167,14,FALSE)</f>
        <v>0</v>
      </c>
      <c r="R51" s="68">
        <f>VLOOKUP(B51,'Calcul dezechilibre MWh GMOIS'!$C$3:$AI$167,15,FALSE)</f>
        <v>0</v>
      </c>
      <c r="S51" s="68">
        <f>VLOOKUP(B51,'Calcul dezechilibre MWh GMOIS'!$C$3:$AI$167,16,FALSE)</f>
        <v>0</v>
      </c>
      <c r="T51" s="68">
        <f>VLOOKUP(B51,'Calcul dezechilibre MWh GMOIS'!$C$3:$AI$167,17,FALSE)</f>
        <v>0</v>
      </c>
      <c r="U51" s="68">
        <f>VLOOKUP(B51,'Calcul dezechilibre MWh GMOIS'!$C$3:$AI$167,18,FALSE)</f>
        <v>0</v>
      </c>
      <c r="V51" s="68">
        <f>VLOOKUP(B51,'Calcul dezechilibre MWh GMOIS'!$C$3:$AI$167,19,FALSE)</f>
        <v>0</v>
      </c>
      <c r="W51" s="68">
        <f>VLOOKUP(B51,'Calcul dezechilibre MWh GMOIS'!$C$3:$AI$167,20,FALSE)</f>
        <v>0</v>
      </c>
      <c r="X51" s="68">
        <f>VLOOKUP(B51,'Calcul dezechilibre MWh GMOIS'!$C$3:$AI$167,21,FALSE)</f>
        <v>0</v>
      </c>
      <c r="Y51" s="68">
        <f>VLOOKUP(B51,'Calcul dezechilibre MWh GMOIS'!$C$3:$AI$167,22,FALSE)</f>
        <v>0</v>
      </c>
      <c r="Z51" s="68">
        <f>VLOOKUP(B51,'Calcul dezechilibre MWh GMOIS'!$C$3:$AI$167,23,FALSE)</f>
        <v>0</v>
      </c>
      <c r="AA51" s="68">
        <f>VLOOKUP(B51,'Calcul dezechilibre MWh GMOIS'!$C$3:$AI$167,24,FALSE)</f>
        <v>0</v>
      </c>
      <c r="AB51" s="68">
        <f>VLOOKUP(B51,'Calcul dezechilibre MWh GMOIS'!$C$3:$AI$167,25,FALSE)</f>
        <v>0</v>
      </c>
      <c r="AC51" s="68">
        <f>VLOOKUP(B51,'Calcul dezechilibre MWh GMOIS'!$C$3:$AI$167,26,FALSE)</f>
        <v>0</v>
      </c>
      <c r="AD51" s="68">
        <f>VLOOKUP(B51,'Calcul dezechilibre MWh GMOIS'!$C$3:$AI$167,27,FALSE)</f>
        <v>0</v>
      </c>
      <c r="AE51" s="68">
        <f>VLOOKUP(B51,'Calcul dezechilibre MWh GMOIS'!$C$3:$AI$167,28,FALSE)</f>
        <v>0</v>
      </c>
      <c r="AF51" s="68">
        <f>VLOOKUP(B51,'Calcul dezechilibre MWh GMOIS'!$C$3:$AI$167,29,FALSE)</f>
        <v>0</v>
      </c>
      <c r="AG51" s="68">
        <f>VLOOKUP(B51,'Calcul dezechilibre MWh GMOIS'!$C$3:$AI$167,30,FALSE)</f>
        <v>0</v>
      </c>
      <c r="AH51" s="68">
        <f>VLOOKUP(B51,'Calcul dezechilibre MWh GMOIS'!$C$3:$AI$167,31,FALSE)</f>
        <v>0</v>
      </c>
      <c r="AI51" s="68">
        <f>VLOOKUP(B51,'Calcul dezechilibre MWh GMOIS'!$C$3:$AI$167,32,FALSE)</f>
        <v>0</v>
      </c>
      <c r="AJ51" s="68">
        <f>VLOOKUP(B51,'Calcul dezechilibre MWh GMOIS'!$C$3:$AI$167,33,FALSE)</f>
        <v>0</v>
      </c>
    </row>
    <row r="52" spans="1:36" s="13" customFormat="1" x14ac:dyDescent="0.45">
      <c r="A52" s="102">
        <v>50</v>
      </c>
      <c r="B52" s="170" t="s">
        <v>60</v>
      </c>
      <c r="C52" s="87">
        <f t="shared" si="0"/>
        <v>1480.4370250000002</v>
      </c>
      <c r="D52" s="70">
        <f>VLOOKUP(B52,'Total iesiri UR'!$C$3:$D$167,2,FALSE)</f>
        <v>1320.0199749999999</v>
      </c>
      <c r="E52" s="89">
        <f t="shared" si="1"/>
        <v>1.1215262291769488</v>
      </c>
      <c r="F52" s="39">
        <f>VLOOKUP(B52,'Calcul dezechilibre MWh GMOIS'!$C$3:$AI$167,3,FALSE)</f>
        <v>133.03450599999999</v>
      </c>
      <c r="G52" s="68">
        <f>VLOOKUP(B52,'Calcul dezechilibre MWh GMOIS'!$C$3:$AI$167,4,FALSE)</f>
        <v>134.059338</v>
      </c>
      <c r="H52" s="68">
        <f>VLOOKUP(B52,'Calcul dezechilibre MWh GMOIS'!$C$3:$AI$167,5,FALSE)</f>
        <v>131.50957099999999</v>
      </c>
      <c r="I52" s="68">
        <f>VLOOKUP(B52,'Calcul dezechilibre MWh GMOIS'!$C$3:$AI$167,6,FALSE)</f>
        <v>133.87581599999999</v>
      </c>
      <c r="J52" s="68">
        <f>VLOOKUP(B52,'Calcul dezechilibre MWh GMOIS'!$C$3:$AI$167,7,FALSE)</f>
        <v>132.57114300000001</v>
      </c>
      <c r="K52" s="68">
        <f>VLOOKUP(B52,'Calcul dezechilibre MWh GMOIS'!$C$3:$AI$167,8,FALSE)</f>
        <v>133.07717299999999</v>
      </c>
      <c r="L52" s="68">
        <f>VLOOKUP(B52,'Calcul dezechilibre MWh GMOIS'!$C$3:$AI$167,9,FALSE)</f>
        <v>131.024461</v>
      </c>
      <c r="M52" s="68">
        <f>VLOOKUP(B52,'Calcul dezechilibre MWh GMOIS'!$C$3:$AI$167,10,FALSE)</f>
        <v>136.93192199999999</v>
      </c>
      <c r="N52" s="68">
        <f>VLOOKUP(B52,'Calcul dezechilibre MWh GMOIS'!$C$3:$AI$167,11,FALSE)</f>
        <v>138.47574900000001</v>
      </c>
      <c r="O52" s="68">
        <f>VLOOKUP(B52,'Calcul dezechilibre MWh GMOIS'!$C$3:$AI$167,12,FALSE)</f>
        <v>137.336915</v>
      </c>
      <c r="P52" s="68">
        <f>VLOOKUP(B52,'Calcul dezechilibre MWh GMOIS'!$C$3:$AI$167,13,FALSE)</f>
        <v>138.54043100000001</v>
      </c>
      <c r="Q52" s="68">
        <f>VLOOKUP(B52,'Calcul dezechilibre MWh GMOIS'!$C$3:$AI$167,14,FALSE)</f>
        <v>0</v>
      </c>
      <c r="R52" s="68">
        <f>VLOOKUP(B52,'Calcul dezechilibre MWh GMOIS'!$C$3:$AI$167,15,FALSE)</f>
        <v>0</v>
      </c>
      <c r="S52" s="68">
        <f>VLOOKUP(B52,'Calcul dezechilibre MWh GMOIS'!$C$3:$AI$167,16,FALSE)</f>
        <v>0</v>
      </c>
      <c r="T52" s="68">
        <f>VLOOKUP(B52,'Calcul dezechilibre MWh GMOIS'!$C$3:$AI$167,17,FALSE)</f>
        <v>0</v>
      </c>
      <c r="U52" s="68">
        <f>VLOOKUP(B52,'Calcul dezechilibre MWh GMOIS'!$C$3:$AI$167,18,FALSE)</f>
        <v>0</v>
      </c>
      <c r="V52" s="68">
        <f>VLOOKUP(B52,'Calcul dezechilibre MWh GMOIS'!$C$3:$AI$167,19,FALSE)</f>
        <v>0</v>
      </c>
      <c r="W52" s="68">
        <f>VLOOKUP(B52,'Calcul dezechilibre MWh GMOIS'!$C$3:$AI$167,20,FALSE)</f>
        <v>0</v>
      </c>
      <c r="X52" s="68">
        <f>VLOOKUP(B52,'Calcul dezechilibre MWh GMOIS'!$C$3:$AI$167,21,FALSE)</f>
        <v>0</v>
      </c>
      <c r="Y52" s="68">
        <f>VLOOKUP(B52,'Calcul dezechilibre MWh GMOIS'!$C$3:$AI$167,22,FALSE)</f>
        <v>0</v>
      </c>
      <c r="Z52" s="68">
        <f>VLOOKUP(B52,'Calcul dezechilibre MWh GMOIS'!$C$3:$AI$167,23,FALSE)</f>
        <v>0</v>
      </c>
      <c r="AA52" s="68">
        <f>VLOOKUP(B52,'Calcul dezechilibre MWh GMOIS'!$C$3:$AI$167,24,FALSE)</f>
        <v>0</v>
      </c>
      <c r="AB52" s="68">
        <f>VLOOKUP(B52,'Calcul dezechilibre MWh GMOIS'!$C$3:$AI$167,25,FALSE)</f>
        <v>0</v>
      </c>
      <c r="AC52" s="68">
        <f>VLOOKUP(B52,'Calcul dezechilibre MWh GMOIS'!$C$3:$AI$167,26,FALSE)</f>
        <v>0</v>
      </c>
      <c r="AD52" s="68">
        <f>VLOOKUP(B52,'Calcul dezechilibre MWh GMOIS'!$C$3:$AI$167,27,FALSE)</f>
        <v>0</v>
      </c>
      <c r="AE52" s="68">
        <f>VLOOKUP(B52,'Calcul dezechilibre MWh GMOIS'!$C$3:$AI$167,28,FALSE)</f>
        <v>0</v>
      </c>
      <c r="AF52" s="68">
        <f>VLOOKUP(B52,'Calcul dezechilibre MWh GMOIS'!$C$3:$AI$167,29,FALSE)</f>
        <v>0</v>
      </c>
      <c r="AG52" s="68">
        <f>VLOOKUP(B52,'Calcul dezechilibre MWh GMOIS'!$C$3:$AI$167,30,FALSE)</f>
        <v>0</v>
      </c>
      <c r="AH52" s="68">
        <f>VLOOKUP(B52,'Calcul dezechilibre MWh GMOIS'!$C$3:$AI$167,31,FALSE)</f>
        <v>0</v>
      </c>
      <c r="AI52" s="68">
        <f>VLOOKUP(B52,'Calcul dezechilibre MWh GMOIS'!$C$3:$AI$167,32,FALSE)</f>
        <v>0</v>
      </c>
      <c r="AJ52" s="68">
        <f>VLOOKUP(B52,'Calcul dezechilibre MWh GMOIS'!$C$3:$AI$167,33,FALSE)</f>
        <v>0</v>
      </c>
    </row>
    <row r="53" spans="1:36" s="13" customFormat="1" x14ac:dyDescent="0.45">
      <c r="A53" s="102">
        <v>51</v>
      </c>
      <c r="B53" s="170" t="s">
        <v>79</v>
      </c>
      <c r="C53" s="87">
        <f t="shared" si="0"/>
        <v>344.96665100000001</v>
      </c>
      <c r="D53" s="70">
        <f>VLOOKUP(B53,'Total iesiri UR'!$C$3:$D$167,2,FALSE)</f>
        <v>2819.161349</v>
      </c>
      <c r="E53" s="89">
        <f t="shared" si="1"/>
        <v>0.12236499025583088</v>
      </c>
      <c r="F53" s="39">
        <f>VLOOKUP(B53,'Calcul dezechilibre MWh GMOIS'!$C$3:$AI$167,3,FALSE)</f>
        <v>34.600257999999997</v>
      </c>
      <c r="G53" s="68">
        <f>VLOOKUP(B53,'Calcul dezechilibre MWh GMOIS'!$C$3:$AI$167,4,FALSE)</f>
        <v>30.551938</v>
      </c>
      <c r="H53" s="68">
        <f>VLOOKUP(B53,'Calcul dezechilibre MWh GMOIS'!$C$3:$AI$167,5,FALSE)</f>
        <v>34.840280999999997</v>
      </c>
      <c r="I53" s="68">
        <f>VLOOKUP(B53,'Calcul dezechilibre MWh GMOIS'!$C$3:$AI$167,6,FALSE)</f>
        <v>32.085062999999998</v>
      </c>
      <c r="J53" s="68">
        <f>VLOOKUP(B53,'Calcul dezechilibre MWh GMOIS'!$C$3:$AI$167,7,FALSE)</f>
        <v>30.976524000000001</v>
      </c>
      <c r="K53" s="68">
        <f>VLOOKUP(B53,'Calcul dezechilibre MWh GMOIS'!$C$3:$AI$167,8,FALSE)</f>
        <v>21.89686</v>
      </c>
      <c r="L53" s="68">
        <f>VLOOKUP(B53,'Calcul dezechilibre MWh GMOIS'!$C$3:$AI$167,9,FALSE)</f>
        <v>19.134837000000001</v>
      </c>
      <c r="M53" s="68">
        <f>VLOOKUP(B53,'Calcul dezechilibre MWh GMOIS'!$C$3:$AI$167,10,FALSE)</f>
        <v>36.067010000000003</v>
      </c>
      <c r="N53" s="68">
        <f>VLOOKUP(B53,'Calcul dezechilibre MWh GMOIS'!$C$3:$AI$167,11,FALSE)</f>
        <v>34.978299999999997</v>
      </c>
      <c r="O53" s="68">
        <f>VLOOKUP(B53,'Calcul dezechilibre MWh GMOIS'!$C$3:$AI$167,12,FALSE)</f>
        <v>34.936160000000001</v>
      </c>
      <c r="P53" s="68">
        <f>VLOOKUP(B53,'Calcul dezechilibre MWh GMOIS'!$C$3:$AI$167,13,FALSE)</f>
        <v>34.899419999999999</v>
      </c>
      <c r="Q53" s="68">
        <f>VLOOKUP(B53,'Calcul dezechilibre MWh GMOIS'!$C$3:$AI$167,14,FALSE)</f>
        <v>0</v>
      </c>
      <c r="R53" s="68">
        <f>VLOOKUP(B53,'Calcul dezechilibre MWh GMOIS'!$C$3:$AI$167,15,FALSE)</f>
        <v>0</v>
      </c>
      <c r="S53" s="68">
        <f>VLOOKUP(B53,'Calcul dezechilibre MWh GMOIS'!$C$3:$AI$167,16,FALSE)</f>
        <v>0</v>
      </c>
      <c r="T53" s="68">
        <f>VLOOKUP(B53,'Calcul dezechilibre MWh GMOIS'!$C$3:$AI$167,17,FALSE)</f>
        <v>0</v>
      </c>
      <c r="U53" s="68">
        <f>VLOOKUP(B53,'Calcul dezechilibre MWh GMOIS'!$C$3:$AI$167,18,FALSE)</f>
        <v>0</v>
      </c>
      <c r="V53" s="68">
        <f>VLOOKUP(B53,'Calcul dezechilibre MWh GMOIS'!$C$3:$AI$167,19,FALSE)</f>
        <v>0</v>
      </c>
      <c r="W53" s="68">
        <f>VLOOKUP(B53,'Calcul dezechilibre MWh GMOIS'!$C$3:$AI$167,20,FALSE)</f>
        <v>0</v>
      </c>
      <c r="X53" s="68">
        <f>VLOOKUP(B53,'Calcul dezechilibre MWh GMOIS'!$C$3:$AI$167,21,FALSE)</f>
        <v>0</v>
      </c>
      <c r="Y53" s="68">
        <f>VLOOKUP(B53,'Calcul dezechilibre MWh GMOIS'!$C$3:$AI$167,22,FALSE)</f>
        <v>0</v>
      </c>
      <c r="Z53" s="68">
        <f>VLOOKUP(B53,'Calcul dezechilibre MWh GMOIS'!$C$3:$AI$167,23,FALSE)</f>
        <v>0</v>
      </c>
      <c r="AA53" s="68">
        <f>VLOOKUP(B53,'Calcul dezechilibre MWh GMOIS'!$C$3:$AI$167,24,FALSE)</f>
        <v>0</v>
      </c>
      <c r="AB53" s="68">
        <f>VLOOKUP(B53,'Calcul dezechilibre MWh GMOIS'!$C$3:$AI$167,25,FALSE)</f>
        <v>0</v>
      </c>
      <c r="AC53" s="68">
        <f>VLOOKUP(B53,'Calcul dezechilibre MWh GMOIS'!$C$3:$AI$167,26,FALSE)</f>
        <v>0</v>
      </c>
      <c r="AD53" s="68">
        <f>VLOOKUP(B53,'Calcul dezechilibre MWh GMOIS'!$C$3:$AI$167,27,FALSE)</f>
        <v>0</v>
      </c>
      <c r="AE53" s="68">
        <f>VLOOKUP(B53,'Calcul dezechilibre MWh GMOIS'!$C$3:$AI$167,28,FALSE)</f>
        <v>0</v>
      </c>
      <c r="AF53" s="68">
        <f>VLOOKUP(B53,'Calcul dezechilibre MWh GMOIS'!$C$3:$AI$167,29,FALSE)</f>
        <v>0</v>
      </c>
      <c r="AG53" s="68">
        <f>VLOOKUP(B53,'Calcul dezechilibre MWh GMOIS'!$C$3:$AI$167,30,FALSE)</f>
        <v>0</v>
      </c>
      <c r="AH53" s="68">
        <f>VLOOKUP(B53,'Calcul dezechilibre MWh GMOIS'!$C$3:$AI$167,31,FALSE)</f>
        <v>0</v>
      </c>
      <c r="AI53" s="68">
        <f>VLOOKUP(B53,'Calcul dezechilibre MWh GMOIS'!$C$3:$AI$167,32,FALSE)</f>
        <v>0</v>
      </c>
      <c r="AJ53" s="68">
        <f>VLOOKUP(B53,'Calcul dezechilibre MWh GMOIS'!$C$3:$AI$167,33,FALSE)</f>
        <v>0</v>
      </c>
    </row>
    <row r="54" spans="1:36" s="13" customFormat="1" x14ac:dyDescent="0.45">
      <c r="A54" s="102">
        <v>52</v>
      </c>
      <c r="B54" s="170" t="s">
        <v>145</v>
      </c>
      <c r="C54" s="87">
        <f t="shared" si="0"/>
        <v>0</v>
      </c>
      <c r="D54" s="70">
        <f>VLOOKUP(B54,'Total iesiri UR'!$C$3:$D$167,2,FALSE)</f>
        <v>5702.8509999999987</v>
      </c>
      <c r="E54" s="89">
        <f t="shared" si="1"/>
        <v>0</v>
      </c>
      <c r="F54" s="39">
        <f>VLOOKUP(B54,'Calcul dezechilibre MWh GMOIS'!$C$3:$AI$167,3,FALSE)</f>
        <v>0</v>
      </c>
      <c r="G54" s="68">
        <f>VLOOKUP(B54,'Calcul dezechilibre MWh GMOIS'!$C$3:$AI$167,4,FALSE)</f>
        <v>0</v>
      </c>
      <c r="H54" s="68">
        <f>VLOOKUP(B54,'Calcul dezechilibre MWh GMOIS'!$C$3:$AI$167,5,FALSE)</f>
        <v>0</v>
      </c>
      <c r="I54" s="68">
        <f>VLOOKUP(B54,'Calcul dezechilibre MWh GMOIS'!$C$3:$AI$167,6,FALSE)</f>
        <v>0</v>
      </c>
      <c r="J54" s="68">
        <f>VLOOKUP(B54,'Calcul dezechilibre MWh GMOIS'!$C$3:$AI$167,7,FALSE)</f>
        <v>0</v>
      </c>
      <c r="K54" s="68">
        <f>VLOOKUP(B54,'Calcul dezechilibre MWh GMOIS'!$C$3:$AI$167,8,FALSE)</f>
        <v>0</v>
      </c>
      <c r="L54" s="68">
        <f>VLOOKUP(B54,'Calcul dezechilibre MWh GMOIS'!$C$3:$AI$167,9,FALSE)</f>
        <v>0</v>
      </c>
      <c r="M54" s="68">
        <f>VLOOKUP(B54,'Calcul dezechilibre MWh GMOIS'!$C$3:$AI$167,10,FALSE)</f>
        <v>0</v>
      </c>
      <c r="N54" s="68">
        <f>VLOOKUP(B54,'Calcul dezechilibre MWh GMOIS'!$C$3:$AI$167,11,FALSE)</f>
        <v>0</v>
      </c>
      <c r="O54" s="68">
        <f>VLOOKUP(B54,'Calcul dezechilibre MWh GMOIS'!$C$3:$AI$167,12,FALSE)</f>
        <v>0</v>
      </c>
      <c r="P54" s="68">
        <f>VLOOKUP(B54,'Calcul dezechilibre MWh GMOIS'!$C$3:$AI$167,13,FALSE)</f>
        <v>0</v>
      </c>
      <c r="Q54" s="68">
        <f>VLOOKUP(B54,'Calcul dezechilibre MWh GMOIS'!$C$3:$AI$167,14,FALSE)</f>
        <v>0</v>
      </c>
      <c r="R54" s="68">
        <f>VLOOKUP(B54,'Calcul dezechilibre MWh GMOIS'!$C$3:$AI$167,15,FALSE)</f>
        <v>0</v>
      </c>
      <c r="S54" s="68">
        <f>VLOOKUP(B54,'Calcul dezechilibre MWh GMOIS'!$C$3:$AI$167,16,FALSE)</f>
        <v>0</v>
      </c>
      <c r="T54" s="68">
        <f>VLOOKUP(B54,'Calcul dezechilibre MWh GMOIS'!$C$3:$AI$167,17,FALSE)</f>
        <v>0</v>
      </c>
      <c r="U54" s="68">
        <f>VLOOKUP(B54,'Calcul dezechilibre MWh GMOIS'!$C$3:$AI$167,18,FALSE)</f>
        <v>0</v>
      </c>
      <c r="V54" s="68">
        <f>VLOOKUP(B54,'Calcul dezechilibre MWh GMOIS'!$C$3:$AI$167,19,FALSE)</f>
        <v>0</v>
      </c>
      <c r="W54" s="68">
        <f>VLOOKUP(B54,'Calcul dezechilibre MWh GMOIS'!$C$3:$AI$167,20,FALSE)</f>
        <v>0</v>
      </c>
      <c r="X54" s="68">
        <f>VLOOKUP(B54,'Calcul dezechilibre MWh GMOIS'!$C$3:$AI$167,21,FALSE)</f>
        <v>0</v>
      </c>
      <c r="Y54" s="68">
        <f>VLOOKUP(B54,'Calcul dezechilibre MWh GMOIS'!$C$3:$AI$167,22,FALSE)</f>
        <v>0</v>
      </c>
      <c r="Z54" s="68">
        <f>VLOOKUP(B54,'Calcul dezechilibre MWh GMOIS'!$C$3:$AI$167,23,FALSE)</f>
        <v>0</v>
      </c>
      <c r="AA54" s="68">
        <f>VLOOKUP(B54,'Calcul dezechilibre MWh GMOIS'!$C$3:$AI$167,24,FALSE)</f>
        <v>0</v>
      </c>
      <c r="AB54" s="68">
        <f>VLOOKUP(B54,'Calcul dezechilibre MWh GMOIS'!$C$3:$AI$167,25,FALSE)</f>
        <v>0</v>
      </c>
      <c r="AC54" s="68">
        <f>VLOOKUP(B54,'Calcul dezechilibre MWh GMOIS'!$C$3:$AI$167,26,FALSE)</f>
        <v>0</v>
      </c>
      <c r="AD54" s="68">
        <f>VLOOKUP(B54,'Calcul dezechilibre MWh GMOIS'!$C$3:$AI$167,27,FALSE)</f>
        <v>0</v>
      </c>
      <c r="AE54" s="68">
        <f>VLOOKUP(B54,'Calcul dezechilibre MWh GMOIS'!$C$3:$AI$167,28,FALSE)</f>
        <v>0</v>
      </c>
      <c r="AF54" s="68">
        <f>VLOOKUP(B54,'Calcul dezechilibre MWh GMOIS'!$C$3:$AI$167,29,FALSE)</f>
        <v>0</v>
      </c>
      <c r="AG54" s="68">
        <f>VLOOKUP(B54,'Calcul dezechilibre MWh GMOIS'!$C$3:$AI$167,30,FALSE)</f>
        <v>0</v>
      </c>
      <c r="AH54" s="68">
        <f>VLOOKUP(B54,'Calcul dezechilibre MWh GMOIS'!$C$3:$AI$167,31,FALSE)</f>
        <v>0</v>
      </c>
      <c r="AI54" s="68">
        <f>VLOOKUP(B54,'Calcul dezechilibre MWh GMOIS'!$C$3:$AI$167,32,FALSE)</f>
        <v>0</v>
      </c>
      <c r="AJ54" s="68">
        <f>VLOOKUP(B54,'Calcul dezechilibre MWh GMOIS'!$C$3:$AI$167,33,FALSE)</f>
        <v>0</v>
      </c>
    </row>
    <row r="55" spans="1:36" s="13" customFormat="1" x14ac:dyDescent="0.45">
      <c r="A55" s="102">
        <v>53</v>
      </c>
      <c r="B55" s="170" t="s">
        <v>83</v>
      </c>
      <c r="C55" s="87">
        <f t="shared" si="0"/>
        <v>2.494904</v>
      </c>
      <c r="D55" s="70">
        <f>VLOOKUP(B55,'Total iesiri UR'!$C$3:$D$167,2,FALSE)</f>
        <v>2100.6630960000002</v>
      </c>
      <c r="E55" s="89">
        <f t="shared" si="1"/>
        <v>1.1876745037082328E-3</v>
      </c>
      <c r="F55" s="39">
        <f>VLOOKUP(B55,'Calcul dezechilibre MWh GMOIS'!$C$3:$AI$167,3,FALSE)</f>
        <v>0.282217</v>
      </c>
      <c r="G55" s="68">
        <f>VLOOKUP(B55,'Calcul dezechilibre MWh GMOIS'!$C$3:$AI$167,4,FALSE)</f>
        <v>0.20286399999999999</v>
      </c>
      <c r="H55" s="68">
        <f>VLOOKUP(B55,'Calcul dezechilibre MWh GMOIS'!$C$3:$AI$167,5,FALSE)</f>
        <v>0.22606000000000001</v>
      </c>
      <c r="I55" s="68">
        <f>VLOOKUP(B55,'Calcul dezechilibre MWh GMOIS'!$C$3:$AI$167,6,FALSE)</f>
        <v>0.186584</v>
      </c>
      <c r="J55" s="68">
        <f>VLOOKUP(B55,'Calcul dezechilibre MWh GMOIS'!$C$3:$AI$167,7,FALSE)</f>
        <v>0.19484699999999999</v>
      </c>
      <c r="K55" s="68">
        <f>VLOOKUP(B55,'Calcul dezechilibre MWh GMOIS'!$C$3:$AI$167,8,FALSE)</f>
        <v>0.323569</v>
      </c>
      <c r="L55" s="68">
        <f>VLOOKUP(B55,'Calcul dezechilibre MWh GMOIS'!$C$3:$AI$167,9,FALSE)</f>
        <v>0.16101799999999999</v>
      </c>
      <c r="M55" s="68">
        <f>VLOOKUP(B55,'Calcul dezechilibre MWh GMOIS'!$C$3:$AI$167,10,FALSE)</f>
        <v>0.26857199999999998</v>
      </c>
      <c r="N55" s="68">
        <f>VLOOKUP(B55,'Calcul dezechilibre MWh GMOIS'!$C$3:$AI$167,11,FALSE)</f>
        <v>0.238123</v>
      </c>
      <c r="O55" s="68">
        <f>VLOOKUP(B55,'Calcul dezechilibre MWh GMOIS'!$C$3:$AI$167,12,FALSE)</f>
        <v>0.22301099999999999</v>
      </c>
      <c r="P55" s="68">
        <f>VLOOKUP(B55,'Calcul dezechilibre MWh GMOIS'!$C$3:$AI$167,13,FALSE)</f>
        <v>0.18803900000000001</v>
      </c>
      <c r="Q55" s="68">
        <f>VLOOKUP(B55,'Calcul dezechilibre MWh GMOIS'!$C$3:$AI$167,14,FALSE)</f>
        <v>0</v>
      </c>
      <c r="R55" s="68">
        <f>VLOOKUP(B55,'Calcul dezechilibre MWh GMOIS'!$C$3:$AI$167,15,FALSE)</f>
        <v>0</v>
      </c>
      <c r="S55" s="68">
        <f>VLOOKUP(B55,'Calcul dezechilibre MWh GMOIS'!$C$3:$AI$167,16,FALSE)</f>
        <v>0</v>
      </c>
      <c r="T55" s="68">
        <f>VLOOKUP(B55,'Calcul dezechilibre MWh GMOIS'!$C$3:$AI$167,17,FALSE)</f>
        <v>0</v>
      </c>
      <c r="U55" s="68">
        <f>VLOOKUP(B55,'Calcul dezechilibre MWh GMOIS'!$C$3:$AI$167,18,FALSE)</f>
        <v>0</v>
      </c>
      <c r="V55" s="68">
        <f>VLOOKUP(B55,'Calcul dezechilibre MWh GMOIS'!$C$3:$AI$167,19,FALSE)</f>
        <v>0</v>
      </c>
      <c r="W55" s="68">
        <f>VLOOKUP(B55,'Calcul dezechilibre MWh GMOIS'!$C$3:$AI$167,20,FALSE)</f>
        <v>0</v>
      </c>
      <c r="X55" s="68">
        <f>VLOOKUP(B55,'Calcul dezechilibre MWh GMOIS'!$C$3:$AI$167,21,FALSE)</f>
        <v>0</v>
      </c>
      <c r="Y55" s="68">
        <f>VLOOKUP(B55,'Calcul dezechilibre MWh GMOIS'!$C$3:$AI$167,22,FALSE)</f>
        <v>0</v>
      </c>
      <c r="Z55" s="68">
        <f>VLOOKUP(B55,'Calcul dezechilibre MWh GMOIS'!$C$3:$AI$167,23,FALSE)</f>
        <v>0</v>
      </c>
      <c r="AA55" s="68">
        <f>VLOOKUP(B55,'Calcul dezechilibre MWh GMOIS'!$C$3:$AI$167,24,FALSE)</f>
        <v>0</v>
      </c>
      <c r="AB55" s="68">
        <f>VLOOKUP(B55,'Calcul dezechilibre MWh GMOIS'!$C$3:$AI$167,25,FALSE)</f>
        <v>0</v>
      </c>
      <c r="AC55" s="68">
        <f>VLOOKUP(B55,'Calcul dezechilibre MWh GMOIS'!$C$3:$AI$167,26,FALSE)</f>
        <v>0</v>
      </c>
      <c r="AD55" s="68">
        <f>VLOOKUP(B55,'Calcul dezechilibre MWh GMOIS'!$C$3:$AI$167,27,FALSE)</f>
        <v>0</v>
      </c>
      <c r="AE55" s="68">
        <f>VLOOKUP(B55,'Calcul dezechilibre MWh GMOIS'!$C$3:$AI$167,28,FALSE)</f>
        <v>0</v>
      </c>
      <c r="AF55" s="68">
        <f>VLOOKUP(B55,'Calcul dezechilibre MWh GMOIS'!$C$3:$AI$167,29,FALSE)</f>
        <v>0</v>
      </c>
      <c r="AG55" s="68">
        <f>VLOOKUP(B55,'Calcul dezechilibre MWh GMOIS'!$C$3:$AI$167,30,FALSE)</f>
        <v>0</v>
      </c>
      <c r="AH55" s="68">
        <f>VLOOKUP(B55,'Calcul dezechilibre MWh GMOIS'!$C$3:$AI$167,31,FALSE)</f>
        <v>0</v>
      </c>
      <c r="AI55" s="68">
        <f>VLOOKUP(B55,'Calcul dezechilibre MWh GMOIS'!$C$3:$AI$167,32,FALSE)</f>
        <v>0</v>
      </c>
      <c r="AJ55" s="68">
        <f>VLOOKUP(B55,'Calcul dezechilibre MWh GMOIS'!$C$3:$AI$167,33,FALSE)</f>
        <v>0</v>
      </c>
    </row>
    <row r="56" spans="1:36" s="13" customFormat="1" x14ac:dyDescent="0.45">
      <c r="A56" s="102">
        <v>54</v>
      </c>
      <c r="B56" s="170" t="s">
        <v>5</v>
      </c>
      <c r="C56" s="87">
        <f t="shared" si="0"/>
        <v>-1215.6897750000001</v>
      </c>
      <c r="D56" s="70">
        <f>VLOOKUP(B56,'Total iesiri UR'!$C$3:$D$167,2,FALSE)</f>
        <v>2891.0197750000002</v>
      </c>
      <c r="E56" s="89">
        <f t="shared" si="1"/>
        <v>-0.42050552040931644</v>
      </c>
      <c r="F56" s="39">
        <f>VLOOKUP(B56,'Calcul dezechilibre MWh GMOIS'!$C$3:$AI$167,3,FALSE)</f>
        <v>-99.908900000000003</v>
      </c>
      <c r="G56" s="68">
        <f>VLOOKUP(B56,'Calcul dezechilibre MWh GMOIS'!$C$3:$AI$167,4,FALSE)</f>
        <v>-196.25156999999999</v>
      </c>
      <c r="H56" s="68">
        <f>VLOOKUP(B56,'Calcul dezechilibre MWh GMOIS'!$C$3:$AI$167,5,FALSE)</f>
        <v>-69.806820000000002</v>
      </c>
      <c r="I56" s="68">
        <f>VLOOKUP(B56,'Calcul dezechilibre MWh GMOIS'!$C$3:$AI$167,6,FALSE)</f>
        <v>-115.39606499999999</v>
      </c>
      <c r="J56" s="68">
        <f>VLOOKUP(B56,'Calcul dezechilibre MWh GMOIS'!$C$3:$AI$167,7,FALSE)</f>
        <v>-93.852078000000006</v>
      </c>
      <c r="K56" s="68">
        <f>VLOOKUP(B56,'Calcul dezechilibre MWh GMOIS'!$C$3:$AI$167,8,FALSE)</f>
        <v>-96.745199999999997</v>
      </c>
      <c r="L56" s="68">
        <f>VLOOKUP(B56,'Calcul dezechilibre MWh GMOIS'!$C$3:$AI$167,9,FALSE)</f>
        <v>-70.736135000000004</v>
      </c>
      <c r="M56" s="68">
        <f>VLOOKUP(B56,'Calcul dezechilibre MWh GMOIS'!$C$3:$AI$167,10,FALSE)</f>
        <v>-99.00891</v>
      </c>
      <c r="N56" s="68">
        <f>VLOOKUP(B56,'Calcul dezechilibre MWh GMOIS'!$C$3:$AI$167,11,FALSE)</f>
        <v>-6.5504100000000003</v>
      </c>
      <c r="O56" s="68">
        <f>VLOOKUP(B56,'Calcul dezechilibre MWh GMOIS'!$C$3:$AI$167,12,FALSE)</f>
        <v>-184.52930599999999</v>
      </c>
      <c r="P56" s="68">
        <f>VLOOKUP(B56,'Calcul dezechilibre MWh GMOIS'!$C$3:$AI$167,13,FALSE)</f>
        <v>-182.904381</v>
      </c>
      <c r="Q56" s="68">
        <f>VLOOKUP(B56,'Calcul dezechilibre MWh GMOIS'!$C$3:$AI$167,14,FALSE)</f>
        <v>0</v>
      </c>
      <c r="R56" s="68">
        <f>VLOOKUP(B56,'Calcul dezechilibre MWh GMOIS'!$C$3:$AI$167,15,FALSE)</f>
        <v>0</v>
      </c>
      <c r="S56" s="68">
        <f>VLOOKUP(B56,'Calcul dezechilibre MWh GMOIS'!$C$3:$AI$167,16,FALSE)</f>
        <v>0</v>
      </c>
      <c r="T56" s="68">
        <f>VLOOKUP(B56,'Calcul dezechilibre MWh GMOIS'!$C$3:$AI$167,17,FALSE)</f>
        <v>0</v>
      </c>
      <c r="U56" s="68">
        <f>VLOOKUP(B56,'Calcul dezechilibre MWh GMOIS'!$C$3:$AI$167,18,FALSE)</f>
        <v>0</v>
      </c>
      <c r="V56" s="68">
        <f>VLOOKUP(B56,'Calcul dezechilibre MWh GMOIS'!$C$3:$AI$167,19,FALSE)</f>
        <v>0</v>
      </c>
      <c r="W56" s="68">
        <f>VLOOKUP(B56,'Calcul dezechilibre MWh GMOIS'!$C$3:$AI$167,20,FALSE)</f>
        <v>0</v>
      </c>
      <c r="X56" s="68">
        <f>VLOOKUP(B56,'Calcul dezechilibre MWh GMOIS'!$C$3:$AI$167,21,FALSE)</f>
        <v>0</v>
      </c>
      <c r="Y56" s="68">
        <f>VLOOKUP(B56,'Calcul dezechilibre MWh GMOIS'!$C$3:$AI$167,22,FALSE)</f>
        <v>0</v>
      </c>
      <c r="Z56" s="68">
        <f>VLOOKUP(B56,'Calcul dezechilibre MWh GMOIS'!$C$3:$AI$167,23,FALSE)</f>
        <v>0</v>
      </c>
      <c r="AA56" s="68">
        <f>VLOOKUP(B56,'Calcul dezechilibre MWh GMOIS'!$C$3:$AI$167,24,FALSE)</f>
        <v>0</v>
      </c>
      <c r="AB56" s="68">
        <f>VLOOKUP(B56,'Calcul dezechilibre MWh GMOIS'!$C$3:$AI$167,25,FALSE)</f>
        <v>0</v>
      </c>
      <c r="AC56" s="68">
        <f>VLOOKUP(B56,'Calcul dezechilibre MWh GMOIS'!$C$3:$AI$167,26,FALSE)</f>
        <v>0</v>
      </c>
      <c r="AD56" s="68">
        <f>VLOOKUP(B56,'Calcul dezechilibre MWh GMOIS'!$C$3:$AI$167,27,FALSE)</f>
        <v>0</v>
      </c>
      <c r="AE56" s="68">
        <f>VLOOKUP(B56,'Calcul dezechilibre MWh GMOIS'!$C$3:$AI$167,28,FALSE)</f>
        <v>0</v>
      </c>
      <c r="AF56" s="68">
        <f>VLOOKUP(B56,'Calcul dezechilibre MWh GMOIS'!$C$3:$AI$167,29,FALSE)</f>
        <v>0</v>
      </c>
      <c r="AG56" s="68">
        <f>VLOOKUP(B56,'Calcul dezechilibre MWh GMOIS'!$C$3:$AI$167,30,FALSE)</f>
        <v>0</v>
      </c>
      <c r="AH56" s="68">
        <f>VLOOKUP(B56,'Calcul dezechilibre MWh GMOIS'!$C$3:$AI$167,31,FALSE)</f>
        <v>0</v>
      </c>
      <c r="AI56" s="68">
        <f>VLOOKUP(B56,'Calcul dezechilibre MWh GMOIS'!$C$3:$AI$167,32,FALSE)</f>
        <v>0</v>
      </c>
      <c r="AJ56" s="68">
        <f>VLOOKUP(B56,'Calcul dezechilibre MWh GMOIS'!$C$3:$AI$167,33,FALSE)</f>
        <v>0</v>
      </c>
    </row>
    <row r="57" spans="1:36" s="13" customFormat="1" x14ac:dyDescent="0.45">
      <c r="A57" s="102">
        <v>55</v>
      </c>
      <c r="B57" s="170" t="s">
        <v>206</v>
      </c>
      <c r="C57" s="87">
        <f t="shared" si="0"/>
        <v>0</v>
      </c>
      <c r="D57" s="70">
        <f>VLOOKUP(B57,'Total iesiri UR'!$C$3:$D$167,2,FALSE)</f>
        <v>290.10299999999995</v>
      </c>
      <c r="E57" s="89">
        <f t="shared" si="1"/>
        <v>0</v>
      </c>
      <c r="F57" s="39">
        <f>VLOOKUP(B57,'Calcul dezechilibre MWh GMOIS'!$C$3:$AI$167,3,FALSE)</f>
        <v>0</v>
      </c>
      <c r="G57" s="68">
        <f>VLOOKUP(B57,'Calcul dezechilibre MWh GMOIS'!$C$3:$AI$167,4,FALSE)</f>
        <v>0</v>
      </c>
      <c r="H57" s="68">
        <f>VLOOKUP(B57,'Calcul dezechilibre MWh GMOIS'!$C$3:$AI$167,5,FALSE)</f>
        <v>0</v>
      </c>
      <c r="I57" s="68">
        <f>VLOOKUP(B57,'Calcul dezechilibre MWh GMOIS'!$C$3:$AI$167,6,FALSE)</f>
        <v>0</v>
      </c>
      <c r="J57" s="68">
        <f>VLOOKUP(B57,'Calcul dezechilibre MWh GMOIS'!$C$3:$AI$167,7,FALSE)</f>
        <v>0</v>
      </c>
      <c r="K57" s="68">
        <f>VLOOKUP(B57,'Calcul dezechilibre MWh GMOIS'!$C$3:$AI$167,8,FALSE)</f>
        <v>0</v>
      </c>
      <c r="L57" s="68">
        <f>VLOOKUP(B57,'Calcul dezechilibre MWh GMOIS'!$C$3:$AI$167,9,FALSE)</f>
        <v>0</v>
      </c>
      <c r="M57" s="68">
        <f>VLOOKUP(B57,'Calcul dezechilibre MWh GMOIS'!$C$3:$AI$167,10,FALSE)</f>
        <v>0</v>
      </c>
      <c r="N57" s="68">
        <f>VLOOKUP(B57,'Calcul dezechilibre MWh GMOIS'!$C$3:$AI$167,11,FALSE)</f>
        <v>0</v>
      </c>
      <c r="O57" s="68">
        <f>VLOOKUP(B57,'Calcul dezechilibre MWh GMOIS'!$C$3:$AI$167,12,FALSE)</f>
        <v>0</v>
      </c>
      <c r="P57" s="68">
        <f>VLOOKUP(B57,'Calcul dezechilibre MWh GMOIS'!$C$3:$AI$167,13,FALSE)</f>
        <v>0</v>
      </c>
      <c r="Q57" s="68">
        <f>VLOOKUP(B57,'Calcul dezechilibre MWh GMOIS'!$C$3:$AI$167,14,FALSE)</f>
        <v>0</v>
      </c>
      <c r="R57" s="68">
        <f>VLOOKUP(B57,'Calcul dezechilibre MWh GMOIS'!$C$3:$AI$167,15,FALSE)</f>
        <v>0</v>
      </c>
      <c r="S57" s="68">
        <f>VLOOKUP(B57,'Calcul dezechilibre MWh GMOIS'!$C$3:$AI$167,16,FALSE)</f>
        <v>0</v>
      </c>
      <c r="T57" s="68">
        <f>VLOOKUP(B57,'Calcul dezechilibre MWh GMOIS'!$C$3:$AI$167,17,FALSE)</f>
        <v>0</v>
      </c>
      <c r="U57" s="68">
        <f>VLOOKUP(B57,'Calcul dezechilibre MWh GMOIS'!$C$3:$AI$167,18,FALSE)</f>
        <v>0</v>
      </c>
      <c r="V57" s="68">
        <f>VLOOKUP(B57,'Calcul dezechilibre MWh GMOIS'!$C$3:$AI$167,19,FALSE)</f>
        <v>0</v>
      </c>
      <c r="W57" s="68">
        <f>VLOOKUP(B57,'Calcul dezechilibre MWh GMOIS'!$C$3:$AI$167,20,FALSE)</f>
        <v>0</v>
      </c>
      <c r="X57" s="68">
        <f>VLOOKUP(B57,'Calcul dezechilibre MWh GMOIS'!$C$3:$AI$167,21,FALSE)</f>
        <v>0</v>
      </c>
      <c r="Y57" s="68">
        <f>VLOOKUP(B57,'Calcul dezechilibre MWh GMOIS'!$C$3:$AI$167,22,FALSE)</f>
        <v>0</v>
      </c>
      <c r="Z57" s="68">
        <f>VLOOKUP(B57,'Calcul dezechilibre MWh GMOIS'!$C$3:$AI$167,23,FALSE)</f>
        <v>0</v>
      </c>
      <c r="AA57" s="68">
        <f>VLOOKUP(B57,'Calcul dezechilibre MWh GMOIS'!$C$3:$AI$167,24,FALSE)</f>
        <v>0</v>
      </c>
      <c r="AB57" s="68">
        <f>VLOOKUP(B57,'Calcul dezechilibre MWh GMOIS'!$C$3:$AI$167,25,FALSE)</f>
        <v>0</v>
      </c>
      <c r="AC57" s="68">
        <f>VLOOKUP(B57,'Calcul dezechilibre MWh GMOIS'!$C$3:$AI$167,26,FALSE)</f>
        <v>0</v>
      </c>
      <c r="AD57" s="68">
        <f>VLOOKUP(B57,'Calcul dezechilibre MWh GMOIS'!$C$3:$AI$167,27,FALSE)</f>
        <v>0</v>
      </c>
      <c r="AE57" s="68">
        <f>VLOOKUP(B57,'Calcul dezechilibre MWh GMOIS'!$C$3:$AI$167,28,FALSE)</f>
        <v>0</v>
      </c>
      <c r="AF57" s="68">
        <f>VLOOKUP(B57,'Calcul dezechilibre MWh GMOIS'!$C$3:$AI$167,29,FALSE)</f>
        <v>0</v>
      </c>
      <c r="AG57" s="68">
        <f>VLOOKUP(B57,'Calcul dezechilibre MWh GMOIS'!$C$3:$AI$167,30,FALSE)</f>
        <v>0</v>
      </c>
      <c r="AH57" s="68">
        <f>VLOOKUP(B57,'Calcul dezechilibre MWh GMOIS'!$C$3:$AI$167,31,FALSE)</f>
        <v>0</v>
      </c>
      <c r="AI57" s="68">
        <f>VLOOKUP(B57,'Calcul dezechilibre MWh GMOIS'!$C$3:$AI$167,32,FALSE)</f>
        <v>0</v>
      </c>
      <c r="AJ57" s="68">
        <f>VLOOKUP(B57,'Calcul dezechilibre MWh GMOIS'!$C$3:$AI$167,33,FALSE)</f>
        <v>0</v>
      </c>
    </row>
    <row r="58" spans="1:36" s="13" customFormat="1" x14ac:dyDescent="0.45">
      <c r="A58" s="102">
        <v>56</v>
      </c>
      <c r="B58" s="170" t="s">
        <v>104</v>
      </c>
      <c r="C58" s="87">
        <f t="shared" si="0"/>
        <v>-24.628106999999986</v>
      </c>
      <c r="D58" s="70">
        <f>VLOOKUP(B58,'Total iesiri UR'!$C$3:$D$167,2,FALSE)</f>
        <v>4669.8461070000003</v>
      </c>
      <c r="E58" s="89">
        <f t="shared" si="1"/>
        <v>-5.2738583747081033E-3</v>
      </c>
      <c r="F58" s="39">
        <f>VLOOKUP(B58,'Calcul dezechilibre MWh GMOIS'!$C$3:$AI$167,3,FALSE)</f>
        <v>119.72148900000001</v>
      </c>
      <c r="G58" s="68">
        <f>VLOOKUP(B58,'Calcul dezechilibre MWh GMOIS'!$C$3:$AI$167,4,FALSE)</f>
        <v>-5.5521570000000002</v>
      </c>
      <c r="H58" s="68">
        <f>VLOOKUP(B58,'Calcul dezechilibre MWh GMOIS'!$C$3:$AI$167,5,FALSE)</f>
        <v>14.529564000000001</v>
      </c>
      <c r="I58" s="68">
        <f>VLOOKUP(B58,'Calcul dezechilibre MWh GMOIS'!$C$3:$AI$167,6,FALSE)</f>
        <v>-43.845602999999997</v>
      </c>
      <c r="J58" s="68">
        <f>VLOOKUP(B58,'Calcul dezechilibre MWh GMOIS'!$C$3:$AI$167,7,FALSE)</f>
        <v>-51.481295000000003</v>
      </c>
      <c r="K58" s="68">
        <f>VLOOKUP(B58,'Calcul dezechilibre MWh GMOIS'!$C$3:$AI$167,8,FALSE)</f>
        <v>-8.5394030000000001</v>
      </c>
      <c r="L58" s="68">
        <f>VLOOKUP(B58,'Calcul dezechilibre MWh GMOIS'!$C$3:$AI$167,9,FALSE)</f>
        <v>24.080116</v>
      </c>
      <c r="M58" s="68">
        <f>VLOOKUP(B58,'Calcul dezechilibre MWh GMOIS'!$C$3:$AI$167,10,FALSE)</f>
        <v>22.318012</v>
      </c>
      <c r="N58" s="68">
        <f>VLOOKUP(B58,'Calcul dezechilibre MWh GMOIS'!$C$3:$AI$167,11,FALSE)</f>
        <v>11.999813</v>
      </c>
      <c r="O58" s="68">
        <f>VLOOKUP(B58,'Calcul dezechilibre MWh GMOIS'!$C$3:$AI$167,12,FALSE)</f>
        <v>-25.163084999999999</v>
      </c>
      <c r="P58" s="68">
        <f>VLOOKUP(B58,'Calcul dezechilibre MWh GMOIS'!$C$3:$AI$167,13,FALSE)</f>
        <v>-82.695558000000005</v>
      </c>
      <c r="Q58" s="68">
        <f>VLOOKUP(B58,'Calcul dezechilibre MWh GMOIS'!$C$3:$AI$167,14,FALSE)</f>
        <v>0</v>
      </c>
      <c r="R58" s="68">
        <f>VLOOKUP(B58,'Calcul dezechilibre MWh GMOIS'!$C$3:$AI$167,15,FALSE)</f>
        <v>0</v>
      </c>
      <c r="S58" s="68">
        <f>VLOOKUP(B58,'Calcul dezechilibre MWh GMOIS'!$C$3:$AI$167,16,FALSE)</f>
        <v>0</v>
      </c>
      <c r="T58" s="68">
        <f>VLOOKUP(B58,'Calcul dezechilibre MWh GMOIS'!$C$3:$AI$167,17,FALSE)</f>
        <v>0</v>
      </c>
      <c r="U58" s="68">
        <f>VLOOKUP(B58,'Calcul dezechilibre MWh GMOIS'!$C$3:$AI$167,18,FALSE)</f>
        <v>0</v>
      </c>
      <c r="V58" s="68">
        <f>VLOOKUP(B58,'Calcul dezechilibre MWh GMOIS'!$C$3:$AI$167,19,FALSE)</f>
        <v>0</v>
      </c>
      <c r="W58" s="68">
        <f>VLOOKUP(B58,'Calcul dezechilibre MWh GMOIS'!$C$3:$AI$167,20,FALSE)</f>
        <v>0</v>
      </c>
      <c r="X58" s="68">
        <f>VLOOKUP(B58,'Calcul dezechilibre MWh GMOIS'!$C$3:$AI$167,21,FALSE)</f>
        <v>0</v>
      </c>
      <c r="Y58" s="68">
        <f>VLOOKUP(B58,'Calcul dezechilibre MWh GMOIS'!$C$3:$AI$167,22,FALSE)</f>
        <v>0</v>
      </c>
      <c r="Z58" s="68">
        <f>VLOOKUP(B58,'Calcul dezechilibre MWh GMOIS'!$C$3:$AI$167,23,FALSE)</f>
        <v>0</v>
      </c>
      <c r="AA58" s="68">
        <f>VLOOKUP(B58,'Calcul dezechilibre MWh GMOIS'!$C$3:$AI$167,24,FALSE)</f>
        <v>0</v>
      </c>
      <c r="AB58" s="68">
        <f>VLOOKUP(B58,'Calcul dezechilibre MWh GMOIS'!$C$3:$AI$167,25,FALSE)</f>
        <v>0</v>
      </c>
      <c r="AC58" s="68">
        <f>VLOOKUP(B58,'Calcul dezechilibre MWh GMOIS'!$C$3:$AI$167,26,FALSE)</f>
        <v>0</v>
      </c>
      <c r="AD58" s="68">
        <f>VLOOKUP(B58,'Calcul dezechilibre MWh GMOIS'!$C$3:$AI$167,27,FALSE)</f>
        <v>0</v>
      </c>
      <c r="AE58" s="68">
        <f>VLOOKUP(B58,'Calcul dezechilibre MWh GMOIS'!$C$3:$AI$167,28,FALSE)</f>
        <v>0</v>
      </c>
      <c r="AF58" s="68">
        <f>VLOOKUP(B58,'Calcul dezechilibre MWh GMOIS'!$C$3:$AI$167,29,FALSE)</f>
        <v>0</v>
      </c>
      <c r="AG58" s="68">
        <f>VLOOKUP(B58,'Calcul dezechilibre MWh GMOIS'!$C$3:$AI$167,30,FALSE)</f>
        <v>0</v>
      </c>
      <c r="AH58" s="68">
        <f>VLOOKUP(B58,'Calcul dezechilibre MWh GMOIS'!$C$3:$AI$167,31,FALSE)</f>
        <v>0</v>
      </c>
      <c r="AI58" s="68">
        <f>VLOOKUP(B58,'Calcul dezechilibre MWh GMOIS'!$C$3:$AI$167,32,FALSE)</f>
        <v>0</v>
      </c>
      <c r="AJ58" s="68">
        <f>VLOOKUP(B58,'Calcul dezechilibre MWh GMOIS'!$C$3:$AI$167,33,FALSE)</f>
        <v>0</v>
      </c>
    </row>
    <row r="59" spans="1:36" s="13" customFormat="1" x14ac:dyDescent="0.45">
      <c r="A59" s="102">
        <v>57</v>
      </c>
      <c r="B59" s="170" t="s">
        <v>74</v>
      </c>
      <c r="C59" s="87">
        <f t="shared" si="0"/>
        <v>42.176054999999998</v>
      </c>
      <c r="D59" s="70">
        <f>VLOOKUP(B59,'Total iesiri UR'!$C$3:$D$167,2,FALSE)</f>
        <v>955.27594499999998</v>
      </c>
      <c r="E59" s="89">
        <f t="shared" si="1"/>
        <v>4.4150651150333321E-2</v>
      </c>
      <c r="F59" s="39">
        <f>VLOOKUP(B59,'Calcul dezechilibre MWh GMOIS'!$C$3:$AI$167,3,FALSE)</f>
        <v>3.875229</v>
      </c>
      <c r="G59" s="68">
        <f>VLOOKUP(B59,'Calcul dezechilibre MWh GMOIS'!$C$3:$AI$167,4,FALSE)</f>
        <v>4.8790880000000003</v>
      </c>
      <c r="H59" s="68">
        <f>VLOOKUP(B59,'Calcul dezechilibre MWh GMOIS'!$C$3:$AI$167,5,FALSE)</f>
        <v>1.4133599999999999</v>
      </c>
      <c r="I59" s="68">
        <f>VLOOKUP(B59,'Calcul dezechilibre MWh GMOIS'!$C$3:$AI$167,6,FALSE)</f>
        <v>3.8727999999999999E-2</v>
      </c>
      <c r="J59" s="68">
        <f>VLOOKUP(B59,'Calcul dezechilibre MWh GMOIS'!$C$3:$AI$167,7,FALSE)</f>
        <v>-0.64714499999999997</v>
      </c>
      <c r="K59" s="68">
        <f>VLOOKUP(B59,'Calcul dezechilibre MWh GMOIS'!$C$3:$AI$167,8,FALSE)</f>
        <v>24.132000000000001</v>
      </c>
      <c r="L59" s="68">
        <f>VLOOKUP(B59,'Calcul dezechilibre MWh GMOIS'!$C$3:$AI$167,9,FALSE)</f>
        <v>1.6171999999999999E-2</v>
      </c>
      <c r="M59" s="68">
        <f>VLOOKUP(B59,'Calcul dezechilibre MWh GMOIS'!$C$3:$AI$167,10,FALSE)</f>
        <v>7.1308949999999998</v>
      </c>
      <c r="N59" s="68">
        <f>VLOOKUP(B59,'Calcul dezechilibre MWh GMOIS'!$C$3:$AI$167,11,FALSE)</f>
        <v>2.784E-3</v>
      </c>
      <c r="O59" s="68">
        <f>VLOOKUP(B59,'Calcul dezechilibre MWh GMOIS'!$C$3:$AI$167,12,FALSE)</f>
        <v>1.2239720000000001</v>
      </c>
      <c r="P59" s="68">
        <f>VLOOKUP(B59,'Calcul dezechilibre MWh GMOIS'!$C$3:$AI$167,13,FALSE)</f>
        <v>0.110972</v>
      </c>
      <c r="Q59" s="68">
        <f>VLOOKUP(B59,'Calcul dezechilibre MWh GMOIS'!$C$3:$AI$167,14,FALSE)</f>
        <v>0</v>
      </c>
      <c r="R59" s="68">
        <f>VLOOKUP(B59,'Calcul dezechilibre MWh GMOIS'!$C$3:$AI$167,15,FALSE)</f>
        <v>0</v>
      </c>
      <c r="S59" s="68">
        <f>VLOOKUP(B59,'Calcul dezechilibre MWh GMOIS'!$C$3:$AI$167,16,FALSE)</f>
        <v>0</v>
      </c>
      <c r="T59" s="68">
        <f>VLOOKUP(B59,'Calcul dezechilibre MWh GMOIS'!$C$3:$AI$167,17,FALSE)</f>
        <v>0</v>
      </c>
      <c r="U59" s="68">
        <f>VLOOKUP(B59,'Calcul dezechilibre MWh GMOIS'!$C$3:$AI$167,18,FALSE)</f>
        <v>0</v>
      </c>
      <c r="V59" s="68">
        <f>VLOOKUP(B59,'Calcul dezechilibre MWh GMOIS'!$C$3:$AI$167,19,FALSE)</f>
        <v>0</v>
      </c>
      <c r="W59" s="68">
        <f>VLOOKUP(B59,'Calcul dezechilibre MWh GMOIS'!$C$3:$AI$167,20,FALSE)</f>
        <v>0</v>
      </c>
      <c r="X59" s="68">
        <f>VLOOKUP(B59,'Calcul dezechilibre MWh GMOIS'!$C$3:$AI$167,21,FALSE)</f>
        <v>0</v>
      </c>
      <c r="Y59" s="68">
        <f>VLOOKUP(B59,'Calcul dezechilibre MWh GMOIS'!$C$3:$AI$167,22,FALSE)</f>
        <v>0</v>
      </c>
      <c r="Z59" s="68">
        <f>VLOOKUP(B59,'Calcul dezechilibre MWh GMOIS'!$C$3:$AI$167,23,FALSE)</f>
        <v>0</v>
      </c>
      <c r="AA59" s="68">
        <f>VLOOKUP(B59,'Calcul dezechilibre MWh GMOIS'!$C$3:$AI$167,24,FALSE)</f>
        <v>0</v>
      </c>
      <c r="AB59" s="68">
        <f>VLOOKUP(B59,'Calcul dezechilibre MWh GMOIS'!$C$3:$AI$167,25,FALSE)</f>
        <v>0</v>
      </c>
      <c r="AC59" s="68">
        <f>VLOOKUP(B59,'Calcul dezechilibre MWh GMOIS'!$C$3:$AI$167,26,FALSE)</f>
        <v>0</v>
      </c>
      <c r="AD59" s="68">
        <f>VLOOKUP(B59,'Calcul dezechilibre MWh GMOIS'!$C$3:$AI$167,27,FALSE)</f>
        <v>0</v>
      </c>
      <c r="AE59" s="68">
        <f>VLOOKUP(B59,'Calcul dezechilibre MWh GMOIS'!$C$3:$AI$167,28,FALSE)</f>
        <v>0</v>
      </c>
      <c r="AF59" s="68">
        <f>VLOOKUP(B59,'Calcul dezechilibre MWh GMOIS'!$C$3:$AI$167,29,FALSE)</f>
        <v>0</v>
      </c>
      <c r="AG59" s="68">
        <f>VLOOKUP(B59,'Calcul dezechilibre MWh GMOIS'!$C$3:$AI$167,30,FALSE)</f>
        <v>0</v>
      </c>
      <c r="AH59" s="68">
        <f>VLOOKUP(B59,'Calcul dezechilibre MWh GMOIS'!$C$3:$AI$167,31,FALSE)</f>
        <v>0</v>
      </c>
      <c r="AI59" s="68">
        <f>VLOOKUP(B59,'Calcul dezechilibre MWh GMOIS'!$C$3:$AI$167,32,FALSE)</f>
        <v>0</v>
      </c>
      <c r="AJ59" s="68">
        <f>VLOOKUP(B59,'Calcul dezechilibre MWh GMOIS'!$C$3:$AI$167,33,FALSE)</f>
        <v>0</v>
      </c>
    </row>
    <row r="60" spans="1:36" s="13" customFormat="1" x14ac:dyDescent="0.45">
      <c r="A60" s="102">
        <v>58</v>
      </c>
      <c r="B60" s="170" t="s">
        <v>87</v>
      </c>
      <c r="C60" s="87">
        <f t="shared" si="0"/>
        <v>3.7891279999999998</v>
      </c>
      <c r="D60" s="70">
        <f>VLOOKUP(B60,'Total iesiri UR'!$C$3:$D$167,2,FALSE)</f>
        <v>1238.7478719999999</v>
      </c>
      <c r="E60" s="89">
        <f t="shared" ref="E60:E98" si="2">IF(D60=0,IF(C60=0,0,100%),(C60)/D60)</f>
        <v>3.0588371416391019E-3</v>
      </c>
      <c r="F60" s="39">
        <f>VLOOKUP(B60,'Calcul dezechilibre MWh GMOIS'!$C$3:$AI$167,3,FALSE)</f>
        <v>0.88655799999999996</v>
      </c>
      <c r="G60" s="68">
        <f>VLOOKUP(B60,'Calcul dezechilibre MWh GMOIS'!$C$3:$AI$167,4,FALSE)</f>
        <v>0.59437099999999998</v>
      </c>
      <c r="H60" s="68">
        <f>VLOOKUP(B60,'Calcul dezechilibre MWh GMOIS'!$C$3:$AI$167,5,FALSE)</f>
        <v>0.76023700000000005</v>
      </c>
      <c r="I60" s="68">
        <f>VLOOKUP(B60,'Calcul dezechilibre MWh GMOIS'!$C$3:$AI$167,6,FALSE)</f>
        <v>0.46881299999999998</v>
      </c>
      <c r="J60" s="68">
        <f>VLOOKUP(B60,'Calcul dezechilibre MWh GMOIS'!$C$3:$AI$167,7,FALSE)</f>
        <v>0.26300499999999999</v>
      </c>
      <c r="K60" s="68">
        <f>VLOOKUP(B60,'Calcul dezechilibre MWh GMOIS'!$C$3:$AI$167,8,FALSE)</f>
        <v>0.34676800000000002</v>
      </c>
      <c r="L60" s="68">
        <f>VLOOKUP(B60,'Calcul dezechilibre MWh GMOIS'!$C$3:$AI$167,9,FALSE)</f>
        <v>8.8628999999999999E-2</v>
      </c>
      <c r="M60" s="68">
        <f>VLOOKUP(B60,'Calcul dezechilibre MWh GMOIS'!$C$3:$AI$167,10,FALSE)</f>
        <v>0.33388099999999998</v>
      </c>
      <c r="N60" s="68">
        <f>VLOOKUP(B60,'Calcul dezechilibre MWh GMOIS'!$C$3:$AI$167,11,FALSE)</f>
        <v>-0.23701</v>
      </c>
      <c r="O60" s="68">
        <f>VLOOKUP(B60,'Calcul dezechilibre MWh GMOIS'!$C$3:$AI$167,12,FALSE)</f>
        <v>0.19669600000000001</v>
      </c>
      <c r="P60" s="68">
        <f>VLOOKUP(B60,'Calcul dezechilibre MWh GMOIS'!$C$3:$AI$167,13,FALSE)</f>
        <v>8.7179999999999994E-2</v>
      </c>
      <c r="Q60" s="68">
        <f>VLOOKUP(B60,'Calcul dezechilibre MWh GMOIS'!$C$3:$AI$167,14,FALSE)</f>
        <v>0</v>
      </c>
      <c r="R60" s="68">
        <f>VLOOKUP(B60,'Calcul dezechilibre MWh GMOIS'!$C$3:$AI$167,15,FALSE)</f>
        <v>0</v>
      </c>
      <c r="S60" s="68">
        <f>VLOOKUP(B60,'Calcul dezechilibre MWh GMOIS'!$C$3:$AI$167,16,FALSE)</f>
        <v>0</v>
      </c>
      <c r="T60" s="68">
        <f>VLOOKUP(B60,'Calcul dezechilibre MWh GMOIS'!$C$3:$AI$167,17,FALSE)</f>
        <v>0</v>
      </c>
      <c r="U60" s="68">
        <f>VLOOKUP(B60,'Calcul dezechilibre MWh GMOIS'!$C$3:$AI$167,18,FALSE)</f>
        <v>0</v>
      </c>
      <c r="V60" s="68">
        <f>VLOOKUP(B60,'Calcul dezechilibre MWh GMOIS'!$C$3:$AI$167,19,FALSE)</f>
        <v>0</v>
      </c>
      <c r="W60" s="68">
        <f>VLOOKUP(B60,'Calcul dezechilibre MWh GMOIS'!$C$3:$AI$167,20,FALSE)</f>
        <v>0</v>
      </c>
      <c r="X60" s="68">
        <f>VLOOKUP(B60,'Calcul dezechilibre MWh GMOIS'!$C$3:$AI$167,21,FALSE)</f>
        <v>0</v>
      </c>
      <c r="Y60" s="68">
        <f>VLOOKUP(B60,'Calcul dezechilibre MWh GMOIS'!$C$3:$AI$167,22,FALSE)</f>
        <v>0</v>
      </c>
      <c r="Z60" s="68">
        <f>VLOOKUP(B60,'Calcul dezechilibre MWh GMOIS'!$C$3:$AI$167,23,FALSE)</f>
        <v>0</v>
      </c>
      <c r="AA60" s="68">
        <f>VLOOKUP(B60,'Calcul dezechilibre MWh GMOIS'!$C$3:$AI$167,24,FALSE)</f>
        <v>0</v>
      </c>
      <c r="AB60" s="68">
        <f>VLOOKUP(B60,'Calcul dezechilibre MWh GMOIS'!$C$3:$AI$167,25,FALSE)</f>
        <v>0</v>
      </c>
      <c r="AC60" s="68">
        <f>VLOOKUP(B60,'Calcul dezechilibre MWh GMOIS'!$C$3:$AI$167,26,FALSE)</f>
        <v>0</v>
      </c>
      <c r="AD60" s="68">
        <f>VLOOKUP(B60,'Calcul dezechilibre MWh GMOIS'!$C$3:$AI$167,27,FALSE)</f>
        <v>0</v>
      </c>
      <c r="AE60" s="68">
        <f>VLOOKUP(B60,'Calcul dezechilibre MWh GMOIS'!$C$3:$AI$167,28,FALSE)</f>
        <v>0</v>
      </c>
      <c r="AF60" s="68">
        <f>VLOOKUP(B60,'Calcul dezechilibre MWh GMOIS'!$C$3:$AI$167,29,FALSE)</f>
        <v>0</v>
      </c>
      <c r="AG60" s="68">
        <f>VLOOKUP(B60,'Calcul dezechilibre MWh GMOIS'!$C$3:$AI$167,30,FALSE)</f>
        <v>0</v>
      </c>
      <c r="AH60" s="68">
        <f>VLOOKUP(B60,'Calcul dezechilibre MWh GMOIS'!$C$3:$AI$167,31,FALSE)</f>
        <v>0</v>
      </c>
      <c r="AI60" s="68">
        <f>VLOOKUP(B60,'Calcul dezechilibre MWh GMOIS'!$C$3:$AI$167,32,FALSE)</f>
        <v>0</v>
      </c>
      <c r="AJ60" s="68">
        <f>VLOOKUP(B60,'Calcul dezechilibre MWh GMOIS'!$C$3:$AI$167,33,FALSE)</f>
        <v>0</v>
      </c>
    </row>
    <row r="61" spans="1:36" s="13" customFormat="1" x14ac:dyDescent="0.45">
      <c r="A61" s="102">
        <v>59</v>
      </c>
      <c r="B61" s="170" t="s">
        <v>54</v>
      </c>
      <c r="C61" s="87">
        <f t="shared" si="0"/>
        <v>-13.858349000000004</v>
      </c>
      <c r="D61" s="70">
        <f>VLOOKUP(B61,'Total iesiri UR'!$C$3:$D$167,2,FALSE)</f>
        <v>2146.9233490000001</v>
      </c>
      <c r="E61" s="89">
        <f t="shared" si="2"/>
        <v>-6.4549808014594395E-3</v>
      </c>
      <c r="F61" s="39">
        <f>VLOOKUP(B61,'Calcul dezechilibre MWh GMOIS'!$C$3:$AI$167,3,FALSE)</f>
        <v>53.523479999999999</v>
      </c>
      <c r="G61" s="68">
        <f>VLOOKUP(B61,'Calcul dezechilibre MWh GMOIS'!$C$3:$AI$167,4,FALSE)</f>
        <v>-24.557966</v>
      </c>
      <c r="H61" s="68">
        <f>VLOOKUP(B61,'Calcul dezechilibre MWh GMOIS'!$C$3:$AI$167,5,FALSE)</f>
        <v>-8.2191130000000001</v>
      </c>
      <c r="I61" s="68">
        <f>VLOOKUP(B61,'Calcul dezechilibre MWh GMOIS'!$C$3:$AI$167,6,FALSE)</f>
        <v>-3.3406999999999999E-2</v>
      </c>
      <c r="J61" s="68">
        <f>VLOOKUP(B61,'Calcul dezechilibre MWh GMOIS'!$C$3:$AI$167,7,FALSE)</f>
        <v>4.3346999999999997E-2</v>
      </c>
      <c r="K61" s="68">
        <f>VLOOKUP(B61,'Calcul dezechilibre MWh GMOIS'!$C$3:$AI$167,8,FALSE)</f>
        <v>-11.9246</v>
      </c>
      <c r="L61" s="68">
        <f>VLOOKUP(B61,'Calcul dezechilibre MWh GMOIS'!$C$3:$AI$167,9,FALSE)</f>
        <v>-0.84992199999999996</v>
      </c>
      <c r="M61" s="68">
        <f>VLOOKUP(B61,'Calcul dezechilibre MWh GMOIS'!$C$3:$AI$167,10,FALSE)</f>
        <v>18.492569</v>
      </c>
      <c r="N61" s="68">
        <f>VLOOKUP(B61,'Calcul dezechilibre MWh GMOIS'!$C$3:$AI$167,11,FALSE)</f>
        <v>4.9001150000000004</v>
      </c>
      <c r="O61" s="68">
        <f>VLOOKUP(B61,'Calcul dezechilibre MWh GMOIS'!$C$3:$AI$167,12,FALSE)</f>
        <v>-2.0990099999999998</v>
      </c>
      <c r="P61" s="68">
        <f>VLOOKUP(B61,'Calcul dezechilibre MWh GMOIS'!$C$3:$AI$167,13,FALSE)</f>
        <v>-43.133842000000001</v>
      </c>
      <c r="Q61" s="68">
        <f>VLOOKUP(B61,'Calcul dezechilibre MWh GMOIS'!$C$3:$AI$167,14,FALSE)</f>
        <v>0</v>
      </c>
      <c r="R61" s="68">
        <f>VLOOKUP(B61,'Calcul dezechilibre MWh GMOIS'!$C$3:$AI$167,15,FALSE)</f>
        <v>0</v>
      </c>
      <c r="S61" s="68">
        <f>VLOOKUP(B61,'Calcul dezechilibre MWh GMOIS'!$C$3:$AI$167,16,FALSE)</f>
        <v>0</v>
      </c>
      <c r="T61" s="68">
        <f>VLOOKUP(B61,'Calcul dezechilibre MWh GMOIS'!$C$3:$AI$167,17,FALSE)</f>
        <v>0</v>
      </c>
      <c r="U61" s="68">
        <f>VLOOKUP(B61,'Calcul dezechilibre MWh GMOIS'!$C$3:$AI$167,18,FALSE)</f>
        <v>0</v>
      </c>
      <c r="V61" s="68">
        <f>VLOOKUP(B61,'Calcul dezechilibre MWh GMOIS'!$C$3:$AI$167,19,FALSE)</f>
        <v>0</v>
      </c>
      <c r="W61" s="68">
        <f>VLOOKUP(B61,'Calcul dezechilibre MWh GMOIS'!$C$3:$AI$167,20,FALSE)</f>
        <v>0</v>
      </c>
      <c r="X61" s="68">
        <f>VLOOKUP(B61,'Calcul dezechilibre MWh GMOIS'!$C$3:$AI$167,21,FALSE)</f>
        <v>0</v>
      </c>
      <c r="Y61" s="68">
        <f>VLOOKUP(B61,'Calcul dezechilibre MWh GMOIS'!$C$3:$AI$167,22,FALSE)</f>
        <v>0</v>
      </c>
      <c r="Z61" s="68">
        <f>VLOOKUP(B61,'Calcul dezechilibre MWh GMOIS'!$C$3:$AI$167,23,FALSE)</f>
        <v>0</v>
      </c>
      <c r="AA61" s="68">
        <f>VLOOKUP(B61,'Calcul dezechilibre MWh GMOIS'!$C$3:$AI$167,24,FALSE)</f>
        <v>0</v>
      </c>
      <c r="AB61" s="68">
        <f>VLOOKUP(B61,'Calcul dezechilibre MWh GMOIS'!$C$3:$AI$167,25,FALSE)</f>
        <v>0</v>
      </c>
      <c r="AC61" s="68">
        <f>VLOOKUP(B61,'Calcul dezechilibre MWh GMOIS'!$C$3:$AI$167,26,FALSE)</f>
        <v>0</v>
      </c>
      <c r="AD61" s="68">
        <f>VLOOKUP(B61,'Calcul dezechilibre MWh GMOIS'!$C$3:$AI$167,27,FALSE)</f>
        <v>0</v>
      </c>
      <c r="AE61" s="68">
        <f>VLOOKUP(B61,'Calcul dezechilibre MWh GMOIS'!$C$3:$AI$167,28,FALSE)</f>
        <v>0</v>
      </c>
      <c r="AF61" s="68">
        <f>VLOOKUP(B61,'Calcul dezechilibre MWh GMOIS'!$C$3:$AI$167,29,FALSE)</f>
        <v>0</v>
      </c>
      <c r="AG61" s="68">
        <f>VLOOKUP(B61,'Calcul dezechilibre MWh GMOIS'!$C$3:$AI$167,30,FALSE)</f>
        <v>0</v>
      </c>
      <c r="AH61" s="68">
        <f>VLOOKUP(B61,'Calcul dezechilibre MWh GMOIS'!$C$3:$AI$167,31,FALSE)</f>
        <v>0</v>
      </c>
      <c r="AI61" s="68">
        <f>VLOOKUP(B61,'Calcul dezechilibre MWh GMOIS'!$C$3:$AI$167,32,FALSE)</f>
        <v>0</v>
      </c>
      <c r="AJ61" s="68">
        <f>VLOOKUP(B61,'Calcul dezechilibre MWh GMOIS'!$C$3:$AI$167,33,FALSE)</f>
        <v>0</v>
      </c>
    </row>
    <row r="62" spans="1:36" s="13" customFormat="1" x14ac:dyDescent="0.45">
      <c r="A62" s="102">
        <v>60</v>
      </c>
      <c r="B62" s="170" t="s">
        <v>58</v>
      </c>
      <c r="C62" s="87">
        <f t="shared" si="0"/>
        <v>-6.4853040000000011</v>
      </c>
      <c r="D62" s="70">
        <f>VLOOKUP(B62,'Total iesiri UR'!$C$3:$D$167,2,FALSE)</f>
        <v>612.33330400000011</v>
      </c>
      <c r="E62" s="89">
        <f t="shared" si="2"/>
        <v>-1.0591133876984094E-2</v>
      </c>
      <c r="F62" s="39">
        <f>VLOOKUP(B62,'Calcul dezechilibre MWh GMOIS'!$C$3:$AI$167,3,FALSE)</f>
        <v>-0.70087600000000005</v>
      </c>
      <c r="G62" s="68">
        <f>VLOOKUP(B62,'Calcul dezechilibre MWh GMOIS'!$C$3:$AI$167,4,FALSE)</f>
        <v>-0.38018000000000002</v>
      </c>
      <c r="H62" s="68">
        <f>VLOOKUP(B62,'Calcul dezechilibre MWh GMOIS'!$C$3:$AI$167,5,FALSE)</f>
        <v>-0.82775200000000004</v>
      </c>
      <c r="I62" s="68">
        <f>VLOOKUP(B62,'Calcul dezechilibre MWh GMOIS'!$C$3:$AI$167,6,FALSE)</f>
        <v>-2.7220000000000001E-2</v>
      </c>
      <c r="J62" s="68">
        <f>VLOOKUP(B62,'Calcul dezechilibre MWh GMOIS'!$C$3:$AI$167,7,FALSE)</f>
        <v>-0.94044000000000005</v>
      </c>
      <c r="K62" s="68">
        <f>VLOOKUP(B62,'Calcul dezechilibre MWh GMOIS'!$C$3:$AI$167,8,FALSE)</f>
        <v>-1.1787000000000001</v>
      </c>
      <c r="L62" s="68">
        <f>VLOOKUP(B62,'Calcul dezechilibre MWh GMOIS'!$C$3:$AI$167,9,FALSE)</f>
        <v>-1.5660160000000001</v>
      </c>
      <c r="M62" s="68">
        <f>VLOOKUP(B62,'Calcul dezechilibre MWh GMOIS'!$C$3:$AI$167,10,FALSE)</f>
        <v>-0.25409999999999999</v>
      </c>
      <c r="N62" s="68">
        <f>VLOOKUP(B62,'Calcul dezechilibre MWh GMOIS'!$C$3:$AI$167,11,FALSE)</f>
        <v>-0.34388000000000002</v>
      </c>
      <c r="O62" s="68">
        <f>VLOOKUP(B62,'Calcul dezechilibre MWh GMOIS'!$C$3:$AI$167,12,FALSE)</f>
        <v>-8.1900000000000001E-2</v>
      </c>
      <c r="P62" s="68">
        <f>VLOOKUP(B62,'Calcul dezechilibre MWh GMOIS'!$C$3:$AI$167,13,FALSE)</f>
        <v>-0.18423999999999999</v>
      </c>
      <c r="Q62" s="68">
        <f>VLOOKUP(B62,'Calcul dezechilibre MWh GMOIS'!$C$3:$AI$167,14,FALSE)</f>
        <v>0</v>
      </c>
      <c r="R62" s="68">
        <f>VLOOKUP(B62,'Calcul dezechilibre MWh GMOIS'!$C$3:$AI$167,15,FALSE)</f>
        <v>0</v>
      </c>
      <c r="S62" s="68">
        <f>VLOOKUP(B62,'Calcul dezechilibre MWh GMOIS'!$C$3:$AI$167,16,FALSE)</f>
        <v>0</v>
      </c>
      <c r="T62" s="68">
        <f>VLOOKUP(B62,'Calcul dezechilibre MWh GMOIS'!$C$3:$AI$167,17,FALSE)</f>
        <v>0</v>
      </c>
      <c r="U62" s="68">
        <f>VLOOKUP(B62,'Calcul dezechilibre MWh GMOIS'!$C$3:$AI$167,18,FALSE)</f>
        <v>0</v>
      </c>
      <c r="V62" s="68">
        <f>VLOOKUP(B62,'Calcul dezechilibre MWh GMOIS'!$C$3:$AI$167,19,FALSE)</f>
        <v>0</v>
      </c>
      <c r="W62" s="68">
        <f>VLOOKUP(B62,'Calcul dezechilibre MWh GMOIS'!$C$3:$AI$167,20,FALSE)</f>
        <v>0</v>
      </c>
      <c r="X62" s="68">
        <f>VLOOKUP(B62,'Calcul dezechilibre MWh GMOIS'!$C$3:$AI$167,21,FALSE)</f>
        <v>0</v>
      </c>
      <c r="Y62" s="68">
        <f>VLOOKUP(B62,'Calcul dezechilibre MWh GMOIS'!$C$3:$AI$167,22,FALSE)</f>
        <v>0</v>
      </c>
      <c r="Z62" s="68">
        <f>VLOOKUP(B62,'Calcul dezechilibre MWh GMOIS'!$C$3:$AI$167,23,FALSE)</f>
        <v>0</v>
      </c>
      <c r="AA62" s="68">
        <f>VLOOKUP(B62,'Calcul dezechilibre MWh GMOIS'!$C$3:$AI$167,24,FALSE)</f>
        <v>0</v>
      </c>
      <c r="AB62" s="68">
        <f>VLOOKUP(B62,'Calcul dezechilibre MWh GMOIS'!$C$3:$AI$167,25,FALSE)</f>
        <v>0</v>
      </c>
      <c r="AC62" s="68">
        <f>VLOOKUP(B62,'Calcul dezechilibre MWh GMOIS'!$C$3:$AI$167,26,FALSE)</f>
        <v>0</v>
      </c>
      <c r="AD62" s="68">
        <f>VLOOKUP(B62,'Calcul dezechilibre MWh GMOIS'!$C$3:$AI$167,27,FALSE)</f>
        <v>0</v>
      </c>
      <c r="AE62" s="68">
        <f>VLOOKUP(B62,'Calcul dezechilibre MWh GMOIS'!$C$3:$AI$167,28,FALSE)</f>
        <v>0</v>
      </c>
      <c r="AF62" s="68">
        <f>VLOOKUP(B62,'Calcul dezechilibre MWh GMOIS'!$C$3:$AI$167,29,FALSE)</f>
        <v>0</v>
      </c>
      <c r="AG62" s="68">
        <f>VLOOKUP(B62,'Calcul dezechilibre MWh GMOIS'!$C$3:$AI$167,30,FALSE)</f>
        <v>0</v>
      </c>
      <c r="AH62" s="68">
        <f>VLOOKUP(B62,'Calcul dezechilibre MWh GMOIS'!$C$3:$AI$167,31,FALSE)</f>
        <v>0</v>
      </c>
      <c r="AI62" s="68">
        <f>VLOOKUP(B62,'Calcul dezechilibre MWh GMOIS'!$C$3:$AI$167,32,FALSE)</f>
        <v>0</v>
      </c>
      <c r="AJ62" s="68">
        <f>VLOOKUP(B62,'Calcul dezechilibre MWh GMOIS'!$C$3:$AI$167,33,FALSE)</f>
        <v>0</v>
      </c>
    </row>
    <row r="63" spans="1:36" s="13" customFormat="1" x14ac:dyDescent="0.45">
      <c r="A63" s="102">
        <v>61</v>
      </c>
      <c r="B63" s="170" t="s">
        <v>72</v>
      </c>
      <c r="C63" s="87">
        <f t="shared" si="0"/>
        <v>5.6462490000000001</v>
      </c>
      <c r="D63" s="70">
        <f>VLOOKUP(B63,'Total iesiri UR'!$C$3:$D$167,2,FALSE)</f>
        <v>2845.212751</v>
      </c>
      <c r="E63" s="89">
        <f t="shared" si="2"/>
        <v>1.9844733923730404E-3</v>
      </c>
      <c r="F63" s="39">
        <f>VLOOKUP(B63,'Calcul dezechilibre MWh GMOIS'!$C$3:$AI$167,3,FALSE)</f>
        <v>0.67298400000000003</v>
      </c>
      <c r="G63" s="68">
        <f>VLOOKUP(B63,'Calcul dezechilibre MWh GMOIS'!$C$3:$AI$167,4,FALSE)</f>
        <v>0.698326</v>
      </c>
      <c r="H63" s="68">
        <f>VLOOKUP(B63,'Calcul dezechilibre MWh GMOIS'!$C$3:$AI$167,5,FALSE)</f>
        <v>0.72567999999999999</v>
      </c>
      <c r="I63" s="68">
        <f>VLOOKUP(B63,'Calcul dezechilibre MWh GMOIS'!$C$3:$AI$167,6,FALSE)</f>
        <v>0.434141</v>
      </c>
      <c r="J63" s="68">
        <f>VLOOKUP(B63,'Calcul dezechilibre MWh GMOIS'!$C$3:$AI$167,7,FALSE)</f>
        <v>0.233769</v>
      </c>
      <c r="K63" s="68">
        <f>VLOOKUP(B63,'Calcul dezechilibre MWh GMOIS'!$C$3:$AI$167,8,FALSE)</f>
        <v>0.33943299999999998</v>
      </c>
      <c r="L63" s="68">
        <f>VLOOKUP(B63,'Calcul dezechilibre MWh GMOIS'!$C$3:$AI$167,9,FALSE)</f>
        <v>1.750767</v>
      </c>
      <c r="M63" s="68">
        <f>VLOOKUP(B63,'Calcul dezechilibre MWh GMOIS'!$C$3:$AI$167,10,FALSE)</f>
        <v>0.26053100000000001</v>
      </c>
      <c r="N63" s="68">
        <f>VLOOKUP(B63,'Calcul dezechilibre MWh GMOIS'!$C$3:$AI$167,11,FALSE)</f>
        <v>0.34503099999999998</v>
      </c>
      <c r="O63" s="68">
        <f>VLOOKUP(B63,'Calcul dezechilibre MWh GMOIS'!$C$3:$AI$167,12,FALSE)</f>
        <v>4.4067000000000002E-2</v>
      </c>
      <c r="P63" s="68">
        <f>VLOOKUP(B63,'Calcul dezechilibre MWh GMOIS'!$C$3:$AI$167,13,FALSE)</f>
        <v>0.14152000000000001</v>
      </c>
      <c r="Q63" s="68">
        <f>VLOOKUP(B63,'Calcul dezechilibre MWh GMOIS'!$C$3:$AI$167,14,FALSE)</f>
        <v>0</v>
      </c>
      <c r="R63" s="68">
        <f>VLOOKUP(B63,'Calcul dezechilibre MWh GMOIS'!$C$3:$AI$167,15,FALSE)</f>
        <v>0</v>
      </c>
      <c r="S63" s="68">
        <f>VLOOKUP(B63,'Calcul dezechilibre MWh GMOIS'!$C$3:$AI$167,16,FALSE)</f>
        <v>0</v>
      </c>
      <c r="T63" s="68">
        <f>VLOOKUP(B63,'Calcul dezechilibre MWh GMOIS'!$C$3:$AI$167,17,FALSE)</f>
        <v>0</v>
      </c>
      <c r="U63" s="68">
        <f>VLOOKUP(B63,'Calcul dezechilibre MWh GMOIS'!$C$3:$AI$167,18,FALSE)</f>
        <v>0</v>
      </c>
      <c r="V63" s="68">
        <f>VLOOKUP(B63,'Calcul dezechilibre MWh GMOIS'!$C$3:$AI$167,19,FALSE)</f>
        <v>0</v>
      </c>
      <c r="W63" s="68">
        <f>VLOOKUP(B63,'Calcul dezechilibre MWh GMOIS'!$C$3:$AI$167,20,FALSE)</f>
        <v>0</v>
      </c>
      <c r="X63" s="68">
        <f>VLOOKUP(B63,'Calcul dezechilibre MWh GMOIS'!$C$3:$AI$167,21,FALSE)</f>
        <v>0</v>
      </c>
      <c r="Y63" s="68">
        <f>VLOOKUP(B63,'Calcul dezechilibre MWh GMOIS'!$C$3:$AI$167,22,FALSE)</f>
        <v>0</v>
      </c>
      <c r="Z63" s="68">
        <f>VLOOKUP(B63,'Calcul dezechilibre MWh GMOIS'!$C$3:$AI$167,23,FALSE)</f>
        <v>0</v>
      </c>
      <c r="AA63" s="68">
        <f>VLOOKUP(B63,'Calcul dezechilibre MWh GMOIS'!$C$3:$AI$167,24,FALSE)</f>
        <v>0</v>
      </c>
      <c r="AB63" s="68">
        <f>VLOOKUP(B63,'Calcul dezechilibre MWh GMOIS'!$C$3:$AI$167,25,FALSE)</f>
        <v>0</v>
      </c>
      <c r="AC63" s="68">
        <f>VLOOKUP(B63,'Calcul dezechilibre MWh GMOIS'!$C$3:$AI$167,26,FALSE)</f>
        <v>0</v>
      </c>
      <c r="AD63" s="68">
        <f>VLOOKUP(B63,'Calcul dezechilibre MWh GMOIS'!$C$3:$AI$167,27,FALSE)</f>
        <v>0</v>
      </c>
      <c r="AE63" s="68">
        <f>VLOOKUP(B63,'Calcul dezechilibre MWh GMOIS'!$C$3:$AI$167,28,FALSE)</f>
        <v>0</v>
      </c>
      <c r="AF63" s="68">
        <f>VLOOKUP(B63,'Calcul dezechilibre MWh GMOIS'!$C$3:$AI$167,29,FALSE)</f>
        <v>0</v>
      </c>
      <c r="AG63" s="68">
        <f>VLOOKUP(B63,'Calcul dezechilibre MWh GMOIS'!$C$3:$AI$167,30,FALSE)</f>
        <v>0</v>
      </c>
      <c r="AH63" s="68">
        <f>VLOOKUP(B63,'Calcul dezechilibre MWh GMOIS'!$C$3:$AI$167,31,FALSE)</f>
        <v>0</v>
      </c>
      <c r="AI63" s="68">
        <f>VLOOKUP(B63,'Calcul dezechilibre MWh GMOIS'!$C$3:$AI$167,32,FALSE)</f>
        <v>0</v>
      </c>
      <c r="AJ63" s="68">
        <f>VLOOKUP(B63,'Calcul dezechilibre MWh GMOIS'!$C$3:$AI$167,33,FALSE)</f>
        <v>0</v>
      </c>
    </row>
    <row r="64" spans="1:36" s="13" customFormat="1" x14ac:dyDescent="0.45">
      <c r="A64" s="102">
        <v>62</v>
      </c>
      <c r="B64" s="170" t="s">
        <v>9</v>
      </c>
      <c r="C64" s="87">
        <f t="shared" si="0"/>
        <v>36.692838000000002</v>
      </c>
      <c r="D64" s="70">
        <f>VLOOKUP(B64,'Total iesiri UR'!$C$3:$D$167,2,FALSE)</f>
        <v>1389.7651620000001</v>
      </c>
      <c r="E64" s="89">
        <f t="shared" si="2"/>
        <v>2.640218578165798E-2</v>
      </c>
      <c r="F64" s="39">
        <f>VLOOKUP(B64,'Calcul dezechilibre MWh GMOIS'!$C$3:$AI$167,3,FALSE)</f>
        <v>-3.2463190000000002</v>
      </c>
      <c r="G64" s="68">
        <f>VLOOKUP(B64,'Calcul dezechilibre MWh GMOIS'!$C$3:$AI$167,4,FALSE)</f>
        <v>8.9182999999999998E-2</v>
      </c>
      <c r="H64" s="68">
        <f>VLOOKUP(B64,'Calcul dezechilibre MWh GMOIS'!$C$3:$AI$167,5,FALSE)</f>
        <v>1.2879890000000001</v>
      </c>
      <c r="I64" s="68">
        <f>VLOOKUP(B64,'Calcul dezechilibre MWh GMOIS'!$C$3:$AI$167,6,FALSE)</f>
        <v>2.2380230000000001</v>
      </c>
      <c r="J64" s="68">
        <f>VLOOKUP(B64,'Calcul dezechilibre MWh GMOIS'!$C$3:$AI$167,7,FALSE)</f>
        <v>3.1131929999999999</v>
      </c>
      <c r="K64" s="68">
        <f>VLOOKUP(B64,'Calcul dezechilibre MWh GMOIS'!$C$3:$AI$167,8,FALSE)</f>
        <v>3.7146330000000001</v>
      </c>
      <c r="L64" s="68">
        <f>VLOOKUP(B64,'Calcul dezechilibre MWh GMOIS'!$C$3:$AI$167,9,FALSE)</f>
        <v>5.84877</v>
      </c>
      <c r="M64" s="68">
        <f>VLOOKUP(B64,'Calcul dezechilibre MWh GMOIS'!$C$3:$AI$167,10,FALSE)</f>
        <v>8.4999959999999994</v>
      </c>
      <c r="N64" s="68">
        <f>VLOOKUP(B64,'Calcul dezechilibre MWh GMOIS'!$C$3:$AI$167,11,FALSE)</f>
        <v>4.8958959999999996</v>
      </c>
      <c r="O64" s="68">
        <f>VLOOKUP(B64,'Calcul dezechilibre MWh GMOIS'!$C$3:$AI$167,12,FALSE)</f>
        <v>4.9180279999999996</v>
      </c>
      <c r="P64" s="68">
        <f>VLOOKUP(B64,'Calcul dezechilibre MWh GMOIS'!$C$3:$AI$167,13,FALSE)</f>
        <v>5.3334460000000004</v>
      </c>
      <c r="Q64" s="68">
        <f>VLOOKUP(B64,'Calcul dezechilibre MWh GMOIS'!$C$3:$AI$167,14,FALSE)</f>
        <v>0</v>
      </c>
      <c r="R64" s="68">
        <f>VLOOKUP(B64,'Calcul dezechilibre MWh GMOIS'!$C$3:$AI$167,15,FALSE)</f>
        <v>0</v>
      </c>
      <c r="S64" s="68">
        <f>VLOOKUP(B64,'Calcul dezechilibre MWh GMOIS'!$C$3:$AI$167,16,FALSE)</f>
        <v>0</v>
      </c>
      <c r="T64" s="68">
        <f>VLOOKUP(B64,'Calcul dezechilibre MWh GMOIS'!$C$3:$AI$167,17,FALSE)</f>
        <v>0</v>
      </c>
      <c r="U64" s="68">
        <f>VLOOKUP(B64,'Calcul dezechilibre MWh GMOIS'!$C$3:$AI$167,18,FALSE)</f>
        <v>0</v>
      </c>
      <c r="V64" s="68">
        <f>VLOOKUP(B64,'Calcul dezechilibre MWh GMOIS'!$C$3:$AI$167,19,FALSE)</f>
        <v>0</v>
      </c>
      <c r="W64" s="68">
        <f>VLOOKUP(B64,'Calcul dezechilibre MWh GMOIS'!$C$3:$AI$167,20,FALSE)</f>
        <v>0</v>
      </c>
      <c r="X64" s="68">
        <f>VLOOKUP(B64,'Calcul dezechilibre MWh GMOIS'!$C$3:$AI$167,21,FALSE)</f>
        <v>0</v>
      </c>
      <c r="Y64" s="68">
        <f>VLOOKUP(B64,'Calcul dezechilibre MWh GMOIS'!$C$3:$AI$167,22,FALSE)</f>
        <v>0</v>
      </c>
      <c r="Z64" s="68">
        <f>VLOOKUP(B64,'Calcul dezechilibre MWh GMOIS'!$C$3:$AI$167,23,FALSE)</f>
        <v>0</v>
      </c>
      <c r="AA64" s="68">
        <f>VLOOKUP(B64,'Calcul dezechilibre MWh GMOIS'!$C$3:$AI$167,24,FALSE)</f>
        <v>0</v>
      </c>
      <c r="AB64" s="68">
        <f>VLOOKUP(B64,'Calcul dezechilibre MWh GMOIS'!$C$3:$AI$167,25,FALSE)</f>
        <v>0</v>
      </c>
      <c r="AC64" s="68">
        <f>VLOOKUP(B64,'Calcul dezechilibre MWh GMOIS'!$C$3:$AI$167,26,FALSE)</f>
        <v>0</v>
      </c>
      <c r="AD64" s="68">
        <f>VLOOKUP(B64,'Calcul dezechilibre MWh GMOIS'!$C$3:$AI$167,27,FALSE)</f>
        <v>0</v>
      </c>
      <c r="AE64" s="68">
        <f>VLOOKUP(B64,'Calcul dezechilibre MWh GMOIS'!$C$3:$AI$167,28,FALSE)</f>
        <v>0</v>
      </c>
      <c r="AF64" s="68">
        <f>VLOOKUP(B64,'Calcul dezechilibre MWh GMOIS'!$C$3:$AI$167,29,FALSE)</f>
        <v>0</v>
      </c>
      <c r="AG64" s="68">
        <f>VLOOKUP(B64,'Calcul dezechilibre MWh GMOIS'!$C$3:$AI$167,30,FALSE)</f>
        <v>0</v>
      </c>
      <c r="AH64" s="68">
        <f>VLOOKUP(B64,'Calcul dezechilibre MWh GMOIS'!$C$3:$AI$167,31,FALSE)</f>
        <v>0</v>
      </c>
      <c r="AI64" s="68">
        <f>VLOOKUP(B64,'Calcul dezechilibre MWh GMOIS'!$C$3:$AI$167,32,FALSE)</f>
        <v>0</v>
      </c>
      <c r="AJ64" s="68">
        <f>VLOOKUP(B64,'Calcul dezechilibre MWh GMOIS'!$C$3:$AI$167,33,FALSE)</f>
        <v>0</v>
      </c>
    </row>
    <row r="65" spans="1:36" s="13" customFormat="1" x14ac:dyDescent="0.45">
      <c r="A65" s="102">
        <v>63</v>
      </c>
      <c r="B65" s="170" t="s">
        <v>235</v>
      </c>
      <c r="C65" s="87">
        <f t="shared" si="0"/>
        <v>58.228116999999997</v>
      </c>
      <c r="D65" s="70">
        <f>VLOOKUP(B65,'Total iesiri UR'!$C$3:$D$167,2,FALSE)</f>
        <v>1072.6638830000002</v>
      </c>
      <c r="E65" s="89">
        <f t="shared" si="2"/>
        <v>5.4283655787075648E-2</v>
      </c>
      <c r="F65" s="39">
        <f>VLOOKUP(B65,'Calcul dezechilibre MWh GMOIS'!$C$3:$AI$167,3,FALSE)</f>
        <v>7.1707890000000001</v>
      </c>
      <c r="G65" s="68">
        <f>VLOOKUP(B65,'Calcul dezechilibre MWh GMOIS'!$C$3:$AI$167,4,FALSE)</f>
        <v>5.2732549999999998</v>
      </c>
      <c r="H65" s="68">
        <f>VLOOKUP(B65,'Calcul dezechilibre MWh GMOIS'!$C$3:$AI$167,5,FALSE)</f>
        <v>5.8060109999999998</v>
      </c>
      <c r="I65" s="68">
        <f>VLOOKUP(B65,'Calcul dezechilibre MWh GMOIS'!$C$3:$AI$167,6,FALSE)</f>
        <v>6.0241300000000004</v>
      </c>
      <c r="J65" s="68">
        <f>VLOOKUP(B65,'Calcul dezechilibre MWh GMOIS'!$C$3:$AI$167,7,FALSE)</f>
        <v>5.0305070000000001</v>
      </c>
      <c r="K65" s="68">
        <f>VLOOKUP(B65,'Calcul dezechilibre MWh GMOIS'!$C$3:$AI$167,8,FALSE)</f>
        <v>4.2158259999999999</v>
      </c>
      <c r="L65" s="68">
        <f>VLOOKUP(B65,'Calcul dezechilibre MWh GMOIS'!$C$3:$AI$167,9,FALSE)</f>
        <v>1.718388</v>
      </c>
      <c r="M65" s="68">
        <f>VLOOKUP(B65,'Calcul dezechilibre MWh GMOIS'!$C$3:$AI$167,10,FALSE)</f>
        <v>5.5636739999999998</v>
      </c>
      <c r="N65" s="68">
        <f>VLOOKUP(B65,'Calcul dezechilibre MWh GMOIS'!$C$3:$AI$167,11,FALSE)</f>
        <v>6.0701150000000004</v>
      </c>
      <c r="O65" s="68">
        <f>VLOOKUP(B65,'Calcul dezechilibre MWh GMOIS'!$C$3:$AI$167,12,FALSE)</f>
        <v>6.3293179999999998</v>
      </c>
      <c r="P65" s="68">
        <f>VLOOKUP(B65,'Calcul dezechilibre MWh GMOIS'!$C$3:$AI$167,13,FALSE)</f>
        <v>5.0261040000000001</v>
      </c>
      <c r="Q65" s="68">
        <f>VLOOKUP(B65,'Calcul dezechilibre MWh GMOIS'!$C$3:$AI$167,14,FALSE)</f>
        <v>0</v>
      </c>
      <c r="R65" s="68">
        <f>VLOOKUP(B65,'Calcul dezechilibre MWh GMOIS'!$C$3:$AI$167,15,FALSE)</f>
        <v>0</v>
      </c>
      <c r="S65" s="68">
        <f>VLOOKUP(B65,'Calcul dezechilibre MWh GMOIS'!$C$3:$AI$167,16,FALSE)</f>
        <v>0</v>
      </c>
      <c r="T65" s="68">
        <f>VLOOKUP(B65,'Calcul dezechilibre MWh GMOIS'!$C$3:$AI$167,17,FALSE)</f>
        <v>0</v>
      </c>
      <c r="U65" s="68">
        <f>VLOOKUP(B65,'Calcul dezechilibre MWh GMOIS'!$C$3:$AI$167,18,FALSE)</f>
        <v>0</v>
      </c>
      <c r="V65" s="68">
        <f>VLOOKUP(B65,'Calcul dezechilibre MWh GMOIS'!$C$3:$AI$167,19,FALSE)</f>
        <v>0</v>
      </c>
      <c r="W65" s="68">
        <f>VLOOKUP(B65,'Calcul dezechilibre MWh GMOIS'!$C$3:$AI$167,20,FALSE)</f>
        <v>0</v>
      </c>
      <c r="X65" s="68">
        <f>VLOOKUP(B65,'Calcul dezechilibre MWh GMOIS'!$C$3:$AI$167,21,FALSE)</f>
        <v>0</v>
      </c>
      <c r="Y65" s="68">
        <f>VLOOKUP(B65,'Calcul dezechilibre MWh GMOIS'!$C$3:$AI$167,22,FALSE)</f>
        <v>0</v>
      </c>
      <c r="Z65" s="68">
        <f>VLOOKUP(B65,'Calcul dezechilibre MWh GMOIS'!$C$3:$AI$167,23,FALSE)</f>
        <v>0</v>
      </c>
      <c r="AA65" s="68">
        <f>VLOOKUP(B65,'Calcul dezechilibre MWh GMOIS'!$C$3:$AI$167,24,FALSE)</f>
        <v>0</v>
      </c>
      <c r="AB65" s="68">
        <f>VLOOKUP(B65,'Calcul dezechilibre MWh GMOIS'!$C$3:$AI$167,25,FALSE)</f>
        <v>0</v>
      </c>
      <c r="AC65" s="68">
        <f>VLOOKUP(B65,'Calcul dezechilibre MWh GMOIS'!$C$3:$AI$167,26,FALSE)</f>
        <v>0</v>
      </c>
      <c r="AD65" s="68">
        <f>VLOOKUP(B65,'Calcul dezechilibre MWh GMOIS'!$C$3:$AI$167,27,FALSE)</f>
        <v>0</v>
      </c>
      <c r="AE65" s="68">
        <f>VLOOKUP(B65,'Calcul dezechilibre MWh GMOIS'!$C$3:$AI$167,28,FALSE)</f>
        <v>0</v>
      </c>
      <c r="AF65" s="68">
        <f>VLOOKUP(B65,'Calcul dezechilibre MWh GMOIS'!$C$3:$AI$167,29,FALSE)</f>
        <v>0</v>
      </c>
      <c r="AG65" s="68">
        <f>VLOOKUP(B65,'Calcul dezechilibre MWh GMOIS'!$C$3:$AI$167,30,FALSE)</f>
        <v>0</v>
      </c>
      <c r="AH65" s="68">
        <f>VLOOKUP(B65,'Calcul dezechilibre MWh GMOIS'!$C$3:$AI$167,31,FALSE)</f>
        <v>0</v>
      </c>
      <c r="AI65" s="68">
        <f>VLOOKUP(B65,'Calcul dezechilibre MWh GMOIS'!$C$3:$AI$167,32,FALSE)</f>
        <v>0</v>
      </c>
      <c r="AJ65" s="68">
        <f>VLOOKUP(B65,'Calcul dezechilibre MWh GMOIS'!$C$3:$AI$167,33,FALSE)</f>
        <v>0</v>
      </c>
    </row>
    <row r="66" spans="1:36" s="13" customFormat="1" x14ac:dyDescent="0.45">
      <c r="A66" s="102">
        <v>64</v>
      </c>
      <c r="B66" s="170" t="s">
        <v>66</v>
      </c>
      <c r="C66" s="87">
        <f t="shared" si="0"/>
        <v>54.022823999999993</v>
      </c>
      <c r="D66" s="70">
        <f>VLOOKUP(B66,'Total iesiri UR'!$C$3:$D$167,2,FALSE)</f>
        <v>358.19617599999998</v>
      </c>
      <c r="E66" s="89">
        <f t="shared" si="2"/>
        <v>0.1508190975215771</v>
      </c>
      <c r="F66" s="39">
        <f>VLOOKUP(B66,'Calcul dezechilibre MWh GMOIS'!$C$3:$AI$167,3,FALSE)</f>
        <v>3.2325650000000001</v>
      </c>
      <c r="G66" s="68">
        <f>VLOOKUP(B66,'Calcul dezechilibre MWh GMOIS'!$C$3:$AI$167,4,FALSE)</f>
        <v>3.8126229999999999</v>
      </c>
      <c r="H66" s="68">
        <f>VLOOKUP(B66,'Calcul dezechilibre MWh GMOIS'!$C$3:$AI$167,5,FALSE)</f>
        <v>2.283061</v>
      </c>
      <c r="I66" s="68">
        <f>VLOOKUP(B66,'Calcul dezechilibre MWh GMOIS'!$C$3:$AI$167,6,FALSE)</f>
        <v>-2.360573</v>
      </c>
      <c r="J66" s="68">
        <f>VLOOKUP(B66,'Calcul dezechilibre MWh GMOIS'!$C$3:$AI$167,7,FALSE)</f>
        <v>11.159929999999999</v>
      </c>
      <c r="K66" s="68">
        <f>VLOOKUP(B66,'Calcul dezechilibre MWh GMOIS'!$C$3:$AI$167,8,FALSE)</f>
        <v>39.472664000000002</v>
      </c>
      <c r="L66" s="68">
        <f>VLOOKUP(B66,'Calcul dezechilibre MWh GMOIS'!$C$3:$AI$167,9,FALSE)</f>
        <v>0.385963</v>
      </c>
      <c r="M66" s="68">
        <f>VLOOKUP(B66,'Calcul dezechilibre MWh GMOIS'!$C$3:$AI$167,10,FALSE)</f>
        <v>0.651976</v>
      </c>
      <c r="N66" s="68">
        <f>VLOOKUP(B66,'Calcul dezechilibre MWh GMOIS'!$C$3:$AI$167,11,FALSE)</f>
        <v>-3.3069649999999999</v>
      </c>
      <c r="O66" s="68">
        <f>VLOOKUP(B66,'Calcul dezechilibre MWh GMOIS'!$C$3:$AI$167,12,FALSE)</f>
        <v>-1.0736490000000001</v>
      </c>
      <c r="P66" s="68">
        <f>VLOOKUP(B66,'Calcul dezechilibre MWh GMOIS'!$C$3:$AI$167,13,FALSE)</f>
        <v>-0.23477100000000001</v>
      </c>
      <c r="Q66" s="68">
        <f>VLOOKUP(B66,'Calcul dezechilibre MWh GMOIS'!$C$3:$AI$167,14,FALSE)</f>
        <v>0</v>
      </c>
      <c r="R66" s="68">
        <f>VLOOKUP(B66,'Calcul dezechilibre MWh GMOIS'!$C$3:$AI$167,15,FALSE)</f>
        <v>0</v>
      </c>
      <c r="S66" s="68">
        <f>VLOOKUP(B66,'Calcul dezechilibre MWh GMOIS'!$C$3:$AI$167,16,FALSE)</f>
        <v>0</v>
      </c>
      <c r="T66" s="68">
        <f>VLOOKUP(B66,'Calcul dezechilibre MWh GMOIS'!$C$3:$AI$167,17,FALSE)</f>
        <v>0</v>
      </c>
      <c r="U66" s="68">
        <f>VLOOKUP(B66,'Calcul dezechilibre MWh GMOIS'!$C$3:$AI$167,18,FALSE)</f>
        <v>0</v>
      </c>
      <c r="V66" s="68">
        <f>VLOOKUP(B66,'Calcul dezechilibre MWh GMOIS'!$C$3:$AI$167,19,FALSE)</f>
        <v>0</v>
      </c>
      <c r="W66" s="68">
        <f>VLOOKUP(B66,'Calcul dezechilibre MWh GMOIS'!$C$3:$AI$167,20,FALSE)</f>
        <v>0</v>
      </c>
      <c r="X66" s="68">
        <f>VLOOKUP(B66,'Calcul dezechilibre MWh GMOIS'!$C$3:$AI$167,21,FALSE)</f>
        <v>0</v>
      </c>
      <c r="Y66" s="68">
        <f>VLOOKUP(B66,'Calcul dezechilibre MWh GMOIS'!$C$3:$AI$167,22,FALSE)</f>
        <v>0</v>
      </c>
      <c r="Z66" s="68">
        <f>VLOOKUP(B66,'Calcul dezechilibre MWh GMOIS'!$C$3:$AI$167,23,FALSE)</f>
        <v>0</v>
      </c>
      <c r="AA66" s="68">
        <f>VLOOKUP(B66,'Calcul dezechilibre MWh GMOIS'!$C$3:$AI$167,24,FALSE)</f>
        <v>0</v>
      </c>
      <c r="AB66" s="68">
        <f>VLOOKUP(B66,'Calcul dezechilibre MWh GMOIS'!$C$3:$AI$167,25,FALSE)</f>
        <v>0</v>
      </c>
      <c r="AC66" s="68">
        <f>VLOOKUP(B66,'Calcul dezechilibre MWh GMOIS'!$C$3:$AI$167,26,FALSE)</f>
        <v>0</v>
      </c>
      <c r="AD66" s="68">
        <f>VLOOKUP(B66,'Calcul dezechilibre MWh GMOIS'!$C$3:$AI$167,27,FALSE)</f>
        <v>0</v>
      </c>
      <c r="AE66" s="68">
        <f>VLOOKUP(B66,'Calcul dezechilibre MWh GMOIS'!$C$3:$AI$167,28,FALSE)</f>
        <v>0</v>
      </c>
      <c r="AF66" s="68">
        <f>VLOOKUP(B66,'Calcul dezechilibre MWh GMOIS'!$C$3:$AI$167,29,FALSE)</f>
        <v>0</v>
      </c>
      <c r="AG66" s="68">
        <f>VLOOKUP(B66,'Calcul dezechilibre MWh GMOIS'!$C$3:$AI$167,30,FALSE)</f>
        <v>0</v>
      </c>
      <c r="AH66" s="68">
        <f>VLOOKUP(B66,'Calcul dezechilibre MWh GMOIS'!$C$3:$AI$167,31,FALSE)</f>
        <v>0</v>
      </c>
      <c r="AI66" s="68">
        <f>VLOOKUP(B66,'Calcul dezechilibre MWh GMOIS'!$C$3:$AI$167,32,FALSE)</f>
        <v>0</v>
      </c>
      <c r="AJ66" s="68">
        <f>VLOOKUP(B66,'Calcul dezechilibre MWh GMOIS'!$C$3:$AI$167,33,FALSE)</f>
        <v>0</v>
      </c>
    </row>
    <row r="67" spans="1:36" s="13" customFormat="1" x14ac:dyDescent="0.45">
      <c r="A67" s="102">
        <v>65</v>
      </c>
      <c r="B67" s="170" t="s">
        <v>152</v>
      </c>
      <c r="C67" s="87">
        <f t="shared" si="0"/>
        <v>0</v>
      </c>
      <c r="D67" s="70">
        <f>VLOOKUP(B67,'Total iesiri UR'!$C$3:$D$167,2,FALSE)</f>
        <v>0</v>
      </c>
      <c r="E67" s="89">
        <f t="shared" si="2"/>
        <v>0</v>
      </c>
      <c r="F67" s="39">
        <f>VLOOKUP(B67,'Calcul dezechilibre MWh GMOIS'!$C$3:$AI$167,3,FALSE)</f>
        <v>0</v>
      </c>
      <c r="G67" s="68">
        <f>VLOOKUP(B67,'Calcul dezechilibre MWh GMOIS'!$C$3:$AI$167,4,FALSE)</f>
        <v>0</v>
      </c>
      <c r="H67" s="68">
        <f>VLOOKUP(B67,'Calcul dezechilibre MWh GMOIS'!$C$3:$AI$167,5,FALSE)</f>
        <v>0</v>
      </c>
      <c r="I67" s="68">
        <f>VLOOKUP(B67,'Calcul dezechilibre MWh GMOIS'!$C$3:$AI$167,6,FALSE)</f>
        <v>0</v>
      </c>
      <c r="J67" s="68">
        <f>VLOOKUP(B67,'Calcul dezechilibre MWh GMOIS'!$C$3:$AI$167,7,FALSE)</f>
        <v>0</v>
      </c>
      <c r="K67" s="68">
        <f>VLOOKUP(B67,'Calcul dezechilibre MWh GMOIS'!$C$3:$AI$167,8,FALSE)</f>
        <v>0</v>
      </c>
      <c r="L67" s="68">
        <f>VLOOKUP(B67,'Calcul dezechilibre MWh GMOIS'!$C$3:$AI$167,9,FALSE)</f>
        <v>0</v>
      </c>
      <c r="M67" s="68">
        <f>VLOOKUP(B67,'Calcul dezechilibre MWh GMOIS'!$C$3:$AI$167,10,FALSE)</f>
        <v>0</v>
      </c>
      <c r="N67" s="68">
        <f>VLOOKUP(B67,'Calcul dezechilibre MWh GMOIS'!$C$3:$AI$167,11,FALSE)</f>
        <v>0</v>
      </c>
      <c r="O67" s="68">
        <f>VLOOKUP(B67,'Calcul dezechilibre MWh GMOIS'!$C$3:$AI$167,12,FALSE)</f>
        <v>0</v>
      </c>
      <c r="P67" s="68">
        <f>VLOOKUP(B67,'Calcul dezechilibre MWh GMOIS'!$C$3:$AI$167,13,FALSE)</f>
        <v>0</v>
      </c>
      <c r="Q67" s="68">
        <f>VLOOKUP(B67,'Calcul dezechilibre MWh GMOIS'!$C$3:$AI$167,14,FALSE)</f>
        <v>0</v>
      </c>
      <c r="R67" s="68">
        <f>VLOOKUP(B67,'Calcul dezechilibre MWh GMOIS'!$C$3:$AI$167,15,FALSE)</f>
        <v>0</v>
      </c>
      <c r="S67" s="68">
        <f>VLOOKUP(B67,'Calcul dezechilibre MWh GMOIS'!$C$3:$AI$167,16,FALSE)</f>
        <v>0</v>
      </c>
      <c r="T67" s="68">
        <f>VLOOKUP(B67,'Calcul dezechilibre MWh GMOIS'!$C$3:$AI$167,17,FALSE)</f>
        <v>0</v>
      </c>
      <c r="U67" s="68">
        <f>VLOOKUP(B67,'Calcul dezechilibre MWh GMOIS'!$C$3:$AI$167,18,FALSE)</f>
        <v>0</v>
      </c>
      <c r="V67" s="68">
        <f>VLOOKUP(B67,'Calcul dezechilibre MWh GMOIS'!$C$3:$AI$167,19,FALSE)</f>
        <v>0</v>
      </c>
      <c r="W67" s="68">
        <f>VLOOKUP(B67,'Calcul dezechilibre MWh GMOIS'!$C$3:$AI$167,20,FALSE)</f>
        <v>0</v>
      </c>
      <c r="X67" s="68">
        <f>VLOOKUP(B67,'Calcul dezechilibre MWh GMOIS'!$C$3:$AI$167,21,FALSE)</f>
        <v>0</v>
      </c>
      <c r="Y67" s="68">
        <f>VLOOKUP(B67,'Calcul dezechilibre MWh GMOIS'!$C$3:$AI$167,22,FALSE)</f>
        <v>0</v>
      </c>
      <c r="Z67" s="68">
        <f>VLOOKUP(B67,'Calcul dezechilibre MWh GMOIS'!$C$3:$AI$167,23,FALSE)</f>
        <v>0</v>
      </c>
      <c r="AA67" s="68">
        <f>VLOOKUP(B67,'Calcul dezechilibre MWh GMOIS'!$C$3:$AI$167,24,FALSE)</f>
        <v>0</v>
      </c>
      <c r="AB67" s="68">
        <f>VLOOKUP(B67,'Calcul dezechilibre MWh GMOIS'!$C$3:$AI$167,25,FALSE)</f>
        <v>0</v>
      </c>
      <c r="AC67" s="68">
        <f>VLOOKUP(B67,'Calcul dezechilibre MWh GMOIS'!$C$3:$AI$167,26,FALSE)</f>
        <v>0</v>
      </c>
      <c r="AD67" s="68">
        <f>VLOOKUP(B67,'Calcul dezechilibre MWh GMOIS'!$C$3:$AI$167,27,FALSE)</f>
        <v>0</v>
      </c>
      <c r="AE67" s="68">
        <f>VLOOKUP(B67,'Calcul dezechilibre MWh GMOIS'!$C$3:$AI$167,28,FALSE)</f>
        <v>0</v>
      </c>
      <c r="AF67" s="68">
        <f>VLOOKUP(B67,'Calcul dezechilibre MWh GMOIS'!$C$3:$AI$167,29,FALSE)</f>
        <v>0</v>
      </c>
      <c r="AG67" s="68">
        <f>VLOOKUP(B67,'Calcul dezechilibre MWh GMOIS'!$C$3:$AI$167,30,FALSE)</f>
        <v>0</v>
      </c>
      <c r="AH67" s="68">
        <f>VLOOKUP(B67,'Calcul dezechilibre MWh GMOIS'!$C$3:$AI$167,31,FALSE)</f>
        <v>0</v>
      </c>
      <c r="AI67" s="68">
        <f>VLOOKUP(B67,'Calcul dezechilibre MWh GMOIS'!$C$3:$AI$167,32,FALSE)</f>
        <v>0</v>
      </c>
      <c r="AJ67" s="68">
        <f>VLOOKUP(B67,'Calcul dezechilibre MWh GMOIS'!$C$3:$AI$167,33,FALSE)</f>
        <v>0</v>
      </c>
    </row>
    <row r="68" spans="1:36" s="13" customFormat="1" x14ac:dyDescent="0.45">
      <c r="A68" s="102">
        <v>66</v>
      </c>
      <c r="B68" s="170" t="s">
        <v>76</v>
      </c>
      <c r="C68" s="87">
        <f t="shared" ref="C68:C131" si="3">SUM(F68:AJ68)</f>
        <v>0</v>
      </c>
      <c r="D68" s="70">
        <f>VLOOKUP(B68,'Total iesiri UR'!$C$3:$D$167,2,FALSE)</f>
        <v>260.88200000000001</v>
      </c>
      <c r="E68" s="89">
        <f t="shared" si="2"/>
        <v>0</v>
      </c>
      <c r="F68" s="39">
        <f>VLOOKUP(B68,'Calcul dezechilibre MWh GMOIS'!$C$3:$AI$167,3,FALSE)</f>
        <v>0</v>
      </c>
      <c r="G68" s="68">
        <f>VLOOKUP(B68,'Calcul dezechilibre MWh GMOIS'!$C$3:$AI$167,4,FALSE)</f>
        <v>0</v>
      </c>
      <c r="H68" s="68">
        <f>VLOOKUP(B68,'Calcul dezechilibre MWh GMOIS'!$C$3:$AI$167,5,FALSE)</f>
        <v>0</v>
      </c>
      <c r="I68" s="68">
        <f>VLOOKUP(B68,'Calcul dezechilibre MWh GMOIS'!$C$3:$AI$167,6,FALSE)</f>
        <v>0</v>
      </c>
      <c r="J68" s="68">
        <f>VLOOKUP(B68,'Calcul dezechilibre MWh GMOIS'!$C$3:$AI$167,7,FALSE)</f>
        <v>0</v>
      </c>
      <c r="K68" s="68">
        <f>VLOOKUP(B68,'Calcul dezechilibre MWh GMOIS'!$C$3:$AI$167,8,FALSE)</f>
        <v>0</v>
      </c>
      <c r="L68" s="68">
        <f>VLOOKUP(B68,'Calcul dezechilibre MWh GMOIS'!$C$3:$AI$167,9,FALSE)</f>
        <v>0</v>
      </c>
      <c r="M68" s="68">
        <f>VLOOKUP(B68,'Calcul dezechilibre MWh GMOIS'!$C$3:$AI$167,10,FALSE)</f>
        <v>0</v>
      </c>
      <c r="N68" s="68">
        <f>VLOOKUP(B68,'Calcul dezechilibre MWh GMOIS'!$C$3:$AI$167,11,FALSE)</f>
        <v>0</v>
      </c>
      <c r="O68" s="68">
        <f>VLOOKUP(B68,'Calcul dezechilibre MWh GMOIS'!$C$3:$AI$167,12,FALSE)</f>
        <v>0</v>
      </c>
      <c r="P68" s="68">
        <f>VLOOKUP(B68,'Calcul dezechilibre MWh GMOIS'!$C$3:$AI$167,13,FALSE)</f>
        <v>0</v>
      </c>
      <c r="Q68" s="68">
        <f>VLOOKUP(B68,'Calcul dezechilibre MWh GMOIS'!$C$3:$AI$167,14,FALSE)</f>
        <v>0</v>
      </c>
      <c r="R68" s="68">
        <f>VLOOKUP(B68,'Calcul dezechilibre MWh GMOIS'!$C$3:$AI$167,15,FALSE)</f>
        <v>0</v>
      </c>
      <c r="S68" s="68">
        <f>VLOOKUP(B68,'Calcul dezechilibre MWh GMOIS'!$C$3:$AI$167,16,FALSE)</f>
        <v>0</v>
      </c>
      <c r="T68" s="68">
        <f>VLOOKUP(B68,'Calcul dezechilibre MWh GMOIS'!$C$3:$AI$167,17,FALSE)</f>
        <v>0</v>
      </c>
      <c r="U68" s="68">
        <f>VLOOKUP(B68,'Calcul dezechilibre MWh GMOIS'!$C$3:$AI$167,18,FALSE)</f>
        <v>0</v>
      </c>
      <c r="V68" s="68">
        <f>VLOOKUP(B68,'Calcul dezechilibre MWh GMOIS'!$C$3:$AI$167,19,FALSE)</f>
        <v>0</v>
      </c>
      <c r="W68" s="68">
        <f>VLOOKUP(B68,'Calcul dezechilibre MWh GMOIS'!$C$3:$AI$167,20,FALSE)</f>
        <v>0</v>
      </c>
      <c r="X68" s="68">
        <f>VLOOKUP(B68,'Calcul dezechilibre MWh GMOIS'!$C$3:$AI$167,21,FALSE)</f>
        <v>0</v>
      </c>
      <c r="Y68" s="68">
        <f>VLOOKUP(B68,'Calcul dezechilibre MWh GMOIS'!$C$3:$AI$167,22,FALSE)</f>
        <v>0</v>
      </c>
      <c r="Z68" s="68">
        <f>VLOOKUP(B68,'Calcul dezechilibre MWh GMOIS'!$C$3:$AI$167,23,FALSE)</f>
        <v>0</v>
      </c>
      <c r="AA68" s="68">
        <f>VLOOKUP(B68,'Calcul dezechilibre MWh GMOIS'!$C$3:$AI$167,24,FALSE)</f>
        <v>0</v>
      </c>
      <c r="AB68" s="68">
        <f>VLOOKUP(B68,'Calcul dezechilibre MWh GMOIS'!$C$3:$AI$167,25,FALSE)</f>
        <v>0</v>
      </c>
      <c r="AC68" s="68">
        <f>VLOOKUP(B68,'Calcul dezechilibre MWh GMOIS'!$C$3:$AI$167,26,FALSE)</f>
        <v>0</v>
      </c>
      <c r="AD68" s="68">
        <f>VLOOKUP(B68,'Calcul dezechilibre MWh GMOIS'!$C$3:$AI$167,27,FALSE)</f>
        <v>0</v>
      </c>
      <c r="AE68" s="68">
        <f>VLOOKUP(B68,'Calcul dezechilibre MWh GMOIS'!$C$3:$AI$167,28,FALSE)</f>
        <v>0</v>
      </c>
      <c r="AF68" s="68">
        <f>VLOOKUP(B68,'Calcul dezechilibre MWh GMOIS'!$C$3:$AI$167,29,FALSE)</f>
        <v>0</v>
      </c>
      <c r="AG68" s="68">
        <f>VLOOKUP(B68,'Calcul dezechilibre MWh GMOIS'!$C$3:$AI$167,30,FALSE)</f>
        <v>0</v>
      </c>
      <c r="AH68" s="68">
        <f>VLOOKUP(B68,'Calcul dezechilibre MWh GMOIS'!$C$3:$AI$167,31,FALSE)</f>
        <v>0</v>
      </c>
      <c r="AI68" s="68">
        <f>VLOOKUP(B68,'Calcul dezechilibre MWh GMOIS'!$C$3:$AI$167,32,FALSE)</f>
        <v>0</v>
      </c>
      <c r="AJ68" s="68">
        <f>VLOOKUP(B68,'Calcul dezechilibre MWh GMOIS'!$C$3:$AI$167,33,FALSE)</f>
        <v>0</v>
      </c>
    </row>
    <row r="69" spans="1:36" s="13" customFormat="1" x14ac:dyDescent="0.45">
      <c r="A69" s="102">
        <v>67</v>
      </c>
      <c r="B69" s="170" t="s">
        <v>197</v>
      </c>
      <c r="C69" s="87">
        <f t="shared" si="3"/>
        <v>14.063151</v>
      </c>
      <c r="D69" s="70">
        <f>VLOOKUP(B69,'Total iesiri UR'!$C$3:$D$167,2,FALSE)</f>
        <v>1334.1528489999996</v>
      </c>
      <c r="E69" s="89">
        <f t="shared" si="2"/>
        <v>1.054088443504872E-2</v>
      </c>
      <c r="F69" s="39">
        <f>VLOOKUP(B69,'Calcul dezechilibre MWh GMOIS'!$C$3:$AI$167,3,FALSE)</f>
        <v>3.7805629999999999</v>
      </c>
      <c r="G69" s="68">
        <f>VLOOKUP(B69,'Calcul dezechilibre MWh GMOIS'!$C$3:$AI$167,4,FALSE)</f>
        <v>2.6386790000000002</v>
      </c>
      <c r="H69" s="68">
        <f>VLOOKUP(B69,'Calcul dezechilibre MWh GMOIS'!$C$3:$AI$167,5,FALSE)</f>
        <v>-0.92960799999999999</v>
      </c>
      <c r="I69" s="68">
        <f>VLOOKUP(B69,'Calcul dezechilibre MWh GMOIS'!$C$3:$AI$167,6,FALSE)</f>
        <v>-1.0082340000000001</v>
      </c>
      <c r="J69" s="68">
        <f>VLOOKUP(B69,'Calcul dezechilibre MWh GMOIS'!$C$3:$AI$167,7,FALSE)</f>
        <v>0.74016400000000004</v>
      </c>
      <c r="K69" s="68">
        <f>VLOOKUP(B69,'Calcul dezechilibre MWh GMOIS'!$C$3:$AI$167,8,FALSE)</f>
        <v>0.214585</v>
      </c>
      <c r="L69" s="68">
        <f>VLOOKUP(B69,'Calcul dezechilibre MWh GMOIS'!$C$3:$AI$167,9,FALSE)</f>
        <v>-6.4728999999999995E-2</v>
      </c>
      <c r="M69" s="68">
        <f>VLOOKUP(B69,'Calcul dezechilibre MWh GMOIS'!$C$3:$AI$167,10,FALSE)</f>
        <v>3.7565689999999998</v>
      </c>
      <c r="N69" s="68">
        <f>VLOOKUP(B69,'Calcul dezechilibre MWh GMOIS'!$C$3:$AI$167,11,FALSE)</f>
        <v>3.9110580000000001</v>
      </c>
      <c r="O69" s="68">
        <f>VLOOKUP(B69,'Calcul dezechilibre MWh GMOIS'!$C$3:$AI$167,12,FALSE)</f>
        <v>0.25894400000000001</v>
      </c>
      <c r="P69" s="68">
        <f>VLOOKUP(B69,'Calcul dezechilibre MWh GMOIS'!$C$3:$AI$167,13,FALSE)</f>
        <v>0.76515999999999995</v>
      </c>
      <c r="Q69" s="68">
        <f>VLOOKUP(B69,'Calcul dezechilibre MWh GMOIS'!$C$3:$AI$167,14,FALSE)</f>
        <v>0</v>
      </c>
      <c r="R69" s="68">
        <f>VLOOKUP(B69,'Calcul dezechilibre MWh GMOIS'!$C$3:$AI$167,15,FALSE)</f>
        <v>0</v>
      </c>
      <c r="S69" s="68">
        <f>VLOOKUP(B69,'Calcul dezechilibre MWh GMOIS'!$C$3:$AI$167,16,FALSE)</f>
        <v>0</v>
      </c>
      <c r="T69" s="68">
        <f>VLOOKUP(B69,'Calcul dezechilibre MWh GMOIS'!$C$3:$AI$167,17,FALSE)</f>
        <v>0</v>
      </c>
      <c r="U69" s="68">
        <f>VLOOKUP(B69,'Calcul dezechilibre MWh GMOIS'!$C$3:$AI$167,18,FALSE)</f>
        <v>0</v>
      </c>
      <c r="V69" s="68">
        <f>VLOOKUP(B69,'Calcul dezechilibre MWh GMOIS'!$C$3:$AI$167,19,FALSE)</f>
        <v>0</v>
      </c>
      <c r="W69" s="68">
        <f>VLOOKUP(B69,'Calcul dezechilibre MWh GMOIS'!$C$3:$AI$167,20,FALSE)</f>
        <v>0</v>
      </c>
      <c r="X69" s="68">
        <f>VLOOKUP(B69,'Calcul dezechilibre MWh GMOIS'!$C$3:$AI$167,21,FALSE)</f>
        <v>0</v>
      </c>
      <c r="Y69" s="68">
        <f>VLOOKUP(B69,'Calcul dezechilibre MWh GMOIS'!$C$3:$AI$167,22,FALSE)</f>
        <v>0</v>
      </c>
      <c r="Z69" s="68">
        <f>VLOOKUP(B69,'Calcul dezechilibre MWh GMOIS'!$C$3:$AI$167,23,FALSE)</f>
        <v>0</v>
      </c>
      <c r="AA69" s="68">
        <f>VLOOKUP(B69,'Calcul dezechilibre MWh GMOIS'!$C$3:$AI$167,24,FALSE)</f>
        <v>0</v>
      </c>
      <c r="AB69" s="68">
        <f>VLOOKUP(B69,'Calcul dezechilibre MWh GMOIS'!$C$3:$AI$167,25,FALSE)</f>
        <v>0</v>
      </c>
      <c r="AC69" s="68">
        <f>VLOOKUP(B69,'Calcul dezechilibre MWh GMOIS'!$C$3:$AI$167,26,FALSE)</f>
        <v>0</v>
      </c>
      <c r="AD69" s="68">
        <f>VLOOKUP(B69,'Calcul dezechilibre MWh GMOIS'!$C$3:$AI$167,27,FALSE)</f>
        <v>0</v>
      </c>
      <c r="AE69" s="68">
        <f>VLOOKUP(B69,'Calcul dezechilibre MWh GMOIS'!$C$3:$AI$167,28,FALSE)</f>
        <v>0</v>
      </c>
      <c r="AF69" s="68">
        <f>VLOOKUP(B69,'Calcul dezechilibre MWh GMOIS'!$C$3:$AI$167,29,FALSE)</f>
        <v>0</v>
      </c>
      <c r="AG69" s="68">
        <f>VLOOKUP(B69,'Calcul dezechilibre MWh GMOIS'!$C$3:$AI$167,30,FALSE)</f>
        <v>0</v>
      </c>
      <c r="AH69" s="68">
        <f>VLOOKUP(B69,'Calcul dezechilibre MWh GMOIS'!$C$3:$AI$167,31,FALSE)</f>
        <v>0</v>
      </c>
      <c r="AI69" s="68">
        <f>VLOOKUP(B69,'Calcul dezechilibre MWh GMOIS'!$C$3:$AI$167,32,FALSE)</f>
        <v>0</v>
      </c>
      <c r="AJ69" s="68">
        <f>VLOOKUP(B69,'Calcul dezechilibre MWh GMOIS'!$C$3:$AI$167,33,FALSE)</f>
        <v>0</v>
      </c>
    </row>
    <row r="70" spans="1:36" s="13" customFormat="1" x14ac:dyDescent="0.45">
      <c r="A70" s="102">
        <v>68</v>
      </c>
      <c r="B70" s="167" t="s">
        <v>175</v>
      </c>
      <c r="C70" s="87">
        <f t="shared" si="3"/>
        <v>11.341441999999997</v>
      </c>
      <c r="D70" s="70">
        <f>VLOOKUP(B70,'Total iesiri UR'!$C$3:$D$167,2,FALSE)</f>
        <v>206.658558</v>
      </c>
      <c r="E70" s="89">
        <f t="shared" si="2"/>
        <v>5.4880098408506252E-2</v>
      </c>
      <c r="F70" s="39">
        <f>VLOOKUP(B70,'Calcul dezechilibre MWh GMOIS'!$C$3:$AI$167,3,FALSE)</f>
        <v>-1.5155160000000001</v>
      </c>
      <c r="G70" s="68">
        <f>VLOOKUP(B70,'Calcul dezechilibre MWh GMOIS'!$C$3:$AI$167,4,FALSE)</f>
        <v>-0.71300399999999997</v>
      </c>
      <c r="H70" s="68">
        <f>VLOOKUP(B70,'Calcul dezechilibre MWh GMOIS'!$C$3:$AI$167,5,FALSE)</f>
        <v>-4.8220000000000001</v>
      </c>
      <c r="I70" s="68">
        <f>VLOOKUP(B70,'Calcul dezechilibre MWh GMOIS'!$C$3:$AI$167,6,FALSE)</f>
        <v>-5.486872</v>
      </c>
      <c r="J70" s="68">
        <f>VLOOKUP(B70,'Calcul dezechilibre MWh GMOIS'!$C$3:$AI$167,7,FALSE)</f>
        <v>-0.30091000000000001</v>
      </c>
      <c r="K70" s="68">
        <f>VLOOKUP(B70,'Calcul dezechilibre MWh GMOIS'!$C$3:$AI$167,8,FALSE)</f>
        <v>20.547447999999999</v>
      </c>
      <c r="L70" s="68">
        <f>VLOOKUP(B70,'Calcul dezechilibre MWh GMOIS'!$C$3:$AI$167,9,FALSE)</f>
        <v>0</v>
      </c>
      <c r="M70" s="68">
        <f>VLOOKUP(B70,'Calcul dezechilibre MWh GMOIS'!$C$3:$AI$167,10,FALSE)</f>
        <v>0</v>
      </c>
      <c r="N70" s="68">
        <f>VLOOKUP(B70,'Calcul dezechilibre MWh GMOIS'!$C$3:$AI$167,11,FALSE)</f>
        <v>-3.0503520000000002</v>
      </c>
      <c r="O70" s="68">
        <f>VLOOKUP(B70,'Calcul dezechilibre MWh GMOIS'!$C$3:$AI$167,12,FALSE)</f>
        <v>-1.4028640000000001</v>
      </c>
      <c r="P70" s="68">
        <f>VLOOKUP(B70,'Calcul dezechilibre MWh GMOIS'!$C$3:$AI$167,13,FALSE)</f>
        <v>8.0855119999999996</v>
      </c>
      <c r="Q70" s="68">
        <f>VLOOKUP(B70,'Calcul dezechilibre MWh GMOIS'!$C$3:$AI$167,14,FALSE)</f>
        <v>0</v>
      </c>
      <c r="R70" s="68">
        <f>VLOOKUP(B70,'Calcul dezechilibre MWh GMOIS'!$C$3:$AI$167,15,FALSE)</f>
        <v>0</v>
      </c>
      <c r="S70" s="68">
        <f>VLOOKUP(B70,'Calcul dezechilibre MWh GMOIS'!$C$3:$AI$167,16,FALSE)</f>
        <v>0</v>
      </c>
      <c r="T70" s="68">
        <f>VLOOKUP(B70,'Calcul dezechilibre MWh GMOIS'!$C$3:$AI$167,17,FALSE)</f>
        <v>0</v>
      </c>
      <c r="U70" s="68">
        <f>VLOOKUP(B70,'Calcul dezechilibre MWh GMOIS'!$C$3:$AI$167,18,FALSE)</f>
        <v>0</v>
      </c>
      <c r="V70" s="68">
        <f>VLOOKUP(B70,'Calcul dezechilibre MWh GMOIS'!$C$3:$AI$167,19,FALSE)</f>
        <v>0</v>
      </c>
      <c r="W70" s="68">
        <f>VLOOKUP(B70,'Calcul dezechilibre MWh GMOIS'!$C$3:$AI$167,20,FALSE)</f>
        <v>0</v>
      </c>
      <c r="X70" s="68">
        <f>VLOOKUP(B70,'Calcul dezechilibre MWh GMOIS'!$C$3:$AI$167,21,FALSE)</f>
        <v>0</v>
      </c>
      <c r="Y70" s="68">
        <f>VLOOKUP(B70,'Calcul dezechilibre MWh GMOIS'!$C$3:$AI$167,22,FALSE)</f>
        <v>0</v>
      </c>
      <c r="Z70" s="68">
        <f>VLOOKUP(B70,'Calcul dezechilibre MWh GMOIS'!$C$3:$AI$167,23,FALSE)</f>
        <v>0</v>
      </c>
      <c r="AA70" s="68">
        <f>VLOOKUP(B70,'Calcul dezechilibre MWh GMOIS'!$C$3:$AI$167,24,FALSE)</f>
        <v>0</v>
      </c>
      <c r="AB70" s="68">
        <f>VLOOKUP(B70,'Calcul dezechilibre MWh GMOIS'!$C$3:$AI$167,25,FALSE)</f>
        <v>0</v>
      </c>
      <c r="AC70" s="68">
        <f>VLOOKUP(B70,'Calcul dezechilibre MWh GMOIS'!$C$3:$AI$167,26,FALSE)</f>
        <v>0</v>
      </c>
      <c r="AD70" s="68">
        <f>VLOOKUP(B70,'Calcul dezechilibre MWh GMOIS'!$C$3:$AI$167,27,FALSE)</f>
        <v>0</v>
      </c>
      <c r="AE70" s="68">
        <f>VLOOKUP(B70,'Calcul dezechilibre MWh GMOIS'!$C$3:$AI$167,28,FALSE)</f>
        <v>0</v>
      </c>
      <c r="AF70" s="68">
        <f>VLOOKUP(B70,'Calcul dezechilibre MWh GMOIS'!$C$3:$AI$167,29,FALSE)</f>
        <v>0</v>
      </c>
      <c r="AG70" s="68">
        <f>VLOOKUP(B70,'Calcul dezechilibre MWh GMOIS'!$C$3:$AI$167,30,FALSE)</f>
        <v>0</v>
      </c>
      <c r="AH70" s="68">
        <f>VLOOKUP(B70,'Calcul dezechilibre MWh GMOIS'!$C$3:$AI$167,31,FALSE)</f>
        <v>0</v>
      </c>
      <c r="AI70" s="68">
        <f>VLOOKUP(B70,'Calcul dezechilibre MWh GMOIS'!$C$3:$AI$167,32,FALSE)</f>
        <v>0</v>
      </c>
      <c r="AJ70" s="68">
        <f>VLOOKUP(B70,'Calcul dezechilibre MWh GMOIS'!$C$3:$AI$167,33,FALSE)</f>
        <v>0</v>
      </c>
    </row>
    <row r="71" spans="1:36" s="13" customFormat="1" x14ac:dyDescent="0.45">
      <c r="A71" s="102">
        <v>69</v>
      </c>
      <c r="B71" s="167" t="s">
        <v>91</v>
      </c>
      <c r="C71" s="87">
        <f t="shared" si="3"/>
        <v>0</v>
      </c>
      <c r="D71" s="70">
        <f>VLOOKUP(B71,'Total iesiri UR'!$C$3:$D$167,2,FALSE)</f>
        <v>21.889999999999997</v>
      </c>
      <c r="E71" s="89">
        <f t="shared" si="2"/>
        <v>0</v>
      </c>
      <c r="F71" s="39">
        <f>VLOOKUP(B71,'Calcul dezechilibre MWh GMOIS'!$C$3:$AI$167,3,FALSE)</f>
        <v>0</v>
      </c>
      <c r="G71" s="68">
        <f>VLOOKUP(B71,'Calcul dezechilibre MWh GMOIS'!$C$3:$AI$167,4,FALSE)</f>
        <v>0</v>
      </c>
      <c r="H71" s="68">
        <f>VLOOKUP(B71,'Calcul dezechilibre MWh GMOIS'!$C$3:$AI$167,5,FALSE)</f>
        <v>0</v>
      </c>
      <c r="I71" s="68">
        <f>VLOOKUP(B71,'Calcul dezechilibre MWh GMOIS'!$C$3:$AI$167,6,FALSE)</f>
        <v>0</v>
      </c>
      <c r="J71" s="68">
        <f>VLOOKUP(B71,'Calcul dezechilibre MWh GMOIS'!$C$3:$AI$167,7,FALSE)</f>
        <v>0</v>
      </c>
      <c r="K71" s="68">
        <f>VLOOKUP(B71,'Calcul dezechilibre MWh GMOIS'!$C$3:$AI$167,8,FALSE)</f>
        <v>0</v>
      </c>
      <c r="L71" s="68">
        <f>VLOOKUP(B71,'Calcul dezechilibre MWh GMOIS'!$C$3:$AI$167,9,FALSE)</f>
        <v>0</v>
      </c>
      <c r="M71" s="68">
        <f>VLOOKUP(B71,'Calcul dezechilibre MWh GMOIS'!$C$3:$AI$167,10,FALSE)</f>
        <v>0</v>
      </c>
      <c r="N71" s="68">
        <f>VLOOKUP(B71,'Calcul dezechilibre MWh GMOIS'!$C$3:$AI$167,11,FALSE)</f>
        <v>0</v>
      </c>
      <c r="O71" s="68">
        <f>VLOOKUP(B71,'Calcul dezechilibre MWh GMOIS'!$C$3:$AI$167,12,FALSE)</f>
        <v>0</v>
      </c>
      <c r="P71" s="68">
        <f>VLOOKUP(B71,'Calcul dezechilibre MWh GMOIS'!$C$3:$AI$167,13,FALSE)</f>
        <v>0</v>
      </c>
      <c r="Q71" s="68">
        <f>VLOOKUP(B71,'Calcul dezechilibre MWh GMOIS'!$C$3:$AI$167,14,FALSE)</f>
        <v>0</v>
      </c>
      <c r="R71" s="68">
        <f>VLOOKUP(B71,'Calcul dezechilibre MWh GMOIS'!$C$3:$AI$167,15,FALSE)</f>
        <v>0</v>
      </c>
      <c r="S71" s="68">
        <f>VLOOKUP(B71,'Calcul dezechilibre MWh GMOIS'!$C$3:$AI$167,16,FALSE)</f>
        <v>0</v>
      </c>
      <c r="T71" s="68">
        <f>VLOOKUP(B71,'Calcul dezechilibre MWh GMOIS'!$C$3:$AI$167,17,FALSE)</f>
        <v>0</v>
      </c>
      <c r="U71" s="68">
        <f>VLOOKUP(B71,'Calcul dezechilibre MWh GMOIS'!$C$3:$AI$167,18,FALSE)</f>
        <v>0</v>
      </c>
      <c r="V71" s="68">
        <f>VLOOKUP(B71,'Calcul dezechilibre MWh GMOIS'!$C$3:$AI$167,19,FALSE)</f>
        <v>0</v>
      </c>
      <c r="W71" s="68">
        <f>VLOOKUP(B71,'Calcul dezechilibre MWh GMOIS'!$C$3:$AI$167,20,FALSE)</f>
        <v>0</v>
      </c>
      <c r="X71" s="68">
        <f>VLOOKUP(B71,'Calcul dezechilibre MWh GMOIS'!$C$3:$AI$167,21,FALSE)</f>
        <v>0</v>
      </c>
      <c r="Y71" s="68">
        <f>VLOOKUP(B71,'Calcul dezechilibre MWh GMOIS'!$C$3:$AI$167,22,FALSE)</f>
        <v>0</v>
      </c>
      <c r="Z71" s="68">
        <f>VLOOKUP(B71,'Calcul dezechilibre MWh GMOIS'!$C$3:$AI$167,23,FALSE)</f>
        <v>0</v>
      </c>
      <c r="AA71" s="68">
        <f>VLOOKUP(B71,'Calcul dezechilibre MWh GMOIS'!$C$3:$AI$167,24,FALSE)</f>
        <v>0</v>
      </c>
      <c r="AB71" s="68">
        <f>VLOOKUP(B71,'Calcul dezechilibre MWh GMOIS'!$C$3:$AI$167,25,FALSE)</f>
        <v>0</v>
      </c>
      <c r="AC71" s="68">
        <f>VLOOKUP(B71,'Calcul dezechilibre MWh GMOIS'!$C$3:$AI$167,26,FALSE)</f>
        <v>0</v>
      </c>
      <c r="AD71" s="68">
        <f>VLOOKUP(B71,'Calcul dezechilibre MWh GMOIS'!$C$3:$AI$167,27,FALSE)</f>
        <v>0</v>
      </c>
      <c r="AE71" s="68">
        <f>VLOOKUP(B71,'Calcul dezechilibre MWh GMOIS'!$C$3:$AI$167,28,FALSE)</f>
        <v>0</v>
      </c>
      <c r="AF71" s="68">
        <f>VLOOKUP(B71,'Calcul dezechilibre MWh GMOIS'!$C$3:$AI$167,29,FALSE)</f>
        <v>0</v>
      </c>
      <c r="AG71" s="68">
        <f>VLOOKUP(B71,'Calcul dezechilibre MWh GMOIS'!$C$3:$AI$167,30,FALSE)</f>
        <v>0</v>
      </c>
      <c r="AH71" s="68">
        <f>VLOOKUP(B71,'Calcul dezechilibre MWh GMOIS'!$C$3:$AI$167,31,FALSE)</f>
        <v>0</v>
      </c>
      <c r="AI71" s="68">
        <f>VLOOKUP(B71,'Calcul dezechilibre MWh GMOIS'!$C$3:$AI$167,32,FALSE)</f>
        <v>0</v>
      </c>
      <c r="AJ71" s="68">
        <f>VLOOKUP(B71,'Calcul dezechilibre MWh GMOIS'!$C$3:$AI$167,33,FALSE)</f>
        <v>0</v>
      </c>
    </row>
    <row r="72" spans="1:36" s="13" customFormat="1" x14ac:dyDescent="0.45">
      <c r="A72" s="102">
        <v>70</v>
      </c>
      <c r="B72" s="167" t="s">
        <v>94</v>
      </c>
      <c r="C72" s="87">
        <f t="shared" si="3"/>
        <v>30.025616999999997</v>
      </c>
      <c r="D72" s="70">
        <f>VLOOKUP(B72,'Total iesiri UR'!$C$3:$D$167,2,FALSE)</f>
        <v>921.5993830000001</v>
      </c>
      <c r="E72" s="89">
        <f t="shared" si="2"/>
        <v>3.2579901369139692E-2</v>
      </c>
      <c r="F72" s="39">
        <f>VLOOKUP(B72,'Calcul dezechilibre MWh GMOIS'!$C$3:$AI$167,3,FALSE)</f>
        <v>3.4141309999999998</v>
      </c>
      <c r="G72" s="68">
        <f>VLOOKUP(B72,'Calcul dezechilibre MWh GMOIS'!$C$3:$AI$167,4,FALSE)</f>
        <v>1.5856030000000001</v>
      </c>
      <c r="H72" s="68">
        <f>VLOOKUP(B72,'Calcul dezechilibre MWh GMOIS'!$C$3:$AI$167,5,FALSE)</f>
        <v>1.4157329999999999</v>
      </c>
      <c r="I72" s="68">
        <f>VLOOKUP(B72,'Calcul dezechilibre MWh GMOIS'!$C$3:$AI$167,6,FALSE)</f>
        <v>1.2361</v>
      </c>
      <c r="J72" s="68">
        <f>VLOOKUP(B72,'Calcul dezechilibre MWh GMOIS'!$C$3:$AI$167,7,FALSE)</f>
        <v>1.51739</v>
      </c>
      <c r="K72" s="68">
        <f>VLOOKUP(B72,'Calcul dezechilibre MWh GMOIS'!$C$3:$AI$167,8,FALSE)</f>
        <v>1.3090139999999999</v>
      </c>
      <c r="L72" s="68">
        <f>VLOOKUP(B72,'Calcul dezechilibre MWh GMOIS'!$C$3:$AI$167,9,FALSE)</f>
        <v>4.5549109999999997</v>
      </c>
      <c r="M72" s="68">
        <f>VLOOKUP(B72,'Calcul dezechilibre MWh GMOIS'!$C$3:$AI$167,10,FALSE)</f>
        <v>4.3648829999999998</v>
      </c>
      <c r="N72" s="68">
        <f>VLOOKUP(B72,'Calcul dezechilibre MWh GMOIS'!$C$3:$AI$167,11,FALSE)</f>
        <v>4.6047159999999998</v>
      </c>
      <c r="O72" s="68">
        <f>VLOOKUP(B72,'Calcul dezechilibre MWh GMOIS'!$C$3:$AI$167,12,FALSE)</f>
        <v>3.5716160000000001</v>
      </c>
      <c r="P72" s="68">
        <f>VLOOKUP(B72,'Calcul dezechilibre MWh GMOIS'!$C$3:$AI$167,13,FALSE)</f>
        <v>2.4515199999999999</v>
      </c>
      <c r="Q72" s="68">
        <f>VLOOKUP(B72,'Calcul dezechilibre MWh GMOIS'!$C$3:$AI$167,14,FALSE)</f>
        <v>0</v>
      </c>
      <c r="R72" s="68">
        <f>VLOOKUP(B72,'Calcul dezechilibre MWh GMOIS'!$C$3:$AI$167,15,FALSE)</f>
        <v>0</v>
      </c>
      <c r="S72" s="68">
        <f>VLOOKUP(B72,'Calcul dezechilibre MWh GMOIS'!$C$3:$AI$167,16,FALSE)</f>
        <v>0</v>
      </c>
      <c r="T72" s="68">
        <f>VLOOKUP(B72,'Calcul dezechilibre MWh GMOIS'!$C$3:$AI$167,17,FALSE)</f>
        <v>0</v>
      </c>
      <c r="U72" s="68">
        <f>VLOOKUP(B72,'Calcul dezechilibre MWh GMOIS'!$C$3:$AI$167,18,FALSE)</f>
        <v>0</v>
      </c>
      <c r="V72" s="68">
        <f>VLOOKUP(B72,'Calcul dezechilibre MWh GMOIS'!$C$3:$AI$167,19,FALSE)</f>
        <v>0</v>
      </c>
      <c r="W72" s="68">
        <f>VLOOKUP(B72,'Calcul dezechilibre MWh GMOIS'!$C$3:$AI$167,20,FALSE)</f>
        <v>0</v>
      </c>
      <c r="X72" s="68">
        <f>VLOOKUP(B72,'Calcul dezechilibre MWh GMOIS'!$C$3:$AI$167,21,FALSE)</f>
        <v>0</v>
      </c>
      <c r="Y72" s="68">
        <f>VLOOKUP(B72,'Calcul dezechilibre MWh GMOIS'!$C$3:$AI$167,22,FALSE)</f>
        <v>0</v>
      </c>
      <c r="Z72" s="68">
        <f>VLOOKUP(B72,'Calcul dezechilibre MWh GMOIS'!$C$3:$AI$167,23,FALSE)</f>
        <v>0</v>
      </c>
      <c r="AA72" s="68">
        <f>VLOOKUP(B72,'Calcul dezechilibre MWh GMOIS'!$C$3:$AI$167,24,FALSE)</f>
        <v>0</v>
      </c>
      <c r="AB72" s="68">
        <f>VLOOKUP(B72,'Calcul dezechilibre MWh GMOIS'!$C$3:$AI$167,25,FALSE)</f>
        <v>0</v>
      </c>
      <c r="AC72" s="68">
        <f>VLOOKUP(B72,'Calcul dezechilibre MWh GMOIS'!$C$3:$AI$167,26,FALSE)</f>
        <v>0</v>
      </c>
      <c r="AD72" s="68">
        <f>VLOOKUP(B72,'Calcul dezechilibre MWh GMOIS'!$C$3:$AI$167,27,FALSE)</f>
        <v>0</v>
      </c>
      <c r="AE72" s="68">
        <f>VLOOKUP(B72,'Calcul dezechilibre MWh GMOIS'!$C$3:$AI$167,28,FALSE)</f>
        <v>0</v>
      </c>
      <c r="AF72" s="68">
        <f>VLOOKUP(B72,'Calcul dezechilibre MWh GMOIS'!$C$3:$AI$167,29,FALSE)</f>
        <v>0</v>
      </c>
      <c r="AG72" s="68">
        <f>VLOOKUP(B72,'Calcul dezechilibre MWh GMOIS'!$C$3:$AI$167,30,FALSE)</f>
        <v>0</v>
      </c>
      <c r="AH72" s="68">
        <f>VLOOKUP(B72,'Calcul dezechilibre MWh GMOIS'!$C$3:$AI$167,31,FALSE)</f>
        <v>0</v>
      </c>
      <c r="AI72" s="68">
        <f>VLOOKUP(B72,'Calcul dezechilibre MWh GMOIS'!$C$3:$AI$167,32,FALSE)</f>
        <v>0</v>
      </c>
      <c r="AJ72" s="68">
        <f>VLOOKUP(B72,'Calcul dezechilibre MWh GMOIS'!$C$3:$AI$167,33,FALSE)</f>
        <v>0</v>
      </c>
    </row>
    <row r="73" spans="1:36" s="13" customFormat="1" x14ac:dyDescent="0.45">
      <c r="A73" s="102">
        <v>71</v>
      </c>
      <c r="B73" s="167" t="s">
        <v>280</v>
      </c>
      <c r="C73" s="87">
        <f t="shared" si="3"/>
        <v>7.2918769999999995</v>
      </c>
      <c r="D73" s="70">
        <f>VLOOKUP(B73,'Total iesiri UR'!$C$3:$D$167,2,FALSE)</f>
        <v>363.22412299999996</v>
      </c>
      <c r="E73" s="89">
        <f t="shared" si="2"/>
        <v>2.0075420486320508E-2</v>
      </c>
      <c r="F73" s="39">
        <f>VLOOKUP(B73,'Calcul dezechilibre MWh GMOIS'!$C$3:$AI$167,3,FALSE)</f>
        <v>2.8441529999999999</v>
      </c>
      <c r="G73" s="68">
        <f>VLOOKUP(B73,'Calcul dezechilibre MWh GMOIS'!$C$3:$AI$167,4,FALSE)</f>
        <v>-0.32863999999999999</v>
      </c>
      <c r="H73" s="68">
        <f>VLOOKUP(B73,'Calcul dezechilibre MWh GMOIS'!$C$3:$AI$167,5,FALSE)</f>
        <v>-0.36402400000000001</v>
      </c>
      <c r="I73" s="68">
        <f>VLOOKUP(B73,'Calcul dezechilibre MWh GMOIS'!$C$3:$AI$167,6,FALSE)</f>
        <v>2.9269180000000001</v>
      </c>
      <c r="J73" s="68">
        <f>VLOOKUP(B73,'Calcul dezechilibre MWh GMOIS'!$C$3:$AI$167,7,FALSE)</f>
        <v>-1.4645999999999999E-2</v>
      </c>
      <c r="K73" s="68">
        <f>VLOOKUP(B73,'Calcul dezechilibre MWh GMOIS'!$C$3:$AI$167,8,FALSE)</f>
        <v>-1.023258</v>
      </c>
      <c r="L73" s="68">
        <f>VLOOKUP(B73,'Calcul dezechilibre MWh GMOIS'!$C$3:$AI$167,9,FALSE)</f>
        <v>1.103307</v>
      </c>
      <c r="M73" s="68">
        <f>VLOOKUP(B73,'Calcul dezechilibre MWh GMOIS'!$C$3:$AI$167,10,FALSE)</f>
        <v>0.378054</v>
      </c>
      <c r="N73" s="68">
        <f>VLOOKUP(B73,'Calcul dezechilibre MWh GMOIS'!$C$3:$AI$167,11,FALSE)</f>
        <v>1.320999</v>
      </c>
      <c r="O73" s="68">
        <f>VLOOKUP(B73,'Calcul dezechilibre MWh GMOIS'!$C$3:$AI$167,12,FALSE)</f>
        <v>0.24615799999999999</v>
      </c>
      <c r="P73" s="68">
        <f>VLOOKUP(B73,'Calcul dezechilibre MWh GMOIS'!$C$3:$AI$167,13,FALSE)</f>
        <v>0.20285600000000001</v>
      </c>
      <c r="Q73" s="68">
        <f>VLOOKUP(B73,'Calcul dezechilibre MWh GMOIS'!$C$3:$AI$167,14,FALSE)</f>
        <v>0</v>
      </c>
      <c r="R73" s="68">
        <f>VLOOKUP(B73,'Calcul dezechilibre MWh GMOIS'!$C$3:$AI$167,15,FALSE)</f>
        <v>0</v>
      </c>
      <c r="S73" s="68">
        <f>VLOOKUP(B73,'Calcul dezechilibre MWh GMOIS'!$C$3:$AI$167,16,FALSE)</f>
        <v>0</v>
      </c>
      <c r="T73" s="68">
        <f>VLOOKUP(B73,'Calcul dezechilibre MWh GMOIS'!$C$3:$AI$167,17,FALSE)</f>
        <v>0</v>
      </c>
      <c r="U73" s="68">
        <f>VLOOKUP(B73,'Calcul dezechilibre MWh GMOIS'!$C$3:$AI$167,18,FALSE)</f>
        <v>0</v>
      </c>
      <c r="V73" s="68">
        <f>VLOOKUP(B73,'Calcul dezechilibre MWh GMOIS'!$C$3:$AI$167,19,FALSE)</f>
        <v>0</v>
      </c>
      <c r="W73" s="68">
        <f>VLOOKUP(B73,'Calcul dezechilibre MWh GMOIS'!$C$3:$AI$167,20,FALSE)</f>
        <v>0</v>
      </c>
      <c r="X73" s="68">
        <f>VLOOKUP(B73,'Calcul dezechilibre MWh GMOIS'!$C$3:$AI$167,21,FALSE)</f>
        <v>0</v>
      </c>
      <c r="Y73" s="68">
        <f>VLOOKUP(B73,'Calcul dezechilibre MWh GMOIS'!$C$3:$AI$167,22,FALSE)</f>
        <v>0</v>
      </c>
      <c r="Z73" s="68">
        <f>VLOOKUP(B73,'Calcul dezechilibre MWh GMOIS'!$C$3:$AI$167,23,FALSE)</f>
        <v>0</v>
      </c>
      <c r="AA73" s="68">
        <f>VLOOKUP(B73,'Calcul dezechilibre MWh GMOIS'!$C$3:$AI$167,24,FALSE)</f>
        <v>0</v>
      </c>
      <c r="AB73" s="68">
        <f>VLOOKUP(B73,'Calcul dezechilibre MWh GMOIS'!$C$3:$AI$167,25,FALSE)</f>
        <v>0</v>
      </c>
      <c r="AC73" s="68">
        <f>VLOOKUP(B73,'Calcul dezechilibre MWh GMOIS'!$C$3:$AI$167,26,FALSE)</f>
        <v>0</v>
      </c>
      <c r="AD73" s="68">
        <f>VLOOKUP(B73,'Calcul dezechilibre MWh GMOIS'!$C$3:$AI$167,27,FALSE)</f>
        <v>0</v>
      </c>
      <c r="AE73" s="68">
        <f>VLOOKUP(B73,'Calcul dezechilibre MWh GMOIS'!$C$3:$AI$167,28,FALSE)</f>
        <v>0</v>
      </c>
      <c r="AF73" s="68">
        <f>VLOOKUP(B73,'Calcul dezechilibre MWh GMOIS'!$C$3:$AI$167,29,FALSE)</f>
        <v>0</v>
      </c>
      <c r="AG73" s="68">
        <f>VLOOKUP(B73,'Calcul dezechilibre MWh GMOIS'!$C$3:$AI$167,30,FALSE)</f>
        <v>0</v>
      </c>
      <c r="AH73" s="68">
        <f>VLOOKUP(B73,'Calcul dezechilibre MWh GMOIS'!$C$3:$AI$167,31,FALSE)</f>
        <v>0</v>
      </c>
      <c r="AI73" s="68">
        <f>VLOOKUP(B73,'Calcul dezechilibre MWh GMOIS'!$C$3:$AI$167,32,FALSE)</f>
        <v>0</v>
      </c>
      <c r="AJ73" s="68">
        <f>VLOOKUP(B73,'Calcul dezechilibre MWh GMOIS'!$C$3:$AI$167,33,FALSE)</f>
        <v>0</v>
      </c>
    </row>
    <row r="74" spans="1:36" s="13" customFormat="1" x14ac:dyDescent="0.45">
      <c r="A74" s="102">
        <v>72</v>
      </c>
      <c r="B74" s="167" t="s">
        <v>115</v>
      </c>
      <c r="C74" s="87">
        <f t="shared" si="3"/>
        <v>0</v>
      </c>
      <c r="D74" s="70">
        <f>VLOOKUP(B74,'Total iesiri UR'!$C$3:$D$167,2,FALSE)</f>
        <v>26.795999999999999</v>
      </c>
      <c r="E74" s="89">
        <f t="shared" si="2"/>
        <v>0</v>
      </c>
      <c r="F74" s="39">
        <f>VLOOKUP(B74,'Calcul dezechilibre MWh GMOIS'!$C$3:$AI$167,3,FALSE)</f>
        <v>0</v>
      </c>
      <c r="G74" s="68">
        <f>VLOOKUP(B74,'Calcul dezechilibre MWh GMOIS'!$C$3:$AI$167,4,FALSE)</f>
        <v>0</v>
      </c>
      <c r="H74" s="68">
        <f>VLOOKUP(B74,'Calcul dezechilibre MWh GMOIS'!$C$3:$AI$167,5,FALSE)</f>
        <v>0</v>
      </c>
      <c r="I74" s="68">
        <f>VLOOKUP(B74,'Calcul dezechilibre MWh GMOIS'!$C$3:$AI$167,6,FALSE)</f>
        <v>0</v>
      </c>
      <c r="J74" s="68">
        <f>VLOOKUP(B74,'Calcul dezechilibre MWh GMOIS'!$C$3:$AI$167,7,FALSE)</f>
        <v>0</v>
      </c>
      <c r="K74" s="68">
        <f>VLOOKUP(B74,'Calcul dezechilibre MWh GMOIS'!$C$3:$AI$167,8,FALSE)</f>
        <v>0</v>
      </c>
      <c r="L74" s="68">
        <f>VLOOKUP(B74,'Calcul dezechilibre MWh GMOIS'!$C$3:$AI$167,9,FALSE)</f>
        <v>0</v>
      </c>
      <c r="M74" s="68">
        <f>VLOOKUP(B74,'Calcul dezechilibre MWh GMOIS'!$C$3:$AI$167,10,FALSE)</f>
        <v>0</v>
      </c>
      <c r="N74" s="68">
        <f>VLOOKUP(B74,'Calcul dezechilibre MWh GMOIS'!$C$3:$AI$167,11,FALSE)</f>
        <v>0</v>
      </c>
      <c r="O74" s="68">
        <f>VLOOKUP(B74,'Calcul dezechilibre MWh GMOIS'!$C$3:$AI$167,12,FALSE)</f>
        <v>0</v>
      </c>
      <c r="P74" s="68">
        <f>VLOOKUP(B74,'Calcul dezechilibre MWh GMOIS'!$C$3:$AI$167,13,FALSE)</f>
        <v>0</v>
      </c>
      <c r="Q74" s="68">
        <f>VLOOKUP(B74,'Calcul dezechilibre MWh GMOIS'!$C$3:$AI$167,14,FALSE)</f>
        <v>0</v>
      </c>
      <c r="R74" s="68">
        <f>VLOOKUP(B74,'Calcul dezechilibre MWh GMOIS'!$C$3:$AI$167,15,FALSE)</f>
        <v>0</v>
      </c>
      <c r="S74" s="68">
        <f>VLOOKUP(B74,'Calcul dezechilibre MWh GMOIS'!$C$3:$AI$167,16,FALSE)</f>
        <v>0</v>
      </c>
      <c r="T74" s="68">
        <f>VLOOKUP(B74,'Calcul dezechilibre MWh GMOIS'!$C$3:$AI$167,17,FALSE)</f>
        <v>0</v>
      </c>
      <c r="U74" s="68">
        <f>VLOOKUP(B74,'Calcul dezechilibre MWh GMOIS'!$C$3:$AI$167,18,FALSE)</f>
        <v>0</v>
      </c>
      <c r="V74" s="68">
        <f>VLOOKUP(B74,'Calcul dezechilibre MWh GMOIS'!$C$3:$AI$167,19,FALSE)</f>
        <v>0</v>
      </c>
      <c r="W74" s="68">
        <f>VLOOKUP(B74,'Calcul dezechilibre MWh GMOIS'!$C$3:$AI$167,20,FALSE)</f>
        <v>0</v>
      </c>
      <c r="X74" s="68">
        <f>VLOOKUP(B74,'Calcul dezechilibre MWh GMOIS'!$C$3:$AI$167,21,FALSE)</f>
        <v>0</v>
      </c>
      <c r="Y74" s="68">
        <f>VLOOKUP(B74,'Calcul dezechilibre MWh GMOIS'!$C$3:$AI$167,22,FALSE)</f>
        <v>0</v>
      </c>
      <c r="Z74" s="68">
        <f>VLOOKUP(B74,'Calcul dezechilibre MWh GMOIS'!$C$3:$AI$167,23,FALSE)</f>
        <v>0</v>
      </c>
      <c r="AA74" s="68">
        <f>VLOOKUP(B74,'Calcul dezechilibre MWh GMOIS'!$C$3:$AI$167,24,FALSE)</f>
        <v>0</v>
      </c>
      <c r="AB74" s="68">
        <f>VLOOKUP(B74,'Calcul dezechilibre MWh GMOIS'!$C$3:$AI$167,25,FALSE)</f>
        <v>0</v>
      </c>
      <c r="AC74" s="68">
        <f>VLOOKUP(B74,'Calcul dezechilibre MWh GMOIS'!$C$3:$AI$167,26,FALSE)</f>
        <v>0</v>
      </c>
      <c r="AD74" s="68">
        <f>VLOOKUP(B74,'Calcul dezechilibre MWh GMOIS'!$C$3:$AI$167,27,FALSE)</f>
        <v>0</v>
      </c>
      <c r="AE74" s="68">
        <f>VLOOKUP(B74,'Calcul dezechilibre MWh GMOIS'!$C$3:$AI$167,28,FALSE)</f>
        <v>0</v>
      </c>
      <c r="AF74" s="68">
        <f>VLOOKUP(B74,'Calcul dezechilibre MWh GMOIS'!$C$3:$AI$167,29,FALSE)</f>
        <v>0</v>
      </c>
      <c r="AG74" s="68">
        <f>VLOOKUP(B74,'Calcul dezechilibre MWh GMOIS'!$C$3:$AI$167,30,FALSE)</f>
        <v>0</v>
      </c>
      <c r="AH74" s="68">
        <f>VLOOKUP(B74,'Calcul dezechilibre MWh GMOIS'!$C$3:$AI$167,31,FALSE)</f>
        <v>0</v>
      </c>
      <c r="AI74" s="68">
        <f>VLOOKUP(B74,'Calcul dezechilibre MWh GMOIS'!$C$3:$AI$167,32,FALSE)</f>
        <v>0</v>
      </c>
      <c r="AJ74" s="68">
        <f>VLOOKUP(B74,'Calcul dezechilibre MWh GMOIS'!$C$3:$AI$167,33,FALSE)</f>
        <v>0</v>
      </c>
    </row>
    <row r="75" spans="1:36" s="13" customFormat="1" x14ac:dyDescent="0.45">
      <c r="A75" s="102">
        <v>73</v>
      </c>
      <c r="B75" s="171" t="s">
        <v>279</v>
      </c>
      <c r="C75" s="87">
        <f t="shared" si="3"/>
        <v>-11.159794999999999</v>
      </c>
      <c r="D75" s="70">
        <f>VLOOKUP(B75,'Total iesiri UR'!$C$3:$D$167,2,FALSE)</f>
        <v>112.96479499999998</v>
      </c>
      <c r="E75" s="89">
        <f t="shared" si="2"/>
        <v>-9.8790025688976824E-2</v>
      </c>
      <c r="F75" s="39">
        <f>VLOOKUP(B75,'Calcul dezechilibre MWh GMOIS'!$C$3:$AI$167,3,FALSE)</f>
        <v>2.2449530000000002</v>
      </c>
      <c r="G75" s="68">
        <f>VLOOKUP(B75,'Calcul dezechilibre MWh GMOIS'!$C$3:$AI$167,4,FALSE)</f>
        <v>2.9490150000000002</v>
      </c>
      <c r="H75" s="68">
        <f>VLOOKUP(B75,'Calcul dezechilibre MWh GMOIS'!$C$3:$AI$167,5,FALSE)</f>
        <v>-0.445911</v>
      </c>
      <c r="I75" s="68">
        <f>VLOOKUP(B75,'Calcul dezechilibre MWh GMOIS'!$C$3:$AI$167,6,FALSE)</f>
        <v>-1.6578139999999999</v>
      </c>
      <c r="J75" s="68">
        <f>VLOOKUP(B75,'Calcul dezechilibre MWh GMOIS'!$C$3:$AI$167,7,FALSE)</f>
        <v>-3.4121260000000002</v>
      </c>
      <c r="K75" s="68">
        <f>VLOOKUP(B75,'Calcul dezechilibre MWh GMOIS'!$C$3:$AI$167,8,FALSE)</f>
        <v>-0.87050300000000003</v>
      </c>
      <c r="L75" s="68">
        <f>VLOOKUP(B75,'Calcul dezechilibre MWh GMOIS'!$C$3:$AI$167,9,FALSE)</f>
        <v>-0.91985399999999995</v>
      </c>
      <c r="M75" s="68">
        <f>VLOOKUP(B75,'Calcul dezechilibre MWh GMOIS'!$C$3:$AI$167,10,FALSE)</f>
        <v>-0.886633</v>
      </c>
      <c r="N75" s="68">
        <f>VLOOKUP(B75,'Calcul dezechilibre MWh GMOIS'!$C$3:$AI$167,11,FALSE)</f>
        <v>-1.0256259999999999</v>
      </c>
      <c r="O75" s="68">
        <f>VLOOKUP(B75,'Calcul dezechilibre MWh GMOIS'!$C$3:$AI$167,12,FALSE)</f>
        <v>-3.6372200000000001</v>
      </c>
      <c r="P75" s="68">
        <f>VLOOKUP(B75,'Calcul dezechilibre MWh GMOIS'!$C$3:$AI$167,13,FALSE)</f>
        <v>-3.4980760000000002</v>
      </c>
      <c r="Q75" s="68">
        <f>VLOOKUP(B75,'Calcul dezechilibre MWh GMOIS'!$C$3:$AI$167,14,FALSE)</f>
        <v>0</v>
      </c>
      <c r="R75" s="68">
        <f>VLOOKUP(B75,'Calcul dezechilibre MWh GMOIS'!$C$3:$AI$167,15,FALSE)</f>
        <v>0</v>
      </c>
      <c r="S75" s="68">
        <f>VLOOKUP(B75,'Calcul dezechilibre MWh GMOIS'!$C$3:$AI$167,16,FALSE)</f>
        <v>0</v>
      </c>
      <c r="T75" s="68">
        <f>VLOOKUP(B75,'Calcul dezechilibre MWh GMOIS'!$C$3:$AI$167,17,FALSE)</f>
        <v>0</v>
      </c>
      <c r="U75" s="68">
        <f>VLOOKUP(B75,'Calcul dezechilibre MWh GMOIS'!$C$3:$AI$167,18,FALSE)</f>
        <v>0</v>
      </c>
      <c r="V75" s="68">
        <f>VLOOKUP(B75,'Calcul dezechilibre MWh GMOIS'!$C$3:$AI$167,19,FALSE)</f>
        <v>0</v>
      </c>
      <c r="W75" s="68">
        <f>VLOOKUP(B75,'Calcul dezechilibre MWh GMOIS'!$C$3:$AI$167,20,FALSE)</f>
        <v>0</v>
      </c>
      <c r="X75" s="68">
        <f>VLOOKUP(B75,'Calcul dezechilibre MWh GMOIS'!$C$3:$AI$167,21,FALSE)</f>
        <v>0</v>
      </c>
      <c r="Y75" s="68">
        <f>VLOOKUP(B75,'Calcul dezechilibre MWh GMOIS'!$C$3:$AI$167,22,FALSE)</f>
        <v>0</v>
      </c>
      <c r="Z75" s="68">
        <f>VLOOKUP(B75,'Calcul dezechilibre MWh GMOIS'!$C$3:$AI$167,23,FALSE)</f>
        <v>0</v>
      </c>
      <c r="AA75" s="68">
        <f>VLOOKUP(B75,'Calcul dezechilibre MWh GMOIS'!$C$3:$AI$167,24,FALSE)</f>
        <v>0</v>
      </c>
      <c r="AB75" s="68">
        <f>VLOOKUP(B75,'Calcul dezechilibre MWh GMOIS'!$C$3:$AI$167,25,FALSE)</f>
        <v>0</v>
      </c>
      <c r="AC75" s="68">
        <f>VLOOKUP(B75,'Calcul dezechilibre MWh GMOIS'!$C$3:$AI$167,26,FALSE)</f>
        <v>0</v>
      </c>
      <c r="AD75" s="68">
        <f>VLOOKUP(B75,'Calcul dezechilibre MWh GMOIS'!$C$3:$AI$167,27,FALSE)</f>
        <v>0</v>
      </c>
      <c r="AE75" s="68">
        <f>VLOOKUP(B75,'Calcul dezechilibre MWh GMOIS'!$C$3:$AI$167,28,FALSE)</f>
        <v>0</v>
      </c>
      <c r="AF75" s="68">
        <f>VLOOKUP(B75,'Calcul dezechilibre MWh GMOIS'!$C$3:$AI$167,29,FALSE)</f>
        <v>0</v>
      </c>
      <c r="AG75" s="68">
        <f>VLOOKUP(B75,'Calcul dezechilibre MWh GMOIS'!$C$3:$AI$167,30,FALSE)</f>
        <v>0</v>
      </c>
      <c r="AH75" s="68">
        <f>VLOOKUP(B75,'Calcul dezechilibre MWh GMOIS'!$C$3:$AI$167,31,FALSE)</f>
        <v>0</v>
      </c>
      <c r="AI75" s="68">
        <f>VLOOKUP(B75,'Calcul dezechilibre MWh GMOIS'!$C$3:$AI$167,32,FALSE)</f>
        <v>0</v>
      </c>
      <c r="AJ75" s="68">
        <f>VLOOKUP(B75,'Calcul dezechilibre MWh GMOIS'!$C$3:$AI$167,33,FALSE)</f>
        <v>0</v>
      </c>
    </row>
    <row r="76" spans="1:36" s="13" customFormat="1" x14ac:dyDescent="0.45">
      <c r="A76" s="102">
        <v>74</v>
      </c>
      <c r="B76" s="172" t="s">
        <v>114</v>
      </c>
      <c r="C76" s="87">
        <f t="shared" si="3"/>
        <v>-13.042162999999999</v>
      </c>
      <c r="D76" s="70">
        <f>VLOOKUP(B76,'Total iesiri UR'!$C$3:$D$167,2,FALSE)</f>
        <v>13.042162999999999</v>
      </c>
      <c r="E76" s="89">
        <f t="shared" si="2"/>
        <v>-1</v>
      </c>
      <c r="F76" s="39">
        <f>VLOOKUP(B76,'Calcul dezechilibre MWh GMOIS'!$C$3:$AI$167,3,FALSE)</f>
        <v>-1.134457</v>
      </c>
      <c r="G76" s="68">
        <f>VLOOKUP(B76,'Calcul dezechilibre MWh GMOIS'!$C$3:$AI$167,4,FALSE)</f>
        <v>-1.7031689999999999</v>
      </c>
      <c r="H76" s="68">
        <f>VLOOKUP(B76,'Calcul dezechilibre MWh GMOIS'!$C$3:$AI$167,5,FALSE)</f>
        <v>-1.475584</v>
      </c>
      <c r="I76" s="68">
        <f>VLOOKUP(B76,'Calcul dezechilibre MWh GMOIS'!$C$3:$AI$167,6,FALSE)</f>
        <v>-1.514497</v>
      </c>
      <c r="J76" s="68">
        <f>VLOOKUP(B76,'Calcul dezechilibre MWh GMOIS'!$C$3:$AI$167,7,FALSE)</f>
        <v>-1.0620700000000001</v>
      </c>
      <c r="K76" s="68">
        <f>VLOOKUP(B76,'Calcul dezechilibre MWh GMOIS'!$C$3:$AI$167,8,FALSE)</f>
        <v>-0.76984200000000003</v>
      </c>
      <c r="L76" s="68">
        <f>VLOOKUP(B76,'Calcul dezechilibre MWh GMOIS'!$C$3:$AI$167,9,FALSE)</f>
        <v>-0.726217</v>
      </c>
      <c r="M76" s="68">
        <f>VLOOKUP(B76,'Calcul dezechilibre MWh GMOIS'!$C$3:$AI$167,10,FALSE)</f>
        <v>-0.62072300000000002</v>
      </c>
      <c r="N76" s="68">
        <f>VLOOKUP(B76,'Calcul dezechilibre MWh GMOIS'!$C$3:$AI$167,11,FALSE)</f>
        <v>-0.89362600000000003</v>
      </c>
      <c r="O76" s="68">
        <f>VLOOKUP(B76,'Calcul dezechilibre MWh GMOIS'!$C$3:$AI$167,12,FALSE)</f>
        <v>-1.662579</v>
      </c>
      <c r="P76" s="68">
        <f>VLOOKUP(B76,'Calcul dezechilibre MWh GMOIS'!$C$3:$AI$167,13,FALSE)</f>
        <v>-1.4793989999999999</v>
      </c>
      <c r="Q76" s="68">
        <f>VLOOKUP(B76,'Calcul dezechilibre MWh GMOIS'!$C$3:$AI$167,14,FALSE)</f>
        <v>0</v>
      </c>
      <c r="R76" s="68">
        <f>VLOOKUP(B76,'Calcul dezechilibre MWh GMOIS'!$C$3:$AI$167,15,FALSE)</f>
        <v>0</v>
      </c>
      <c r="S76" s="68">
        <f>VLOOKUP(B76,'Calcul dezechilibre MWh GMOIS'!$C$3:$AI$167,16,FALSE)</f>
        <v>0</v>
      </c>
      <c r="T76" s="68">
        <f>VLOOKUP(B76,'Calcul dezechilibre MWh GMOIS'!$C$3:$AI$167,17,FALSE)</f>
        <v>0</v>
      </c>
      <c r="U76" s="68">
        <f>VLOOKUP(B76,'Calcul dezechilibre MWh GMOIS'!$C$3:$AI$167,18,FALSE)</f>
        <v>0</v>
      </c>
      <c r="V76" s="68">
        <f>VLOOKUP(B76,'Calcul dezechilibre MWh GMOIS'!$C$3:$AI$167,19,FALSE)</f>
        <v>0</v>
      </c>
      <c r="W76" s="68">
        <f>VLOOKUP(B76,'Calcul dezechilibre MWh GMOIS'!$C$3:$AI$167,20,FALSE)</f>
        <v>0</v>
      </c>
      <c r="X76" s="68">
        <f>VLOOKUP(B76,'Calcul dezechilibre MWh GMOIS'!$C$3:$AI$167,21,FALSE)</f>
        <v>0</v>
      </c>
      <c r="Y76" s="68">
        <f>VLOOKUP(B76,'Calcul dezechilibre MWh GMOIS'!$C$3:$AI$167,22,FALSE)</f>
        <v>0</v>
      </c>
      <c r="Z76" s="68">
        <f>VLOOKUP(B76,'Calcul dezechilibre MWh GMOIS'!$C$3:$AI$167,23,FALSE)</f>
        <v>0</v>
      </c>
      <c r="AA76" s="68">
        <f>VLOOKUP(B76,'Calcul dezechilibre MWh GMOIS'!$C$3:$AI$167,24,FALSE)</f>
        <v>0</v>
      </c>
      <c r="AB76" s="68">
        <f>VLOOKUP(B76,'Calcul dezechilibre MWh GMOIS'!$C$3:$AI$167,25,FALSE)</f>
        <v>0</v>
      </c>
      <c r="AC76" s="68">
        <f>VLOOKUP(B76,'Calcul dezechilibre MWh GMOIS'!$C$3:$AI$167,26,FALSE)</f>
        <v>0</v>
      </c>
      <c r="AD76" s="68">
        <f>VLOOKUP(B76,'Calcul dezechilibre MWh GMOIS'!$C$3:$AI$167,27,FALSE)</f>
        <v>0</v>
      </c>
      <c r="AE76" s="68">
        <f>VLOOKUP(B76,'Calcul dezechilibre MWh GMOIS'!$C$3:$AI$167,28,FALSE)</f>
        <v>0</v>
      </c>
      <c r="AF76" s="68">
        <f>VLOOKUP(B76,'Calcul dezechilibre MWh GMOIS'!$C$3:$AI$167,29,FALSE)</f>
        <v>0</v>
      </c>
      <c r="AG76" s="68">
        <f>VLOOKUP(B76,'Calcul dezechilibre MWh GMOIS'!$C$3:$AI$167,30,FALSE)</f>
        <v>0</v>
      </c>
      <c r="AH76" s="68">
        <f>VLOOKUP(B76,'Calcul dezechilibre MWh GMOIS'!$C$3:$AI$167,31,FALSE)</f>
        <v>0</v>
      </c>
      <c r="AI76" s="68">
        <f>VLOOKUP(B76,'Calcul dezechilibre MWh GMOIS'!$C$3:$AI$167,32,FALSE)</f>
        <v>0</v>
      </c>
      <c r="AJ76" s="68">
        <f>VLOOKUP(B76,'Calcul dezechilibre MWh GMOIS'!$C$3:$AI$167,33,FALSE)</f>
        <v>0</v>
      </c>
    </row>
    <row r="77" spans="1:36" s="13" customFormat="1" x14ac:dyDescent="0.45">
      <c r="A77" s="102">
        <v>75</v>
      </c>
      <c r="B77" s="167" t="s">
        <v>282</v>
      </c>
      <c r="C77" s="87">
        <f t="shared" si="3"/>
        <v>-0.16099999999999998</v>
      </c>
      <c r="D77" s="70">
        <f>VLOOKUP(B77,'Total iesiri UR'!$C$3:$D$167,2,FALSE)</f>
        <v>2.9880000000000004</v>
      </c>
      <c r="E77" s="89">
        <f t="shared" si="2"/>
        <v>-5.3882195448460492E-2</v>
      </c>
      <c r="F77" s="39">
        <f>VLOOKUP(B77,'Calcul dezechilibre MWh GMOIS'!$C$3:$AI$167,3,FALSE)</f>
        <v>0</v>
      </c>
      <c r="G77" s="68">
        <f>VLOOKUP(B77,'Calcul dezechilibre MWh GMOIS'!$C$3:$AI$167,4,FALSE)</f>
        <v>-2.3E-2</v>
      </c>
      <c r="H77" s="68">
        <f>VLOOKUP(B77,'Calcul dezechilibre MWh GMOIS'!$C$3:$AI$167,5,FALSE)</f>
        <v>-2.3E-2</v>
      </c>
      <c r="I77" s="68">
        <f>VLOOKUP(B77,'Calcul dezechilibre MWh GMOIS'!$C$3:$AI$167,6,FALSE)</f>
        <v>-2.3E-2</v>
      </c>
      <c r="J77" s="68">
        <f>VLOOKUP(B77,'Calcul dezechilibre MWh GMOIS'!$C$3:$AI$167,7,FALSE)</f>
        <v>-2.3E-2</v>
      </c>
      <c r="K77" s="68">
        <f>VLOOKUP(B77,'Calcul dezechilibre MWh GMOIS'!$C$3:$AI$167,8,FALSE)</f>
        <v>-2.3E-2</v>
      </c>
      <c r="L77" s="68">
        <f>VLOOKUP(B77,'Calcul dezechilibre MWh GMOIS'!$C$3:$AI$167,9,FALSE)</f>
        <v>-2.3E-2</v>
      </c>
      <c r="M77" s="68">
        <f>VLOOKUP(B77,'Calcul dezechilibre MWh GMOIS'!$C$3:$AI$167,10,FALSE)</f>
        <v>-2.3E-2</v>
      </c>
      <c r="N77" s="68">
        <f>VLOOKUP(B77,'Calcul dezechilibre MWh GMOIS'!$C$3:$AI$167,11,FALSE)</f>
        <v>0</v>
      </c>
      <c r="O77" s="68">
        <f>VLOOKUP(B77,'Calcul dezechilibre MWh GMOIS'!$C$3:$AI$167,12,FALSE)</f>
        <v>0</v>
      </c>
      <c r="P77" s="68">
        <f>VLOOKUP(B77,'Calcul dezechilibre MWh GMOIS'!$C$3:$AI$167,13,FALSE)</f>
        <v>0</v>
      </c>
      <c r="Q77" s="68">
        <f>VLOOKUP(B77,'Calcul dezechilibre MWh GMOIS'!$C$3:$AI$167,14,FALSE)</f>
        <v>0</v>
      </c>
      <c r="R77" s="68">
        <f>VLOOKUP(B77,'Calcul dezechilibre MWh GMOIS'!$C$3:$AI$167,15,FALSE)</f>
        <v>0</v>
      </c>
      <c r="S77" s="68">
        <f>VLOOKUP(B77,'Calcul dezechilibre MWh GMOIS'!$C$3:$AI$167,16,FALSE)</f>
        <v>0</v>
      </c>
      <c r="T77" s="68">
        <f>VLOOKUP(B77,'Calcul dezechilibre MWh GMOIS'!$C$3:$AI$167,17,FALSE)</f>
        <v>0</v>
      </c>
      <c r="U77" s="68">
        <f>VLOOKUP(B77,'Calcul dezechilibre MWh GMOIS'!$C$3:$AI$167,18,FALSE)</f>
        <v>0</v>
      </c>
      <c r="V77" s="68">
        <f>VLOOKUP(B77,'Calcul dezechilibre MWh GMOIS'!$C$3:$AI$167,19,FALSE)</f>
        <v>0</v>
      </c>
      <c r="W77" s="68">
        <f>VLOOKUP(B77,'Calcul dezechilibre MWh GMOIS'!$C$3:$AI$167,20,FALSE)</f>
        <v>0</v>
      </c>
      <c r="X77" s="68">
        <f>VLOOKUP(B77,'Calcul dezechilibre MWh GMOIS'!$C$3:$AI$167,21,FALSE)</f>
        <v>0</v>
      </c>
      <c r="Y77" s="68">
        <f>VLOOKUP(B77,'Calcul dezechilibre MWh GMOIS'!$C$3:$AI$167,22,FALSE)</f>
        <v>0</v>
      </c>
      <c r="Z77" s="68">
        <f>VLOOKUP(B77,'Calcul dezechilibre MWh GMOIS'!$C$3:$AI$167,23,FALSE)</f>
        <v>0</v>
      </c>
      <c r="AA77" s="68">
        <f>VLOOKUP(B77,'Calcul dezechilibre MWh GMOIS'!$C$3:$AI$167,24,FALSE)</f>
        <v>0</v>
      </c>
      <c r="AB77" s="68">
        <f>VLOOKUP(B77,'Calcul dezechilibre MWh GMOIS'!$C$3:$AI$167,25,FALSE)</f>
        <v>0</v>
      </c>
      <c r="AC77" s="68">
        <f>VLOOKUP(B77,'Calcul dezechilibre MWh GMOIS'!$C$3:$AI$167,26,FALSE)</f>
        <v>0</v>
      </c>
      <c r="AD77" s="68">
        <f>VLOOKUP(B77,'Calcul dezechilibre MWh GMOIS'!$C$3:$AI$167,27,FALSE)</f>
        <v>0</v>
      </c>
      <c r="AE77" s="68">
        <f>VLOOKUP(B77,'Calcul dezechilibre MWh GMOIS'!$C$3:$AI$167,28,FALSE)</f>
        <v>0</v>
      </c>
      <c r="AF77" s="68">
        <f>VLOOKUP(B77,'Calcul dezechilibre MWh GMOIS'!$C$3:$AI$167,29,FALSE)</f>
        <v>0</v>
      </c>
      <c r="AG77" s="68">
        <f>VLOOKUP(B77,'Calcul dezechilibre MWh GMOIS'!$C$3:$AI$167,30,FALSE)</f>
        <v>0</v>
      </c>
      <c r="AH77" s="68">
        <f>VLOOKUP(B77,'Calcul dezechilibre MWh GMOIS'!$C$3:$AI$167,31,FALSE)</f>
        <v>0</v>
      </c>
      <c r="AI77" s="68">
        <f>VLOOKUP(B77,'Calcul dezechilibre MWh GMOIS'!$C$3:$AI$167,32,FALSE)</f>
        <v>0</v>
      </c>
      <c r="AJ77" s="68">
        <f>VLOOKUP(B77,'Calcul dezechilibre MWh GMOIS'!$C$3:$AI$167,33,FALSE)</f>
        <v>0</v>
      </c>
    </row>
    <row r="78" spans="1:36" s="13" customFormat="1" x14ac:dyDescent="0.45">
      <c r="A78" s="102">
        <v>76</v>
      </c>
      <c r="B78" s="169" t="s">
        <v>276</v>
      </c>
      <c r="C78" s="87">
        <f t="shared" si="3"/>
        <v>0</v>
      </c>
      <c r="D78" s="70">
        <f>VLOOKUP(B78,'Total iesiri UR'!$C$3:$D$167,2,FALSE)</f>
        <v>1.7379999999999998</v>
      </c>
      <c r="E78" s="89">
        <f t="shared" si="2"/>
        <v>0</v>
      </c>
      <c r="F78" s="39">
        <f>VLOOKUP(B78,'Calcul dezechilibre MWh GMOIS'!$C$3:$AI$167,3,FALSE)</f>
        <v>0</v>
      </c>
      <c r="G78" s="68">
        <f>VLOOKUP(B78,'Calcul dezechilibre MWh GMOIS'!$C$3:$AI$167,4,FALSE)</f>
        <v>0</v>
      </c>
      <c r="H78" s="68">
        <f>VLOOKUP(B78,'Calcul dezechilibre MWh GMOIS'!$C$3:$AI$167,5,FALSE)</f>
        <v>0</v>
      </c>
      <c r="I78" s="68">
        <f>VLOOKUP(B78,'Calcul dezechilibre MWh GMOIS'!$C$3:$AI$167,6,FALSE)</f>
        <v>0</v>
      </c>
      <c r="J78" s="68">
        <f>VLOOKUP(B78,'Calcul dezechilibre MWh GMOIS'!$C$3:$AI$167,7,FALSE)</f>
        <v>0</v>
      </c>
      <c r="K78" s="68">
        <f>VLOOKUP(B78,'Calcul dezechilibre MWh GMOIS'!$C$3:$AI$167,8,FALSE)</f>
        <v>0</v>
      </c>
      <c r="L78" s="68">
        <f>VLOOKUP(B78,'Calcul dezechilibre MWh GMOIS'!$C$3:$AI$167,9,FALSE)</f>
        <v>0</v>
      </c>
      <c r="M78" s="68">
        <f>VLOOKUP(B78,'Calcul dezechilibre MWh GMOIS'!$C$3:$AI$167,10,FALSE)</f>
        <v>0</v>
      </c>
      <c r="N78" s="68">
        <f>VLOOKUP(B78,'Calcul dezechilibre MWh GMOIS'!$C$3:$AI$167,11,FALSE)</f>
        <v>0</v>
      </c>
      <c r="O78" s="68">
        <f>VLOOKUP(B78,'Calcul dezechilibre MWh GMOIS'!$C$3:$AI$167,12,FALSE)</f>
        <v>0</v>
      </c>
      <c r="P78" s="68">
        <f>VLOOKUP(B78,'Calcul dezechilibre MWh GMOIS'!$C$3:$AI$167,13,FALSE)</f>
        <v>0</v>
      </c>
      <c r="Q78" s="68">
        <f>VLOOKUP(B78,'Calcul dezechilibre MWh GMOIS'!$C$3:$AI$167,14,FALSE)</f>
        <v>0</v>
      </c>
      <c r="R78" s="68">
        <f>VLOOKUP(B78,'Calcul dezechilibre MWh GMOIS'!$C$3:$AI$167,15,FALSE)</f>
        <v>0</v>
      </c>
      <c r="S78" s="68">
        <f>VLOOKUP(B78,'Calcul dezechilibre MWh GMOIS'!$C$3:$AI$167,16,FALSE)</f>
        <v>0</v>
      </c>
      <c r="T78" s="68">
        <f>VLOOKUP(B78,'Calcul dezechilibre MWh GMOIS'!$C$3:$AI$167,17,FALSE)</f>
        <v>0</v>
      </c>
      <c r="U78" s="68">
        <f>VLOOKUP(B78,'Calcul dezechilibre MWh GMOIS'!$C$3:$AI$167,18,FALSE)</f>
        <v>0</v>
      </c>
      <c r="V78" s="68">
        <f>VLOOKUP(B78,'Calcul dezechilibre MWh GMOIS'!$C$3:$AI$167,19,FALSE)</f>
        <v>0</v>
      </c>
      <c r="W78" s="68">
        <f>VLOOKUP(B78,'Calcul dezechilibre MWh GMOIS'!$C$3:$AI$167,20,FALSE)</f>
        <v>0</v>
      </c>
      <c r="X78" s="68">
        <f>VLOOKUP(B78,'Calcul dezechilibre MWh GMOIS'!$C$3:$AI$167,21,FALSE)</f>
        <v>0</v>
      </c>
      <c r="Y78" s="68">
        <f>VLOOKUP(B78,'Calcul dezechilibre MWh GMOIS'!$C$3:$AI$167,22,FALSE)</f>
        <v>0</v>
      </c>
      <c r="Z78" s="68">
        <f>VLOOKUP(B78,'Calcul dezechilibre MWh GMOIS'!$C$3:$AI$167,23,FALSE)</f>
        <v>0</v>
      </c>
      <c r="AA78" s="68">
        <f>VLOOKUP(B78,'Calcul dezechilibre MWh GMOIS'!$C$3:$AI$167,24,FALSE)</f>
        <v>0</v>
      </c>
      <c r="AB78" s="68">
        <f>VLOOKUP(B78,'Calcul dezechilibre MWh GMOIS'!$C$3:$AI$167,25,FALSE)</f>
        <v>0</v>
      </c>
      <c r="AC78" s="68">
        <f>VLOOKUP(B78,'Calcul dezechilibre MWh GMOIS'!$C$3:$AI$167,26,FALSE)</f>
        <v>0</v>
      </c>
      <c r="AD78" s="68">
        <f>VLOOKUP(B78,'Calcul dezechilibre MWh GMOIS'!$C$3:$AI$167,27,FALSE)</f>
        <v>0</v>
      </c>
      <c r="AE78" s="68">
        <f>VLOOKUP(B78,'Calcul dezechilibre MWh GMOIS'!$C$3:$AI$167,28,FALSE)</f>
        <v>0</v>
      </c>
      <c r="AF78" s="68">
        <f>VLOOKUP(B78,'Calcul dezechilibre MWh GMOIS'!$C$3:$AI$167,29,FALSE)</f>
        <v>0</v>
      </c>
      <c r="AG78" s="68">
        <f>VLOOKUP(B78,'Calcul dezechilibre MWh GMOIS'!$C$3:$AI$167,30,FALSE)</f>
        <v>0</v>
      </c>
      <c r="AH78" s="68">
        <f>VLOOKUP(B78,'Calcul dezechilibre MWh GMOIS'!$C$3:$AI$167,31,FALSE)</f>
        <v>0</v>
      </c>
      <c r="AI78" s="68">
        <f>VLOOKUP(B78,'Calcul dezechilibre MWh GMOIS'!$C$3:$AI$167,32,FALSE)</f>
        <v>0</v>
      </c>
      <c r="AJ78" s="68">
        <f>VLOOKUP(B78,'Calcul dezechilibre MWh GMOIS'!$C$3:$AI$167,33,FALSE)</f>
        <v>0</v>
      </c>
    </row>
    <row r="79" spans="1:36" s="13" customFormat="1" x14ac:dyDescent="0.45">
      <c r="A79" s="102">
        <v>77</v>
      </c>
      <c r="B79" s="167" t="s">
        <v>52</v>
      </c>
      <c r="C79" s="87">
        <f t="shared" si="3"/>
        <v>0</v>
      </c>
      <c r="D79" s="70">
        <f>VLOOKUP(B79,'Total iesiri UR'!$C$3:$D$167,2,FALSE)</f>
        <v>11397</v>
      </c>
      <c r="E79" s="89">
        <f t="shared" si="2"/>
        <v>0</v>
      </c>
      <c r="F79" s="39">
        <f>VLOOKUP(B79,'Calcul dezechilibre MWh GMOIS'!$C$3:$AI$167,3,FALSE)</f>
        <v>0</v>
      </c>
      <c r="G79" s="68">
        <f>VLOOKUP(B79,'Calcul dezechilibre MWh GMOIS'!$C$3:$AI$167,4,FALSE)</f>
        <v>0</v>
      </c>
      <c r="H79" s="68">
        <f>VLOOKUP(B79,'Calcul dezechilibre MWh GMOIS'!$C$3:$AI$167,5,FALSE)</f>
        <v>0</v>
      </c>
      <c r="I79" s="68">
        <f>VLOOKUP(B79,'Calcul dezechilibre MWh GMOIS'!$C$3:$AI$167,6,FALSE)</f>
        <v>0</v>
      </c>
      <c r="J79" s="68">
        <f>VLOOKUP(B79,'Calcul dezechilibre MWh GMOIS'!$C$3:$AI$167,7,FALSE)</f>
        <v>0</v>
      </c>
      <c r="K79" s="68">
        <f>VLOOKUP(B79,'Calcul dezechilibre MWh GMOIS'!$C$3:$AI$167,8,FALSE)</f>
        <v>0</v>
      </c>
      <c r="L79" s="68">
        <f>VLOOKUP(B79,'Calcul dezechilibre MWh GMOIS'!$C$3:$AI$167,9,FALSE)</f>
        <v>0</v>
      </c>
      <c r="M79" s="68">
        <f>VLOOKUP(B79,'Calcul dezechilibre MWh GMOIS'!$C$3:$AI$167,10,FALSE)</f>
        <v>0</v>
      </c>
      <c r="N79" s="68">
        <f>VLOOKUP(B79,'Calcul dezechilibre MWh GMOIS'!$C$3:$AI$167,11,FALSE)</f>
        <v>0</v>
      </c>
      <c r="O79" s="68">
        <f>VLOOKUP(B79,'Calcul dezechilibre MWh GMOIS'!$C$3:$AI$167,12,FALSE)</f>
        <v>0</v>
      </c>
      <c r="P79" s="68">
        <f>VLOOKUP(B79,'Calcul dezechilibre MWh GMOIS'!$C$3:$AI$167,13,FALSE)</f>
        <v>0</v>
      </c>
      <c r="Q79" s="68">
        <f>VLOOKUP(B79,'Calcul dezechilibre MWh GMOIS'!$C$3:$AI$167,14,FALSE)</f>
        <v>0</v>
      </c>
      <c r="R79" s="68">
        <f>VLOOKUP(B79,'Calcul dezechilibre MWh GMOIS'!$C$3:$AI$167,15,FALSE)</f>
        <v>0</v>
      </c>
      <c r="S79" s="68">
        <f>VLOOKUP(B79,'Calcul dezechilibre MWh GMOIS'!$C$3:$AI$167,16,FALSE)</f>
        <v>0</v>
      </c>
      <c r="T79" s="68">
        <f>VLOOKUP(B79,'Calcul dezechilibre MWh GMOIS'!$C$3:$AI$167,17,FALSE)</f>
        <v>0</v>
      </c>
      <c r="U79" s="68">
        <f>VLOOKUP(B79,'Calcul dezechilibre MWh GMOIS'!$C$3:$AI$167,18,FALSE)</f>
        <v>0</v>
      </c>
      <c r="V79" s="68">
        <f>VLOOKUP(B79,'Calcul dezechilibre MWh GMOIS'!$C$3:$AI$167,19,FALSE)</f>
        <v>0</v>
      </c>
      <c r="W79" s="68">
        <f>VLOOKUP(B79,'Calcul dezechilibre MWh GMOIS'!$C$3:$AI$167,20,FALSE)</f>
        <v>0</v>
      </c>
      <c r="X79" s="68">
        <f>VLOOKUP(B79,'Calcul dezechilibre MWh GMOIS'!$C$3:$AI$167,21,FALSE)</f>
        <v>0</v>
      </c>
      <c r="Y79" s="68">
        <f>VLOOKUP(B79,'Calcul dezechilibre MWh GMOIS'!$C$3:$AI$167,22,FALSE)</f>
        <v>0</v>
      </c>
      <c r="Z79" s="68">
        <f>VLOOKUP(B79,'Calcul dezechilibre MWh GMOIS'!$C$3:$AI$167,23,FALSE)</f>
        <v>0</v>
      </c>
      <c r="AA79" s="68">
        <f>VLOOKUP(B79,'Calcul dezechilibre MWh GMOIS'!$C$3:$AI$167,24,FALSE)</f>
        <v>0</v>
      </c>
      <c r="AB79" s="68">
        <f>VLOOKUP(B79,'Calcul dezechilibre MWh GMOIS'!$C$3:$AI$167,25,FALSE)</f>
        <v>0</v>
      </c>
      <c r="AC79" s="68">
        <f>VLOOKUP(B79,'Calcul dezechilibre MWh GMOIS'!$C$3:$AI$167,26,FALSE)</f>
        <v>0</v>
      </c>
      <c r="AD79" s="68">
        <f>VLOOKUP(B79,'Calcul dezechilibre MWh GMOIS'!$C$3:$AI$167,27,FALSE)</f>
        <v>0</v>
      </c>
      <c r="AE79" s="68">
        <f>VLOOKUP(B79,'Calcul dezechilibre MWh GMOIS'!$C$3:$AI$167,28,FALSE)</f>
        <v>0</v>
      </c>
      <c r="AF79" s="68">
        <f>VLOOKUP(B79,'Calcul dezechilibre MWh GMOIS'!$C$3:$AI$167,29,FALSE)</f>
        <v>0</v>
      </c>
      <c r="AG79" s="68">
        <f>VLOOKUP(B79,'Calcul dezechilibre MWh GMOIS'!$C$3:$AI$167,30,FALSE)</f>
        <v>0</v>
      </c>
      <c r="AH79" s="68">
        <f>VLOOKUP(B79,'Calcul dezechilibre MWh GMOIS'!$C$3:$AI$167,31,FALSE)</f>
        <v>0</v>
      </c>
      <c r="AI79" s="68">
        <f>VLOOKUP(B79,'Calcul dezechilibre MWh GMOIS'!$C$3:$AI$167,32,FALSE)</f>
        <v>0</v>
      </c>
      <c r="AJ79" s="68">
        <f>VLOOKUP(B79,'Calcul dezechilibre MWh GMOIS'!$C$3:$AI$167,33,FALSE)</f>
        <v>0</v>
      </c>
    </row>
    <row r="80" spans="1:36" s="13" customFormat="1" x14ac:dyDescent="0.45">
      <c r="A80" s="102">
        <v>78</v>
      </c>
      <c r="B80" s="167" t="s">
        <v>130</v>
      </c>
      <c r="C80" s="87">
        <f t="shared" si="3"/>
        <v>0</v>
      </c>
      <c r="D80" s="70">
        <f>VLOOKUP(B80,'Total iesiri UR'!$C$3:$D$167,2,FALSE)</f>
        <v>0</v>
      </c>
      <c r="E80" s="89">
        <f>IF(D80=0,IF(C80=0,0,100%),(C80)/D80)</f>
        <v>0</v>
      </c>
      <c r="F80" s="39">
        <f>VLOOKUP(B80,'Calcul dezechilibre MWh GMOIS'!$C$3:$AI$167,3,FALSE)</f>
        <v>0</v>
      </c>
      <c r="G80" s="68">
        <f>VLOOKUP(B80,'Calcul dezechilibre MWh GMOIS'!$C$3:$AI$167,4,FALSE)</f>
        <v>0</v>
      </c>
      <c r="H80" s="68">
        <f>VLOOKUP(B80,'Calcul dezechilibre MWh GMOIS'!$C$3:$AI$167,5,FALSE)</f>
        <v>0</v>
      </c>
      <c r="I80" s="68">
        <f>VLOOKUP(B80,'Calcul dezechilibre MWh GMOIS'!$C$3:$AI$167,6,FALSE)</f>
        <v>0</v>
      </c>
      <c r="J80" s="68">
        <f>VLOOKUP(B80,'Calcul dezechilibre MWh GMOIS'!$C$3:$AI$167,7,FALSE)</f>
        <v>0</v>
      </c>
      <c r="K80" s="68">
        <f>VLOOKUP(B80,'Calcul dezechilibre MWh GMOIS'!$C$3:$AI$167,8,FALSE)</f>
        <v>0</v>
      </c>
      <c r="L80" s="68">
        <f>VLOOKUP(B80,'Calcul dezechilibre MWh GMOIS'!$C$3:$AI$167,9,FALSE)</f>
        <v>0</v>
      </c>
      <c r="M80" s="68">
        <f>VLOOKUP(B80,'Calcul dezechilibre MWh GMOIS'!$C$3:$AI$167,10,FALSE)</f>
        <v>0</v>
      </c>
      <c r="N80" s="68">
        <f>VLOOKUP(B80,'Calcul dezechilibre MWh GMOIS'!$C$3:$AI$167,11,FALSE)</f>
        <v>0</v>
      </c>
      <c r="O80" s="68">
        <f>VLOOKUP(B80,'Calcul dezechilibre MWh GMOIS'!$C$3:$AI$167,12,FALSE)</f>
        <v>0</v>
      </c>
      <c r="P80" s="68">
        <f>VLOOKUP(B80,'Calcul dezechilibre MWh GMOIS'!$C$3:$AI$167,13,FALSE)</f>
        <v>0</v>
      </c>
      <c r="Q80" s="68">
        <f>VLOOKUP(B80,'Calcul dezechilibre MWh GMOIS'!$C$3:$AI$167,14,FALSE)</f>
        <v>0</v>
      </c>
      <c r="R80" s="68">
        <f>VLOOKUP(B80,'Calcul dezechilibre MWh GMOIS'!$C$3:$AI$167,15,FALSE)</f>
        <v>0</v>
      </c>
      <c r="S80" s="68">
        <f>VLOOKUP(B80,'Calcul dezechilibre MWh GMOIS'!$C$3:$AI$167,16,FALSE)</f>
        <v>0</v>
      </c>
      <c r="T80" s="68">
        <f>VLOOKUP(B80,'Calcul dezechilibre MWh GMOIS'!$C$3:$AI$167,17,FALSE)</f>
        <v>0</v>
      </c>
      <c r="U80" s="68">
        <f>VLOOKUP(B80,'Calcul dezechilibre MWh GMOIS'!$C$3:$AI$167,18,FALSE)</f>
        <v>0</v>
      </c>
      <c r="V80" s="68">
        <f>VLOOKUP(B80,'Calcul dezechilibre MWh GMOIS'!$C$3:$AI$167,19,FALSE)</f>
        <v>0</v>
      </c>
      <c r="W80" s="68">
        <f>VLOOKUP(B80,'Calcul dezechilibre MWh GMOIS'!$C$3:$AI$167,20,FALSE)</f>
        <v>0</v>
      </c>
      <c r="X80" s="68">
        <f>VLOOKUP(B80,'Calcul dezechilibre MWh GMOIS'!$C$3:$AI$167,21,FALSE)</f>
        <v>0</v>
      </c>
      <c r="Y80" s="68">
        <f>VLOOKUP(B80,'Calcul dezechilibre MWh GMOIS'!$C$3:$AI$167,22,FALSE)</f>
        <v>0</v>
      </c>
      <c r="Z80" s="68">
        <f>VLOOKUP(B80,'Calcul dezechilibre MWh GMOIS'!$C$3:$AI$167,23,FALSE)</f>
        <v>0</v>
      </c>
      <c r="AA80" s="68">
        <f>VLOOKUP(B80,'Calcul dezechilibre MWh GMOIS'!$C$3:$AI$167,24,FALSE)</f>
        <v>0</v>
      </c>
      <c r="AB80" s="68">
        <f>VLOOKUP(B80,'Calcul dezechilibre MWh GMOIS'!$C$3:$AI$167,25,FALSE)</f>
        <v>0</v>
      </c>
      <c r="AC80" s="68">
        <f>VLOOKUP(B80,'Calcul dezechilibre MWh GMOIS'!$C$3:$AI$167,26,FALSE)</f>
        <v>0</v>
      </c>
      <c r="AD80" s="68">
        <f>VLOOKUP(B80,'Calcul dezechilibre MWh GMOIS'!$C$3:$AI$167,27,FALSE)</f>
        <v>0</v>
      </c>
      <c r="AE80" s="68">
        <f>VLOOKUP(B80,'Calcul dezechilibre MWh GMOIS'!$C$3:$AI$167,28,FALSE)</f>
        <v>0</v>
      </c>
      <c r="AF80" s="68">
        <f>VLOOKUP(B80,'Calcul dezechilibre MWh GMOIS'!$C$3:$AI$167,29,FALSE)</f>
        <v>0</v>
      </c>
      <c r="AG80" s="68">
        <f>VLOOKUP(B80,'Calcul dezechilibre MWh GMOIS'!$C$3:$AI$167,30,FALSE)</f>
        <v>0</v>
      </c>
      <c r="AH80" s="68">
        <f>VLOOKUP(B80,'Calcul dezechilibre MWh GMOIS'!$C$3:$AI$167,31,FALSE)</f>
        <v>0</v>
      </c>
      <c r="AI80" s="68">
        <f>VLOOKUP(B80,'Calcul dezechilibre MWh GMOIS'!$C$3:$AI$167,32,FALSE)</f>
        <v>0</v>
      </c>
      <c r="AJ80" s="68">
        <f>VLOOKUP(B80,'Calcul dezechilibre MWh GMOIS'!$C$3:$AI$167,33,FALSE)</f>
        <v>0</v>
      </c>
    </row>
    <row r="81" spans="1:36" s="13" customFormat="1" x14ac:dyDescent="0.45">
      <c r="A81" s="102">
        <v>79</v>
      </c>
      <c r="B81" s="167" t="s">
        <v>229</v>
      </c>
      <c r="C81" s="87">
        <f t="shared" si="3"/>
        <v>0</v>
      </c>
      <c r="D81" s="70">
        <f>VLOOKUP(B81,'Total iesiri UR'!$C$3:$D$167,2,FALSE)</f>
        <v>244860</v>
      </c>
      <c r="E81" s="89">
        <f t="shared" si="2"/>
        <v>0</v>
      </c>
      <c r="F81" s="39">
        <f>VLOOKUP(B81,'Calcul dezechilibre MWh GMOIS'!$C$3:$AI$167,3,FALSE)</f>
        <v>0</v>
      </c>
      <c r="G81" s="68">
        <f>VLOOKUP(B81,'Calcul dezechilibre MWh GMOIS'!$C$3:$AI$167,4,FALSE)</f>
        <v>0</v>
      </c>
      <c r="H81" s="68">
        <f>VLOOKUP(B81,'Calcul dezechilibre MWh GMOIS'!$C$3:$AI$167,5,FALSE)</f>
        <v>0</v>
      </c>
      <c r="I81" s="68">
        <f>VLOOKUP(B81,'Calcul dezechilibre MWh GMOIS'!$C$3:$AI$167,6,FALSE)</f>
        <v>0</v>
      </c>
      <c r="J81" s="68">
        <f>VLOOKUP(B81,'Calcul dezechilibre MWh GMOIS'!$C$3:$AI$167,7,FALSE)</f>
        <v>0</v>
      </c>
      <c r="K81" s="68">
        <f>VLOOKUP(B81,'Calcul dezechilibre MWh GMOIS'!$C$3:$AI$167,8,FALSE)</f>
        <v>0</v>
      </c>
      <c r="L81" s="68">
        <f>VLOOKUP(B81,'Calcul dezechilibre MWh GMOIS'!$C$3:$AI$167,9,FALSE)</f>
        <v>0</v>
      </c>
      <c r="M81" s="68">
        <f>VLOOKUP(B81,'Calcul dezechilibre MWh GMOIS'!$C$3:$AI$167,10,FALSE)</f>
        <v>0</v>
      </c>
      <c r="N81" s="68">
        <f>VLOOKUP(B81,'Calcul dezechilibre MWh GMOIS'!$C$3:$AI$167,11,FALSE)</f>
        <v>0</v>
      </c>
      <c r="O81" s="68">
        <f>VLOOKUP(B81,'Calcul dezechilibre MWh GMOIS'!$C$3:$AI$167,12,FALSE)</f>
        <v>0</v>
      </c>
      <c r="P81" s="68">
        <f>VLOOKUP(B81,'Calcul dezechilibre MWh GMOIS'!$C$3:$AI$167,13,FALSE)</f>
        <v>0</v>
      </c>
      <c r="Q81" s="68">
        <f>VLOOKUP(B81,'Calcul dezechilibre MWh GMOIS'!$C$3:$AI$167,14,FALSE)</f>
        <v>0</v>
      </c>
      <c r="R81" s="68">
        <f>VLOOKUP(B81,'Calcul dezechilibre MWh GMOIS'!$C$3:$AI$167,15,FALSE)</f>
        <v>0</v>
      </c>
      <c r="S81" s="68">
        <f>VLOOKUP(B81,'Calcul dezechilibre MWh GMOIS'!$C$3:$AI$167,16,FALSE)</f>
        <v>0</v>
      </c>
      <c r="T81" s="68">
        <f>VLOOKUP(B81,'Calcul dezechilibre MWh GMOIS'!$C$3:$AI$167,17,FALSE)</f>
        <v>0</v>
      </c>
      <c r="U81" s="68">
        <f>VLOOKUP(B81,'Calcul dezechilibre MWh GMOIS'!$C$3:$AI$167,18,FALSE)</f>
        <v>0</v>
      </c>
      <c r="V81" s="68">
        <f>VLOOKUP(B81,'Calcul dezechilibre MWh GMOIS'!$C$3:$AI$167,19,FALSE)</f>
        <v>0</v>
      </c>
      <c r="W81" s="68">
        <f>VLOOKUP(B81,'Calcul dezechilibre MWh GMOIS'!$C$3:$AI$167,20,FALSE)</f>
        <v>0</v>
      </c>
      <c r="X81" s="68">
        <f>VLOOKUP(B81,'Calcul dezechilibre MWh GMOIS'!$C$3:$AI$167,21,FALSE)</f>
        <v>0</v>
      </c>
      <c r="Y81" s="68">
        <f>VLOOKUP(B81,'Calcul dezechilibre MWh GMOIS'!$C$3:$AI$167,22,FALSE)</f>
        <v>0</v>
      </c>
      <c r="Z81" s="68">
        <f>VLOOKUP(B81,'Calcul dezechilibre MWh GMOIS'!$C$3:$AI$167,23,FALSE)</f>
        <v>0</v>
      </c>
      <c r="AA81" s="68">
        <f>VLOOKUP(B81,'Calcul dezechilibre MWh GMOIS'!$C$3:$AI$167,24,FALSE)</f>
        <v>0</v>
      </c>
      <c r="AB81" s="68">
        <f>VLOOKUP(B81,'Calcul dezechilibre MWh GMOIS'!$C$3:$AI$167,25,FALSE)</f>
        <v>0</v>
      </c>
      <c r="AC81" s="68">
        <f>VLOOKUP(B81,'Calcul dezechilibre MWh GMOIS'!$C$3:$AI$167,26,FALSE)</f>
        <v>0</v>
      </c>
      <c r="AD81" s="68">
        <f>VLOOKUP(B81,'Calcul dezechilibre MWh GMOIS'!$C$3:$AI$167,27,FALSE)</f>
        <v>0</v>
      </c>
      <c r="AE81" s="68">
        <f>VLOOKUP(B81,'Calcul dezechilibre MWh GMOIS'!$C$3:$AI$167,28,FALSE)</f>
        <v>0</v>
      </c>
      <c r="AF81" s="68">
        <f>VLOOKUP(B81,'Calcul dezechilibre MWh GMOIS'!$C$3:$AI$167,29,FALSE)</f>
        <v>0</v>
      </c>
      <c r="AG81" s="68">
        <f>VLOOKUP(B81,'Calcul dezechilibre MWh GMOIS'!$C$3:$AI$167,30,FALSE)</f>
        <v>0</v>
      </c>
      <c r="AH81" s="68">
        <f>VLOOKUP(B81,'Calcul dezechilibre MWh GMOIS'!$C$3:$AI$167,31,FALSE)</f>
        <v>0</v>
      </c>
      <c r="AI81" s="68">
        <f>VLOOKUP(B81,'Calcul dezechilibre MWh GMOIS'!$C$3:$AI$167,32,FALSE)</f>
        <v>0</v>
      </c>
      <c r="AJ81" s="68">
        <f>VLOOKUP(B81,'Calcul dezechilibre MWh GMOIS'!$C$3:$AI$167,33,FALSE)</f>
        <v>0</v>
      </c>
    </row>
    <row r="82" spans="1:36" s="13" customFormat="1" x14ac:dyDescent="0.45">
      <c r="A82" s="102">
        <v>80</v>
      </c>
      <c r="B82" s="167" t="s">
        <v>230</v>
      </c>
      <c r="C82" s="87">
        <f t="shared" si="3"/>
        <v>0</v>
      </c>
      <c r="D82" s="70">
        <f>VLOOKUP(B82,'Total iesiri UR'!$C$3:$D$167,2,FALSE)</f>
        <v>0</v>
      </c>
      <c r="E82" s="89">
        <f t="shared" si="2"/>
        <v>0</v>
      </c>
      <c r="F82" s="39">
        <f>VLOOKUP(B82,'Calcul dezechilibre MWh GMOIS'!$C$3:$AI$167,3,FALSE)</f>
        <v>0</v>
      </c>
      <c r="G82" s="68">
        <f>VLOOKUP(B82,'Calcul dezechilibre MWh GMOIS'!$C$3:$AI$167,4,FALSE)</f>
        <v>0</v>
      </c>
      <c r="H82" s="68">
        <f>VLOOKUP(B82,'Calcul dezechilibre MWh GMOIS'!$C$3:$AI$167,5,FALSE)</f>
        <v>0</v>
      </c>
      <c r="I82" s="68">
        <f>VLOOKUP(B82,'Calcul dezechilibre MWh GMOIS'!$C$3:$AI$167,6,FALSE)</f>
        <v>0</v>
      </c>
      <c r="J82" s="68">
        <f>VLOOKUP(B82,'Calcul dezechilibre MWh GMOIS'!$C$3:$AI$167,7,FALSE)</f>
        <v>0</v>
      </c>
      <c r="K82" s="68">
        <f>VLOOKUP(B82,'Calcul dezechilibre MWh GMOIS'!$C$3:$AI$167,8,FALSE)</f>
        <v>0</v>
      </c>
      <c r="L82" s="68">
        <f>VLOOKUP(B82,'Calcul dezechilibre MWh GMOIS'!$C$3:$AI$167,9,FALSE)</f>
        <v>0</v>
      </c>
      <c r="M82" s="68">
        <f>VLOOKUP(B82,'Calcul dezechilibre MWh GMOIS'!$C$3:$AI$167,10,FALSE)</f>
        <v>0</v>
      </c>
      <c r="N82" s="68">
        <f>VLOOKUP(B82,'Calcul dezechilibre MWh GMOIS'!$C$3:$AI$167,11,FALSE)</f>
        <v>0</v>
      </c>
      <c r="O82" s="68">
        <f>VLOOKUP(B82,'Calcul dezechilibre MWh GMOIS'!$C$3:$AI$167,12,FALSE)</f>
        <v>0</v>
      </c>
      <c r="P82" s="68">
        <f>VLOOKUP(B82,'Calcul dezechilibre MWh GMOIS'!$C$3:$AI$167,13,FALSE)</f>
        <v>0</v>
      </c>
      <c r="Q82" s="68">
        <f>VLOOKUP(B82,'Calcul dezechilibre MWh GMOIS'!$C$3:$AI$167,14,FALSE)</f>
        <v>0</v>
      </c>
      <c r="R82" s="68">
        <f>VLOOKUP(B82,'Calcul dezechilibre MWh GMOIS'!$C$3:$AI$167,15,FALSE)</f>
        <v>0</v>
      </c>
      <c r="S82" s="68">
        <f>VLOOKUP(B82,'Calcul dezechilibre MWh GMOIS'!$C$3:$AI$167,16,FALSE)</f>
        <v>0</v>
      </c>
      <c r="T82" s="68">
        <f>VLOOKUP(B82,'Calcul dezechilibre MWh GMOIS'!$C$3:$AI$167,17,FALSE)</f>
        <v>0</v>
      </c>
      <c r="U82" s="68">
        <f>VLOOKUP(B82,'Calcul dezechilibre MWh GMOIS'!$C$3:$AI$167,18,FALSE)</f>
        <v>0</v>
      </c>
      <c r="V82" s="68">
        <f>VLOOKUP(B82,'Calcul dezechilibre MWh GMOIS'!$C$3:$AI$167,19,FALSE)</f>
        <v>0</v>
      </c>
      <c r="W82" s="68">
        <f>VLOOKUP(B82,'Calcul dezechilibre MWh GMOIS'!$C$3:$AI$167,20,FALSE)</f>
        <v>0</v>
      </c>
      <c r="X82" s="68">
        <f>VLOOKUP(B82,'Calcul dezechilibre MWh GMOIS'!$C$3:$AI$167,21,FALSE)</f>
        <v>0</v>
      </c>
      <c r="Y82" s="68">
        <f>VLOOKUP(B82,'Calcul dezechilibre MWh GMOIS'!$C$3:$AI$167,22,FALSE)</f>
        <v>0</v>
      </c>
      <c r="Z82" s="68">
        <f>VLOOKUP(B82,'Calcul dezechilibre MWh GMOIS'!$C$3:$AI$167,23,FALSE)</f>
        <v>0</v>
      </c>
      <c r="AA82" s="68">
        <f>VLOOKUP(B82,'Calcul dezechilibre MWh GMOIS'!$C$3:$AI$167,24,FALSE)</f>
        <v>0</v>
      </c>
      <c r="AB82" s="68">
        <f>VLOOKUP(B82,'Calcul dezechilibre MWh GMOIS'!$C$3:$AI$167,25,FALSE)</f>
        <v>0</v>
      </c>
      <c r="AC82" s="68">
        <f>VLOOKUP(B82,'Calcul dezechilibre MWh GMOIS'!$C$3:$AI$167,26,FALSE)</f>
        <v>0</v>
      </c>
      <c r="AD82" s="68">
        <f>VLOOKUP(B82,'Calcul dezechilibre MWh GMOIS'!$C$3:$AI$167,27,FALSE)</f>
        <v>0</v>
      </c>
      <c r="AE82" s="68">
        <f>VLOOKUP(B82,'Calcul dezechilibre MWh GMOIS'!$C$3:$AI$167,28,FALSE)</f>
        <v>0</v>
      </c>
      <c r="AF82" s="68">
        <f>VLOOKUP(B82,'Calcul dezechilibre MWh GMOIS'!$C$3:$AI$167,29,FALSE)</f>
        <v>0</v>
      </c>
      <c r="AG82" s="68">
        <f>VLOOKUP(B82,'Calcul dezechilibre MWh GMOIS'!$C$3:$AI$167,30,FALSE)</f>
        <v>0</v>
      </c>
      <c r="AH82" s="68">
        <f>VLOOKUP(B82,'Calcul dezechilibre MWh GMOIS'!$C$3:$AI$167,31,FALSE)</f>
        <v>0</v>
      </c>
      <c r="AI82" s="68">
        <f>VLOOKUP(B82,'Calcul dezechilibre MWh GMOIS'!$C$3:$AI$167,32,FALSE)</f>
        <v>0</v>
      </c>
      <c r="AJ82" s="68">
        <f>VLOOKUP(B82,'Calcul dezechilibre MWh GMOIS'!$C$3:$AI$167,33,FALSE)</f>
        <v>0</v>
      </c>
    </row>
    <row r="83" spans="1:36" s="13" customFormat="1" x14ac:dyDescent="0.45">
      <c r="A83" s="102">
        <v>81</v>
      </c>
      <c r="B83" s="167" t="s">
        <v>150</v>
      </c>
      <c r="C83" s="87">
        <f t="shared" si="3"/>
        <v>0</v>
      </c>
      <c r="D83" s="70">
        <f>VLOOKUP(B83,'Total iesiri UR'!$C$3:$D$167,2,FALSE)</f>
        <v>0</v>
      </c>
      <c r="E83" s="89">
        <f t="shared" si="2"/>
        <v>0</v>
      </c>
      <c r="F83" s="39">
        <f>VLOOKUP(B83,'Calcul dezechilibre MWh GMOIS'!$C$3:$AI$167,3,FALSE)</f>
        <v>0</v>
      </c>
      <c r="G83" s="68">
        <f>VLOOKUP(B83,'Calcul dezechilibre MWh GMOIS'!$C$3:$AI$167,4,FALSE)</f>
        <v>0</v>
      </c>
      <c r="H83" s="68">
        <f>VLOOKUP(B83,'Calcul dezechilibre MWh GMOIS'!$C$3:$AI$167,5,FALSE)</f>
        <v>0</v>
      </c>
      <c r="I83" s="68">
        <f>VLOOKUP(B83,'Calcul dezechilibre MWh GMOIS'!$C$3:$AI$167,6,FALSE)</f>
        <v>0</v>
      </c>
      <c r="J83" s="68">
        <f>VLOOKUP(B83,'Calcul dezechilibre MWh GMOIS'!$C$3:$AI$167,7,FALSE)</f>
        <v>0</v>
      </c>
      <c r="K83" s="68">
        <f>VLOOKUP(B83,'Calcul dezechilibre MWh GMOIS'!$C$3:$AI$167,8,FALSE)</f>
        <v>0</v>
      </c>
      <c r="L83" s="68">
        <f>VLOOKUP(B83,'Calcul dezechilibre MWh GMOIS'!$C$3:$AI$167,9,FALSE)</f>
        <v>0</v>
      </c>
      <c r="M83" s="68">
        <f>VLOOKUP(B83,'Calcul dezechilibre MWh GMOIS'!$C$3:$AI$167,10,FALSE)</f>
        <v>0</v>
      </c>
      <c r="N83" s="68">
        <f>VLOOKUP(B83,'Calcul dezechilibre MWh GMOIS'!$C$3:$AI$167,11,FALSE)</f>
        <v>0</v>
      </c>
      <c r="O83" s="68">
        <f>VLOOKUP(B83,'Calcul dezechilibre MWh GMOIS'!$C$3:$AI$167,12,FALSE)</f>
        <v>0</v>
      </c>
      <c r="P83" s="68">
        <f>VLOOKUP(B83,'Calcul dezechilibre MWh GMOIS'!$C$3:$AI$167,13,FALSE)</f>
        <v>0</v>
      </c>
      <c r="Q83" s="68">
        <f>VLOOKUP(B83,'Calcul dezechilibre MWh GMOIS'!$C$3:$AI$167,14,FALSE)</f>
        <v>0</v>
      </c>
      <c r="R83" s="68">
        <f>VLOOKUP(B83,'Calcul dezechilibre MWh GMOIS'!$C$3:$AI$167,15,FALSE)</f>
        <v>0</v>
      </c>
      <c r="S83" s="68">
        <f>VLOOKUP(B83,'Calcul dezechilibre MWh GMOIS'!$C$3:$AI$167,16,FALSE)</f>
        <v>0</v>
      </c>
      <c r="T83" s="68">
        <f>VLOOKUP(B83,'Calcul dezechilibre MWh GMOIS'!$C$3:$AI$167,17,FALSE)</f>
        <v>0</v>
      </c>
      <c r="U83" s="68">
        <f>VLOOKUP(B83,'Calcul dezechilibre MWh GMOIS'!$C$3:$AI$167,18,FALSE)</f>
        <v>0</v>
      </c>
      <c r="V83" s="68">
        <f>VLOOKUP(B83,'Calcul dezechilibre MWh GMOIS'!$C$3:$AI$167,19,FALSE)</f>
        <v>0</v>
      </c>
      <c r="W83" s="68">
        <f>VLOOKUP(B83,'Calcul dezechilibre MWh GMOIS'!$C$3:$AI$167,20,FALSE)</f>
        <v>0</v>
      </c>
      <c r="X83" s="68">
        <f>VLOOKUP(B83,'Calcul dezechilibre MWh GMOIS'!$C$3:$AI$167,21,FALSE)</f>
        <v>0</v>
      </c>
      <c r="Y83" s="68">
        <f>VLOOKUP(B83,'Calcul dezechilibre MWh GMOIS'!$C$3:$AI$167,22,FALSE)</f>
        <v>0</v>
      </c>
      <c r="Z83" s="68">
        <f>VLOOKUP(B83,'Calcul dezechilibre MWh GMOIS'!$C$3:$AI$167,23,FALSE)</f>
        <v>0</v>
      </c>
      <c r="AA83" s="68">
        <f>VLOOKUP(B83,'Calcul dezechilibre MWh GMOIS'!$C$3:$AI$167,24,FALSE)</f>
        <v>0</v>
      </c>
      <c r="AB83" s="68">
        <f>VLOOKUP(B83,'Calcul dezechilibre MWh GMOIS'!$C$3:$AI$167,25,FALSE)</f>
        <v>0</v>
      </c>
      <c r="AC83" s="68">
        <f>VLOOKUP(B83,'Calcul dezechilibre MWh GMOIS'!$C$3:$AI$167,26,FALSE)</f>
        <v>0</v>
      </c>
      <c r="AD83" s="68">
        <f>VLOOKUP(B83,'Calcul dezechilibre MWh GMOIS'!$C$3:$AI$167,27,FALSE)</f>
        <v>0</v>
      </c>
      <c r="AE83" s="68">
        <f>VLOOKUP(B83,'Calcul dezechilibre MWh GMOIS'!$C$3:$AI$167,28,FALSE)</f>
        <v>0</v>
      </c>
      <c r="AF83" s="68">
        <f>VLOOKUP(B83,'Calcul dezechilibre MWh GMOIS'!$C$3:$AI$167,29,FALSE)</f>
        <v>0</v>
      </c>
      <c r="AG83" s="68">
        <f>VLOOKUP(B83,'Calcul dezechilibre MWh GMOIS'!$C$3:$AI$167,30,FALSE)</f>
        <v>0</v>
      </c>
      <c r="AH83" s="68">
        <f>VLOOKUP(B83,'Calcul dezechilibre MWh GMOIS'!$C$3:$AI$167,31,FALSE)</f>
        <v>0</v>
      </c>
      <c r="AI83" s="68">
        <f>VLOOKUP(B83,'Calcul dezechilibre MWh GMOIS'!$C$3:$AI$167,32,FALSE)</f>
        <v>0</v>
      </c>
      <c r="AJ83" s="68">
        <f>VLOOKUP(B83,'Calcul dezechilibre MWh GMOIS'!$C$3:$AI$167,33,FALSE)</f>
        <v>0</v>
      </c>
    </row>
    <row r="84" spans="1:36" s="13" customFormat="1" x14ac:dyDescent="0.45">
      <c r="A84" s="102">
        <v>82</v>
      </c>
      <c r="B84" s="167" t="s">
        <v>265</v>
      </c>
      <c r="C84" s="87">
        <f t="shared" si="3"/>
        <v>-945.94279799999993</v>
      </c>
      <c r="D84" s="70">
        <f>VLOOKUP(B84,'Total iesiri UR'!$C$3:$D$167,2,FALSE)</f>
        <v>1865.942798</v>
      </c>
      <c r="E84" s="89">
        <f t="shared" si="2"/>
        <v>-0.50695165951169741</v>
      </c>
      <c r="F84" s="39">
        <f>VLOOKUP(B84,'Calcul dezechilibre MWh GMOIS'!$C$3:$AI$167,3,FALSE)</f>
        <v>-0.446376</v>
      </c>
      <c r="G84" s="68">
        <f>VLOOKUP(B84,'Calcul dezechilibre MWh GMOIS'!$C$3:$AI$167,4,FALSE)</f>
        <v>-54.061244000000002</v>
      </c>
      <c r="H84" s="68">
        <f>VLOOKUP(B84,'Calcul dezechilibre MWh GMOIS'!$C$3:$AI$167,5,FALSE)</f>
        <v>-50.055424000000002</v>
      </c>
      <c r="I84" s="68">
        <f>VLOOKUP(B84,'Calcul dezechilibre MWh GMOIS'!$C$3:$AI$167,6,FALSE)</f>
        <v>-0.93684800000000001</v>
      </c>
      <c r="J84" s="68">
        <f>VLOOKUP(B84,'Calcul dezechilibre MWh GMOIS'!$C$3:$AI$167,7,FALSE)</f>
        <v>0</v>
      </c>
      <c r="K84" s="68">
        <f>VLOOKUP(B84,'Calcul dezechilibre MWh GMOIS'!$C$3:$AI$167,8,FALSE)</f>
        <v>0</v>
      </c>
      <c r="L84" s="68">
        <f>VLOOKUP(B84,'Calcul dezechilibre MWh GMOIS'!$C$3:$AI$167,9,FALSE)</f>
        <v>0</v>
      </c>
      <c r="M84" s="68">
        <f>VLOOKUP(B84,'Calcul dezechilibre MWh GMOIS'!$C$3:$AI$167,10,FALSE)</f>
        <v>0</v>
      </c>
      <c r="N84" s="68">
        <f>VLOOKUP(B84,'Calcul dezechilibre MWh GMOIS'!$C$3:$AI$167,11,FALSE)</f>
        <v>-58.609664000000002</v>
      </c>
      <c r="O84" s="68">
        <f>VLOOKUP(B84,'Calcul dezechilibre MWh GMOIS'!$C$3:$AI$167,12,FALSE)</f>
        <v>-759.49766999999997</v>
      </c>
      <c r="P84" s="68">
        <f>VLOOKUP(B84,'Calcul dezechilibre MWh GMOIS'!$C$3:$AI$167,13,FALSE)</f>
        <v>-22.335571999999999</v>
      </c>
      <c r="Q84" s="68">
        <f>VLOOKUP(B84,'Calcul dezechilibre MWh GMOIS'!$C$3:$AI$167,14,FALSE)</f>
        <v>0</v>
      </c>
      <c r="R84" s="68">
        <f>VLOOKUP(B84,'Calcul dezechilibre MWh GMOIS'!$C$3:$AI$167,15,FALSE)</f>
        <v>0</v>
      </c>
      <c r="S84" s="68">
        <f>VLOOKUP(B84,'Calcul dezechilibre MWh GMOIS'!$C$3:$AI$167,16,FALSE)</f>
        <v>0</v>
      </c>
      <c r="T84" s="68">
        <f>VLOOKUP(B84,'Calcul dezechilibre MWh GMOIS'!$C$3:$AI$167,17,FALSE)</f>
        <v>0</v>
      </c>
      <c r="U84" s="68">
        <f>VLOOKUP(B84,'Calcul dezechilibre MWh GMOIS'!$C$3:$AI$167,18,FALSE)</f>
        <v>0</v>
      </c>
      <c r="V84" s="68">
        <f>VLOOKUP(B84,'Calcul dezechilibre MWh GMOIS'!$C$3:$AI$167,19,FALSE)</f>
        <v>0</v>
      </c>
      <c r="W84" s="68">
        <f>VLOOKUP(B84,'Calcul dezechilibre MWh GMOIS'!$C$3:$AI$167,20,FALSE)</f>
        <v>0</v>
      </c>
      <c r="X84" s="68">
        <f>VLOOKUP(B84,'Calcul dezechilibre MWh GMOIS'!$C$3:$AI$167,21,FALSE)</f>
        <v>0</v>
      </c>
      <c r="Y84" s="68">
        <f>VLOOKUP(B84,'Calcul dezechilibre MWh GMOIS'!$C$3:$AI$167,22,FALSE)</f>
        <v>0</v>
      </c>
      <c r="Z84" s="68">
        <f>VLOOKUP(B84,'Calcul dezechilibre MWh GMOIS'!$C$3:$AI$167,23,FALSE)</f>
        <v>0</v>
      </c>
      <c r="AA84" s="68">
        <f>VLOOKUP(B84,'Calcul dezechilibre MWh GMOIS'!$C$3:$AI$167,24,FALSE)</f>
        <v>0</v>
      </c>
      <c r="AB84" s="68">
        <f>VLOOKUP(B84,'Calcul dezechilibre MWh GMOIS'!$C$3:$AI$167,25,FALSE)</f>
        <v>0</v>
      </c>
      <c r="AC84" s="68">
        <f>VLOOKUP(B84,'Calcul dezechilibre MWh GMOIS'!$C$3:$AI$167,26,FALSE)</f>
        <v>0</v>
      </c>
      <c r="AD84" s="68">
        <f>VLOOKUP(B84,'Calcul dezechilibre MWh GMOIS'!$C$3:$AI$167,27,FALSE)</f>
        <v>0</v>
      </c>
      <c r="AE84" s="68">
        <f>VLOOKUP(B84,'Calcul dezechilibre MWh GMOIS'!$C$3:$AI$167,28,FALSE)</f>
        <v>0</v>
      </c>
      <c r="AF84" s="68">
        <f>VLOOKUP(B84,'Calcul dezechilibre MWh GMOIS'!$C$3:$AI$167,29,FALSE)</f>
        <v>0</v>
      </c>
      <c r="AG84" s="68">
        <f>VLOOKUP(B84,'Calcul dezechilibre MWh GMOIS'!$C$3:$AI$167,30,FALSE)</f>
        <v>0</v>
      </c>
      <c r="AH84" s="68">
        <f>VLOOKUP(B84,'Calcul dezechilibre MWh GMOIS'!$C$3:$AI$167,31,FALSE)</f>
        <v>0</v>
      </c>
      <c r="AI84" s="68">
        <f>VLOOKUP(B84,'Calcul dezechilibre MWh GMOIS'!$C$3:$AI$167,32,FALSE)</f>
        <v>0</v>
      </c>
      <c r="AJ84" s="68">
        <f>VLOOKUP(B84,'Calcul dezechilibre MWh GMOIS'!$C$3:$AI$167,33,FALSE)</f>
        <v>0</v>
      </c>
    </row>
    <row r="85" spans="1:36" s="13" customFormat="1" x14ac:dyDescent="0.45">
      <c r="A85" s="102">
        <v>83</v>
      </c>
      <c r="B85" s="167" t="s">
        <v>158</v>
      </c>
      <c r="C85" s="87">
        <f t="shared" si="3"/>
        <v>0</v>
      </c>
      <c r="D85" s="70">
        <f>VLOOKUP(B85,'Total iesiri UR'!$C$3:$D$167,2,FALSE)</f>
        <v>0</v>
      </c>
      <c r="E85" s="89">
        <f t="shared" si="2"/>
        <v>0</v>
      </c>
      <c r="F85" s="39">
        <f>VLOOKUP(B85,'Calcul dezechilibre MWh GMOIS'!$C$3:$AI$167,3,FALSE)</f>
        <v>0</v>
      </c>
      <c r="G85" s="68">
        <f>VLOOKUP(B85,'Calcul dezechilibre MWh GMOIS'!$C$3:$AI$167,4,FALSE)</f>
        <v>0</v>
      </c>
      <c r="H85" s="68">
        <f>VLOOKUP(B85,'Calcul dezechilibre MWh GMOIS'!$C$3:$AI$167,5,FALSE)</f>
        <v>0</v>
      </c>
      <c r="I85" s="68">
        <f>VLOOKUP(B85,'Calcul dezechilibre MWh GMOIS'!$C$3:$AI$167,6,FALSE)</f>
        <v>0</v>
      </c>
      <c r="J85" s="68">
        <f>VLOOKUP(B85,'Calcul dezechilibre MWh GMOIS'!$C$3:$AI$167,7,FALSE)</f>
        <v>0</v>
      </c>
      <c r="K85" s="68">
        <f>VLOOKUP(B85,'Calcul dezechilibre MWh GMOIS'!$C$3:$AI$167,8,FALSE)</f>
        <v>0</v>
      </c>
      <c r="L85" s="68">
        <f>VLOOKUP(B85,'Calcul dezechilibre MWh GMOIS'!$C$3:$AI$167,9,FALSE)</f>
        <v>0</v>
      </c>
      <c r="M85" s="68">
        <f>VLOOKUP(B85,'Calcul dezechilibre MWh GMOIS'!$C$3:$AI$167,10,FALSE)</f>
        <v>0</v>
      </c>
      <c r="N85" s="68">
        <f>VLOOKUP(B85,'Calcul dezechilibre MWh GMOIS'!$C$3:$AI$167,11,FALSE)</f>
        <v>0</v>
      </c>
      <c r="O85" s="68">
        <f>VLOOKUP(B85,'Calcul dezechilibre MWh GMOIS'!$C$3:$AI$167,12,FALSE)</f>
        <v>0</v>
      </c>
      <c r="P85" s="68">
        <f>VLOOKUP(B85,'Calcul dezechilibre MWh GMOIS'!$C$3:$AI$167,13,FALSE)</f>
        <v>0</v>
      </c>
      <c r="Q85" s="68">
        <f>VLOOKUP(B85,'Calcul dezechilibre MWh GMOIS'!$C$3:$AI$167,14,FALSE)</f>
        <v>0</v>
      </c>
      <c r="R85" s="68">
        <f>VLOOKUP(B85,'Calcul dezechilibre MWh GMOIS'!$C$3:$AI$167,15,FALSE)</f>
        <v>0</v>
      </c>
      <c r="S85" s="68">
        <f>VLOOKUP(B85,'Calcul dezechilibre MWh GMOIS'!$C$3:$AI$167,16,FALSE)</f>
        <v>0</v>
      </c>
      <c r="T85" s="68">
        <f>VLOOKUP(B85,'Calcul dezechilibre MWh GMOIS'!$C$3:$AI$167,17,FALSE)</f>
        <v>0</v>
      </c>
      <c r="U85" s="68">
        <f>VLOOKUP(B85,'Calcul dezechilibre MWh GMOIS'!$C$3:$AI$167,18,FALSE)</f>
        <v>0</v>
      </c>
      <c r="V85" s="68">
        <f>VLOOKUP(B85,'Calcul dezechilibre MWh GMOIS'!$C$3:$AI$167,19,FALSE)</f>
        <v>0</v>
      </c>
      <c r="W85" s="68">
        <f>VLOOKUP(B85,'Calcul dezechilibre MWh GMOIS'!$C$3:$AI$167,20,FALSE)</f>
        <v>0</v>
      </c>
      <c r="X85" s="68">
        <f>VLOOKUP(B85,'Calcul dezechilibre MWh GMOIS'!$C$3:$AI$167,21,FALSE)</f>
        <v>0</v>
      </c>
      <c r="Y85" s="68">
        <f>VLOOKUP(B85,'Calcul dezechilibre MWh GMOIS'!$C$3:$AI$167,22,FALSE)</f>
        <v>0</v>
      </c>
      <c r="Z85" s="68">
        <f>VLOOKUP(B85,'Calcul dezechilibre MWh GMOIS'!$C$3:$AI$167,23,FALSE)</f>
        <v>0</v>
      </c>
      <c r="AA85" s="68">
        <f>VLOOKUP(B85,'Calcul dezechilibre MWh GMOIS'!$C$3:$AI$167,24,FALSE)</f>
        <v>0</v>
      </c>
      <c r="AB85" s="68">
        <f>VLOOKUP(B85,'Calcul dezechilibre MWh GMOIS'!$C$3:$AI$167,25,FALSE)</f>
        <v>0</v>
      </c>
      <c r="AC85" s="68">
        <f>VLOOKUP(B85,'Calcul dezechilibre MWh GMOIS'!$C$3:$AI$167,26,FALSE)</f>
        <v>0</v>
      </c>
      <c r="AD85" s="68">
        <f>VLOOKUP(B85,'Calcul dezechilibre MWh GMOIS'!$C$3:$AI$167,27,FALSE)</f>
        <v>0</v>
      </c>
      <c r="AE85" s="68">
        <f>VLOOKUP(B85,'Calcul dezechilibre MWh GMOIS'!$C$3:$AI$167,28,FALSE)</f>
        <v>0</v>
      </c>
      <c r="AF85" s="68">
        <f>VLOOKUP(B85,'Calcul dezechilibre MWh GMOIS'!$C$3:$AI$167,29,FALSE)</f>
        <v>0</v>
      </c>
      <c r="AG85" s="68">
        <f>VLOOKUP(B85,'Calcul dezechilibre MWh GMOIS'!$C$3:$AI$167,30,FALSE)</f>
        <v>0</v>
      </c>
      <c r="AH85" s="68">
        <f>VLOOKUP(B85,'Calcul dezechilibre MWh GMOIS'!$C$3:$AI$167,31,FALSE)</f>
        <v>0</v>
      </c>
      <c r="AI85" s="68">
        <f>VLOOKUP(B85,'Calcul dezechilibre MWh GMOIS'!$C$3:$AI$167,32,FALSE)</f>
        <v>0</v>
      </c>
      <c r="AJ85" s="68">
        <f>VLOOKUP(B85,'Calcul dezechilibre MWh GMOIS'!$C$3:$AI$167,33,FALSE)</f>
        <v>0</v>
      </c>
    </row>
    <row r="86" spans="1:36" s="13" customFormat="1" x14ac:dyDescent="0.45">
      <c r="A86" s="102">
        <v>84</v>
      </c>
      <c r="B86" s="169" t="s">
        <v>46</v>
      </c>
      <c r="C86" s="87">
        <f t="shared" si="3"/>
        <v>0</v>
      </c>
      <c r="D86" s="70">
        <f>VLOOKUP(B86,'Total iesiri UR'!$C$3:$D$167,2,FALSE)</f>
        <v>0</v>
      </c>
      <c r="E86" s="89">
        <f t="shared" si="2"/>
        <v>0</v>
      </c>
      <c r="F86" s="39">
        <f>VLOOKUP(B86,'Calcul dezechilibre MWh GMOIS'!$C$3:$AI$167,3,FALSE)</f>
        <v>0</v>
      </c>
      <c r="G86" s="68">
        <f>VLOOKUP(B86,'Calcul dezechilibre MWh GMOIS'!$C$3:$AI$167,4,FALSE)</f>
        <v>0</v>
      </c>
      <c r="H86" s="68">
        <f>VLOOKUP(B86,'Calcul dezechilibre MWh GMOIS'!$C$3:$AI$167,5,FALSE)</f>
        <v>0</v>
      </c>
      <c r="I86" s="68">
        <f>VLOOKUP(B86,'Calcul dezechilibre MWh GMOIS'!$C$3:$AI$167,6,FALSE)</f>
        <v>0</v>
      </c>
      <c r="J86" s="68">
        <f>VLOOKUP(B86,'Calcul dezechilibre MWh GMOIS'!$C$3:$AI$167,7,FALSE)</f>
        <v>0</v>
      </c>
      <c r="K86" s="68">
        <f>VLOOKUP(B86,'Calcul dezechilibre MWh GMOIS'!$C$3:$AI$167,8,FALSE)</f>
        <v>0</v>
      </c>
      <c r="L86" s="68">
        <f>VLOOKUP(B86,'Calcul dezechilibre MWh GMOIS'!$C$3:$AI$167,9,FALSE)</f>
        <v>0</v>
      </c>
      <c r="M86" s="68">
        <f>VLOOKUP(B86,'Calcul dezechilibre MWh GMOIS'!$C$3:$AI$167,10,FALSE)</f>
        <v>0</v>
      </c>
      <c r="N86" s="68">
        <f>VLOOKUP(B86,'Calcul dezechilibre MWh GMOIS'!$C$3:$AI$167,11,FALSE)</f>
        <v>0</v>
      </c>
      <c r="O86" s="68">
        <f>VLOOKUP(B86,'Calcul dezechilibre MWh GMOIS'!$C$3:$AI$167,12,FALSE)</f>
        <v>0</v>
      </c>
      <c r="P86" s="68">
        <f>VLOOKUP(B86,'Calcul dezechilibre MWh GMOIS'!$C$3:$AI$167,13,FALSE)</f>
        <v>0</v>
      </c>
      <c r="Q86" s="68">
        <f>VLOOKUP(B86,'Calcul dezechilibre MWh GMOIS'!$C$3:$AI$167,14,FALSE)</f>
        <v>0</v>
      </c>
      <c r="R86" s="68">
        <f>VLOOKUP(B86,'Calcul dezechilibre MWh GMOIS'!$C$3:$AI$167,15,FALSE)</f>
        <v>0</v>
      </c>
      <c r="S86" s="68">
        <f>VLOOKUP(B86,'Calcul dezechilibre MWh GMOIS'!$C$3:$AI$167,16,FALSE)</f>
        <v>0</v>
      </c>
      <c r="T86" s="68">
        <f>VLOOKUP(B86,'Calcul dezechilibre MWh GMOIS'!$C$3:$AI$167,17,FALSE)</f>
        <v>0</v>
      </c>
      <c r="U86" s="68">
        <f>VLOOKUP(B86,'Calcul dezechilibre MWh GMOIS'!$C$3:$AI$167,18,FALSE)</f>
        <v>0</v>
      </c>
      <c r="V86" s="68">
        <f>VLOOKUP(B86,'Calcul dezechilibre MWh GMOIS'!$C$3:$AI$167,19,FALSE)</f>
        <v>0</v>
      </c>
      <c r="W86" s="68">
        <f>VLOOKUP(B86,'Calcul dezechilibre MWh GMOIS'!$C$3:$AI$167,20,FALSE)</f>
        <v>0</v>
      </c>
      <c r="X86" s="68">
        <f>VLOOKUP(B86,'Calcul dezechilibre MWh GMOIS'!$C$3:$AI$167,21,FALSE)</f>
        <v>0</v>
      </c>
      <c r="Y86" s="68">
        <f>VLOOKUP(B86,'Calcul dezechilibre MWh GMOIS'!$C$3:$AI$167,22,FALSE)</f>
        <v>0</v>
      </c>
      <c r="Z86" s="68">
        <f>VLOOKUP(B86,'Calcul dezechilibre MWh GMOIS'!$C$3:$AI$167,23,FALSE)</f>
        <v>0</v>
      </c>
      <c r="AA86" s="68">
        <f>VLOOKUP(B86,'Calcul dezechilibre MWh GMOIS'!$C$3:$AI$167,24,FALSE)</f>
        <v>0</v>
      </c>
      <c r="AB86" s="68">
        <f>VLOOKUP(B86,'Calcul dezechilibre MWh GMOIS'!$C$3:$AI$167,25,FALSE)</f>
        <v>0</v>
      </c>
      <c r="AC86" s="68">
        <f>VLOOKUP(B86,'Calcul dezechilibre MWh GMOIS'!$C$3:$AI$167,26,FALSE)</f>
        <v>0</v>
      </c>
      <c r="AD86" s="68">
        <f>VLOOKUP(B86,'Calcul dezechilibre MWh GMOIS'!$C$3:$AI$167,27,FALSE)</f>
        <v>0</v>
      </c>
      <c r="AE86" s="68">
        <f>VLOOKUP(B86,'Calcul dezechilibre MWh GMOIS'!$C$3:$AI$167,28,FALSE)</f>
        <v>0</v>
      </c>
      <c r="AF86" s="68">
        <f>VLOOKUP(B86,'Calcul dezechilibre MWh GMOIS'!$C$3:$AI$167,29,FALSE)</f>
        <v>0</v>
      </c>
      <c r="AG86" s="68">
        <f>VLOOKUP(B86,'Calcul dezechilibre MWh GMOIS'!$C$3:$AI$167,30,FALSE)</f>
        <v>0</v>
      </c>
      <c r="AH86" s="68">
        <f>VLOOKUP(B86,'Calcul dezechilibre MWh GMOIS'!$C$3:$AI$167,31,FALSE)</f>
        <v>0</v>
      </c>
      <c r="AI86" s="68">
        <f>VLOOKUP(B86,'Calcul dezechilibre MWh GMOIS'!$C$3:$AI$167,32,FALSE)</f>
        <v>0</v>
      </c>
      <c r="AJ86" s="68">
        <f>VLOOKUP(B86,'Calcul dezechilibre MWh GMOIS'!$C$3:$AI$167,33,FALSE)</f>
        <v>0</v>
      </c>
    </row>
    <row r="87" spans="1:36" s="13" customFormat="1" x14ac:dyDescent="0.45">
      <c r="A87" s="102">
        <v>85</v>
      </c>
      <c r="B87" s="167" t="s">
        <v>151</v>
      </c>
      <c r="C87" s="87">
        <f t="shared" si="3"/>
        <v>-0.48732599999999998</v>
      </c>
      <c r="D87" s="70">
        <f>VLOOKUP(B87,'Total iesiri UR'!$C$3:$D$167,2,FALSE)</f>
        <v>23.631325999999998</v>
      </c>
      <c r="E87" s="89">
        <f t="shared" si="2"/>
        <v>-2.0622033651433697E-2</v>
      </c>
      <c r="F87" s="39">
        <f>VLOOKUP(B87,'Calcul dezechilibre MWh GMOIS'!$C$3:$AI$167,3,FALSE)</f>
        <v>-0.21684</v>
      </c>
      <c r="G87" s="68">
        <f>VLOOKUP(B87,'Calcul dezechilibre MWh GMOIS'!$C$3:$AI$167,4,FALSE)</f>
        <v>-0.22711500000000001</v>
      </c>
      <c r="H87" s="68">
        <f>VLOOKUP(B87,'Calcul dezechilibre MWh GMOIS'!$C$3:$AI$167,5,FALSE)</f>
        <v>-2.1669999999999998E-2</v>
      </c>
      <c r="I87" s="68">
        <f>VLOOKUP(B87,'Calcul dezechilibre MWh GMOIS'!$C$3:$AI$167,6,FALSE)</f>
        <v>-1.0864E-2</v>
      </c>
      <c r="J87" s="68">
        <f>VLOOKUP(B87,'Calcul dezechilibre MWh GMOIS'!$C$3:$AI$167,7,FALSE)</f>
        <v>0</v>
      </c>
      <c r="K87" s="68">
        <f>VLOOKUP(B87,'Calcul dezechilibre MWh GMOIS'!$C$3:$AI$167,8,FALSE)</f>
        <v>0</v>
      </c>
      <c r="L87" s="68">
        <f>VLOOKUP(B87,'Calcul dezechilibre MWh GMOIS'!$C$3:$AI$167,9,FALSE)</f>
        <v>0</v>
      </c>
      <c r="M87" s="68">
        <f>VLOOKUP(B87,'Calcul dezechilibre MWh GMOIS'!$C$3:$AI$167,10,FALSE)</f>
        <v>0</v>
      </c>
      <c r="N87" s="68">
        <f>VLOOKUP(B87,'Calcul dezechilibre MWh GMOIS'!$C$3:$AI$167,11,FALSE)</f>
        <v>0</v>
      </c>
      <c r="O87" s="68">
        <f>VLOOKUP(B87,'Calcul dezechilibre MWh GMOIS'!$C$3:$AI$167,12,FALSE)</f>
        <v>-1.0836999999999999E-2</v>
      </c>
      <c r="P87" s="68">
        <f>VLOOKUP(B87,'Calcul dezechilibre MWh GMOIS'!$C$3:$AI$167,13,FALSE)</f>
        <v>0</v>
      </c>
      <c r="Q87" s="68">
        <f>VLOOKUP(B87,'Calcul dezechilibre MWh GMOIS'!$C$3:$AI$167,14,FALSE)</f>
        <v>0</v>
      </c>
      <c r="R87" s="68">
        <f>VLOOKUP(B87,'Calcul dezechilibre MWh GMOIS'!$C$3:$AI$167,15,FALSE)</f>
        <v>0</v>
      </c>
      <c r="S87" s="68">
        <f>VLOOKUP(B87,'Calcul dezechilibre MWh GMOIS'!$C$3:$AI$167,16,FALSE)</f>
        <v>0</v>
      </c>
      <c r="T87" s="68">
        <f>VLOOKUP(B87,'Calcul dezechilibre MWh GMOIS'!$C$3:$AI$167,17,FALSE)</f>
        <v>0</v>
      </c>
      <c r="U87" s="68">
        <f>VLOOKUP(B87,'Calcul dezechilibre MWh GMOIS'!$C$3:$AI$167,18,FALSE)</f>
        <v>0</v>
      </c>
      <c r="V87" s="68">
        <f>VLOOKUP(B87,'Calcul dezechilibre MWh GMOIS'!$C$3:$AI$167,19,FALSE)</f>
        <v>0</v>
      </c>
      <c r="W87" s="68">
        <f>VLOOKUP(B87,'Calcul dezechilibre MWh GMOIS'!$C$3:$AI$167,20,FALSE)</f>
        <v>0</v>
      </c>
      <c r="X87" s="68">
        <f>VLOOKUP(B87,'Calcul dezechilibre MWh GMOIS'!$C$3:$AI$167,21,FALSE)</f>
        <v>0</v>
      </c>
      <c r="Y87" s="68">
        <f>VLOOKUP(B87,'Calcul dezechilibre MWh GMOIS'!$C$3:$AI$167,22,FALSE)</f>
        <v>0</v>
      </c>
      <c r="Z87" s="68">
        <f>VLOOKUP(B87,'Calcul dezechilibre MWh GMOIS'!$C$3:$AI$167,23,FALSE)</f>
        <v>0</v>
      </c>
      <c r="AA87" s="68">
        <f>VLOOKUP(B87,'Calcul dezechilibre MWh GMOIS'!$C$3:$AI$167,24,FALSE)</f>
        <v>0</v>
      </c>
      <c r="AB87" s="68">
        <f>VLOOKUP(B87,'Calcul dezechilibre MWh GMOIS'!$C$3:$AI$167,25,FALSE)</f>
        <v>0</v>
      </c>
      <c r="AC87" s="68">
        <f>VLOOKUP(B87,'Calcul dezechilibre MWh GMOIS'!$C$3:$AI$167,26,FALSE)</f>
        <v>0</v>
      </c>
      <c r="AD87" s="68">
        <f>VLOOKUP(B87,'Calcul dezechilibre MWh GMOIS'!$C$3:$AI$167,27,FALSE)</f>
        <v>0</v>
      </c>
      <c r="AE87" s="68">
        <f>VLOOKUP(B87,'Calcul dezechilibre MWh GMOIS'!$C$3:$AI$167,28,FALSE)</f>
        <v>0</v>
      </c>
      <c r="AF87" s="68">
        <f>VLOOKUP(B87,'Calcul dezechilibre MWh GMOIS'!$C$3:$AI$167,29,FALSE)</f>
        <v>0</v>
      </c>
      <c r="AG87" s="68">
        <f>VLOOKUP(B87,'Calcul dezechilibre MWh GMOIS'!$C$3:$AI$167,30,FALSE)</f>
        <v>0</v>
      </c>
      <c r="AH87" s="68">
        <f>VLOOKUP(B87,'Calcul dezechilibre MWh GMOIS'!$C$3:$AI$167,31,FALSE)</f>
        <v>0</v>
      </c>
      <c r="AI87" s="68">
        <f>VLOOKUP(B87,'Calcul dezechilibre MWh GMOIS'!$C$3:$AI$167,32,FALSE)</f>
        <v>0</v>
      </c>
      <c r="AJ87" s="68">
        <f>VLOOKUP(B87,'Calcul dezechilibre MWh GMOIS'!$C$3:$AI$167,33,FALSE)</f>
        <v>0</v>
      </c>
    </row>
    <row r="88" spans="1:36" s="13" customFormat="1" x14ac:dyDescent="0.45">
      <c r="A88" s="102">
        <v>86</v>
      </c>
      <c r="B88" s="167" t="s">
        <v>231</v>
      </c>
      <c r="C88" s="87">
        <f t="shared" si="3"/>
        <v>0</v>
      </c>
      <c r="D88" s="70">
        <f>VLOOKUP(B88,'Total iesiri UR'!$C$3:$D$167,2,FALSE)</f>
        <v>1920</v>
      </c>
      <c r="E88" s="89">
        <f t="shared" si="2"/>
        <v>0</v>
      </c>
      <c r="F88" s="39">
        <f>VLOOKUP(B88,'Calcul dezechilibre MWh GMOIS'!$C$3:$AI$167,3,FALSE)</f>
        <v>0</v>
      </c>
      <c r="G88" s="68">
        <f>VLOOKUP(B88,'Calcul dezechilibre MWh GMOIS'!$C$3:$AI$167,4,FALSE)</f>
        <v>0</v>
      </c>
      <c r="H88" s="68">
        <f>VLOOKUP(B88,'Calcul dezechilibre MWh GMOIS'!$C$3:$AI$167,5,FALSE)</f>
        <v>0</v>
      </c>
      <c r="I88" s="68">
        <f>VLOOKUP(B88,'Calcul dezechilibre MWh GMOIS'!$C$3:$AI$167,6,FALSE)</f>
        <v>0</v>
      </c>
      <c r="J88" s="68">
        <f>VLOOKUP(B88,'Calcul dezechilibre MWh GMOIS'!$C$3:$AI$167,7,FALSE)</f>
        <v>0</v>
      </c>
      <c r="K88" s="68">
        <f>VLOOKUP(B88,'Calcul dezechilibre MWh GMOIS'!$C$3:$AI$167,8,FALSE)</f>
        <v>0</v>
      </c>
      <c r="L88" s="68">
        <f>VLOOKUP(B88,'Calcul dezechilibre MWh GMOIS'!$C$3:$AI$167,9,FALSE)</f>
        <v>0</v>
      </c>
      <c r="M88" s="68">
        <f>VLOOKUP(B88,'Calcul dezechilibre MWh GMOIS'!$C$3:$AI$167,10,FALSE)</f>
        <v>0</v>
      </c>
      <c r="N88" s="68">
        <f>VLOOKUP(B88,'Calcul dezechilibre MWh GMOIS'!$C$3:$AI$167,11,FALSE)</f>
        <v>0</v>
      </c>
      <c r="O88" s="68">
        <f>VLOOKUP(B88,'Calcul dezechilibre MWh GMOIS'!$C$3:$AI$167,12,FALSE)</f>
        <v>0</v>
      </c>
      <c r="P88" s="68">
        <f>VLOOKUP(B88,'Calcul dezechilibre MWh GMOIS'!$C$3:$AI$167,13,FALSE)</f>
        <v>0</v>
      </c>
      <c r="Q88" s="68">
        <f>VLOOKUP(B88,'Calcul dezechilibre MWh GMOIS'!$C$3:$AI$167,14,FALSE)</f>
        <v>0</v>
      </c>
      <c r="R88" s="68">
        <f>VLOOKUP(B88,'Calcul dezechilibre MWh GMOIS'!$C$3:$AI$167,15,FALSE)</f>
        <v>0</v>
      </c>
      <c r="S88" s="68">
        <f>VLOOKUP(B88,'Calcul dezechilibre MWh GMOIS'!$C$3:$AI$167,16,FALSE)</f>
        <v>0</v>
      </c>
      <c r="T88" s="68">
        <f>VLOOKUP(B88,'Calcul dezechilibre MWh GMOIS'!$C$3:$AI$167,17,FALSE)</f>
        <v>0</v>
      </c>
      <c r="U88" s="68">
        <f>VLOOKUP(B88,'Calcul dezechilibre MWh GMOIS'!$C$3:$AI$167,18,FALSE)</f>
        <v>0</v>
      </c>
      <c r="V88" s="68">
        <f>VLOOKUP(B88,'Calcul dezechilibre MWh GMOIS'!$C$3:$AI$167,19,FALSE)</f>
        <v>0</v>
      </c>
      <c r="W88" s="68">
        <f>VLOOKUP(B88,'Calcul dezechilibre MWh GMOIS'!$C$3:$AI$167,20,FALSE)</f>
        <v>0</v>
      </c>
      <c r="X88" s="68">
        <f>VLOOKUP(B88,'Calcul dezechilibre MWh GMOIS'!$C$3:$AI$167,21,FALSE)</f>
        <v>0</v>
      </c>
      <c r="Y88" s="68">
        <f>VLOOKUP(B88,'Calcul dezechilibre MWh GMOIS'!$C$3:$AI$167,22,FALSE)</f>
        <v>0</v>
      </c>
      <c r="Z88" s="68">
        <f>VLOOKUP(B88,'Calcul dezechilibre MWh GMOIS'!$C$3:$AI$167,23,FALSE)</f>
        <v>0</v>
      </c>
      <c r="AA88" s="68">
        <f>VLOOKUP(B88,'Calcul dezechilibre MWh GMOIS'!$C$3:$AI$167,24,FALSE)</f>
        <v>0</v>
      </c>
      <c r="AB88" s="68">
        <f>VLOOKUP(B88,'Calcul dezechilibre MWh GMOIS'!$C$3:$AI$167,25,FALSE)</f>
        <v>0</v>
      </c>
      <c r="AC88" s="68">
        <f>VLOOKUP(B88,'Calcul dezechilibre MWh GMOIS'!$C$3:$AI$167,26,FALSE)</f>
        <v>0</v>
      </c>
      <c r="AD88" s="68">
        <f>VLOOKUP(B88,'Calcul dezechilibre MWh GMOIS'!$C$3:$AI$167,27,FALSE)</f>
        <v>0</v>
      </c>
      <c r="AE88" s="68">
        <f>VLOOKUP(B88,'Calcul dezechilibre MWh GMOIS'!$C$3:$AI$167,28,FALSE)</f>
        <v>0</v>
      </c>
      <c r="AF88" s="68">
        <f>VLOOKUP(B88,'Calcul dezechilibre MWh GMOIS'!$C$3:$AI$167,29,FALSE)</f>
        <v>0</v>
      </c>
      <c r="AG88" s="68">
        <f>VLOOKUP(B88,'Calcul dezechilibre MWh GMOIS'!$C$3:$AI$167,30,FALSE)</f>
        <v>0</v>
      </c>
      <c r="AH88" s="68">
        <f>VLOOKUP(B88,'Calcul dezechilibre MWh GMOIS'!$C$3:$AI$167,31,FALSE)</f>
        <v>0</v>
      </c>
      <c r="AI88" s="68">
        <f>VLOOKUP(B88,'Calcul dezechilibre MWh GMOIS'!$C$3:$AI$167,32,FALSE)</f>
        <v>0</v>
      </c>
      <c r="AJ88" s="68">
        <f>VLOOKUP(B88,'Calcul dezechilibre MWh GMOIS'!$C$3:$AI$167,33,FALSE)</f>
        <v>0</v>
      </c>
    </row>
    <row r="89" spans="1:36" s="13" customFormat="1" x14ac:dyDescent="0.45">
      <c r="A89" s="102">
        <v>87</v>
      </c>
      <c r="B89" s="167" t="s">
        <v>277</v>
      </c>
      <c r="C89" s="87">
        <f t="shared" si="3"/>
        <v>38.940477999999999</v>
      </c>
      <c r="D89" s="70">
        <f>VLOOKUP(B89,'Total iesiri UR'!$C$3:$D$167,2,FALSE)</f>
        <v>36900</v>
      </c>
      <c r="E89" s="89">
        <f t="shared" si="2"/>
        <v>1.0552975067750676E-3</v>
      </c>
      <c r="F89" s="39">
        <f>VLOOKUP(B89,'Calcul dezechilibre MWh GMOIS'!$C$3:$AI$167,3,FALSE)</f>
        <v>5.0654279999999998</v>
      </c>
      <c r="G89" s="68">
        <f>VLOOKUP(B89,'Calcul dezechilibre MWh GMOIS'!$C$3:$AI$167,4,FALSE)</f>
        <v>0</v>
      </c>
      <c r="H89" s="68">
        <f>VLOOKUP(B89,'Calcul dezechilibre MWh GMOIS'!$C$3:$AI$167,5,FALSE)</f>
        <v>0</v>
      </c>
      <c r="I89" s="68">
        <f>VLOOKUP(B89,'Calcul dezechilibre MWh GMOIS'!$C$3:$AI$167,6,FALSE)</f>
        <v>5.0654279999999998</v>
      </c>
      <c r="J89" s="68">
        <f>VLOOKUP(B89,'Calcul dezechilibre MWh GMOIS'!$C$3:$AI$167,7,FALSE)</f>
        <v>5.0654279999999998</v>
      </c>
      <c r="K89" s="68">
        <f>VLOOKUP(B89,'Calcul dezechilibre MWh GMOIS'!$C$3:$AI$167,8,FALSE)</f>
        <v>5.0654279999999998</v>
      </c>
      <c r="L89" s="68">
        <f>VLOOKUP(B89,'Calcul dezechilibre MWh GMOIS'!$C$3:$AI$167,9,FALSE)</f>
        <v>5.0654279999999998</v>
      </c>
      <c r="M89" s="68">
        <f>VLOOKUP(B89,'Calcul dezechilibre MWh GMOIS'!$C$3:$AI$167,10,FALSE)</f>
        <v>5.0654279999999998</v>
      </c>
      <c r="N89" s="68">
        <f>VLOOKUP(B89,'Calcul dezechilibre MWh GMOIS'!$C$3:$AI$167,11,FALSE)</f>
        <v>5.0654279999999998</v>
      </c>
      <c r="O89" s="68">
        <f>VLOOKUP(B89,'Calcul dezechilibre MWh GMOIS'!$C$3:$AI$167,12,FALSE)</f>
        <v>0.52764900000000003</v>
      </c>
      <c r="P89" s="68">
        <f>VLOOKUP(B89,'Calcul dezechilibre MWh GMOIS'!$C$3:$AI$167,13,FALSE)</f>
        <v>2.9548329999999998</v>
      </c>
      <c r="Q89" s="68">
        <f>VLOOKUP(B89,'Calcul dezechilibre MWh GMOIS'!$C$3:$AI$167,14,FALSE)</f>
        <v>0</v>
      </c>
      <c r="R89" s="68">
        <f>VLOOKUP(B89,'Calcul dezechilibre MWh GMOIS'!$C$3:$AI$167,15,FALSE)</f>
        <v>0</v>
      </c>
      <c r="S89" s="68">
        <f>VLOOKUP(B89,'Calcul dezechilibre MWh GMOIS'!$C$3:$AI$167,16,FALSE)</f>
        <v>0</v>
      </c>
      <c r="T89" s="68">
        <f>VLOOKUP(B89,'Calcul dezechilibre MWh GMOIS'!$C$3:$AI$167,17,FALSE)</f>
        <v>0</v>
      </c>
      <c r="U89" s="68">
        <f>VLOOKUP(B89,'Calcul dezechilibre MWh GMOIS'!$C$3:$AI$167,18,FALSE)</f>
        <v>0</v>
      </c>
      <c r="V89" s="68">
        <f>VLOOKUP(B89,'Calcul dezechilibre MWh GMOIS'!$C$3:$AI$167,19,FALSE)</f>
        <v>0</v>
      </c>
      <c r="W89" s="68">
        <f>VLOOKUP(B89,'Calcul dezechilibre MWh GMOIS'!$C$3:$AI$167,20,FALSE)</f>
        <v>0</v>
      </c>
      <c r="X89" s="68">
        <f>VLOOKUP(B89,'Calcul dezechilibre MWh GMOIS'!$C$3:$AI$167,21,FALSE)</f>
        <v>0</v>
      </c>
      <c r="Y89" s="68">
        <f>VLOOKUP(B89,'Calcul dezechilibre MWh GMOIS'!$C$3:$AI$167,22,FALSE)</f>
        <v>0</v>
      </c>
      <c r="Z89" s="68">
        <f>VLOOKUP(B89,'Calcul dezechilibre MWh GMOIS'!$C$3:$AI$167,23,FALSE)</f>
        <v>0</v>
      </c>
      <c r="AA89" s="68">
        <f>VLOOKUP(B89,'Calcul dezechilibre MWh GMOIS'!$C$3:$AI$167,24,FALSE)</f>
        <v>0</v>
      </c>
      <c r="AB89" s="68">
        <f>VLOOKUP(B89,'Calcul dezechilibre MWh GMOIS'!$C$3:$AI$167,25,FALSE)</f>
        <v>0</v>
      </c>
      <c r="AC89" s="68">
        <f>VLOOKUP(B89,'Calcul dezechilibre MWh GMOIS'!$C$3:$AI$167,26,FALSE)</f>
        <v>0</v>
      </c>
      <c r="AD89" s="68">
        <f>VLOOKUP(B89,'Calcul dezechilibre MWh GMOIS'!$C$3:$AI$167,27,FALSE)</f>
        <v>0</v>
      </c>
      <c r="AE89" s="68">
        <f>VLOOKUP(B89,'Calcul dezechilibre MWh GMOIS'!$C$3:$AI$167,28,FALSE)</f>
        <v>0</v>
      </c>
      <c r="AF89" s="68">
        <f>VLOOKUP(B89,'Calcul dezechilibre MWh GMOIS'!$C$3:$AI$167,29,FALSE)</f>
        <v>0</v>
      </c>
      <c r="AG89" s="68">
        <f>VLOOKUP(B89,'Calcul dezechilibre MWh GMOIS'!$C$3:$AI$167,30,FALSE)</f>
        <v>0</v>
      </c>
      <c r="AH89" s="68">
        <f>VLOOKUP(B89,'Calcul dezechilibre MWh GMOIS'!$C$3:$AI$167,31,FALSE)</f>
        <v>0</v>
      </c>
      <c r="AI89" s="68">
        <f>VLOOKUP(B89,'Calcul dezechilibre MWh GMOIS'!$C$3:$AI$167,32,FALSE)</f>
        <v>0</v>
      </c>
      <c r="AJ89" s="68">
        <f>VLOOKUP(B89,'Calcul dezechilibre MWh GMOIS'!$C$3:$AI$167,33,FALSE)</f>
        <v>0</v>
      </c>
    </row>
    <row r="90" spans="1:36" s="13" customFormat="1" x14ac:dyDescent="0.45">
      <c r="A90" s="102">
        <v>88</v>
      </c>
      <c r="B90" s="167" t="s">
        <v>278</v>
      </c>
      <c r="C90" s="87">
        <f t="shared" si="3"/>
        <v>-143.91171299999996</v>
      </c>
      <c r="D90" s="70">
        <f>VLOOKUP(B90,'Total iesiri UR'!$C$3:$D$167,2,FALSE)</f>
        <v>2595.1757130000001</v>
      </c>
      <c r="E90" s="89">
        <f t="shared" si="2"/>
        <v>-5.5453552635801796E-2</v>
      </c>
      <c r="F90" s="39">
        <f>VLOOKUP(B90,'Calcul dezechilibre MWh GMOIS'!$C$3:$AI$167,3,FALSE)</f>
        <v>-82.274009000000007</v>
      </c>
      <c r="G90" s="68">
        <f>VLOOKUP(B90,'Calcul dezechilibre MWh GMOIS'!$C$3:$AI$167,4,FALSE)</f>
        <v>-54.855196999999997</v>
      </c>
      <c r="H90" s="68">
        <f>VLOOKUP(B90,'Calcul dezechilibre MWh GMOIS'!$C$3:$AI$167,5,FALSE)</f>
        <v>-20.554503</v>
      </c>
      <c r="I90" s="68">
        <f>VLOOKUP(B90,'Calcul dezechilibre MWh GMOIS'!$C$3:$AI$167,6,FALSE)</f>
        <v>-10.549389</v>
      </c>
      <c r="J90" s="68">
        <f>VLOOKUP(B90,'Calcul dezechilibre MWh GMOIS'!$C$3:$AI$167,7,FALSE)</f>
        <v>-17.144196999999998</v>
      </c>
      <c r="K90" s="68">
        <f>VLOOKUP(B90,'Calcul dezechilibre MWh GMOIS'!$C$3:$AI$167,8,FALSE)</f>
        <v>-101.626943</v>
      </c>
      <c r="L90" s="68">
        <f>VLOOKUP(B90,'Calcul dezechilibre MWh GMOIS'!$C$3:$AI$167,9,FALSE)</f>
        <v>-32.141843000000001</v>
      </c>
      <c r="M90" s="68">
        <f>VLOOKUP(B90,'Calcul dezechilibre MWh GMOIS'!$C$3:$AI$167,10,FALSE)</f>
        <v>26.979237999999999</v>
      </c>
      <c r="N90" s="68">
        <f>VLOOKUP(B90,'Calcul dezechilibre MWh GMOIS'!$C$3:$AI$167,11,FALSE)</f>
        <v>-15.407017</v>
      </c>
      <c r="O90" s="68">
        <f>VLOOKUP(B90,'Calcul dezechilibre MWh GMOIS'!$C$3:$AI$167,12,FALSE)</f>
        <v>179.588188</v>
      </c>
      <c r="P90" s="68">
        <f>VLOOKUP(B90,'Calcul dezechilibre MWh GMOIS'!$C$3:$AI$167,13,FALSE)</f>
        <v>-15.926041</v>
      </c>
      <c r="Q90" s="68">
        <f>VLOOKUP(B90,'Calcul dezechilibre MWh GMOIS'!$C$3:$AI$167,14,FALSE)</f>
        <v>0</v>
      </c>
      <c r="R90" s="68">
        <f>VLOOKUP(B90,'Calcul dezechilibre MWh GMOIS'!$C$3:$AI$167,15,FALSE)</f>
        <v>0</v>
      </c>
      <c r="S90" s="68">
        <f>VLOOKUP(B90,'Calcul dezechilibre MWh GMOIS'!$C$3:$AI$167,16,FALSE)</f>
        <v>0</v>
      </c>
      <c r="T90" s="68">
        <f>VLOOKUP(B90,'Calcul dezechilibre MWh GMOIS'!$C$3:$AI$167,17,FALSE)</f>
        <v>0</v>
      </c>
      <c r="U90" s="68">
        <f>VLOOKUP(B90,'Calcul dezechilibre MWh GMOIS'!$C$3:$AI$167,18,FALSE)</f>
        <v>0</v>
      </c>
      <c r="V90" s="68">
        <f>VLOOKUP(B90,'Calcul dezechilibre MWh GMOIS'!$C$3:$AI$167,19,FALSE)</f>
        <v>0</v>
      </c>
      <c r="W90" s="68">
        <f>VLOOKUP(B90,'Calcul dezechilibre MWh GMOIS'!$C$3:$AI$167,20,FALSE)</f>
        <v>0</v>
      </c>
      <c r="X90" s="68">
        <f>VLOOKUP(B90,'Calcul dezechilibre MWh GMOIS'!$C$3:$AI$167,21,FALSE)</f>
        <v>0</v>
      </c>
      <c r="Y90" s="68">
        <f>VLOOKUP(B90,'Calcul dezechilibre MWh GMOIS'!$C$3:$AI$167,22,FALSE)</f>
        <v>0</v>
      </c>
      <c r="Z90" s="68">
        <f>VLOOKUP(B90,'Calcul dezechilibre MWh GMOIS'!$C$3:$AI$167,23,FALSE)</f>
        <v>0</v>
      </c>
      <c r="AA90" s="68">
        <f>VLOOKUP(B90,'Calcul dezechilibre MWh GMOIS'!$C$3:$AI$167,24,FALSE)</f>
        <v>0</v>
      </c>
      <c r="AB90" s="68">
        <f>VLOOKUP(B90,'Calcul dezechilibre MWh GMOIS'!$C$3:$AI$167,25,FALSE)</f>
        <v>0</v>
      </c>
      <c r="AC90" s="68">
        <f>VLOOKUP(B90,'Calcul dezechilibre MWh GMOIS'!$C$3:$AI$167,26,FALSE)</f>
        <v>0</v>
      </c>
      <c r="AD90" s="68">
        <f>VLOOKUP(B90,'Calcul dezechilibre MWh GMOIS'!$C$3:$AI$167,27,FALSE)</f>
        <v>0</v>
      </c>
      <c r="AE90" s="68">
        <f>VLOOKUP(B90,'Calcul dezechilibre MWh GMOIS'!$C$3:$AI$167,28,FALSE)</f>
        <v>0</v>
      </c>
      <c r="AF90" s="68">
        <f>VLOOKUP(B90,'Calcul dezechilibre MWh GMOIS'!$C$3:$AI$167,29,FALSE)</f>
        <v>0</v>
      </c>
      <c r="AG90" s="68">
        <f>VLOOKUP(B90,'Calcul dezechilibre MWh GMOIS'!$C$3:$AI$167,30,FALSE)</f>
        <v>0</v>
      </c>
      <c r="AH90" s="68">
        <f>VLOOKUP(B90,'Calcul dezechilibre MWh GMOIS'!$C$3:$AI$167,31,FALSE)</f>
        <v>0</v>
      </c>
      <c r="AI90" s="68">
        <f>VLOOKUP(B90,'Calcul dezechilibre MWh GMOIS'!$C$3:$AI$167,32,FALSE)</f>
        <v>0</v>
      </c>
      <c r="AJ90" s="68">
        <f>VLOOKUP(B90,'Calcul dezechilibre MWh GMOIS'!$C$3:$AI$167,33,FALSE)</f>
        <v>0</v>
      </c>
    </row>
    <row r="91" spans="1:36" s="13" customFormat="1" x14ac:dyDescent="0.45">
      <c r="A91" s="102">
        <v>89</v>
      </c>
      <c r="B91" s="167" t="s">
        <v>247</v>
      </c>
      <c r="C91" s="87">
        <f t="shared" si="3"/>
        <v>-52.148591000000003</v>
      </c>
      <c r="D91" s="70">
        <f>VLOOKUP(B91,'Total iesiri UR'!$C$3:$D$167,2,FALSE)</f>
        <v>49468.148591000005</v>
      </c>
      <c r="E91" s="89">
        <f t="shared" si="2"/>
        <v>-1.0541852178694163E-3</v>
      </c>
      <c r="F91" s="39">
        <f>VLOOKUP(B91,'Calcul dezechilibre MWh GMOIS'!$C$3:$AI$167,3,FALSE)</f>
        <v>-4.5124529999999998</v>
      </c>
      <c r="G91" s="68">
        <f>VLOOKUP(B91,'Calcul dezechilibre MWh GMOIS'!$C$3:$AI$167,4,FALSE)</f>
        <v>-4.5124529999999998</v>
      </c>
      <c r="H91" s="68">
        <f>VLOOKUP(B91,'Calcul dezechilibre MWh GMOIS'!$C$3:$AI$167,5,FALSE)</f>
        <v>-4.5124529999999998</v>
      </c>
      <c r="I91" s="68">
        <f>VLOOKUP(B91,'Calcul dezechilibre MWh GMOIS'!$C$3:$AI$167,6,FALSE)</f>
        <v>-4.5124529999999998</v>
      </c>
      <c r="J91" s="68">
        <f>VLOOKUP(B91,'Calcul dezechilibre MWh GMOIS'!$C$3:$AI$167,7,FALSE)</f>
        <v>-4.5124529999999998</v>
      </c>
      <c r="K91" s="68">
        <f>VLOOKUP(B91,'Calcul dezechilibre MWh GMOIS'!$C$3:$AI$167,8,FALSE)</f>
        <v>-4.5124529999999998</v>
      </c>
      <c r="L91" s="68">
        <f>VLOOKUP(B91,'Calcul dezechilibre MWh GMOIS'!$C$3:$AI$167,9,FALSE)</f>
        <v>-6.6230479999999998</v>
      </c>
      <c r="M91" s="68">
        <f>VLOOKUP(B91,'Calcul dezechilibre MWh GMOIS'!$C$3:$AI$167,10,FALSE)</f>
        <v>-4.5124529999999998</v>
      </c>
      <c r="N91" s="68">
        <f>VLOOKUP(B91,'Calcul dezechilibre MWh GMOIS'!$C$3:$AI$167,11,FALSE)</f>
        <v>-4.5124529999999998</v>
      </c>
      <c r="O91" s="68">
        <f>VLOOKUP(B91,'Calcul dezechilibre MWh GMOIS'!$C$3:$AI$167,12,FALSE)</f>
        <v>-4.5124529999999998</v>
      </c>
      <c r="P91" s="68">
        <f>VLOOKUP(B91,'Calcul dezechilibre MWh GMOIS'!$C$3:$AI$167,13,FALSE)</f>
        <v>-4.9134659999999997</v>
      </c>
      <c r="Q91" s="68">
        <f>VLOOKUP(B91,'Calcul dezechilibre MWh GMOIS'!$C$3:$AI$167,14,FALSE)</f>
        <v>0</v>
      </c>
      <c r="R91" s="68">
        <f>VLOOKUP(B91,'Calcul dezechilibre MWh GMOIS'!$C$3:$AI$167,15,FALSE)</f>
        <v>0</v>
      </c>
      <c r="S91" s="68">
        <f>VLOOKUP(B91,'Calcul dezechilibre MWh GMOIS'!$C$3:$AI$167,16,FALSE)</f>
        <v>0</v>
      </c>
      <c r="T91" s="68">
        <f>VLOOKUP(B91,'Calcul dezechilibre MWh GMOIS'!$C$3:$AI$167,17,FALSE)</f>
        <v>0</v>
      </c>
      <c r="U91" s="68">
        <f>VLOOKUP(B91,'Calcul dezechilibre MWh GMOIS'!$C$3:$AI$167,18,FALSE)</f>
        <v>0</v>
      </c>
      <c r="V91" s="68">
        <f>VLOOKUP(B91,'Calcul dezechilibre MWh GMOIS'!$C$3:$AI$167,19,FALSE)</f>
        <v>0</v>
      </c>
      <c r="W91" s="68">
        <f>VLOOKUP(B91,'Calcul dezechilibre MWh GMOIS'!$C$3:$AI$167,20,FALSE)</f>
        <v>0</v>
      </c>
      <c r="X91" s="68">
        <f>VLOOKUP(B91,'Calcul dezechilibre MWh GMOIS'!$C$3:$AI$167,21,FALSE)</f>
        <v>0</v>
      </c>
      <c r="Y91" s="68">
        <f>VLOOKUP(B91,'Calcul dezechilibre MWh GMOIS'!$C$3:$AI$167,22,FALSE)</f>
        <v>0</v>
      </c>
      <c r="Z91" s="68">
        <f>VLOOKUP(B91,'Calcul dezechilibre MWh GMOIS'!$C$3:$AI$167,23,FALSE)</f>
        <v>0</v>
      </c>
      <c r="AA91" s="68">
        <f>VLOOKUP(B91,'Calcul dezechilibre MWh GMOIS'!$C$3:$AI$167,24,FALSE)</f>
        <v>0</v>
      </c>
      <c r="AB91" s="68">
        <f>VLOOKUP(B91,'Calcul dezechilibre MWh GMOIS'!$C$3:$AI$167,25,FALSE)</f>
        <v>0</v>
      </c>
      <c r="AC91" s="68">
        <f>VLOOKUP(B91,'Calcul dezechilibre MWh GMOIS'!$C$3:$AI$167,26,FALSE)</f>
        <v>0</v>
      </c>
      <c r="AD91" s="68">
        <f>VLOOKUP(B91,'Calcul dezechilibre MWh GMOIS'!$C$3:$AI$167,27,FALSE)</f>
        <v>0</v>
      </c>
      <c r="AE91" s="68">
        <f>VLOOKUP(B91,'Calcul dezechilibre MWh GMOIS'!$C$3:$AI$167,28,FALSE)</f>
        <v>0</v>
      </c>
      <c r="AF91" s="68">
        <f>VLOOKUP(B91,'Calcul dezechilibre MWh GMOIS'!$C$3:$AI$167,29,FALSE)</f>
        <v>0</v>
      </c>
      <c r="AG91" s="68">
        <f>VLOOKUP(B91,'Calcul dezechilibre MWh GMOIS'!$C$3:$AI$167,30,FALSE)</f>
        <v>0</v>
      </c>
      <c r="AH91" s="68">
        <f>VLOOKUP(B91,'Calcul dezechilibre MWh GMOIS'!$C$3:$AI$167,31,FALSE)</f>
        <v>0</v>
      </c>
      <c r="AI91" s="68">
        <f>VLOOKUP(B91,'Calcul dezechilibre MWh GMOIS'!$C$3:$AI$167,32,FALSE)</f>
        <v>0</v>
      </c>
      <c r="AJ91" s="68">
        <f>VLOOKUP(B91,'Calcul dezechilibre MWh GMOIS'!$C$3:$AI$167,33,FALSE)</f>
        <v>0</v>
      </c>
    </row>
    <row r="92" spans="1:36" s="13" customFormat="1" x14ac:dyDescent="0.45">
      <c r="A92" s="102">
        <v>90</v>
      </c>
      <c r="B92" s="173" t="s">
        <v>208</v>
      </c>
      <c r="C92" s="87">
        <f t="shared" si="3"/>
        <v>0</v>
      </c>
      <c r="D92" s="70">
        <f>VLOOKUP(B92,'Total iesiri UR'!$C$3:$D$167,2,FALSE)</f>
        <v>0</v>
      </c>
      <c r="E92" s="89">
        <f t="shared" si="2"/>
        <v>0</v>
      </c>
      <c r="F92" s="39">
        <f>VLOOKUP(B92,'Calcul dezechilibre MWh GMOIS'!$C$3:$AI$167,3,FALSE)</f>
        <v>0</v>
      </c>
      <c r="G92" s="68">
        <f>VLOOKUP(B92,'Calcul dezechilibre MWh GMOIS'!$C$3:$AI$167,4,FALSE)</f>
        <v>0</v>
      </c>
      <c r="H92" s="68">
        <f>VLOOKUP(B92,'Calcul dezechilibre MWh GMOIS'!$C$3:$AI$167,5,FALSE)</f>
        <v>0</v>
      </c>
      <c r="I92" s="68">
        <f>VLOOKUP(B92,'Calcul dezechilibre MWh GMOIS'!$C$3:$AI$167,6,FALSE)</f>
        <v>0</v>
      </c>
      <c r="J92" s="68">
        <f>VLOOKUP(B92,'Calcul dezechilibre MWh GMOIS'!$C$3:$AI$167,7,FALSE)</f>
        <v>0</v>
      </c>
      <c r="K92" s="68">
        <f>VLOOKUP(B92,'Calcul dezechilibre MWh GMOIS'!$C$3:$AI$167,8,FALSE)</f>
        <v>0</v>
      </c>
      <c r="L92" s="68">
        <f>VLOOKUP(B92,'Calcul dezechilibre MWh GMOIS'!$C$3:$AI$167,9,FALSE)</f>
        <v>0</v>
      </c>
      <c r="M92" s="68">
        <f>VLOOKUP(B92,'Calcul dezechilibre MWh GMOIS'!$C$3:$AI$167,10,FALSE)</f>
        <v>0</v>
      </c>
      <c r="N92" s="68">
        <f>VLOOKUP(B92,'Calcul dezechilibre MWh GMOIS'!$C$3:$AI$167,11,FALSE)</f>
        <v>0</v>
      </c>
      <c r="O92" s="68">
        <f>VLOOKUP(B92,'Calcul dezechilibre MWh GMOIS'!$C$3:$AI$167,12,FALSE)</f>
        <v>0</v>
      </c>
      <c r="P92" s="68">
        <f>VLOOKUP(B92,'Calcul dezechilibre MWh GMOIS'!$C$3:$AI$167,13,FALSE)</f>
        <v>0</v>
      </c>
      <c r="Q92" s="68">
        <f>VLOOKUP(B92,'Calcul dezechilibre MWh GMOIS'!$C$3:$AI$167,14,FALSE)</f>
        <v>0</v>
      </c>
      <c r="R92" s="68">
        <f>VLOOKUP(B92,'Calcul dezechilibre MWh GMOIS'!$C$3:$AI$167,15,FALSE)</f>
        <v>0</v>
      </c>
      <c r="S92" s="68">
        <f>VLOOKUP(B92,'Calcul dezechilibre MWh GMOIS'!$C$3:$AI$167,16,FALSE)</f>
        <v>0</v>
      </c>
      <c r="T92" s="68">
        <f>VLOOKUP(B92,'Calcul dezechilibre MWh GMOIS'!$C$3:$AI$167,17,FALSE)</f>
        <v>0</v>
      </c>
      <c r="U92" s="68">
        <f>VLOOKUP(B92,'Calcul dezechilibre MWh GMOIS'!$C$3:$AI$167,18,FALSE)</f>
        <v>0</v>
      </c>
      <c r="V92" s="68">
        <f>VLOOKUP(B92,'Calcul dezechilibre MWh GMOIS'!$C$3:$AI$167,19,FALSE)</f>
        <v>0</v>
      </c>
      <c r="W92" s="68">
        <f>VLOOKUP(B92,'Calcul dezechilibre MWh GMOIS'!$C$3:$AI$167,20,FALSE)</f>
        <v>0</v>
      </c>
      <c r="X92" s="68">
        <f>VLOOKUP(B92,'Calcul dezechilibre MWh GMOIS'!$C$3:$AI$167,21,FALSE)</f>
        <v>0</v>
      </c>
      <c r="Y92" s="68">
        <f>VLOOKUP(B92,'Calcul dezechilibre MWh GMOIS'!$C$3:$AI$167,22,FALSE)</f>
        <v>0</v>
      </c>
      <c r="Z92" s="68">
        <f>VLOOKUP(B92,'Calcul dezechilibre MWh GMOIS'!$C$3:$AI$167,23,FALSE)</f>
        <v>0</v>
      </c>
      <c r="AA92" s="68">
        <f>VLOOKUP(B92,'Calcul dezechilibre MWh GMOIS'!$C$3:$AI$167,24,FALSE)</f>
        <v>0</v>
      </c>
      <c r="AB92" s="68">
        <f>VLOOKUP(B92,'Calcul dezechilibre MWh GMOIS'!$C$3:$AI$167,25,FALSE)</f>
        <v>0</v>
      </c>
      <c r="AC92" s="68">
        <f>VLOOKUP(B92,'Calcul dezechilibre MWh GMOIS'!$C$3:$AI$167,26,FALSE)</f>
        <v>0</v>
      </c>
      <c r="AD92" s="68">
        <f>VLOOKUP(B92,'Calcul dezechilibre MWh GMOIS'!$C$3:$AI$167,27,FALSE)</f>
        <v>0</v>
      </c>
      <c r="AE92" s="68">
        <f>VLOOKUP(B92,'Calcul dezechilibre MWh GMOIS'!$C$3:$AI$167,28,FALSE)</f>
        <v>0</v>
      </c>
      <c r="AF92" s="68">
        <f>VLOOKUP(B92,'Calcul dezechilibre MWh GMOIS'!$C$3:$AI$167,29,FALSE)</f>
        <v>0</v>
      </c>
      <c r="AG92" s="68">
        <f>VLOOKUP(B92,'Calcul dezechilibre MWh GMOIS'!$C$3:$AI$167,30,FALSE)</f>
        <v>0</v>
      </c>
      <c r="AH92" s="68">
        <f>VLOOKUP(B92,'Calcul dezechilibre MWh GMOIS'!$C$3:$AI$167,31,FALSE)</f>
        <v>0</v>
      </c>
      <c r="AI92" s="68">
        <f>VLOOKUP(B92,'Calcul dezechilibre MWh GMOIS'!$C$3:$AI$167,32,FALSE)</f>
        <v>0</v>
      </c>
      <c r="AJ92" s="68">
        <f>VLOOKUP(B92,'Calcul dezechilibre MWh GMOIS'!$C$3:$AI$167,33,FALSE)</f>
        <v>0</v>
      </c>
    </row>
    <row r="93" spans="1:36" s="13" customFormat="1" x14ac:dyDescent="0.45">
      <c r="A93" s="102">
        <v>91</v>
      </c>
      <c r="B93" s="173" t="s">
        <v>233</v>
      </c>
      <c r="C93" s="87">
        <f t="shared" si="3"/>
        <v>0</v>
      </c>
      <c r="D93" s="70">
        <f>VLOOKUP(B93,'Total iesiri UR'!$C$3:$D$167,2,FALSE)</f>
        <v>0</v>
      </c>
      <c r="E93" s="89">
        <f t="shared" si="2"/>
        <v>0</v>
      </c>
      <c r="F93" s="39">
        <f>VLOOKUP(B93,'Calcul dezechilibre MWh GMOIS'!$C$3:$AI$167,3,FALSE)</f>
        <v>0</v>
      </c>
      <c r="G93" s="68">
        <f>VLOOKUP(B93,'Calcul dezechilibre MWh GMOIS'!$C$3:$AI$167,4,FALSE)</f>
        <v>0</v>
      </c>
      <c r="H93" s="68">
        <f>VLOOKUP(B93,'Calcul dezechilibre MWh GMOIS'!$C$3:$AI$167,5,FALSE)</f>
        <v>0</v>
      </c>
      <c r="I93" s="68">
        <f>VLOOKUP(B93,'Calcul dezechilibre MWh GMOIS'!$C$3:$AI$167,6,FALSE)</f>
        <v>0</v>
      </c>
      <c r="J93" s="68">
        <f>VLOOKUP(B93,'Calcul dezechilibre MWh GMOIS'!$C$3:$AI$167,7,FALSE)</f>
        <v>0</v>
      </c>
      <c r="K93" s="68">
        <f>VLOOKUP(B93,'Calcul dezechilibre MWh GMOIS'!$C$3:$AI$167,8,FALSE)</f>
        <v>0</v>
      </c>
      <c r="L93" s="68">
        <f>VLOOKUP(B93,'Calcul dezechilibre MWh GMOIS'!$C$3:$AI$167,9,FALSE)</f>
        <v>0</v>
      </c>
      <c r="M93" s="68">
        <f>VLOOKUP(B93,'Calcul dezechilibre MWh GMOIS'!$C$3:$AI$167,10,FALSE)</f>
        <v>0</v>
      </c>
      <c r="N93" s="68">
        <f>VLOOKUP(B93,'Calcul dezechilibre MWh GMOIS'!$C$3:$AI$167,11,FALSE)</f>
        <v>0</v>
      </c>
      <c r="O93" s="68">
        <f>VLOOKUP(B93,'Calcul dezechilibre MWh GMOIS'!$C$3:$AI$167,12,FALSE)</f>
        <v>0</v>
      </c>
      <c r="P93" s="68">
        <f>VLOOKUP(B93,'Calcul dezechilibre MWh GMOIS'!$C$3:$AI$167,13,FALSE)</f>
        <v>0</v>
      </c>
      <c r="Q93" s="68">
        <f>VLOOKUP(B93,'Calcul dezechilibre MWh GMOIS'!$C$3:$AI$167,14,FALSE)</f>
        <v>0</v>
      </c>
      <c r="R93" s="68">
        <f>VLOOKUP(B93,'Calcul dezechilibre MWh GMOIS'!$C$3:$AI$167,15,FALSE)</f>
        <v>0</v>
      </c>
      <c r="S93" s="68">
        <f>VLOOKUP(B93,'Calcul dezechilibre MWh GMOIS'!$C$3:$AI$167,16,FALSE)</f>
        <v>0</v>
      </c>
      <c r="T93" s="68">
        <f>VLOOKUP(B93,'Calcul dezechilibre MWh GMOIS'!$C$3:$AI$167,17,FALSE)</f>
        <v>0</v>
      </c>
      <c r="U93" s="68">
        <f>VLOOKUP(B93,'Calcul dezechilibre MWh GMOIS'!$C$3:$AI$167,18,FALSE)</f>
        <v>0</v>
      </c>
      <c r="V93" s="68">
        <f>VLOOKUP(B93,'Calcul dezechilibre MWh GMOIS'!$C$3:$AI$167,19,FALSE)</f>
        <v>0</v>
      </c>
      <c r="W93" s="68">
        <f>VLOOKUP(B93,'Calcul dezechilibre MWh GMOIS'!$C$3:$AI$167,20,FALSE)</f>
        <v>0</v>
      </c>
      <c r="X93" s="68">
        <f>VLOOKUP(B93,'Calcul dezechilibre MWh GMOIS'!$C$3:$AI$167,21,FALSE)</f>
        <v>0</v>
      </c>
      <c r="Y93" s="68">
        <f>VLOOKUP(B93,'Calcul dezechilibre MWh GMOIS'!$C$3:$AI$167,22,FALSE)</f>
        <v>0</v>
      </c>
      <c r="Z93" s="68">
        <f>VLOOKUP(B93,'Calcul dezechilibre MWh GMOIS'!$C$3:$AI$167,23,FALSE)</f>
        <v>0</v>
      </c>
      <c r="AA93" s="68">
        <f>VLOOKUP(B93,'Calcul dezechilibre MWh GMOIS'!$C$3:$AI$167,24,FALSE)</f>
        <v>0</v>
      </c>
      <c r="AB93" s="68">
        <f>VLOOKUP(B93,'Calcul dezechilibre MWh GMOIS'!$C$3:$AI$167,25,FALSE)</f>
        <v>0</v>
      </c>
      <c r="AC93" s="68">
        <f>VLOOKUP(B93,'Calcul dezechilibre MWh GMOIS'!$C$3:$AI$167,26,FALSE)</f>
        <v>0</v>
      </c>
      <c r="AD93" s="68">
        <f>VLOOKUP(B93,'Calcul dezechilibre MWh GMOIS'!$C$3:$AI$167,27,FALSE)</f>
        <v>0</v>
      </c>
      <c r="AE93" s="68">
        <f>VLOOKUP(B93,'Calcul dezechilibre MWh GMOIS'!$C$3:$AI$167,28,FALSE)</f>
        <v>0</v>
      </c>
      <c r="AF93" s="68">
        <f>VLOOKUP(B93,'Calcul dezechilibre MWh GMOIS'!$C$3:$AI$167,29,FALSE)</f>
        <v>0</v>
      </c>
      <c r="AG93" s="68">
        <f>VLOOKUP(B93,'Calcul dezechilibre MWh GMOIS'!$C$3:$AI$167,30,FALSE)</f>
        <v>0</v>
      </c>
      <c r="AH93" s="68">
        <f>VLOOKUP(B93,'Calcul dezechilibre MWh GMOIS'!$C$3:$AI$167,31,FALSE)</f>
        <v>0</v>
      </c>
      <c r="AI93" s="68">
        <f>VLOOKUP(B93,'Calcul dezechilibre MWh GMOIS'!$C$3:$AI$167,32,FALSE)</f>
        <v>0</v>
      </c>
      <c r="AJ93" s="68">
        <f>VLOOKUP(B93,'Calcul dezechilibre MWh GMOIS'!$C$3:$AI$167,33,FALSE)</f>
        <v>0</v>
      </c>
    </row>
    <row r="94" spans="1:36" s="13" customFormat="1" x14ac:dyDescent="0.45">
      <c r="A94" s="102">
        <v>92</v>
      </c>
      <c r="B94" s="173" t="s">
        <v>170</v>
      </c>
      <c r="C94" s="87">
        <f t="shared" si="3"/>
        <v>0</v>
      </c>
      <c r="D94" s="70">
        <f>VLOOKUP(B94,'Total iesiri UR'!$C$3:$D$167,2,FALSE)</f>
        <v>0</v>
      </c>
      <c r="E94" s="89">
        <f t="shared" si="2"/>
        <v>0</v>
      </c>
      <c r="F94" s="39">
        <f>VLOOKUP(B94,'Calcul dezechilibre MWh GMOIS'!$C$3:$AI$167,3,FALSE)</f>
        <v>0</v>
      </c>
      <c r="G94" s="68">
        <f>VLOOKUP(B94,'Calcul dezechilibre MWh GMOIS'!$C$3:$AI$167,4,FALSE)</f>
        <v>0</v>
      </c>
      <c r="H94" s="68">
        <f>VLOOKUP(B94,'Calcul dezechilibre MWh GMOIS'!$C$3:$AI$167,5,FALSE)</f>
        <v>0</v>
      </c>
      <c r="I94" s="68">
        <f>VLOOKUP(B94,'Calcul dezechilibre MWh GMOIS'!$C$3:$AI$167,6,FALSE)</f>
        <v>0</v>
      </c>
      <c r="J94" s="68">
        <f>VLOOKUP(B94,'Calcul dezechilibre MWh GMOIS'!$C$3:$AI$167,7,FALSE)</f>
        <v>0</v>
      </c>
      <c r="K94" s="68">
        <f>VLOOKUP(B94,'Calcul dezechilibre MWh GMOIS'!$C$3:$AI$167,8,FALSE)</f>
        <v>0</v>
      </c>
      <c r="L94" s="68">
        <f>VLOOKUP(B94,'Calcul dezechilibre MWh GMOIS'!$C$3:$AI$167,9,FALSE)</f>
        <v>0</v>
      </c>
      <c r="M94" s="68">
        <f>VLOOKUP(B94,'Calcul dezechilibre MWh GMOIS'!$C$3:$AI$167,10,FALSE)</f>
        <v>0</v>
      </c>
      <c r="N94" s="68">
        <f>VLOOKUP(B94,'Calcul dezechilibre MWh GMOIS'!$C$3:$AI$167,11,FALSE)</f>
        <v>0</v>
      </c>
      <c r="O94" s="68">
        <f>VLOOKUP(B94,'Calcul dezechilibre MWh GMOIS'!$C$3:$AI$167,12,FALSE)</f>
        <v>0</v>
      </c>
      <c r="P94" s="68">
        <f>VLOOKUP(B94,'Calcul dezechilibre MWh GMOIS'!$C$3:$AI$167,13,FALSE)</f>
        <v>0</v>
      </c>
      <c r="Q94" s="68">
        <f>VLOOKUP(B94,'Calcul dezechilibre MWh GMOIS'!$C$3:$AI$167,14,FALSE)</f>
        <v>0</v>
      </c>
      <c r="R94" s="68">
        <f>VLOOKUP(B94,'Calcul dezechilibre MWh GMOIS'!$C$3:$AI$167,15,FALSE)</f>
        <v>0</v>
      </c>
      <c r="S94" s="68">
        <f>VLOOKUP(B94,'Calcul dezechilibre MWh GMOIS'!$C$3:$AI$167,16,FALSE)</f>
        <v>0</v>
      </c>
      <c r="T94" s="68">
        <f>VLOOKUP(B94,'Calcul dezechilibre MWh GMOIS'!$C$3:$AI$167,17,FALSE)</f>
        <v>0</v>
      </c>
      <c r="U94" s="68">
        <f>VLOOKUP(B94,'Calcul dezechilibre MWh GMOIS'!$C$3:$AI$167,18,FALSE)</f>
        <v>0</v>
      </c>
      <c r="V94" s="68">
        <f>VLOOKUP(B94,'Calcul dezechilibre MWh GMOIS'!$C$3:$AI$167,19,FALSE)</f>
        <v>0</v>
      </c>
      <c r="W94" s="68">
        <f>VLOOKUP(B94,'Calcul dezechilibre MWh GMOIS'!$C$3:$AI$167,20,FALSE)</f>
        <v>0</v>
      </c>
      <c r="X94" s="68">
        <f>VLOOKUP(B94,'Calcul dezechilibre MWh GMOIS'!$C$3:$AI$167,21,FALSE)</f>
        <v>0</v>
      </c>
      <c r="Y94" s="68">
        <f>VLOOKUP(B94,'Calcul dezechilibre MWh GMOIS'!$C$3:$AI$167,22,FALSE)</f>
        <v>0</v>
      </c>
      <c r="Z94" s="68">
        <f>VLOOKUP(B94,'Calcul dezechilibre MWh GMOIS'!$C$3:$AI$167,23,FALSE)</f>
        <v>0</v>
      </c>
      <c r="AA94" s="68">
        <f>VLOOKUP(B94,'Calcul dezechilibre MWh GMOIS'!$C$3:$AI$167,24,FALSE)</f>
        <v>0</v>
      </c>
      <c r="AB94" s="68">
        <f>VLOOKUP(B94,'Calcul dezechilibre MWh GMOIS'!$C$3:$AI$167,25,FALSE)</f>
        <v>0</v>
      </c>
      <c r="AC94" s="68">
        <f>VLOOKUP(B94,'Calcul dezechilibre MWh GMOIS'!$C$3:$AI$167,26,FALSE)</f>
        <v>0</v>
      </c>
      <c r="AD94" s="68">
        <f>VLOOKUP(B94,'Calcul dezechilibre MWh GMOIS'!$C$3:$AI$167,27,FALSE)</f>
        <v>0</v>
      </c>
      <c r="AE94" s="68">
        <f>VLOOKUP(B94,'Calcul dezechilibre MWh GMOIS'!$C$3:$AI$167,28,FALSE)</f>
        <v>0</v>
      </c>
      <c r="AF94" s="68">
        <f>VLOOKUP(B94,'Calcul dezechilibre MWh GMOIS'!$C$3:$AI$167,29,FALSE)</f>
        <v>0</v>
      </c>
      <c r="AG94" s="68">
        <f>VLOOKUP(B94,'Calcul dezechilibre MWh GMOIS'!$C$3:$AI$167,30,FALSE)</f>
        <v>0</v>
      </c>
      <c r="AH94" s="68">
        <f>VLOOKUP(B94,'Calcul dezechilibre MWh GMOIS'!$C$3:$AI$167,31,FALSE)</f>
        <v>0</v>
      </c>
      <c r="AI94" s="68">
        <f>VLOOKUP(B94,'Calcul dezechilibre MWh GMOIS'!$C$3:$AI$167,32,FALSE)</f>
        <v>0</v>
      </c>
      <c r="AJ94" s="68">
        <f>VLOOKUP(B94,'Calcul dezechilibre MWh GMOIS'!$C$3:$AI$167,33,FALSE)</f>
        <v>0</v>
      </c>
    </row>
    <row r="95" spans="1:36" s="13" customFormat="1" x14ac:dyDescent="0.45">
      <c r="A95" s="102">
        <v>93</v>
      </c>
      <c r="B95" s="173" t="s">
        <v>108</v>
      </c>
      <c r="C95" s="87">
        <f t="shared" si="3"/>
        <v>-28.628088999999999</v>
      </c>
      <c r="D95" s="70">
        <f>VLOOKUP(B95,'Total iesiri UR'!$C$3:$D$167,2,FALSE)</f>
        <v>2024</v>
      </c>
      <c r="E95" s="89">
        <f t="shared" si="2"/>
        <v>-1.4144312747035573E-2</v>
      </c>
      <c r="F95" s="39">
        <f>VLOOKUP(B95,'Calcul dezechilibre MWh GMOIS'!$C$3:$AI$167,3,FALSE)</f>
        <v>1.7307319999999999</v>
      </c>
      <c r="G95" s="68">
        <f>VLOOKUP(B95,'Calcul dezechilibre MWh GMOIS'!$C$3:$AI$167,4,FALSE)</f>
        <v>3.5192899999999998</v>
      </c>
      <c r="H95" s="68">
        <f>VLOOKUP(B95,'Calcul dezechilibre MWh GMOIS'!$C$3:$AI$167,5,FALSE)</f>
        <v>0</v>
      </c>
      <c r="I95" s="68">
        <f>VLOOKUP(B95,'Calcul dezechilibre MWh GMOIS'!$C$3:$AI$167,6,FALSE)</f>
        <v>-7.7305000000000001</v>
      </c>
      <c r="J95" s="68">
        <f>VLOOKUP(B95,'Calcul dezechilibre MWh GMOIS'!$C$3:$AI$167,7,FALSE)</f>
        <v>0</v>
      </c>
      <c r="K95" s="68">
        <f>VLOOKUP(B95,'Calcul dezechilibre MWh GMOIS'!$C$3:$AI$167,8,FALSE)</f>
        <v>-8.4799559999999996</v>
      </c>
      <c r="L95" s="68">
        <f>VLOOKUP(B95,'Calcul dezechilibre MWh GMOIS'!$C$3:$AI$167,9,FALSE)</f>
        <v>-9.649616</v>
      </c>
      <c r="M95" s="68">
        <f>VLOOKUP(B95,'Calcul dezechilibre MWh GMOIS'!$C$3:$AI$167,10,FALSE)</f>
        <v>2.9136359999999999</v>
      </c>
      <c r="N95" s="68">
        <f>VLOOKUP(B95,'Calcul dezechilibre MWh GMOIS'!$C$3:$AI$167,11,FALSE)</f>
        <v>-8.6475279999999994</v>
      </c>
      <c r="O95" s="68">
        <f>VLOOKUP(B95,'Calcul dezechilibre MWh GMOIS'!$C$3:$AI$167,12,FALSE)</f>
        <v>0</v>
      </c>
      <c r="P95" s="68">
        <f>VLOOKUP(B95,'Calcul dezechilibre MWh GMOIS'!$C$3:$AI$167,13,FALSE)</f>
        <v>-2.2841469999999999</v>
      </c>
      <c r="Q95" s="68">
        <f>VLOOKUP(B95,'Calcul dezechilibre MWh GMOIS'!$C$3:$AI$167,14,FALSE)</f>
        <v>0</v>
      </c>
      <c r="R95" s="68">
        <f>VLOOKUP(B95,'Calcul dezechilibre MWh GMOIS'!$C$3:$AI$167,15,FALSE)</f>
        <v>0</v>
      </c>
      <c r="S95" s="68">
        <f>VLOOKUP(B95,'Calcul dezechilibre MWh GMOIS'!$C$3:$AI$167,16,FALSE)</f>
        <v>0</v>
      </c>
      <c r="T95" s="68">
        <f>VLOOKUP(B95,'Calcul dezechilibre MWh GMOIS'!$C$3:$AI$167,17,FALSE)</f>
        <v>0</v>
      </c>
      <c r="U95" s="68">
        <f>VLOOKUP(B95,'Calcul dezechilibre MWh GMOIS'!$C$3:$AI$167,18,FALSE)</f>
        <v>0</v>
      </c>
      <c r="V95" s="68">
        <f>VLOOKUP(B95,'Calcul dezechilibre MWh GMOIS'!$C$3:$AI$167,19,FALSE)</f>
        <v>0</v>
      </c>
      <c r="W95" s="68">
        <f>VLOOKUP(B95,'Calcul dezechilibre MWh GMOIS'!$C$3:$AI$167,20,FALSE)</f>
        <v>0</v>
      </c>
      <c r="X95" s="68">
        <f>VLOOKUP(B95,'Calcul dezechilibre MWh GMOIS'!$C$3:$AI$167,21,FALSE)</f>
        <v>0</v>
      </c>
      <c r="Y95" s="68">
        <f>VLOOKUP(B95,'Calcul dezechilibre MWh GMOIS'!$C$3:$AI$167,22,FALSE)</f>
        <v>0</v>
      </c>
      <c r="Z95" s="68">
        <f>VLOOKUP(B95,'Calcul dezechilibre MWh GMOIS'!$C$3:$AI$167,23,FALSE)</f>
        <v>0</v>
      </c>
      <c r="AA95" s="68">
        <f>VLOOKUP(B95,'Calcul dezechilibre MWh GMOIS'!$C$3:$AI$167,24,FALSE)</f>
        <v>0</v>
      </c>
      <c r="AB95" s="68">
        <f>VLOOKUP(B95,'Calcul dezechilibre MWh GMOIS'!$C$3:$AI$167,25,FALSE)</f>
        <v>0</v>
      </c>
      <c r="AC95" s="68">
        <f>VLOOKUP(B95,'Calcul dezechilibre MWh GMOIS'!$C$3:$AI$167,26,FALSE)</f>
        <v>0</v>
      </c>
      <c r="AD95" s="68">
        <f>VLOOKUP(B95,'Calcul dezechilibre MWh GMOIS'!$C$3:$AI$167,27,FALSE)</f>
        <v>0</v>
      </c>
      <c r="AE95" s="68">
        <f>VLOOKUP(B95,'Calcul dezechilibre MWh GMOIS'!$C$3:$AI$167,28,FALSE)</f>
        <v>0</v>
      </c>
      <c r="AF95" s="68">
        <f>VLOOKUP(B95,'Calcul dezechilibre MWh GMOIS'!$C$3:$AI$167,29,FALSE)</f>
        <v>0</v>
      </c>
      <c r="AG95" s="68">
        <f>VLOOKUP(B95,'Calcul dezechilibre MWh GMOIS'!$C$3:$AI$167,30,FALSE)</f>
        <v>0</v>
      </c>
      <c r="AH95" s="68">
        <f>VLOOKUP(B95,'Calcul dezechilibre MWh GMOIS'!$C$3:$AI$167,31,FALSE)</f>
        <v>0</v>
      </c>
      <c r="AI95" s="68">
        <f>VLOOKUP(B95,'Calcul dezechilibre MWh GMOIS'!$C$3:$AI$167,32,FALSE)</f>
        <v>0</v>
      </c>
      <c r="AJ95" s="68">
        <f>VLOOKUP(B95,'Calcul dezechilibre MWh GMOIS'!$C$3:$AI$167,33,FALSE)</f>
        <v>0</v>
      </c>
    </row>
    <row r="96" spans="1:36" s="13" customFormat="1" x14ac:dyDescent="0.45">
      <c r="A96" s="102">
        <v>94</v>
      </c>
      <c r="B96" s="173" t="s">
        <v>220</v>
      </c>
      <c r="C96" s="87">
        <f t="shared" si="3"/>
        <v>0</v>
      </c>
      <c r="D96" s="70">
        <f>VLOOKUP(B96,'Total iesiri UR'!$C$3:$D$167,2,FALSE)</f>
        <v>34980</v>
      </c>
      <c r="E96" s="89">
        <f t="shared" si="2"/>
        <v>0</v>
      </c>
      <c r="F96" s="39">
        <f>VLOOKUP(B96,'Calcul dezechilibre MWh GMOIS'!$C$3:$AI$167,3,FALSE)</f>
        <v>0</v>
      </c>
      <c r="G96" s="68">
        <f>VLOOKUP(B96,'Calcul dezechilibre MWh GMOIS'!$C$3:$AI$167,4,FALSE)</f>
        <v>0</v>
      </c>
      <c r="H96" s="68">
        <f>VLOOKUP(B96,'Calcul dezechilibre MWh GMOIS'!$C$3:$AI$167,5,FALSE)</f>
        <v>0</v>
      </c>
      <c r="I96" s="68">
        <f>VLOOKUP(B96,'Calcul dezechilibre MWh GMOIS'!$C$3:$AI$167,6,FALSE)</f>
        <v>0</v>
      </c>
      <c r="J96" s="68">
        <f>VLOOKUP(B96,'Calcul dezechilibre MWh GMOIS'!$C$3:$AI$167,7,FALSE)</f>
        <v>0</v>
      </c>
      <c r="K96" s="68">
        <f>VLOOKUP(B96,'Calcul dezechilibre MWh GMOIS'!$C$3:$AI$167,8,FALSE)</f>
        <v>0</v>
      </c>
      <c r="L96" s="68">
        <f>VLOOKUP(B96,'Calcul dezechilibre MWh GMOIS'!$C$3:$AI$167,9,FALSE)</f>
        <v>0</v>
      </c>
      <c r="M96" s="68">
        <f>VLOOKUP(B96,'Calcul dezechilibre MWh GMOIS'!$C$3:$AI$167,10,FALSE)</f>
        <v>0</v>
      </c>
      <c r="N96" s="68">
        <f>VLOOKUP(B96,'Calcul dezechilibre MWh GMOIS'!$C$3:$AI$167,11,FALSE)</f>
        <v>0</v>
      </c>
      <c r="O96" s="68">
        <f>VLOOKUP(B96,'Calcul dezechilibre MWh GMOIS'!$C$3:$AI$167,12,FALSE)</f>
        <v>0</v>
      </c>
      <c r="P96" s="68">
        <f>VLOOKUP(B96,'Calcul dezechilibre MWh GMOIS'!$C$3:$AI$167,13,FALSE)</f>
        <v>0</v>
      </c>
      <c r="Q96" s="68">
        <f>VLOOKUP(B96,'Calcul dezechilibre MWh GMOIS'!$C$3:$AI$167,14,FALSE)</f>
        <v>0</v>
      </c>
      <c r="R96" s="68">
        <f>VLOOKUP(B96,'Calcul dezechilibre MWh GMOIS'!$C$3:$AI$167,15,FALSE)</f>
        <v>0</v>
      </c>
      <c r="S96" s="68">
        <f>VLOOKUP(B96,'Calcul dezechilibre MWh GMOIS'!$C$3:$AI$167,16,FALSE)</f>
        <v>0</v>
      </c>
      <c r="T96" s="68">
        <f>VLOOKUP(B96,'Calcul dezechilibre MWh GMOIS'!$C$3:$AI$167,17,FALSE)</f>
        <v>0</v>
      </c>
      <c r="U96" s="68">
        <f>VLOOKUP(B96,'Calcul dezechilibre MWh GMOIS'!$C$3:$AI$167,18,FALSE)</f>
        <v>0</v>
      </c>
      <c r="V96" s="68">
        <f>VLOOKUP(B96,'Calcul dezechilibre MWh GMOIS'!$C$3:$AI$167,19,FALSE)</f>
        <v>0</v>
      </c>
      <c r="W96" s="68">
        <f>VLOOKUP(B96,'Calcul dezechilibre MWh GMOIS'!$C$3:$AI$167,20,FALSE)</f>
        <v>0</v>
      </c>
      <c r="X96" s="68">
        <f>VLOOKUP(B96,'Calcul dezechilibre MWh GMOIS'!$C$3:$AI$167,21,FALSE)</f>
        <v>0</v>
      </c>
      <c r="Y96" s="68">
        <f>VLOOKUP(B96,'Calcul dezechilibre MWh GMOIS'!$C$3:$AI$167,22,FALSE)</f>
        <v>0</v>
      </c>
      <c r="Z96" s="68">
        <f>VLOOKUP(B96,'Calcul dezechilibre MWh GMOIS'!$C$3:$AI$167,23,FALSE)</f>
        <v>0</v>
      </c>
      <c r="AA96" s="68">
        <f>VLOOKUP(B96,'Calcul dezechilibre MWh GMOIS'!$C$3:$AI$167,24,FALSE)</f>
        <v>0</v>
      </c>
      <c r="AB96" s="68">
        <f>VLOOKUP(B96,'Calcul dezechilibre MWh GMOIS'!$C$3:$AI$167,25,FALSE)</f>
        <v>0</v>
      </c>
      <c r="AC96" s="68">
        <f>VLOOKUP(B96,'Calcul dezechilibre MWh GMOIS'!$C$3:$AI$167,26,FALSE)</f>
        <v>0</v>
      </c>
      <c r="AD96" s="68">
        <f>VLOOKUP(B96,'Calcul dezechilibre MWh GMOIS'!$C$3:$AI$167,27,FALSE)</f>
        <v>0</v>
      </c>
      <c r="AE96" s="68">
        <f>VLOOKUP(B96,'Calcul dezechilibre MWh GMOIS'!$C$3:$AI$167,28,FALSE)</f>
        <v>0</v>
      </c>
      <c r="AF96" s="68">
        <f>VLOOKUP(B96,'Calcul dezechilibre MWh GMOIS'!$C$3:$AI$167,29,FALSE)</f>
        <v>0</v>
      </c>
      <c r="AG96" s="68">
        <f>VLOOKUP(B96,'Calcul dezechilibre MWh GMOIS'!$C$3:$AI$167,30,FALSE)</f>
        <v>0</v>
      </c>
      <c r="AH96" s="68">
        <f>VLOOKUP(B96,'Calcul dezechilibre MWh GMOIS'!$C$3:$AI$167,31,FALSE)</f>
        <v>0</v>
      </c>
      <c r="AI96" s="68">
        <f>VLOOKUP(B96,'Calcul dezechilibre MWh GMOIS'!$C$3:$AI$167,32,FALSE)</f>
        <v>0</v>
      </c>
      <c r="AJ96" s="68">
        <f>VLOOKUP(B96,'Calcul dezechilibre MWh GMOIS'!$C$3:$AI$167,33,FALSE)</f>
        <v>0</v>
      </c>
    </row>
    <row r="97" spans="1:36" s="13" customFormat="1" x14ac:dyDescent="0.45">
      <c r="A97" s="102">
        <v>95</v>
      </c>
      <c r="B97" s="173" t="s">
        <v>149</v>
      </c>
      <c r="C97" s="87">
        <f t="shared" si="3"/>
        <v>0</v>
      </c>
      <c r="D97" s="70">
        <f>VLOOKUP(B97,'Total iesiri UR'!$C$3:$D$167,2,FALSE)</f>
        <v>0</v>
      </c>
      <c r="E97" s="89">
        <f t="shared" si="2"/>
        <v>0</v>
      </c>
      <c r="F97" s="39">
        <f>VLOOKUP(B97,'Calcul dezechilibre MWh GMOIS'!$C$3:$AI$167,3,FALSE)</f>
        <v>0</v>
      </c>
      <c r="G97" s="68">
        <f>VLOOKUP(B97,'Calcul dezechilibre MWh GMOIS'!$C$3:$AI$167,4,FALSE)</f>
        <v>0</v>
      </c>
      <c r="H97" s="68">
        <f>VLOOKUP(B97,'Calcul dezechilibre MWh GMOIS'!$C$3:$AI$167,5,FALSE)</f>
        <v>0</v>
      </c>
      <c r="I97" s="68">
        <f>VLOOKUP(B97,'Calcul dezechilibre MWh GMOIS'!$C$3:$AI$167,6,FALSE)</f>
        <v>0</v>
      </c>
      <c r="J97" s="68">
        <f>VLOOKUP(B97,'Calcul dezechilibre MWh GMOIS'!$C$3:$AI$167,7,FALSE)</f>
        <v>0</v>
      </c>
      <c r="K97" s="68">
        <f>VLOOKUP(B97,'Calcul dezechilibre MWh GMOIS'!$C$3:$AI$167,8,FALSE)</f>
        <v>0</v>
      </c>
      <c r="L97" s="68">
        <f>VLOOKUP(B97,'Calcul dezechilibre MWh GMOIS'!$C$3:$AI$167,9,FALSE)</f>
        <v>0</v>
      </c>
      <c r="M97" s="68">
        <f>VLOOKUP(B97,'Calcul dezechilibre MWh GMOIS'!$C$3:$AI$167,10,FALSE)</f>
        <v>0</v>
      </c>
      <c r="N97" s="68">
        <f>VLOOKUP(B97,'Calcul dezechilibre MWh GMOIS'!$C$3:$AI$167,11,FALSE)</f>
        <v>0</v>
      </c>
      <c r="O97" s="68">
        <f>VLOOKUP(B97,'Calcul dezechilibre MWh GMOIS'!$C$3:$AI$167,12,FALSE)</f>
        <v>0</v>
      </c>
      <c r="P97" s="68">
        <f>VLOOKUP(B97,'Calcul dezechilibre MWh GMOIS'!$C$3:$AI$167,13,FALSE)</f>
        <v>0</v>
      </c>
      <c r="Q97" s="68">
        <f>VLOOKUP(B97,'Calcul dezechilibre MWh GMOIS'!$C$3:$AI$167,14,FALSE)</f>
        <v>0</v>
      </c>
      <c r="R97" s="68">
        <f>VLOOKUP(B97,'Calcul dezechilibre MWh GMOIS'!$C$3:$AI$167,15,FALSE)</f>
        <v>0</v>
      </c>
      <c r="S97" s="68">
        <f>VLOOKUP(B97,'Calcul dezechilibre MWh GMOIS'!$C$3:$AI$167,16,FALSE)</f>
        <v>0</v>
      </c>
      <c r="T97" s="68">
        <f>VLOOKUP(B97,'Calcul dezechilibre MWh GMOIS'!$C$3:$AI$167,17,FALSE)</f>
        <v>0</v>
      </c>
      <c r="U97" s="68">
        <f>VLOOKUP(B97,'Calcul dezechilibre MWh GMOIS'!$C$3:$AI$167,18,FALSE)</f>
        <v>0</v>
      </c>
      <c r="V97" s="68">
        <f>VLOOKUP(B97,'Calcul dezechilibre MWh GMOIS'!$C$3:$AI$167,19,FALSE)</f>
        <v>0</v>
      </c>
      <c r="W97" s="68">
        <f>VLOOKUP(B97,'Calcul dezechilibre MWh GMOIS'!$C$3:$AI$167,20,FALSE)</f>
        <v>0</v>
      </c>
      <c r="X97" s="68">
        <f>VLOOKUP(B97,'Calcul dezechilibre MWh GMOIS'!$C$3:$AI$167,21,FALSE)</f>
        <v>0</v>
      </c>
      <c r="Y97" s="68">
        <f>VLOOKUP(B97,'Calcul dezechilibre MWh GMOIS'!$C$3:$AI$167,22,FALSE)</f>
        <v>0</v>
      </c>
      <c r="Z97" s="68">
        <f>VLOOKUP(B97,'Calcul dezechilibre MWh GMOIS'!$C$3:$AI$167,23,FALSE)</f>
        <v>0</v>
      </c>
      <c r="AA97" s="68">
        <f>VLOOKUP(B97,'Calcul dezechilibre MWh GMOIS'!$C$3:$AI$167,24,FALSE)</f>
        <v>0</v>
      </c>
      <c r="AB97" s="68">
        <f>VLOOKUP(B97,'Calcul dezechilibre MWh GMOIS'!$C$3:$AI$167,25,FALSE)</f>
        <v>0</v>
      </c>
      <c r="AC97" s="68">
        <f>VLOOKUP(B97,'Calcul dezechilibre MWh GMOIS'!$C$3:$AI$167,26,FALSE)</f>
        <v>0</v>
      </c>
      <c r="AD97" s="68">
        <f>VLOOKUP(B97,'Calcul dezechilibre MWh GMOIS'!$C$3:$AI$167,27,FALSE)</f>
        <v>0</v>
      </c>
      <c r="AE97" s="68">
        <f>VLOOKUP(B97,'Calcul dezechilibre MWh GMOIS'!$C$3:$AI$167,28,FALSE)</f>
        <v>0</v>
      </c>
      <c r="AF97" s="68">
        <f>VLOOKUP(B97,'Calcul dezechilibre MWh GMOIS'!$C$3:$AI$167,29,FALSE)</f>
        <v>0</v>
      </c>
      <c r="AG97" s="68">
        <f>VLOOKUP(B97,'Calcul dezechilibre MWh GMOIS'!$C$3:$AI$167,30,FALSE)</f>
        <v>0</v>
      </c>
      <c r="AH97" s="68">
        <f>VLOOKUP(B97,'Calcul dezechilibre MWh GMOIS'!$C$3:$AI$167,31,FALSE)</f>
        <v>0</v>
      </c>
      <c r="AI97" s="68">
        <f>VLOOKUP(B97,'Calcul dezechilibre MWh GMOIS'!$C$3:$AI$167,32,FALSE)</f>
        <v>0</v>
      </c>
      <c r="AJ97" s="68">
        <f>VLOOKUP(B97,'Calcul dezechilibre MWh GMOIS'!$C$3:$AI$167,33,FALSE)</f>
        <v>0</v>
      </c>
    </row>
    <row r="98" spans="1:36" s="13" customFormat="1" x14ac:dyDescent="0.45">
      <c r="A98" s="102">
        <v>96</v>
      </c>
      <c r="B98" s="173" t="s">
        <v>252</v>
      </c>
      <c r="C98" s="87">
        <f t="shared" si="3"/>
        <v>0</v>
      </c>
      <c r="D98" s="70">
        <f>VLOOKUP(B98,'Total iesiri UR'!$C$3:$D$167,2,FALSE)</f>
        <v>17575</v>
      </c>
      <c r="E98" s="89">
        <f t="shared" si="2"/>
        <v>0</v>
      </c>
      <c r="F98" s="39">
        <f>VLOOKUP(B98,'Calcul dezechilibre MWh GMOIS'!$C$3:$AI$167,3,FALSE)</f>
        <v>0</v>
      </c>
      <c r="G98" s="68">
        <f>VLOOKUP(B98,'Calcul dezechilibre MWh GMOIS'!$C$3:$AI$167,4,FALSE)</f>
        <v>0</v>
      </c>
      <c r="H98" s="68">
        <f>VLOOKUP(B98,'Calcul dezechilibre MWh GMOIS'!$C$3:$AI$167,5,FALSE)</f>
        <v>0</v>
      </c>
      <c r="I98" s="68">
        <f>VLOOKUP(B98,'Calcul dezechilibre MWh GMOIS'!$C$3:$AI$167,6,FALSE)</f>
        <v>0</v>
      </c>
      <c r="J98" s="68">
        <f>VLOOKUP(B98,'Calcul dezechilibre MWh GMOIS'!$C$3:$AI$167,7,FALSE)</f>
        <v>0</v>
      </c>
      <c r="K98" s="68">
        <f>VLOOKUP(B98,'Calcul dezechilibre MWh GMOIS'!$C$3:$AI$167,8,FALSE)</f>
        <v>0</v>
      </c>
      <c r="L98" s="68">
        <f>VLOOKUP(B98,'Calcul dezechilibre MWh GMOIS'!$C$3:$AI$167,9,FALSE)</f>
        <v>0</v>
      </c>
      <c r="M98" s="68">
        <f>VLOOKUP(B98,'Calcul dezechilibre MWh GMOIS'!$C$3:$AI$167,10,FALSE)</f>
        <v>0</v>
      </c>
      <c r="N98" s="68">
        <f>VLOOKUP(B98,'Calcul dezechilibre MWh GMOIS'!$C$3:$AI$167,11,FALSE)</f>
        <v>0</v>
      </c>
      <c r="O98" s="68">
        <f>VLOOKUP(B98,'Calcul dezechilibre MWh GMOIS'!$C$3:$AI$167,12,FALSE)</f>
        <v>0</v>
      </c>
      <c r="P98" s="68">
        <f>VLOOKUP(B98,'Calcul dezechilibre MWh GMOIS'!$C$3:$AI$167,13,FALSE)</f>
        <v>0</v>
      </c>
      <c r="Q98" s="68">
        <f>VLOOKUP(B98,'Calcul dezechilibre MWh GMOIS'!$C$3:$AI$167,14,FALSE)</f>
        <v>0</v>
      </c>
      <c r="R98" s="68">
        <f>VLOOKUP(B98,'Calcul dezechilibre MWh GMOIS'!$C$3:$AI$167,15,FALSE)</f>
        <v>0</v>
      </c>
      <c r="S98" s="68">
        <f>VLOOKUP(B98,'Calcul dezechilibre MWh GMOIS'!$C$3:$AI$167,16,FALSE)</f>
        <v>0</v>
      </c>
      <c r="T98" s="68">
        <f>VLOOKUP(B98,'Calcul dezechilibre MWh GMOIS'!$C$3:$AI$167,17,FALSE)</f>
        <v>0</v>
      </c>
      <c r="U98" s="68">
        <f>VLOOKUP(B98,'Calcul dezechilibre MWh GMOIS'!$C$3:$AI$167,18,FALSE)</f>
        <v>0</v>
      </c>
      <c r="V98" s="68">
        <f>VLOOKUP(B98,'Calcul dezechilibre MWh GMOIS'!$C$3:$AI$167,19,FALSE)</f>
        <v>0</v>
      </c>
      <c r="W98" s="68">
        <f>VLOOKUP(B98,'Calcul dezechilibre MWh GMOIS'!$C$3:$AI$167,20,FALSE)</f>
        <v>0</v>
      </c>
      <c r="X98" s="68">
        <f>VLOOKUP(B98,'Calcul dezechilibre MWh GMOIS'!$C$3:$AI$167,21,FALSE)</f>
        <v>0</v>
      </c>
      <c r="Y98" s="68">
        <f>VLOOKUP(B98,'Calcul dezechilibre MWh GMOIS'!$C$3:$AI$167,22,FALSE)</f>
        <v>0</v>
      </c>
      <c r="Z98" s="68">
        <f>VLOOKUP(B98,'Calcul dezechilibre MWh GMOIS'!$C$3:$AI$167,23,FALSE)</f>
        <v>0</v>
      </c>
      <c r="AA98" s="68">
        <f>VLOOKUP(B98,'Calcul dezechilibre MWh GMOIS'!$C$3:$AI$167,24,FALSE)</f>
        <v>0</v>
      </c>
      <c r="AB98" s="68">
        <f>VLOOKUP(B98,'Calcul dezechilibre MWh GMOIS'!$C$3:$AI$167,25,FALSE)</f>
        <v>0</v>
      </c>
      <c r="AC98" s="68">
        <f>VLOOKUP(B98,'Calcul dezechilibre MWh GMOIS'!$C$3:$AI$167,26,FALSE)</f>
        <v>0</v>
      </c>
      <c r="AD98" s="68">
        <f>VLOOKUP(B98,'Calcul dezechilibre MWh GMOIS'!$C$3:$AI$167,27,FALSE)</f>
        <v>0</v>
      </c>
      <c r="AE98" s="68">
        <f>VLOOKUP(B98,'Calcul dezechilibre MWh GMOIS'!$C$3:$AI$167,28,FALSE)</f>
        <v>0</v>
      </c>
      <c r="AF98" s="68">
        <f>VLOOKUP(B98,'Calcul dezechilibre MWh GMOIS'!$C$3:$AI$167,29,FALSE)</f>
        <v>0</v>
      </c>
      <c r="AG98" s="68">
        <f>VLOOKUP(B98,'Calcul dezechilibre MWh GMOIS'!$C$3:$AI$167,30,FALSE)</f>
        <v>0</v>
      </c>
      <c r="AH98" s="68">
        <f>VLOOKUP(B98,'Calcul dezechilibre MWh GMOIS'!$C$3:$AI$167,31,FALSE)</f>
        <v>0</v>
      </c>
      <c r="AI98" s="68">
        <f>VLOOKUP(B98,'Calcul dezechilibre MWh GMOIS'!$C$3:$AI$167,32,FALSE)</f>
        <v>0</v>
      </c>
      <c r="AJ98" s="68">
        <f>VLOOKUP(B98,'Calcul dezechilibre MWh GMOIS'!$C$3:$AI$167,33,FALSE)</f>
        <v>0</v>
      </c>
    </row>
    <row r="99" spans="1:36" s="13" customFormat="1" x14ac:dyDescent="0.45">
      <c r="A99" s="102">
        <v>97</v>
      </c>
      <c r="B99" s="173" t="s">
        <v>177</v>
      </c>
      <c r="C99" s="87">
        <f t="shared" si="3"/>
        <v>0</v>
      </c>
      <c r="D99" s="70">
        <f>VLOOKUP(B99,'Total iesiri UR'!$C$3:$D$167,2,FALSE)</f>
        <v>0</v>
      </c>
      <c r="E99" s="89">
        <f t="shared" ref="E99:E105" si="4">IF(D99=0,IF(C99=0,0,100%),(C99)/D99)</f>
        <v>0</v>
      </c>
      <c r="F99" s="39">
        <f>VLOOKUP(B99,'Calcul dezechilibre MWh GMOIS'!$C$3:$AI$167,3,FALSE)</f>
        <v>0</v>
      </c>
      <c r="G99" s="68">
        <f>VLOOKUP(B99,'Calcul dezechilibre MWh GMOIS'!$C$3:$AI$167,4,FALSE)</f>
        <v>0</v>
      </c>
      <c r="H99" s="68">
        <f>VLOOKUP(B99,'Calcul dezechilibre MWh GMOIS'!$C$3:$AI$167,5,FALSE)</f>
        <v>0</v>
      </c>
      <c r="I99" s="68">
        <f>VLOOKUP(B99,'Calcul dezechilibre MWh GMOIS'!$C$3:$AI$167,6,FALSE)</f>
        <v>0</v>
      </c>
      <c r="J99" s="68">
        <f>VLOOKUP(B99,'Calcul dezechilibre MWh GMOIS'!$C$3:$AI$167,7,FALSE)</f>
        <v>0</v>
      </c>
      <c r="K99" s="68">
        <f>VLOOKUP(B99,'Calcul dezechilibre MWh GMOIS'!$C$3:$AI$167,8,FALSE)</f>
        <v>0</v>
      </c>
      <c r="L99" s="68">
        <f>VLOOKUP(B99,'Calcul dezechilibre MWh GMOIS'!$C$3:$AI$167,9,FALSE)</f>
        <v>0</v>
      </c>
      <c r="M99" s="68">
        <f>VLOOKUP(B99,'Calcul dezechilibre MWh GMOIS'!$C$3:$AI$167,10,FALSE)</f>
        <v>0</v>
      </c>
      <c r="N99" s="68">
        <f>VLOOKUP(B99,'Calcul dezechilibre MWh GMOIS'!$C$3:$AI$167,11,FALSE)</f>
        <v>0</v>
      </c>
      <c r="O99" s="68">
        <f>VLOOKUP(B99,'Calcul dezechilibre MWh GMOIS'!$C$3:$AI$167,12,FALSE)</f>
        <v>0</v>
      </c>
      <c r="P99" s="68">
        <f>VLOOKUP(B99,'Calcul dezechilibre MWh GMOIS'!$C$3:$AI$167,13,FALSE)</f>
        <v>0</v>
      </c>
      <c r="Q99" s="68">
        <f>VLOOKUP(B99,'Calcul dezechilibre MWh GMOIS'!$C$3:$AI$167,14,FALSE)</f>
        <v>0</v>
      </c>
      <c r="R99" s="68">
        <f>VLOOKUP(B99,'Calcul dezechilibre MWh GMOIS'!$C$3:$AI$167,15,FALSE)</f>
        <v>0</v>
      </c>
      <c r="S99" s="68">
        <f>VLOOKUP(B99,'Calcul dezechilibre MWh GMOIS'!$C$3:$AI$167,16,FALSE)</f>
        <v>0</v>
      </c>
      <c r="T99" s="68">
        <f>VLOOKUP(B99,'Calcul dezechilibre MWh GMOIS'!$C$3:$AI$167,17,FALSE)</f>
        <v>0</v>
      </c>
      <c r="U99" s="68">
        <f>VLOOKUP(B99,'Calcul dezechilibre MWh GMOIS'!$C$3:$AI$167,18,FALSE)</f>
        <v>0</v>
      </c>
      <c r="V99" s="68">
        <f>VLOOKUP(B99,'Calcul dezechilibre MWh GMOIS'!$C$3:$AI$167,19,FALSE)</f>
        <v>0</v>
      </c>
      <c r="W99" s="68">
        <f>VLOOKUP(B99,'Calcul dezechilibre MWh GMOIS'!$C$3:$AI$167,20,FALSE)</f>
        <v>0</v>
      </c>
      <c r="X99" s="68">
        <f>VLOOKUP(B99,'Calcul dezechilibre MWh GMOIS'!$C$3:$AI$167,21,FALSE)</f>
        <v>0</v>
      </c>
      <c r="Y99" s="68">
        <f>VLOOKUP(B99,'Calcul dezechilibre MWh GMOIS'!$C$3:$AI$167,22,FALSE)</f>
        <v>0</v>
      </c>
      <c r="Z99" s="68">
        <f>VLOOKUP(B99,'Calcul dezechilibre MWh GMOIS'!$C$3:$AI$167,23,FALSE)</f>
        <v>0</v>
      </c>
      <c r="AA99" s="68">
        <f>VLOOKUP(B99,'Calcul dezechilibre MWh GMOIS'!$C$3:$AI$167,24,FALSE)</f>
        <v>0</v>
      </c>
      <c r="AB99" s="68">
        <f>VLOOKUP(B99,'Calcul dezechilibre MWh GMOIS'!$C$3:$AI$167,25,FALSE)</f>
        <v>0</v>
      </c>
      <c r="AC99" s="68">
        <f>VLOOKUP(B99,'Calcul dezechilibre MWh GMOIS'!$C$3:$AI$167,26,FALSE)</f>
        <v>0</v>
      </c>
      <c r="AD99" s="68">
        <f>VLOOKUP(B99,'Calcul dezechilibre MWh GMOIS'!$C$3:$AI$167,27,FALSE)</f>
        <v>0</v>
      </c>
      <c r="AE99" s="68">
        <f>VLOOKUP(B99,'Calcul dezechilibre MWh GMOIS'!$C$3:$AI$167,28,FALSE)</f>
        <v>0</v>
      </c>
      <c r="AF99" s="68">
        <f>VLOOKUP(B99,'Calcul dezechilibre MWh GMOIS'!$C$3:$AI$167,29,FALSE)</f>
        <v>0</v>
      </c>
      <c r="AG99" s="68">
        <f>VLOOKUP(B99,'Calcul dezechilibre MWh GMOIS'!$C$3:$AI$167,30,FALSE)</f>
        <v>0</v>
      </c>
      <c r="AH99" s="68">
        <f>VLOOKUP(B99,'Calcul dezechilibre MWh GMOIS'!$C$3:$AI$167,31,FALSE)</f>
        <v>0</v>
      </c>
      <c r="AI99" s="68">
        <f>VLOOKUP(B99,'Calcul dezechilibre MWh GMOIS'!$C$3:$AI$167,32,FALSE)</f>
        <v>0</v>
      </c>
      <c r="AJ99" s="68">
        <f>VLOOKUP(B99,'Calcul dezechilibre MWh GMOIS'!$C$3:$AI$167,33,FALSE)</f>
        <v>0</v>
      </c>
    </row>
    <row r="100" spans="1:36" s="13" customFormat="1" x14ac:dyDescent="0.45">
      <c r="A100" s="102">
        <v>98</v>
      </c>
      <c r="B100" s="174" t="s">
        <v>267</v>
      </c>
      <c r="C100" s="87">
        <f t="shared" si="3"/>
        <v>26.807724999999994</v>
      </c>
      <c r="D100" s="70">
        <f>VLOOKUP(B100,'Total iesiri UR'!$C$3:$D$167,2,FALSE)</f>
        <v>38241.486702000002</v>
      </c>
      <c r="E100" s="89">
        <f t="shared" ref="E100" si="5">IF(D100=0,IF(C100=0,0,100%),(C100)/D100)</f>
        <v>7.0101157962035949E-4</v>
      </c>
      <c r="F100" s="39">
        <f>VLOOKUP(B100,'Calcul dezechilibre MWh GMOIS'!$C$3:$AI$167,3,FALSE)</f>
        <v>1.266357</v>
      </c>
      <c r="G100" s="68">
        <f>VLOOKUP(B100,'Calcul dezechilibre MWh GMOIS'!$C$3:$AI$167,4,FALSE)</f>
        <v>1.266357</v>
      </c>
      <c r="H100" s="68">
        <f>VLOOKUP(B100,'Calcul dezechilibre MWh GMOIS'!$C$3:$AI$167,5,FALSE)</f>
        <v>3.3853949999999999</v>
      </c>
      <c r="I100" s="68">
        <f>VLOOKUP(B100,'Calcul dezechilibre MWh GMOIS'!$C$3:$AI$167,6,FALSE)</f>
        <v>5.052765</v>
      </c>
      <c r="J100" s="68">
        <f>VLOOKUP(B100,'Calcul dezechilibre MWh GMOIS'!$C$3:$AI$167,7,FALSE)</f>
        <v>3.0867460000000002</v>
      </c>
      <c r="K100" s="68">
        <f>VLOOKUP(B100,'Calcul dezechilibre MWh GMOIS'!$C$3:$AI$167,8,FALSE)</f>
        <v>3.4782609999999998</v>
      </c>
      <c r="L100" s="68">
        <f>VLOOKUP(B100,'Calcul dezechilibre MWh GMOIS'!$C$3:$AI$167,9,FALSE)</f>
        <v>2.05783</v>
      </c>
      <c r="M100" s="68">
        <f>VLOOKUP(B100,'Calcul dezechilibre MWh GMOIS'!$C$3:$AI$167,10,FALSE)</f>
        <v>1.794006</v>
      </c>
      <c r="N100" s="68">
        <f>VLOOKUP(B100,'Calcul dezechilibre MWh GMOIS'!$C$3:$AI$167,11,FALSE)</f>
        <v>2.7237230000000001</v>
      </c>
      <c r="O100" s="68">
        <f>VLOOKUP(B100,'Calcul dezechilibre MWh GMOIS'!$C$3:$AI$167,12,FALSE)</f>
        <v>1.4299280000000001</v>
      </c>
      <c r="P100" s="68">
        <f>VLOOKUP(B100,'Calcul dezechilibre MWh GMOIS'!$C$3:$AI$167,13,FALSE)</f>
        <v>1.266357</v>
      </c>
      <c r="Q100" s="68">
        <f>VLOOKUP(B100,'Calcul dezechilibre MWh GMOIS'!$C$3:$AI$167,14,FALSE)</f>
        <v>0</v>
      </c>
      <c r="R100" s="68">
        <f>VLOOKUP(B100,'Calcul dezechilibre MWh GMOIS'!$C$3:$AI$167,15,FALSE)</f>
        <v>0</v>
      </c>
      <c r="S100" s="68">
        <f>VLOOKUP(B100,'Calcul dezechilibre MWh GMOIS'!$C$3:$AI$167,16,FALSE)</f>
        <v>0</v>
      </c>
      <c r="T100" s="68">
        <f>VLOOKUP(B100,'Calcul dezechilibre MWh GMOIS'!$C$3:$AI$167,17,FALSE)</f>
        <v>0</v>
      </c>
      <c r="U100" s="68">
        <f>VLOOKUP(B100,'Calcul dezechilibre MWh GMOIS'!$C$3:$AI$167,18,FALSE)</f>
        <v>0</v>
      </c>
      <c r="V100" s="68">
        <f>VLOOKUP(B100,'Calcul dezechilibre MWh GMOIS'!$C$3:$AI$167,19,FALSE)</f>
        <v>0</v>
      </c>
      <c r="W100" s="68">
        <f>VLOOKUP(B100,'Calcul dezechilibre MWh GMOIS'!$C$3:$AI$167,20,FALSE)</f>
        <v>0</v>
      </c>
      <c r="X100" s="68">
        <f>VLOOKUP(B100,'Calcul dezechilibre MWh GMOIS'!$C$3:$AI$167,21,FALSE)</f>
        <v>0</v>
      </c>
      <c r="Y100" s="68">
        <f>VLOOKUP(B100,'Calcul dezechilibre MWh GMOIS'!$C$3:$AI$167,22,FALSE)</f>
        <v>0</v>
      </c>
      <c r="Z100" s="68">
        <f>VLOOKUP(B100,'Calcul dezechilibre MWh GMOIS'!$C$3:$AI$167,23,FALSE)</f>
        <v>0</v>
      </c>
      <c r="AA100" s="68">
        <f>VLOOKUP(B100,'Calcul dezechilibre MWh GMOIS'!$C$3:$AI$167,24,FALSE)</f>
        <v>0</v>
      </c>
      <c r="AB100" s="68">
        <f>VLOOKUP(B100,'Calcul dezechilibre MWh GMOIS'!$C$3:$AI$167,25,FALSE)</f>
        <v>0</v>
      </c>
      <c r="AC100" s="68">
        <f>VLOOKUP(B100,'Calcul dezechilibre MWh GMOIS'!$C$3:$AI$167,26,FALSE)</f>
        <v>0</v>
      </c>
      <c r="AD100" s="68">
        <f>VLOOKUP(B100,'Calcul dezechilibre MWh GMOIS'!$C$3:$AI$167,27,FALSE)</f>
        <v>0</v>
      </c>
      <c r="AE100" s="68">
        <f>VLOOKUP(B100,'Calcul dezechilibre MWh GMOIS'!$C$3:$AI$167,28,FALSE)</f>
        <v>0</v>
      </c>
      <c r="AF100" s="68">
        <f>VLOOKUP(B100,'Calcul dezechilibre MWh GMOIS'!$C$3:$AI$167,29,FALSE)</f>
        <v>0</v>
      </c>
      <c r="AG100" s="68">
        <f>VLOOKUP(B100,'Calcul dezechilibre MWh GMOIS'!$C$3:$AI$167,30,FALSE)</f>
        <v>0</v>
      </c>
      <c r="AH100" s="68">
        <f>VLOOKUP(B100,'Calcul dezechilibre MWh GMOIS'!$C$3:$AI$167,31,FALSE)</f>
        <v>0</v>
      </c>
      <c r="AI100" s="68">
        <f>VLOOKUP(B100,'Calcul dezechilibre MWh GMOIS'!$C$3:$AI$167,32,FALSE)</f>
        <v>0</v>
      </c>
      <c r="AJ100" s="68">
        <f>VLOOKUP(B100,'Calcul dezechilibre MWh GMOIS'!$C$3:$AI$167,33,FALSE)</f>
        <v>0</v>
      </c>
    </row>
    <row r="101" spans="1:36" s="13" customFormat="1" x14ac:dyDescent="0.45">
      <c r="A101" s="102">
        <v>99</v>
      </c>
      <c r="B101" s="174" t="s">
        <v>263</v>
      </c>
      <c r="C101" s="87">
        <f t="shared" si="3"/>
        <v>0</v>
      </c>
      <c r="D101" s="70">
        <f>VLOOKUP(B101,'Total iesiri UR'!$C$3:$D$167,2,FALSE)</f>
        <v>5549.8505699999987</v>
      </c>
      <c r="E101" s="89">
        <f t="shared" ref="E101" si="6">IF(D101=0,IF(C101=0,0,100%),(C101)/D101)</f>
        <v>0</v>
      </c>
      <c r="F101" s="39">
        <f>VLOOKUP(B101,'Calcul dezechilibre MWh GMOIS'!$C$3:$AI$167,3,FALSE)</f>
        <v>0</v>
      </c>
      <c r="G101" s="68">
        <f>VLOOKUP(B101,'Calcul dezechilibre MWh GMOIS'!$C$3:$AI$167,4,FALSE)</f>
        <v>0</v>
      </c>
      <c r="H101" s="68">
        <f>VLOOKUP(B101,'Calcul dezechilibre MWh GMOIS'!$C$3:$AI$167,5,FALSE)</f>
        <v>0</v>
      </c>
      <c r="I101" s="68">
        <f>VLOOKUP(B101,'Calcul dezechilibre MWh GMOIS'!$C$3:$AI$167,6,FALSE)</f>
        <v>0</v>
      </c>
      <c r="J101" s="68">
        <f>VLOOKUP(B101,'Calcul dezechilibre MWh GMOIS'!$C$3:$AI$167,7,FALSE)</f>
        <v>0</v>
      </c>
      <c r="K101" s="68">
        <f>VLOOKUP(B101,'Calcul dezechilibre MWh GMOIS'!$C$3:$AI$167,8,FALSE)</f>
        <v>0</v>
      </c>
      <c r="L101" s="68">
        <f>VLOOKUP(B101,'Calcul dezechilibre MWh GMOIS'!$C$3:$AI$167,9,FALSE)</f>
        <v>0</v>
      </c>
      <c r="M101" s="68">
        <f>VLOOKUP(B101,'Calcul dezechilibre MWh GMOIS'!$C$3:$AI$167,10,FALSE)</f>
        <v>0</v>
      </c>
      <c r="N101" s="68">
        <f>VLOOKUP(B101,'Calcul dezechilibre MWh GMOIS'!$C$3:$AI$167,11,FALSE)</f>
        <v>0</v>
      </c>
      <c r="O101" s="68">
        <f>VLOOKUP(B101,'Calcul dezechilibre MWh GMOIS'!$C$3:$AI$167,12,FALSE)</f>
        <v>0</v>
      </c>
      <c r="P101" s="68">
        <f>VLOOKUP(B101,'Calcul dezechilibre MWh GMOIS'!$C$3:$AI$167,13,FALSE)</f>
        <v>0</v>
      </c>
      <c r="Q101" s="68">
        <f>VLOOKUP(B101,'Calcul dezechilibre MWh GMOIS'!$C$3:$AI$167,14,FALSE)</f>
        <v>0</v>
      </c>
      <c r="R101" s="68">
        <f>VLOOKUP(B101,'Calcul dezechilibre MWh GMOIS'!$C$3:$AI$167,15,FALSE)</f>
        <v>0</v>
      </c>
      <c r="S101" s="68">
        <f>VLOOKUP(B101,'Calcul dezechilibre MWh GMOIS'!$C$3:$AI$167,16,FALSE)</f>
        <v>0</v>
      </c>
      <c r="T101" s="68">
        <f>VLOOKUP(B101,'Calcul dezechilibre MWh GMOIS'!$C$3:$AI$167,17,FALSE)</f>
        <v>0</v>
      </c>
      <c r="U101" s="68">
        <f>VLOOKUP(B101,'Calcul dezechilibre MWh GMOIS'!$C$3:$AI$167,18,FALSE)</f>
        <v>0</v>
      </c>
      <c r="V101" s="68">
        <f>VLOOKUP(B101,'Calcul dezechilibre MWh GMOIS'!$C$3:$AI$167,19,FALSE)</f>
        <v>0</v>
      </c>
      <c r="W101" s="68">
        <f>VLOOKUP(B101,'Calcul dezechilibre MWh GMOIS'!$C$3:$AI$167,20,FALSE)</f>
        <v>0</v>
      </c>
      <c r="X101" s="68">
        <f>VLOOKUP(B101,'Calcul dezechilibre MWh GMOIS'!$C$3:$AI$167,21,FALSE)</f>
        <v>0</v>
      </c>
      <c r="Y101" s="68">
        <f>VLOOKUP(B101,'Calcul dezechilibre MWh GMOIS'!$C$3:$AI$167,22,FALSE)</f>
        <v>0</v>
      </c>
      <c r="Z101" s="68">
        <f>VLOOKUP(B101,'Calcul dezechilibre MWh GMOIS'!$C$3:$AI$167,23,FALSE)</f>
        <v>0</v>
      </c>
      <c r="AA101" s="68">
        <f>VLOOKUP(B101,'Calcul dezechilibre MWh GMOIS'!$C$3:$AI$167,24,FALSE)</f>
        <v>0</v>
      </c>
      <c r="AB101" s="68">
        <f>VLOOKUP(B101,'Calcul dezechilibre MWh GMOIS'!$C$3:$AI$167,25,FALSE)</f>
        <v>0</v>
      </c>
      <c r="AC101" s="68">
        <f>VLOOKUP(B101,'Calcul dezechilibre MWh GMOIS'!$C$3:$AI$167,26,FALSE)</f>
        <v>0</v>
      </c>
      <c r="AD101" s="68">
        <f>VLOOKUP(B101,'Calcul dezechilibre MWh GMOIS'!$C$3:$AI$167,27,FALSE)</f>
        <v>0</v>
      </c>
      <c r="AE101" s="68">
        <f>VLOOKUP(B101,'Calcul dezechilibre MWh GMOIS'!$C$3:$AI$167,28,FALSE)</f>
        <v>0</v>
      </c>
      <c r="AF101" s="68">
        <f>VLOOKUP(B101,'Calcul dezechilibre MWh GMOIS'!$C$3:$AI$167,29,FALSE)</f>
        <v>0</v>
      </c>
      <c r="AG101" s="68">
        <f>VLOOKUP(B101,'Calcul dezechilibre MWh GMOIS'!$C$3:$AI$167,30,FALSE)</f>
        <v>0</v>
      </c>
      <c r="AH101" s="68">
        <f>VLOOKUP(B101,'Calcul dezechilibre MWh GMOIS'!$C$3:$AI$167,31,FALSE)</f>
        <v>0</v>
      </c>
      <c r="AI101" s="68">
        <f>VLOOKUP(B101,'Calcul dezechilibre MWh GMOIS'!$C$3:$AI$167,32,FALSE)</f>
        <v>0</v>
      </c>
      <c r="AJ101" s="68">
        <f>VLOOKUP(B101,'Calcul dezechilibre MWh GMOIS'!$C$3:$AI$167,33,FALSE)</f>
        <v>0</v>
      </c>
    </row>
    <row r="102" spans="1:36" s="13" customFormat="1" x14ac:dyDescent="0.45">
      <c r="A102" s="102">
        <v>100</v>
      </c>
      <c r="B102" s="173" t="s">
        <v>99</v>
      </c>
      <c r="C102" s="87">
        <f t="shared" si="3"/>
        <v>0</v>
      </c>
      <c r="D102" s="70">
        <f>VLOOKUP(B102,'Total iesiri UR'!$C$3:$D$167,2,FALSE)</f>
        <v>0</v>
      </c>
      <c r="E102" s="89">
        <f t="shared" si="4"/>
        <v>0</v>
      </c>
      <c r="F102" s="39">
        <f>VLOOKUP(B102,'Calcul dezechilibre MWh GMOIS'!$C$3:$AI$167,3,FALSE)</f>
        <v>0</v>
      </c>
      <c r="G102" s="68">
        <f>VLOOKUP(B102,'Calcul dezechilibre MWh GMOIS'!$C$3:$AI$167,4,FALSE)</f>
        <v>0</v>
      </c>
      <c r="H102" s="68">
        <f>VLOOKUP(B102,'Calcul dezechilibre MWh GMOIS'!$C$3:$AI$167,5,FALSE)</f>
        <v>0</v>
      </c>
      <c r="I102" s="68">
        <f>VLOOKUP(B102,'Calcul dezechilibre MWh GMOIS'!$C$3:$AI$167,6,FALSE)</f>
        <v>0</v>
      </c>
      <c r="J102" s="68">
        <f>VLOOKUP(B102,'Calcul dezechilibre MWh GMOIS'!$C$3:$AI$167,7,FALSE)</f>
        <v>0</v>
      </c>
      <c r="K102" s="68">
        <f>VLOOKUP(B102,'Calcul dezechilibre MWh GMOIS'!$C$3:$AI$167,8,FALSE)</f>
        <v>0</v>
      </c>
      <c r="L102" s="68">
        <f>VLOOKUP(B102,'Calcul dezechilibre MWh GMOIS'!$C$3:$AI$167,9,FALSE)</f>
        <v>0</v>
      </c>
      <c r="M102" s="68">
        <f>VLOOKUP(B102,'Calcul dezechilibre MWh GMOIS'!$C$3:$AI$167,10,FALSE)</f>
        <v>0</v>
      </c>
      <c r="N102" s="68">
        <f>VLOOKUP(B102,'Calcul dezechilibre MWh GMOIS'!$C$3:$AI$167,11,FALSE)</f>
        <v>0</v>
      </c>
      <c r="O102" s="68">
        <f>VLOOKUP(B102,'Calcul dezechilibre MWh GMOIS'!$C$3:$AI$167,12,FALSE)</f>
        <v>0</v>
      </c>
      <c r="P102" s="68">
        <f>VLOOKUP(B102,'Calcul dezechilibre MWh GMOIS'!$C$3:$AI$167,13,FALSE)</f>
        <v>0</v>
      </c>
      <c r="Q102" s="68">
        <f>VLOOKUP(B102,'Calcul dezechilibre MWh GMOIS'!$C$3:$AI$167,14,FALSE)</f>
        <v>0</v>
      </c>
      <c r="R102" s="68">
        <f>VLOOKUP(B102,'Calcul dezechilibre MWh GMOIS'!$C$3:$AI$167,15,FALSE)</f>
        <v>0</v>
      </c>
      <c r="S102" s="68">
        <f>VLOOKUP(B102,'Calcul dezechilibre MWh GMOIS'!$C$3:$AI$167,16,FALSE)</f>
        <v>0</v>
      </c>
      <c r="T102" s="68">
        <f>VLOOKUP(B102,'Calcul dezechilibre MWh GMOIS'!$C$3:$AI$167,17,FALSE)</f>
        <v>0</v>
      </c>
      <c r="U102" s="68">
        <f>VLOOKUP(B102,'Calcul dezechilibre MWh GMOIS'!$C$3:$AI$167,18,FALSE)</f>
        <v>0</v>
      </c>
      <c r="V102" s="68">
        <f>VLOOKUP(B102,'Calcul dezechilibre MWh GMOIS'!$C$3:$AI$167,19,FALSE)</f>
        <v>0</v>
      </c>
      <c r="W102" s="68">
        <f>VLOOKUP(B102,'Calcul dezechilibre MWh GMOIS'!$C$3:$AI$167,20,FALSE)</f>
        <v>0</v>
      </c>
      <c r="X102" s="68">
        <f>VLOOKUP(B102,'Calcul dezechilibre MWh GMOIS'!$C$3:$AI$167,21,FALSE)</f>
        <v>0</v>
      </c>
      <c r="Y102" s="68">
        <f>VLOOKUP(B102,'Calcul dezechilibre MWh GMOIS'!$C$3:$AI$167,22,FALSE)</f>
        <v>0</v>
      </c>
      <c r="Z102" s="68">
        <f>VLOOKUP(B102,'Calcul dezechilibre MWh GMOIS'!$C$3:$AI$167,23,FALSE)</f>
        <v>0</v>
      </c>
      <c r="AA102" s="68">
        <f>VLOOKUP(B102,'Calcul dezechilibre MWh GMOIS'!$C$3:$AI$167,24,FALSE)</f>
        <v>0</v>
      </c>
      <c r="AB102" s="68">
        <f>VLOOKUP(B102,'Calcul dezechilibre MWh GMOIS'!$C$3:$AI$167,25,FALSE)</f>
        <v>0</v>
      </c>
      <c r="AC102" s="68">
        <f>VLOOKUP(B102,'Calcul dezechilibre MWh GMOIS'!$C$3:$AI$167,26,FALSE)</f>
        <v>0</v>
      </c>
      <c r="AD102" s="68">
        <f>VLOOKUP(B102,'Calcul dezechilibre MWh GMOIS'!$C$3:$AI$167,27,FALSE)</f>
        <v>0</v>
      </c>
      <c r="AE102" s="68">
        <f>VLOOKUP(B102,'Calcul dezechilibre MWh GMOIS'!$C$3:$AI$167,28,FALSE)</f>
        <v>0</v>
      </c>
      <c r="AF102" s="68">
        <f>VLOOKUP(B102,'Calcul dezechilibre MWh GMOIS'!$C$3:$AI$167,29,FALSE)</f>
        <v>0</v>
      </c>
      <c r="AG102" s="68">
        <f>VLOOKUP(B102,'Calcul dezechilibre MWh GMOIS'!$C$3:$AI$167,30,FALSE)</f>
        <v>0</v>
      </c>
      <c r="AH102" s="68">
        <f>VLOOKUP(B102,'Calcul dezechilibre MWh GMOIS'!$C$3:$AI$167,31,FALSE)</f>
        <v>0</v>
      </c>
      <c r="AI102" s="68">
        <f>VLOOKUP(B102,'Calcul dezechilibre MWh GMOIS'!$C$3:$AI$167,32,FALSE)</f>
        <v>0</v>
      </c>
      <c r="AJ102" s="68">
        <f>VLOOKUP(B102,'Calcul dezechilibre MWh GMOIS'!$C$3:$AI$167,33,FALSE)</f>
        <v>0</v>
      </c>
    </row>
    <row r="103" spans="1:36" s="13" customFormat="1" x14ac:dyDescent="0.45">
      <c r="A103" s="102">
        <v>101</v>
      </c>
      <c r="B103" s="173" t="s">
        <v>181</v>
      </c>
      <c r="C103" s="87">
        <f t="shared" si="3"/>
        <v>0</v>
      </c>
      <c r="D103" s="70">
        <f>VLOOKUP(B103,'Total iesiri UR'!$C$3:$D$167,2,FALSE)</f>
        <v>0</v>
      </c>
      <c r="E103" s="89">
        <f t="shared" si="4"/>
        <v>0</v>
      </c>
      <c r="F103" s="39">
        <f>VLOOKUP(B103,'Calcul dezechilibre MWh GMOIS'!$C$3:$AI$167,3,FALSE)</f>
        <v>0</v>
      </c>
      <c r="G103" s="68">
        <f>VLOOKUP(B103,'Calcul dezechilibre MWh GMOIS'!$C$3:$AI$167,4,FALSE)</f>
        <v>0</v>
      </c>
      <c r="H103" s="68">
        <f>VLOOKUP(B103,'Calcul dezechilibre MWh GMOIS'!$C$3:$AI$167,5,FALSE)</f>
        <v>0</v>
      </c>
      <c r="I103" s="68">
        <f>VLOOKUP(B103,'Calcul dezechilibre MWh GMOIS'!$C$3:$AI$167,6,FALSE)</f>
        <v>0</v>
      </c>
      <c r="J103" s="68">
        <f>VLOOKUP(B103,'Calcul dezechilibre MWh GMOIS'!$C$3:$AI$167,7,FALSE)</f>
        <v>0</v>
      </c>
      <c r="K103" s="68">
        <f>VLOOKUP(B103,'Calcul dezechilibre MWh GMOIS'!$C$3:$AI$167,8,FALSE)</f>
        <v>0</v>
      </c>
      <c r="L103" s="68">
        <f>VLOOKUP(B103,'Calcul dezechilibre MWh GMOIS'!$C$3:$AI$167,9,FALSE)</f>
        <v>0</v>
      </c>
      <c r="M103" s="68">
        <f>VLOOKUP(B103,'Calcul dezechilibre MWh GMOIS'!$C$3:$AI$167,10,FALSE)</f>
        <v>0</v>
      </c>
      <c r="N103" s="68">
        <f>VLOOKUP(B103,'Calcul dezechilibre MWh GMOIS'!$C$3:$AI$167,11,FALSE)</f>
        <v>0</v>
      </c>
      <c r="O103" s="68">
        <f>VLOOKUP(B103,'Calcul dezechilibre MWh GMOIS'!$C$3:$AI$167,12,FALSE)</f>
        <v>0</v>
      </c>
      <c r="P103" s="68">
        <f>VLOOKUP(B103,'Calcul dezechilibre MWh GMOIS'!$C$3:$AI$167,13,FALSE)</f>
        <v>0</v>
      </c>
      <c r="Q103" s="68">
        <f>VLOOKUP(B103,'Calcul dezechilibre MWh GMOIS'!$C$3:$AI$167,14,FALSE)</f>
        <v>0</v>
      </c>
      <c r="R103" s="68">
        <f>VLOOKUP(B103,'Calcul dezechilibre MWh GMOIS'!$C$3:$AI$167,15,FALSE)</f>
        <v>0</v>
      </c>
      <c r="S103" s="68">
        <f>VLOOKUP(B103,'Calcul dezechilibre MWh GMOIS'!$C$3:$AI$167,16,FALSE)</f>
        <v>0</v>
      </c>
      <c r="T103" s="68">
        <f>VLOOKUP(B103,'Calcul dezechilibre MWh GMOIS'!$C$3:$AI$167,17,FALSE)</f>
        <v>0</v>
      </c>
      <c r="U103" s="68">
        <f>VLOOKUP(B103,'Calcul dezechilibre MWh GMOIS'!$C$3:$AI$167,18,FALSE)</f>
        <v>0</v>
      </c>
      <c r="V103" s="68">
        <f>VLOOKUP(B103,'Calcul dezechilibre MWh GMOIS'!$C$3:$AI$167,19,FALSE)</f>
        <v>0</v>
      </c>
      <c r="W103" s="68">
        <f>VLOOKUP(B103,'Calcul dezechilibre MWh GMOIS'!$C$3:$AI$167,20,FALSE)</f>
        <v>0</v>
      </c>
      <c r="X103" s="68">
        <f>VLOOKUP(B103,'Calcul dezechilibre MWh GMOIS'!$C$3:$AI$167,21,FALSE)</f>
        <v>0</v>
      </c>
      <c r="Y103" s="68">
        <f>VLOOKUP(B103,'Calcul dezechilibre MWh GMOIS'!$C$3:$AI$167,22,FALSE)</f>
        <v>0</v>
      </c>
      <c r="Z103" s="68">
        <f>VLOOKUP(B103,'Calcul dezechilibre MWh GMOIS'!$C$3:$AI$167,23,FALSE)</f>
        <v>0</v>
      </c>
      <c r="AA103" s="68">
        <f>VLOOKUP(B103,'Calcul dezechilibre MWh GMOIS'!$C$3:$AI$167,24,FALSE)</f>
        <v>0</v>
      </c>
      <c r="AB103" s="68">
        <f>VLOOKUP(B103,'Calcul dezechilibre MWh GMOIS'!$C$3:$AI$167,25,FALSE)</f>
        <v>0</v>
      </c>
      <c r="AC103" s="68">
        <f>VLOOKUP(B103,'Calcul dezechilibre MWh GMOIS'!$C$3:$AI$167,26,FALSE)</f>
        <v>0</v>
      </c>
      <c r="AD103" s="68">
        <f>VLOOKUP(B103,'Calcul dezechilibre MWh GMOIS'!$C$3:$AI$167,27,FALSE)</f>
        <v>0</v>
      </c>
      <c r="AE103" s="68">
        <f>VLOOKUP(B103,'Calcul dezechilibre MWh GMOIS'!$C$3:$AI$167,28,FALSE)</f>
        <v>0</v>
      </c>
      <c r="AF103" s="68">
        <f>VLOOKUP(B103,'Calcul dezechilibre MWh GMOIS'!$C$3:$AI$167,29,FALSE)</f>
        <v>0</v>
      </c>
      <c r="AG103" s="68">
        <f>VLOOKUP(B103,'Calcul dezechilibre MWh GMOIS'!$C$3:$AI$167,30,FALSE)</f>
        <v>0</v>
      </c>
      <c r="AH103" s="68">
        <f>VLOOKUP(B103,'Calcul dezechilibre MWh GMOIS'!$C$3:$AI$167,31,FALSE)</f>
        <v>0</v>
      </c>
      <c r="AI103" s="68">
        <f>VLOOKUP(B103,'Calcul dezechilibre MWh GMOIS'!$C$3:$AI$167,32,FALSE)</f>
        <v>0</v>
      </c>
      <c r="AJ103" s="68">
        <f>VLOOKUP(B103,'Calcul dezechilibre MWh GMOIS'!$C$3:$AI$167,33,FALSE)</f>
        <v>0</v>
      </c>
    </row>
    <row r="104" spans="1:36" s="13" customFormat="1" x14ac:dyDescent="0.45">
      <c r="A104" s="102">
        <v>102</v>
      </c>
      <c r="B104" s="173" t="s">
        <v>236</v>
      </c>
      <c r="C104" s="87">
        <f t="shared" si="3"/>
        <v>0</v>
      </c>
      <c r="D104" s="70">
        <f>VLOOKUP(B104,'Total iesiri UR'!$C$3:$D$167,2,FALSE)</f>
        <v>0</v>
      </c>
      <c r="E104" s="89">
        <f t="shared" si="4"/>
        <v>0</v>
      </c>
      <c r="F104" s="39">
        <f>VLOOKUP(B104,'Calcul dezechilibre MWh GMOIS'!$C$3:$AI$167,3,FALSE)</f>
        <v>0</v>
      </c>
      <c r="G104" s="68">
        <f>VLOOKUP(B104,'Calcul dezechilibre MWh GMOIS'!$C$3:$AI$167,4,FALSE)</f>
        <v>0</v>
      </c>
      <c r="H104" s="68">
        <f>VLOOKUP(B104,'Calcul dezechilibre MWh GMOIS'!$C$3:$AI$167,5,FALSE)</f>
        <v>0</v>
      </c>
      <c r="I104" s="68">
        <f>VLOOKUP(B104,'Calcul dezechilibre MWh GMOIS'!$C$3:$AI$167,6,FALSE)</f>
        <v>0</v>
      </c>
      <c r="J104" s="68">
        <f>VLOOKUP(B104,'Calcul dezechilibre MWh GMOIS'!$C$3:$AI$167,7,FALSE)</f>
        <v>0</v>
      </c>
      <c r="K104" s="68">
        <f>VLOOKUP(B104,'Calcul dezechilibre MWh GMOIS'!$C$3:$AI$167,8,FALSE)</f>
        <v>0</v>
      </c>
      <c r="L104" s="68">
        <f>VLOOKUP(B104,'Calcul dezechilibre MWh GMOIS'!$C$3:$AI$167,9,FALSE)</f>
        <v>0</v>
      </c>
      <c r="M104" s="68">
        <f>VLOOKUP(B104,'Calcul dezechilibre MWh GMOIS'!$C$3:$AI$167,10,FALSE)</f>
        <v>0</v>
      </c>
      <c r="N104" s="68">
        <f>VLOOKUP(B104,'Calcul dezechilibre MWh GMOIS'!$C$3:$AI$167,11,FALSE)</f>
        <v>0</v>
      </c>
      <c r="O104" s="68">
        <f>VLOOKUP(B104,'Calcul dezechilibre MWh GMOIS'!$C$3:$AI$167,12,FALSE)</f>
        <v>0</v>
      </c>
      <c r="P104" s="68">
        <f>VLOOKUP(B104,'Calcul dezechilibre MWh GMOIS'!$C$3:$AI$167,13,FALSE)</f>
        <v>0</v>
      </c>
      <c r="Q104" s="68">
        <f>VLOOKUP(B104,'Calcul dezechilibre MWh GMOIS'!$C$3:$AI$167,14,FALSE)</f>
        <v>0</v>
      </c>
      <c r="R104" s="68">
        <f>VLOOKUP(B104,'Calcul dezechilibre MWh GMOIS'!$C$3:$AI$167,15,FALSE)</f>
        <v>0</v>
      </c>
      <c r="S104" s="68">
        <f>VLOOKUP(B104,'Calcul dezechilibre MWh GMOIS'!$C$3:$AI$167,16,FALSE)</f>
        <v>0</v>
      </c>
      <c r="T104" s="68">
        <f>VLOOKUP(B104,'Calcul dezechilibre MWh GMOIS'!$C$3:$AI$167,17,FALSE)</f>
        <v>0</v>
      </c>
      <c r="U104" s="68">
        <f>VLOOKUP(B104,'Calcul dezechilibre MWh GMOIS'!$C$3:$AI$167,18,FALSE)</f>
        <v>0</v>
      </c>
      <c r="V104" s="68">
        <f>VLOOKUP(B104,'Calcul dezechilibre MWh GMOIS'!$C$3:$AI$167,19,FALSE)</f>
        <v>0</v>
      </c>
      <c r="W104" s="68">
        <f>VLOOKUP(B104,'Calcul dezechilibre MWh GMOIS'!$C$3:$AI$167,20,FALSE)</f>
        <v>0</v>
      </c>
      <c r="X104" s="68">
        <f>VLOOKUP(B104,'Calcul dezechilibre MWh GMOIS'!$C$3:$AI$167,21,FALSE)</f>
        <v>0</v>
      </c>
      <c r="Y104" s="68">
        <f>VLOOKUP(B104,'Calcul dezechilibre MWh GMOIS'!$C$3:$AI$167,22,FALSE)</f>
        <v>0</v>
      </c>
      <c r="Z104" s="68">
        <f>VLOOKUP(B104,'Calcul dezechilibre MWh GMOIS'!$C$3:$AI$167,23,FALSE)</f>
        <v>0</v>
      </c>
      <c r="AA104" s="68">
        <f>VLOOKUP(B104,'Calcul dezechilibre MWh GMOIS'!$C$3:$AI$167,24,FALSE)</f>
        <v>0</v>
      </c>
      <c r="AB104" s="68">
        <f>VLOOKUP(B104,'Calcul dezechilibre MWh GMOIS'!$C$3:$AI$167,25,FALSE)</f>
        <v>0</v>
      </c>
      <c r="AC104" s="68">
        <f>VLOOKUP(B104,'Calcul dezechilibre MWh GMOIS'!$C$3:$AI$167,26,FALSE)</f>
        <v>0</v>
      </c>
      <c r="AD104" s="68">
        <f>VLOOKUP(B104,'Calcul dezechilibre MWh GMOIS'!$C$3:$AI$167,27,FALSE)</f>
        <v>0</v>
      </c>
      <c r="AE104" s="68">
        <f>VLOOKUP(B104,'Calcul dezechilibre MWh GMOIS'!$C$3:$AI$167,28,FALSE)</f>
        <v>0</v>
      </c>
      <c r="AF104" s="68">
        <f>VLOOKUP(B104,'Calcul dezechilibre MWh GMOIS'!$C$3:$AI$167,29,FALSE)</f>
        <v>0</v>
      </c>
      <c r="AG104" s="68">
        <f>VLOOKUP(B104,'Calcul dezechilibre MWh GMOIS'!$C$3:$AI$167,30,FALSE)</f>
        <v>0</v>
      </c>
      <c r="AH104" s="68">
        <f>VLOOKUP(B104,'Calcul dezechilibre MWh GMOIS'!$C$3:$AI$167,31,FALSE)</f>
        <v>0</v>
      </c>
      <c r="AI104" s="68">
        <f>VLOOKUP(B104,'Calcul dezechilibre MWh GMOIS'!$C$3:$AI$167,32,FALSE)</f>
        <v>0</v>
      </c>
      <c r="AJ104" s="68">
        <f>VLOOKUP(B104,'Calcul dezechilibre MWh GMOIS'!$C$3:$AI$167,33,FALSE)</f>
        <v>0</v>
      </c>
    </row>
    <row r="105" spans="1:36" s="13" customFormat="1" x14ac:dyDescent="0.45">
      <c r="A105" s="102">
        <v>103</v>
      </c>
      <c r="B105" s="173" t="s">
        <v>274</v>
      </c>
      <c r="C105" s="87">
        <f t="shared" si="3"/>
        <v>0</v>
      </c>
      <c r="D105" s="70">
        <f>VLOOKUP(B105,'Total iesiri UR'!$C$3:$D$167,2,FALSE)</f>
        <v>0</v>
      </c>
      <c r="E105" s="89">
        <f t="shared" si="4"/>
        <v>0</v>
      </c>
      <c r="F105" s="39">
        <f>VLOOKUP(B105,'Calcul dezechilibre MWh GMOIS'!$C$3:$AI$167,3,FALSE)</f>
        <v>0</v>
      </c>
      <c r="G105" s="68">
        <f>VLOOKUP(B105,'Calcul dezechilibre MWh GMOIS'!$C$3:$AI$167,4,FALSE)</f>
        <v>0</v>
      </c>
      <c r="H105" s="68">
        <f>VLOOKUP(B105,'Calcul dezechilibre MWh GMOIS'!$C$3:$AI$167,5,FALSE)</f>
        <v>0</v>
      </c>
      <c r="I105" s="68">
        <f>VLOOKUP(B105,'Calcul dezechilibre MWh GMOIS'!$C$3:$AI$167,6,FALSE)</f>
        <v>0</v>
      </c>
      <c r="J105" s="68">
        <f>VLOOKUP(B105,'Calcul dezechilibre MWh GMOIS'!$C$3:$AI$167,7,FALSE)</f>
        <v>0</v>
      </c>
      <c r="K105" s="68">
        <f>VLOOKUP(B105,'Calcul dezechilibre MWh GMOIS'!$C$3:$AI$167,8,FALSE)</f>
        <v>0</v>
      </c>
      <c r="L105" s="68">
        <f>VLOOKUP(B105,'Calcul dezechilibre MWh GMOIS'!$C$3:$AI$167,9,FALSE)</f>
        <v>0</v>
      </c>
      <c r="M105" s="68">
        <f>VLOOKUP(B105,'Calcul dezechilibre MWh GMOIS'!$C$3:$AI$167,10,FALSE)</f>
        <v>0</v>
      </c>
      <c r="N105" s="68">
        <f>VLOOKUP(B105,'Calcul dezechilibre MWh GMOIS'!$C$3:$AI$167,11,FALSE)</f>
        <v>0</v>
      </c>
      <c r="O105" s="68">
        <f>VLOOKUP(B105,'Calcul dezechilibre MWh GMOIS'!$C$3:$AI$167,12,FALSE)</f>
        <v>0</v>
      </c>
      <c r="P105" s="68">
        <f>VLOOKUP(B105,'Calcul dezechilibre MWh GMOIS'!$C$3:$AI$167,13,FALSE)</f>
        <v>0</v>
      </c>
      <c r="Q105" s="68">
        <f>VLOOKUP(B105,'Calcul dezechilibre MWh GMOIS'!$C$3:$AI$167,14,FALSE)</f>
        <v>0</v>
      </c>
      <c r="R105" s="68">
        <f>VLOOKUP(B105,'Calcul dezechilibre MWh GMOIS'!$C$3:$AI$167,15,FALSE)</f>
        <v>0</v>
      </c>
      <c r="S105" s="68">
        <f>VLOOKUP(B105,'Calcul dezechilibre MWh GMOIS'!$C$3:$AI$167,16,FALSE)</f>
        <v>0</v>
      </c>
      <c r="T105" s="68">
        <f>VLOOKUP(B105,'Calcul dezechilibre MWh GMOIS'!$C$3:$AI$167,17,FALSE)</f>
        <v>0</v>
      </c>
      <c r="U105" s="68">
        <f>VLOOKUP(B105,'Calcul dezechilibre MWh GMOIS'!$C$3:$AI$167,18,FALSE)</f>
        <v>0</v>
      </c>
      <c r="V105" s="68">
        <f>VLOOKUP(B105,'Calcul dezechilibre MWh GMOIS'!$C$3:$AI$167,19,FALSE)</f>
        <v>0</v>
      </c>
      <c r="W105" s="68">
        <f>VLOOKUP(B105,'Calcul dezechilibre MWh GMOIS'!$C$3:$AI$167,20,FALSE)</f>
        <v>0</v>
      </c>
      <c r="X105" s="68">
        <f>VLOOKUP(B105,'Calcul dezechilibre MWh GMOIS'!$C$3:$AI$167,21,FALSE)</f>
        <v>0</v>
      </c>
      <c r="Y105" s="68">
        <f>VLOOKUP(B105,'Calcul dezechilibre MWh GMOIS'!$C$3:$AI$167,22,FALSE)</f>
        <v>0</v>
      </c>
      <c r="Z105" s="68">
        <f>VLOOKUP(B105,'Calcul dezechilibre MWh GMOIS'!$C$3:$AI$167,23,FALSE)</f>
        <v>0</v>
      </c>
      <c r="AA105" s="68">
        <f>VLOOKUP(B105,'Calcul dezechilibre MWh GMOIS'!$C$3:$AI$167,24,FALSE)</f>
        <v>0</v>
      </c>
      <c r="AB105" s="68">
        <f>VLOOKUP(B105,'Calcul dezechilibre MWh GMOIS'!$C$3:$AI$167,25,FALSE)</f>
        <v>0</v>
      </c>
      <c r="AC105" s="68">
        <f>VLOOKUP(B105,'Calcul dezechilibre MWh GMOIS'!$C$3:$AI$167,26,FALSE)</f>
        <v>0</v>
      </c>
      <c r="AD105" s="68">
        <f>VLOOKUP(B105,'Calcul dezechilibre MWh GMOIS'!$C$3:$AI$167,27,FALSE)</f>
        <v>0</v>
      </c>
      <c r="AE105" s="68">
        <f>VLOOKUP(B105,'Calcul dezechilibre MWh GMOIS'!$C$3:$AI$167,28,FALSE)</f>
        <v>0</v>
      </c>
      <c r="AF105" s="68">
        <f>VLOOKUP(B105,'Calcul dezechilibre MWh GMOIS'!$C$3:$AI$167,29,FALSE)</f>
        <v>0</v>
      </c>
      <c r="AG105" s="68">
        <f>VLOOKUP(B105,'Calcul dezechilibre MWh GMOIS'!$C$3:$AI$167,30,FALSE)</f>
        <v>0</v>
      </c>
      <c r="AH105" s="68">
        <f>VLOOKUP(B105,'Calcul dezechilibre MWh GMOIS'!$C$3:$AI$167,31,FALSE)</f>
        <v>0</v>
      </c>
      <c r="AI105" s="68">
        <f>VLOOKUP(B105,'Calcul dezechilibre MWh GMOIS'!$C$3:$AI$167,32,FALSE)</f>
        <v>0</v>
      </c>
      <c r="AJ105" s="68">
        <f>VLOOKUP(B105,'Calcul dezechilibre MWh GMOIS'!$C$3:$AI$167,33,FALSE)</f>
        <v>0</v>
      </c>
    </row>
    <row r="106" spans="1:36" s="13" customFormat="1" x14ac:dyDescent="0.45">
      <c r="A106" s="102">
        <v>104</v>
      </c>
      <c r="B106" s="167" t="s">
        <v>281</v>
      </c>
      <c r="C106" s="87">
        <f t="shared" si="3"/>
        <v>0</v>
      </c>
      <c r="D106" s="70">
        <f>VLOOKUP(B106,'Total iesiri UR'!$C$3:$D$167,2,FALSE)</f>
        <v>0</v>
      </c>
      <c r="E106" s="89">
        <f t="shared" ref="E106" si="7">IF(D106=0,IF(C106=0,0,100%),(C106)/D106)</f>
        <v>0</v>
      </c>
      <c r="F106" s="39">
        <f>VLOOKUP(B106,'Calcul dezechilibre MWh GMOIS'!$C$3:$AI$167,3,FALSE)</f>
        <v>0</v>
      </c>
      <c r="G106" s="68">
        <f>VLOOKUP(B106,'Calcul dezechilibre MWh GMOIS'!$C$3:$AI$167,4,FALSE)</f>
        <v>0</v>
      </c>
      <c r="H106" s="68">
        <f>VLOOKUP(B106,'Calcul dezechilibre MWh GMOIS'!$C$3:$AI$167,5,FALSE)</f>
        <v>0</v>
      </c>
      <c r="I106" s="68">
        <f>VLOOKUP(B106,'Calcul dezechilibre MWh GMOIS'!$C$3:$AI$167,6,FALSE)</f>
        <v>0</v>
      </c>
      <c r="J106" s="68">
        <f>VLOOKUP(B106,'Calcul dezechilibre MWh GMOIS'!$C$3:$AI$167,7,FALSE)</f>
        <v>0</v>
      </c>
      <c r="K106" s="68">
        <f>VLOOKUP(B106,'Calcul dezechilibre MWh GMOIS'!$C$3:$AI$167,8,FALSE)</f>
        <v>0</v>
      </c>
      <c r="L106" s="68">
        <f>VLOOKUP(B106,'Calcul dezechilibre MWh GMOIS'!$C$3:$AI$167,9,FALSE)</f>
        <v>0</v>
      </c>
      <c r="M106" s="68">
        <f>VLOOKUP(B106,'Calcul dezechilibre MWh GMOIS'!$C$3:$AI$167,10,FALSE)</f>
        <v>0</v>
      </c>
      <c r="N106" s="68">
        <f>VLOOKUP(B106,'Calcul dezechilibre MWh GMOIS'!$C$3:$AI$167,11,FALSE)</f>
        <v>0</v>
      </c>
      <c r="O106" s="68">
        <f>VLOOKUP(B106,'Calcul dezechilibre MWh GMOIS'!$C$3:$AI$167,12,FALSE)</f>
        <v>0</v>
      </c>
      <c r="P106" s="68">
        <f>VLOOKUP(B106,'Calcul dezechilibre MWh GMOIS'!$C$3:$AI$167,13,FALSE)</f>
        <v>0</v>
      </c>
      <c r="Q106" s="68">
        <f>VLOOKUP(B106,'Calcul dezechilibre MWh GMOIS'!$C$3:$AI$167,14,FALSE)</f>
        <v>0</v>
      </c>
      <c r="R106" s="68">
        <f>VLOOKUP(B106,'Calcul dezechilibre MWh GMOIS'!$C$3:$AI$167,15,FALSE)</f>
        <v>0</v>
      </c>
      <c r="S106" s="68">
        <f>VLOOKUP(B106,'Calcul dezechilibre MWh GMOIS'!$C$3:$AI$167,16,FALSE)</f>
        <v>0</v>
      </c>
      <c r="T106" s="68">
        <f>VLOOKUP(B106,'Calcul dezechilibre MWh GMOIS'!$C$3:$AI$167,17,FALSE)</f>
        <v>0</v>
      </c>
      <c r="U106" s="68">
        <f>VLOOKUP(B106,'Calcul dezechilibre MWh GMOIS'!$C$3:$AI$167,18,FALSE)</f>
        <v>0</v>
      </c>
      <c r="V106" s="68">
        <f>VLOOKUP(B106,'Calcul dezechilibre MWh GMOIS'!$C$3:$AI$167,19,FALSE)</f>
        <v>0</v>
      </c>
      <c r="W106" s="68">
        <f>VLOOKUP(B106,'Calcul dezechilibre MWh GMOIS'!$C$3:$AI$167,20,FALSE)</f>
        <v>0</v>
      </c>
      <c r="X106" s="68">
        <f>VLOOKUP(B106,'Calcul dezechilibre MWh GMOIS'!$C$3:$AI$167,21,FALSE)</f>
        <v>0</v>
      </c>
      <c r="Y106" s="68">
        <f>VLOOKUP(B106,'Calcul dezechilibre MWh GMOIS'!$C$3:$AI$167,22,FALSE)</f>
        <v>0</v>
      </c>
      <c r="Z106" s="68">
        <f>VLOOKUP(B106,'Calcul dezechilibre MWh GMOIS'!$C$3:$AI$167,23,FALSE)</f>
        <v>0</v>
      </c>
      <c r="AA106" s="68">
        <f>VLOOKUP(B106,'Calcul dezechilibre MWh GMOIS'!$C$3:$AI$167,24,FALSE)</f>
        <v>0</v>
      </c>
      <c r="AB106" s="68">
        <f>VLOOKUP(B106,'Calcul dezechilibre MWh GMOIS'!$C$3:$AI$167,25,FALSE)</f>
        <v>0</v>
      </c>
      <c r="AC106" s="68">
        <f>VLOOKUP(B106,'Calcul dezechilibre MWh GMOIS'!$C$3:$AI$167,26,FALSE)</f>
        <v>0</v>
      </c>
      <c r="AD106" s="68">
        <f>VLOOKUP(B106,'Calcul dezechilibre MWh GMOIS'!$C$3:$AI$167,27,FALSE)</f>
        <v>0</v>
      </c>
      <c r="AE106" s="68">
        <f>VLOOKUP(B106,'Calcul dezechilibre MWh GMOIS'!$C$3:$AI$167,28,FALSE)</f>
        <v>0</v>
      </c>
      <c r="AF106" s="68">
        <f>VLOOKUP(B106,'Calcul dezechilibre MWh GMOIS'!$C$3:$AI$167,29,FALSE)</f>
        <v>0</v>
      </c>
      <c r="AG106" s="68">
        <f>VLOOKUP(B106,'Calcul dezechilibre MWh GMOIS'!$C$3:$AI$167,30,FALSE)</f>
        <v>0</v>
      </c>
      <c r="AH106" s="68">
        <f>VLOOKUP(B106,'Calcul dezechilibre MWh GMOIS'!$C$3:$AI$167,31,FALSE)</f>
        <v>0</v>
      </c>
      <c r="AI106" s="68">
        <f>VLOOKUP(B106,'Calcul dezechilibre MWh GMOIS'!$C$3:$AI$167,32,FALSE)</f>
        <v>0</v>
      </c>
      <c r="AJ106" s="68">
        <f>VLOOKUP(B106,'Calcul dezechilibre MWh GMOIS'!$C$3:$AI$167,33,FALSE)</f>
        <v>0</v>
      </c>
    </row>
    <row r="107" spans="1:36" s="13" customFormat="1" x14ac:dyDescent="0.45">
      <c r="A107" s="102">
        <v>105</v>
      </c>
      <c r="B107" s="173" t="s">
        <v>131</v>
      </c>
      <c r="C107" s="87">
        <f t="shared" si="3"/>
        <v>0</v>
      </c>
      <c r="D107" s="70">
        <f>VLOOKUP(B107,'Total iesiri UR'!$C$3:$D$167,2,FALSE)</f>
        <v>0</v>
      </c>
      <c r="E107" s="89">
        <f t="shared" ref="E107" si="8">IF(D107=0,IF(C107=0,0,100%),(C107)/D107)</f>
        <v>0</v>
      </c>
      <c r="F107" s="39">
        <f>VLOOKUP(B107,'Calcul dezechilibre MWh GMOIS'!$C$3:$AI$167,3,FALSE)</f>
        <v>0</v>
      </c>
      <c r="G107" s="68">
        <f>VLOOKUP(B107,'Calcul dezechilibre MWh GMOIS'!$C$3:$AI$167,4,FALSE)</f>
        <v>0</v>
      </c>
      <c r="H107" s="68">
        <f>VLOOKUP(B107,'Calcul dezechilibre MWh GMOIS'!$C$3:$AI$167,5,FALSE)</f>
        <v>0</v>
      </c>
      <c r="I107" s="68">
        <f>VLOOKUP(B107,'Calcul dezechilibre MWh GMOIS'!$C$3:$AI$167,6,FALSE)</f>
        <v>0</v>
      </c>
      <c r="J107" s="68">
        <f>VLOOKUP(B107,'Calcul dezechilibre MWh GMOIS'!$C$3:$AI$167,7,FALSE)</f>
        <v>0</v>
      </c>
      <c r="K107" s="68">
        <f>VLOOKUP(B107,'Calcul dezechilibre MWh GMOIS'!$C$3:$AI$167,8,FALSE)</f>
        <v>0</v>
      </c>
      <c r="L107" s="68">
        <f>VLOOKUP(B107,'Calcul dezechilibre MWh GMOIS'!$C$3:$AI$167,9,FALSE)</f>
        <v>0</v>
      </c>
      <c r="M107" s="68">
        <f>VLOOKUP(B107,'Calcul dezechilibre MWh GMOIS'!$C$3:$AI$167,10,FALSE)</f>
        <v>0</v>
      </c>
      <c r="N107" s="68">
        <f>VLOOKUP(B107,'Calcul dezechilibre MWh GMOIS'!$C$3:$AI$167,11,FALSE)</f>
        <v>0</v>
      </c>
      <c r="O107" s="68">
        <f>VLOOKUP(B107,'Calcul dezechilibre MWh GMOIS'!$C$3:$AI$167,12,FALSE)</f>
        <v>0</v>
      </c>
      <c r="P107" s="68">
        <f>VLOOKUP(B107,'Calcul dezechilibre MWh GMOIS'!$C$3:$AI$167,13,FALSE)</f>
        <v>0</v>
      </c>
      <c r="Q107" s="68">
        <f>VLOOKUP(B107,'Calcul dezechilibre MWh GMOIS'!$C$3:$AI$167,14,FALSE)</f>
        <v>0</v>
      </c>
      <c r="R107" s="68">
        <f>VLOOKUP(B107,'Calcul dezechilibre MWh GMOIS'!$C$3:$AI$167,15,FALSE)</f>
        <v>0</v>
      </c>
      <c r="S107" s="68">
        <f>VLOOKUP(B107,'Calcul dezechilibre MWh GMOIS'!$C$3:$AI$167,16,FALSE)</f>
        <v>0</v>
      </c>
      <c r="T107" s="68">
        <f>VLOOKUP(B107,'Calcul dezechilibre MWh GMOIS'!$C$3:$AI$167,17,FALSE)</f>
        <v>0</v>
      </c>
      <c r="U107" s="68">
        <f>VLOOKUP(B107,'Calcul dezechilibre MWh GMOIS'!$C$3:$AI$167,18,FALSE)</f>
        <v>0</v>
      </c>
      <c r="V107" s="68">
        <f>VLOOKUP(B107,'Calcul dezechilibre MWh GMOIS'!$C$3:$AI$167,19,FALSE)</f>
        <v>0</v>
      </c>
      <c r="W107" s="68">
        <f>VLOOKUP(B107,'Calcul dezechilibre MWh GMOIS'!$C$3:$AI$167,20,FALSE)</f>
        <v>0</v>
      </c>
      <c r="X107" s="68">
        <f>VLOOKUP(B107,'Calcul dezechilibre MWh GMOIS'!$C$3:$AI$167,21,FALSE)</f>
        <v>0</v>
      </c>
      <c r="Y107" s="68">
        <f>VLOOKUP(B107,'Calcul dezechilibre MWh GMOIS'!$C$3:$AI$167,22,FALSE)</f>
        <v>0</v>
      </c>
      <c r="Z107" s="68">
        <f>VLOOKUP(B107,'Calcul dezechilibre MWh GMOIS'!$C$3:$AI$167,23,FALSE)</f>
        <v>0</v>
      </c>
      <c r="AA107" s="68">
        <f>VLOOKUP(B107,'Calcul dezechilibre MWh GMOIS'!$C$3:$AI$167,24,FALSE)</f>
        <v>0</v>
      </c>
      <c r="AB107" s="68">
        <f>VLOOKUP(B107,'Calcul dezechilibre MWh GMOIS'!$C$3:$AI$167,25,FALSE)</f>
        <v>0</v>
      </c>
      <c r="AC107" s="68">
        <f>VLOOKUP(B107,'Calcul dezechilibre MWh GMOIS'!$C$3:$AI$167,26,FALSE)</f>
        <v>0</v>
      </c>
      <c r="AD107" s="68">
        <f>VLOOKUP(B107,'Calcul dezechilibre MWh GMOIS'!$C$3:$AI$167,27,FALSE)</f>
        <v>0</v>
      </c>
      <c r="AE107" s="68">
        <f>VLOOKUP(B107,'Calcul dezechilibre MWh GMOIS'!$C$3:$AI$167,28,FALSE)</f>
        <v>0</v>
      </c>
      <c r="AF107" s="68">
        <f>VLOOKUP(B107,'Calcul dezechilibre MWh GMOIS'!$C$3:$AI$167,29,FALSE)</f>
        <v>0</v>
      </c>
      <c r="AG107" s="68">
        <f>VLOOKUP(B107,'Calcul dezechilibre MWh GMOIS'!$C$3:$AI$167,30,FALSE)</f>
        <v>0</v>
      </c>
      <c r="AH107" s="68">
        <f>VLOOKUP(B107,'Calcul dezechilibre MWh GMOIS'!$C$3:$AI$167,31,FALSE)</f>
        <v>0</v>
      </c>
      <c r="AI107" s="68">
        <f>VLOOKUP(B107,'Calcul dezechilibre MWh GMOIS'!$C$3:$AI$167,32,FALSE)</f>
        <v>0</v>
      </c>
      <c r="AJ107" s="68">
        <f>VLOOKUP(B107,'Calcul dezechilibre MWh GMOIS'!$C$3:$AI$167,33,FALSE)</f>
        <v>0</v>
      </c>
    </row>
    <row r="108" spans="1:36" s="13" customFormat="1" x14ac:dyDescent="0.45">
      <c r="A108" s="102">
        <v>106</v>
      </c>
      <c r="B108" s="173" t="s">
        <v>210</v>
      </c>
      <c r="C108" s="87">
        <f t="shared" si="3"/>
        <v>17.781759000000001</v>
      </c>
      <c r="D108" s="70">
        <f>VLOOKUP(B108,'Total iesiri UR'!$C$3:$D$167,2,FALSE)</f>
        <v>23556.701143999999</v>
      </c>
      <c r="E108" s="89">
        <f t="shared" ref="E108:E114" si="9">IF(D108=0,IF(C108=0,0,100%),(C108)/D108)</f>
        <v>7.5484928434171254E-4</v>
      </c>
      <c r="F108" s="39">
        <f>VLOOKUP(B108,'Calcul dezechilibre MWh GMOIS'!$C$3:$AI$167,3,FALSE)</f>
        <v>0.84423800000000004</v>
      </c>
      <c r="G108" s="68">
        <f>VLOOKUP(B108,'Calcul dezechilibre MWh GMOIS'!$C$3:$AI$167,4,FALSE)</f>
        <v>1.899535</v>
      </c>
      <c r="H108" s="68">
        <f>VLOOKUP(B108,'Calcul dezechilibre MWh GMOIS'!$C$3:$AI$167,5,FALSE)</f>
        <v>1.899535</v>
      </c>
      <c r="I108" s="68">
        <f>VLOOKUP(B108,'Calcul dezechilibre MWh GMOIS'!$C$3:$AI$167,6,FALSE)</f>
        <v>1.899535</v>
      </c>
      <c r="J108" s="68">
        <f>VLOOKUP(B108,'Calcul dezechilibre MWh GMOIS'!$C$3:$AI$167,7,FALSE)</f>
        <v>1.899535</v>
      </c>
      <c r="K108" s="68">
        <f>VLOOKUP(B108,'Calcul dezechilibre MWh GMOIS'!$C$3:$AI$167,8,FALSE)</f>
        <v>1.899535</v>
      </c>
      <c r="L108" s="68">
        <f>VLOOKUP(B108,'Calcul dezechilibre MWh GMOIS'!$C$3:$AI$167,9,FALSE)</f>
        <v>1.899535</v>
      </c>
      <c r="M108" s="68">
        <f>VLOOKUP(B108,'Calcul dezechilibre MWh GMOIS'!$C$3:$AI$167,10,FALSE)</f>
        <v>1.899535</v>
      </c>
      <c r="N108" s="68">
        <f>VLOOKUP(B108,'Calcul dezechilibre MWh GMOIS'!$C$3:$AI$167,11,FALSE)</f>
        <v>1.899535</v>
      </c>
      <c r="O108" s="68">
        <f>VLOOKUP(B108,'Calcul dezechilibre MWh GMOIS'!$C$3:$AI$167,12,FALSE)</f>
        <v>0.26382499999999998</v>
      </c>
      <c r="P108" s="68">
        <f>VLOOKUP(B108,'Calcul dezechilibre MWh GMOIS'!$C$3:$AI$167,13,FALSE)</f>
        <v>1.4774160000000001</v>
      </c>
      <c r="Q108" s="68">
        <f>VLOOKUP(B108,'Calcul dezechilibre MWh GMOIS'!$C$3:$AI$167,14,FALSE)</f>
        <v>0</v>
      </c>
      <c r="R108" s="68">
        <f>VLOOKUP(B108,'Calcul dezechilibre MWh GMOIS'!$C$3:$AI$167,15,FALSE)</f>
        <v>0</v>
      </c>
      <c r="S108" s="68">
        <f>VLOOKUP(B108,'Calcul dezechilibre MWh GMOIS'!$C$3:$AI$167,16,FALSE)</f>
        <v>0</v>
      </c>
      <c r="T108" s="68">
        <f>VLOOKUP(B108,'Calcul dezechilibre MWh GMOIS'!$C$3:$AI$167,17,FALSE)</f>
        <v>0</v>
      </c>
      <c r="U108" s="68">
        <f>VLOOKUP(B108,'Calcul dezechilibre MWh GMOIS'!$C$3:$AI$167,18,FALSE)</f>
        <v>0</v>
      </c>
      <c r="V108" s="68">
        <f>VLOOKUP(B108,'Calcul dezechilibre MWh GMOIS'!$C$3:$AI$167,19,FALSE)</f>
        <v>0</v>
      </c>
      <c r="W108" s="68">
        <f>VLOOKUP(B108,'Calcul dezechilibre MWh GMOIS'!$C$3:$AI$167,20,FALSE)</f>
        <v>0</v>
      </c>
      <c r="X108" s="68">
        <f>VLOOKUP(B108,'Calcul dezechilibre MWh GMOIS'!$C$3:$AI$167,21,FALSE)</f>
        <v>0</v>
      </c>
      <c r="Y108" s="68">
        <f>VLOOKUP(B108,'Calcul dezechilibre MWh GMOIS'!$C$3:$AI$167,22,FALSE)</f>
        <v>0</v>
      </c>
      <c r="Z108" s="68">
        <f>VLOOKUP(B108,'Calcul dezechilibre MWh GMOIS'!$C$3:$AI$167,23,FALSE)</f>
        <v>0</v>
      </c>
      <c r="AA108" s="68">
        <f>VLOOKUP(B108,'Calcul dezechilibre MWh GMOIS'!$C$3:$AI$167,24,FALSE)</f>
        <v>0</v>
      </c>
      <c r="AB108" s="68">
        <f>VLOOKUP(B108,'Calcul dezechilibre MWh GMOIS'!$C$3:$AI$167,25,FALSE)</f>
        <v>0</v>
      </c>
      <c r="AC108" s="68">
        <f>VLOOKUP(B108,'Calcul dezechilibre MWh GMOIS'!$C$3:$AI$167,26,FALSE)</f>
        <v>0</v>
      </c>
      <c r="AD108" s="68">
        <f>VLOOKUP(B108,'Calcul dezechilibre MWh GMOIS'!$C$3:$AI$167,27,FALSE)</f>
        <v>0</v>
      </c>
      <c r="AE108" s="68">
        <f>VLOOKUP(B108,'Calcul dezechilibre MWh GMOIS'!$C$3:$AI$167,28,FALSE)</f>
        <v>0</v>
      </c>
      <c r="AF108" s="68">
        <f>VLOOKUP(B108,'Calcul dezechilibre MWh GMOIS'!$C$3:$AI$167,29,FALSE)</f>
        <v>0</v>
      </c>
      <c r="AG108" s="68">
        <f>VLOOKUP(B108,'Calcul dezechilibre MWh GMOIS'!$C$3:$AI$167,30,FALSE)</f>
        <v>0</v>
      </c>
      <c r="AH108" s="68">
        <f>VLOOKUP(B108,'Calcul dezechilibre MWh GMOIS'!$C$3:$AI$167,31,FALSE)</f>
        <v>0</v>
      </c>
      <c r="AI108" s="68">
        <f>VLOOKUP(B108,'Calcul dezechilibre MWh GMOIS'!$C$3:$AI$167,32,FALSE)</f>
        <v>0</v>
      </c>
      <c r="AJ108" s="68">
        <f>VLOOKUP(B108,'Calcul dezechilibre MWh GMOIS'!$C$3:$AI$167,33,FALSE)</f>
        <v>0</v>
      </c>
    </row>
    <row r="109" spans="1:36" s="13" customFormat="1" x14ac:dyDescent="0.45">
      <c r="A109" s="102">
        <v>107</v>
      </c>
      <c r="B109" s="173" t="s">
        <v>222</v>
      </c>
      <c r="C109" s="87">
        <f t="shared" si="3"/>
        <v>0</v>
      </c>
      <c r="D109" s="70">
        <f>VLOOKUP(B109,'Total iesiri UR'!$C$3:$D$167,2,FALSE)</f>
        <v>69960</v>
      </c>
      <c r="E109" s="89">
        <f t="shared" si="9"/>
        <v>0</v>
      </c>
      <c r="F109" s="39">
        <f>VLOOKUP(B109,'Calcul dezechilibre MWh GMOIS'!$C$3:$AI$167,3,FALSE)</f>
        <v>0</v>
      </c>
      <c r="G109" s="68">
        <f>VLOOKUP(B109,'Calcul dezechilibre MWh GMOIS'!$C$3:$AI$167,4,FALSE)</f>
        <v>0</v>
      </c>
      <c r="H109" s="68">
        <f>VLOOKUP(B109,'Calcul dezechilibre MWh GMOIS'!$C$3:$AI$167,5,FALSE)</f>
        <v>0</v>
      </c>
      <c r="I109" s="68">
        <f>VLOOKUP(B109,'Calcul dezechilibre MWh GMOIS'!$C$3:$AI$167,6,FALSE)</f>
        <v>0</v>
      </c>
      <c r="J109" s="68">
        <f>VLOOKUP(B109,'Calcul dezechilibre MWh GMOIS'!$C$3:$AI$167,7,FALSE)</f>
        <v>0</v>
      </c>
      <c r="K109" s="68">
        <f>VLOOKUP(B109,'Calcul dezechilibre MWh GMOIS'!$C$3:$AI$167,8,FALSE)</f>
        <v>0</v>
      </c>
      <c r="L109" s="68">
        <f>VLOOKUP(B109,'Calcul dezechilibre MWh GMOIS'!$C$3:$AI$167,9,FALSE)</f>
        <v>0</v>
      </c>
      <c r="M109" s="68">
        <f>VLOOKUP(B109,'Calcul dezechilibre MWh GMOIS'!$C$3:$AI$167,10,FALSE)</f>
        <v>0</v>
      </c>
      <c r="N109" s="68">
        <f>VLOOKUP(B109,'Calcul dezechilibre MWh GMOIS'!$C$3:$AI$167,11,FALSE)</f>
        <v>0</v>
      </c>
      <c r="O109" s="68">
        <f>VLOOKUP(B109,'Calcul dezechilibre MWh GMOIS'!$C$3:$AI$167,12,FALSE)</f>
        <v>0</v>
      </c>
      <c r="P109" s="68">
        <f>VLOOKUP(B109,'Calcul dezechilibre MWh GMOIS'!$C$3:$AI$167,13,FALSE)</f>
        <v>0</v>
      </c>
      <c r="Q109" s="68">
        <f>VLOOKUP(B109,'Calcul dezechilibre MWh GMOIS'!$C$3:$AI$167,14,FALSE)</f>
        <v>0</v>
      </c>
      <c r="R109" s="68">
        <f>VLOOKUP(B109,'Calcul dezechilibre MWh GMOIS'!$C$3:$AI$167,15,FALSE)</f>
        <v>0</v>
      </c>
      <c r="S109" s="68">
        <f>VLOOKUP(B109,'Calcul dezechilibre MWh GMOIS'!$C$3:$AI$167,16,FALSE)</f>
        <v>0</v>
      </c>
      <c r="T109" s="68">
        <f>VLOOKUP(B109,'Calcul dezechilibre MWh GMOIS'!$C$3:$AI$167,17,FALSE)</f>
        <v>0</v>
      </c>
      <c r="U109" s="68">
        <f>VLOOKUP(B109,'Calcul dezechilibre MWh GMOIS'!$C$3:$AI$167,18,FALSE)</f>
        <v>0</v>
      </c>
      <c r="V109" s="68">
        <f>VLOOKUP(B109,'Calcul dezechilibre MWh GMOIS'!$C$3:$AI$167,19,FALSE)</f>
        <v>0</v>
      </c>
      <c r="W109" s="68">
        <f>VLOOKUP(B109,'Calcul dezechilibre MWh GMOIS'!$C$3:$AI$167,20,FALSE)</f>
        <v>0</v>
      </c>
      <c r="X109" s="68">
        <f>VLOOKUP(B109,'Calcul dezechilibre MWh GMOIS'!$C$3:$AI$167,21,FALSE)</f>
        <v>0</v>
      </c>
      <c r="Y109" s="68">
        <f>VLOOKUP(B109,'Calcul dezechilibre MWh GMOIS'!$C$3:$AI$167,22,FALSE)</f>
        <v>0</v>
      </c>
      <c r="Z109" s="68">
        <f>VLOOKUP(B109,'Calcul dezechilibre MWh GMOIS'!$C$3:$AI$167,23,FALSE)</f>
        <v>0</v>
      </c>
      <c r="AA109" s="68">
        <f>VLOOKUP(B109,'Calcul dezechilibre MWh GMOIS'!$C$3:$AI$167,24,FALSE)</f>
        <v>0</v>
      </c>
      <c r="AB109" s="68">
        <f>VLOOKUP(B109,'Calcul dezechilibre MWh GMOIS'!$C$3:$AI$167,25,FALSE)</f>
        <v>0</v>
      </c>
      <c r="AC109" s="68">
        <f>VLOOKUP(B109,'Calcul dezechilibre MWh GMOIS'!$C$3:$AI$167,26,FALSE)</f>
        <v>0</v>
      </c>
      <c r="AD109" s="68">
        <f>VLOOKUP(B109,'Calcul dezechilibre MWh GMOIS'!$C$3:$AI$167,27,FALSE)</f>
        <v>0</v>
      </c>
      <c r="AE109" s="68">
        <f>VLOOKUP(B109,'Calcul dezechilibre MWh GMOIS'!$C$3:$AI$167,28,FALSE)</f>
        <v>0</v>
      </c>
      <c r="AF109" s="68">
        <f>VLOOKUP(B109,'Calcul dezechilibre MWh GMOIS'!$C$3:$AI$167,29,FALSE)</f>
        <v>0</v>
      </c>
      <c r="AG109" s="68">
        <f>VLOOKUP(B109,'Calcul dezechilibre MWh GMOIS'!$C$3:$AI$167,30,FALSE)</f>
        <v>0</v>
      </c>
      <c r="AH109" s="68">
        <f>VLOOKUP(B109,'Calcul dezechilibre MWh GMOIS'!$C$3:$AI$167,31,FALSE)</f>
        <v>0</v>
      </c>
      <c r="AI109" s="68">
        <f>VLOOKUP(B109,'Calcul dezechilibre MWh GMOIS'!$C$3:$AI$167,32,FALSE)</f>
        <v>0</v>
      </c>
      <c r="AJ109" s="68">
        <f>VLOOKUP(B109,'Calcul dezechilibre MWh GMOIS'!$C$3:$AI$167,33,FALSE)</f>
        <v>0</v>
      </c>
    </row>
    <row r="110" spans="1:36" s="13" customFormat="1" x14ac:dyDescent="0.45">
      <c r="A110" s="102">
        <v>108</v>
      </c>
      <c r="B110" s="173" t="s">
        <v>160</v>
      </c>
      <c r="C110" s="87">
        <f t="shared" si="3"/>
        <v>0</v>
      </c>
      <c r="D110" s="70">
        <f>VLOOKUP(B110,'Total iesiri UR'!$C$3:$D$167,2,FALSE)</f>
        <v>0</v>
      </c>
      <c r="E110" s="89">
        <f t="shared" si="9"/>
        <v>0</v>
      </c>
      <c r="F110" s="39">
        <f>VLOOKUP(B110,'Calcul dezechilibre MWh GMOIS'!$C$3:$AI$167,3,FALSE)</f>
        <v>0</v>
      </c>
      <c r="G110" s="68">
        <f>VLOOKUP(B110,'Calcul dezechilibre MWh GMOIS'!$C$3:$AI$167,4,FALSE)</f>
        <v>0</v>
      </c>
      <c r="H110" s="68">
        <f>VLOOKUP(B110,'Calcul dezechilibre MWh GMOIS'!$C$3:$AI$167,5,FALSE)</f>
        <v>0</v>
      </c>
      <c r="I110" s="68">
        <f>VLOOKUP(B110,'Calcul dezechilibre MWh GMOIS'!$C$3:$AI$167,6,FALSE)</f>
        <v>0</v>
      </c>
      <c r="J110" s="68">
        <f>VLOOKUP(B110,'Calcul dezechilibre MWh GMOIS'!$C$3:$AI$167,7,FALSE)</f>
        <v>0</v>
      </c>
      <c r="K110" s="68">
        <f>VLOOKUP(B110,'Calcul dezechilibre MWh GMOIS'!$C$3:$AI$167,8,FALSE)</f>
        <v>0</v>
      </c>
      <c r="L110" s="68">
        <f>VLOOKUP(B110,'Calcul dezechilibre MWh GMOIS'!$C$3:$AI$167,9,FALSE)</f>
        <v>0</v>
      </c>
      <c r="M110" s="68">
        <f>VLOOKUP(B110,'Calcul dezechilibre MWh GMOIS'!$C$3:$AI$167,10,FALSE)</f>
        <v>0</v>
      </c>
      <c r="N110" s="68">
        <f>VLOOKUP(B110,'Calcul dezechilibre MWh GMOIS'!$C$3:$AI$167,11,FALSE)</f>
        <v>0</v>
      </c>
      <c r="O110" s="68">
        <f>VLOOKUP(B110,'Calcul dezechilibre MWh GMOIS'!$C$3:$AI$167,12,FALSE)</f>
        <v>0</v>
      </c>
      <c r="P110" s="68">
        <f>VLOOKUP(B110,'Calcul dezechilibre MWh GMOIS'!$C$3:$AI$167,13,FALSE)</f>
        <v>0</v>
      </c>
      <c r="Q110" s="68">
        <f>VLOOKUP(B110,'Calcul dezechilibre MWh GMOIS'!$C$3:$AI$167,14,FALSE)</f>
        <v>0</v>
      </c>
      <c r="R110" s="68">
        <f>VLOOKUP(B110,'Calcul dezechilibre MWh GMOIS'!$C$3:$AI$167,15,FALSE)</f>
        <v>0</v>
      </c>
      <c r="S110" s="68">
        <f>VLOOKUP(B110,'Calcul dezechilibre MWh GMOIS'!$C$3:$AI$167,16,FALSE)</f>
        <v>0</v>
      </c>
      <c r="T110" s="68">
        <f>VLOOKUP(B110,'Calcul dezechilibre MWh GMOIS'!$C$3:$AI$167,17,FALSE)</f>
        <v>0</v>
      </c>
      <c r="U110" s="68">
        <f>VLOOKUP(B110,'Calcul dezechilibre MWh GMOIS'!$C$3:$AI$167,18,FALSE)</f>
        <v>0</v>
      </c>
      <c r="V110" s="68">
        <f>VLOOKUP(B110,'Calcul dezechilibre MWh GMOIS'!$C$3:$AI$167,19,FALSE)</f>
        <v>0</v>
      </c>
      <c r="W110" s="68">
        <f>VLOOKUP(B110,'Calcul dezechilibre MWh GMOIS'!$C$3:$AI$167,20,FALSE)</f>
        <v>0</v>
      </c>
      <c r="X110" s="68">
        <f>VLOOKUP(B110,'Calcul dezechilibre MWh GMOIS'!$C$3:$AI$167,21,FALSE)</f>
        <v>0</v>
      </c>
      <c r="Y110" s="68">
        <f>VLOOKUP(B110,'Calcul dezechilibre MWh GMOIS'!$C$3:$AI$167,22,FALSE)</f>
        <v>0</v>
      </c>
      <c r="Z110" s="68">
        <f>VLOOKUP(B110,'Calcul dezechilibre MWh GMOIS'!$C$3:$AI$167,23,FALSE)</f>
        <v>0</v>
      </c>
      <c r="AA110" s="68">
        <f>VLOOKUP(B110,'Calcul dezechilibre MWh GMOIS'!$C$3:$AI$167,24,FALSE)</f>
        <v>0</v>
      </c>
      <c r="AB110" s="68">
        <f>VLOOKUP(B110,'Calcul dezechilibre MWh GMOIS'!$C$3:$AI$167,25,FALSE)</f>
        <v>0</v>
      </c>
      <c r="AC110" s="68">
        <f>VLOOKUP(B110,'Calcul dezechilibre MWh GMOIS'!$C$3:$AI$167,26,FALSE)</f>
        <v>0</v>
      </c>
      <c r="AD110" s="68">
        <f>VLOOKUP(B110,'Calcul dezechilibre MWh GMOIS'!$C$3:$AI$167,27,FALSE)</f>
        <v>0</v>
      </c>
      <c r="AE110" s="68">
        <f>VLOOKUP(B110,'Calcul dezechilibre MWh GMOIS'!$C$3:$AI$167,28,FALSE)</f>
        <v>0</v>
      </c>
      <c r="AF110" s="68">
        <f>VLOOKUP(B110,'Calcul dezechilibre MWh GMOIS'!$C$3:$AI$167,29,FALSE)</f>
        <v>0</v>
      </c>
      <c r="AG110" s="68">
        <f>VLOOKUP(B110,'Calcul dezechilibre MWh GMOIS'!$C$3:$AI$167,30,FALSE)</f>
        <v>0</v>
      </c>
      <c r="AH110" s="68">
        <f>VLOOKUP(B110,'Calcul dezechilibre MWh GMOIS'!$C$3:$AI$167,31,FALSE)</f>
        <v>0</v>
      </c>
      <c r="AI110" s="68">
        <f>VLOOKUP(B110,'Calcul dezechilibre MWh GMOIS'!$C$3:$AI$167,32,FALSE)</f>
        <v>0</v>
      </c>
      <c r="AJ110" s="68">
        <f>VLOOKUP(B110,'Calcul dezechilibre MWh GMOIS'!$C$3:$AI$167,33,FALSE)</f>
        <v>0</v>
      </c>
    </row>
    <row r="111" spans="1:36" s="13" customFormat="1" x14ac:dyDescent="0.45">
      <c r="A111" s="102">
        <v>109</v>
      </c>
      <c r="B111" s="173" t="s">
        <v>89</v>
      </c>
      <c r="C111" s="87">
        <f t="shared" si="3"/>
        <v>33.185610000000004</v>
      </c>
      <c r="D111" s="70">
        <f>VLOOKUP(B111,'Total iesiri UR'!$C$3:$D$167,2,FALSE)</f>
        <v>160.99999999999997</v>
      </c>
      <c r="E111" s="89">
        <f t="shared" si="9"/>
        <v>0.20612180124223609</v>
      </c>
      <c r="F111" s="39">
        <f>VLOOKUP(B111,'Calcul dezechilibre MWh GMOIS'!$C$3:$AI$167,3,FALSE)</f>
        <v>0</v>
      </c>
      <c r="G111" s="68">
        <f>VLOOKUP(B111,'Calcul dezechilibre MWh GMOIS'!$C$3:$AI$167,4,FALSE)</f>
        <v>0</v>
      </c>
      <c r="H111" s="68">
        <f>VLOOKUP(B111,'Calcul dezechilibre MWh GMOIS'!$C$3:$AI$167,5,FALSE)</f>
        <v>6.3190280000000003</v>
      </c>
      <c r="I111" s="68">
        <f>VLOOKUP(B111,'Calcul dezechilibre MWh GMOIS'!$C$3:$AI$167,6,FALSE)</f>
        <v>0</v>
      </c>
      <c r="J111" s="68">
        <f>VLOOKUP(B111,'Calcul dezechilibre MWh GMOIS'!$C$3:$AI$167,7,FALSE)</f>
        <v>6.0869850000000003</v>
      </c>
      <c r="K111" s="68">
        <f>VLOOKUP(B111,'Calcul dezechilibre MWh GMOIS'!$C$3:$AI$167,8,FALSE)</f>
        <v>6.1183800000000002</v>
      </c>
      <c r="L111" s="68">
        <f>VLOOKUP(B111,'Calcul dezechilibre MWh GMOIS'!$C$3:$AI$167,9,FALSE)</f>
        <v>8.8078850000000006</v>
      </c>
      <c r="M111" s="68">
        <f>VLOOKUP(B111,'Calcul dezechilibre MWh GMOIS'!$C$3:$AI$167,10,FALSE)</f>
        <v>4.0899080000000003</v>
      </c>
      <c r="N111" s="68">
        <f>VLOOKUP(B111,'Calcul dezechilibre MWh GMOIS'!$C$3:$AI$167,11,FALSE)</f>
        <v>0</v>
      </c>
      <c r="O111" s="68">
        <f>VLOOKUP(B111,'Calcul dezechilibre MWh GMOIS'!$C$3:$AI$167,12,FALSE)</f>
        <v>0</v>
      </c>
      <c r="P111" s="68">
        <f>VLOOKUP(B111,'Calcul dezechilibre MWh GMOIS'!$C$3:$AI$167,13,FALSE)</f>
        <v>1.7634240000000001</v>
      </c>
      <c r="Q111" s="68">
        <f>VLOOKUP(B111,'Calcul dezechilibre MWh GMOIS'!$C$3:$AI$167,14,FALSE)</f>
        <v>0</v>
      </c>
      <c r="R111" s="68">
        <f>VLOOKUP(B111,'Calcul dezechilibre MWh GMOIS'!$C$3:$AI$167,15,FALSE)</f>
        <v>0</v>
      </c>
      <c r="S111" s="68">
        <f>VLOOKUP(B111,'Calcul dezechilibre MWh GMOIS'!$C$3:$AI$167,16,FALSE)</f>
        <v>0</v>
      </c>
      <c r="T111" s="68">
        <f>VLOOKUP(B111,'Calcul dezechilibre MWh GMOIS'!$C$3:$AI$167,17,FALSE)</f>
        <v>0</v>
      </c>
      <c r="U111" s="68">
        <f>VLOOKUP(B111,'Calcul dezechilibre MWh GMOIS'!$C$3:$AI$167,18,FALSE)</f>
        <v>0</v>
      </c>
      <c r="V111" s="68">
        <f>VLOOKUP(B111,'Calcul dezechilibre MWh GMOIS'!$C$3:$AI$167,19,FALSE)</f>
        <v>0</v>
      </c>
      <c r="W111" s="68">
        <f>VLOOKUP(B111,'Calcul dezechilibre MWh GMOIS'!$C$3:$AI$167,20,FALSE)</f>
        <v>0</v>
      </c>
      <c r="X111" s="68">
        <f>VLOOKUP(B111,'Calcul dezechilibre MWh GMOIS'!$C$3:$AI$167,21,FALSE)</f>
        <v>0</v>
      </c>
      <c r="Y111" s="68">
        <f>VLOOKUP(B111,'Calcul dezechilibre MWh GMOIS'!$C$3:$AI$167,22,FALSE)</f>
        <v>0</v>
      </c>
      <c r="Z111" s="68">
        <f>VLOOKUP(B111,'Calcul dezechilibre MWh GMOIS'!$C$3:$AI$167,23,FALSE)</f>
        <v>0</v>
      </c>
      <c r="AA111" s="68">
        <f>VLOOKUP(B111,'Calcul dezechilibre MWh GMOIS'!$C$3:$AI$167,24,FALSE)</f>
        <v>0</v>
      </c>
      <c r="AB111" s="68">
        <f>VLOOKUP(B111,'Calcul dezechilibre MWh GMOIS'!$C$3:$AI$167,25,FALSE)</f>
        <v>0</v>
      </c>
      <c r="AC111" s="68">
        <f>VLOOKUP(B111,'Calcul dezechilibre MWh GMOIS'!$C$3:$AI$167,26,FALSE)</f>
        <v>0</v>
      </c>
      <c r="AD111" s="68">
        <f>VLOOKUP(B111,'Calcul dezechilibre MWh GMOIS'!$C$3:$AI$167,27,FALSE)</f>
        <v>0</v>
      </c>
      <c r="AE111" s="68">
        <f>VLOOKUP(B111,'Calcul dezechilibre MWh GMOIS'!$C$3:$AI$167,28,FALSE)</f>
        <v>0</v>
      </c>
      <c r="AF111" s="68">
        <f>VLOOKUP(B111,'Calcul dezechilibre MWh GMOIS'!$C$3:$AI$167,29,FALSE)</f>
        <v>0</v>
      </c>
      <c r="AG111" s="68">
        <f>VLOOKUP(B111,'Calcul dezechilibre MWh GMOIS'!$C$3:$AI$167,30,FALSE)</f>
        <v>0</v>
      </c>
      <c r="AH111" s="68">
        <f>VLOOKUP(B111,'Calcul dezechilibre MWh GMOIS'!$C$3:$AI$167,31,FALSE)</f>
        <v>0</v>
      </c>
      <c r="AI111" s="68">
        <f>VLOOKUP(B111,'Calcul dezechilibre MWh GMOIS'!$C$3:$AI$167,32,FALSE)</f>
        <v>0</v>
      </c>
      <c r="AJ111" s="68">
        <f>VLOOKUP(B111,'Calcul dezechilibre MWh GMOIS'!$C$3:$AI$167,33,FALSE)</f>
        <v>0</v>
      </c>
    </row>
    <row r="112" spans="1:36" s="13" customFormat="1" x14ac:dyDescent="0.45">
      <c r="A112" s="102">
        <v>110</v>
      </c>
      <c r="B112" s="173" t="s">
        <v>237</v>
      </c>
      <c r="C112" s="87">
        <f t="shared" si="3"/>
        <v>0</v>
      </c>
      <c r="D112" s="70">
        <f>VLOOKUP(B112,'Total iesiri UR'!$C$3:$D$167,2,FALSE)</f>
        <v>0</v>
      </c>
      <c r="E112" s="89">
        <f t="shared" si="9"/>
        <v>0</v>
      </c>
      <c r="F112" s="39">
        <f>VLOOKUP(B112,'Calcul dezechilibre MWh GMOIS'!$C$3:$AI$167,3,FALSE)</f>
        <v>0</v>
      </c>
      <c r="G112" s="68">
        <f>VLOOKUP(B112,'Calcul dezechilibre MWh GMOIS'!$C$3:$AI$167,4,FALSE)</f>
        <v>0</v>
      </c>
      <c r="H112" s="68">
        <f>VLOOKUP(B112,'Calcul dezechilibre MWh GMOIS'!$C$3:$AI$167,5,FALSE)</f>
        <v>0</v>
      </c>
      <c r="I112" s="68">
        <f>VLOOKUP(B112,'Calcul dezechilibre MWh GMOIS'!$C$3:$AI$167,6,FALSE)</f>
        <v>0</v>
      </c>
      <c r="J112" s="68">
        <f>VLOOKUP(B112,'Calcul dezechilibre MWh GMOIS'!$C$3:$AI$167,7,FALSE)</f>
        <v>0</v>
      </c>
      <c r="K112" s="68">
        <f>VLOOKUP(B112,'Calcul dezechilibre MWh GMOIS'!$C$3:$AI$167,8,FALSE)</f>
        <v>0</v>
      </c>
      <c r="L112" s="68">
        <f>VLOOKUP(B112,'Calcul dezechilibre MWh GMOIS'!$C$3:$AI$167,9,FALSE)</f>
        <v>0</v>
      </c>
      <c r="M112" s="68">
        <f>VLOOKUP(B112,'Calcul dezechilibre MWh GMOIS'!$C$3:$AI$167,10,FALSE)</f>
        <v>0</v>
      </c>
      <c r="N112" s="68">
        <f>VLOOKUP(B112,'Calcul dezechilibre MWh GMOIS'!$C$3:$AI$167,11,FALSE)</f>
        <v>0</v>
      </c>
      <c r="O112" s="68">
        <f>VLOOKUP(B112,'Calcul dezechilibre MWh GMOIS'!$C$3:$AI$167,12,FALSE)</f>
        <v>0</v>
      </c>
      <c r="P112" s="68">
        <f>VLOOKUP(B112,'Calcul dezechilibre MWh GMOIS'!$C$3:$AI$167,13,FALSE)</f>
        <v>0</v>
      </c>
      <c r="Q112" s="68">
        <f>VLOOKUP(B112,'Calcul dezechilibre MWh GMOIS'!$C$3:$AI$167,14,FALSE)</f>
        <v>0</v>
      </c>
      <c r="R112" s="68">
        <f>VLOOKUP(B112,'Calcul dezechilibre MWh GMOIS'!$C$3:$AI$167,15,FALSE)</f>
        <v>0</v>
      </c>
      <c r="S112" s="68">
        <f>VLOOKUP(B112,'Calcul dezechilibre MWh GMOIS'!$C$3:$AI$167,16,FALSE)</f>
        <v>0</v>
      </c>
      <c r="T112" s="68">
        <f>VLOOKUP(B112,'Calcul dezechilibre MWh GMOIS'!$C$3:$AI$167,17,FALSE)</f>
        <v>0</v>
      </c>
      <c r="U112" s="68">
        <f>VLOOKUP(B112,'Calcul dezechilibre MWh GMOIS'!$C$3:$AI$167,18,FALSE)</f>
        <v>0</v>
      </c>
      <c r="V112" s="68">
        <f>VLOOKUP(B112,'Calcul dezechilibre MWh GMOIS'!$C$3:$AI$167,19,FALSE)</f>
        <v>0</v>
      </c>
      <c r="W112" s="68">
        <f>VLOOKUP(B112,'Calcul dezechilibre MWh GMOIS'!$C$3:$AI$167,20,FALSE)</f>
        <v>0</v>
      </c>
      <c r="X112" s="68">
        <f>VLOOKUP(B112,'Calcul dezechilibre MWh GMOIS'!$C$3:$AI$167,21,FALSE)</f>
        <v>0</v>
      </c>
      <c r="Y112" s="68">
        <f>VLOOKUP(B112,'Calcul dezechilibre MWh GMOIS'!$C$3:$AI$167,22,FALSE)</f>
        <v>0</v>
      </c>
      <c r="Z112" s="68">
        <f>VLOOKUP(B112,'Calcul dezechilibre MWh GMOIS'!$C$3:$AI$167,23,FALSE)</f>
        <v>0</v>
      </c>
      <c r="AA112" s="68">
        <f>VLOOKUP(B112,'Calcul dezechilibre MWh GMOIS'!$C$3:$AI$167,24,FALSE)</f>
        <v>0</v>
      </c>
      <c r="AB112" s="68">
        <f>VLOOKUP(B112,'Calcul dezechilibre MWh GMOIS'!$C$3:$AI$167,25,FALSE)</f>
        <v>0</v>
      </c>
      <c r="AC112" s="68">
        <f>VLOOKUP(B112,'Calcul dezechilibre MWh GMOIS'!$C$3:$AI$167,26,FALSE)</f>
        <v>0</v>
      </c>
      <c r="AD112" s="68">
        <f>VLOOKUP(B112,'Calcul dezechilibre MWh GMOIS'!$C$3:$AI$167,27,FALSE)</f>
        <v>0</v>
      </c>
      <c r="AE112" s="68">
        <f>VLOOKUP(B112,'Calcul dezechilibre MWh GMOIS'!$C$3:$AI$167,28,FALSE)</f>
        <v>0</v>
      </c>
      <c r="AF112" s="68">
        <f>VLOOKUP(B112,'Calcul dezechilibre MWh GMOIS'!$C$3:$AI$167,29,FALSE)</f>
        <v>0</v>
      </c>
      <c r="AG112" s="68">
        <f>VLOOKUP(B112,'Calcul dezechilibre MWh GMOIS'!$C$3:$AI$167,30,FALSE)</f>
        <v>0</v>
      </c>
      <c r="AH112" s="68">
        <f>VLOOKUP(B112,'Calcul dezechilibre MWh GMOIS'!$C$3:$AI$167,31,FALSE)</f>
        <v>0</v>
      </c>
      <c r="AI112" s="68">
        <f>VLOOKUP(B112,'Calcul dezechilibre MWh GMOIS'!$C$3:$AI$167,32,FALSE)</f>
        <v>0</v>
      </c>
      <c r="AJ112" s="68">
        <f>VLOOKUP(B112,'Calcul dezechilibre MWh GMOIS'!$C$3:$AI$167,33,FALSE)</f>
        <v>0</v>
      </c>
    </row>
    <row r="113" spans="1:36" s="13" customFormat="1" x14ac:dyDescent="0.45">
      <c r="A113" s="102">
        <v>111</v>
      </c>
      <c r="B113" s="173" t="s">
        <v>182</v>
      </c>
      <c r="C113" s="87">
        <f t="shared" si="3"/>
        <v>8.8967919999999996</v>
      </c>
      <c r="D113" s="70">
        <f>VLOOKUP(B113,'Total iesiri UR'!$C$3:$D$167,2,FALSE)</f>
        <v>14892.638243999998</v>
      </c>
      <c r="E113" s="89">
        <f t="shared" si="9"/>
        <v>5.9739529385160301E-4</v>
      </c>
      <c r="F113" s="39">
        <f>VLOOKUP(B113,'Calcul dezechilibre MWh GMOIS'!$C$3:$AI$167,3,FALSE)</f>
        <v>0.696496</v>
      </c>
      <c r="G113" s="68">
        <f>VLOOKUP(B113,'Calcul dezechilibre MWh GMOIS'!$C$3:$AI$167,4,FALSE)</f>
        <v>0.696496</v>
      </c>
      <c r="H113" s="68">
        <f>VLOOKUP(B113,'Calcul dezechilibre MWh GMOIS'!$C$3:$AI$167,5,FALSE)</f>
        <v>0.65301799999999999</v>
      </c>
      <c r="I113" s="68">
        <f>VLOOKUP(B113,'Calcul dezechilibre MWh GMOIS'!$C$3:$AI$167,6,FALSE)</f>
        <v>0.55972999999999995</v>
      </c>
      <c r="J113" s="68">
        <f>VLOOKUP(B113,'Calcul dezechilibre MWh GMOIS'!$C$3:$AI$167,7,FALSE)</f>
        <v>1.4415370000000001</v>
      </c>
      <c r="K113" s="68">
        <f>VLOOKUP(B113,'Calcul dezechilibre MWh GMOIS'!$C$3:$AI$167,8,FALSE)</f>
        <v>0.91008900000000004</v>
      </c>
      <c r="L113" s="68">
        <f>VLOOKUP(B113,'Calcul dezechilibre MWh GMOIS'!$C$3:$AI$167,9,FALSE)</f>
        <v>1.047911</v>
      </c>
      <c r="M113" s="68">
        <f>VLOOKUP(B113,'Calcul dezechilibre MWh GMOIS'!$C$3:$AI$167,10,FALSE)</f>
        <v>0.85479099999999997</v>
      </c>
      <c r="N113" s="68">
        <f>VLOOKUP(B113,'Calcul dezechilibre MWh GMOIS'!$C$3:$AI$167,11,FALSE)</f>
        <v>0.696496</v>
      </c>
      <c r="O113" s="68">
        <f>VLOOKUP(B113,'Calcul dezechilibre MWh GMOIS'!$C$3:$AI$167,12,FALSE)</f>
        <v>0.696496</v>
      </c>
      <c r="P113" s="68">
        <f>VLOOKUP(B113,'Calcul dezechilibre MWh GMOIS'!$C$3:$AI$167,13,FALSE)</f>
        <v>0.64373199999999997</v>
      </c>
      <c r="Q113" s="68">
        <f>VLOOKUP(B113,'Calcul dezechilibre MWh GMOIS'!$C$3:$AI$167,14,FALSE)</f>
        <v>0</v>
      </c>
      <c r="R113" s="68">
        <f>VLOOKUP(B113,'Calcul dezechilibre MWh GMOIS'!$C$3:$AI$167,15,FALSE)</f>
        <v>0</v>
      </c>
      <c r="S113" s="68">
        <f>VLOOKUP(B113,'Calcul dezechilibre MWh GMOIS'!$C$3:$AI$167,16,FALSE)</f>
        <v>0</v>
      </c>
      <c r="T113" s="68">
        <f>VLOOKUP(B113,'Calcul dezechilibre MWh GMOIS'!$C$3:$AI$167,17,FALSE)</f>
        <v>0</v>
      </c>
      <c r="U113" s="68">
        <f>VLOOKUP(B113,'Calcul dezechilibre MWh GMOIS'!$C$3:$AI$167,18,FALSE)</f>
        <v>0</v>
      </c>
      <c r="V113" s="68">
        <f>VLOOKUP(B113,'Calcul dezechilibre MWh GMOIS'!$C$3:$AI$167,19,FALSE)</f>
        <v>0</v>
      </c>
      <c r="W113" s="68">
        <f>VLOOKUP(B113,'Calcul dezechilibre MWh GMOIS'!$C$3:$AI$167,20,FALSE)</f>
        <v>0</v>
      </c>
      <c r="X113" s="68">
        <f>VLOOKUP(B113,'Calcul dezechilibre MWh GMOIS'!$C$3:$AI$167,21,FALSE)</f>
        <v>0</v>
      </c>
      <c r="Y113" s="68">
        <f>VLOOKUP(B113,'Calcul dezechilibre MWh GMOIS'!$C$3:$AI$167,22,FALSE)</f>
        <v>0</v>
      </c>
      <c r="Z113" s="68">
        <f>VLOOKUP(B113,'Calcul dezechilibre MWh GMOIS'!$C$3:$AI$167,23,FALSE)</f>
        <v>0</v>
      </c>
      <c r="AA113" s="68">
        <f>VLOOKUP(B113,'Calcul dezechilibre MWh GMOIS'!$C$3:$AI$167,24,FALSE)</f>
        <v>0</v>
      </c>
      <c r="AB113" s="68">
        <f>VLOOKUP(B113,'Calcul dezechilibre MWh GMOIS'!$C$3:$AI$167,25,FALSE)</f>
        <v>0</v>
      </c>
      <c r="AC113" s="68">
        <f>VLOOKUP(B113,'Calcul dezechilibre MWh GMOIS'!$C$3:$AI$167,26,FALSE)</f>
        <v>0</v>
      </c>
      <c r="AD113" s="68">
        <f>VLOOKUP(B113,'Calcul dezechilibre MWh GMOIS'!$C$3:$AI$167,27,FALSE)</f>
        <v>0</v>
      </c>
      <c r="AE113" s="68">
        <f>VLOOKUP(B113,'Calcul dezechilibre MWh GMOIS'!$C$3:$AI$167,28,FALSE)</f>
        <v>0</v>
      </c>
      <c r="AF113" s="68">
        <f>VLOOKUP(B113,'Calcul dezechilibre MWh GMOIS'!$C$3:$AI$167,29,FALSE)</f>
        <v>0</v>
      </c>
      <c r="AG113" s="68">
        <f>VLOOKUP(B113,'Calcul dezechilibre MWh GMOIS'!$C$3:$AI$167,30,FALSE)</f>
        <v>0</v>
      </c>
      <c r="AH113" s="68">
        <f>VLOOKUP(B113,'Calcul dezechilibre MWh GMOIS'!$C$3:$AI$167,31,FALSE)</f>
        <v>0</v>
      </c>
      <c r="AI113" s="68">
        <f>VLOOKUP(B113,'Calcul dezechilibre MWh GMOIS'!$C$3:$AI$167,32,FALSE)</f>
        <v>0</v>
      </c>
      <c r="AJ113" s="68">
        <f>VLOOKUP(B113,'Calcul dezechilibre MWh GMOIS'!$C$3:$AI$167,33,FALSE)</f>
        <v>0</v>
      </c>
    </row>
    <row r="114" spans="1:36" s="13" customFormat="1" x14ac:dyDescent="0.45">
      <c r="A114" s="102">
        <v>112</v>
      </c>
      <c r="B114" s="173" t="s">
        <v>120</v>
      </c>
      <c r="C114" s="87">
        <f t="shared" si="3"/>
        <v>0</v>
      </c>
      <c r="D114" s="70">
        <f>VLOOKUP(B114,'Total iesiri UR'!$C$3:$D$167,2,FALSE)</f>
        <v>962</v>
      </c>
      <c r="E114" s="89">
        <f t="shared" si="9"/>
        <v>0</v>
      </c>
      <c r="F114" s="39">
        <f>VLOOKUP(B114,'Calcul dezechilibre MWh GMOIS'!$C$3:$AI$167,3,FALSE)</f>
        <v>0</v>
      </c>
      <c r="G114" s="68">
        <f>VLOOKUP(B114,'Calcul dezechilibre MWh GMOIS'!$C$3:$AI$167,4,FALSE)</f>
        <v>0</v>
      </c>
      <c r="H114" s="68">
        <f>VLOOKUP(B114,'Calcul dezechilibre MWh GMOIS'!$C$3:$AI$167,5,FALSE)</f>
        <v>0</v>
      </c>
      <c r="I114" s="68">
        <f>VLOOKUP(B114,'Calcul dezechilibre MWh GMOIS'!$C$3:$AI$167,6,FALSE)</f>
        <v>0</v>
      </c>
      <c r="J114" s="68">
        <f>VLOOKUP(B114,'Calcul dezechilibre MWh GMOIS'!$C$3:$AI$167,7,FALSE)</f>
        <v>0</v>
      </c>
      <c r="K114" s="68">
        <f>VLOOKUP(B114,'Calcul dezechilibre MWh GMOIS'!$C$3:$AI$167,8,FALSE)</f>
        <v>0</v>
      </c>
      <c r="L114" s="68">
        <f>VLOOKUP(B114,'Calcul dezechilibre MWh GMOIS'!$C$3:$AI$167,9,FALSE)</f>
        <v>0</v>
      </c>
      <c r="M114" s="68">
        <f>VLOOKUP(B114,'Calcul dezechilibre MWh GMOIS'!$C$3:$AI$167,10,FALSE)</f>
        <v>0</v>
      </c>
      <c r="N114" s="68">
        <f>VLOOKUP(B114,'Calcul dezechilibre MWh GMOIS'!$C$3:$AI$167,11,FALSE)</f>
        <v>0</v>
      </c>
      <c r="O114" s="68">
        <f>VLOOKUP(B114,'Calcul dezechilibre MWh GMOIS'!$C$3:$AI$167,12,FALSE)</f>
        <v>0</v>
      </c>
      <c r="P114" s="68">
        <f>VLOOKUP(B114,'Calcul dezechilibre MWh GMOIS'!$C$3:$AI$167,13,FALSE)</f>
        <v>0</v>
      </c>
      <c r="Q114" s="68">
        <f>VLOOKUP(B114,'Calcul dezechilibre MWh GMOIS'!$C$3:$AI$167,14,FALSE)</f>
        <v>0</v>
      </c>
      <c r="R114" s="68">
        <f>VLOOKUP(B114,'Calcul dezechilibre MWh GMOIS'!$C$3:$AI$167,15,FALSE)</f>
        <v>0</v>
      </c>
      <c r="S114" s="68">
        <f>VLOOKUP(B114,'Calcul dezechilibre MWh GMOIS'!$C$3:$AI$167,16,FALSE)</f>
        <v>0</v>
      </c>
      <c r="T114" s="68">
        <f>VLOOKUP(B114,'Calcul dezechilibre MWh GMOIS'!$C$3:$AI$167,17,FALSE)</f>
        <v>0</v>
      </c>
      <c r="U114" s="68">
        <f>VLOOKUP(B114,'Calcul dezechilibre MWh GMOIS'!$C$3:$AI$167,18,FALSE)</f>
        <v>0</v>
      </c>
      <c r="V114" s="68">
        <f>VLOOKUP(B114,'Calcul dezechilibre MWh GMOIS'!$C$3:$AI$167,19,FALSE)</f>
        <v>0</v>
      </c>
      <c r="W114" s="68">
        <f>VLOOKUP(B114,'Calcul dezechilibre MWh GMOIS'!$C$3:$AI$167,20,FALSE)</f>
        <v>0</v>
      </c>
      <c r="X114" s="68">
        <f>VLOOKUP(B114,'Calcul dezechilibre MWh GMOIS'!$C$3:$AI$167,21,FALSE)</f>
        <v>0</v>
      </c>
      <c r="Y114" s="68">
        <f>VLOOKUP(B114,'Calcul dezechilibre MWh GMOIS'!$C$3:$AI$167,22,FALSE)</f>
        <v>0</v>
      </c>
      <c r="Z114" s="68">
        <f>VLOOKUP(B114,'Calcul dezechilibre MWh GMOIS'!$C$3:$AI$167,23,FALSE)</f>
        <v>0</v>
      </c>
      <c r="AA114" s="68">
        <f>VLOOKUP(B114,'Calcul dezechilibre MWh GMOIS'!$C$3:$AI$167,24,FALSE)</f>
        <v>0</v>
      </c>
      <c r="AB114" s="68">
        <f>VLOOKUP(B114,'Calcul dezechilibre MWh GMOIS'!$C$3:$AI$167,25,FALSE)</f>
        <v>0</v>
      </c>
      <c r="AC114" s="68">
        <f>VLOOKUP(B114,'Calcul dezechilibre MWh GMOIS'!$C$3:$AI$167,26,FALSE)</f>
        <v>0</v>
      </c>
      <c r="AD114" s="68">
        <f>VLOOKUP(B114,'Calcul dezechilibre MWh GMOIS'!$C$3:$AI$167,27,FALSE)</f>
        <v>0</v>
      </c>
      <c r="AE114" s="68">
        <f>VLOOKUP(B114,'Calcul dezechilibre MWh GMOIS'!$C$3:$AI$167,28,FALSE)</f>
        <v>0</v>
      </c>
      <c r="AF114" s="68">
        <f>VLOOKUP(B114,'Calcul dezechilibre MWh GMOIS'!$C$3:$AI$167,29,FALSE)</f>
        <v>0</v>
      </c>
      <c r="AG114" s="68">
        <f>VLOOKUP(B114,'Calcul dezechilibre MWh GMOIS'!$C$3:$AI$167,30,FALSE)</f>
        <v>0</v>
      </c>
      <c r="AH114" s="68">
        <f>VLOOKUP(B114,'Calcul dezechilibre MWh GMOIS'!$C$3:$AI$167,31,FALSE)</f>
        <v>0</v>
      </c>
      <c r="AI114" s="68">
        <f>VLOOKUP(B114,'Calcul dezechilibre MWh GMOIS'!$C$3:$AI$167,32,FALSE)</f>
        <v>0</v>
      </c>
      <c r="AJ114" s="68">
        <f>VLOOKUP(B114,'Calcul dezechilibre MWh GMOIS'!$C$3:$AI$167,33,FALSE)</f>
        <v>0</v>
      </c>
    </row>
    <row r="115" spans="1:36" s="13" customFormat="1" x14ac:dyDescent="0.45">
      <c r="A115" s="102">
        <v>113</v>
      </c>
      <c r="B115" s="174" t="s">
        <v>199</v>
      </c>
      <c r="C115" s="87">
        <f t="shared" si="3"/>
        <v>22</v>
      </c>
      <c r="D115" s="70">
        <f>VLOOKUP(B115,'Total iesiri UR'!$C$3:$D$167,2,FALSE)</f>
        <v>940</v>
      </c>
      <c r="E115" s="89">
        <f t="shared" ref="E115:E117" si="10">IF(D115=0,IF(C115=0,0,100%),(C115)/D115)</f>
        <v>2.3404255319148935E-2</v>
      </c>
      <c r="F115" s="39">
        <f>VLOOKUP(B115,'Calcul dezechilibre MWh GMOIS'!$C$3:$AI$167,3,FALSE)</f>
        <v>22</v>
      </c>
      <c r="G115" s="68">
        <f>VLOOKUP(B115,'Calcul dezechilibre MWh GMOIS'!$C$3:$AI$167,4,FALSE)</f>
        <v>0</v>
      </c>
      <c r="H115" s="68">
        <f>VLOOKUP(B115,'Calcul dezechilibre MWh GMOIS'!$C$3:$AI$167,5,FALSE)</f>
        <v>0</v>
      </c>
      <c r="I115" s="68">
        <f>VLOOKUP(B115,'Calcul dezechilibre MWh GMOIS'!$C$3:$AI$167,6,FALSE)</f>
        <v>0</v>
      </c>
      <c r="J115" s="68">
        <f>VLOOKUP(B115,'Calcul dezechilibre MWh GMOIS'!$C$3:$AI$167,7,FALSE)</f>
        <v>0</v>
      </c>
      <c r="K115" s="68">
        <f>VLOOKUP(B115,'Calcul dezechilibre MWh GMOIS'!$C$3:$AI$167,8,FALSE)</f>
        <v>0</v>
      </c>
      <c r="L115" s="68">
        <f>VLOOKUP(B115,'Calcul dezechilibre MWh GMOIS'!$C$3:$AI$167,9,FALSE)</f>
        <v>0</v>
      </c>
      <c r="M115" s="68">
        <f>VLOOKUP(B115,'Calcul dezechilibre MWh GMOIS'!$C$3:$AI$167,10,FALSE)</f>
        <v>0</v>
      </c>
      <c r="N115" s="68">
        <f>VLOOKUP(B115,'Calcul dezechilibre MWh GMOIS'!$C$3:$AI$167,11,FALSE)</f>
        <v>0</v>
      </c>
      <c r="O115" s="68">
        <f>VLOOKUP(B115,'Calcul dezechilibre MWh GMOIS'!$C$3:$AI$167,12,FALSE)</f>
        <v>0</v>
      </c>
      <c r="P115" s="68">
        <f>VLOOKUP(B115,'Calcul dezechilibre MWh GMOIS'!$C$3:$AI$167,13,FALSE)</f>
        <v>0</v>
      </c>
      <c r="Q115" s="68">
        <f>VLOOKUP(B115,'Calcul dezechilibre MWh GMOIS'!$C$3:$AI$167,14,FALSE)</f>
        <v>0</v>
      </c>
      <c r="R115" s="68">
        <f>VLOOKUP(B115,'Calcul dezechilibre MWh GMOIS'!$C$3:$AI$167,15,FALSE)</f>
        <v>0</v>
      </c>
      <c r="S115" s="68">
        <f>VLOOKUP(B115,'Calcul dezechilibre MWh GMOIS'!$C$3:$AI$167,16,FALSE)</f>
        <v>0</v>
      </c>
      <c r="T115" s="68">
        <f>VLOOKUP(B115,'Calcul dezechilibre MWh GMOIS'!$C$3:$AI$167,17,FALSE)</f>
        <v>0</v>
      </c>
      <c r="U115" s="68">
        <f>VLOOKUP(B115,'Calcul dezechilibre MWh GMOIS'!$C$3:$AI$167,18,FALSE)</f>
        <v>0</v>
      </c>
      <c r="V115" s="68">
        <f>VLOOKUP(B115,'Calcul dezechilibre MWh GMOIS'!$C$3:$AI$167,19,FALSE)</f>
        <v>0</v>
      </c>
      <c r="W115" s="68">
        <f>VLOOKUP(B115,'Calcul dezechilibre MWh GMOIS'!$C$3:$AI$167,20,FALSE)</f>
        <v>0</v>
      </c>
      <c r="X115" s="68">
        <f>VLOOKUP(B115,'Calcul dezechilibre MWh GMOIS'!$C$3:$AI$167,21,FALSE)</f>
        <v>0</v>
      </c>
      <c r="Y115" s="68">
        <f>VLOOKUP(B115,'Calcul dezechilibre MWh GMOIS'!$C$3:$AI$167,22,FALSE)</f>
        <v>0</v>
      </c>
      <c r="Z115" s="68">
        <f>VLOOKUP(B115,'Calcul dezechilibre MWh GMOIS'!$C$3:$AI$167,23,FALSE)</f>
        <v>0</v>
      </c>
      <c r="AA115" s="68">
        <f>VLOOKUP(B115,'Calcul dezechilibre MWh GMOIS'!$C$3:$AI$167,24,FALSE)</f>
        <v>0</v>
      </c>
      <c r="AB115" s="68">
        <f>VLOOKUP(B115,'Calcul dezechilibre MWh GMOIS'!$C$3:$AI$167,25,FALSE)</f>
        <v>0</v>
      </c>
      <c r="AC115" s="68">
        <f>VLOOKUP(B115,'Calcul dezechilibre MWh GMOIS'!$C$3:$AI$167,26,FALSE)</f>
        <v>0</v>
      </c>
      <c r="AD115" s="68">
        <f>VLOOKUP(B115,'Calcul dezechilibre MWh GMOIS'!$C$3:$AI$167,27,FALSE)</f>
        <v>0</v>
      </c>
      <c r="AE115" s="68">
        <f>VLOOKUP(B115,'Calcul dezechilibre MWh GMOIS'!$C$3:$AI$167,28,FALSE)</f>
        <v>0</v>
      </c>
      <c r="AF115" s="68">
        <f>VLOOKUP(B115,'Calcul dezechilibre MWh GMOIS'!$C$3:$AI$167,29,FALSE)</f>
        <v>0</v>
      </c>
      <c r="AG115" s="68">
        <f>VLOOKUP(B115,'Calcul dezechilibre MWh GMOIS'!$C$3:$AI$167,30,FALSE)</f>
        <v>0</v>
      </c>
      <c r="AH115" s="68">
        <f>VLOOKUP(B115,'Calcul dezechilibre MWh GMOIS'!$C$3:$AI$167,31,FALSE)</f>
        <v>0</v>
      </c>
      <c r="AI115" s="68">
        <f>VLOOKUP(B115,'Calcul dezechilibre MWh GMOIS'!$C$3:$AI$167,32,FALSE)</f>
        <v>0</v>
      </c>
      <c r="AJ115" s="68">
        <f>VLOOKUP(B115,'Calcul dezechilibre MWh GMOIS'!$C$3:$AI$167,33,FALSE)</f>
        <v>0</v>
      </c>
    </row>
    <row r="116" spans="1:36" s="13" customFormat="1" x14ac:dyDescent="0.45">
      <c r="A116" s="102">
        <v>114</v>
      </c>
      <c r="B116" s="175" t="s">
        <v>315</v>
      </c>
      <c r="C116" s="87">
        <f t="shared" si="3"/>
        <v>751.94584900000007</v>
      </c>
      <c r="D116" s="70">
        <f>VLOOKUP(B116,'Total iesiri UR'!$C$3:$D$167,2,FALSE)</f>
        <v>16678.768151</v>
      </c>
      <c r="E116" s="89">
        <f t="shared" si="10"/>
        <v>4.5084015929252909E-2</v>
      </c>
      <c r="F116" s="39">
        <f>VLOOKUP(B116,'Calcul dezechilibre MWh GMOIS'!$C$3:$AI$167,3,FALSE)</f>
        <v>182.19572500000001</v>
      </c>
      <c r="G116" s="68">
        <f>VLOOKUP(B116,'Calcul dezechilibre MWh GMOIS'!$C$3:$AI$167,4,FALSE)</f>
        <v>-89.508672000000004</v>
      </c>
      <c r="H116" s="68">
        <f>VLOOKUP(B116,'Calcul dezechilibre MWh GMOIS'!$C$3:$AI$167,5,FALSE)</f>
        <v>51.375540000000001</v>
      </c>
      <c r="I116" s="68">
        <f>VLOOKUP(B116,'Calcul dezechilibre MWh GMOIS'!$C$3:$AI$167,6,FALSE)</f>
        <v>-21.753257000000001</v>
      </c>
      <c r="J116" s="68">
        <f>VLOOKUP(B116,'Calcul dezechilibre MWh GMOIS'!$C$3:$AI$167,7,FALSE)</f>
        <v>27.278590000000001</v>
      </c>
      <c r="K116" s="68">
        <f>VLOOKUP(B116,'Calcul dezechilibre MWh GMOIS'!$C$3:$AI$167,8,FALSE)</f>
        <v>36.198659999999997</v>
      </c>
      <c r="L116" s="68">
        <f>VLOOKUP(B116,'Calcul dezechilibre MWh GMOIS'!$C$3:$AI$167,9,FALSE)</f>
        <v>140.84989400000001</v>
      </c>
      <c r="M116" s="68">
        <f>VLOOKUP(B116,'Calcul dezechilibre MWh GMOIS'!$C$3:$AI$167,10,FALSE)</f>
        <v>202.24665999999999</v>
      </c>
      <c r="N116" s="68">
        <f>VLOOKUP(B116,'Calcul dezechilibre MWh GMOIS'!$C$3:$AI$167,11,FALSE)</f>
        <v>117.682902</v>
      </c>
      <c r="O116" s="68">
        <f>VLOOKUP(B116,'Calcul dezechilibre MWh GMOIS'!$C$3:$AI$167,12,FALSE)</f>
        <v>53.265813000000001</v>
      </c>
      <c r="P116" s="68">
        <f>VLOOKUP(B116,'Calcul dezechilibre MWh GMOIS'!$C$3:$AI$167,13,FALSE)</f>
        <v>52.113993999999998</v>
      </c>
      <c r="Q116" s="68">
        <f>VLOOKUP(B116,'Calcul dezechilibre MWh GMOIS'!$C$3:$AI$167,14,FALSE)</f>
        <v>0</v>
      </c>
      <c r="R116" s="68">
        <f>VLOOKUP(B116,'Calcul dezechilibre MWh GMOIS'!$C$3:$AI$167,15,FALSE)</f>
        <v>0</v>
      </c>
      <c r="S116" s="68">
        <f>VLOOKUP(B116,'Calcul dezechilibre MWh GMOIS'!$C$3:$AI$167,16,FALSE)</f>
        <v>0</v>
      </c>
      <c r="T116" s="68">
        <f>VLOOKUP(B116,'Calcul dezechilibre MWh GMOIS'!$C$3:$AI$167,17,FALSE)</f>
        <v>0</v>
      </c>
      <c r="U116" s="68">
        <f>VLOOKUP(B116,'Calcul dezechilibre MWh GMOIS'!$C$3:$AI$167,18,FALSE)</f>
        <v>0</v>
      </c>
      <c r="V116" s="68">
        <f>VLOOKUP(B116,'Calcul dezechilibre MWh GMOIS'!$C$3:$AI$167,19,FALSE)</f>
        <v>0</v>
      </c>
      <c r="W116" s="68">
        <f>VLOOKUP(B116,'Calcul dezechilibre MWh GMOIS'!$C$3:$AI$167,20,FALSE)</f>
        <v>0</v>
      </c>
      <c r="X116" s="68">
        <f>VLOOKUP(B116,'Calcul dezechilibre MWh GMOIS'!$C$3:$AI$167,21,FALSE)</f>
        <v>0</v>
      </c>
      <c r="Y116" s="68">
        <f>VLOOKUP(B116,'Calcul dezechilibre MWh GMOIS'!$C$3:$AI$167,22,FALSE)</f>
        <v>0</v>
      </c>
      <c r="Z116" s="68">
        <f>VLOOKUP(B116,'Calcul dezechilibre MWh GMOIS'!$C$3:$AI$167,23,FALSE)</f>
        <v>0</v>
      </c>
      <c r="AA116" s="68">
        <f>VLOOKUP(B116,'Calcul dezechilibre MWh GMOIS'!$C$3:$AI$167,24,FALSE)</f>
        <v>0</v>
      </c>
      <c r="AB116" s="68">
        <f>VLOOKUP(B116,'Calcul dezechilibre MWh GMOIS'!$C$3:$AI$167,25,FALSE)</f>
        <v>0</v>
      </c>
      <c r="AC116" s="68">
        <f>VLOOKUP(B116,'Calcul dezechilibre MWh GMOIS'!$C$3:$AI$167,26,FALSE)</f>
        <v>0</v>
      </c>
      <c r="AD116" s="68">
        <f>VLOOKUP(B116,'Calcul dezechilibre MWh GMOIS'!$C$3:$AI$167,27,FALSE)</f>
        <v>0</v>
      </c>
      <c r="AE116" s="68">
        <f>VLOOKUP(B116,'Calcul dezechilibre MWh GMOIS'!$C$3:$AI$167,28,FALSE)</f>
        <v>0</v>
      </c>
      <c r="AF116" s="68">
        <f>VLOOKUP(B116,'Calcul dezechilibre MWh GMOIS'!$C$3:$AI$167,29,FALSE)</f>
        <v>0</v>
      </c>
      <c r="AG116" s="68">
        <f>VLOOKUP(B116,'Calcul dezechilibre MWh GMOIS'!$C$3:$AI$167,30,FALSE)</f>
        <v>0</v>
      </c>
      <c r="AH116" s="68">
        <f>VLOOKUP(B116,'Calcul dezechilibre MWh GMOIS'!$C$3:$AI$167,31,FALSE)</f>
        <v>0</v>
      </c>
      <c r="AI116" s="68">
        <f>VLOOKUP(B116,'Calcul dezechilibre MWh GMOIS'!$C$3:$AI$167,32,FALSE)</f>
        <v>0</v>
      </c>
      <c r="AJ116" s="68">
        <f>VLOOKUP(B116,'Calcul dezechilibre MWh GMOIS'!$C$3:$AI$167,33,FALSE)</f>
        <v>0</v>
      </c>
    </row>
    <row r="117" spans="1:36" s="13" customFormat="1" x14ac:dyDescent="0.45">
      <c r="A117" s="102">
        <v>115</v>
      </c>
      <c r="B117" s="175" t="s">
        <v>153</v>
      </c>
      <c r="C117" s="87">
        <f t="shared" si="3"/>
        <v>-1167.158011</v>
      </c>
      <c r="D117" s="70">
        <f>VLOOKUP(B117,'Total iesiri UR'!$C$3:$D$167,2,FALSE)</f>
        <v>17261.028154</v>
      </c>
      <c r="E117" s="89">
        <f t="shared" si="10"/>
        <v>-6.7618104818948893E-2</v>
      </c>
      <c r="F117" s="39">
        <f>VLOOKUP(B117,'Calcul dezechilibre MWh GMOIS'!$C$3:$AI$167,3,FALSE)</f>
        <v>-153.15208699999999</v>
      </c>
      <c r="G117" s="68">
        <f>VLOOKUP(B117,'Calcul dezechilibre MWh GMOIS'!$C$3:$AI$167,4,FALSE)</f>
        <v>-120.011605</v>
      </c>
      <c r="H117" s="68">
        <f>VLOOKUP(B117,'Calcul dezechilibre MWh GMOIS'!$C$3:$AI$167,5,FALSE)</f>
        <v>-124.067177</v>
      </c>
      <c r="I117" s="68">
        <f>VLOOKUP(B117,'Calcul dezechilibre MWh GMOIS'!$C$3:$AI$167,6,FALSE)</f>
        <v>-104.563036</v>
      </c>
      <c r="J117" s="68">
        <f>VLOOKUP(B117,'Calcul dezechilibre MWh GMOIS'!$C$3:$AI$167,7,FALSE)</f>
        <v>-104.158845</v>
      </c>
      <c r="K117" s="68">
        <f>VLOOKUP(B117,'Calcul dezechilibre MWh GMOIS'!$C$3:$AI$167,8,FALSE)</f>
        <v>-165.292168</v>
      </c>
      <c r="L117" s="68">
        <f>VLOOKUP(B117,'Calcul dezechilibre MWh GMOIS'!$C$3:$AI$167,9,FALSE)</f>
        <v>-71.190385000000006</v>
      </c>
      <c r="M117" s="68">
        <f>VLOOKUP(B117,'Calcul dezechilibre MWh GMOIS'!$C$3:$AI$167,10,FALSE)</f>
        <v>32.904893999999999</v>
      </c>
      <c r="N117" s="68">
        <f>VLOOKUP(B117,'Calcul dezechilibre MWh GMOIS'!$C$3:$AI$167,11,FALSE)</f>
        <v>-77.354296000000005</v>
      </c>
      <c r="O117" s="68">
        <f>VLOOKUP(B117,'Calcul dezechilibre MWh GMOIS'!$C$3:$AI$167,12,FALSE)</f>
        <v>-168.20626200000001</v>
      </c>
      <c r="P117" s="68">
        <f>VLOOKUP(B117,'Calcul dezechilibre MWh GMOIS'!$C$3:$AI$167,13,FALSE)</f>
        <v>-112.067044</v>
      </c>
      <c r="Q117" s="68">
        <f>VLOOKUP(B117,'Calcul dezechilibre MWh GMOIS'!$C$3:$AI$167,14,FALSE)</f>
        <v>0</v>
      </c>
      <c r="R117" s="68">
        <f>VLOOKUP(B117,'Calcul dezechilibre MWh GMOIS'!$C$3:$AI$167,15,FALSE)</f>
        <v>0</v>
      </c>
      <c r="S117" s="68">
        <f>VLOOKUP(B117,'Calcul dezechilibre MWh GMOIS'!$C$3:$AI$167,16,FALSE)</f>
        <v>0</v>
      </c>
      <c r="T117" s="68">
        <f>VLOOKUP(B117,'Calcul dezechilibre MWh GMOIS'!$C$3:$AI$167,17,FALSE)</f>
        <v>0</v>
      </c>
      <c r="U117" s="68">
        <f>VLOOKUP(B117,'Calcul dezechilibre MWh GMOIS'!$C$3:$AI$167,18,FALSE)</f>
        <v>0</v>
      </c>
      <c r="V117" s="68">
        <f>VLOOKUP(B117,'Calcul dezechilibre MWh GMOIS'!$C$3:$AI$167,19,FALSE)</f>
        <v>0</v>
      </c>
      <c r="W117" s="68">
        <f>VLOOKUP(B117,'Calcul dezechilibre MWh GMOIS'!$C$3:$AI$167,20,FALSE)</f>
        <v>0</v>
      </c>
      <c r="X117" s="68">
        <f>VLOOKUP(B117,'Calcul dezechilibre MWh GMOIS'!$C$3:$AI$167,21,FALSE)</f>
        <v>0</v>
      </c>
      <c r="Y117" s="68">
        <f>VLOOKUP(B117,'Calcul dezechilibre MWh GMOIS'!$C$3:$AI$167,22,FALSE)</f>
        <v>0</v>
      </c>
      <c r="Z117" s="68">
        <f>VLOOKUP(B117,'Calcul dezechilibre MWh GMOIS'!$C$3:$AI$167,23,FALSE)</f>
        <v>0</v>
      </c>
      <c r="AA117" s="68">
        <f>VLOOKUP(B117,'Calcul dezechilibre MWh GMOIS'!$C$3:$AI$167,24,FALSE)</f>
        <v>0</v>
      </c>
      <c r="AB117" s="68">
        <f>VLOOKUP(B117,'Calcul dezechilibre MWh GMOIS'!$C$3:$AI$167,25,FALSE)</f>
        <v>0</v>
      </c>
      <c r="AC117" s="68">
        <f>VLOOKUP(B117,'Calcul dezechilibre MWh GMOIS'!$C$3:$AI$167,26,FALSE)</f>
        <v>0</v>
      </c>
      <c r="AD117" s="68">
        <f>VLOOKUP(B117,'Calcul dezechilibre MWh GMOIS'!$C$3:$AI$167,27,FALSE)</f>
        <v>0</v>
      </c>
      <c r="AE117" s="68">
        <f>VLOOKUP(B117,'Calcul dezechilibre MWh GMOIS'!$C$3:$AI$167,28,FALSE)</f>
        <v>0</v>
      </c>
      <c r="AF117" s="68">
        <f>VLOOKUP(B117,'Calcul dezechilibre MWh GMOIS'!$C$3:$AI$167,29,FALSE)</f>
        <v>0</v>
      </c>
      <c r="AG117" s="68">
        <f>VLOOKUP(B117,'Calcul dezechilibre MWh GMOIS'!$C$3:$AI$167,30,FALSE)</f>
        <v>0</v>
      </c>
      <c r="AH117" s="68">
        <f>VLOOKUP(B117,'Calcul dezechilibre MWh GMOIS'!$C$3:$AI$167,31,FALSE)</f>
        <v>0</v>
      </c>
      <c r="AI117" s="68">
        <f>VLOOKUP(B117,'Calcul dezechilibre MWh GMOIS'!$C$3:$AI$167,32,FALSE)</f>
        <v>0</v>
      </c>
      <c r="AJ117" s="68">
        <f>VLOOKUP(B117,'Calcul dezechilibre MWh GMOIS'!$C$3:$AI$167,33,FALSE)</f>
        <v>0</v>
      </c>
    </row>
    <row r="118" spans="1:36" s="13" customFormat="1" x14ac:dyDescent="0.45">
      <c r="A118" s="102">
        <v>116</v>
      </c>
      <c r="B118" s="176" t="s">
        <v>183</v>
      </c>
      <c r="C118" s="87">
        <f t="shared" si="3"/>
        <v>0</v>
      </c>
      <c r="D118" s="70">
        <f>VLOOKUP(B118,'Total iesiri UR'!$C$3:$D$167,2,FALSE)</f>
        <v>0</v>
      </c>
      <c r="E118" s="89">
        <f t="shared" ref="E118:E120" si="11">IF(D118=0,IF(C118=0,0,100%),(C118)/D118)</f>
        <v>0</v>
      </c>
      <c r="F118" s="39">
        <f>VLOOKUP(B118,'Calcul dezechilibre MWh GMOIS'!$C$3:$AI$167,3,FALSE)</f>
        <v>0</v>
      </c>
      <c r="G118" s="68">
        <f>VLOOKUP(B118,'Calcul dezechilibre MWh GMOIS'!$C$3:$AI$167,4,FALSE)</f>
        <v>0</v>
      </c>
      <c r="H118" s="68">
        <f>VLOOKUP(B118,'Calcul dezechilibre MWh GMOIS'!$C$3:$AI$167,5,FALSE)</f>
        <v>0</v>
      </c>
      <c r="I118" s="68">
        <f>VLOOKUP(B118,'Calcul dezechilibre MWh GMOIS'!$C$3:$AI$167,6,FALSE)</f>
        <v>0</v>
      </c>
      <c r="J118" s="68">
        <f>VLOOKUP(B118,'Calcul dezechilibre MWh GMOIS'!$C$3:$AI$167,7,FALSE)</f>
        <v>0</v>
      </c>
      <c r="K118" s="68">
        <f>VLOOKUP(B118,'Calcul dezechilibre MWh GMOIS'!$C$3:$AI$167,8,FALSE)</f>
        <v>0</v>
      </c>
      <c r="L118" s="68">
        <f>VLOOKUP(B118,'Calcul dezechilibre MWh GMOIS'!$C$3:$AI$167,9,FALSE)</f>
        <v>0</v>
      </c>
      <c r="M118" s="68">
        <f>VLOOKUP(B118,'Calcul dezechilibre MWh GMOIS'!$C$3:$AI$167,10,FALSE)</f>
        <v>0</v>
      </c>
      <c r="N118" s="68">
        <f>VLOOKUP(B118,'Calcul dezechilibre MWh GMOIS'!$C$3:$AI$167,11,FALSE)</f>
        <v>0</v>
      </c>
      <c r="O118" s="68">
        <f>VLOOKUP(B118,'Calcul dezechilibre MWh GMOIS'!$C$3:$AI$167,12,FALSE)</f>
        <v>0</v>
      </c>
      <c r="P118" s="68">
        <f>VLOOKUP(B118,'Calcul dezechilibre MWh GMOIS'!$C$3:$AI$167,13,FALSE)</f>
        <v>0</v>
      </c>
      <c r="Q118" s="68">
        <f>VLOOKUP(B118,'Calcul dezechilibre MWh GMOIS'!$C$3:$AI$167,14,FALSE)</f>
        <v>0</v>
      </c>
      <c r="R118" s="68">
        <f>VLOOKUP(B118,'Calcul dezechilibre MWh GMOIS'!$C$3:$AI$167,15,FALSE)</f>
        <v>0</v>
      </c>
      <c r="S118" s="68">
        <f>VLOOKUP(B118,'Calcul dezechilibre MWh GMOIS'!$C$3:$AI$167,16,FALSE)</f>
        <v>0</v>
      </c>
      <c r="T118" s="68">
        <f>VLOOKUP(B118,'Calcul dezechilibre MWh GMOIS'!$C$3:$AI$167,17,FALSE)</f>
        <v>0</v>
      </c>
      <c r="U118" s="68">
        <f>VLOOKUP(B118,'Calcul dezechilibre MWh GMOIS'!$C$3:$AI$167,18,FALSE)</f>
        <v>0</v>
      </c>
      <c r="V118" s="68">
        <f>VLOOKUP(B118,'Calcul dezechilibre MWh GMOIS'!$C$3:$AI$167,19,FALSE)</f>
        <v>0</v>
      </c>
      <c r="W118" s="68">
        <f>VLOOKUP(B118,'Calcul dezechilibre MWh GMOIS'!$C$3:$AI$167,20,FALSE)</f>
        <v>0</v>
      </c>
      <c r="X118" s="68">
        <f>VLOOKUP(B118,'Calcul dezechilibre MWh GMOIS'!$C$3:$AI$167,21,FALSE)</f>
        <v>0</v>
      </c>
      <c r="Y118" s="68">
        <f>VLOOKUP(B118,'Calcul dezechilibre MWh GMOIS'!$C$3:$AI$167,22,FALSE)</f>
        <v>0</v>
      </c>
      <c r="Z118" s="68">
        <f>VLOOKUP(B118,'Calcul dezechilibre MWh GMOIS'!$C$3:$AI$167,23,FALSE)</f>
        <v>0</v>
      </c>
      <c r="AA118" s="68">
        <f>VLOOKUP(B118,'Calcul dezechilibre MWh GMOIS'!$C$3:$AI$167,24,FALSE)</f>
        <v>0</v>
      </c>
      <c r="AB118" s="68">
        <f>VLOOKUP(B118,'Calcul dezechilibre MWh GMOIS'!$C$3:$AI$167,25,FALSE)</f>
        <v>0</v>
      </c>
      <c r="AC118" s="68">
        <f>VLOOKUP(B118,'Calcul dezechilibre MWh GMOIS'!$C$3:$AI$167,26,FALSE)</f>
        <v>0</v>
      </c>
      <c r="AD118" s="68">
        <f>VLOOKUP(B118,'Calcul dezechilibre MWh GMOIS'!$C$3:$AI$167,27,FALSE)</f>
        <v>0</v>
      </c>
      <c r="AE118" s="68">
        <f>VLOOKUP(B118,'Calcul dezechilibre MWh GMOIS'!$C$3:$AI$167,28,FALSE)</f>
        <v>0</v>
      </c>
      <c r="AF118" s="68">
        <f>VLOOKUP(B118,'Calcul dezechilibre MWh GMOIS'!$C$3:$AI$167,29,FALSE)</f>
        <v>0</v>
      </c>
      <c r="AG118" s="68">
        <f>VLOOKUP(B118,'Calcul dezechilibre MWh GMOIS'!$C$3:$AI$167,30,FALSE)</f>
        <v>0</v>
      </c>
      <c r="AH118" s="68">
        <f>VLOOKUP(B118,'Calcul dezechilibre MWh GMOIS'!$C$3:$AI$167,31,FALSE)</f>
        <v>0</v>
      </c>
      <c r="AI118" s="68">
        <f>VLOOKUP(B118,'Calcul dezechilibre MWh GMOIS'!$C$3:$AI$167,32,FALSE)</f>
        <v>0</v>
      </c>
      <c r="AJ118" s="68">
        <f>VLOOKUP(B118,'Calcul dezechilibre MWh GMOIS'!$C$3:$AI$167,33,FALSE)</f>
        <v>0</v>
      </c>
    </row>
    <row r="119" spans="1:36" s="13" customFormat="1" x14ac:dyDescent="0.45">
      <c r="A119" s="102">
        <v>117</v>
      </c>
      <c r="B119" s="177" t="s">
        <v>269</v>
      </c>
      <c r="C119" s="87">
        <f t="shared" si="3"/>
        <v>0.31658900000000001</v>
      </c>
      <c r="D119" s="70">
        <f>VLOOKUP(B119,'Total iesiri UR'!$C$3:$D$167,2,FALSE)</f>
        <v>300</v>
      </c>
      <c r="E119" s="89">
        <f t="shared" si="11"/>
        <v>1.0552966666666668E-3</v>
      </c>
      <c r="F119" s="39">
        <f>VLOOKUP(B119,'Calcul dezechilibre MWh GMOIS'!$C$3:$AI$167,3,FALSE)</f>
        <v>0</v>
      </c>
      <c r="G119" s="68">
        <f>VLOOKUP(B119,'Calcul dezechilibre MWh GMOIS'!$C$3:$AI$167,4,FALSE)</f>
        <v>0</v>
      </c>
      <c r="H119" s="68">
        <f>VLOOKUP(B119,'Calcul dezechilibre MWh GMOIS'!$C$3:$AI$167,5,FALSE)</f>
        <v>0</v>
      </c>
      <c r="I119" s="68">
        <f>VLOOKUP(B119,'Calcul dezechilibre MWh GMOIS'!$C$3:$AI$167,6,FALSE)</f>
        <v>0</v>
      </c>
      <c r="J119" s="68">
        <f>VLOOKUP(B119,'Calcul dezechilibre MWh GMOIS'!$C$3:$AI$167,7,FALSE)</f>
        <v>0</v>
      </c>
      <c r="K119" s="68">
        <f>VLOOKUP(B119,'Calcul dezechilibre MWh GMOIS'!$C$3:$AI$167,8,FALSE)</f>
        <v>0</v>
      </c>
      <c r="L119" s="68">
        <f>VLOOKUP(B119,'Calcul dezechilibre MWh GMOIS'!$C$3:$AI$167,9,FALSE)</f>
        <v>0</v>
      </c>
      <c r="M119" s="68">
        <f>VLOOKUP(B119,'Calcul dezechilibre MWh GMOIS'!$C$3:$AI$167,10,FALSE)</f>
        <v>0</v>
      </c>
      <c r="N119" s="68">
        <f>VLOOKUP(B119,'Calcul dezechilibre MWh GMOIS'!$C$3:$AI$167,11,FALSE)</f>
        <v>0</v>
      </c>
      <c r="O119" s="68">
        <f>VLOOKUP(B119,'Calcul dezechilibre MWh GMOIS'!$C$3:$AI$167,12,FALSE)</f>
        <v>0.31658900000000001</v>
      </c>
      <c r="P119" s="68">
        <f>VLOOKUP(B119,'Calcul dezechilibre MWh GMOIS'!$C$3:$AI$167,13,FALSE)</f>
        <v>0</v>
      </c>
      <c r="Q119" s="68">
        <f>VLOOKUP(B119,'Calcul dezechilibre MWh GMOIS'!$C$3:$AI$167,14,FALSE)</f>
        <v>0</v>
      </c>
      <c r="R119" s="68">
        <f>VLOOKUP(B119,'Calcul dezechilibre MWh GMOIS'!$C$3:$AI$167,15,FALSE)</f>
        <v>0</v>
      </c>
      <c r="S119" s="68">
        <f>VLOOKUP(B119,'Calcul dezechilibre MWh GMOIS'!$C$3:$AI$167,16,FALSE)</f>
        <v>0</v>
      </c>
      <c r="T119" s="68">
        <f>VLOOKUP(B119,'Calcul dezechilibre MWh GMOIS'!$C$3:$AI$167,17,FALSE)</f>
        <v>0</v>
      </c>
      <c r="U119" s="68">
        <f>VLOOKUP(B119,'Calcul dezechilibre MWh GMOIS'!$C$3:$AI$167,18,FALSE)</f>
        <v>0</v>
      </c>
      <c r="V119" s="68">
        <f>VLOOKUP(B119,'Calcul dezechilibre MWh GMOIS'!$C$3:$AI$167,19,FALSE)</f>
        <v>0</v>
      </c>
      <c r="W119" s="68">
        <f>VLOOKUP(B119,'Calcul dezechilibre MWh GMOIS'!$C$3:$AI$167,20,FALSE)</f>
        <v>0</v>
      </c>
      <c r="X119" s="68">
        <f>VLOOKUP(B119,'Calcul dezechilibre MWh GMOIS'!$C$3:$AI$167,21,FALSE)</f>
        <v>0</v>
      </c>
      <c r="Y119" s="68">
        <f>VLOOKUP(B119,'Calcul dezechilibre MWh GMOIS'!$C$3:$AI$167,22,FALSE)</f>
        <v>0</v>
      </c>
      <c r="Z119" s="68">
        <f>VLOOKUP(B119,'Calcul dezechilibre MWh GMOIS'!$C$3:$AI$167,23,FALSE)</f>
        <v>0</v>
      </c>
      <c r="AA119" s="68">
        <f>VLOOKUP(B119,'Calcul dezechilibre MWh GMOIS'!$C$3:$AI$167,24,FALSE)</f>
        <v>0</v>
      </c>
      <c r="AB119" s="68">
        <f>VLOOKUP(B119,'Calcul dezechilibre MWh GMOIS'!$C$3:$AI$167,25,FALSE)</f>
        <v>0</v>
      </c>
      <c r="AC119" s="68">
        <f>VLOOKUP(B119,'Calcul dezechilibre MWh GMOIS'!$C$3:$AI$167,26,FALSE)</f>
        <v>0</v>
      </c>
      <c r="AD119" s="68">
        <f>VLOOKUP(B119,'Calcul dezechilibre MWh GMOIS'!$C$3:$AI$167,27,FALSE)</f>
        <v>0</v>
      </c>
      <c r="AE119" s="68">
        <f>VLOOKUP(B119,'Calcul dezechilibre MWh GMOIS'!$C$3:$AI$167,28,FALSE)</f>
        <v>0</v>
      </c>
      <c r="AF119" s="68">
        <f>VLOOKUP(B119,'Calcul dezechilibre MWh GMOIS'!$C$3:$AI$167,29,FALSE)</f>
        <v>0</v>
      </c>
      <c r="AG119" s="68">
        <f>VLOOKUP(B119,'Calcul dezechilibre MWh GMOIS'!$C$3:$AI$167,30,FALSE)</f>
        <v>0</v>
      </c>
      <c r="AH119" s="68">
        <f>VLOOKUP(B119,'Calcul dezechilibre MWh GMOIS'!$C$3:$AI$167,31,FALSE)</f>
        <v>0</v>
      </c>
      <c r="AI119" s="68">
        <f>VLOOKUP(B119,'Calcul dezechilibre MWh GMOIS'!$C$3:$AI$167,32,FALSE)</f>
        <v>0</v>
      </c>
      <c r="AJ119" s="68">
        <f>VLOOKUP(B119,'Calcul dezechilibre MWh GMOIS'!$C$3:$AI$167,33,FALSE)</f>
        <v>0</v>
      </c>
    </row>
    <row r="120" spans="1:36" s="13" customFormat="1" x14ac:dyDescent="0.45">
      <c r="A120" s="102">
        <v>118</v>
      </c>
      <c r="B120" s="177" t="s">
        <v>127</v>
      </c>
      <c r="C120" s="87">
        <f t="shared" si="3"/>
        <v>0</v>
      </c>
      <c r="D120" s="70">
        <f>VLOOKUP(B120,'Total iesiri UR'!$C$3:$D$167,2,FALSE)</f>
        <v>0</v>
      </c>
      <c r="E120" s="89">
        <f t="shared" si="11"/>
        <v>0</v>
      </c>
      <c r="F120" s="39">
        <f>VLOOKUP(B120,'Calcul dezechilibre MWh GMOIS'!$C$3:$AI$167,3,FALSE)</f>
        <v>0</v>
      </c>
      <c r="G120" s="68">
        <f>VLOOKUP(B120,'Calcul dezechilibre MWh GMOIS'!$C$3:$AI$167,4,FALSE)</f>
        <v>0</v>
      </c>
      <c r="H120" s="68">
        <f>VLOOKUP(B120,'Calcul dezechilibre MWh GMOIS'!$C$3:$AI$167,5,FALSE)</f>
        <v>0</v>
      </c>
      <c r="I120" s="68">
        <f>VLOOKUP(B120,'Calcul dezechilibre MWh GMOIS'!$C$3:$AI$167,6,FALSE)</f>
        <v>0</v>
      </c>
      <c r="J120" s="68">
        <f>VLOOKUP(B120,'Calcul dezechilibre MWh GMOIS'!$C$3:$AI$167,7,FALSE)</f>
        <v>0</v>
      </c>
      <c r="K120" s="68">
        <f>VLOOKUP(B120,'Calcul dezechilibre MWh GMOIS'!$C$3:$AI$167,8,FALSE)</f>
        <v>0</v>
      </c>
      <c r="L120" s="68">
        <f>VLOOKUP(B120,'Calcul dezechilibre MWh GMOIS'!$C$3:$AI$167,9,FALSE)</f>
        <v>0</v>
      </c>
      <c r="M120" s="68">
        <f>VLOOKUP(B120,'Calcul dezechilibre MWh GMOIS'!$C$3:$AI$167,10,FALSE)</f>
        <v>0</v>
      </c>
      <c r="N120" s="68">
        <f>VLOOKUP(B120,'Calcul dezechilibre MWh GMOIS'!$C$3:$AI$167,11,FALSE)</f>
        <v>0</v>
      </c>
      <c r="O120" s="68">
        <f>VLOOKUP(B120,'Calcul dezechilibre MWh GMOIS'!$C$3:$AI$167,12,FALSE)</f>
        <v>0</v>
      </c>
      <c r="P120" s="68">
        <f>VLOOKUP(B120,'Calcul dezechilibre MWh GMOIS'!$C$3:$AI$167,13,FALSE)</f>
        <v>0</v>
      </c>
      <c r="Q120" s="68">
        <f>VLOOKUP(B120,'Calcul dezechilibre MWh GMOIS'!$C$3:$AI$167,14,FALSE)</f>
        <v>0</v>
      </c>
      <c r="R120" s="68">
        <f>VLOOKUP(B120,'Calcul dezechilibre MWh GMOIS'!$C$3:$AI$167,15,FALSE)</f>
        <v>0</v>
      </c>
      <c r="S120" s="68">
        <f>VLOOKUP(B120,'Calcul dezechilibre MWh GMOIS'!$C$3:$AI$167,16,FALSE)</f>
        <v>0</v>
      </c>
      <c r="T120" s="68">
        <f>VLOOKUP(B120,'Calcul dezechilibre MWh GMOIS'!$C$3:$AI$167,17,FALSE)</f>
        <v>0</v>
      </c>
      <c r="U120" s="68">
        <f>VLOOKUP(B120,'Calcul dezechilibre MWh GMOIS'!$C$3:$AI$167,18,FALSE)</f>
        <v>0</v>
      </c>
      <c r="V120" s="68">
        <f>VLOOKUP(B120,'Calcul dezechilibre MWh GMOIS'!$C$3:$AI$167,19,FALSE)</f>
        <v>0</v>
      </c>
      <c r="W120" s="68">
        <f>VLOOKUP(B120,'Calcul dezechilibre MWh GMOIS'!$C$3:$AI$167,20,FALSE)</f>
        <v>0</v>
      </c>
      <c r="X120" s="68">
        <f>VLOOKUP(B120,'Calcul dezechilibre MWh GMOIS'!$C$3:$AI$167,21,FALSE)</f>
        <v>0</v>
      </c>
      <c r="Y120" s="68">
        <f>VLOOKUP(B120,'Calcul dezechilibre MWh GMOIS'!$C$3:$AI$167,22,FALSE)</f>
        <v>0</v>
      </c>
      <c r="Z120" s="68">
        <f>VLOOKUP(B120,'Calcul dezechilibre MWh GMOIS'!$C$3:$AI$167,23,FALSE)</f>
        <v>0</v>
      </c>
      <c r="AA120" s="68">
        <f>VLOOKUP(B120,'Calcul dezechilibre MWh GMOIS'!$C$3:$AI$167,24,FALSE)</f>
        <v>0</v>
      </c>
      <c r="AB120" s="68">
        <f>VLOOKUP(B120,'Calcul dezechilibre MWh GMOIS'!$C$3:$AI$167,25,FALSE)</f>
        <v>0</v>
      </c>
      <c r="AC120" s="68">
        <f>VLOOKUP(B120,'Calcul dezechilibre MWh GMOIS'!$C$3:$AI$167,26,FALSE)</f>
        <v>0</v>
      </c>
      <c r="AD120" s="68">
        <f>VLOOKUP(B120,'Calcul dezechilibre MWh GMOIS'!$C$3:$AI$167,27,FALSE)</f>
        <v>0</v>
      </c>
      <c r="AE120" s="68">
        <f>VLOOKUP(B120,'Calcul dezechilibre MWh GMOIS'!$C$3:$AI$167,28,FALSE)</f>
        <v>0</v>
      </c>
      <c r="AF120" s="68">
        <f>VLOOKUP(B120,'Calcul dezechilibre MWh GMOIS'!$C$3:$AI$167,29,FALSE)</f>
        <v>0</v>
      </c>
      <c r="AG120" s="68">
        <f>VLOOKUP(B120,'Calcul dezechilibre MWh GMOIS'!$C$3:$AI$167,30,FALSE)</f>
        <v>0</v>
      </c>
      <c r="AH120" s="68">
        <f>VLOOKUP(B120,'Calcul dezechilibre MWh GMOIS'!$C$3:$AI$167,31,FALSE)</f>
        <v>0</v>
      </c>
      <c r="AI120" s="68">
        <f>VLOOKUP(B120,'Calcul dezechilibre MWh GMOIS'!$C$3:$AI$167,32,FALSE)</f>
        <v>0</v>
      </c>
      <c r="AJ120" s="68">
        <f>VLOOKUP(B120,'Calcul dezechilibre MWh GMOIS'!$C$3:$AI$167,33,FALSE)</f>
        <v>0</v>
      </c>
    </row>
    <row r="121" spans="1:36" s="13" customFormat="1" x14ac:dyDescent="0.45">
      <c r="A121" s="102">
        <v>119</v>
      </c>
      <c r="B121" s="176" t="s">
        <v>238</v>
      </c>
      <c r="C121" s="87">
        <f t="shared" si="3"/>
        <v>0</v>
      </c>
      <c r="D121" s="70">
        <f>VLOOKUP(B121,'Total iesiri UR'!$C$3:$D$167,2,FALSE)</f>
        <v>0</v>
      </c>
      <c r="E121" s="141">
        <f>IF(D121=0,IF(C121=0,0,100%),(C121)/D121)</f>
        <v>0</v>
      </c>
      <c r="F121" s="39">
        <f>VLOOKUP(B121,'Calcul dezechilibre MWh GMOIS'!$C$3:$AI$167,3,FALSE)</f>
        <v>0</v>
      </c>
      <c r="G121" s="68">
        <f>VLOOKUP(B121,'Calcul dezechilibre MWh GMOIS'!$C$3:$AI$167,4,FALSE)</f>
        <v>0</v>
      </c>
      <c r="H121" s="68">
        <f>VLOOKUP(B121,'Calcul dezechilibre MWh GMOIS'!$C$3:$AI$167,5,FALSE)</f>
        <v>0</v>
      </c>
      <c r="I121" s="68">
        <f>VLOOKUP(B121,'Calcul dezechilibre MWh GMOIS'!$C$3:$AI$167,6,FALSE)</f>
        <v>0</v>
      </c>
      <c r="J121" s="68">
        <f>VLOOKUP(B121,'Calcul dezechilibre MWh GMOIS'!$C$3:$AI$167,7,FALSE)</f>
        <v>0</v>
      </c>
      <c r="K121" s="68">
        <f>VLOOKUP(B121,'Calcul dezechilibre MWh GMOIS'!$C$3:$AI$167,8,FALSE)</f>
        <v>0</v>
      </c>
      <c r="L121" s="68">
        <f>VLOOKUP(B121,'Calcul dezechilibre MWh GMOIS'!$C$3:$AI$167,9,FALSE)</f>
        <v>0</v>
      </c>
      <c r="M121" s="68">
        <f>VLOOKUP(B121,'Calcul dezechilibre MWh GMOIS'!$C$3:$AI$167,10,FALSE)</f>
        <v>0</v>
      </c>
      <c r="N121" s="68">
        <f>VLOOKUP(B121,'Calcul dezechilibre MWh GMOIS'!$C$3:$AI$167,11,FALSE)</f>
        <v>0</v>
      </c>
      <c r="O121" s="68">
        <f>VLOOKUP(B121,'Calcul dezechilibre MWh GMOIS'!$C$3:$AI$167,12,FALSE)</f>
        <v>0</v>
      </c>
      <c r="P121" s="68">
        <f>VLOOKUP(B121,'Calcul dezechilibre MWh GMOIS'!$C$3:$AI$167,13,FALSE)</f>
        <v>0</v>
      </c>
      <c r="Q121" s="68">
        <f>VLOOKUP(B121,'Calcul dezechilibre MWh GMOIS'!$C$3:$AI$167,14,FALSE)</f>
        <v>0</v>
      </c>
      <c r="R121" s="68">
        <f>VLOOKUP(B121,'Calcul dezechilibre MWh GMOIS'!$C$3:$AI$167,15,FALSE)</f>
        <v>0</v>
      </c>
      <c r="S121" s="68">
        <f>VLOOKUP(B121,'Calcul dezechilibre MWh GMOIS'!$C$3:$AI$167,16,FALSE)</f>
        <v>0</v>
      </c>
      <c r="T121" s="68">
        <f>VLOOKUP(B121,'Calcul dezechilibre MWh GMOIS'!$C$3:$AI$167,17,FALSE)</f>
        <v>0</v>
      </c>
      <c r="U121" s="68">
        <f>VLOOKUP(B121,'Calcul dezechilibre MWh GMOIS'!$C$3:$AI$167,18,FALSE)</f>
        <v>0</v>
      </c>
      <c r="V121" s="68">
        <f>VLOOKUP(B121,'Calcul dezechilibre MWh GMOIS'!$C$3:$AI$167,19,FALSE)</f>
        <v>0</v>
      </c>
      <c r="W121" s="68">
        <f>VLOOKUP(B121,'Calcul dezechilibre MWh GMOIS'!$C$3:$AI$167,20,FALSE)</f>
        <v>0</v>
      </c>
      <c r="X121" s="68">
        <f>VLOOKUP(B121,'Calcul dezechilibre MWh GMOIS'!$C$3:$AI$167,21,FALSE)</f>
        <v>0</v>
      </c>
      <c r="Y121" s="68">
        <f>VLOOKUP(B121,'Calcul dezechilibre MWh GMOIS'!$C$3:$AI$167,22,FALSE)</f>
        <v>0</v>
      </c>
      <c r="Z121" s="68">
        <f>VLOOKUP(B121,'Calcul dezechilibre MWh GMOIS'!$C$3:$AI$167,23,FALSE)</f>
        <v>0</v>
      </c>
      <c r="AA121" s="68">
        <f>VLOOKUP(B121,'Calcul dezechilibre MWh GMOIS'!$C$3:$AI$167,24,FALSE)</f>
        <v>0</v>
      </c>
      <c r="AB121" s="68">
        <f>VLOOKUP(B121,'Calcul dezechilibre MWh GMOIS'!$C$3:$AI$167,25,FALSE)</f>
        <v>0</v>
      </c>
      <c r="AC121" s="68">
        <f>VLOOKUP(B121,'Calcul dezechilibre MWh GMOIS'!$C$3:$AI$167,26,FALSE)</f>
        <v>0</v>
      </c>
      <c r="AD121" s="68">
        <f>VLOOKUP(B121,'Calcul dezechilibre MWh GMOIS'!$C$3:$AI$167,27,FALSE)</f>
        <v>0</v>
      </c>
      <c r="AE121" s="68">
        <f>VLOOKUP(B121,'Calcul dezechilibre MWh GMOIS'!$C$3:$AI$167,28,FALSE)</f>
        <v>0</v>
      </c>
      <c r="AF121" s="68">
        <f>VLOOKUP(B121,'Calcul dezechilibre MWh GMOIS'!$C$3:$AI$167,29,FALSE)</f>
        <v>0</v>
      </c>
      <c r="AG121" s="68">
        <f>VLOOKUP(B121,'Calcul dezechilibre MWh GMOIS'!$C$3:$AI$167,30,FALSE)</f>
        <v>0</v>
      </c>
      <c r="AH121" s="68">
        <f>VLOOKUP(B121,'Calcul dezechilibre MWh GMOIS'!$C$3:$AI$167,31,FALSE)</f>
        <v>0</v>
      </c>
      <c r="AI121" s="68">
        <f>VLOOKUP(B121,'Calcul dezechilibre MWh GMOIS'!$C$3:$AI$167,32,FALSE)</f>
        <v>0</v>
      </c>
      <c r="AJ121" s="68">
        <f>VLOOKUP(B121,'Calcul dezechilibre MWh GMOIS'!$C$3:$AI$167,33,FALSE)</f>
        <v>0</v>
      </c>
    </row>
    <row r="122" spans="1:36" s="13" customFormat="1" x14ac:dyDescent="0.45">
      <c r="A122" s="102">
        <v>120</v>
      </c>
      <c r="B122" s="177" t="s">
        <v>286</v>
      </c>
      <c r="C122" s="87">
        <f t="shared" si="3"/>
        <v>0</v>
      </c>
      <c r="D122" s="70">
        <f>VLOOKUP(B122,'Total iesiri UR'!$C$3:$D$167,2,FALSE)</f>
        <v>0</v>
      </c>
      <c r="E122" s="141">
        <f>IF(D122=0,IF(C122=0,0,100%),(C122)/D122)</f>
        <v>0</v>
      </c>
      <c r="F122" s="39">
        <f>VLOOKUP(B122,'Calcul dezechilibre MWh GMOIS'!$C$3:$AI$167,3,FALSE)</f>
        <v>0</v>
      </c>
      <c r="G122" s="68">
        <f>VLOOKUP(B122,'Calcul dezechilibre MWh GMOIS'!$C$3:$AI$167,4,FALSE)</f>
        <v>0</v>
      </c>
      <c r="H122" s="68">
        <f>VLOOKUP(B122,'Calcul dezechilibre MWh GMOIS'!$C$3:$AI$167,5,FALSE)</f>
        <v>0</v>
      </c>
      <c r="I122" s="68">
        <f>VLOOKUP(B122,'Calcul dezechilibre MWh GMOIS'!$C$3:$AI$167,6,FALSE)</f>
        <v>0</v>
      </c>
      <c r="J122" s="68">
        <f>VLOOKUP(B122,'Calcul dezechilibre MWh GMOIS'!$C$3:$AI$167,7,FALSE)</f>
        <v>0</v>
      </c>
      <c r="K122" s="68">
        <f>VLOOKUP(B122,'Calcul dezechilibre MWh GMOIS'!$C$3:$AI$167,8,FALSE)</f>
        <v>0</v>
      </c>
      <c r="L122" s="68">
        <f>VLOOKUP(B122,'Calcul dezechilibre MWh GMOIS'!$C$3:$AI$167,9,FALSE)</f>
        <v>0</v>
      </c>
      <c r="M122" s="68">
        <f>VLOOKUP(B122,'Calcul dezechilibre MWh GMOIS'!$C$3:$AI$167,10,FALSE)</f>
        <v>0</v>
      </c>
      <c r="N122" s="68">
        <f>VLOOKUP(B122,'Calcul dezechilibre MWh GMOIS'!$C$3:$AI$167,11,FALSE)</f>
        <v>0</v>
      </c>
      <c r="O122" s="68">
        <f>VLOOKUP(B122,'Calcul dezechilibre MWh GMOIS'!$C$3:$AI$167,12,FALSE)</f>
        <v>0</v>
      </c>
      <c r="P122" s="68">
        <f>VLOOKUP(B122,'Calcul dezechilibre MWh GMOIS'!$C$3:$AI$167,13,FALSE)</f>
        <v>0</v>
      </c>
      <c r="Q122" s="68">
        <f>VLOOKUP(B122,'Calcul dezechilibre MWh GMOIS'!$C$3:$AI$167,14,FALSE)</f>
        <v>0</v>
      </c>
      <c r="R122" s="68">
        <f>VLOOKUP(B122,'Calcul dezechilibre MWh GMOIS'!$C$3:$AI$167,15,FALSE)</f>
        <v>0</v>
      </c>
      <c r="S122" s="68">
        <f>VLOOKUP(B122,'Calcul dezechilibre MWh GMOIS'!$C$3:$AI$167,16,FALSE)</f>
        <v>0</v>
      </c>
      <c r="T122" s="68">
        <f>VLOOKUP(B122,'Calcul dezechilibre MWh GMOIS'!$C$3:$AI$167,17,FALSE)</f>
        <v>0</v>
      </c>
      <c r="U122" s="68">
        <f>VLOOKUP(B122,'Calcul dezechilibre MWh GMOIS'!$C$3:$AI$167,18,FALSE)</f>
        <v>0</v>
      </c>
      <c r="V122" s="68">
        <f>VLOOKUP(B122,'Calcul dezechilibre MWh GMOIS'!$C$3:$AI$167,19,FALSE)</f>
        <v>0</v>
      </c>
      <c r="W122" s="68">
        <f>VLOOKUP(B122,'Calcul dezechilibre MWh GMOIS'!$C$3:$AI$167,20,FALSE)</f>
        <v>0</v>
      </c>
      <c r="X122" s="68">
        <f>VLOOKUP(B122,'Calcul dezechilibre MWh GMOIS'!$C$3:$AI$167,21,FALSE)</f>
        <v>0</v>
      </c>
      <c r="Y122" s="68">
        <f>VLOOKUP(B122,'Calcul dezechilibre MWh GMOIS'!$C$3:$AI$167,22,FALSE)</f>
        <v>0</v>
      </c>
      <c r="Z122" s="68">
        <f>VLOOKUP(B122,'Calcul dezechilibre MWh GMOIS'!$C$3:$AI$167,23,FALSE)</f>
        <v>0</v>
      </c>
      <c r="AA122" s="68">
        <f>VLOOKUP(B122,'Calcul dezechilibre MWh GMOIS'!$C$3:$AI$167,24,FALSE)</f>
        <v>0</v>
      </c>
      <c r="AB122" s="68">
        <f>VLOOKUP(B122,'Calcul dezechilibre MWh GMOIS'!$C$3:$AI$167,25,FALSE)</f>
        <v>0</v>
      </c>
      <c r="AC122" s="68">
        <f>VLOOKUP(B122,'Calcul dezechilibre MWh GMOIS'!$C$3:$AI$167,26,FALSE)</f>
        <v>0</v>
      </c>
      <c r="AD122" s="68">
        <f>VLOOKUP(B122,'Calcul dezechilibre MWh GMOIS'!$C$3:$AI$167,27,FALSE)</f>
        <v>0</v>
      </c>
      <c r="AE122" s="68">
        <f>VLOOKUP(B122,'Calcul dezechilibre MWh GMOIS'!$C$3:$AI$167,28,FALSE)</f>
        <v>0</v>
      </c>
      <c r="AF122" s="68">
        <f>VLOOKUP(B122,'Calcul dezechilibre MWh GMOIS'!$C$3:$AI$167,29,FALSE)</f>
        <v>0</v>
      </c>
      <c r="AG122" s="68">
        <f>VLOOKUP(B122,'Calcul dezechilibre MWh GMOIS'!$C$3:$AI$167,30,FALSE)</f>
        <v>0</v>
      </c>
      <c r="AH122" s="68">
        <f>VLOOKUP(B122,'Calcul dezechilibre MWh GMOIS'!$C$3:$AI$167,31,FALSE)</f>
        <v>0</v>
      </c>
      <c r="AI122" s="68">
        <f>VLOOKUP(B122,'Calcul dezechilibre MWh GMOIS'!$C$3:$AI$167,32,FALSE)</f>
        <v>0</v>
      </c>
      <c r="AJ122" s="68">
        <f>VLOOKUP(B122,'Calcul dezechilibre MWh GMOIS'!$C$3:$AI$167,33,FALSE)</f>
        <v>0</v>
      </c>
    </row>
    <row r="123" spans="1:36" s="13" customFormat="1" x14ac:dyDescent="0.45">
      <c r="A123" s="102">
        <v>121</v>
      </c>
      <c r="B123" s="177" t="s">
        <v>288</v>
      </c>
      <c r="C123" s="87">
        <f t="shared" si="3"/>
        <v>0</v>
      </c>
      <c r="D123" s="70">
        <f>VLOOKUP(B123,'Total iesiri UR'!$C$3:$D$167,2,FALSE)</f>
        <v>0</v>
      </c>
      <c r="E123" s="141">
        <f t="shared" ref="E123:E127" si="12">IF(D123=0,IF(C123=0,0,100%),(C123)/D123)</f>
        <v>0</v>
      </c>
      <c r="F123" s="39">
        <f>VLOOKUP(B123,'Calcul dezechilibre MWh GMOIS'!$C$3:$AI$167,3,FALSE)</f>
        <v>0</v>
      </c>
      <c r="G123" s="68">
        <f>VLOOKUP(B123,'Calcul dezechilibre MWh GMOIS'!$C$3:$AI$167,4,FALSE)</f>
        <v>0</v>
      </c>
      <c r="H123" s="68">
        <f>VLOOKUP(B123,'Calcul dezechilibre MWh GMOIS'!$C$3:$AI$167,5,FALSE)</f>
        <v>0</v>
      </c>
      <c r="I123" s="68">
        <f>VLOOKUP(B123,'Calcul dezechilibre MWh GMOIS'!$C$3:$AI$167,6,FALSE)</f>
        <v>0</v>
      </c>
      <c r="J123" s="68">
        <f>VLOOKUP(B123,'Calcul dezechilibre MWh GMOIS'!$C$3:$AI$167,7,FALSE)</f>
        <v>0</v>
      </c>
      <c r="K123" s="68">
        <f>VLOOKUP(B123,'Calcul dezechilibre MWh GMOIS'!$C$3:$AI$167,8,FALSE)</f>
        <v>0</v>
      </c>
      <c r="L123" s="68">
        <f>VLOOKUP(B123,'Calcul dezechilibre MWh GMOIS'!$C$3:$AI$167,9,FALSE)</f>
        <v>0</v>
      </c>
      <c r="M123" s="68">
        <f>VLOOKUP(B123,'Calcul dezechilibre MWh GMOIS'!$C$3:$AI$167,10,FALSE)</f>
        <v>0</v>
      </c>
      <c r="N123" s="68">
        <f>VLOOKUP(B123,'Calcul dezechilibre MWh GMOIS'!$C$3:$AI$167,11,FALSE)</f>
        <v>0</v>
      </c>
      <c r="O123" s="68">
        <f>VLOOKUP(B123,'Calcul dezechilibre MWh GMOIS'!$C$3:$AI$167,12,FALSE)</f>
        <v>0</v>
      </c>
      <c r="P123" s="68">
        <f>VLOOKUP(B123,'Calcul dezechilibre MWh GMOIS'!$C$3:$AI$167,13,FALSE)</f>
        <v>0</v>
      </c>
      <c r="Q123" s="68">
        <f>VLOOKUP(B123,'Calcul dezechilibre MWh GMOIS'!$C$3:$AI$167,14,FALSE)</f>
        <v>0</v>
      </c>
      <c r="R123" s="68">
        <f>VLOOKUP(B123,'Calcul dezechilibre MWh GMOIS'!$C$3:$AI$167,15,FALSE)</f>
        <v>0</v>
      </c>
      <c r="S123" s="68">
        <f>VLOOKUP(B123,'Calcul dezechilibre MWh GMOIS'!$C$3:$AI$167,16,FALSE)</f>
        <v>0</v>
      </c>
      <c r="T123" s="68">
        <f>VLOOKUP(B123,'Calcul dezechilibre MWh GMOIS'!$C$3:$AI$167,17,FALSE)</f>
        <v>0</v>
      </c>
      <c r="U123" s="68">
        <f>VLOOKUP(B123,'Calcul dezechilibre MWh GMOIS'!$C$3:$AI$167,18,FALSE)</f>
        <v>0</v>
      </c>
      <c r="V123" s="68">
        <f>VLOOKUP(B123,'Calcul dezechilibre MWh GMOIS'!$C$3:$AI$167,19,FALSE)</f>
        <v>0</v>
      </c>
      <c r="W123" s="68">
        <f>VLOOKUP(B123,'Calcul dezechilibre MWh GMOIS'!$C$3:$AI$167,20,FALSE)</f>
        <v>0</v>
      </c>
      <c r="X123" s="68">
        <f>VLOOKUP(B123,'Calcul dezechilibre MWh GMOIS'!$C$3:$AI$167,21,FALSE)</f>
        <v>0</v>
      </c>
      <c r="Y123" s="68">
        <f>VLOOKUP(B123,'Calcul dezechilibre MWh GMOIS'!$C$3:$AI$167,22,FALSE)</f>
        <v>0</v>
      </c>
      <c r="Z123" s="68">
        <f>VLOOKUP(B123,'Calcul dezechilibre MWh GMOIS'!$C$3:$AI$167,23,FALSE)</f>
        <v>0</v>
      </c>
      <c r="AA123" s="68">
        <f>VLOOKUP(B123,'Calcul dezechilibre MWh GMOIS'!$C$3:$AI$167,24,FALSE)</f>
        <v>0</v>
      </c>
      <c r="AB123" s="68">
        <f>VLOOKUP(B123,'Calcul dezechilibre MWh GMOIS'!$C$3:$AI$167,25,FALSE)</f>
        <v>0</v>
      </c>
      <c r="AC123" s="68">
        <f>VLOOKUP(B123,'Calcul dezechilibre MWh GMOIS'!$C$3:$AI$167,26,FALSE)</f>
        <v>0</v>
      </c>
      <c r="AD123" s="68">
        <f>VLOOKUP(B123,'Calcul dezechilibre MWh GMOIS'!$C$3:$AI$167,27,FALSE)</f>
        <v>0</v>
      </c>
      <c r="AE123" s="68">
        <f>VLOOKUP(B123,'Calcul dezechilibre MWh GMOIS'!$C$3:$AI$167,28,FALSE)</f>
        <v>0</v>
      </c>
      <c r="AF123" s="68">
        <f>VLOOKUP(B123,'Calcul dezechilibre MWh GMOIS'!$C$3:$AI$167,29,FALSE)</f>
        <v>0</v>
      </c>
      <c r="AG123" s="68">
        <f>VLOOKUP(B123,'Calcul dezechilibre MWh GMOIS'!$C$3:$AI$167,30,FALSE)</f>
        <v>0</v>
      </c>
      <c r="AH123" s="68">
        <f>VLOOKUP(B123,'Calcul dezechilibre MWh GMOIS'!$C$3:$AI$167,31,FALSE)</f>
        <v>0</v>
      </c>
      <c r="AI123" s="68">
        <f>VLOOKUP(B123,'Calcul dezechilibre MWh GMOIS'!$C$3:$AI$167,32,FALSE)</f>
        <v>0</v>
      </c>
      <c r="AJ123" s="68">
        <f>VLOOKUP(B123,'Calcul dezechilibre MWh GMOIS'!$C$3:$AI$167,33,FALSE)</f>
        <v>0</v>
      </c>
    </row>
    <row r="124" spans="1:36" s="13" customFormat="1" x14ac:dyDescent="0.45">
      <c r="A124" s="102">
        <v>122</v>
      </c>
      <c r="B124" s="177" t="s">
        <v>290</v>
      </c>
      <c r="C124" s="87">
        <f t="shared" si="3"/>
        <v>1.4271849999999999</v>
      </c>
      <c r="D124" s="70">
        <f>VLOOKUP(B124,'Total iesiri UR'!$C$3:$D$167,2,FALSE)</f>
        <v>2301</v>
      </c>
      <c r="E124" s="141">
        <f t="shared" si="12"/>
        <v>6.2024554541503687E-4</v>
      </c>
      <c r="F124" s="39">
        <f>VLOOKUP(B124,'Calcul dezechilibre MWh GMOIS'!$C$3:$AI$167,3,FALSE)</f>
        <v>0</v>
      </c>
      <c r="G124" s="68">
        <f>VLOOKUP(B124,'Calcul dezechilibre MWh GMOIS'!$C$3:$AI$167,4,FALSE)</f>
        <v>0.21106</v>
      </c>
      <c r="H124" s="68">
        <f>VLOOKUP(B124,'Calcul dezechilibre MWh GMOIS'!$C$3:$AI$167,5,FALSE)</f>
        <v>0.63317900000000005</v>
      </c>
      <c r="I124" s="68">
        <f>VLOOKUP(B124,'Calcul dezechilibre MWh GMOIS'!$C$3:$AI$167,6,FALSE)</f>
        <v>0.31658900000000001</v>
      </c>
      <c r="J124" s="68">
        <f>VLOOKUP(B124,'Calcul dezechilibre MWh GMOIS'!$C$3:$AI$167,7,FALSE)</f>
        <v>0.26635700000000001</v>
      </c>
      <c r="K124" s="68">
        <f>VLOOKUP(B124,'Calcul dezechilibre MWh GMOIS'!$C$3:$AI$167,8,FALSE)</f>
        <v>0</v>
      </c>
      <c r="L124" s="68">
        <f>VLOOKUP(B124,'Calcul dezechilibre MWh GMOIS'!$C$3:$AI$167,9,FALSE)</f>
        <v>0</v>
      </c>
      <c r="M124" s="68">
        <f>VLOOKUP(B124,'Calcul dezechilibre MWh GMOIS'!$C$3:$AI$167,10,FALSE)</f>
        <v>0</v>
      </c>
      <c r="N124" s="68">
        <f>VLOOKUP(B124,'Calcul dezechilibre MWh GMOIS'!$C$3:$AI$167,11,FALSE)</f>
        <v>0</v>
      </c>
      <c r="O124" s="68">
        <f>VLOOKUP(B124,'Calcul dezechilibre MWh GMOIS'!$C$3:$AI$167,12,FALSE)</f>
        <v>0</v>
      </c>
      <c r="P124" s="68">
        <f>VLOOKUP(B124,'Calcul dezechilibre MWh GMOIS'!$C$3:$AI$167,13,FALSE)</f>
        <v>0</v>
      </c>
      <c r="Q124" s="68">
        <f>VLOOKUP(B124,'Calcul dezechilibre MWh GMOIS'!$C$3:$AI$167,14,FALSE)</f>
        <v>0</v>
      </c>
      <c r="R124" s="68">
        <f>VLOOKUP(B124,'Calcul dezechilibre MWh GMOIS'!$C$3:$AI$167,15,FALSE)</f>
        <v>0</v>
      </c>
      <c r="S124" s="68">
        <f>VLOOKUP(B124,'Calcul dezechilibre MWh GMOIS'!$C$3:$AI$167,16,FALSE)</f>
        <v>0</v>
      </c>
      <c r="T124" s="68">
        <f>VLOOKUP(B124,'Calcul dezechilibre MWh GMOIS'!$C$3:$AI$167,17,FALSE)</f>
        <v>0</v>
      </c>
      <c r="U124" s="68">
        <f>VLOOKUP(B124,'Calcul dezechilibre MWh GMOIS'!$C$3:$AI$167,18,FALSE)</f>
        <v>0</v>
      </c>
      <c r="V124" s="68">
        <f>VLOOKUP(B124,'Calcul dezechilibre MWh GMOIS'!$C$3:$AI$167,19,FALSE)</f>
        <v>0</v>
      </c>
      <c r="W124" s="68">
        <f>VLOOKUP(B124,'Calcul dezechilibre MWh GMOIS'!$C$3:$AI$167,20,FALSE)</f>
        <v>0</v>
      </c>
      <c r="X124" s="68">
        <f>VLOOKUP(B124,'Calcul dezechilibre MWh GMOIS'!$C$3:$AI$167,21,FALSE)</f>
        <v>0</v>
      </c>
      <c r="Y124" s="68">
        <f>VLOOKUP(B124,'Calcul dezechilibre MWh GMOIS'!$C$3:$AI$167,22,FALSE)</f>
        <v>0</v>
      </c>
      <c r="Z124" s="68">
        <f>VLOOKUP(B124,'Calcul dezechilibre MWh GMOIS'!$C$3:$AI$167,23,FALSE)</f>
        <v>0</v>
      </c>
      <c r="AA124" s="68">
        <f>VLOOKUP(B124,'Calcul dezechilibre MWh GMOIS'!$C$3:$AI$167,24,FALSE)</f>
        <v>0</v>
      </c>
      <c r="AB124" s="68">
        <f>VLOOKUP(B124,'Calcul dezechilibre MWh GMOIS'!$C$3:$AI$167,25,FALSE)</f>
        <v>0</v>
      </c>
      <c r="AC124" s="68">
        <f>VLOOKUP(B124,'Calcul dezechilibre MWh GMOIS'!$C$3:$AI$167,26,FALSE)</f>
        <v>0</v>
      </c>
      <c r="AD124" s="68">
        <f>VLOOKUP(B124,'Calcul dezechilibre MWh GMOIS'!$C$3:$AI$167,27,FALSE)</f>
        <v>0</v>
      </c>
      <c r="AE124" s="68">
        <f>VLOOKUP(B124,'Calcul dezechilibre MWh GMOIS'!$C$3:$AI$167,28,FALSE)</f>
        <v>0</v>
      </c>
      <c r="AF124" s="68">
        <f>VLOOKUP(B124,'Calcul dezechilibre MWh GMOIS'!$C$3:$AI$167,29,FALSE)</f>
        <v>0</v>
      </c>
      <c r="AG124" s="68">
        <f>VLOOKUP(B124,'Calcul dezechilibre MWh GMOIS'!$C$3:$AI$167,30,FALSE)</f>
        <v>0</v>
      </c>
      <c r="AH124" s="68">
        <f>VLOOKUP(B124,'Calcul dezechilibre MWh GMOIS'!$C$3:$AI$167,31,FALSE)</f>
        <v>0</v>
      </c>
      <c r="AI124" s="68">
        <f>VLOOKUP(B124,'Calcul dezechilibre MWh GMOIS'!$C$3:$AI$167,32,FALSE)</f>
        <v>0</v>
      </c>
      <c r="AJ124" s="68">
        <f>VLOOKUP(B124,'Calcul dezechilibre MWh GMOIS'!$C$3:$AI$167,33,FALSE)</f>
        <v>0</v>
      </c>
    </row>
    <row r="125" spans="1:36" s="13" customFormat="1" x14ac:dyDescent="0.45">
      <c r="A125" s="102">
        <v>123</v>
      </c>
      <c r="B125" s="177" t="s">
        <v>291</v>
      </c>
      <c r="C125" s="87">
        <f t="shared" si="3"/>
        <v>0</v>
      </c>
      <c r="D125" s="70">
        <f>VLOOKUP(B125,'Total iesiri UR'!$C$3:$D$167,2,FALSE)</f>
        <v>0</v>
      </c>
      <c r="E125" s="141">
        <f t="shared" si="12"/>
        <v>0</v>
      </c>
      <c r="F125" s="39">
        <f>VLOOKUP(B125,'Calcul dezechilibre MWh GMOIS'!$C$3:$AI$167,3,FALSE)</f>
        <v>0</v>
      </c>
      <c r="G125" s="68">
        <f>VLOOKUP(B125,'Calcul dezechilibre MWh GMOIS'!$C$3:$AI$167,4,FALSE)</f>
        <v>0</v>
      </c>
      <c r="H125" s="68">
        <f>VLOOKUP(B125,'Calcul dezechilibre MWh GMOIS'!$C$3:$AI$167,5,FALSE)</f>
        <v>0</v>
      </c>
      <c r="I125" s="68">
        <f>VLOOKUP(B125,'Calcul dezechilibre MWh GMOIS'!$C$3:$AI$167,6,FALSE)</f>
        <v>0</v>
      </c>
      <c r="J125" s="68">
        <f>VLOOKUP(B125,'Calcul dezechilibre MWh GMOIS'!$C$3:$AI$167,7,FALSE)</f>
        <v>0</v>
      </c>
      <c r="K125" s="68">
        <f>VLOOKUP(B125,'Calcul dezechilibre MWh GMOIS'!$C$3:$AI$167,8,FALSE)</f>
        <v>0</v>
      </c>
      <c r="L125" s="68">
        <f>VLOOKUP(B125,'Calcul dezechilibre MWh GMOIS'!$C$3:$AI$167,9,FALSE)</f>
        <v>0</v>
      </c>
      <c r="M125" s="68">
        <f>VLOOKUP(B125,'Calcul dezechilibre MWh GMOIS'!$C$3:$AI$167,10,FALSE)</f>
        <v>0</v>
      </c>
      <c r="N125" s="68">
        <f>VLOOKUP(B125,'Calcul dezechilibre MWh GMOIS'!$C$3:$AI$167,11,FALSE)</f>
        <v>0</v>
      </c>
      <c r="O125" s="68">
        <f>VLOOKUP(B125,'Calcul dezechilibre MWh GMOIS'!$C$3:$AI$167,12,FALSE)</f>
        <v>0</v>
      </c>
      <c r="P125" s="68">
        <f>VLOOKUP(B125,'Calcul dezechilibre MWh GMOIS'!$C$3:$AI$167,13,FALSE)</f>
        <v>0</v>
      </c>
      <c r="Q125" s="68">
        <f>VLOOKUP(B125,'Calcul dezechilibre MWh GMOIS'!$C$3:$AI$167,14,FALSE)</f>
        <v>0</v>
      </c>
      <c r="R125" s="68">
        <f>VLOOKUP(B125,'Calcul dezechilibre MWh GMOIS'!$C$3:$AI$167,15,FALSE)</f>
        <v>0</v>
      </c>
      <c r="S125" s="68">
        <f>VLOOKUP(B125,'Calcul dezechilibre MWh GMOIS'!$C$3:$AI$167,16,FALSE)</f>
        <v>0</v>
      </c>
      <c r="T125" s="68">
        <f>VLOOKUP(B125,'Calcul dezechilibre MWh GMOIS'!$C$3:$AI$167,17,FALSE)</f>
        <v>0</v>
      </c>
      <c r="U125" s="68">
        <f>VLOOKUP(B125,'Calcul dezechilibre MWh GMOIS'!$C$3:$AI$167,18,FALSE)</f>
        <v>0</v>
      </c>
      <c r="V125" s="68">
        <f>VLOOKUP(B125,'Calcul dezechilibre MWh GMOIS'!$C$3:$AI$167,19,FALSE)</f>
        <v>0</v>
      </c>
      <c r="W125" s="68">
        <f>VLOOKUP(B125,'Calcul dezechilibre MWh GMOIS'!$C$3:$AI$167,20,FALSE)</f>
        <v>0</v>
      </c>
      <c r="X125" s="68">
        <f>VLOOKUP(B125,'Calcul dezechilibre MWh GMOIS'!$C$3:$AI$167,21,FALSE)</f>
        <v>0</v>
      </c>
      <c r="Y125" s="68">
        <f>VLOOKUP(B125,'Calcul dezechilibre MWh GMOIS'!$C$3:$AI$167,22,FALSE)</f>
        <v>0</v>
      </c>
      <c r="Z125" s="68">
        <f>VLOOKUP(B125,'Calcul dezechilibre MWh GMOIS'!$C$3:$AI$167,23,FALSE)</f>
        <v>0</v>
      </c>
      <c r="AA125" s="68">
        <f>VLOOKUP(B125,'Calcul dezechilibre MWh GMOIS'!$C$3:$AI$167,24,FALSE)</f>
        <v>0</v>
      </c>
      <c r="AB125" s="68">
        <f>VLOOKUP(B125,'Calcul dezechilibre MWh GMOIS'!$C$3:$AI$167,25,FALSE)</f>
        <v>0</v>
      </c>
      <c r="AC125" s="68">
        <f>VLOOKUP(B125,'Calcul dezechilibre MWh GMOIS'!$C$3:$AI$167,26,FALSE)</f>
        <v>0</v>
      </c>
      <c r="AD125" s="68">
        <f>VLOOKUP(B125,'Calcul dezechilibre MWh GMOIS'!$C$3:$AI$167,27,FALSE)</f>
        <v>0</v>
      </c>
      <c r="AE125" s="68">
        <f>VLOOKUP(B125,'Calcul dezechilibre MWh GMOIS'!$C$3:$AI$167,28,FALSE)</f>
        <v>0</v>
      </c>
      <c r="AF125" s="68">
        <f>VLOOKUP(B125,'Calcul dezechilibre MWh GMOIS'!$C$3:$AI$167,29,FALSE)</f>
        <v>0</v>
      </c>
      <c r="AG125" s="68">
        <f>VLOOKUP(B125,'Calcul dezechilibre MWh GMOIS'!$C$3:$AI$167,30,FALSE)</f>
        <v>0</v>
      </c>
      <c r="AH125" s="68">
        <f>VLOOKUP(B125,'Calcul dezechilibre MWh GMOIS'!$C$3:$AI$167,31,FALSE)</f>
        <v>0</v>
      </c>
      <c r="AI125" s="68">
        <f>VLOOKUP(B125,'Calcul dezechilibre MWh GMOIS'!$C$3:$AI$167,32,FALSE)</f>
        <v>0</v>
      </c>
      <c r="AJ125" s="68">
        <f>VLOOKUP(B125,'Calcul dezechilibre MWh GMOIS'!$C$3:$AI$167,33,FALSE)</f>
        <v>0</v>
      </c>
    </row>
    <row r="126" spans="1:36" s="13" customFormat="1" x14ac:dyDescent="0.45">
      <c r="A126" s="102">
        <v>124</v>
      </c>
      <c r="B126" s="177" t="s">
        <v>296</v>
      </c>
      <c r="C126" s="87">
        <f t="shared" si="3"/>
        <v>0</v>
      </c>
      <c r="D126" s="70">
        <f>VLOOKUP(B126,'Total iesiri UR'!$C$3:$D$167,2,FALSE)</f>
        <v>0</v>
      </c>
      <c r="E126" s="141">
        <f t="shared" si="12"/>
        <v>0</v>
      </c>
      <c r="F126" s="39">
        <f>VLOOKUP(B126,'Calcul dezechilibre MWh GMOIS'!$C$3:$AI$167,3,FALSE)</f>
        <v>0</v>
      </c>
      <c r="G126" s="68">
        <f>VLOOKUP(B126,'Calcul dezechilibre MWh GMOIS'!$C$3:$AI$167,4,FALSE)</f>
        <v>0</v>
      </c>
      <c r="H126" s="68">
        <f>VLOOKUP(B126,'Calcul dezechilibre MWh GMOIS'!$C$3:$AI$167,5,FALSE)</f>
        <v>0</v>
      </c>
      <c r="I126" s="68">
        <f>VLOOKUP(B126,'Calcul dezechilibre MWh GMOIS'!$C$3:$AI$167,6,FALSE)</f>
        <v>0</v>
      </c>
      <c r="J126" s="68">
        <f>VLOOKUP(B126,'Calcul dezechilibre MWh GMOIS'!$C$3:$AI$167,7,FALSE)</f>
        <v>0</v>
      </c>
      <c r="K126" s="68">
        <f>VLOOKUP(B126,'Calcul dezechilibre MWh GMOIS'!$C$3:$AI$167,8,FALSE)</f>
        <v>0</v>
      </c>
      <c r="L126" s="68">
        <f>VLOOKUP(B126,'Calcul dezechilibre MWh GMOIS'!$C$3:$AI$167,9,FALSE)</f>
        <v>0</v>
      </c>
      <c r="M126" s="68">
        <f>VLOOKUP(B126,'Calcul dezechilibre MWh GMOIS'!$C$3:$AI$167,10,FALSE)</f>
        <v>0</v>
      </c>
      <c r="N126" s="68">
        <f>VLOOKUP(B126,'Calcul dezechilibre MWh GMOIS'!$C$3:$AI$167,11,FALSE)</f>
        <v>0</v>
      </c>
      <c r="O126" s="68">
        <f>VLOOKUP(B126,'Calcul dezechilibre MWh GMOIS'!$C$3:$AI$167,12,FALSE)</f>
        <v>0</v>
      </c>
      <c r="P126" s="68">
        <f>VLOOKUP(B126,'Calcul dezechilibre MWh GMOIS'!$C$3:$AI$167,13,FALSE)</f>
        <v>0</v>
      </c>
      <c r="Q126" s="68">
        <f>VLOOKUP(B126,'Calcul dezechilibre MWh GMOIS'!$C$3:$AI$167,14,FALSE)</f>
        <v>0</v>
      </c>
      <c r="R126" s="68">
        <f>VLOOKUP(B126,'Calcul dezechilibre MWh GMOIS'!$C$3:$AI$167,15,FALSE)</f>
        <v>0</v>
      </c>
      <c r="S126" s="68">
        <f>VLOOKUP(B126,'Calcul dezechilibre MWh GMOIS'!$C$3:$AI$167,16,FALSE)</f>
        <v>0</v>
      </c>
      <c r="T126" s="68">
        <f>VLOOKUP(B126,'Calcul dezechilibre MWh GMOIS'!$C$3:$AI$167,17,FALSE)</f>
        <v>0</v>
      </c>
      <c r="U126" s="68">
        <f>VLOOKUP(B126,'Calcul dezechilibre MWh GMOIS'!$C$3:$AI$167,18,FALSE)</f>
        <v>0</v>
      </c>
      <c r="V126" s="68">
        <f>VLOOKUP(B126,'Calcul dezechilibre MWh GMOIS'!$C$3:$AI$167,19,FALSE)</f>
        <v>0</v>
      </c>
      <c r="W126" s="68">
        <f>VLOOKUP(B126,'Calcul dezechilibre MWh GMOIS'!$C$3:$AI$167,20,FALSE)</f>
        <v>0</v>
      </c>
      <c r="X126" s="68">
        <f>VLOOKUP(B126,'Calcul dezechilibre MWh GMOIS'!$C$3:$AI$167,21,FALSE)</f>
        <v>0</v>
      </c>
      <c r="Y126" s="68">
        <f>VLOOKUP(B126,'Calcul dezechilibre MWh GMOIS'!$C$3:$AI$167,22,FALSE)</f>
        <v>0</v>
      </c>
      <c r="Z126" s="68">
        <f>VLOOKUP(B126,'Calcul dezechilibre MWh GMOIS'!$C$3:$AI$167,23,FALSE)</f>
        <v>0</v>
      </c>
      <c r="AA126" s="68">
        <f>VLOOKUP(B126,'Calcul dezechilibre MWh GMOIS'!$C$3:$AI$167,24,FALSE)</f>
        <v>0</v>
      </c>
      <c r="AB126" s="68">
        <f>VLOOKUP(B126,'Calcul dezechilibre MWh GMOIS'!$C$3:$AI$167,25,FALSE)</f>
        <v>0</v>
      </c>
      <c r="AC126" s="68">
        <f>VLOOKUP(B126,'Calcul dezechilibre MWh GMOIS'!$C$3:$AI$167,26,FALSE)</f>
        <v>0</v>
      </c>
      <c r="AD126" s="68">
        <f>VLOOKUP(B126,'Calcul dezechilibre MWh GMOIS'!$C$3:$AI$167,27,FALSE)</f>
        <v>0</v>
      </c>
      <c r="AE126" s="68">
        <f>VLOOKUP(B126,'Calcul dezechilibre MWh GMOIS'!$C$3:$AI$167,28,FALSE)</f>
        <v>0</v>
      </c>
      <c r="AF126" s="68">
        <f>VLOOKUP(B126,'Calcul dezechilibre MWh GMOIS'!$C$3:$AI$167,29,FALSE)</f>
        <v>0</v>
      </c>
      <c r="AG126" s="68">
        <f>VLOOKUP(B126,'Calcul dezechilibre MWh GMOIS'!$C$3:$AI$167,30,FALSE)</f>
        <v>0</v>
      </c>
      <c r="AH126" s="68">
        <f>VLOOKUP(B126,'Calcul dezechilibre MWh GMOIS'!$C$3:$AI$167,31,FALSE)</f>
        <v>0</v>
      </c>
      <c r="AI126" s="68">
        <f>VLOOKUP(B126,'Calcul dezechilibre MWh GMOIS'!$C$3:$AI$167,32,FALSE)</f>
        <v>0</v>
      </c>
      <c r="AJ126" s="68">
        <f>VLOOKUP(B126,'Calcul dezechilibre MWh GMOIS'!$C$3:$AI$167,33,FALSE)</f>
        <v>0</v>
      </c>
    </row>
    <row r="127" spans="1:36" s="13" customFormat="1" x14ac:dyDescent="0.45">
      <c r="A127" s="102">
        <v>125</v>
      </c>
      <c r="B127" s="177" t="s">
        <v>339</v>
      </c>
      <c r="C127" s="87">
        <f t="shared" si="3"/>
        <v>0</v>
      </c>
      <c r="D127" s="70">
        <f>VLOOKUP(B127,'Total iesiri UR'!$C$3:$D$167,2,FALSE)</f>
        <v>0</v>
      </c>
      <c r="E127" s="141">
        <f t="shared" si="12"/>
        <v>0</v>
      </c>
      <c r="F127" s="39">
        <f>VLOOKUP(B127,'Calcul dezechilibre MWh GMOIS'!$C$3:$AI$167,3,FALSE)</f>
        <v>0</v>
      </c>
      <c r="G127" s="68">
        <f>VLOOKUP(B127,'Calcul dezechilibre MWh GMOIS'!$C$3:$AI$167,4,FALSE)</f>
        <v>0</v>
      </c>
      <c r="H127" s="68">
        <f>VLOOKUP(B127,'Calcul dezechilibre MWh GMOIS'!$C$3:$AI$167,5,FALSE)</f>
        <v>0</v>
      </c>
      <c r="I127" s="68">
        <f>VLOOKUP(B127,'Calcul dezechilibre MWh GMOIS'!$C$3:$AI$167,6,FALSE)</f>
        <v>0</v>
      </c>
      <c r="J127" s="68">
        <f>VLOOKUP(B127,'Calcul dezechilibre MWh GMOIS'!$C$3:$AI$167,7,FALSE)</f>
        <v>0</v>
      </c>
      <c r="K127" s="68">
        <f>VLOOKUP(B127,'Calcul dezechilibre MWh GMOIS'!$C$3:$AI$167,8,FALSE)</f>
        <v>0</v>
      </c>
      <c r="L127" s="68">
        <f>VLOOKUP(B127,'Calcul dezechilibre MWh GMOIS'!$C$3:$AI$167,9,FALSE)</f>
        <v>0</v>
      </c>
      <c r="M127" s="68">
        <f>VLOOKUP(B127,'Calcul dezechilibre MWh GMOIS'!$C$3:$AI$167,10,FALSE)</f>
        <v>0</v>
      </c>
      <c r="N127" s="68">
        <f>VLOOKUP(B127,'Calcul dezechilibre MWh GMOIS'!$C$3:$AI$167,11,FALSE)</f>
        <v>0</v>
      </c>
      <c r="O127" s="68">
        <f>VLOOKUP(B127,'Calcul dezechilibre MWh GMOIS'!$C$3:$AI$167,12,FALSE)</f>
        <v>0</v>
      </c>
      <c r="P127" s="68">
        <f>VLOOKUP(B127,'Calcul dezechilibre MWh GMOIS'!$C$3:$AI$167,13,FALSE)</f>
        <v>0</v>
      </c>
      <c r="Q127" s="68">
        <f>VLOOKUP(B127,'Calcul dezechilibre MWh GMOIS'!$C$3:$AI$167,14,FALSE)</f>
        <v>0</v>
      </c>
      <c r="R127" s="68">
        <f>VLOOKUP(B127,'Calcul dezechilibre MWh GMOIS'!$C$3:$AI$167,15,FALSE)</f>
        <v>0</v>
      </c>
      <c r="S127" s="68">
        <f>VLOOKUP(B127,'Calcul dezechilibre MWh GMOIS'!$C$3:$AI$167,16,FALSE)</f>
        <v>0</v>
      </c>
      <c r="T127" s="68">
        <f>VLOOKUP(B127,'Calcul dezechilibre MWh GMOIS'!$C$3:$AI$167,17,FALSE)</f>
        <v>0</v>
      </c>
      <c r="U127" s="68">
        <f>VLOOKUP(B127,'Calcul dezechilibre MWh GMOIS'!$C$3:$AI$167,18,FALSE)</f>
        <v>0</v>
      </c>
      <c r="V127" s="68">
        <f>VLOOKUP(B127,'Calcul dezechilibre MWh GMOIS'!$C$3:$AI$167,19,FALSE)</f>
        <v>0</v>
      </c>
      <c r="W127" s="68">
        <f>VLOOKUP(B127,'Calcul dezechilibre MWh GMOIS'!$C$3:$AI$167,20,FALSE)</f>
        <v>0</v>
      </c>
      <c r="X127" s="68">
        <f>VLOOKUP(B127,'Calcul dezechilibre MWh GMOIS'!$C$3:$AI$167,21,FALSE)</f>
        <v>0</v>
      </c>
      <c r="Y127" s="68">
        <f>VLOOKUP(B127,'Calcul dezechilibre MWh GMOIS'!$C$3:$AI$167,22,FALSE)</f>
        <v>0</v>
      </c>
      <c r="Z127" s="68">
        <f>VLOOKUP(B127,'Calcul dezechilibre MWh GMOIS'!$C$3:$AI$167,23,FALSE)</f>
        <v>0</v>
      </c>
      <c r="AA127" s="68">
        <f>VLOOKUP(B127,'Calcul dezechilibre MWh GMOIS'!$C$3:$AI$167,24,FALSE)</f>
        <v>0</v>
      </c>
      <c r="AB127" s="68">
        <f>VLOOKUP(B127,'Calcul dezechilibre MWh GMOIS'!$C$3:$AI$167,25,FALSE)</f>
        <v>0</v>
      </c>
      <c r="AC127" s="68">
        <f>VLOOKUP(B127,'Calcul dezechilibre MWh GMOIS'!$C$3:$AI$167,26,FALSE)</f>
        <v>0</v>
      </c>
      <c r="AD127" s="68">
        <f>VLOOKUP(B127,'Calcul dezechilibre MWh GMOIS'!$C$3:$AI$167,27,FALSE)</f>
        <v>0</v>
      </c>
      <c r="AE127" s="68">
        <f>VLOOKUP(B127,'Calcul dezechilibre MWh GMOIS'!$C$3:$AI$167,28,FALSE)</f>
        <v>0</v>
      </c>
      <c r="AF127" s="68">
        <f>VLOOKUP(B127,'Calcul dezechilibre MWh GMOIS'!$C$3:$AI$167,29,FALSE)</f>
        <v>0</v>
      </c>
      <c r="AG127" s="68">
        <f>VLOOKUP(B127,'Calcul dezechilibre MWh GMOIS'!$C$3:$AI$167,30,FALSE)</f>
        <v>0</v>
      </c>
      <c r="AH127" s="68">
        <f>VLOOKUP(B127,'Calcul dezechilibre MWh GMOIS'!$C$3:$AI$167,31,FALSE)</f>
        <v>0</v>
      </c>
      <c r="AI127" s="68">
        <f>VLOOKUP(B127,'Calcul dezechilibre MWh GMOIS'!$C$3:$AI$167,32,FALSE)</f>
        <v>0</v>
      </c>
      <c r="AJ127" s="68">
        <f>VLOOKUP(B127,'Calcul dezechilibre MWh GMOIS'!$C$3:$AI$167,33,FALSE)</f>
        <v>0</v>
      </c>
    </row>
    <row r="128" spans="1:36" s="13" customFormat="1" x14ac:dyDescent="0.45">
      <c r="A128" s="102">
        <v>126</v>
      </c>
      <c r="B128" s="177" t="s">
        <v>295</v>
      </c>
      <c r="C128" s="87">
        <f t="shared" si="3"/>
        <v>0</v>
      </c>
      <c r="D128" s="70">
        <f>VLOOKUP(B128,'Total iesiri UR'!$C$3:$D$167,2,FALSE)</f>
        <v>0</v>
      </c>
      <c r="E128" s="141">
        <f>IF(D128=0,IF(C128=0,0,100%),(C128)/D128)</f>
        <v>0</v>
      </c>
      <c r="F128" s="39">
        <f>VLOOKUP(B128,'Calcul dezechilibre MWh GMOIS'!$C$3:$AI$167,3,FALSE)</f>
        <v>0</v>
      </c>
      <c r="G128" s="68">
        <f>VLOOKUP(B128,'Calcul dezechilibre MWh GMOIS'!$C$3:$AI$167,4,FALSE)</f>
        <v>0</v>
      </c>
      <c r="H128" s="68">
        <f>VLOOKUP(B128,'Calcul dezechilibre MWh GMOIS'!$C$3:$AI$167,5,FALSE)</f>
        <v>0</v>
      </c>
      <c r="I128" s="68">
        <f>VLOOKUP(B128,'Calcul dezechilibre MWh GMOIS'!$C$3:$AI$167,6,FALSE)</f>
        <v>0</v>
      </c>
      <c r="J128" s="68">
        <f>VLOOKUP(B128,'Calcul dezechilibre MWh GMOIS'!$C$3:$AI$167,7,FALSE)</f>
        <v>0</v>
      </c>
      <c r="K128" s="68">
        <f>VLOOKUP(B128,'Calcul dezechilibre MWh GMOIS'!$C$3:$AI$167,8,FALSE)</f>
        <v>0</v>
      </c>
      <c r="L128" s="68">
        <f>VLOOKUP(B128,'Calcul dezechilibre MWh GMOIS'!$C$3:$AI$167,9,FALSE)</f>
        <v>0</v>
      </c>
      <c r="M128" s="68">
        <f>VLOOKUP(B128,'Calcul dezechilibre MWh GMOIS'!$C$3:$AI$167,10,FALSE)</f>
        <v>0</v>
      </c>
      <c r="N128" s="68">
        <f>VLOOKUP(B128,'Calcul dezechilibre MWh GMOIS'!$C$3:$AI$167,11,FALSE)</f>
        <v>0</v>
      </c>
      <c r="O128" s="68">
        <f>VLOOKUP(B128,'Calcul dezechilibre MWh GMOIS'!$C$3:$AI$167,12,FALSE)</f>
        <v>0</v>
      </c>
      <c r="P128" s="68">
        <f>VLOOKUP(B128,'Calcul dezechilibre MWh GMOIS'!$C$3:$AI$167,13,FALSE)</f>
        <v>0</v>
      </c>
      <c r="Q128" s="68">
        <f>VLOOKUP(B128,'Calcul dezechilibre MWh GMOIS'!$C$3:$AI$167,14,FALSE)</f>
        <v>0</v>
      </c>
      <c r="R128" s="68">
        <f>VLOOKUP(B128,'Calcul dezechilibre MWh GMOIS'!$C$3:$AI$167,15,FALSE)</f>
        <v>0</v>
      </c>
      <c r="S128" s="68">
        <f>VLOOKUP(B128,'Calcul dezechilibre MWh GMOIS'!$C$3:$AI$167,16,FALSE)</f>
        <v>0</v>
      </c>
      <c r="T128" s="68">
        <f>VLOOKUP(B128,'Calcul dezechilibre MWh GMOIS'!$C$3:$AI$167,17,FALSE)</f>
        <v>0</v>
      </c>
      <c r="U128" s="68">
        <f>VLOOKUP(B128,'Calcul dezechilibre MWh GMOIS'!$C$3:$AI$167,18,FALSE)</f>
        <v>0</v>
      </c>
      <c r="V128" s="68">
        <f>VLOOKUP(B128,'Calcul dezechilibre MWh GMOIS'!$C$3:$AI$167,19,FALSE)</f>
        <v>0</v>
      </c>
      <c r="W128" s="68">
        <f>VLOOKUP(B128,'Calcul dezechilibre MWh GMOIS'!$C$3:$AI$167,20,FALSE)</f>
        <v>0</v>
      </c>
      <c r="X128" s="68">
        <f>VLOOKUP(B128,'Calcul dezechilibre MWh GMOIS'!$C$3:$AI$167,21,FALSE)</f>
        <v>0</v>
      </c>
      <c r="Y128" s="68">
        <f>VLOOKUP(B128,'Calcul dezechilibre MWh GMOIS'!$C$3:$AI$167,22,FALSE)</f>
        <v>0</v>
      </c>
      <c r="Z128" s="68">
        <f>VLOOKUP(B128,'Calcul dezechilibre MWh GMOIS'!$C$3:$AI$167,23,FALSE)</f>
        <v>0</v>
      </c>
      <c r="AA128" s="68">
        <f>VLOOKUP(B128,'Calcul dezechilibre MWh GMOIS'!$C$3:$AI$167,24,FALSE)</f>
        <v>0</v>
      </c>
      <c r="AB128" s="68">
        <f>VLOOKUP(B128,'Calcul dezechilibre MWh GMOIS'!$C$3:$AI$167,25,FALSE)</f>
        <v>0</v>
      </c>
      <c r="AC128" s="68">
        <f>VLOOKUP(B128,'Calcul dezechilibre MWh GMOIS'!$C$3:$AI$167,26,FALSE)</f>
        <v>0</v>
      </c>
      <c r="AD128" s="68">
        <f>VLOOKUP(B128,'Calcul dezechilibre MWh GMOIS'!$C$3:$AI$167,27,FALSE)</f>
        <v>0</v>
      </c>
      <c r="AE128" s="68">
        <f>VLOOKUP(B128,'Calcul dezechilibre MWh GMOIS'!$C$3:$AI$167,28,FALSE)</f>
        <v>0</v>
      </c>
      <c r="AF128" s="68">
        <f>VLOOKUP(B128,'Calcul dezechilibre MWh GMOIS'!$C$3:$AI$167,29,FALSE)</f>
        <v>0</v>
      </c>
      <c r="AG128" s="68">
        <f>VLOOKUP(B128,'Calcul dezechilibre MWh GMOIS'!$C$3:$AI$167,30,FALSE)</f>
        <v>0</v>
      </c>
      <c r="AH128" s="68">
        <f>VLOOKUP(B128,'Calcul dezechilibre MWh GMOIS'!$C$3:$AI$167,31,FALSE)</f>
        <v>0</v>
      </c>
      <c r="AI128" s="68">
        <f>VLOOKUP(B128,'Calcul dezechilibre MWh GMOIS'!$C$3:$AI$167,32,FALSE)</f>
        <v>0</v>
      </c>
      <c r="AJ128" s="68">
        <f>VLOOKUP(B128,'Calcul dezechilibre MWh GMOIS'!$C$3:$AI$167,33,FALSE)</f>
        <v>0</v>
      </c>
    </row>
    <row r="129" spans="1:36" s="13" customFormat="1" x14ac:dyDescent="0.45">
      <c r="A129" s="102">
        <v>127</v>
      </c>
      <c r="B129" s="177" t="s">
        <v>299</v>
      </c>
      <c r="C129" s="87">
        <f t="shared" si="3"/>
        <v>0</v>
      </c>
      <c r="D129" s="70">
        <f>VLOOKUP(B129,'Total iesiri UR'!$C$3:$D$167,2,FALSE)</f>
        <v>0</v>
      </c>
      <c r="E129" s="141">
        <f t="shared" ref="E129" si="13">IF(D129=0,IF(C129=0,0,100%),(C129)/D129)</f>
        <v>0</v>
      </c>
      <c r="F129" s="39">
        <f>VLOOKUP(B129,'Calcul dezechilibre MWh GMOIS'!$C$3:$AI$167,3,FALSE)</f>
        <v>0</v>
      </c>
      <c r="G129" s="68">
        <f>VLOOKUP(B129,'Calcul dezechilibre MWh GMOIS'!$C$3:$AI$167,4,FALSE)</f>
        <v>0</v>
      </c>
      <c r="H129" s="68">
        <f>VLOOKUP(B129,'Calcul dezechilibre MWh GMOIS'!$C$3:$AI$167,5,FALSE)</f>
        <v>0</v>
      </c>
      <c r="I129" s="68">
        <f>VLOOKUP(B129,'Calcul dezechilibre MWh GMOIS'!$C$3:$AI$167,6,FALSE)</f>
        <v>0</v>
      </c>
      <c r="J129" s="68">
        <f>VLOOKUP(B129,'Calcul dezechilibre MWh GMOIS'!$C$3:$AI$167,7,FALSE)</f>
        <v>0</v>
      </c>
      <c r="K129" s="68">
        <f>VLOOKUP(B129,'Calcul dezechilibre MWh GMOIS'!$C$3:$AI$167,8,FALSE)</f>
        <v>0</v>
      </c>
      <c r="L129" s="68">
        <f>VLOOKUP(B129,'Calcul dezechilibre MWh GMOIS'!$C$3:$AI$167,9,FALSE)</f>
        <v>0</v>
      </c>
      <c r="M129" s="68">
        <f>VLOOKUP(B129,'Calcul dezechilibre MWh GMOIS'!$C$3:$AI$167,10,FALSE)</f>
        <v>0</v>
      </c>
      <c r="N129" s="68">
        <f>VLOOKUP(B129,'Calcul dezechilibre MWh GMOIS'!$C$3:$AI$167,11,FALSE)</f>
        <v>0</v>
      </c>
      <c r="O129" s="68">
        <f>VLOOKUP(B129,'Calcul dezechilibre MWh GMOIS'!$C$3:$AI$167,12,FALSE)</f>
        <v>0</v>
      </c>
      <c r="P129" s="68">
        <f>VLOOKUP(B129,'Calcul dezechilibre MWh GMOIS'!$C$3:$AI$167,13,FALSE)</f>
        <v>0</v>
      </c>
      <c r="Q129" s="68">
        <f>VLOOKUP(B129,'Calcul dezechilibre MWh GMOIS'!$C$3:$AI$167,14,FALSE)</f>
        <v>0</v>
      </c>
      <c r="R129" s="68">
        <f>VLOOKUP(B129,'Calcul dezechilibre MWh GMOIS'!$C$3:$AI$167,15,FALSE)</f>
        <v>0</v>
      </c>
      <c r="S129" s="68">
        <f>VLOOKUP(B129,'Calcul dezechilibre MWh GMOIS'!$C$3:$AI$167,16,FALSE)</f>
        <v>0</v>
      </c>
      <c r="T129" s="68">
        <f>VLOOKUP(B129,'Calcul dezechilibre MWh GMOIS'!$C$3:$AI$167,17,FALSE)</f>
        <v>0</v>
      </c>
      <c r="U129" s="68">
        <f>VLOOKUP(B129,'Calcul dezechilibre MWh GMOIS'!$C$3:$AI$167,18,FALSE)</f>
        <v>0</v>
      </c>
      <c r="V129" s="68">
        <f>VLOOKUP(B129,'Calcul dezechilibre MWh GMOIS'!$C$3:$AI$167,19,FALSE)</f>
        <v>0</v>
      </c>
      <c r="W129" s="68">
        <f>VLOOKUP(B129,'Calcul dezechilibre MWh GMOIS'!$C$3:$AI$167,20,FALSE)</f>
        <v>0</v>
      </c>
      <c r="X129" s="68">
        <f>VLOOKUP(B129,'Calcul dezechilibre MWh GMOIS'!$C$3:$AI$167,21,FALSE)</f>
        <v>0</v>
      </c>
      <c r="Y129" s="68">
        <f>VLOOKUP(B129,'Calcul dezechilibre MWh GMOIS'!$C$3:$AI$167,22,FALSE)</f>
        <v>0</v>
      </c>
      <c r="Z129" s="68">
        <f>VLOOKUP(B129,'Calcul dezechilibre MWh GMOIS'!$C$3:$AI$167,23,FALSE)</f>
        <v>0</v>
      </c>
      <c r="AA129" s="68">
        <f>VLOOKUP(B129,'Calcul dezechilibre MWh GMOIS'!$C$3:$AI$167,24,FALSE)</f>
        <v>0</v>
      </c>
      <c r="AB129" s="68">
        <f>VLOOKUP(B129,'Calcul dezechilibre MWh GMOIS'!$C$3:$AI$167,25,FALSE)</f>
        <v>0</v>
      </c>
      <c r="AC129" s="68">
        <f>VLOOKUP(B129,'Calcul dezechilibre MWh GMOIS'!$C$3:$AI$167,26,FALSE)</f>
        <v>0</v>
      </c>
      <c r="AD129" s="68">
        <f>VLOOKUP(B129,'Calcul dezechilibre MWh GMOIS'!$C$3:$AI$167,27,FALSE)</f>
        <v>0</v>
      </c>
      <c r="AE129" s="68">
        <f>VLOOKUP(B129,'Calcul dezechilibre MWh GMOIS'!$C$3:$AI$167,28,FALSE)</f>
        <v>0</v>
      </c>
      <c r="AF129" s="68">
        <f>VLOOKUP(B129,'Calcul dezechilibre MWh GMOIS'!$C$3:$AI$167,29,FALSE)</f>
        <v>0</v>
      </c>
      <c r="AG129" s="68">
        <f>VLOOKUP(B129,'Calcul dezechilibre MWh GMOIS'!$C$3:$AI$167,30,FALSE)</f>
        <v>0</v>
      </c>
      <c r="AH129" s="68">
        <f>VLOOKUP(B129,'Calcul dezechilibre MWh GMOIS'!$C$3:$AI$167,31,FALSE)</f>
        <v>0</v>
      </c>
      <c r="AI129" s="68">
        <f>VLOOKUP(B129,'Calcul dezechilibre MWh GMOIS'!$C$3:$AI$167,32,FALSE)</f>
        <v>0</v>
      </c>
      <c r="AJ129" s="68">
        <f>VLOOKUP(B129,'Calcul dezechilibre MWh GMOIS'!$C$3:$AI$167,33,FALSE)</f>
        <v>0</v>
      </c>
    </row>
    <row r="130" spans="1:36" s="13" customFormat="1" x14ac:dyDescent="0.45">
      <c r="A130" s="102">
        <v>128</v>
      </c>
      <c r="B130" s="38" t="s">
        <v>301</v>
      </c>
      <c r="C130" s="87">
        <f t="shared" si="3"/>
        <v>8.1623059999999974</v>
      </c>
      <c r="D130" s="70">
        <f>VLOOKUP(B130,'Total iesiri UR'!$C$3:$D$167,2,FALSE)</f>
        <v>3481.8376939999994</v>
      </c>
      <c r="E130" s="141">
        <f t="shared" ref="E130:E131" si="14">IF(D130=0,IF(C130=0,0,100%),(C130)/D130)</f>
        <v>2.34425229357058E-3</v>
      </c>
      <c r="F130" s="39">
        <f>VLOOKUP(B130,'Calcul dezechilibre MWh GMOIS'!$C$3:$AI$167,3,FALSE)</f>
        <v>0.73723099999999997</v>
      </c>
      <c r="G130" s="68">
        <f>VLOOKUP(B130,'Calcul dezechilibre MWh GMOIS'!$C$3:$AI$167,4,FALSE)</f>
        <v>0.73723099999999997</v>
      </c>
      <c r="H130" s="68">
        <f>VLOOKUP(B130,'Calcul dezechilibre MWh GMOIS'!$C$3:$AI$167,5,FALSE)</f>
        <v>0.78999600000000003</v>
      </c>
      <c r="I130" s="68">
        <f>VLOOKUP(B130,'Calcul dezechilibre MWh GMOIS'!$C$3:$AI$167,6,FALSE)</f>
        <v>0.73723099999999997</v>
      </c>
      <c r="J130" s="68">
        <f>VLOOKUP(B130,'Calcul dezechilibre MWh GMOIS'!$C$3:$AI$167,7,FALSE)</f>
        <v>0.73723099999999997</v>
      </c>
      <c r="K130" s="68">
        <f>VLOOKUP(B130,'Calcul dezechilibre MWh GMOIS'!$C$3:$AI$167,8,FALSE)</f>
        <v>0.73723099999999997</v>
      </c>
      <c r="L130" s="68">
        <f>VLOOKUP(B130,'Calcul dezechilibre MWh GMOIS'!$C$3:$AI$167,9,FALSE)</f>
        <v>0.73723099999999997</v>
      </c>
      <c r="M130" s="68">
        <f>VLOOKUP(B130,'Calcul dezechilibre MWh GMOIS'!$C$3:$AI$167,10,FALSE)</f>
        <v>0.73723099999999997</v>
      </c>
      <c r="N130" s="68">
        <f>VLOOKUP(B130,'Calcul dezechilibre MWh GMOIS'!$C$3:$AI$167,11,FALSE)</f>
        <v>0.73723099999999997</v>
      </c>
      <c r="O130" s="68">
        <f>VLOOKUP(B130,'Calcul dezechilibre MWh GMOIS'!$C$3:$AI$167,12,FALSE)</f>
        <v>0.73723099999999997</v>
      </c>
      <c r="P130" s="68">
        <f>VLOOKUP(B130,'Calcul dezechilibre MWh GMOIS'!$C$3:$AI$167,13,FALSE)</f>
        <v>0.73723099999999997</v>
      </c>
      <c r="Q130" s="68">
        <f>VLOOKUP(B130,'Calcul dezechilibre MWh GMOIS'!$C$3:$AI$167,14,FALSE)</f>
        <v>0</v>
      </c>
      <c r="R130" s="68">
        <f>VLOOKUP(B130,'Calcul dezechilibre MWh GMOIS'!$C$3:$AI$167,15,FALSE)</f>
        <v>0</v>
      </c>
      <c r="S130" s="68">
        <f>VLOOKUP(B130,'Calcul dezechilibre MWh GMOIS'!$C$3:$AI$167,16,FALSE)</f>
        <v>0</v>
      </c>
      <c r="T130" s="68">
        <f>VLOOKUP(B130,'Calcul dezechilibre MWh GMOIS'!$C$3:$AI$167,17,FALSE)</f>
        <v>0</v>
      </c>
      <c r="U130" s="68">
        <f>VLOOKUP(B130,'Calcul dezechilibre MWh GMOIS'!$C$3:$AI$167,18,FALSE)</f>
        <v>0</v>
      </c>
      <c r="V130" s="68">
        <f>VLOOKUP(B130,'Calcul dezechilibre MWh GMOIS'!$C$3:$AI$167,19,FALSE)</f>
        <v>0</v>
      </c>
      <c r="W130" s="68">
        <f>VLOOKUP(B130,'Calcul dezechilibre MWh GMOIS'!$C$3:$AI$167,20,FALSE)</f>
        <v>0</v>
      </c>
      <c r="X130" s="68">
        <f>VLOOKUP(B130,'Calcul dezechilibre MWh GMOIS'!$C$3:$AI$167,21,FALSE)</f>
        <v>0</v>
      </c>
      <c r="Y130" s="68">
        <f>VLOOKUP(B130,'Calcul dezechilibre MWh GMOIS'!$C$3:$AI$167,22,FALSE)</f>
        <v>0</v>
      </c>
      <c r="Z130" s="68">
        <f>VLOOKUP(B130,'Calcul dezechilibre MWh GMOIS'!$C$3:$AI$167,23,FALSE)</f>
        <v>0</v>
      </c>
      <c r="AA130" s="68">
        <f>VLOOKUP(B130,'Calcul dezechilibre MWh GMOIS'!$C$3:$AI$167,24,FALSE)</f>
        <v>0</v>
      </c>
      <c r="AB130" s="68">
        <f>VLOOKUP(B130,'Calcul dezechilibre MWh GMOIS'!$C$3:$AI$167,25,FALSE)</f>
        <v>0</v>
      </c>
      <c r="AC130" s="68">
        <f>VLOOKUP(B130,'Calcul dezechilibre MWh GMOIS'!$C$3:$AI$167,26,FALSE)</f>
        <v>0</v>
      </c>
      <c r="AD130" s="68">
        <f>VLOOKUP(B130,'Calcul dezechilibre MWh GMOIS'!$C$3:$AI$167,27,FALSE)</f>
        <v>0</v>
      </c>
      <c r="AE130" s="68">
        <f>VLOOKUP(B130,'Calcul dezechilibre MWh GMOIS'!$C$3:$AI$167,28,FALSE)</f>
        <v>0</v>
      </c>
      <c r="AF130" s="68">
        <f>VLOOKUP(B130,'Calcul dezechilibre MWh GMOIS'!$C$3:$AI$167,29,FALSE)</f>
        <v>0</v>
      </c>
      <c r="AG130" s="68">
        <f>VLOOKUP(B130,'Calcul dezechilibre MWh GMOIS'!$C$3:$AI$167,30,FALSE)</f>
        <v>0</v>
      </c>
      <c r="AH130" s="68">
        <f>VLOOKUP(B130,'Calcul dezechilibre MWh GMOIS'!$C$3:$AI$167,31,FALSE)</f>
        <v>0</v>
      </c>
      <c r="AI130" s="68">
        <f>VLOOKUP(B130,'Calcul dezechilibre MWh GMOIS'!$C$3:$AI$167,32,FALSE)</f>
        <v>0</v>
      </c>
      <c r="AJ130" s="68">
        <f>VLOOKUP(B130,'Calcul dezechilibre MWh GMOIS'!$C$3:$AI$167,33,FALSE)</f>
        <v>0</v>
      </c>
    </row>
    <row r="131" spans="1:36" s="13" customFormat="1" x14ac:dyDescent="0.45">
      <c r="A131" s="102">
        <v>129</v>
      </c>
      <c r="B131" s="179" t="s">
        <v>303</v>
      </c>
      <c r="C131" s="87">
        <f t="shared" si="3"/>
        <v>-5.6950429999999992</v>
      </c>
      <c r="D131" s="70">
        <f>VLOOKUP(B131,'Total iesiri UR'!$C$3:$D$167,2,FALSE)</f>
        <v>1042.6510430000001</v>
      </c>
      <c r="E131" s="141">
        <f t="shared" si="14"/>
        <v>-5.4620796077791854E-3</v>
      </c>
      <c r="F131" s="39">
        <f>VLOOKUP(B131,'Calcul dezechilibre MWh GMOIS'!$C$3:$AI$167,3,FALSE)</f>
        <v>-0.52868599999999999</v>
      </c>
      <c r="G131" s="68">
        <f>VLOOKUP(B131,'Calcul dezechilibre MWh GMOIS'!$C$3:$AI$167,4,FALSE)</f>
        <v>-0.20121</v>
      </c>
      <c r="H131" s="68">
        <f>VLOOKUP(B131,'Calcul dezechilibre MWh GMOIS'!$C$3:$AI$167,5,FALSE)</f>
        <v>-0.641795</v>
      </c>
      <c r="I131" s="68">
        <f>VLOOKUP(B131,'Calcul dezechilibre MWh GMOIS'!$C$3:$AI$167,6,FALSE)</f>
        <v>-0.79022000000000003</v>
      </c>
      <c r="J131" s="68">
        <f>VLOOKUP(B131,'Calcul dezechilibre MWh GMOIS'!$C$3:$AI$167,7,FALSE)</f>
        <v>-0.62481399999999998</v>
      </c>
      <c r="K131" s="68">
        <f>VLOOKUP(B131,'Calcul dezechilibre MWh GMOIS'!$C$3:$AI$167,8,FALSE)</f>
        <v>-0.64549400000000001</v>
      </c>
      <c r="L131" s="68">
        <f>VLOOKUP(B131,'Calcul dezechilibre MWh GMOIS'!$C$3:$AI$167,9,FALSE)</f>
        <v>-1.3977459999999999</v>
      </c>
      <c r="M131" s="68">
        <f>VLOOKUP(B131,'Calcul dezechilibre MWh GMOIS'!$C$3:$AI$167,10,FALSE)</f>
        <v>-0.79421699999999995</v>
      </c>
      <c r="N131" s="68">
        <f>VLOOKUP(B131,'Calcul dezechilibre MWh GMOIS'!$C$3:$AI$167,11,FALSE)</f>
        <v>-7.6312000000000005E-2</v>
      </c>
      <c r="O131" s="68">
        <f>VLOOKUP(B131,'Calcul dezechilibre MWh GMOIS'!$C$3:$AI$167,12,FALSE)</f>
        <v>5.4510000000000001E-3</v>
      </c>
      <c r="P131" s="68">
        <f>VLOOKUP(B131,'Calcul dezechilibre MWh GMOIS'!$C$3:$AI$167,13,FALSE)</f>
        <v>0</v>
      </c>
      <c r="Q131" s="68">
        <f>VLOOKUP(B131,'Calcul dezechilibre MWh GMOIS'!$C$3:$AI$167,14,FALSE)</f>
        <v>0</v>
      </c>
      <c r="R131" s="68">
        <f>VLOOKUP(B131,'Calcul dezechilibre MWh GMOIS'!$C$3:$AI$167,15,FALSE)</f>
        <v>0</v>
      </c>
      <c r="S131" s="68">
        <f>VLOOKUP(B131,'Calcul dezechilibre MWh GMOIS'!$C$3:$AI$167,16,FALSE)</f>
        <v>0</v>
      </c>
      <c r="T131" s="68">
        <f>VLOOKUP(B131,'Calcul dezechilibre MWh GMOIS'!$C$3:$AI$167,17,FALSE)</f>
        <v>0</v>
      </c>
      <c r="U131" s="68">
        <f>VLOOKUP(B131,'Calcul dezechilibre MWh GMOIS'!$C$3:$AI$167,18,FALSE)</f>
        <v>0</v>
      </c>
      <c r="V131" s="68">
        <f>VLOOKUP(B131,'Calcul dezechilibre MWh GMOIS'!$C$3:$AI$167,19,FALSE)</f>
        <v>0</v>
      </c>
      <c r="W131" s="68">
        <f>VLOOKUP(B131,'Calcul dezechilibre MWh GMOIS'!$C$3:$AI$167,20,FALSE)</f>
        <v>0</v>
      </c>
      <c r="X131" s="68">
        <f>VLOOKUP(B131,'Calcul dezechilibre MWh GMOIS'!$C$3:$AI$167,21,FALSE)</f>
        <v>0</v>
      </c>
      <c r="Y131" s="68">
        <f>VLOOKUP(B131,'Calcul dezechilibre MWh GMOIS'!$C$3:$AI$167,22,FALSE)</f>
        <v>0</v>
      </c>
      <c r="Z131" s="68">
        <f>VLOOKUP(B131,'Calcul dezechilibre MWh GMOIS'!$C$3:$AI$167,23,FALSE)</f>
        <v>0</v>
      </c>
      <c r="AA131" s="68">
        <f>VLOOKUP(B131,'Calcul dezechilibre MWh GMOIS'!$C$3:$AI$167,24,FALSE)</f>
        <v>0</v>
      </c>
      <c r="AB131" s="68">
        <f>VLOOKUP(B131,'Calcul dezechilibre MWh GMOIS'!$C$3:$AI$167,25,FALSE)</f>
        <v>0</v>
      </c>
      <c r="AC131" s="68">
        <f>VLOOKUP(B131,'Calcul dezechilibre MWh GMOIS'!$C$3:$AI$167,26,FALSE)</f>
        <v>0</v>
      </c>
      <c r="AD131" s="68">
        <f>VLOOKUP(B131,'Calcul dezechilibre MWh GMOIS'!$C$3:$AI$167,27,FALSE)</f>
        <v>0</v>
      </c>
      <c r="AE131" s="68">
        <f>VLOOKUP(B131,'Calcul dezechilibre MWh GMOIS'!$C$3:$AI$167,28,FALSE)</f>
        <v>0</v>
      </c>
      <c r="AF131" s="68">
        <f>VLOOKUP(B131,'Calcul dezechilibre MWh GMOIS'!$C$3:$AI$167,29,FALSE)</f>
        <v>0</v>
      </c>
      <c r="AG131" s="68">
        <f>VLOOKUP(B131,'Calcul dezechilibre MWh GMOIS'!$C$3:$AI$167,30,FALSE)</f>
        <v>0</v>
      </c>
      <c r="AH131" s="68">
        <f>VLOOKUP(B131,'Calcul dezechilibre MWh GMOIS'!$C$3:$AI$167,31,FALSE)</f>
        <v>0</v>
      </c>
      <c r="AI131" s="68">
        <f>VLOOKUP(B131,'Calcul dezechilibre MWh GMOIS'!$C$3:$AI$167,32,FALSE)</f>
        <v>0</v>
      </c>
      <c r="AJ131" s="68">
        <f>VLOOKUP(B131,'Calcul dezechilibre MWh GMOIS'!$C$3:$AI$167,33,FALSE)</f>
        <v>0</v>
      </c>
    </row>
    <row r="132" spans="1:36" s="13" customFormat="1" x14ac:dyDescent="0.45">
      <c r="A132" s="102">
        <v>130</v>
      </c>
      <c r="B132" s="38" t="s">
        <v>305</v>
      </c>
      <c r="C132" s="87">
        <f t="shared" ref="C132:C161" si="15">SUM(F132:AJ132)</f>
        <v>210.36618799999999</v>
      </c>
      <c r="D132" s="70">
        <f>VLOOKUP(B132,'Total iesiri UR'!$C$3:$D$167,2,FALSE)</f>
        <v>199343</v>
      </c>
      <c r="E132" s="141">
        <f t="shared" ref="E132:E133" si="16">IF(D132=0,IF(C132=0,0,100%),(C132)/D132)</f>
        <v>1.0552975925916636E-3</v>
      </c>
      <c r="F132" s="39">
        <f>VLOOKUP(B132,'Calcul dezechilibre MWh GMOIS'!$C$3:$AI$167,3,FALSE)</f>
        <v>13.58168</v>
      </c>
      <c r="G132" s="68">
        <f>VLOOKUP(B132,'Calcul dezechilibre MWh GMOIS'!$C$3:$AI$167,4,FALSE)</f>
        <v>15.829464</v>
      </c>
      <c r="H132" s="68">
        <f>VLOOKUP(B132,'Calcul dezechilibre MWh GMOIS'!$C$3:$AI$167,5,FALSE)</f>
        <v>15.829464</v>
      </c>
      <c r="I132" s="68">
        <f>VLOOKUP(B132,'Calcul dezechilibre MWh GMOIS'!$C$3:$AI$167,6,FALSE)</f>
        <v>20.664836999999999</v>
      </c>
      <c r="J132" s="68">
        <f>VLOOKUP(B132,'Calcul dezechilibre MWh GMOIS'!$C$3:$AI$167,7,FALSE)</f>
        <v>25.007387000000001</v>
      </c>
      <c r="K132" s="68">
        <f>VLOOKUP(B132,'Calcul dezechilibre MWh GMOIS'!$C$3:$AI$167,8,FALSE)</f>
        <v>23.441324999999999</v>
      </c>
      <c r="L132" s="68">
        <f>VLOOKUP(B132,'Calcul dezechilibre MWh GMOIS'!$C$3:$AI$167,9,FALSE)</f>
        <v>24.157872999999999</v>
      </c>
      <c r="M132" s="68">
        <f>VLOOKUP(B132,'Calcul dezechilibre MWh GMOIS'!$C$3:$AI$167,10,FALSE)</f>
        <v>24.157872999999999</v>
      </c>
      <c r="N132" s="68">
        <f>VLOOKUP(B132,'Calcul dezechilibre MWh GMOIS'!$C$3:$AI$167,11,FALSE)</f>
        <v>24.479738000000001</v>
      </c>
      <c r="O132" s="68">
        <f>VLOOKUP(B132,'Calcul dezechilibre MWh GMOIS'!$C$3:$AI$167,12,FALSE)</f>
        <v>11.291684</v>
      </c>
      <c r="P132" s="68">
        <f>VLOOKUP(B132,'Calcul dezechilibre MWh GMOIS'!$C$3:$AI$167,13,FALSE)</f>
        <v>11.924863</v>
      </c>
      <c r="Q132" s="68">
        <f>VLOOKUP(B132,'Calcul dezechilibre MWh GMOIS'!$C$3:$AI$167,14,FALSE)</f>
        <v>0</v>
      </c>
      <c r="R132" s="68">
        <f>VLOOKUP(B132,'Calcul dezechilibre MWh GMOIS'!$C$3:$AI$167,15,FALSE)</f>
        <v>0</v>
      </c>
      <c r="S132" s="68">
        <f>VLOOKUP(B132,'Calcul dezechilibre MWh GMOIS'!$C$3:$AI$167,16,FALSE)</f>
        <v>0</v>
      </c>
      <c r="T132" s="68">
        <f>VLOOKUP(B132,'Calcul dezechilibre MWh GMOIS'!$C$3:$AI$167,17,FALSE)</f>
        <v>0</v>
      </c>
      <c r="U132" s="68">
        <f>VLOOKUP(B132,'Calcul dezechilibre MWh GMOIS'!$C$3:$AI$167,18,FALSE)</f>
        <v>0</v>
      </c>
      <c r="V132" s="68">
        <f>VLOOKUP(B132,'Calcul dezechilibre MWh GMOIS'!$C$3:$AI$167,19,FALSE)</f>
        <v>0</v>
      </c>
      <c r="W132" s="68">
        <f>VLOOKUP(B132,'Calcul dezechilibre MWh GMOIS'!$C$3:$AI$167,20,FALSE)</f>
        <v>0</v>
      </c>
      <c r="X132" s="68">
        <f>VLOOKUP(B132,'Calcul dezechilibre MWh GMOIS'!$C$3:$AI$167,21,FALSE)</f>
        <v>0</v>
      </c>
      <c r="Y132" s="68">
        <f>VLOOKUP(B132,'Calcul dezechilibre MWh GMOIS'!$C$3:$AI$167,22,FALSE)</f>
        <v>0</v>
      </c>
      <c r="Z132" s="68">
        <f>VLOOKUP(B132,'Calcul dezechilibre MWh GMOIS'!$C$3:$AI$167,23,FALSE)</f>
        <v>0</v>
      </c>
      <c r="AA132" s="68">
        <f>VLOOKUP(B132,'Calcul dezechilibre MWh GMOIS'!$C$3:$AI$167,24,FALSE)</f>
        <v>0</v>
      </c>
      <c r="AB132" s="68">
        <f>VLOOKUP(B132,'Calcul dezechilibre MWh GMOIS'!$C$3:$AI$167,25,FALSE)</f>
        <v>0</v>
      </c>
      <c r="AC132" s="68">
        <f>VLOOKUP(B132,'Calcul dezechilibre MWh GMOIS'!$C$3:$AI$167,26,FALSE)</f>
        <v>0</v>
      </c>
      <c r="AD132" s="68">
        <f>VLOOKUP(B132,'Calcul dezechilibre MWh GMOIS'!$C$3:$AI$167,27,FALSE)</f>
        <v>0</v>
      </c>
      <c r="AE132" s="68">
        <f>VLOOKUP(B132,'Calcul dezechilibre MWh GMOIS'!$C$3:$AI$167,28,FALSE)</f>
        <v>0</v>
      </c>
      <c r="AF132" s="68">
        <f>VLOOKUP(B132,'Calcul dezechilibre MWh GMOIS'!$C$3:$AI$167,29,FALSE)</f>
        <v>0</v>
      </c>
      <c r="AG132" s="68">
        <f>VLOOKUP(B132,'Calcul dezechilibre MWh GMOIS'!$C$3:$AI$167,30,FALSE)</f>
        <v>0</v>
      </c>
      <c r="AH132" s="68">
        <f>VLOOKUP(B132,'Calcul dezechilibre MWh GMOIS'!$C$3:$AI$167,31,FALSE)</f>
        <v>0</v>
      </c>
      <c r="AI132" s="68">
        <f>VLOOKUP(B132,'Calcul dezechilibre MWh GMOIS'!$C$3:$AI$167,32,FALSE)</f>
        <v>0</v>
      </c>
      <c r="AJ132" s="68">
        <f>VLOOKUP(B132,'Calcul dezechilibre MWh GMOIS'!$C$3:$AI$167,33,FALSE)</f>
        <v>0</v>
      </c>
    </row>
    <row r="133" spans="1:36" s="13" customFormat="1" x14ac:dyDescent="0.45">
      <c r="A133" s="102">
        <v>131</v>
      </c>
      <c r="B133" s="179" t="s">
        <v>307</v>
      </c>
      <c r="C133" s="87">
        <f t="shared" si="15"/>
        <v>0</v>
      </c>
      <c r="D133" s="70">
        <f>VLOOKUP(B133,'Total iesiri UR'!$C$3:$D$167,2,FALSE)</f>
        <v>0</v>
      </c>
      <c r="E133" s="141">
        <f t="shared" si="16"/>
        <v>0</v>
      </c>
      <c r="F133" s="39">
        <f>VLOOKUP(B133,'Calcul dezechilibre MWh GMOIS'!$C$3:$AI$167,3,FALSE)</f>
        <v>0</v>
      </c>
      <c r="G133" s="68">
        <f>VLOOKUP(B133,'Calcul dezechilibre MWh GMOIS'!$C$3:$AI$167,4,FALSE)</f>
        <v>0</v>
      </c>
      <c r="H133" s="68">
        <f>VLOOKUP(B133,'Calcul dezechilibre MWh GMOIS'!$C$3:$AI$167,5,FALSE)</f>
        <v>0</v>
      </c>
      <c r="I133" s="68">
        <f>VLOOKUP(B133,'Calcul dezechilibre MWh GMOIS'!$C$3:$AI$167,6,FALSE)</f>
        <v>0</v>
      </c>
      <c r="J133" s="68">
        <f>VLOOKUP(B133,'Calcul dezechilibre MWh GMOIS'!$C$3:$AI$167,7,FALSE)</f>
        <v>0</v>
      </c>
      <c r="K133" s="68">
        <f>VLOOKUP(B133,'Calcul dezechilibre MWh GMOIS'!$C$3:$AI$167,8,FALSE)</f>
        <v>0</v>
      </c>
      <c r="L133" s="68">
        <f>VLOOKUP(B133,'Calcul dezechilibre MWh GMOIS'!$C$3:$AI$167,9,FALSE)</f>
        <v>0</v>
      </c>
      <c r="M133" s="68">
        <f>VLOOKUP(B133,'Calcul dezechilibre MWh GMOIS'!$C$3:$AI$167,10,FALSE)</f>
        <v>0</v>
      </c>
      <c r="N133" s="68">
        <f>VLOOKUP(B133,'Calcul dezechilibre MWh GMOIS'!$C$3:$AI$167,11,FALSE)</f>
        <v>0</v>
      </c>
      <c r="O133" s="68">
        <f>VLOOKUP(B133,'Calcul dezechilibre MWh GMOIS'!$C$3:$AI$167,12,FALSE)</f>
        <v>0</v>
      </c>
      <c r="P133" s="68">
        <f>VLOOKUP(B133,'Calcul dezechilibre MWh GMOIS'!$C$3:$AI$167,13,FALSE)</f>
        <v>0</v>
      </c>
      <c r="Q133" s="68">
        <f>VLOOKUP(B133,'Calcul dezechilibre MWh GMOIS'!$C$3:$AI$167,14,FALSE)</f>
        <v>0</v>
      </c>
      <c r="R133" s="68">
        <f>VLOOKUP(B133,'Calcul dezechilibre MWh GMOIS'!$C$3:$AI$167,15,FALSE)</f>
        <v>0</v>
      </c>
      <c r="S133" s="68">
        <f>VLOOKUP(B133,'Calcul dezechilibre MWh GMOIS'!$C$3:$AI$167,16,FALSE)</f>
        <v>0</v>
      </c>
      <c r="T133" s="68">
        <f>VLOOKUP(B133,'Calcul dezechilibre MWh GMOIS'!$C$3:$AI$167,17,FALSE)</f>
        <v>0</v>
      </c>
      <c r="U133" s="68">
        <f>VLOOKUP(B133,'Calcul dezechilibre MWh GMOIS'!$C$3:$AI$167,18,FALSE)</f>
        <v>0</v>
      </c>
      <c r="V133" s="68">
        <f>VLOOKUP(B133,'Calcul dezechilibre MWh GMOIS'!$C$3:$AI$167,19,FALSE)</f>
        <v>0</v>
      </c>
      <c r="W133" s="68">
        <f>VLOOKUP(B133,'Calcul dezechilibre MWh GMOIS'!$C$3:$AI$167,20,FALSE)</f>
        <v>0</v>
      </c>
      <c r="X133" s="68">
        <f>VLOOKUP(B133,'Calcul dezechilibre MWh GMOIS'!$C$3:$AI$167,21,FALSE)</f>
        <v>0</v>
      </c>
      <c r="Y133" s="68">
        <f>VLOOKUP(B133,'Calcul dezechilibre MWh GMOIS'!$C$3:$AI$167,22,FALSE)</f>
        <v>0</v>
      </c>
      <c r="Z133" s="68">
        <f>VLOOKUP(B133,'Calcul dezechilibre MWh GMOIS'!$C$3:$AI$167,23,FALSE)</f>
        <v>0</v>
      </c>
      <c r="AA133" s="68">
        <f>VLOOKUP(B133,'Calcul dezechilibre MWh GMOIS'!$C$3:$AI$167,24,FALSE)</f>
        <v>0</v>
      </c>
      <c r="AB133" s="68">
        <f>VLOOKUP(B133,'Calcul dezechilibre MWh GMOIS'!$C$3:$AI$167,25,FALSE)</f>
        <v>0</v>
      </c>
      <c r="AC133" s="68">
        <f>VLOOKUP(B133,'Calcul dezechilibre MWh GMOIS'!$C$3:$AI$167,26,FALSE)</f>
        <v>0</v>
      </c>
      <c r="AD133" s="68">
        <f>VLOOKUP(B133,'Calcul dezechilibre MWh GMOIS'!$C$3:$AI$167,27,FALSE)</f>
        <v>0</v>
      </c>
      <c r="AE133" s="68">
        <f>VLOOKUP(B133,'Calcul dezechilibre MWh GMOIS'!$C$3:$AI$167,28,FALSE)</f>
        <v>0</v>
      </c>
      <c r="AF133" s="68">
        <f>VLOOKUP(B133,'Calcul dezechilibre MWh GMOIS'!$C$3:$AI$167,29,FALSE)</f>
        <v>0</v>
      </c>
      <c r="AG133" s="68">
        <f>VLOOKUP(B133,'Calcul dezechilibre MWh GMOIS'!$C$3:$AI$167,30,FALSE)</f>
        <v>0</v>
      </c>
      <c r="AH133" s="68">
        <f>VLOOKUP(B133,'Calcul dezechilibre MWh GMOIS'!$C$3:$AI$167,31,FALSE)</f>
        <v>0</v>
      </c>
      <c r="AI133" s="68">
        <f>VLOOKUP(B133,'Calcul dezechilibre MWh GMOIS'!$C$3:$AI$167,32,FALSE)</f>
        <v>0</v>
      </c>
      <c r="AJ133" s="68">
        <f>VLOOKUP(B133,'Calcul dezechilibre MWh GMOIS'!$C$3:$AI$167,33,FALSE)</f>
        <v>0</v>
      </c>
    </row>
    <row r="134" spans="1:36" s="13" customFormat="1" x14ac:dyDescent="0.45">
      <c r="A134" s="102">
        <v>132</v>
      </c>
      <c r="B134" s="179" t="s">
        <v>309</v>
      </c>
      <c r="C134" s="87">
        <f t="shared" si="15"/>
        <v>0</v>
      </c>
      <c r="D134" s="70">
        <f>VLOOKUP(B134,'Total iesiri UR'!$C$3:$D$167,2,FALSE)</f>
        <v>1826</v>
      </c>
      <c r="E134" s="141">
        <f>IF(D134=0,IF(C134=0,0,100%),(C134)/D134)</f>
        <v>0</v>
      </c>
      <c r="F134" s="39">
        <f>VLOOKUP(B134,'Calcul dezechilibre MWh GMOIS'!$C$3:$AI$167,3,FALSE)</f>
        <v>0</v>
      </c>
      <c r="G134" s="68">
        <f>VLOOKUP(B134,'Calcul dezechilibre MWh GMOIS'!$C$3:$AI$167,4,FALSE)</f>
        <v>0</v>
      </c>
      <c r="H134" s="68">
        <f>VLOOKUP(B134,'Calcul dezechilibre MWh GMOIS'!$C$3:$AI$167,5,FALSE)</f>
        <v>0</v>
      </c>
      <c r="I134" s="68">
        <f>VLOOKUP(B134,'Calcul dezechilibre MWh GMOIS'!$C$3:$AI$167,6,FALSE)</f>
        <v>0</v>
      </c>
      <c r="J134" s="68">
        <f>VLOOKUP(B134,'Calcul dezechilibre MWh GMOIS'!$C$3:$AI$167,7,FALSE)</f>
        <v>0</v>
      </c>
      <c r="K134" s="68">
        <f>VLOOKUP(B134,'Calcul dezechilibre MWh GMOIS'!$C$3:$AI$167,8,FALSE)</f>
        <v>0</v>
      </c>
      <c r="L134" s="68">
        <f>VLOOKUP(B134,'Calcul dezechilibre MWh GMOIS'!$C$3:$AI$167,9,FALSE)</f>
        <v>0</v>
      </c>
      <c r="M134" s="68">
        <f>VLOOKUP(B134,'Calcul dezechilibre MWh GMOIS'!$C$3:$AI$167,10,FALSE)</f>
        <v>0</v>
      </c>
      <c r="N134" s="68">
        <f>VLOOKUP(B134,'Calcul dezechilibre MWh GMOIS'!$C$3:$AI$167,11,FALSE)</f>
        <v>0</v>
      </c>
      <c r="O134" s="68">
        <f>VLOOKUP(B134,'Calcul dezechilibre MWh GMOIS'!$C$3:$AI$167,12,FALSE)</f>
        <v>0</v>
      </c>
      <c r="P134" s="68">
        <f>VLOOKUP(B134,'Calcul dezechilibre MWh GMOIS'!$C$3:$AI$167,13,FALSE)</f>
        <v>0</v>
      </c>
      <c r="Q134" s="68">
        <f>VLOOKUP(B134,'Calcul dezechilibre MWh GMOIS'!$C$3:$AI$167,14,FALSE)</f>
        <v>0</v>
      </c>
      <c r="R134" s="68">
        <f>VLOOKUP(B134,'Calcul dezechilibre MWh GMOIS'!$C$3:$AI$167,15,FALSE)</f>
        <v>0</v>
      </c>
      <c r="S134" s="68">
        <f>VLOOKUP(B134,'Calcul dezechilibre MWh GMOIS'!$C$3:$AI$167,16,FALSE)</f>
        <v>0</v>
      </c>
      <c r="T134" s="68">
        <f>VLOOKUP(B134,'Calcul dezechilibre MWh GMOIS'!$C$3:$AI$167,17,FALSE)</f>
        <v>0</v>
      </c>
      <c r="U134" s="68">
        <f>VLOOKUP(B134,'Calcul dezechilibre MWh GMOIS'!$C$3:$AI$167,18,FALSE)</f>
        <v>0</v>
      </c>
      <c r="V134" s="68">
        <f>VLOOKUP(B134,'Calcul dezechilibre MWh GMOIS'!$C$3:$AI$167,19,FALSE)</f>
        <v>0</v>
      </c>
      <c r="W134" s="68">
        <f>VLOOKUP(B134,'Calcul dezechilibre MWh GMOIS'!$C$3:$AI$167,20,FALSE)</f>
        <v>0</v>
      </c>
      <c r="X134" s="68">
        <f>VLOOKUP(B134,'Calcul dezechilibre MWh GMOIS'!$C$3:$AI$167,21,FALSE)</f>
        <v>0</v>
      </c>
      <c r="Y134" s="68">
        <f>VLOOKUP(B134,'Calcul dezechilibre MWh GMOIS'!$C$3:$AI$167,22,FALSE)</f>
        <v>0</v>
      </c>
      <c r="Z134" s="68">
        <f>VLOOKUP(B134,'Calcul dezechilibre MWh GMOIS'!$C$3:$AI$167,23,FALSE)</f>
        <v>0</v>
      </c>
      <c r="AA134" s="68">
        <f>VLOOKUP(B134,'Calcul dezechilibre MWh GMOIS'!$C$3:$AI$167,24,FALSE)</f>
        <v>0</v>
      </c>
      <c r="AB134" s="68">
        <f>VLOOKUP(B134,'Calcul dezechilibre MWh GMOIS'!$C$3:$AI$167,25,FALSE)</f>
        <v>0</v>
      </c>
      <c r="AC134" s="68">
        <f>VLOOKUP(B134,'Calcul dezechilibre MWh GMOIS'!$C$3:$AI$167,26,FALSE)</f>
        <v>0</v>
      </c>
      <c r="AD134" s="68">
        <f>VLOOKUP(B134,'Calcul dezechilibre MWh GMOIS'!$C$3:$AI$167,27,FALSE)</f>
        <v>0</v>
      </c>
      <c r="AE134" s="68">
        <f>VLOOKUP(B134,'Calcul dezechilibre MWh GMOIS'!$C$3:$AI$167,28,FALSE)</f>
        <v>0</v>
      </c>
      <c r="AF134" s="68">
        <f>VLOOKUP(B134,'Calcul dezechilibre MWh GMOIS'!$C$3:$AI$167,29,FALSE)</f>
        <v>0</v>
      </c>
      <c r="AG134" s="68">
        <f>VLOOKUP(B134,'Calcul dezechilibre MWh GMOIS'!$C$3:$AI$167,30,FALSE)</f>
        <v>0</v>
      </c>
      <c r="AH134" s="68">
        <f>VLOOKUP(B134,'Calcul dezechilibre MWh GMOIS'!$C$3:$AI$167,31,FALSE)</f>
        <v>0</v>
      </c>
      <c r="AI134" s="68">
        <f>VLOOKUP(B134,'Calcul dezechilibre MWh GMOIS'!$C$3:$AI$167,32,FALSE)</f>
        <v>0</v>
      </c>
      <c r="AJ134" s="68">
        <f>VLOOKUP(B134,'Calcul dezechilibre MWh GMOIS'!$C$3:$AI$167,33,FALSE)</f>
        <v>0</v>
      </c>
    </row>
    <row r="135" spans="1:36" s="13" customFormat="1" x14ac:dyDescent="0.45">
      <c r="A135" s="102">
        <v>133</v>
      </c>
      <c r="B135" s="179" t="s">
        <v>312</v>
      </c>
      <c r="C135" s="87">
        <f t="shared" si="15"/>
        <v>-68.068800999999965</v>
      </c>
      <c r="D135" s="70">
        <f>VLOOKUP(B135,'Total iesiri UR'!$C$3:$D$167,2,FALSE)</f>
        <v>2450</v>
      </c>
      <c r="E135" s="141">
        <f>IF(D135=0,IF(C135=0,0,100%),(C135)/D135)</f>
        <v>-2.7783184081632637E-2</v>
      </c>
      <c r="F135" s="39">
        <f>VLOOKUP(B135,'Calcul dezechilibre MWh GMOIS'!$C$3:$AI$167,3,FALSE)</f>
        <v>0.21106</v>
      </c>
      <c r="G135" s="68">
        <f>VLOOKUP(B135,'Calcul dezechilibre MWh GMOIS'!$C$3:$AI$167,4,FALSE)</f>
        <v>-100</v>
      </c>
      <c r="H135" s="68">
        <f>VLOOKUP(B135,'Calcul dezechilibre MWh GMOIS'!$C$3:$AI$167,5,FALSE)</f>
        <v>0.21106</v>
      </c>
      <c r="I135" s="68">
        <f>VLOOKUP(B135,'Calcul dezechilibre MWh GMOIS'!$C$3:$AI$167,6,FALSE)</f>
        <v>0.21106</v>
      </c>
      <c r="J135" s="68">
        <f>VLOOKUP(B135,'Calcul dezechilibre MWh GMOIS'!$C$3:$AI$167,7,FALSE)</f>
        <v>0.21106</v>
      </c>
      <c r="K135" s="68">
        <f>VLOOKUP(B135,'Calcul dezechilibre MWh GMOIS'!$C$3:$AI$167,8,FALSE)</f>
        <v>0.21106</v>
      </c>
      <c r="L135" s="68">
        <f>VLOOKUP(B135,'Calcul dezechilibre MWh GMOIS'!$C$3:$AI$167,9,FALSE)</f>
        <v>0.21106</v>
      </c>
      <c r="M135" s="68">
        <f>VLOOKUP(B135,'Calcul dezechilibre MWh GMOIS'!$C$3:$AI$167,10,FALSE)</f>
        <v>0.21106</v>
      </c>
      <c r="N135" s="68">
        <f>VLOOKUP(B135,'Calcul dezechilibre MWh GMOIS'!$C$3:$AI$167,11,FALSE)</f>
        <v>0.21106</v>
      </c>
      <c r="O135" s="68">
        <f>VLOOKUP(B135,'Calcul dezechilibre MWh GMOIS'!$C$3:$AI$167,12,FALSE)</f>
        <v>0.21106</v>
      </c>
      <c r="P135" s="68">
        <f>VLOOKUP(B135,'Calcul dezechilibre MWh GMOIS'!$C$3:$AI$167,13,FALSE)</f>
        <v>30.031659000000001</v>
      </c>
      <c r="Q135" s="68">
        <f>VLOOKUP(B135,'Calcul dezechilibre MWh GMOIS'!$C$3:$AI$167,14,FALSE)</f>
        <v>0</v>
      </c>
      <c r="R135" s="68">
        <f>VLOOKUP(B135,'Calcul dezechilibre MWh GMOIS'!$C$3:$AI$167,15,FALSE)</f>
        <v>0</v>
      </c>
      <c r="S135" s="68">
        <f>VLOOKUP(B135,'Calcul dezechilibre MWh GMOIS'!$C$3:$AI$167,16,FALSE)</f>
        <v>0</v>
      </c>
      <c r="T135" s="68">
        <f>VLOOKUP(B135,'Calcul dezechilibre MWh GMOIS'!$C$3:$AI$167,17,FALSE)</f>
        <v>0</v>
      </c>
      <c r="U135" s="68">
        <f>VLOOKUP(B135,'Calcul dezechilibre MWh GMOIS'!$C$3:$AI$167,18,FALSE)</f>
        <v>0</v>
      </c>
      <c r="V135" s="68">
        <f>VLOOKUP(B135,'Calcul dezechilibre MWh GMOIS'!$C$3:$AI$167,19,FALSE)</f>
        <v>0</v>
      </c>
      <c r="W135" s="68">
        <f>VLOOKUP(B135,'Calcul dezechilibre MWh GMOIS'!$C$3:$AI$167,20,FALSE)</f>
        <v>0</v>
      </c>
      <c r="X135" s="68">
        <f>VLOOKUP(B135,'Calcul dezechilibre MWh GMOIS'!$C$3:$AI$167,21,FALSE)</f>
        <v>0</v>
      </c>
      <c r="Y135" s="68">
        <f>VLOOKUP(B135,'Calcul dezechilibre MWh GMOIS'!$C$3:$AI$167,22,FALSE)</f>
        <v>0</v>
      </c>
      <c r="Z135" s="68">
        <f>VLOOKUP(B135,'Calcul dezechilibre MWh GMOIS'!$C$3:$AI$167,23,FALSE)</f>
        <v>0</v>
      </c>
      <c r="AA135" s="68">
        <f>VLOOKUP(B135,'Calcul dezechilibre MWh GMOIS'!$C$3:$AI$167,24,FALSE)</f>
        <v>0</v>
      </c>
      <c r="AB135" s="68">
        <f>VLOOKUP(B135,'Calcul dezechilibre MWh GMOIS'!$C$3:$AI$167,25,FALSE)</f>
        <v>0</v>
      </c>
      <c r="AC135" s="68">
        <f>VLOOKUP(B135,'Calcul dezechilibre MWh GMOIS'!$C$3:$AI$167,26,FALSE)</f>
        <v>0</v>
      </c>
      <c r="AD135" s="68">
        <f>VLOOKUP(B135,'Calcul dezechilibre MWh GMOIS'!$C$3:$AI$167,27,FALSE)</f>
        <v>0</v>
      </c>
      <c r="AE135" s="68">
        <f>VLOOKUP(B135,'Calcul dezechilibre MWh GMOIS'!$C$3:$AI$167,28,FALSE)</f>
        <v>0</v>
      </c>
      <c r="AF135" s="68">
        <f>VLOOKUP(B135,'Calcul dezechilibre MWh GMOIS'!$C$3:$AI$167,29,FALSE)</f>
        <v>0</v>
      </c>
      <c r="AG135" s="68">
        <f>VLOOKUP(B135,'Calcul dezechilibre MWh GMOIS'!$C$3:$AI$167,30,FALSE)</f>
        <v>0</v>
      </c>
      <c r="AH135" s="68">
        <f>VLOOKUP(B135,'Calcul dezechilibre MWh GMOIS'!$C$3:$AI$167,31,FALSE)</f>
        <v>0</v>
      </c>
      <c r="AI135" s="68">
        <f>VLOOKUP(B135,'Calcul dezechilibre MWh GMOIS'!$C$3:$AI$167,32,FALSE)</f>
        <v>0</v>
      </c>
      <c r="AJ135" s="68">
        <f>VLOOKUP(B135,'Calcul dezechilibre MWh GMOIS'!$C$3:$AI$167,33,FALSE)</f>
        <v>0</v>
      </c>
    </row>
    <row r="136" spans="1:36" s="13" customFormat="1" x14ac:dyDescent="0.45">
      <c r="A136" s="102">
        <v>134</v>
      </c>
      <c r="B136" s="179" t="s">
        <v>313</v>
      </c>
      <c r="C136" s="87">
        <f t="shared" si="15"/>
        <v>0</v>
      </c>
      <c r="D136" s="70">
        <f>VLOOKUP(B136,'Total iesiri UR'!$C$3:$D$167,2,FALSE)</f>
        <v>0</v>
      </c>
      <c r="E136" s="141">
        <f>IF(D136=0,IF(C136=0,0,100%),(C136)/D136)</f>
        <v>0</v>
      </c>
      <c r="F136" s="39">
        <f>VLOOKUP(B136,'Calcul dezechilibre MWh GMOIS'!$C$3:$AI$167,3,FALSE)</f>
        <v>0</v>
      </c>
      <c r="G136" s="68">
        <f>VLOOKUP(B136,'Calcul dezechilibre MWh GMOIS'!$C$3:$AI$167,4,FALSE)</f>
        <v>0</v>
      </c>
      <c r="H136" s="68">
        <f>VLOOKUP(B136,'Calcul dezechilibre MWh GMOIS'!$C$3:$AI$167,5,FALSE)</f>
        <v>0</v>
      </c>
      <c r="I136" s="68">
        <f>VLOOKUP(B136,'Calcul dezechilibre MWh GMOIS'!$C$3:$AI$167,6,FALSE)</f>
        <v>0</v>
      </c>
      <c r="J136" s="68">
        <f>VLOOKUP(B136,'Calcul dezechilibre MWh GMOIS'!$C$3:$AI$167,7,FALSE)</f>
        <v>0</v>
      </c>
      <c r="K136" s="68">
        <f>VLOOKUP(B136,'Calcul dezechilibre MWh GMOIS'!$C$3:$AI$167,8,FALSE)</f>
        <v>0</v>
      </c>
      <c r="L136" s="68">
        <f>VLOOKUP(B136,'Calcul dezechilibre MWh GMOIS'!$C$3:$AI$167,9,FALSE)</f>
        <v>0</v>
      </c>
      <c r="M136" s="68">
        <f>VLOOKUP(B136,'Calcul dezechilibre MWh GMOIS'!$C$3:$AI$167,10,FALSE)</f>
        <v>0</v>
      </c>
      <c r="N136" s="68">
        <f>VLOOKUP(B136,'Calcul dezechilibre MWh GMOIS'!$C$3:$AI$167,11,FALSE)</f>
        <v>0</v>
      </c>
      <c r="O136" s="68">
        <f>VLOOKUP(B136,'Calcul dezechilibre MWh GMOIS'!$C$3:$AI$167,12,FALSE)</f>
        <v>0</v>
      </c>
      <c r="P136" s="68">
        <f>VLOOKUP(B136,'Calcul dezechilibre MWh GMOIS'!$C$3:$AI$167,13,FALSE)</f>
        <v>0</v>
      </c>
      <c r="Q136" s="68">
        <f>VLOOKUP(B136,'Calcul dezechilibre MWh GMOIS'!$C$3:$AI$167,14,FALSE)</f>
        <v>0</v>
      </c>
      <c r="R136" s="68">
        <f>VLOOKUP(B136,'Calcul dezechilibre MWh GMOIS'!$C$3:$AI$167,15,FALSE)</f>
        <v>0</v>
      </c>
      <c r="S136" s="68">
        <f>VLOOKUP(B136,'Calcul dezechilibre MWh GMOIS'!$C$3:$AI$167,16,FALSE)</f>
        <v>0</v>
      </c>
      <c r="T136" s="68">
        <f>VLOOKUP(B136,'Calcul dezechilibre MWh GMOIS'!$C$3:$AI$167,17,FALSE)</f>
        <v>0</v>
      </c>
      <c r="U136" s="68">
        <f>VLOOKUP(B136,'Calcul dezechilibre MWh GMOIS'!$C$3:$AI$167,18,FALSE)</f>
        <v>0</v>
      </c>
      <c r="V136" s="68">
        <f>VLOOKUP(B136,'Calcul dezechilibre MWh GMOIS'!$C$3:$AI$167,19,FALSE)</f>
        <v>0</v>
      </c>
      <c r="W136" s="68">
        <f>VLOOKUP(B136,'Calcul dezechilibre MWh GMOIS'!$C$3:$AI$167,20,FALSE)</f>
        <v>0</v>
      </c>
      <c r="X136" s="68">
        <f>VLOOKUP(B136,'Calcul dezechilibre MWh GMOIS'!$C$3:$AI$167,21,FALSE)</f>
        <v>0</v>
      </c>
      <c r="Y136" s="68">
        <f>VLOOKUP(B136,'Calcul dezechilibre MWh GMOIS'!$C$3:$AI$167,22,FALSE)</f>
        <v>0</v>
      </c>
      <c r="Z136" s="68">
        <f>VLOOKUP(B136,'Calcul dezechilibre MWh GMOIS'!$C$3:$AI$167,23,FALSE)</f>
        <v>0</v>
      </c>
      <c r="AA136" s="68">
        <f>VLOOKUP(B136,'Calcul dezechilibre MWh GMOIS'!$C$3:$AI$167,24,FALSE)</f>
        <v>0</v>
      </c>
      <c r="AB136" s="68">
        <f>VLOOKUP(B136,'Calcul dezechilibre MWh GMOIS'!$C$3:$AI$167,25,FALSE)</f>
        <v>0</v>
      </c>
      <c r="AC136" s="68">
        <f>VLOOKUP(B136,'Calcul dezechilibre MWh GMOIS'!$C$3:$AI$167,26,FALSE)</f>
        <v>0</v>
      </c>
      <c r="AD136" s="68">
        <f>VLOOKUP(B136,'Calcul dezechilibre MWh GMOIS'!$C$3:$AI$167,27,FALSE)</f>
        <v>0</v>
      </c>
      <c r="AE136" s="68">
        <f>VLOOKUP(B136,'Calcul dezechilibre MWh GMOIS'!$C$3:$AI$167,28,FALSE)</f>
        <v>0</v>
      </c>
      <c r="AF136" s="68">
        <f>VLOOKUP(B136,'Calcul dezechilibre MWh GMOIS'!$C$3:$AI$167,29,FALSE)</f>
        <v>0</v>
      </c>
      <c r="AG136" s="68">
        <f>VLOOKUP(B136,'Calcul dezechilibre MWh GMOIS'!$C$3:$AI$167,30,FALSE)</f>
        <v>0</v>
      </c>
      <c r="AH136" s="68">
        <f>VLOOKUP(B136,'Calcul dezechilibre MWh GMOIS'!$C$3:$AI$167,31,FALSE)</f>
        <v>0</v>
      </c>
      <c r="AI136" s="68">
        <f>VLOOKUP(B136,'Calcul dezechilibre MWh GMOIS'!$C$3:$AI$167,32,FALSE)</f>
        <v>0</v>
      </c>
      <c r="AJ136" s="68">
        <f>VLOOKUP(B136,'Calcul dezechilibre MWh GMOIS'!$C$3:$AI$167,33,FALSE)</f>
        <v>0</v>
      </c>
    </row>
    <row r="137" spans="1:36" s="13" customFormat="1" x14ac:dyDescent="0.45">
      <c r="A137" s="102">
        <v>135</v>
      </c>
      <c r="B137" s="179" t="s">
        <v>316</v>
      </c>
      <c r="C137" s="87">
        <f t="shared" si="15"/>
        <v>71.231161999999998</v>
      </c>
      <c r="D137" s="70">
        <f>VLOOKUP(B137,'Total iesiri UR'!$C$3:$D$167,2,FALSE)</f>
        <v>216.81583799999999</v>
      </c>
      <c r="E137" s="141">
        <f t="shared" ref="E137" si="17">IF(D137=0,IF(C137=0,0,100%),(C137)/D137)</f>
        <v>0.32853301980642208</v>
      </c>
      <c r="F137" s="39">
        <f>VLOOKUP(B137,'Calcul dezechilibre MWh GMOIS'!$C$3:$AI$167,3,FALSE)</f>
        <v>-1.5403020000000001</v>
      </c>
      <c r="G137" s="68">
        <f>VLOOKUP(B137,'Calcul dezechilibre MWh GMOIS'!$C$3:$AI$167,4,FALSE)</f>
        <v>-0.99112</v>
      </c>
      <c r="H137" s="68">
        <f>VLOOKUP(B137,'Calcul dezechilibre MWh GMOIS'!$C$3:$AI$167,5,FALSE)</f>
        <v>-0.62583500000000003</v>
      </c>
      <c r="I137" s="68">
        <f>VLOOKUP(B137,'Calcul dezechilibre MWh GMOIS'!$C$3:$AI$167,6,FALSE)</f>
        <v>9.0049290000000006</v>
      </c>
      <c r="J137" s="68">
        <f>VLOOKUP(B137,'Calcul dezechilibre MWh GMOIS'!$C$3:$AI$167,7,FALSE)</f>
        <v>9.6143999999999998</v>
      </c>
      <c r="K137" s="68">
        <f>VLOOKUP(B137,'Calcul dezechilibre MWh GMOIS'!$C$3:$AI$167,8,FALSE)</f>
        <v>8.9586500000000004</v>
      </c>
      <c r="L137" s="68">
        <f>VLOOKUP(B137,'Calcul dezechilibre MWh GMOIS'!$C$3:$AI$167,9,FALSE)</f>
        <v>9.0554000000000006</v>
      </c>
      <c r="M137" s="68">
        <f>VLOOKUP(B137,'Calcul dezechilibre MWh GMOIS'!$C$3:$AI$167,10,FALSE)</f>
        <v>9.5733350000000002</v>
      </c>
      <c r="N137" s="68">
        <f>VLOOKUP(B137,'Calcul dezechilibre MWh GMOIS'!$C$3:$AI$167,11,FALSE)</f>
        <v>9.1790249999999993</v>
      </c>
      <c r="O137" s="68">
        <f>VLOOKUP(B137,'Calcul dezechilibre MWh GMOIS'!$C$3:$AI$167,12,FALSE)</f>
        <v>9.4894850000000002</v>
      </c>
      <c r="P137" s="68">
        <f>VLOOKUP(B137,'Calcul dezechilibre MWh GMOIS'!$C$3:$AI$167,13,FALSE)</f>
        <v>9.5131949999999996</v>
      </c>
      <c r="Q137" s="68">
        <f>VLOOKUP(B137,'Calcul dezechilibre MWh GMOIS'!$C$3:$AI$167,14,FALSE)</f>
        <v>0</v>
      </c>
      <c r="R137" s="68">
        <f>VLOOKUP(B137,'Calcul dezechilibre MWh GMOIS'!$C$3:$AI$167,15,FALSE)</f>
        <v>0</v>
      </c>
      <c r="S137" s="68">
        <f>VLOOKUP(B137,'Calcul dezechilibre MWh GMOIS'!$C$3:$AI$167,16,FALSE)</f>
        <v>0</v>
      </c>
      <c r="T137" s="68">
        <f>VLOOKUP(B137,'Calcul dezechilibre MWh GMOIS'!$C$3:$AI$167,17,FALSE)</f>
        <v>0</v>
      </c>
      <c r="U137" s="68">
        <f>VLOOKUP(B137,'Calcul dezechilibre MWh GMOIS'!$C$3:$AI$167,18,FALSE)</f>
        <v>0</v>
      </c>
      <c r="V137" s="68">
        <f>VLOOKUP(B137,'Calcul dezechilibre MWh GMOIS'!$C$3:$AI$167,19,FALSE)</f>
        <v>0</v>
      </c>
      <c r="W137" s="68">
        <f>VLOOKUP(B137,'Calcul dezechilibre MWh GMOIS'!$C$3:$AI$167,20,FALSE)</f>
        <v>0</v>
      </c>
      <c r="X137" s="68">
        <f>VLOOKUP(B137,'Calcul dezechilibre MWh GMOIS'!$C$3:$AI$167,21,FALSE)</f>
        <v>0</v>
      </c>
      <c r="Y137" s="68">
        <f>VLOOKUP(B137,'Calcul dezechilibre MWh GMOIS'!$C$3:$AI$167,22,FALSE)</f>
        <v>0</v>
      </c>
      <c r="Z137" s="68">
        <f>VLOOKUP(B137,'Calcul dezechilibre MWh GMOIS'!$C$3:$AI$167,23,FALSE)</f>
        <v>0</v>
      </c>
      <c r="AA137" s="68">
        <f>VLOOKUP(B137,'Calcul dezechilibre MWh GMOIS'!$C$3:$AI$167,24,FALSE)</f>
        <v>0</v>
      </c>
      <c r="AB137" s="68">
        <f>VLOOKUP(B137,'Calcul dezechilibre MWh GMOIS'!$C$3:$AI$167,25,FALSE)</f>
        <v>0</v>
      </c>
      <c r="AC137" s="68">
        <f>VLOOKUP(B137,'Calcul dezechilibre MWh GMOIS'!$C$3:$AI$167,26,FALSE)</f>
        <v>0</v>
      </c>
      <c r="AD137" s="68">
        <f>VLOOKUP(B137,'Calcul dezechilibre MWh GMOIS'!$C$3:$AI$167,27,FALSE)</f>
        <v>0</v>
      </c>
      <c r="AE137" s="68">
        <f>VLOOKUP(B137,'Calcul dezechilibre MWh GMOIS'!$C$3:$AI$167,28,FALSE)</f>
        <v>0</v>
      </c>
      <c r="AF137" s="68">
        <f>VLOOKUP(B137,'Calcul dezechilibre MWh GMOIS'!$C$3:$AI$167,29,FALSE)</f>
        <v>0</v>
      </c>
      <c r="AG137" s="68">
        <f>VLOOKUP(B137,'Calcul dezechilibre MWh GMOIS'!$C$3:$AI$167,30,FALSE)</f>
        <v>0</v>
      </c>
      <c r="AH137" s="68">
        <f>VLOOKUP(B137,'Calcul dezechilibre MWh GMOIS'!$C$3:$AI$167,31,FALSE)</f>
        <v>0</v>
      </c>
      <c r="AI137" s="68">
        <f>VLOOKUP(B137,'Calcul dezechilibre MWh GMOIS'!$C$3:$AI$167,32,FALSE)</f>
        <v>0</v>
      </c>
      <c r="AJ137" s="68">
        <f>VLOOKUP(B137,'Calcul dezechilibre MWh GMOIS'!$C$3:$AI$167,33,FALSE)</f>
        <v>0</v>
      </c>
    </row>
    <row r="138" spans="1:36" s="13" customFormat="1" x14ac:dyDescent="0.45">
      <c r="A138" s="102">
        <v>136</v>
      </c>
      <c r="B138" s="179" t="s">
        <v>319</v>
      </c>
      <c r="C138" s="87">
        <f t="shared" si="15"/>
        <v>220</v>
      </c>
      <c r="D138" s="70">
        <f>VLOOKUP(B138,'Total iesiri UR'!$C$3:$D$167,2,FALSE)</f>
        <v>2200</v>
      </c>
      <c r="E138" s="141">
        <f>IF(D138=0,IF(C138=0,0,100%),(C138)/D138)</f>
        <v>0.1</v>
      </c>
      <c r="F138" s="39">
        <f>VLOOKUP(B138,'Calcul dezechilibre MWh GMOIS'!$C$3:$AI$167,3,FALSE)</f>
        <v>0</v>
      </c>
      <c r="G138" s="68">
        <f>VLOOKUP(B138,'Calcul dezechilibre MWh GMOIS'!$C$3:$AI$167,4,FALSE)</f>
        <v>0</v>
      </c>
      <c r="H138" s="68">
        <f>VLOOKUP(B138,'Calcul dezechilibre MWh GMOIS'!$C$3:$AI$167,5,FALSE)</f>
        <v>0</v>
      </c>
      <c r="I138" s="68">
        <f>VLOOKUP(B138,'Calcul dezechilibre MWh GMOIS'!$C$3:$AI$167,6,FALSE)</f>
        <v>0</v>
      </c>
      <c r="J138" s="68">
        <f>VLOOKUP(B138,'Calcul dezechilibre MWh GMOIS'!$C$3:$AI$167,7,FALSE)</f>
        <v>0</v>
      </c>
      <c r="K138" s="68">
        <f>VLOOKUP(B138,'Calcul dezechilibre MWh GMOIS'!$C$3:$AI$167,8,FALSE)</f>
        <v>220</v>
      </c>
      <c r="L138" s="68">
        <f>VLOOKUP(B138,'Calcul dezechilibre MWh GMOIS'!$C$3:$AI$167,9,FALSE)</f>
        <v>0</v>
      </c>
      <c r="M138" s="68">
        <f>VLOOKUP(B138,'Calcul dezechilibre MWh GMOIS'!$C$3:$AI$167,10,FALSE)</f>
        <v>0</v>
      </c>
      <c r="N138" s="68">
        <f>VLOOKUP(B138,'Calcul dezechilibre MWh GMOIS'!$C$3:$AI$167,11,FALSE)</f>
        <v>0</v>
      </c>
      <c r="O138" s="68">
        <f>VLOOKUP(B138,'Calcul dezechilibre MWh GMOIS'!$C$3:$AI$167,12,FALSE)</f>
        <v>0</v>
      </c>
      <c r="P138" s="68">
        <f>VLOOKUP(B138,'Calcul dezechilibre MWh GMOIS'!$C$3:$AI$167,13,FALSE)</f>
        <v>0</v>
      </c>
      <c r="Q138" s="68">
        <f>VLOOKUP(B138,'Calcul dezechilibre MWh GMOIS'!$C$3:$AI$167,14,FALSE)</f>
        <v>0</v>
      </c>
      <c r="R138" s="68">
        <f>VLOOKUP(B138,'Calcul dezechilibre MWh GMOIS'!$C$3:$AI$167,15,FALSE)</f>
        <v>0</v>
      </c>
      <c r="S138" s="68">
        <f>VLOOKUP(B138,'Calcul dezechilibre MWh GMOIS'!$C$3:$AI$167,16,FALSE)</f>
        <v>0</v>
      </c>
      <c r="T138" s="68">
        <f>VLOOKUP(B138,'Calcul dezechilibre MWh GMOIS'!$C$3:$AI$167,17,FALSE)</f>
        <v>0</v>
      </c>
      <c r="U138" s="68">
        <f>VLOOKUP(B138,'Calcul dezechilibre MWh GMOIS'!$C$3:$AI$167,18,FALSE)</f>
        <v>0</v>
      </c>
      <c r="V138" s="68">
        <f>VLOOKUP(B138,'Calcul dezechilibre MWh GMOIS'!$C$3:$AI$167,19,FALSE)</f>
        <v>0</v>
      </c>
      <c r="W138" s="68">
        <f>VLOOKUP(B138,'Calcul dezechilibre MWh GMOIS'!$C$3:$AI$167,20,FALSE)</f>
        <v>0</v>
      </c>
      <c r="X138" s="68">
        <f>VLOOKUP(B138,'Calcul dezechilibre MWh GMOIS'!$C$3:$AI$167,21,FALSE)</f>
        <v>0</v>
      </c>
      <c r="Y138" s="68">
        <f>VLOOKUP(B138,'Calcul dezechilibre MWh GMOIS'!$C$3:$AI$167,22,FALSE)</f>
        <v>0</v>
      </c>
      <c r="Z138" s="68">
        <f>VLOOKUP(B138,'Calcul dezechilibre MWh GMOIS'!$C$3:$AI$167,23,FALSE)</f>
        <v>0</v>
      </c>
      <c r="AA138" s="68">
        <f>VLOOKUP(B138,'Calcul dezechilibre MWh GMOIS'!$C$3:$AI$167,24,FALSE)</f>
        <v>0</v>
      </c>
      <c r="AB138" s="68">
        <f>VLOOKUP(B138,'Calcul dezechilibre MWh GMOIS'!$C$3:$AI$167,25,FALSE)</f>
        <v>0</v>
      </c>
      <c r="AC138" s="68">
        <f>VLOOKUP(B138,'Calcul dezechilibre MWh GMOIS'!$C$3:$AI$167,26,FALSE)</f>
        <v>0</v>
      </c>
      <c r="AD138" s="68">
        <f>VLOOKUP(B138,'Calcul dezechilibre MWh GMOIS'!$C$3:$AI$167,27,FALSE)</f>
        <v>0</v>
      </c>
      <c r="AE138" s="68">
        <f>VLOOKUP(B138,'Calcul dezechilibre MWh GMOIS'!$C$3:$AI$167,28,FALSE)</f>
        <v>0</v>
      </c>
      <c r="AF138" s="68">
        <f>VLOOKUP(B138,'Calcul dezechilibre MWh GMOIS'!$C$3:$AI$167,29,FALSE)</f>
        <v>0</v>
      </c>
      <c r="AG138" s="68">
        <f>VLOOKUP(B138,'Calcul dezechilibre MWh GMOIS'!$C$3:$AI$167,30,FALSE)</f>
        <v>0</v>
      </c>
      <c r="AH138" s="68">
        <f>VLOOKUP(B138,'Calcul dezechilibre MWh GMOIS'!$C$3:$AI$167,31,FALSE)</f>
        <v>0</v>
      </c>
      <c r="AI138" s="68">
        <f>VLOOKUP(B138,'Calcul dezechilibre MWh GMOIS'!$C$3:$AI$167,32,FALSE)</f>
        <v>0</v>
      </c>
      <c r="AJ138" s="68">
        <f>VLOOKUP(B138,'Calcul dezechilibre MWh GMOIS'!$C$3:$AI$167,33,FALSE)</f>
        <v>0</v>
      </c>
    </row>
    <row r="139" spans="1:36" s="13" customFormat="1" x14ac:dyDescent="0.45">
      <c r="A139" s="102">
        <v>137</v>
      </c>
      <c r="B139" s="179" t="s">
        <v>321</v>
      </c>
      <c r="C139" s="87">
        <f t="shared" si="15"/>
        <v>0</v>
      </c>
      <c r="D139" s="70">
        <f>VLOOKUP(B139,'Total iesiri UR'!$C$3:$D$167,2,FALSE)</f>
        <v>0</v>
      </c>
      <c r="E139" s="141">
        <f t="shared" ref="E139" si="18">IF(D139=0,IF(C139=0,0,100%),(C139)/D139)</f>
        <v>0</v>
      </c>
      <c r="F139" s="39">
        <f>VLOOKUP(B139,'Calcul dezechilibre MWh GMOIS'!$C$3:$AI$167,3,FALSE)</f>
        <v>0</v>
      </c>
      <c r="G139" s="68">
        <f>VLOOKUP(B139,'Calcul dezechilibre MWh GMOIS'!$C$3:$AI$167,4,FALSE)</f>
        <v>0</v>
      </c>
      <c r="H139" s="68">
        <f>VLOOKUP(B139,'Calcul dezechilibre MWh GMOIS'!$C$3:$AI$167,5,FALSE)</f>
        <v>0</v>
      </c>
      <c r="I139" s="68">
        <f>VLOOKUP(B139,'Calcul dezechilibre MWh GMOIS'!$C$3:$AI$167,6,FALSE)</f>
        <v>0</v>
      </c>
      <c r="J139" s="68">
        <f>VLOOKUP(B139,'Calcul dezechilibre MWh GMOIS'!$C$3:$AI$167,7,FALSE)</f>
        <v>0</v>
      </c>
      <c r="K139" s="68">
        <f>VLOOKUP(B139,'Calcul dezechilibre MWh GMOIS'!$C$3:$AI$167,8,FALSE)</f>
        <v>0</v>
      </c>
      <c r="L139" s="68">
        <f>VLOOKUP(B139,'Calcul dezechilibre MWh GMOIS'!$C$3:$AI$167,9,FALSE)</f>
        <v>0</v>
      </c>
      <c r="M139" s="68">
        <f>VLOOKUP(B139,'Calcul dezechilibre MWh GMOIS'!$C$3:$AI$167,10,FALSE)</f>
        <v>0</v>
      </c>
      <c r="N139" s="68">
        <f>VLOOKUP(B139,'Calcul dezechilibre MWh GMOIS'!$C$3:$AI$167,11,FALSE)</f>
        <v>0</v>
      </c>
      <c r="O139" s="68">
        <f>VLOOKUP(B139,'Calcul dezechilibre MWh GMOIS'!$C$3:$AI$167,12,FALSE)</f>
        <v>0</v>
      </c>
      <c r="P139" s="68">
        <f>VLOOKUP(B139,'Calcul dezechilibre MWh GMOIS'!$C$3:$AI$167,13,FALSE)</f>
        <v>0</v>
      </c>
      <c r="Q139" s="68">
        <f>VLOOKUP(B139,'Calcul dezechilibre MWh GMOIS'!$C$3:$AI$167,14,FALSE)</f>
        <v>0</v>
      </c>
      <c r="R139" s="68">
        <f>VLOOKUP(B139,'Calcul dezechilibre MWh GMOIS'!$C$3:$AI$167,15,FALSE)</f>
        <v>0</v>
      </c>
      <c r="S139" s="68">
        <f>VLOOKUP(B139,'Calcul dezechilibre MWh GMOIS'!$C$3:$AI$167,16,FALSE)</f>
        <v>0</v>
      </c>
      <c r="T139" s="68">
        <f>VLOOKUP(B139,'Calcul dezechilibre MWh GMOIS'!$C$3:$AI$167,17,FALSE)</f>
        <v>0</v>
      </c>
      <c r="U139" s="68">
        <f>VLOOKUP(B139,'Calcul dezechilibre MWh GMOIS'!$C$3:$AI$167,18,FALSE)</f>
        <v>0</v>
      </c>
      <c r="V139" s="68">
        <f>VLOOKUP(B139,'Calcul dezechilibre MWh GMOIS'!$C$3:$AI$167,19,FALSE)</f>
        <v>0</v>
      </c>
      <c r="W139" s="68">
        <f>VLOOKUP(B139,'Calcul dezechilibre MWh GMOIS'!$C$3:$AI$167,20,FALSE)</f>
        <v>0</v>
      </c>
      <c r="X139" s="68">
        <f>VLOOKUP(B139,'Calcul dezechilibre MWh GMOIS'!$C$3:$AI$167,21,FALSE)</f>
        <v>0</v>
      </c>
      <c r="Y139" s="68">
        <f>VLOOKUP(B139,'Calcul dezechilibre MWh GMOIS'!$C$3:$AI$167,22,FALSE)</f>
        <v>0</v>
      </c>
      <c r="Z139" s="68">
        <f>VLOOKUP(B139,'Calcul dezechilibre MWh GMOIS'!$C$3:$AI$167,23,FALSE)</f>
        <v>0</v>
      </c>
      <c r="AA139" s="68">
        <f>VLOOKUP(B139,'Calcul dezechilibre MWh GMOIS'!$C$3:$AI$167,24,FALSE)</f>
        <v>0</v>
      </c>
      <c r="AB139" s="68">
        <f>VLOOKUP(B139,'Calcul dezechilibre MWh GMOIS'!$C$3:$AI$167,25,FALSE)</f>
        <v>0</v>
      </c>
      <c r="AC139" s="68">
        <f>VLOOKUP(B139,'Calcul dezechilibre MWh GMOIS'!$C$3:$AI$167,26,FALSE)</f>
        <v>0</v>
      </c>
      <c r="AD139" s="68">
        <f>VLOOKUP(B139,'Calcul dezechilibre MWh GMOIS'!$C$3:$AI$167,27,FALSE)</f>
        <v>0</v>
      </c>
      <c r="AE139" s="68">
        <f>VLOOKUP(B139,'Calcul dezechilibre MWh GMOIS'!$C$3:$AI$167,28,FALSE)</f>
        <v>0</v>
      </c>
      <c r="AF139" s="68">
        <f>VLOOKUP(B139,'Calcul dezechilibre MWh GMOIS'!$C$3:$AI$167,29,FALSE)</f>
        <v>0</v>
      </c>
      <c r="AG139" s="68">
        <f>VLOOKUP(B139,'Calcul dezechilibre MWh GMOIS'!$C$3:$AI$167,30,FALSE)</f>
        <v>0</v>
      </c>
      <c r="AH139" s="68">
        <f>VLOOKUP(B139,'Calcul dezechilibre MWh GMOIS'!$C$3:$AI$167,31,FALSE)</f>
        <v>0</v>
      </c>
      <c r="AI139" s="68">
        <f>VLOOKUP(B139,'Calcul dezechilibre MWh GMOIS'!$C$3:$AI$167,32,FALSE)</f>
        <v>0</v>
      </c>
      <c r="AJ139" s="68">
        <f>VLOOKUP(B139,'Calcul dezechilibre MWh GMOIS'!$C$3:$AI$167,33,FALSE)</f>
        <v>0</v>
      </c>
    </row>
    <row r="140" spans="1:36" s="13" customFormat="1" x14ac:dyDescent="0.45">
      <c r="A140" s="102">
        <v>138</v>
      </c>
      <c r="B140" s="38" t="s">
        <v>324</v>
      </c>
      <c r="C140" s="87">
        <f t="shared" si="15"/>
        <v>0</v>
      </c>
      <c r="D140" s="70">
        <f>VLOOKUP(B140,'Total iesiri UR'!$C$3:$D$167,2,FALSE)</f>
        <v>0</v>
      </c>
      <c r="E140" s="141">
        <f>IF(D140=0,IF(C140=0,0,100%),(C140)/D140)</f>
        <v>0</v>
      </c>
      <c r="F140" s="39">
        <f>VLOOKUP(B140,'Calcul dezechilibre MWh GMOIS'!$C$3:$AI$167,3,FALSE)</f>
        <v>0</v>
      </c>
      <c r="G140" s="68">
        <f>VLOOKUP(B140,'Calcul dezechilibre MWh GMOIS'!$C$3:$AI$167,4,FALSE)</f>
        <v>0</v>
      </c>
      <c r="H140" s="68">
        <f>VLOOKUP(B140,'Calcul dezechilibre MWh GMOIS'!$C$3:$AI$167,5,FALSE)</f>
        <v>0</v>
      </c>
      <c r="I140" s="68">
        <f>VLOOKUP(B140,'Calcul dezechilibre MWh GMOIS'!$C$3:$AI$167,6,FALSE)</f>
        <v>0</v>
      </c>
      <c r="J140" s="68">
        <f>VLOOKUP(B140,'Calcul dezechilibre MWh GMOIS'!$C$3:$AI$167,7,FALSE)</f>
        <v>0</v>
      </c>
      <c r="K140" s="68">
        <f>VLOOKUP(B140,'Calcul dezechilibre MWh GMOIS'!$C$3:$AI$167,8,FALSE)</f>
        <v>0</v>
      </c>
      <c r="L140" s="68">
        <f>VLOOKUP(B140,'Calcul dezechilibre MWh GMOIS'!$C$3:$AI$167,9,FALSE)</f>
        <v>0</v>
      </c>
      <c r="M140" s="68">
        <f>VLOOKUP(B140,'Calcul dezechilibre MWh GMOIS'!$C$3:$AI$167,10,FALSE)</f>
        <v>0</v>
      </c>
      <c r="N140" s="68">
        <f>VLOOKUP(B140,'Calcul dezechilibre MWh GMOIS'!$C$3:$AI$167,11,FALSE)</f>
        <v>0</v>
      </c>
      <c r="O140" s="68">
        <f>VLOOKUP(B140,'Calcul dezechilibre MWh GMOIS'!$C$3:$AI$167,12,FALSE)</f>
        <v>0</v>
      </c>
      <c r="P140" s="68">
        <f>VLOOKUP(B140,'Calcul dezechilibre MWh GMOIS'!$C$3:$AI$167,13,FALSE)</f>
        <v>0</v>
      </c>
      <c r="Q140" s="68">
        <f>VLOOKUP(B140,'Calcul dezechilibre MWh GMOIS'!$C$3:$AI$167,14,FALSE)</f>
        <v>0</v>
      </c>
      <c r="R140" s="68">
        <f>VLOOKUP(B140,'Calcul dezechilibre MWh GMOIS'!$C$3:$AI$167,15,FALSE)</f>
        <v>0</v>
      </c>
      <c r="S140" s="68">
        <f>VLOOKUP(B140,'Calcul dezechilibre MWh GMOIS'!$C$3:$AI$167,16,FALSE)</f>
        <v>0</v>
      </c>
      <c r="T140" s="68">
        <f>VLOOKUP(B140,'Calcul dezechilibre MWh GMOIS'!$C$3:$AI$167,17,FALSE)</f>
        <v>0</v>
      </c>
      <c r="U140" s="68">
        <f>VLOOKUP(B140,'Calcul dezechilibre MWh GMOIS'!$C$3:$AI$167,18,FALSE)</f>
        <v>0</v>
      </c>
      <c r="V140" s="68">
        <f>VLOOKUP(B140,'Calcul dezechilibre MWh GMOIS'!$C$3:$AI$167,19,FALSE)</f>
        <v>0</v>
      </c>
      <c r="W140" s="68">
        <f>VLOOKUP(B140,'Calcul dezechilibre MWh GMOIS'!$C$3:$AI$167,20,FALSE)</f>
        <v>0</v>
      </c>
      <c r="X140" s="68">
        <f>VLOOKUP(B140,'Calcul dezechilibre MWh GMOIS'!$C$3:$AI$167,21,FALSE)</f>
        <v>0</v>
      </c>
      <c r="Y140" s="68">
        <f>VLOOKUP(B140,'Calcul dezechilibre MWh GMOIS'!$C$3:$AI$167,22,FALSE)</f>
        <v>0</v>
      </c>
      <c r="Z140" s="68">
        <f>VLOOKUP(B140,'Calcul dezechilibre MWh GMOIS'!$C$3:$AI$167,23,FALSE)</f>
        <v>0</v>
      </c>
      <c r="AA140" s="68">
        <f>VLOOKUP(B140,'Calcul dezechilibre MWh GMOIS'!$C$3:$AI$167,24,FALSE)</f>
        <v>0</v>
      </c>
      <c r="AB140" s="68">
        <f>VLOOKUP(B140,'Calcul dezechilibre MWh GMOIS'!$C$3:$AI$167,25,FALSE)</f>
        <v>0</v>
      </c>
      <c r="AC140" s="68">
        <f>VLOOKUP(B140,'Calcul dezechilibre MWh GMOIS'!$C$3:$AI$167,26,FALSE)</f>
        <v>0</v>
      </c>
      <c r="AD140" s="68">
        <f>VLOOKUP(B140,'Calcul dezechilibre MWh GMOIS'!$C$3:$AI$167,27,FALSE)</f>
        <v>0</v>
      </c>
      <c r="AE140" s="68">
        <f>VLOOKUP(B140,'Calcul dezechilibre MWh GMOIS'!$C$3:$AI$167,28,FALSE)</f>
        <v>0</v>
      </c>
      <c r="AF140" s="68">
        <f>VLOOKUP(B140,'Calcul dezechilibre MWh GMOIS'!$C$3:$AI$167,29,FALSE)</f>
        <v>0</v>
      </c>
      <c r="AG140" s="68">
        <f>VLOOKUP(B140,'Calcul dezechilibre MWh GMOIS'!$C$3:$AI$167,30,FALSE)</f>
        <v>0</v>
      </c>
      <c r="AH140" s="68">
        <f>VLOOKUP(B140,'Calcul dezechilibre MWh GMOIS'!$C$3:$AI$167,31,FALSE)</f>
        <v>0</v>
      </c>
      <c r="AI140" s="68">
        <f>VLOOKUP(B140,'Calcul dezechilibre MWh GMOIS'!$C$3:$AI$167,32,FALSE)</f>
        <v>0</v>
      </c>
      <c r="AJ140" s="68">
        <f>VLOOKUP(B140,'Calcul dezechilibre MWh GMOIS'!$C$3:$AI$167,33,FALSE)</f>
        <v>0</v>
      </c>
    </row>
    <row r="141" spans="1:36" s="13" customFormat="1" x14ac:dyDescent="0.45">
      <c r="A141" s="102">
        <v>139</v>
      </c>
      <c r="B141" s="179" t="s">
        <v>325</v>
      </c>
      <c r="C141" s="87">
        <f t="shared" si="15"/>
        <v>123.077365</v>
      </c>
      <c r="D141" s="70">
        <f>VLOOKUP(B141,'Total iesiri UR'!$C$3:$D$167,2,FALSE)</f>
        <v>307.913635</v>
      </c>
      <c r="E141" s="141">
        <f>IF(D141=0,IF(C141=0,0,100%),(C141)/D141)</f>
        <v>0.39971391653377092</v>
      </c>
      <c r="F141" s="39">
        <f>VLOOKUP(B141,'Calcul dezechilibre MWh GMOIS'!$C$3:$AI$167,3,FALSE)</f>
        <v>10.16015</v>
      </c>
      <c r="G141" s="68">
        <f>VLOOKUP(B141,'Calcul dezechilibre MWh GMOIS'!$C$3:$AI$167,4,FALSE)</f>
        <v>10.991408</v>
      </c>
      <c r="H141" s="68">
        <f>VLOOKUP(B141,'Calcul dezechilibre MWh GMOIS'!$C$3:$AI$167,5,FALSE)</f>
        <v>11.121703999999999</v>
      </c>
      <c r="I141" s="68">
        <f>VLOOKUP(B141,'Calcul dezechilibre MWh GMOIS'!$C$3:$AI$167,6,FALSE)</f>
        <v>11.328499000000001</v>
      </c>
      <c r="J141" s="68">
        <f>VLOOKUP(B141,'Calcul dezechilibre MWh GMOIS'!$C$3:$AI$167,7,FALSE)</f>
        <v>10.803034999999999</v>
      </c>
      <c r="K141" s="68">
        <f>VLOOKUP(B141,'Calcul dezechilibre MWh GMOIS'!$C$3:$AI$167,8,FALSE)</f>
        <v>10.210824000000001</v>
      </c>
      <c r="L141" s="68">
        <f>VLOOKUP(B141,'Calcul dezechilibre MWh GMOIS'!$C$3:$AI$167,9,FALSE)</f>
        <v>11.230786</v>
      </c>
      <c r="M141" s="68">
        <f>VLOOKUP(B141,'Calcul dezechilibre MWh GMOIS'!$C$3:$AI$167,10,FALSE)</f>
        <v>12.631712</v>
      </c>
      <c r="N141" s="68">
        <f>VLOOKUP(B141,'Calcul dezechilibre MWh GMOIS'!$C$3:$AI$167,11,FALSE)</f>
        <v>11.692299999999999</v>
      </c>
      <c r="O141" s="68">
        <f>VLOOKUP(B141,'Calcul dezechilibre MWh GMOIS'!$C$3:$AI$167,12,FALSE)</f>
        <v>11.421659999999999</v>
      </c>
      <c r="P141" s="68">
        <f>VLOOKUP(B141,'Calcul dezechilibre MWh GMOIS'!$C$3:$AI$167,13,FALSE)</f>
        <v>11.485287</v>
      </c>
      <c r="Q141" s="68">
        <f>VLOOKUP(B141,'Calcul dezechilibre MWh GMOIS'!$C$3:$AI$167,14,FALSE)</f>
        <v>0</v>
      </c>
      <c r="R141" s="68">
        <f>VLOOKUP(B141,'Calcul dezechilibre MWh GMOIS'!$C$3:$AI$167,15,FALSE)</f>
        <v>0</v>
      </c>
      <c r="S141" s="68">
        <f>VLOOKUP(B141,'Calcul dezechilibre MWh GMOIS'!$C$3:$AI$167,16,FALSE)</f>
        <v>0</v>
      </c>
      <c r="T141" s="68">
        <f>VLOOKUP(B141,'Calcul dezechilibre MWh GMOIS'!$C$3:$AI$167,17,FALSE)</f>
        <v>0</v>
      </c>
      <c r="U141" s="68">
        <f>VLOOKUP(B141,'Calcul dezechilibre MWh GMOIS'!$C$3:$AI$167,18,FALSE)</f>
        <v>0</v>
      </c>
      <c r="V141" s="68">
        <f>VLOOKUP(B141,'Calcul dezechilibre MWh GMOIS'!$C$3:$AI$167,19,FALSE)</f>
        <v>0</v>
      </c>
      <c r="W141" s="68">
        <f>VLOOKUP(B141,'Calcul dezechilibre MWh GMOIS'!$C$3:$AI$167,20,FALSE)</f>
        <v>0</v>
      </c>
      <c r="X141" s="68">
        <f>VLOOKUP(B141,'Calcul dezechilibre MWh GMOIS'!$C$3:$AI$167,21,FALSE)</f>
        <v>0</v>
      </c>
      <c r="Y141" s="68">
        <f>VLOOKUP(B141,'Calcul dezechilibre MWh GMOIS'!$C$3:$AI$167,22,FALSE)</f>
        <v>0</v>
      </c>
      <c r="Z141" s="68">
        <f>VLOOKUP(B141,'Calcul dezechilibre MWh GMOIS'!$C$3:$AI$167,23,FALSE)</f>
        <v>0</v>
      </c>
      <c r="AA141" s="68">
        <f>VLOOKUP(B141,'Calcul dezechilibre MWh GMOIS'!$C$3:$AI$167,24,FALSE)</f>
        <v>0</v>
      </c>
      <c r="AB141" s="68">
        <f>VLOOKUP(B141,'Calcul dezechilibre MWh GMOIS'!$C$3:$AI$167,25,FALSE)</f>
        <v>0</v>
      </c>
      <c r="AC141" s="68">
        <f>VLOOKUP(B141,'Calcul dezechilibre MWh GMOIS'!$C$3:$AI$167,26,FALSE)</f>
        <v>0</v>
      </c>
      <c r="AD141" s="68">
        <f>VLOOKUP(B141,'Calcul dezechilibre MWh GMOIS'!$C$3:$AI$167,27,FALSE)</f>
        <v>0</v>
      </c>
      <c r="AE141" s="68">
        <f>VLOOKUP(B141,'Calcul dezechilibre MWh GMOIS'!$C$3:$AI$167,28,FALSE)</f>
        <v>0</v>
      </c>
      <c r="AF141" s="68">
        <f>VLOOKUP(B141,'Calcul dezechilibre MWh GMOIS'!$C$3:$AI$167,29,FALSE)</f>
        <v>0</v>
      </c>
      <c r="AG141" s="68">
        <f>VLOOKUP(B141,'Calcul dezechilibre MWh GMOIS'!$C$3:$AI$167,30,FALSE)</f>
        <v>0</v>
      </c>
      <c r="AH141" s="68">
        <f>VLOOKUP(B141,'Calcul dezechilibre MWh GMOIS'!$C$3:$AI$167,31,FALSE)</f>
        <v>0</v>
      </c>
      <c r="AI141" s="68">
        <f>VLOOKUP(B141,'Calcul dezechilibre MWh GMOIS'!$C$3:$AI$167,32,FALSE)</f>
        <v>0</v>
      </c>
      <c r="AJ141" s="68">
        <f>VLOOKUP(B141,'Calcul dezechilibre MWh GMOIS'!$C$3:$AI$167,33,FALSE)</f>
        <v>0</v>
      </c>
    </row>
    <row r="142" spans="1:36" s="13" customFormat="1" x14ac:dyDescent="0.45">
      <c r="A142" s="102">
        <v>140</v>
      </c>
      <c r="B142" s="179" t="s">
        <v>328</v>
      </c>
      <c r="C142" s="87">
        <f t="shared" si="15"/>
        <v>0.10553</v>
      </c>
      <c r="D142" s="70">
        <f>VLOOKUP(B142,'Total iesiri UR'!$C$3:$D$167,2,FALSE)</f>
        <v>100</v>
      </c>
      <c r="E142" s="141">
        <f t="shared" ref="E142:E148" si="19">IF(D142=0,IF(C142=0,0,100%),(C142)/D142)</f>
        <v>1.0552999999999999E-3</v>
      </c>
      <c r="F142" s="39">
        <f>VLOOKUP(B142,'Calcul dezechilibre MWh GMOIS'!$C$3:$AI$167,3,FALSE)</f>
        <v>0</v>
      </c>
      <c r="G142" s="68">
        <f>VLOOKUP(B142,'Calcul dezechilibre MWh GMOIS'!$C$3:$AI$167,4,FALSE)</f>
        <v>0</v>
      </c>
      <c r="H142" s="68">
        <f>VLOOKUP(B142,'Calcul dezechilibre MWh GMOIS'!$C$3:$AI$167,5,FALSE)</f>
        <v>0</v>
      </c>
      <c r="I142" s="68">
        <f>VLOOKUP(B142,'Calcul dezechilibre MWh GMOIS'!$C$3:$AI$167,6,FALSE)</f>
        <v>0</v>
      </c>
      <c r="J142" s="68">
        <f>VLOOKUP(B142,'Calcul dezechilibre MWh GMOIS'!$C$3:$AI$167,7,FALSE)</f>
        <v>0</v>
      </c>
      <c r="K142" s="68">
        <f>VLOOKUP(B142,'Calcul dezechilibre MWh GMOIS'!$C$3:$AI$167,8,FALSE)</f>
        <v>0</v>
      </c>
      <c r="L142" s="68">
        <f>VLOOKUP(B142,'Calcul dezechilibre MWh GMOIS'!$C$3:$AI$167,9,FALSE)</f>
        <v>0</v>
      </c>
      <c r="M142" s="68">
        <f>VLOOKUP(B142,'Calcul dezechilibre MWh GMOIS'!$C$3:$AI$167,10,FALSE)</f>
        <v>0.10553</v>
      </c>
      <c r="N142" s="68">
        <f>VLOOKUP(B142,'Calcul dezechilibre MWh GMOIS'!$C$3:$AI$167,11,FALSE)</f>
        <v>0</v>
      </c>
      <c r="O142" s="68">
        <f>VLOOKUP(B142,'Calcul dezechilibre MWh GMOIS'!$C$3:$AI$167,12,FALSE)</f>
        <v>0</v>
      </c>
      <c r="P142" s="68">
        <f>VLOOKUP(B142,'Calcul dezechilibre MWh GMOIS'!$C$3:$AI$167,13,FALSE)</f>
        <v>0</v>
      </c>
      <c r="Q142" s="68">
        <f>VLOOKUP(B142,'Calcul dezechilibre MWh GMOIS'!$C$3:$AI$167,14,FALSE)</f>
        <v>0</v>
      </c>
      <c r="R142" s="68">
        <f>VLOOKUP(B142,'Calcul dezechilibre MWh GMOIS'!$C$3:$AI$167,15,FALSE)</f>
        <v>0</v>
      </c>
      <c r="S142" s="68">
        <f>VLOOKUP(B142,'Calcul dezechilibre MWh GMOIS'!$C$3:$AI$167,16,FALSE)</f>
        <v>0</v>
      </c>
      <c r="T142" s="68">
        <f>VLOOKUP(B142,'Calcul dezechilibre MWh GMOIS'!$C$3:$AI$167,17,FALSE)</f>
        <v>0</v>
      </c>
      <c r="U142" s="68">
        <f>VLOOKUP(B142,'Calcul dezechilibre MWh GMOIS'!$C$3:$AI$167,18,FALSE)</f>
        <v>0</v>
      </c>
      <c r="V142" s="68">
        <f>VLOOKUP(B142,'Calcul dezechilibre MWh GMOIS'!$C$3:$AI$167,19,FALSE)</f>
        <v>0</v>
      </c>
      <c r="W142" s="68">
        <f>VLOOKUP(B142,'Calcul dezechilibre MWh GMOIS'!$C$3:$AI$167,20,FALSE)</f>
        <v>0</v>
      </c>
      <c r="X142" s="68">
        <f>VLOOKUP(B142,'Calcul dezechilibre MWh GMOIS'!$C$3:$AI$167,21,FALSE)</f>
        <v>0</v>
      </c>
      <c r="Y142" s="68">
        <f>VLOOKUP(B142,'Calcul dezechilibre MWh GMOIS'!$C$3:$AI$167,22,FALSE)</f>
        <v>0</v>
      </c>
      <c r="Z142" s="68">
        <f>VLOOKUP(B142,'Calcul dezechilibre MWh GMOIS'!$C$3:$AI$167,23,FALSE)</f>
        <v>0</v>
      </c>
      <c r="AA142" s="68">
        <f>VLOOKUP(B142,'Calcul dezechilibre MWh GMOIS'!$C$3:$AI$167,24,FALSE)</f>
        <v>0</v>
      </c>
      <c r="AB142" s="68">
        <f>VLOOKUP(B142,'Calcul dezechilibre MWh GMOIS'!$C$3:$AI$167,25,FALSE)</f>
        <v>0</v>
      </c>
      <c r="AC142" s="68">
        <f>VLOOKUP(B142,'Calcul dezechilibre MWh GMOIS'!$C$3:$AI$167,26,FALSE)</f>
        <v>0</v>
      </c>
      <c r="AD142" s="68">
        <f>VLOOKUP(B142,'Calcul dezechilibre MWh GMOIS'!$C$3:$AI$167,27,FALSE)</f>
        <v>0</v>
      </c>
      <c r="AE142" s="68">
        <f>VLOOKUP(B142,'Calcul dezechilibre MWh GMOIS'!$C$3:$AI$167,28,FALSE)</f>
        <v>0</v>
      </c>
      <c r="AF142" s="68">
        <f>VLOOKUP(B142,'Calcul dezechilibre MWh GMOIS'!$C$3:$AI$167,29,FALSE)</f>
        <v>0</v>
      </c>
      <c r="AG142" s="68">
        <f>VLOOKUP(B142,'Calcul dezechilibre MWh GMOIS'!$C$3:$AI$167,30,FALSE)</f>
        <v>0</v>
      </c>
      <c r="AH142" s="68">
        <f>VLOOKUP(B142,'Calcul dezechilibre MWh GMOIS'!$C$3:$AI$167,31,FALSE)</f>
        <v>0</v>
      </c>
      <c r="AI142" s="68">
        <f>VLOOKUP(B142,'Calcul dezechilibre MWh GMOIS'!$C$3:$AI$167,32,FALSE)</f>
        <v>0</v>
      </c>
      <c r="AJ142" s="68">
        <f>VLOOKUP(B142,'Calcul dezechilibre MWh GMOIS'!$C$3:$AI$167,33,FALSE)</f>
        <v>0</v>
      </c>
    </row>
    <row r="143" spans="1:36" s="13" customFormat="1" x14ac:dyDescent="0.45">
      <c r="A143" s="102">
        <v>141</v>
      </c>
      <c r="B143" s="179" t="s">
        <v>330</v>
      </c>
      <c r="C143" s="87">
        <f t="shared" si="15"/>
        <v>0</v>
      </c>
      <c r="D143" s="70">
        <f>VLOOKUP(B143,'Total iesiri UR'!$C$3:$D$167,2,FALSE)</f>
        <v>0</v>
      </c>
      <c r="E143" s="141">
        <f t="shared" si="19"/>
        <v>0</v>
      </c>
      <c r="F143" s="39">
        <f>VLOOKUP(B143,'Calcul dezechilibre MWh GMOIS'!$C$3:$AI$167,3,FALSE)</f>
        <v>0</v>
      </c>
      <c r="G143" s="68">
        <f>VLOOKUP(B143,'Calcul dezechilibre MWh GMOIS'!$C$3:$AI$167,4,FALSE)</f>
        <v>0</v>
      </c>
      <c r="H143" s="68">
        <f>VLOOKUP(B143,'Calcul dezechilibre MWh GMOIS'!$C$3:$AI$167,5,FALSE)</f>
        <v>0</v>
      </c>
      <c r="I143" s="68">
        <f>VLOOKUP(B143,'Calcul dezechilibre MWh GMOIS'!$C$3:$AI$167,6,FALSE)</f>
        <v>0</v>
      </c>
      <c r="J143" s="68">
        <f>VLOOKUP(B143,'Calcul dezechilibre MWh GMOIS'!$C$3:$AI$167,7,FALSE)</f>
        <v>0</v>
      </c>
      <c r="K143" s="68">
        <f>VLOOKUP(B143,'Calcul dezechilibre MWh GMOIS'!$C$3:$AI$167,8,FALSE)</f>
        <v>0</v>
      </c>
      <c r="L143" s="68">
        <f>VLOOKUP(B143,'Calcul dezechilibre MWh GMOIS'!$C$3:$AI$167,9,FALSE)</f>
        <v>0</v>
      </c>
      <c r="M143" s="68">
        <f>VLOOKUP(B143,'Calcul dezechilibre MWh GMOIS'!$C$3:$AI$167,10,FALSE)</f>
        <v>0</v>
      </c>
      <c r="N143" s="68">
        <f>VLOOKUP(B143,'Calcul dezechilibre MWh GMOIS'!$C$3:$AI$167,11,FALSE)</f>
        <v>0</v>
      </c>
      <c r="O143" s="68">
        <f>VLOOKUP(B143,'Calcul dezechilibre MWh GMOIS'!$C$3:$AI$167,12,FALSE)</f>
        <v>0</v>
      </c>
      <c r="P143" s="68">
        <f>VLOOKUP(B143,'Calcul dezechilibre MWh GMOIS'!$C$3:$AI$167,13,FALSE)</f>
        <v>0</v>
      </c>
      <c r="Q143" s="68">
        <f>VLOOKUP(B143,'Calcul dezechilibre MWh GMOIS'!$C$3:$AI$167,14,FALSE)</f>
        <v>0</v>
      </c>
      <c r="R143" s="68">
        <f>VLOOKUP(B143,'Calcul dezechilibre MWh GMOIS'!$C$3:$AI$167,15,FALSE)</f>
        <v>0</v>
      </c>
      <c r="S143" s="68">
        <f>VLOOKUP(B143,'Calcul dezechilibre MWh GMOIS'!$C$3:$AI$167,16,FALSE)</f>
        <v>0</v>
      </c>
      <c r="T143" s="68">
        <f>VLOOKUP(B143,'Calcul dezechilibre MWh GMOIS'!$C$3:$AI$167,17,FALSE)</f>
        <v>0</v>
      </c>
      <c r="U143" s="68">
        <f>VLOOKUP(B143,'Calcul dezechilibre MWh GMOIS'!$C$3:$AI$167,18,FALSE)</f>
        <v>0</v>
      </c>
      <c r="V143" s="68">
        <f>VLOOKUP(B143,'Calcul dezechilibre MWh GMOIS'!$C$3:$AI$167,19,FALSE)</f>
        <v>0</v>
      </c>
      <c r="W143" s="68">
        <f>VLOOKUP(B143,'Calcul dezechilibre MWh GMOIS'!$C$3:$AI$167,20,FALSE)</f>
        <v>0</v>
      </c>
      <c r="X143" s="68">
        <f>VLOOKUP(B143,'Calcul dezechilibre MWh GMOIS'!$C$3:$AI$167,21,FALSE)</f>
        <v>0</v>
      </c>
      <c r="Y143" s="68">
        <f>VLOOKUP(B143,'Calcul dezechilibre MWh GMOIS'!$C$3:$AI$167,22,FALSE)</f>
        <v>0</v>
      </c>
      <c r="Z143" s="68">
        <f>VLOOKUP(B143,'Calcul dezechilibre MWh GMOIS'!$C$3:$AI$167,23,FALSE)</f>
        <v>0</v>
      </c>
      <c r="AA143" s="68">
        <f>VLOOKUP(B143,'Calcul dezechilibre MWh GMOIS'!$C$3:$AI$167,24,FALSE)</f>
        <v>0</v>
      </c>
      <c r="AB143" s="68">
        <f>VLOOKUP(B143,'Calcul dezechilibre MWh GMOIS'!$C$3:$AI$167,25,FALSE)</f>
        <v>0</v>
      </c>
      <c r="AC143" s="68">
        <f>VLOOKUP(B143,'Calcul dezechilibre MWh GMOIS'!$C$3:$AI$167,26,FALSE)</f>
        <v>0</v>
      </c>
      <c r="AD143" s="68">
        <f>VLOOKUP(B143,'Calcul dezechilibre MWh GMOIS'!$C$3:$AI$167,27,FALSE)</f>
        <v>0</v>
      </c>
      <c r="AE143" s="68">
        <f>VLOOKUP(B143,'Calcul dezechilibre MWh GMOIS'!$C$3:$AI$167,28,FALSE)</f>
        <v>0</v>
      </c>
      <c r="AF143" s="68">
        <f>VLOOKUP(B143,'Calcul dezechilibre MWh GMOIS'!$C$3:$AI$167,29,FALSE)</f>
        <v>0</v>
      </c>
      <c r="AG143" s="68">
        <f>VLOOKUP(B143,'Calcul dezechilibre MWh GMOIS'!$C$3:$AI$167,30,FALSE)</f>
        <v>0</v>
      </c>
      <c r="AH143" s="68">
        <f>VLOOKUP(B143,'Calcul dezechilibre MWh GMOIS'!$C$3:$AI$167,31,FALSE)</f>
        <v>0</v>
      </c>
      <c r="AI143" s="68">
        <f>VLOOKUP(B143,'Calcul dezechilibre MWh GMOIS'!$C$3:$AI$167,32,FALSE)</f>
        <v>0</v>
      </c>
      <c r="AJ143" s="68">
        <f>VLOOKUP(B143,'Calcul dezechilibre MWh GMOIS'!$C$3:$AI$167,33,FALSE)</f>
        <v>0</v>
      </c>
    </row>
    <row r="144" spans="1:36" s="13" customFormat="1" x14ac:dyDescent="0.45">
      <c r="A144" s="102">
        <v>142</v>
      </c>
      <c r="B144" s="179" t="s">
        <v>332</v>
      </c>
      <c r="C144" s="87">
        <f t="shared" si="15"/>
        <v>-1.1528060000000002</v>
      </c>
      <c r="D144" s="70">
        <f>VLOOKUP(B144,'Total iesiri UR'!$C$3:$D$167,2,FALSE)</f>
        <v>2042.1528060000001</v>
      </c>
      <c r="E144" s="141">
        <f t="shared" si="19"/>
        <v>-5.6450525965195584E-4</v>
      </c>
      <c r="F144" s="39">
        <f>VLOOKUP(B144,'Calcul dezechilibre MWh GMOIS'!$C$3:$AI$167,3,FALSE)</f>
        <v>-0.17729</v>
      </c>
      <c r="G144" s="68">
        <f>VLOOKUP(B144,'Calcul dezechilibre MWh GMOIS'!$C$3:$AI$167,4,FALSE)</f>
        <v>-0.20261699999999999</v>
      </c>
      <c r="H144" s="68">
        <f>VLOOKUP(B144,'Calcul dezechilibre MWh GMOIS'!$C$3:$AI$167,5,FALSE)</f>
        <v>-0.20261699999999999</v>
      </c>
      <c r="I144" s="68">
        <f>VLOOKUP(B144,'Calcul dezechilibre MWh GMOIS'!$C$3:$AI$167,6,FALSE)</f>
        <v>-0.20261699999999999</v>
      </c>
      <c r="J144" s="68">
        <f>VLOOKUP(B144,'Calcul dezechilibre MWh GMOIS'!$C$3:$AI$167,7,FALSE)</f>
        <v>0.79738299999999995</v>
      </c>
      <c r="K144" s="68">
        <f>VLOOKUP(B144,'Calcul dezechilibre MWh GMOIS'!$C$3:$AI$167,8,FALSE)</f>
        <v>-0.20261699999999999</v>
      </c>
      <c r="L144" s="68">
        <f>VLOOKUP(B144,'Calcul dezechilibre MWh GMOIS'!$C$3:$AI$167,9,FALSE)</f>
        <v>-0.17729</v>
      </c>
      <c r="M144" s="68">
        <f>VLOOKUP(B144,'Calcul dezechilibre MWh GMOIS'!$C$3:$AI$167,10,FALSE)</f>
        <v>-0.17729</v>
      </c>
      <c r="N144" s="68">
        <f>VLOOKUP(B144,'Calcul dezechilibre MWh GMOIS'!$C$3:$AI$167,11,FALSE)</f>
        <v>-0.20261699999999999</v>
      </c>
      <c r="O144" s="68">
        <f>VLOOKUP(B144,'Calcul dezechilibre MWh GMOIS'!$C$3:$AI$167,12,FALSE)</f>
        <v>-0.20261699999999999</v>
      </c>
      <c r="P144" s="68">
        <f>VLOOKUP(B144,'Calcul dezechilibre MWh GMOIS'!$C$3:$AI$167,13,FALSE)</f>
        <v>-0.20261699999999999</v>
      </c>
      <c r="Q144" s="68">
        <f>VLOOKUP(B144,'Calcul dezechilibre MWh GMOIS'!$C$3:$AI$167,14,FALSE)</f>
        <v>0</v>
      </c>
      <c r="R144" s="68">
        <f>VLOOKUP(B144,'Calcul dezechilibre MWh GMOIS'!$C$3:$AI$167,15,FALSE)</f>
        <v>0</v>
      </c>
      <c r="S144" s="68">
        <f>VLOOKUP(B144,'Calcul dezechilibre MWh GMOIS'!$C$3:$AI$167,16,FALSE)</f>
        <v>0</v>
      </c>
      <c r="T144" s="68">
        <f>VLOOKUP(B144,'Calcul dezechilibre MWh GMOIS'!$C$3:$AI$167,17,FALSE)</f>
        <v>0</v>
      </c>
      <c r="U144" s="68">
        <f>VLOOKUP(B144,'Calcul dezechilibre MWh GMOIS'!$C$3:$AI$167,18,FALSE)</f>
        <v>0</v>
      </c>
      <c r="V144" s="68">
        <f>VLOOKUP(B144,'Calcul dezechilibre MWh GMOIS'!$C$3:$AI$167,19,FALSE)</f>
        <v>0</v>
      </c>
      <c r="W144" s="68">
        <f>VLOOKUP(B144,'Calcul dezechilibre MWh GMOIS'!$C$3:$AI$167,20,FALSE)</f>
        <v>0</v>
      </c>
      <c r="X144" s="68">
        <f>VLOOKUP(B144,'Calcul dezechilibre MWh GMOIS'!$C$3:$AI$167,21,FALSE)</f>
        <v>0</v>
      </c>
      <c r="Y144" s="68">
        <f>VLOOKUP(B144,'Calcul dezechilibre MWh GMOIS'!$C$3:$AI$167,22,FALSE)</f>
        <v>0</v>
      </c>
      <c r="Z144" s="68">
        <f>VLOOKUP(B144,'Calcul dezechilibre MWh GMOIS'!$C$3:$AI$167,23,FALSE)</f>
        <v>0</v>
      </c>
      <c r="AA144" s="68">
        <f>VLOOKUP(B144,'Calcul dezechilibre MWh GMOIS'!$C$3:$AI$167,24,FALSE)</f>
        <v>0</v>
      </c>
      <c r="AB144" s="68">
        <f>VLOOKUP(B144,'Calcul dezechilibre MWh GMOIS'!$C$3:$AI$167,25,FALSE)</f>
        <v>0</v>
      </c>
      <c r="AC144" s="68">
        <f>VLOOKUP(B144,'Calcul dezechilibre MWh GMOIS'!$C$3:$AI$167,26,FALSE)</f>
        <v>0</v>
      </c>
      <c r="AD144" s="68">
        <f>VLOOKUP(B144,'Calcul dezechilibre MWh GMOIS'!$C$3:$AI$167,27,FALSE)</f>
        <v>0</v>
      </c>
      <c r="AE144" s="68">
        <f>VLOOKUP(B144,'Calcul dezechilibre MWh GMOIS'!$C$3:$AI$167,28,FALSE)</f>
        <v>0</v>
      </c>
      <c r="AF144" s="68">
        <f>VLOOKUP(B144,'Calcul dezechilibre MWh GMOIS'!$C$3:$AI$167,29,FALSE)</f>
        <v>0</v>
      </c>
      <c r="AG144" s="68">
        <f>VLOOKUP(B144,'Calcul dezechilibre MWh GMOIS'!$C$3:$AI$167,30,FALSE)</f>
        <v>0</v>
      </c>
      <c r="AH144" s="68">
        <f>VLOOKUP(B144,'Calcul dezechilibre MWh GMOIS'!$C$3:$AI$167,31,FALSE)</f>
        <v>0</v>
      </c>
      <c r="AI144" s="68">
        <f>VLOOKUP(B144,'Calcul dezechilibre MWh GMOIS'!$C$3:$AI$167,32,FALSE)</f>
        <v>0</v>
      </c>
      <c r="AJ144" s="68">
        <f>VLOOKUP(B144,'Calcul dezechilibre MWh GMOIS'!$C$3:$AI$167,33,FALSE)</f>
        <v>0</v>
      </c>
    </row>
    <row r="145" spans="1:36" s="13" customFormat="1" x14ac:dyDescent="0.45">
      <c r="A145" s="102">
        <v>143</v>
      </c>
      <c r="B145" s="179" t="s">
        <v>334</v>
      </c>
      <c r="C145" s="87">
        <f t="shared" si="15"/>
        <v>0</v>
      </c>
      <c r="D145" s="70">
        <f>VLOOKUP(B145,'Total iesiri UR'!$C$3:$D$167,2,FALSE)</f>
        <v>0</v>
      </c>
      <c r="E145" s="141">
        <f t="shared" si="19"/>
        <v>0</v>
      </c>
      <c r="F145" s="39">
        <f>VLOOKUP(B145,'Calcul dezechilibre MWh GMOIS'!$C$3:$AI$167,3,FALSE)</f>
        <v>0</v>
      </c>
      <c r="G145" s="68">
        <f>VLOOKUP(B145,'Calcul dezechilibre MWh GMOIS'!$C$3:$AI$167,4,FALSE)</f>
        <v>0</v>
      </c>
      <c r="H145" s="68">
        <f>VLOOKUP(B145,'Calcul dezechilibre MWh GMOIS'!$C$3:$AI$167,5,FALSE)</f>
        <v>0</v>
      </c>
      <c r="I145" s="68">
        <f>VLOOKUP(B145,'Calcul dezechilibre MWh GMOIS'!$C$3:$AI$167,6,FALSE)</f>
        <v>0</v>
      </c>
      <c r="J145" s="68">
        <f>VLOOKUP(B145,'Calcul dezechilibre MWh GMOIS'!$C$3:$AI$167,7,FALSE)</f>
        <v>0</v>
      </c>
      <c r="K145" s="68">
        <f>VLOOKUP(B145,'Calcul dezechilibre MWh GMOIS'!$C$3:$AI$167,8,FALSE)</f>
        <v>0</v>
      </c>
      <c r="L145" s="68">
        <f>VLOOKUP(B145,'Calcul dezechilibre MWh GMOIS'!$C$3:$AI$167,9,FALSE)</f>
        <v>0</v>
      </c>
      <c r="M145" s="68">
        <f>VLOOKUP(B145,'Calcul dezechilibre MWh GMOIS'!$C$3:$AI$167,10,FALSE)</f>
        <v>0</v>
      </c>
      <c r="N145" s="68">
        <f>VLOOKUP(B145,'Calcul dezechilibre MWh GMOIS'!$C$3:$AI$167,11,FALSE)</f>
        <v>0</v>
      </c>
      <c r="O145" s="68">
        <f>VLOOKUP(B145,'Calcul dezechilibre MWh GMOIS'!$C$3:$AI$167,12,FALSE)</f>
        <v>0</v>
      </c>
      <c r="P145" s="68">
        <f>VLOOKUP(B145,'Calcul dezechilibre MWh GMOIS'!$C$3:$AI$167,13,FALSE)</f>
        <v>0</v>
      </c>
      <c r="Q145" s="68">
        <f>VLOOKUP(B145,'Calcul dezechilibre MWh GMOIS'!$C$3:$AI$167,14,FALSE)</f>
        <v>0</v>
      </c>
      <c r="R145" s="68">
        <f>VLOOKUP(B145,'Calcul dezechilibre MWh GMOIS'!$C$3:$AI$167,15,FALSE)</f>
        <v>0</v>
      </c>
      <c r="S145" s="68">
        <f>VLOOKUP(B145,'Calcul dezechilibre MWh GMOIS'!$C$3:$AI$167,16,FALSE)</f>
        <v>0</v>
      </c>
      <c r="T145" s="68">
        <f>VLOOKUP(B145,'Calcul dezechilibre MWh GMOIS'!$C$3:$AI$167,17,FALSE)</f>
        <v>0</v>
      </c>
      <c r="U145" s="68">
        <f>VLOOKUP(B145,'Calcul dezechilibre MWh GMOIS'!$C$3:$AI$167,18,FALSE)</f>
        <v>0</v>
      </c>
      <c r="V145" s="68">
        <f>VLOOKUP(B145,'Calcul dezechilibre MWh GMOIS'!$C$3:$AI$167,19,FALSE)</f>
        <v>0</v>
      </c>
      <c r="W145" s="68">
        <f>VLOOKUP(B145,'Calcul dezechilibre MWh GMOIS'!$C$3:$AI$167,20,FALSE)</f>
        <v>0</v>
      </c>
      <c r="X145" s="68">
        <f>VLOOKUP(B145,'Calcul dezechilibre MWh GMOIS'!$C$3:$AI$167,21,FALSE)</f>
        <v>0</v>
      </c>
      <c r="Y145" s="68">
        <f>VLOOKUP(B145,'Calcul dezechilibre MWh GMOIS'!$C$3:$AI$167,22,FALSE)</f>
        <v>0</v>
      </c>
      <c r="Z145" s="68">
        <f>VLOOKUP(B145,'Calcul dezechilibre MWh GMOIS'!$C$3:$AI$167,23,FALSE)</f>
        <v>0</v>
      </c>
      <c r="AA145" s="68">
        <f>VLOOKUP(B145,'Calcul dezechilibre MWh GMOIS'!$C$3:$AI$167,24,FALSE)</f>
        <v>0</v>
      </c>
      <c r="AB145" s="68">
        <f>VLOOKUP(B145,'Calcul dezechilibre MWh GMOIS'!$C$3:$AI$167,25,FALSE)</f>
        <v>0</v>
      </c>
      <c r="AC145" s="68">
        <f>VLOOKUP(B145,'Calcul dezechilibre MWh GMOIS'!$C$3:$AI$167,26,FALSE)</f>
        <v>0</v>
      </c>
      <c r="AD145" s="68">
        <f>VLOOKUP(B145,'Calcul dezechilibre MWh GMOIS'!$C$3:$AI$167,27,FALSE)</f>
        <v>0</v>
      </c>
      <c r="AE145" s="68">
        <f>VLOOKUP(B145,'Calcul dezechilibre MWh GMOIS'!$C$3:$AI$167,28,FALSE)</f>
        <v>0</v>
      </c>
      <c r="AF145" s="68">
        <f>VLOOKUP(B145,'Calcul dezechilibre MWh GMOIS'!$C$3:$AI$167,29,FALSE)</f>
        <v>0</v>
      </c>
      <c r="AG145" s="68">
        <f>VLOOKUP(B145,'Calcul dezechilibre MWh GMOIS'!$C$3:$AI$167,30,FALSE)</f>
        <v>0</v>
      </c>
      <c r="AH145" s="68">
        <f>VLOOKUP(B145,'Calcul dezechilibre MWh GMOIS'!$C$3:$AI$167,31,FALSE)</f>
        <v>0</v>
      </c>
      <c r="AI145" s="68">
        <f>VLOOKUP(B145,'Calcul dezechilibre MWh GMOIS'!$C$3:$AI$167,32,FALSE)</f>
        <v>0</v>
      </c>
      <c r="AJ145" s="68">
        <f>VLOOKUP(B145,'Calcul dezechilibre MWh GMOIS'!$C$3:$AI$167,33,FALSE)</f>
        <v>0</v>
      </c>
    </row>
    <row r="146" spans="1:36" s="13" customFormat="1" x14ac:dyDescent="0.45">
      <c r="A146" s="102">
        <v>144</v>
      </c>
      <c r="B146" s="179" t="s">
        <v>336</v>
      </c>
      <c r="C146" s="87">
        <f t="shared" si="15"/>
        <v>0</v>
      </c>
      <c r="D146" s="70">
        <f>VLOOKUP(B146,'Total iesiri UR'!$C$3:$D$167,2,FALSE)</f>
        <v>0</v>
      </c>
      <c r="E146" s="141">
        <f t="shared" si="19"/>
        <v>0</v>
      </c>
      <c r="F146" s="39">
        <f>VLOOKUP(B146,'Calcul dezechilibre MWh GMOIS'!$C$3:$AI$167,3,FALSE)</f>
        <v>0</v>
      </c>
      <c r="G146" s="68">
        <f>VLOOKUP(B146,'Calcul dezechilibre MWh GMOIS'!$C$3:$AI$167,4,FALSE)</f>
        <v>0</v>
      </c>
      <c r="H146" s="68">
        <f>VLOOKUP(B146,'Calcul dezechilibre MWh GMOIS'!$C$3:$AI$167,5,FALSE)</f>
        <v>0</v>
      </c>
      <c r="I146" s="68">
        <f>VLOOKUP(B146,'Calcul dezechilibre MWh GMOIS'!$C$3:$AI$167,6,FALSE)</f>
        <v>0</v>
      </c>
      <c r="J146" s="68">
        <f>VLOOKUP(B146,'Calcul dezechilibre MWh GMOIS'!$C$3:$AI$167,7,FALSE)</f>
        <v>0</v>
      </c>
      <c r="K146" s="68">
        <f>VLOOKUP(B146,'Calcul dezechilibre MWh GMOIS'!$C$3:$AI$167,8,FALSE)</f>
        <v>0</v>
      </c>
      <c r="L146" s="68">
        <f>VLOOKUP(B146,'Calcul dezechilibre MWh GMOIS'!$C$3:$AI$167,9,FALSE)</f>
        <v>0</v>
      </c>
      <c r="M146" s="68">
        <f>VLOOKUP(B146,'Calcul dezechilibre MWh GMOIS'!$C$3:$AI$167,10,FALSE)</f>
        <v>0</v>
      </c>
      <c r="N146" s="68">
        <f>VLOOKUP(B146,'Calcul dezechilibre MWh GMOIS'!$C$3:$AI$167,11,FALSE)</f>
        <v>0</v>
      </c>
      <c r="O146" s="68">
        <f>VLOOKUP(B146,'Calcul dezechilibre MWh GMOIS'!$C$3:$AI$167,12,FALSE)</f>
        <v>0</v>
      </c>
      <c r="P146" s="68">
        <f>VLOOKUP(B146,'Calcul dezechilibre MWh GMOIS'!$C$3:$AI$167,13,FALSE)</f>
        <v>0</v>
      </c>
      <c r="Q146" s="68">
        <f>VLOOKUP(B146,'Calcul dezechilibre MWh GMOIS'!$C$3:$AI$167,14,FALSE)</f>
        <v>0</v>
      </c>
      <c r="R146" s="68">
        <f>VLOOKUP(B146,'Calcul dezechilibre MWh GMOIS'!$C$3:$AI$167,15,FALSE)</f>
        <v>0</v>
      </c>
      <c r="S146" s="68">
        <f>VLOOKUP(B146,'Calcul dezechilibre MWh GMOIS'!$C$3:$AI$167,16,FALSE)</f>
        <v>0</v>
      </c>
      <c r="T146" s="68">
        <f>VLOOKUP(B146,'Calcul dezechilibre MWh GMOIS'!$C$3:$AI$167,17,FALSE)</f>
        <v>0</v>
      </c>
      <c r="U146" s="68">
        <f>VLOOKUP(B146,'Calcul dezechilibre MWh GMOIS'!$C$3:$AI$167,18,FALSE)</f>
        <v>0</v>
      </c>
      <c r="V146" s="68">
        <f>VLOOKUP(B146,'Calcul dezechilibre MWh GMOIS'!$C$3:$AI$167,19,FALSE)</f>
        <v>0</v>
      </c>
      <c r="W146" s="68">
        <f>VLOOKUP(B146,'Calcul dezechilibre MWh GMOIS'!$C$3:$AI$167,20,FALSE)</f>
        <v>0</v>
      </c>
      <c r="X146" s="68">
        <f>VLOOKUP(B146,'Calcul dezechilibre MWh GMOIS'!$C$3:$AI$167,21,FALSE)</f>
        <v>0</v>
      </c>
      <c r="Y146" s="68">
        <f>VLOOKUP(B146,'Calcul dezechilibre MWh GMOIS'!$C$3:$AI$167,22,FALSE)</f>
        <v>0</v>
      </c>
      <c r="Z146" s="68">
        <f>VLOOKUP(B146,'Calcul dezechilibre MWh GMOIS'!$C$3:$AI$167,23,FALSE)</f>
        <v>0</v>
      </c>
      <c r="AA146" s="68">
        <f>VLOOKUP(B146,'Calcul dezechilibre MWh GMOIS'!$C$3:$AI$167,24,FALSE)</f>
        <v>0</v>
      </c>
      <c r="AB146" s="68">
        <f>VLOOKUP(B146,'Calcul dezechilibre MWh GMOIS'!$C$3:$AI$167,25,FALSE)</f>
        <v>0</v>
      </c>
      <c r="AC146" s="68">
        <f>VLOOKUP(B146,'Calcul dezechilibre MWh GMOIS'!$C$3:$AI$167,26,FALSE)</f>
        <v>0</v>
      </c>
      <c r="AD146" s="68">
        <f>VLOOKUP(B146,'Calcul dezechilibre MWh GMOIS'!$C$3:$AI$167,27,FALSE)</f>
        <v>0</v>
      </c>
      <c r="AE146" s="68">
        <f>VLOOKUP(B146,'Calcul dezechilibre MWh GMOIS'!$C$3:$AI$167,28,FALSE)</f>
        <v>0</v>
      </c>
      <c r="AF146" s="68">
        <f>VLOOKUP(B146,'Calcul dezechilibre MWh GMOIS'!$C$3:$AI$167,29,FALSE)</f>
        <v>0</v>
      </c>
      <c r="AG146" s="68">
        <f>VLOOKUP(B146,'Calcul dezechilibre MWh GMOIS'!$C$3:$AI$167,30,FALSE)</f>
        <v>0</v>
      </c>
      <c r="AH146" s="68">
        <f>VLOOKUP(B146,'Calcul dezechilibre MWh GMOIS'!$C$3:$AI$167,31,FALSE)</f>
        <v>0</v>
      </c>
      <c r="AI146" s="68">
        <f>VLOOKUP(B146,'Calcul dezechilibre MWh GMOIS'!$C$3:$AI$167,32,FALSE)</f>
        <v>0</v>
      </c>
      <c r="AJ146" s="68">
        <f>VLOOKUP(B146,'Calcul dezechilibre MWh GMOIS'!$C$3:$AI$167,33,FALSE)</f>
        <v>0</v>
      </c>
    </row>
    <row r="147" spans="1:36" s="13" customFormat="1" x14ac:dyDescent="0.45">
      <c r="A147" s="102">
        <v>145</v>
      </c>
      <c r="B147" s="179" t="s">
        <v>338</v>
      </c>
      <c r="C147" s="87">
        <f t="shared" si="15"/>
        <v>0</v>
      </c>
      <c r="D147" s="70">
        <f>VLOOKUP(B147,'Total iesiri UR'!$C$3:$D$167,2,FALSE)</f>
        <v>0</v>
      </c>
      <c r="E147" s="141">
        <f t="shared" si="19"/>
        <v>0</v>
      </c>
      <c r="F147" s="39">
        <f>VLOOKUP(B147,'Calcul dezechilibre MWh GMOIS'!$C$3:$AI$167,3,FALSE)</f>
        <v>0</v>
      </c>
      <c r="G147" s="68">
        <f>VLOOKUP(B147,'Calcul dezechilibre MWh GMOIS'!$C$3:$AI$167,4,FALSE)</f>
        <v>0</v>
      </c>
      <c r="H147" s="68">
        <f>VLOOKUP(B147,'Calcul dezechilibre MWh GMOIS'!$C$3:$AI$167,5,FALSE)</f>
        <v>0</v>
      </c>
      <c r="I147" s="68">
        <f>VLOOKUP(B147,'Calcul dezechilibre MWh GMOIS'!$C$3:$AI$167,6,FALSE)</f>
        <v>0</v>
      </c>
      <c r="J147" s="68">
        <f>VLOOKUP(B147,'Calcul dezechilibre MWh GMOIS'!$C$3:$AI$167,7,FALSE)</f>
        <v>0</v>
      </c>
      <c r="K147" s="68">
        <f>VLOOKUP(B147,'Calcul dezechilibre MWh GMOIS'!$C$3:$AI$167,8,FALSE)</f>
        <v>0</v>
      </c>
      <c r="L147" s="68">
        <f>VLOOKUP(B147,'Calcul dezechilibre MWh GMOIS'!$C$3:$AI$167,9,FALSE)</f>
        <v>0</v>
      </c>
      <c r="M147" s="68">
        <f>VLOOKUP(B147,'Calcul dezechilibre MWh GMOIS'!$C$3:$AI$167,10,FALSE)</f>
        <v>0</v>
      </c>
      <c r="N147" s="68">
        <f>VLOOKUP(B147,'Calcul dezechilibre MWh GMOIS'!$C$3:$AI$167,11,FALSE)</f>
        <v>0</v>
      </c>
      <c r="O147" s="68">
        <f>VLOOKUP(B147,'Calcul dezechilibre MWh GMOIS'!$C$3:$AI$167,12,FALSE)</f>
        <v>0</v>
      </c>
      <c r="P147" s="68">
        <f>VLOOKUP(B147,'Calcul dezechilibre MWh GMOIS'!$C$3:$AI$167,13,FALSE)</f>
        <v>0</v>
      </c>
      <c r="Q147" s="68">
        <f>VLOOKUP(B147,'Calcul dezechilibre MWh GMOIS'!$C$3:$AI$167,14,FALSE)</f>
        <v>0</v>
      </c>
      <c r="R147" s="68">
        <f>VLOOKUP(B147,'Calcul dezechilibre MWh GMOIS'!$C$3:$AI$167,15,FALSE)</f>
        <v>0</v>
      </c>
      <c r="S147" s="68">
        <f>VLOOKUP(B147,'Calcul dezechilibre MWh GMOIS'!$C$3:$AI$167,16,FALSE)</f>
        <v>0</v>
      </c>
      <c r="T147" s="68">
        <f>VLOOKUP(B147,'Calcul dezechilibre MWh GMOIS'!$C$3:$AI$167,17,FALSE)</f>
        <v>0</v>
      </c>
      <c r="U147" s="68">
        <f>VLOOKUP(B147,'Calcul dezechilibre MWh GMOIS'!$C$3:$AI$167,18,FALSE)</f>
        <v>0</v>
      </c>
      <c r="V147" s="68">
        <f>VLOOKUP(B147,'Calcul dezechilibre MWh GMOIS'!$C$3:$AI$167,19,FALSE)</f>
        <v>0</v>
      </c>
      <c r="W147" s="68">
        <f>VLOOKUP(B147,'Calcul dezechilibre MWh GMOIS'!$C$3:$AI$167,20,FALSE)</f>
        <v>0</v>
      </c>
      <c r="X147" s="68">
        <f>VLOOKUP(B147,'Calcul dezechilibre MWh GMOIS'!$C$3:$AI$167,21,FALSE)</f>
        <v>0</v>
      </c>
      <c r="Y147" s="68">
        <f>VLOOKUP(B147,'Calcul dezechilibre MWh GMOIS'!$C$3:$AI$167,22,FALSE)</f>
        <v>0</v>
      </c>
      <c r="Z147" s="68">
        <f>VLOOKUP(B147,'Calcul dezechilibre MWh GMOIS'!$C$3:$AI$167,23,FALSE)</f>
        <v>0</v>
      </c>
      <c r="AA147" s="68">
        <f>VLOOKUP(B147,'Calcul dezechilibre MWh GMOIS'!$C$3:$AI$167,24,FALSE)</f>
        <v>0</v>
      </c>
      <c r="AB147" s="68">
        <f>VLOOKUP(B147,'Calcul dezechilibre MWh GMOIS'!$C$3:$AI$167,25,FALSE)</f>
        <v>0</v>
      </c>
      <c r="AC147" s="68">
        <f>VLOOKUP(B147,'Calcul dezechilibre MWh GMOIS'!$C$3:$AI$167,26,FALSE)</f>
        <v>0</v>
      </c>
      <c r="AD147" s="68">
        <f>VLOOKUP(B147,'Calcul dezechilibre MWh GMOIS'!$C$3:$AI$167,27,FALSE)</f>
        <v>0</v>
      </c>
      <c r="AE147" s="68">
        <f>VLOOKUP(B147,'Calcul dezechilibre MWh GMOIS'!$C$3:$AI$167,28,FALSE)</f>
        <v>0</v>
      </c>
      <c r="AF147" s="68">
        <f>VLOOKUP(B147,'Calcul dezechilibre MWh GMOIS'!$C$3:$AI$167,29,FALSE)</f>
        <v>0</v>
      </c>
      <c r="AG147" s="68">
        <f>VLOOKUP(B147,'Calcul dezechilibre MWh GMOIS'!$C$3:$AI$167,30,FALSE)</f>
        <v>0</v>
      </c>
      <c r="AH147" s="68">
        <f>VLOOKUP(B147,'Calcul dezechilibre MWh GMOIS'!$C$3:$AI$167,31,FALSE)</f>
        <v>0</v>
      </c>
      <c r="AI147" s="68">
        <f>VLOOKUP(B147,'Calcul dezechilibre MWh GMOIS'!$C$3:$AI$167,32,FALSE)</f>
        <v>0</v>
      </c>
      <c r="AJ147" s="68">
        <f>VLOOKUP(B147,'Calcul dezechilibre MWh GMOIS'!$C$3:$AI$167,33,FALSE)</f>
        <v>0</v>
      </c>
    </row>
    <row r="148" spans="1:36" s="13" customFormat="1" x14ac:dyDescent="0.45">
      <c r="A148" s="102">
        <v>146</v>
      </c>
      <c r="B148" s="179" t="s">
        <v>341</v>
      </c>
      <c r="C148" s="87">
        <f t="shared" si="15"/>
        <v>0</v>
      </c>
      <c r="D148" s="70">
        <f>VLOOKUP(B148,'Total iesiri UR'!$C$3:$D$167,2,FALSE)</f>
        <v>0</v>
      </c>
      <c r="E148" s="141">
        <f t="shared" si="19"/>
        <v>0</v>
      </c>
      <c r="F148" s="39">
        <f>VLOOKUP(B148,'Calcul dezechilibre MWh GMOIS'!$C$3:$AI$167,3,FALSE)</f>
        <v>0</v>
      </c>
      <c r="G148" s="68">
        <f>VLOOKUP(B148,'Calcul dezechilibre MWh GMOIS'!$C$3:$AI$167,4,FALSE)</f>
        <v>0</v>
      </c>
      <c r="H148" s="68">
        <f>VLOOKUP(B148,'Calcul dezechilibre MWh GMOIS'!$C$3:$AI$167,5,FALSE)</f>
        <v>0</v>
      </c>
      <c r="I148" s="68">
        <f>VLOOKUP(B148,'Calcul dezechilibre MWh GMOIS'!$C$3:$AI$167,6,FALSE)</f>
        <v>0</v>
      </c>
      <c r="J148" s="68">
        <f>VLOOKUP(B148,'Calcul dezechilibre MWh GMOIS'!$C$3:$AI$167,7,FALSE)</f>
        <v>0</v>
      </c>
      <c r="K148" s="68">
        <f>VLOOKUP(B148,'Calcul dezechilibre MWh GMOIS'!$C$3:$AI$167,8,FALSE)</f>
        <v>0</v>
      </c>
      <c r="L148" s="68">
        <f>VLOOKUP(B148,'Calcul dezechilibre MWh GMOIS'!$C$3:$AI$167,9,FALSE)</f>
        <v>0</v>
      </c>
      <c r="M148" s="68">
        <f>VLOOKUP(B148,'Calcul dezechilibre MWh GMOIS'!$C$3:$AI$167,10,FALSE)</f>
        <v>0</v>
      </c>
      <c r="N148" s="68">
        <f>VLOOKUP(B148,'Calcul dezechilibre MWh GMOIS'!$C$3:$AI$167,11,FALSE)</f>
        <v>0</v>
      </c>
      <c r="O148" s="68">
        <f>VLOOKUP(B148,'Calcul dezechilibre MWh GMOIS'!$C$3:$AI$167,12,FALSE)</f>
        <v>0</v>
      </c>
      <c r="P148" s="68">
        <f>VLOOKUP(B148,'Calcul dezechilibre MWh GMOIS'!$C$3:$AI$167,13,FALSE)</f>
        <v>0</v>
      </c>
      <c r="Q148" s="68">
        <f>VLOOKUP(B148,'Calcul dezechilibre MWh GMOIS'!$C$3:$AI$167,14,FALSE)</f>
        <v>0</v>
      </c>
      <c r="R148" s="68">
        <f>VLOOKUP(B148,'Calcul dezechilibre MWh GMOIS'!$C$3:$AI$167,15,FALSE)</f>
        <v>0</v>
      </c>
      <c r="S148" s="68">
        <f>VLOOKUP(B148,'Calcul dezechilibre MWh GMOIS'!$C$3:$AI$167,16,FALSE)</f>
        <v>0</v>
      </c>
      <c r="T148" s="68">
        <f>VLOOKUP(B148,'Calcul dezechilibre MWh GMOIS'!$C$3:$AI$167,17,FALSE)</f>
        <v>0</v>
      </c>
      <c r="U148" s="68">
        <f>VLOOKUP(B148,'Calcul dezechilibre MWh GMOIS'!$C$3:$AI$167,18,FALSE)</f>
        <v>0</v>
      </c>
      <c r="V148" s="68">
        <f>VLOOKUP(B148,'Calcul dezechilibre MWh GMOIS'!$C$3:$AI$167,19,FALSE)</f>
        <v>0</v>
      </c>
      <c r="W148" s="68">
        <f>VLOOKUP(B148,'Calcul dezechilibre MWh GMOIS'!$C$3:$AI$167,20,FALSE)</f>
        <v>0</v>
      </c>
      <c r="X148" s="68">
        <f>VLOOKUP(B148,'Calcul dezechilibre MWh GMOIS'!$C$3:$AI$167,21,FALSE)</f>
        <v>0</v>
      </c>
      <c r="Y148" s="68">
        <f>VLOOKUP(B148,'Calcul dezechilibre MWh GMOIS'!$C$3:$AI$167,22,FALSE)</f>
        <v>0</v>
      </c>
      <c r="Z148" s="68">
        <f>VLOOKUP(B148,'Calcul dezechilibre MWh GMOIS'!$C$3:$AI$167,23,FALSE)</f>
        <v>0</v>
      </c>
      <c r="AA148" s="68">
        <f>VLOOKUP(B148,'Calcul dezechilibre MWh GMOIS'!$C$3:$AI$167,24,FALSE)</f>
        <v>0</v>
      </c>
      <c r="AB148" s="68">
        <f>VLOOKUP(B148,'Calcul dezechilibre MWh GMOIS'!$C$3:$AI$167,25,FALSE)</f>
        <v>0</v>
      </c>
      <c r="AC148" s="68">
        <f>VLOOKUP(B148,'Calcul dezechilibre MWh GMOIS'!$C$3:$AI$167,26,FALSE)</f>
        <v>0</v>
      </c>
      <c r="AD148" s="68">
        <f>VLOOKUP(B148,'Calcul dezechilibre MWh GMOIS'!$C$3:$AI$167,27,FALSE)</f>
        <v>0</v>
      </c>
      <c r="AE148" s="68">
        <f>VLOOKUP(B148,'Calcul dezechilibre MWh GMOIS'!$C$3:$AI$167,28,FALSE)</f>
        <v>0</v>
      </c>
      <c r="AF148" s="68">
        <f>VLOOKUP(B148,'Calcul dezechilibre MWh GMOIS'!$C$3:$AI$167,29,FALSE)</f>
        <v>0</v>
      </c>
      <c r="AG148" s="68">
        <f>VLOOKUP(B148,'Calcul dezechilibre MWh GMOIS'!$C$3:$AI$167,30,FALSE)</f>
        <v>0</v>
      </c>
      <c r="AH148" s="68">
        <f>VLOOKUP(B148,'Calcul dezechilibre MWh GMOIS'!$C$3:$AI$167,31,FALSE)</f>
        <v>0</v>
      </c>
      <c r="AI148" s="68">
        <f>VLOOKUP(B148,'Calcul dezechilibre MWh GMOIS'!$C$3:$AI$167,32,FALSE)</f>
        <v>0</v>
      </c>
      <c r="AJ148" s="68">
        <f>VLOOKUP(B148,'Calcul dezechilibre MWh GMOIS'!$C$3:$AI$167,33,FALSE)</f>
        <v>0</v>
      </c>
    </row>
    <row r="149" spans="1:36" s="13" customFormat="1" x14ac:dyDescent="0.45">
      <c r="A149" s="102">
        <v>147</v>
      </c>
      <c r="B149" s="179" t="s">
        <v>345</v>
      </c>
      <c r="C149" s="87">
        <f t="shared" si="15"/>
        <v>12.083157</v>
      </c>
      <c r="D149" s="70">
        <f>VLOOKUP(B149,'Total iesiri UR'!$C$3:$D$167,2,FALSE)</f>
        <v>11450</v>
      </c>
      <c r="E149" s="141">
        <f>IF(D149=0,IF(C149=0,0,100%),(C149)/D149)</f>
        <v>1.0552975545851529E-3</v>
      </c>
      <c r="F149" s="39">
        <f>VLOOKUP(B149,'Calcul dezechilibre MWh GMOIS'!$C$3:$AI$167,3,FALSE)</f>
        <v>0</v>
      </c>
      <c r="G149" s="68">
        <f>VLOOKUP(B149,'Calcul dezechilibre MWh GMOIS'!$C$3:$AI$167,4,FALSE)</f>
        <v>0</v>
      </c>
      <c r="H149" s="68">
        <f>VLOOKUP(B149,'Calcul dezechilibre MWh GMOIS'!$C$3:$AI$167,5,FALSE)</f>
        <v>0</v>
      </c>
      <c r="I149" s="68">
        <f>VLOOKUP(B149,'Calcul dezechilibre MWh GMOIS'!$C$3:$AI$167,6,FALSE)</f>
        <v>0</v>
      </c>
      <c r="J149" s="68">
        <f>VLOOKUP(B149,'Calcul dezechilibre MWh GMOIS'!$C$3:$AI$167,7,FALSE)</f>
        <v>0</v>
      </c>
      <c r="K149" s="68">
        <f>VLOOKUP(B149,'Calcul dezechilibre MWh GMOIS'!$C$3:$AI$167,8,FALSE)</f>
        <v>2.110595</v>
      </c>
      <c r="L149" s="68">
        <f>VLOOKUP(B149,'Calcul dezechilibre MWh GMOIS'!$C$3:$AI$167,9,FALSE)</f>
        <v>2.110595</v>
      </c>
      <c r="M149" s="68">
        <f>VLOOKUP(B149,'Calcul dezechilibre MWh GMOIS'!$C$3:$AI$167,10,FALSE)</f>
        <v>1.6884760000000001</v>
      </c>
      <c r="N149" s="68">
        <f>VLOOKUP(B149,'Calcul dezechilibre MWh GMOIS'!$C$3:$AI$167,11,FALSE)</f>
        <v>2.110595</v>
      </c>
      <c r="O149" s="68">
        <f>VLOOKUP(B149,'Calcul dezechilibre MWh GMOIS'!$C$3:$AI$167,12,FALSE)</f>
        <v>1.9523010000000001</v>
      </c>
      <c r="P149" s="68">
        <f>VLOOKUP(B149,'Calcul dezechilibre MWh GMOIS'!$C$3:$AI$167,13,FALSE)</f>
        <v>2.110595</v>
      </c>
      <c r="Q149" s="68">
        <f>VLOOKUP(B149,'Calcul dezechilibre MWh GMOIS'!$C$3:$AI$167,14,FALSE)</f>
        <v>0</v>
      </c>
      <c r="R149" s="68">
        <f>VLOOKUP(B149,'Calcul dezechilibre MWh GMOIS'!$C$3:$AI$167,15,FALSE)</f>
        <v>0</v>
      </c>
      <c r="S149" s="68">
        <f>VLOOKUP(B149,'Calcul dezechilibre MWh GMOIS'!$C$3:$AI$167,16,FALSE)</f>
        <v>0</v>
      </c>
      <c r="T149" s="68">
        <f>VLOOKUP(B149,'Calcul dezechilibre MWh GMOIS'!$C$3:$AI$167,17,FALSE)</f>
        <v>0</v>
      </c>
      <c r="U149" s="68">
        <f>VLOOKUP(B149,'Calcul dezechilibre MWh GMOIS'!$C$3:$AI$167,18,FALSE)</f>
        <v>0</v>
      </c>
      <c r="V149" s="68">
        <f>VLOOKUP(B149,'Calcul dezechilibre MWh GMOIS'!$C$3:$AI$167,19,FALSE)</f>
        <v>0</v>
      </c>
      <c r="W149" s="68">
        <f>VLOOKUP(B149,'Calcul dezechilibre MWh GMOIS'!$C$3:$AI$167,20,FALSE)</f>
        <v>0</v>
      </c>
      <c r="X149" s="68">
        <f>VLOOKUP(B149,'Calcul dezechilibre MWh GMOIS'!$C$3:$AI$167,21,FALSE)</f>
        <v>0</v>
      </c>
      <c r="Y149" s="68">
        <f>VLOOKUP(B149,'Calcul dezechilibre MWh GMOIS'!$C$3:$AI$167,22,FALSE)</f>
        <v>0</v>
      </c>
      <c r="Z149" s="68">
        <f>VLOOKUP(B149,'Calcul dezechilibre MWh GMOIS'!$C$3:$AI$167,23,FALSE)</f>
        <v>0</v>
      </c>
      <c r="AA149" s="68">
        <f>VLOOKUP(B149,'Calcul dezechilibre MWh GMOIS'!$C$3:$AI$167,24,FALSE)</f>
        <v>0</v>
      </c>
      <c r="AB149" s="68">
        <f>VLOOKUP(B149,'Calcul dezechilibre MWh GMOIS'!$C$3:$AI$167,25,FALSE)</f>
        <v>0</v>
      </c>
      <c r="AC149" s="68">
        <f>VLOOKUP(B149,'Calcul dezechilibre MWh GMOIS'!$C$3:$AI$167,26,FALSE)</f>
        <v>0</v>
      </c>
      <c r="AD149" s="68">
        <f>VLOOKUP(B149,'Calcul dezechilibre MWh GMOIS'!$C$3:$AI$167,27,FALSE)</f>
        <v>0</v>
      </c>
      <c r="AE149" s="68">
        <f>VLOOKUP(B149,'Calcul dezechilibre MWh GMOIS'!$C$3:$AI$167,28,FALSE)</f>
        <v>0</v>
      </c>
      <c r="AF149" s="68">
        <f>VLOOKUP(B149,'Calcul dezechilibre MWh GMOIS'!$C$3:$AI$167,29,FALSE)</f>
        <v>0</v>
      </c>
      <c r="AG149" s="68">
        <f>VLOOKUP(B149,'Calcul dezechilibre MWh GMOIS'!$C$3:$AI$167,30,FALSE)</f>
        <v>0</v>
      </c>
      <c r="AH149" s="68">
        <f>VLOOKUP(B149,'Calcul dezechilibre MWh GMOIS'!$C$3:$AI$167,31,FALSE)</f>
        <v>0</v>
      </c>
      <c r="AI149" s="68">
        <f>VLOOKUP(B149,'Calcul dezechilibre MWh GMOIS'!$C$3:$AI$167,32,FALSE)</f>
        <v>0</v>
      </c>
      <c r="AJ149" s="68">
        <f>VLOOKUP(B149,'Calcul dezechilibre MWh GMOIS'!$C$3:$AI$167,33,FALSE)</f>
        <v>0</v>
      </c>
    </row>
    <row r="150" spans="1:36" s="13" customFormat="1" x14ac:dyDescent="0.45">
      <c r="A150" s="102">
        <v>148</v>
      </c>
      <c r="B150" s="179" t="s">
        <v>343</v>
      </c>
      <c r="C150" s="87">
        <f t="shared" si="15"/>
        <v>0</v>
      </c>
      <c r="D150" s="70">
        <f>VLOOKUP(B150,'Total iesiri UR'!$C$3:$D$167,2,FALSE)</f>
        <v>0</v>
      </c>
      <c r="E150" s="141">
        <f>IF(D150=0,IF(C150=0,0,100%),(C150)/D150)</f>
        <v>0</v>
      </c>
      <c r="F150" s="39">
        <f>VLOOKUP(B150,'Calcul dezechilibre MWh GMOIS'!$C$3:$AI$167,3,FALSE)</f>
        <v>0</v>
      </c>
      <c r="G150" s="68">
        <f>VLOOKUP(B150,'Calcul dezechilibre MWh GMOIS'!$C$3:$AI$167,4,FALSE)</f>
        <v>0</v>
      </c>
      <c r="H150" s="68">
        <f>VLOOKUP(B150,'Calcul dezechilibre MWh GMOIS'!$C$3:$AI$167,5,FALSE)</f>
        <v>0</v>
      </c>
      <c r="I150" s="68">
        <f>VLOOKUP(B150,'Calcul dezechilibre MWh GMOIS'!$C$3:$AI$167,6,FALSE)</f>
        <v>0</v>
      </c>
      <c r="J150" s="68">
        <f>VLOOKUP(B150,'Calcul dezechilibre MWh GMOIS'!$C$3:$AI$167,7,FALSE)</f>
        <v>0</v>
      </c>
      <c r="K150" s="68">
        <f>VLOOKUP(B150,'Calcul dezechilibre MWh GMOIS'!$C$3:$AI$167,8,FALSE)</f>
        <v>0</v>
      </c>
      <c r="L150" s="68">
        <f>VLOOKUP(B150,'Calcul dezechilibre MWh GMOIS'!$C$3:$AI$167,9,FALSE)</f>
        <v>0</v>
      </c>
      <c r="M150" s="68">
        <f>VLOOKUP(B150,'Calcul dezechilibre MWh GMOIS'!$C$3:$AI$167,10,FALSE)</f>
        <v>0</v>
      </c>
      <c r="N150" s="68">
        <f>VLOOKUP(B150,'Calcul dezechilibre MWh GMOIS'!$C$3:$AI$167,11,FALSE)</f>
        <v>0</v>
      </c>
      <c r="O150" s="68">
        <f>VLOOKUP(B150,'Calcul dezechilibre MWh GMOIS'!$C$3:$AI$167,12,FALSE)</f>
        <v>0</v>
      </c>
      <c r="P150" s="68">
        <f>VLOOKUP(B150,'Calcul dezechilibre MWh GMOIS'!$C$3:$AI$167,13,FALSE)</f>
        <v>0</v>
      </c>
      <c r="Q150" s="68">
        <f>VLOOKUP(B150,'Calcul dezechilibre MWh GMOIS'!$C$3:$AI$167,14,FALSE)</f>
        <v>0</v>
      </c>
      <c r="R150" s="68">
        <f>VLOOKUP(B150,'Calcul dezechilibre MWh GMOIS'!$C$3:$AI$167,15,FALSE)</f>
        <v>0</v>
      </c>
      <c r="S150" s="68">
        <f>VLOOKUP(B150,'Calcul dezechilibre MWh GMOIS'!$C$3:$AI$167,16,FALSE)</f>
        <v>0</v>
      </c>
      <c r="T150" s="68">
        <f>VLOOKUP(B150,'Calcul dezechilibre MWh GMOIS'!$C$3:$AI$167,17,FALSE)</f>
        <v>0</v>
      </c>
      <c r="U150" s="68">
        <f>VLOOKUP(B150,'Calcul dezechilibre MWh GMOIS'!$C$3:$AI$167,18,FALSE)</f>
        <v>0</v>
      </c>
      <c r="V150" s="68">
        <f>VLOOKUP(B150,'Calcul dezechilibre MWh GMOIS'!$C$3:$AI$167,19,FALSE)</f>
        <v>0</v>
      </c>
      <c r="W150" s="68">
        <f>VLOOKUP(B150,'Calcul dezechilibre MWh GMOIS'!$C$3:$AI$167,20,FALSE)</f>
        <v>0</v>
      </c>
      <c r="X150" s="68">
        <f>VLOOKUP(B150,'Calcul dezechilibre MWh GMOIS'!$C$3:$AI$167,21,FALSE)</f>
        <v>0</v>
      </c>
      <c r="Y150" s="68">
        <f>VLOOKUP(B150,'Calcul dezechilibre MWh GMOIS'!$C$3:$AI$167,22,FALSE)</f>
        <v>0</v>
      </c>
      <c r="Z150" s="68">
        <f>VLOOKUP(B150,'Calcul dezechilibre MWh GMOIS'!$C$3:$AI$167,23,FALSE)</f>
        <v>0</v>
      </c>
      <c r="AA150" s="68">
        <f>VLOOKUP(B150,'Calcul dezechilibre MWh GMOIS'!$C$3:$AI$167,24,FALSE)</f>
        <v>0</v>
      </c>
      <c r="AB150" s="68">
        <f>VLOOKUP(B150,'Calcul dezechilibre MWh GMOIS'!$C$3:$AI$167,25,FALSE)</f>
        <v>0</v>
      </c>
      <c r="AC150" s="68">
        <f>VLOOKUP(B150,'Calcul dezechilibre MWh GMOIS'!$C$3:$AI$167,26,FALSE)</f>
        <v>0</v>
      </c>
      <c r="AD150" s="68">
        <f>VLOOKUP(B150,'Calcul dezechilibre MWh GMOIS'!$C$3:$AI$167,27,FALSE)</f>
        <v>0</v>
      </c>
      <c r="AE150" s="68">
        <f>VLOOKUP(B150,'Calcul dezechilibre MWh GMOIS'!$C$3:$AI$167,28,FALSE)</f>
        <v>0</v>
      </c>
      <c r="AF150" s="68">
        <f>VLOOKUP(B150,'Calcul dezechilibre MWh GMOIS'!$C$3:$AI$167,29,FALSE)</f>
        <v>0</v>
      </c>
      <c r="AG150" s="68">
        <f>VLOOKUP(B150,'Calcul dezechilibre MWh GMOIS'!$C$3:$AI$167,30,FALSE)</f>
        <v>0</v>
      </c>
      <c r="AH150" s="68">
        <f>VLOOKUP(B150,'Calcul dezechilibre MWh GMOIS'!$C$3:$AI$167,31,FALSE)</f>
        <v>0</v>
      </c>
      <c r="AI150" s="68">
        <f>VLOOKUP(B150,'Calcul dezechilibre MWh GMOIS'!$C$3:$AI$167,32,FALSE)</f>
        <v>0</v>
      </c>
      <c r="AJ150" s="68">
        <f>VLOOKUP(B150,'Calcul dezechilibre MWh GMOIS'!$C$3:$AI$167,33,FALSE)</f>
        <v>0</v>
      </c>
    </row>
    <row r="151" spans="1:36" s="13" customFormat="1" x14ac:dyDescent="0.45">
      <c r="A151" s="102">
        <v>149</v>
      </c>
      <c r="B151" s="179" t="s">
        <v>347</v>
      </c>
      <c r="C151" s="87">
        <f t="shared" si="15"/>
        <v>0</v>
      </c>
      <c r="D151" s="70">
        <f>VLOOKUP(B151,'Total iesiri UR'!$C$3:$D$167,2,FALSE)</f>
        <v>0</v>
      </c>
      <c r="E151" s="141">
        <f>IF(D151=0,IF(C151=0,0,100%),(C151)/D151)</f>
        <v>0</v>
      </c>
      <c r="F151" s="39">
        <f>VLOOKUP(B151,'Calcul dezechilibre MWh GMOIS'!$C$3:$AI$167,3,FALSE)</f>
        <v>0</v>
      </c>
      <c r="G151" s="68">
        <f>VLOOKUP(B151,'Calcul dezechilibre MWh GMOIS'!$C$3:$AI$167,4,FALSE)</f>
        <v>0</v>
      </c>
      <c r="H151" s="68">
        <f>VLOOKUP(B151,'Calcul dezechilibre MWh GMOIS'!$C$3:$AI$167,5,FALSE)</f>
        <v>0</v>
      </c>
      <c r="I151" s="68">
        <f>VLOOKUP(B151,'Calcul dezechilibre MWh GMOIS'!$C$3:$AI$167,6,FALSE)</f>
        <v>0</v>
      </c>
      <c r="J151" s="68">
        <f>VLOOKUP(B151,'Calcul dezechilibre MWh GMOIS'!$C$3:$AI$167,7,FALSE)</f>
        <v>0</v>
      </c>
      <c r="K151" s="68">
        <f>VLOOKUP(B151,'Calcul dezechilibre MWh GMOIS'!$C$3:$AI$167,8,FALSE)</f>
        <v>0</v>
      </c>
      <c r="L151" s="68">
        <f>VLOOKUP(B151,'Calcul dezechilibre MWh GMOIS'!$C$3:$AI$167,9,FALSE)</f>
        <v>0</v>
      </c>
      <c r="M151" s="68">
        <f>VLOOKUP(B151,'Calcul dezechilibre MWh GMOIS'!$C$3:$AI$167,10,FALSE)</f>
        <v>0</v>
      </c>
      <c r="N151" s="68">
        <f>VLOOKUP(B151,'Calcul dezechilibre MWh GMOIS'!$C$3:$AI$167,11,FALSE)</f>
        <v>0</v>
      </c>
      <c r="O151" s="68">
        <f>VLOOKUP(B151,'Calcul dezechilibre MWh GMOIS'!$C$3:$AI$167,12,FALSE)</f>
        <v>0</v>
      </c>
      <c r="P151" s="68">
        <f>VLOOKUP(B151,'Calcul dezechilibre MWh GMOIS'!$C$3:$AI$167,13,FALSE)</f>
        <v>0</v>
      </c>
      <c r="Q151" s="68">
        <f>VLOOKUP(B151,'Calcul dezechilibre MWh GMOIS'!$C$3:$AI$167,14,FALSE)</f>
        <v>0</v>
      </c>
      <c r="R151" s="68">
        <f>VLOOKUP(B151,'Calcul dezechilibre MWh GMOIS'!$C$3:$AI$167,15,FALSE)</f>
        <v>0</v>
      </c>
      <c r="S151" s="68">
        <f>VLOOKUP(B151,'Calcul dezechilibre MWh GMOIS'!$C$3:$AI$167,16,FALSE)</f>
        <v>0</v>
      </c>
      <c r="T151" s="68">
        <f>VLOOKUP(B151,'Calcul dezechilibre MWh GMOIS'!$C$3:$AI$167,17,FALSE)</f>
        <v>0</v>
      </c>
      <c r="U151" s="68">
        <f>VLOOKUP(B151,'Calcul dezechilibre MWh GMOIS'!$C$3:$AI$167,18,FALSE)</f>
        <v>0</v>
      </c>
      <c r="V151" s="68">
        <f>VLOOKUP(B151,'Calcul dezechilibre MWh GMOIS'!$C$3:$AI$167,19,FALSE)</f>
        <v>0</v>
      </c>
      <c r="W151" s="68">
        <f>VLOOKUP(B151,'Calcul dezechilibre MWh GMOIS'!$C$3:$AI$167,20,FALSE)</f>
        <v>0</v>
      </c>
      <c r="X151" s="68">
        <f>VLOOKUP(B151,'Calcul dezechilibre MWh GMOIS'!$C$3:$AI$167,21,FALSE)</f>
        <v>0</v>
      </c>
      <c r="Y151" s="68">
        <f>VLOOKUP(B151,'Calcul dezechilibre MWh GMOIS'!$C$3:$AI$167,22,FALSE)</f>
        <v>0</v>
      </c>
      <c r="Z151" s="68">
        <f>VLOOKUP(B151,'Calcul dezechilibre MWh GMOIS'!$C$3:$AI$167,23,FALSE)</f>
        <v>0</v>
      </c>
      <c r="AA151" s="68">
        <f>VLOOKUP(B151,'Calcul dezechilibre MWh GMOIS'!$C$3:$AI$167,24,FALSE)</f>
        <v>0</v>
      </c>
      <c r="AB151" s="68">
        <f>VLOOKUP(B151,'Calcul dezechilibre MWh GMOIS'!$C$3:$AI$167,25,FALSE)</f>
        <v>0</v>
      </c>
      <c r="AC151" s="68">
        <f>VLOOKUP(B151,'Calcul dezechilibre MWh GMOIS'!$C$3:$AI$167,26,FALSE)</f>
        <v>0</v>
      </c>
      <c r="AD151" s="68">
        <f>VLOOKUP(B151,'Calcul dezechilibre MWh GMOIS'!$C$3:$AI$167,27,FALSE)</f>
        <v>0</v>
      </c>
      <c r="AE151" s="68">
        <f>VLOOKUP(B151,'Calcul dezechilibre MWh GMOIS'!$C$3:$AI$167,28,FALSE)</f>
        <v>0</v>
      </c>
      <c r="AF151" s="68">
        <f>VLOOKUP(B151,'Calcul dezechilibre MWh GMOIS'!$C$3:$AI$167,29,FALSE)</f>
        <v>0</v>
      </c>
      <c r="AG151" s="68">
        <f>VLOOKUP(B151,'Calcul dezechilibre MWh GMOIS'!$C$3:$AI$167,30,FALSE)</f>
        <v>0</v>
      </c>
      <c r="AH151" s="68">
        <f>VLOOKUP(B151,'Calcul dezechilibre MWh GMOIS'!$C$3:$AI$167,31,FALSE)</f>
        <v>0</v>
      </c>
      <c r="AI151" s="68">
        <f>VLOOKUP(B151,'Calcul dezechilibre MWh GMOIS'!$C$3:$AI$167,32,FALSE)</f>
        <v>0</v>
      </c>
      <c r="AJ151" s="68">
        <f>VLOOKUP(B151,'Calcul dezechilibre MWh GMOIS'!$C$3:$AI$167,33,FALSE)</f>
        <v>0</v>
      </c>
    </row>
    <row r="152" spans="1:36" s="13" customFormat="1" x14ac:dyDescent="0.45">
      <c r="A152" s="102">
        <v>150</v>
      </c>
      <c r="B152" s="179" t="s">
        <v>350</v>
      </c>
      <c r="C152" s="87">
        <f t="shared" si="15"/>
        <v>0</v>
      </c>
      <c r="D152" s="70">
        <f>VLOOKUP(B152,'Total iesiri UR'!$C$3:$D$167,2,FALSE)</f>
        <v>0</v>
      </c>
      <c r="E152" s="141">
        <f>IF(D152=0,IF(C152=0,0,100%),(C152)/D152)</f>
        <v>0</v>
      </c>
      <c r="F152" s="39">
        <f>VLOOKUP(B152,'Calcul dezechilibre MWh GMOIS'!$C$3:$AI$167,3,FALSE)</f>
        <v>0</v>
      </c>
      <c r="G152" s="68">
        <f>VLOOKUP(B152,'Calcul dezechilibre MWh GMOIS'!$C$3:$AI$167,4,FALSE)</f>
        <v>0</v>
      </c>
      <c r="H152" s="68">
        <f>VLOOKUP(B152,'Calcul dezechilibre MWh GMOIS'!$C$3:$AI$167,5,FALSE)</f>
        <v>0</v>
      </c>
      <c r="I152" s="68">
        <f>VLOOKUP(B152,'Calcul dezechilibre MWh GMOIS'!$C$3:$AI$167,6,FALSE)</f>
        <v>0</v>
      </c>
      <c r="J152" s="68">
        <f>VLOOKUP(B152,'Calcul dezechilibre MWh GMOIS'!$C$3:$AI$167,7,FALSE)</f>
        <v>0</v>
      </c>
      <c r="K152" s="68">
        <f>VLOOKUP(B152,'Calcul dezechilibre MWh GMOIS'!$C$3:$AI$167,8,FALSE)</f>
        <v>0</v>
      </c>
      <c r="L152" s="68">
        <f>VLOOKUP(B152,'Calcul dezechilibre MWh GMOIS'!$C$3:$AI$167,9,FALSE)</f>
        <v>0</v>
      </c>
      <c r="M152" s="68">
        <f>VLOOKUP(B152,'Calcul dezechilibre MWh GMOIS'!$C$3:$AI$167,10,FALSE)</f>
        <v>0</v>
      </c>
      <c r="N152" s="68">
        <f>VLOOKUP(B152,'Calcul dezechilibre MWh GMOIS'!$C$3:$AI$167,11,FALSE)</f>
        <v>0</v>
      </c>
      <c r="O152" s="68">
        <f>VLOOKUP(B152,'Calcul dezechilibre MWh GMOIS'!$C$3:$AI$167,12,FALSE)</f>
        <v>0</v>
      </c>
      <c r="P152" s="68">
        <f>VLOOKUP(B152,'Calcul dezechilibre MWh GMOIS'!$C$3:$AI$167,13,FALSE)</f>
        <v>0</v>
      </c>
      <c r="Q152" s="68">
        <f>VLOOKUP(B152,'Calcul dezechilibre MWh GMOIS'!$C$3:$AI$167,14,FALSE)</f>
        <v>0</v>
      </c>
      <c r="R152" s="68">
        <f>VLOOKUP(B152,'Calcul dezechilibre MWh GMOIS'!$C$3:$AI$167,15,FALSE)</f>
        <v>0</v>
      </c>
      <c r="S152" s="68">
        <f>VLOOKUP(B152,'Calcul dezechilibre MWh GMOIS'!$C$3:$AI$167,16,FALSE)</f>
        <v>0</v>
      </c>
      <c r="T152" s="68">
        <f>VLOOKUP(B152,'Calcul dezechilibre MWh GMOIS'!$C$3:$AI$167,17,FALSE)</f>
        <v>0</v>
      </c>
      <c r="U152" s="68">
        <f>VLOOKUP(B152,'Calcul dezechilibre MWh GMOIS'!$C$3:$AI$167,18,FALSE)</f>
        <v>0</v>
      </c>
      <c r="V152" s="68">
        <f>VLOOKUP(B152,'Calcul dezechilibre MWh GMOIS'!$C$3:$AI$167,19,FALSE)</f>
        <v>0</v>
      </c>
      <c r="W152" s="68">
        <f>VLOOKUP(B152,'Calcul dezechilibre MWh GMOIS'!$C$3:$AI$167,20,FALSE)</f>
        <v>0</v>
      </c>
      <c r="X152" s="68">
        <f>VLOOKUP(B152,'Calcul dezechilibre MWh GMOIS'!$C$3:$AI$167,21,FALSE)</f>
        <v>0</v>
      </c>
      <c r="Y152" s="68">
        <f>VLOOKUP(B152,'Calcul dezechilibre MWh GMOIS'!$C$3:$AI$167,22,FALSE)</f>
        <v>0</v>
      </c>
      <c r="Z152" s="68">
        <f>VLOOKUP(B152,'Calcul dezechilibre MWh GMOIS'!$C$3:$AI$167,23,FALSE)</f>
        <v>0</v>
      </c>
      <c r="AA152" s="68">
        <f>VLOOKUP(B152,'Calcul dezechilibre MWh GMOIS'!$C$3:$AI$167,24,FALSE)</f>
        <v>0</v>
      </c>
      <c r="AB152" s="68">
        <f>VLOOKUP(B152,'Calcul dezechilibre MWh GMOIS'!$C$3:$AI$167,25,FALSE)</f>
        <v>0</v>
      </c>
      <c r="AC152" s="68">
        <f>VLOOKUP(B152,'Calcul dezechilibre MWh GMOIS'!$C$3:$AI$167,26,FALSE)</f>
        <v>0</v>
      </c>
      <c r="AD152" s="68">
        <f>VLOOKUP(B152,'Calcul dezechilibre MWh GMOIS'!$C$3:$AI$167,27,FALSE)</f>
        <v>0</v>
      </c>
      <c r="AE152" s="68">
        <f>VLOOKUP(B152,'Calcul dezechilibre MWh GMOIS'!$C$3:$AI$167,28,FALSE)</f>
        <v>0</v>
      </c>
      <c r="AF152" s="68">
        <f>VLOOKUP(B152,'Calcul dezechilibre MWh GMOIS'!$C$3:$AI$167,29,FALSE)</f>
        <v>0</v>
      </c>
      <c r="AG152" s="68">
        <f>VLOOKUP(B152,'Calcul dezechilibre MWh GMOIS'!$C$3:$AI$167,30,FALSE)</f>
        <v>0</v>
      </c>
      <c r="AH152" s="68">
        <f>VLOOKUP(B152,'Calcul dezechilibre MWh GMOIS'!$C$3:$AI$167,31,FALSE)</f>
        <v>0</v>
      </c>
      <c r="AI152" s="68">
        <f>VLOOKUP(B152,'Calcul dezechilibre MWh GMOIS'!$C$3:$AI$167,32,FALSE)</f>
        <v>0</v>
      </c>
      <c r="AJ152" s="68">
        <f>VLOOKUP(B152,'Calcul dezechilibre MWh GMOIS'!$C$3:$AI$167,33,FALSE)</f>
        <v>0</v>
      </c>
    </row>
    <row r="153" spans="1:36" s="13" customFormat="1" x14ac:dyDescent="0.45">
      <c r="A153" s="102">
        <v>151</v>
      </c>
      <c r="B153" s="179" t="s">
        <v>351</v>
      </c>
      <c r="C153" s="87">
        <f t="shared" si="15"/>
        <v>-2.0417899999999998</v>
      </c>
      <c r="D153" s="70">
        <f>VLOOKUP(B153,'Total iesiri UR'!$C$3:$D$167,2,FALSE)</f>
        <v>3834.0417899999998</v>
      </c>
      <c r="E153" s="141">
        <f t="shared" ref="E153:E160" si="20">IF(D153=0,IF(C153=0,0,100%),(C153)/D153)</f>
        <v>-5.3254244784848833E-4</v>
      </c>
      <c r="F153" s="39">
        <f>VLOOKUP(B153,'Calcul dezechilibre MWh GMOIS'!$C$3:$AI$167,3,FALSE)</f>
        <v>0</v>
      </c>
      <c r="G153" s="68">
        <f>VLOOKUP(B153,'Calcul dezechilibre MWh GMOIS'!$C$3:$AI$167,4,FALSE)</f>
        <v>-5.2764999999999999E-2</v>
      </c>
      <c r="H153" s="68">
        <f>VLOOKUP(B153,'Calcul dezechilibre MWh GMOIS'!$C$3:$AI$167,5,FALSE)</f>
        <v>-0.44322499999999998</v>
      </c>
      <c r="I153" s="68">
        <f>VLOOKUP(B153,'Calcul dezechilibre MWh GMOIS'!$C$3:$AI$167,6,FALSE)</f>
        <v>-0.44322499999999998</v>
      </c>
      <c r="J153" s="68">
        <f>VLOOKUP(B153,'Calcul dezechilibre MWh GMOIS'!$C$3:$AI$167,7,FALSE)</f>
        <v>-0.44322499999999998</v>
      </c>
      <c r="K153" s="68">
        <f>VLOOKUP(B153,'Calcul dezechilibre MWh GMOIS'!$C$3:$AI$167,8,FALSE)</f>
        <v>-0.44322499999999998</v>
      </c>
      <c r="L153" s="68">
        <f>VLOOKUP(B153,'Calcul dezechilibre MWh GMOIS'!$C$3:$AI$167,9,FALSE)</f>
        <v>-0.44322499999999998</v>
      </c>
      <c r="M153" s="68">
        <f>VLOOKUP(B153,'Calcul dezechilibre MWh GMOIS'!$C$3:$AI$167,10,FALSE)</f>
        <v>-0.44322499999999998</v>
      </c>
      <c r="N153" s="68">
        <f>VLOOKUP(B153,'Calcul dezechilibre MWh GMOIS'!$C$3:$AI$167,11,FALSE)</f>
        <v>-0.44322499999999998</v>
      </c>
      <c r="O153" s="68">
        <f>VLOOKUP(B153,'Calcul dezechilibre MWh GMOIS'!$C$3:$AI$167,12,FALSE)</f>
        <v>0.55677500000000002</v>
      </c>
      <c r="P153" s="68">
        <f>VLOOKUP(B153,'Calcul dezechilibre MWh GMOIS'!$C$3:$AI$167,13,FALSE)</f>
        <v>0.55677500000000002</v>
      </c>
      <c r="Q153" s="68">
        <f>VLOOKUP(B153,'Calcul dezechilibre MWh GMOIS'!$C$3:$AI$167,14,FALSE)</f>
        <v>0</v>
      </c>
      <c r="R153" s="68">
        <f>VLOOKUP(B153,'Calcul dezechilibre MWh GMOIS'!$C$3:$AI$167,15,FALSE)</f>
        <v>0</v>
      </c>
      <c r="S153" s="68">
        <f>VLOOKUP(B153,'Calcul dezechilibre MWh GMOIS'!$C$3:$AI$167,16,FALSE)</f>
        <v>0</v>
      </c>
      <c r="T153" s="68">
        <f>VLOOKUP(B153,'Calcul dezechilibre MWh GMOIS'!$C$3:$AI$167,17,FALSE)</f>
        <v>0</v>
      </c>
      <c r="U153" s="68">
        <f>VLOOKUP(B153,'Calcul dezechilibre MWh GMOIS'!$C$3:$AI$167,18,FALSE)</f>
        <v>0</v>
      </c>
      <c r="V153" s="68">
        <f>VLOOKUP(B153,'Calcul dezechilibre MWh GMOIS'!$C$3:$AI$167,19,FALSE)</f>
        <v>0</v>
      </c>
      <c r="W153" s="68">
        <f>VLOOKUP(B153,'Calcul dezechilibre MWh GMOIS'!$C$3:$AI$167,20,FALSE)</f>
        <v>0</v>
      </c>
      <c r="X153" s="68">
        <f>VLOOKUP(B153,'Calcul dezechilibre MWh GMOIS'!$C$3:$AI$167,21,FALSE)</f>
        <v>0</v>
      </c>
      <c r="Y153" s="68">
        <f>VLOOKUP(B153,'Calcul dezechilibre MWh GMOIS'!$C$3:$AI$167,22,FALSE)</f>
        <v>0</v>
      </c>
      <c r="Z153" s="68">
        <f>VLOOKUP(B153,'Calcul dezechilibre MWh GMOIS'!$C$3:$AI$167,23,FALSE)</f>
        <v>0</v>
      </c>
      <c r="AA153" s="68">
        <f>VLOOKUP(B153,'Calcul dezechilibre MWh GMOIS'!$C$3:$AI$167,24,FALSE)</f>
        <v>0</v>
      </c>
      <c r="AB153" s="68">
        <f>VLOOKUP(B153,'Calcul dezechilibre MWh GMOIS'!$C$3:$AI$167,25,FALSE)</f>
        <v>0</v>
      </c>
      <c r="AC153" s="68">
        <f>VLOOKUP(B153,'Calcul dezechilibre MWh GMOIS'!$C$3:$AI$167,26,FALSE)</f>
        <v>0</v>
      </c>
      <c r="AD153" s="68">
        <f>VLOOKUP(B153,'Calcul dezechilibre MWh GMOIS'!$C$3:$AI$167,27,FALSE)</f>
        <v>0</v>
      </c>
      <c r="AE153" s="68">
        <f>VLOOKUP(B153,'Calcul dezechilibre MWh GMOIS'!$C$3:$AI$167,28,FALSE)</f>
        <v>0</v>
      </c>
      <c r="AF153" s="68">
        <f>VLOOKUP(B153,'Calcul dezechilibre MWh GMOIS'!$C$3:$AI$167,29,FALSE)</f>
        <v>0</v>
      </c>
      <c r="AG153" s="68">
        <f>VLOOKUP(B153,'Calcul dezechilibre MWh GMOIS'!$C$3:$AI$167,30,FALSE)</f>
        <v>0</v>
      </c>
      <c r="AH153" s="68">
        <f>VLOOKUP(B153,'Calcul dezechilibre MWh GMOIS'!$C$3:$AI$167,31,FALSE)</f>
        <v>0</v>
      </c>
      <c r="AI153" s="68">
        <f>VLOOKUP(B153,'Calcul dezechilibre MWh GMOIS'!$C$3:$AI$167,32,FALSE)</f>
        <v>0</v>
      </c>
      <c r="AJ153" s="68">
        <f>VLOOKUP(B153,'Calcul dezechilibre MWh GMOIS'!$C$3:$AI$167,33,FALSE)</f>
        <v>0</v>
      </c>
    </row>
    <row r="154" spans="1:36" s="13" customFormat="1" x14ac:dyDescent="0.45">
      <c r="A154" s="102">
        <v>152</v>
      </c>
      <c r="B154" s="179" t="s">
        <v>353</v>
      </c>
      <c r="C154" s="87">
        <f t="shared" si="15"/>
        <v>0</v>
      </c>
      <c r="D154" s="70">
        <f>VLOOKUP(B154,'Total iesiri UR'!$C$3:$D$167,2,FALSE)</f>
        <v>0</v>
      </c>
      <c r="E154" s="141">
        <f t="shared" si="20"/>
        <v>0</v>
      </c>
      <c r="F154" s="39">
        <f>VLOOKUP(B154,'Calcul dezechilibre MWh GMOIS'!$C$3:$AI$167,3,FALSE)</f>
        <v>0</v>
      </c>
      <c r="G154" s="68">
        <f>VLOOKUP(B154,'Calcul dezechilibre MWh GMOIS'!$C$3:$AI$167,4,FALSE)</f>
        <v>0</v>
      </c>
      <c r="H154" s="68">
        <f>VLOOKUP(B154,'Calcul dezechilibre MWh GMOIS'!$C$3:$AI$167,5,FALSE)</f>
        <v>0</v>
      </c>
      <c r="I154" s="68">
        <f>VLOOKUP(B154,'Calcul dezechilibre MWh GMOIS'!$C$3:$AI$167,6,FALSE)</f>
        <v>0</v>
      </c>
      <c r="J154" s="68">
        <f>VLOOKUP(B154,'Calcul dezechilibre MWh GMOIS'!$C$3:$AI$167,7,FALSE)</f>
        <v>0</v>
      </c>
      <c r="K154" s="68">
        <f>VLOOKUP(B154,'Calcul dezechilibre MWh GMOIS'!$C$3:$AI$167,8,FALSE)</f>
        <v>0</v>
      </c>
      <c r="L154" s="68">
        <f>VLOOKUP(B154,'Calcul dezechilibre MWh GMOIS'!$C$3:$AI$167,9,FALSE)</f>
        <v>0</v>
      </c>
      <c r="M154" s="68">
        <f>VLOOKUP(B154,'Calcul dezechilibre MWh GMOIS'!$C$3:$AI$167,10,FALSE)</f>
        <v>0</v>
      </c>
      <c r="N154" s="68">
        <f>VLOOKUP(B154,'Calcul dezechilibre MWh GMOIS'!$C$3:$AI$167,11,FALSE)</f>
        <v>0</v>
      </c>
      <c r="O154" s="68">
        <f>VLOOKUP(B154,'Calcul dezechilibre MWh GMOIS'!$C$3:$AI$167,12,FALSE)</f>
        <v>0</v>
      </c>
      <c r="P154" s="68">
        <f>VLOOKUP(B154,'Calcul dezechilibre MWh GMOIS'!$C$3:$AI$167,13,FALSE)</f>
        <v>0</v>
      </c>
      <c r="Q154" s="68">
        <f>VLOOKUP(B154,'Calcul dezechilibre MWh GMOIS'!$C$3:$AI$167,14,FALSE)</f>
        <v>0</v>
      </c>
      <c r="R154" s="68">
        <f>VLOOKUP(B154,'Calcul dezechilibre MWh GMOIS'!$C$3:$AI$167,15,FALSE)</f>
        <v>0</v>
      </c>
      <c r="S154" s="68">
        <f>VLOOKUP(B154,'Calcul dezechilibre MWh GMOIS'!$C$3:$AI$167,16,FALSE)</f>
        <v>0</v>
      </c>
      <c r="T154" s="68">
        <f>VLOOKUP(B154,'Calcul dezechilibre MWh GMOIS'!$C$3:$AI$167,17,FALSE)</f>
        <v>0</v>
      </c>
      <c r="U154" s="68">
        <f>VLOOKUP(B154,'Calcul dezechilibre MWh GMOIS'!$C$3:$AI$167,18,FALSE)</f>
        <v>0</v>
      </c>
      <c r="V154" s="68">
        <f>VLOOKUP(B154,'Calcul dezechilibre MWh GMOIS'!$C$3:$AI$167,19,FALSE)</f>
        <v>0</v>
      </c>
      <c r="W154" s="68">
        <f>VLOOKUP(B154,'Calcul dezechilibre MWh GMOIS'!$C$3:$AI$167,20,FALSE)</f>
        <v>0</v>
      </c>
      <c r="X154" s="68">
        <f>VLOOKUP(B154,'Calcul dezechilibre MWh GMOIS'!$C$3:$AI$167,21,FALSE)</f>
        <v>0</v>
      </c>
      <c r="Y154" s="68">
        <f>VLOOKUP(B154,'Calcul dezechilibre MWh GMOIS'!$C$3:$AI$167,22,FALSE)</f>
        <v>0</v>
      </c>
      <c r="Z154" s="68">
        <f>VLOOKUP(B154,'Calcul dezechilibre MWh GMOIS'!$C$3:$AI$167,23,FALSE)</f>
        <v>0</v>
      </c>
      <c r="AA154" s="68">
        <f>VLOOKUP(B154,'Calcul dezechilibre MWh GMOIS'!$C$3:$AI$167,24,FALSE)</f>
        <v>0</v>
      </c>
      <c r="AB154" s="68">
        <f>VLOOKUP(B154,'Calcul dezechilibre MWh GMOIS'!$C$3:$AI$167,25,FALSE)</f>
        <v>0</v>
      </c>
      <c r="AC154" s="68">
        <f>VLOOKUP(B154,'Calcul dezechilibre MWh GMOIS'!$C$3:$AI$167,26,FALSE)</f>
        <v>0</v>
      </c>
      <c r="AD154" s="68">
        <f>VLOOKUP(B154,'Calcul dezechilibre MWh GMOIS'!$C$3:$AI$167,27,FALSE)</f>
        <v>0</v>
      </c>
      <c r="AE154" s="68">
        <f>VLOOKUP(B154,'Calcul dezechilibre MWh GMOIS'!$C$3:$AI$167,28,FALSE)</f>
        <v>0</v>
      </c>
      <c r="AF154" s="68">
        <f>VLOOKUP(B154,'Calcul dezechilibre MWh GMOIS'!$C$3:$AI$167,29,FALSE)</f>
        <v>0</v>
      </c>
      <c r="AG154" s="68">
        <f>VLOOKUP(B154,'Calcul dezechilibre MWh GMOIS'!$C$3:$AI$167,30,FALSE)</f>
        <v>0</v>
      </c>
      <c r="AH154" s="68">
        <f>VLOOKUP(B154,'Calcul dezechilibre MWh GMOIS'!$C$3:$AI$167,31,FALSE)</f>
        <v>0</v>
      </c>
      <c r="AI154" s="68">
        <f>VLOOKUP(B154,'Calcul dezechilibre MWh GMOIS'!$C$3:$AI$167,32,FALSE)</f>
        <v>0</v>
      </c>
      <c r="AJ154" s="68">
        <f>VLOOKUP(B154,'Calcul dezechilibre MWh GMOIS'!$C$3:$AI$167,33,FALSE)</f>
        <v>0</v>
      </c>
    </row>
    <row r="155" spans="1:36" s="13" customFormat="1" x14ac:dyDescent="0.45">
      <c r="A155" s="102">
        <v>153</v>
      </c>
      <c r="B155" s="179" t="s">
        <v>355</v>
      </c>
      <c r="C155" s="87">
        <f t="shared" si="15"/>
        <v>0</v>
      </c>
      <c r="D155" s="70">
        <f>VLOOKUP(B155,'Total iesiri UR'!$C$3:$D$167,2,FALSE)</f>
        <v>0</v>
      </c>
      <c r="E155" s="141">
        <f t="shared" si="20"/>
        <v>0</v>
      </c>
      <c r="F155" s="39">
        <f>VLOOKUP(B155,'Calcul dezechilibre MWh GMOIS'!$C$3:$AI$167,3,FALSE)</f>
        <v>0</v>
      </c>
      <c r="G155" s="68">
        <f>VLOOKUP(B155,'Calcul dezechilibre MWh GMOIS'!$C$3:$AI$167,4,FALSE)</f>
        <v>0</v>
      </c>
      <c r="H155" s="68">
        <f>VLOOKUP(B155,'Calcul dezechilibre MWh GMOIS'!$C$3:$AI$167,5,FALSE)</f>
        <v>0</v>
      </c>
      <c r="I155" s="68">
        <f>VLOOKUP(B155,'Calcul dezechilibre MWh GMOIS'!$C$3:$AI$167,6,FALSE)</f>
        <v>0</v>
      </c>
      <c r="J155" s="68">
        <f>VLOOKUP(B155,'Calcul dezechilibre MWh GMOIS'!$C$3:$AI$167,7,FALSE)</f>
        <v>0</v>
      </c>
      <c r="K155" s="68">
        <f>VLOOKUP(B155,'Calcul dezechilibre MWh GMOIS'!$C$3:$AI$167,8,FALSE)</f>
        <v>0</v>
      </c>
      <c r="L155" s="68">
        <f>VLOOKUP(B155,'Calcul dezechilibre MWh GMOIS'!$C$3:$AI$167,9,FALSE)</f>
        <v>0</v>
      </c>
      <c r="M155" s="68">
        <f>VLOOKUP(B155,'Calcul dezechilibre MWh GMOIS'!$C$3:$AI$167,10,FALSE)</f>
        <v>0</v>
      </c>
      <c r="N155" s="68">
        <f>VLOOKUP(B155,'Calcul dezechilibre MWh GMOIS'!$C$3:$AI$167,11,FALSE)</f>
        <v>0</v>
      </c>
      <c r="O155" s="68">
        <f>VLOOKUP(B155,'Calcul dezechilibre MWh GMOIS'!$C$3:$AI$167,12,FALSE)</f>
        <v>0</v>
      </c>
      <c r="P155" s="68">
        <f>VLOOKUP(B155,'Calcul dezechilibre MWh GMOIS'!$C$3:$AI$167,13,FALSE)</f>
        <v>0</v>
      </c>
      <c r="Q155" s="68">
        <f>VLOOKUP(B155,'Calcul dezechilibre MWh GMOIS'!$C$3:$AI$167,14,FALSE)</f>
        <v>0</v>
      </c>
      <c r="R155" s="68">
        <f>VLOOKUP(B155,'Calcul dezechilibre MWh GMOIS'!$C$3:$AI$167,15,FALSE)</f>
        <v>0</v>
      </c>
      <c r="S155" s="68">
        <f>VLOOKUP(B155,'Calcul dezechilibre MWh GMOIS'!$C$3:$AI$167,16,FALSE)</f>
        <v>0</v>
      </c>
      <c r="T155" s="68">
        <f>VLOOKUP(B155,'Calcul dezechilibre MWh GMOIS'!$C$3:$AI$167,17,FALSE)</f>
        <v>0</v>
      </c>
      <c r="U155" s="68">
        <f>VLOOKUP(B155,'Calcul dezechilibre MWh GMOIS'!$C$3:$AI$167,18,FALSE)</f>
        <v>0</v>
      </c>
      <c r="V155" s="68">
        <f>VLOOKUP(B155,'Calcul dezechilibre MWh GMOIS'!$C$3:$AI$167,19,FALSE)</f>
        <v>0</v>
      </c>
      <c r="W155" s="68">
        <f>VLOOKUP(B155,'Calcul dezechilibre MWh GMOIS'!$C$3:$AI$167,20,FALSE)</f>
        <v>0</v>
      </c>
      <c r="X155" s="68">
        <f>VLOOKUP(B155,'Calcul dezechilibre MWh GMOIS'!$C$3:$AI$167,21,FALSE)</f>
        <v>0</v>
      </c>
      <c r="Y155" s="68">
        <f>VLOOKUP(B155,'Calcul dezechilibre MWh GMOIS'!$C$3:$AI$167,22,FALSE)</f>
        <v>0</v>
      </c>
      <c r="Z155" s="68">
        <f>VLOOKUP(B155,'Calcul dezechilibre MWh GMOIS'!$C$3:$AI$167,23,FALSE)</f>
        <v>0</v>
      </c>
      <c r="AA155" s="68">
        <f>VLOOKUP(B155,'Calcul dezechilibre MWh GMOIS'!$C$3:$AI$167,24,FALSE)</f>
        <v>0</v>
      </c>
      <c r="AB155" s="68">
        <f>VLOOKUP(B155,'Calcul dezechilibre MWh GMOIS'!$C$3:$AI$167,25,FALSE)</f>
        <v>0</v>
      </c>
      <c r="AC155" s="68">
        <f>VLOOKUP(B155,'Calcul dezechilibre MWh GMOIS'!$C$3:$AI$167,26,FALSE)</f>
        <v>0</v>
      </c>
      <c r="AD155" s="68">
        <f>VLOOKUP(B155,'Calcul dezechilibre MWh GMOIS'!$C$3:$AI$167,27,FALSE)</f>
        <v>0</v>
      </c>
      <c r="AE155" s="68">
        <f>VLOOKUP(B155,'Calcul dezechilibre MWh GMOIS'!$C$3:$AI$167,28,FALSE)</f>
        <v>0</v>
      </c>
      <c r="AF155" s="68">
        <f>VLOOKUP(B155,'Calcul dezechilibre MWh GMOIS'!$C$3:$AI$167,29,FALSE)</f>
        <v>0</v>
      </c>
      <c r="AG155" s="68">
        <f>VLOOKUP(B155,'Calcul dezechilibre MWh GMOIS'!$C$3:$AI$167,30,FALSE)</f>
        <v>0</v>
      </c>
      <c r="AH155" s="68">
        <f>VLOOKUP(B155,'Calcul dezechilibre MWh GMOIS'!$C$3:$AI$167,31,FALSE)</f>
        <v>0</v>
      </c>
      <c r="AI155" s="68">
        <f>VLOOKUP(B155,'Calcul dezechilibre MWh GMOIS'!$C$3:$AI$167,32,FALSE)</f>
        <v>0</v>
      </c>
      <c r="AJ155" s="68">
        <f>VLOOKUP(B155,'Calcul dezechilibre MWh GMOIS'!$C$3:$AI$167,33,FALSE)</f>
        <v>0</v>
      </c>
    </row>
    <row r="156" spans="1:36" s="13" customFormat="1" x14ac:dyDescent="0.45">
      <c r="A156" s="102">
        <v>154</v>
      </c>
      <c r="B156" s="179" t="s">
        <v>357</v>
      </c>
      <c r="C156" s="87">
        <f t="shared" si="15"/>
        <v>0</v>
      </c>
      <c r="D156" s="70">
        <f>VLOOKUP(B156,'Total iesiri UR'!$C$3:$D$167,2,FALSE)</f>
        <v>0</v>
      </c>
      <c r="E156" s="141">
        <f>IF(D156=0,IF(C156=0,0,100%),(C156)/D156)</f>
        <v>0</v>
      </c>
      <c r="F156" s="39">
        <f>VLOOKUP(B156,'Calcul dezechilibre MWh GMOIS'!$C$3:$AI$167,3,FALSE)</f>
        <v>0</v>
      </c>
      <c r="G156" s="68">
        <f>VLOOKUP(B156,'Calcul dezechilibre MWh GMOIS'!$C$3:$AI$167,4,FALSE)</f>
        <v>0</v>
      </c>
      <c r="H156" s="68">
        <f>VLOOKUP(B156,'Calcul dezechilibre MWh GMOIS'!$C$3:$AI$167,5,FALSE)</f>
        <v>0</v>
      </c>
      <c r="I156" s="68">
        <f>VLOOKUP(B156,'Calcul dezechilibre MWh GMOIS'!$C$3:$AI$167,6,FALSE)</f>
        <v>0</v>
      </c>
      <c r="J156" s="68">
        <f>VLOOKUP(B156,'Calcul dezechilibre MWh GMOIS'!$C$3:$AI$167,7,FALSE)</f>
        <v>0</v>
      </c>
      <c r="K156" s="68">
        <f>VLOOKUP(B156,'Calcul dezechilibre MWh GMOIS'!$C$3:$AI$167,8,FALSE)</f>
        <v>0</v>
      </c>
      <c r="L156" s="68">
        <f>VLOOKUP(B156,'Calcul dezechilibre MWh GMOIS'!$C$3:$AI$167,9,FALSE)</f>
        <v>0</v>
      </c>
      <c r="M156" s="68">
        <f>VLOOKUP(B156,'Calcul dezechilibre MWh GMOIS'!$C$3:$AI$167,10,FALSE)</f>
        <v>0</v>
      </c>
      <c r="N156" s="68">
        <f>VLOOKUP(B156,'Calcul dezechilibre MWh GMOIS'!$C$3:$AI$167,11,FALSE)</f>
        <v>0</v>
      </c>
      <c r="O156" s="68">
        <f>VLOOKUP(B156,'Calcul dezechilibre MWh GMOIS'!$C$3:$AI$167,12,FALSE)</f>
        <v>0</v>
      </c>
      <c r="P156" s="68">
        <f>VLOOKUP(B156,'Calcul dezechilibre MWh GMOIS'!$C$3:$AI$167,13,FALSE)</f>
        <v>0</v>
      </c>
      <c r="Q156" s="68">
        <f>VLOOKUP(B156,'Calcul dezechilibre MWh GMOIS'!$C$3:$AI$167,14,FALSE)</f>
        <v>0</v>
      </c>
      <c r="R156" s="68">
        <f>VLOOKUP(B156,'Calcul dezechilibre MWh GMOIS'!$C$3:$AI$167,15,FALSE)</f>
        <v>0</v>
      </c>
      <c r="S156" s="68">
        <f>VLOOKUP(B156,'Calcul dezechilibre MWh GMOIS'!$C$3:$AI$167,16,FALSE)</f>
        <v>0</v>
      </c>
      <c r="T156" s="68">
        <f>VLOOKUP(B156,'Calcul dezechilibre MWh GMOIS'!$C$3:$AI$167,17,FALSE)</f>
        <v>0</v>
      </c>
      <c r="U156" s="68">
        <f>VLOOKUP(B156,'Calcul dezechilibre MWh GMOIS'!$C$3:$AI$167,18,FALSE)</f>
        <v>0</v>
      </c>
      <c r="V156" s="68">
        <f>VLOOKUP(B156,'Calcul dezechilibre MWh GMOIS'!$C$3:$AI$167,19,FALSE)</f>
        <v>0</v>
      </c>
      <c r="W156" s="68">
        <f>VLOOKUP(B156,'Calcul dezechilibre MWh GMOIS'!$C$3:$AI$167,20,FALSE)</f>
        <v>0</v>
      </c>
      <c r="X156" s="68">
        <f>VLOOKUP(B156,'Calcul dezechilibre MWh GMOIS'!$C$3:$AI$167,21,FALSE)</f>
        <v>0</v>
      </c>
      <c r="Y156" s="68">
        <f>VLOOKUP(B156,'Calcul dezechilibre MWh GMOIS'!$C$3:$AI$167,22,FALSE)</f>
        <v>0</v>
      </c>
      <c r="Z156" s="68">
        <f>VLOOKUP(B156,'Calcul dezechilibre MWh GMOIS'!$C$3:$AI$167,23,FALSE)</f>
        <v>0</v>
      </c>
      <c r="AA156" s="68">
        <f>VLOOKUP(B156,'Calcul dezechilibre MWh GMOIS'!$C$3:$AI$167,24,FALSE)</f>
        <v>0</v>
      </c>
      <c r="AB156" s="68">
        <f>VLOOKUP(B156,'Calcul dezechilibre MWh GMOIS'!$C$3:$AI$167,25,FALSE)</f>
        <v>0</v>
      </c>
      <c r="AC156" s="68">
        <f>VLOOKUP(B156,'Calcul dezechilibre MWh GMOIS'!$C$3:$AI$167,26,FALSE)</f>
        <v>0</v>
      </c>
      <c r="AD156" s="68">
        <f>VLOOKUP(B156,'Calcul dezechilibre MWh GMOIS'!$C$3:$AI$167,27,FALSE)</f>
        <v>0</v>
      </c>
      <c r="AE156" s="68">
        <f>VLOOKUP(B156,'Calcul dezechilibre MWh GMOIS'!$C$3:$AI$167,28,FALSE)</f>
        <v>0</v>
      </c>
      <c r="AF156" s="68">
        <f>VLOOKUP(B156,'Calcul dezechilibre MWh GMOIS'!$C$3:$AI$167,29,FALSE)</f>
        <v>0</v>
      </c>
      <c r="AG156" s="68">
        <f>VLOOKUP(B156,'Calcul dezechilibre MWh GMOIS'!$C$3:$AI$167,30,FALSE)</f>
        <v>0</v>
      </c>
      <c r="AH156" s="68">
        <f>VLOOKUP(B156,'Calcul dezechilibre MWh GMOIS'!$C$3:$AI$167,31,FALSE)</f>
        <v>0</v>
      </c>
      <c r="AI156" s="68">
        <f>VLOOKUP(B156,'Calcul dezechilibre MWh GMOIS'!$C$3:$AI$167,32,FALSE)</f>
        <v>0</v>
      </c>
      <c r="AJ156" s="68">
        <f>VLOOKUP(B156,'Calcul dezechilibre MWh GMOIS'!$C$3:$AI$167,33,FALSE)</f>
        <v>0</v>
      </c>
    </row>
    <row r="157" spans="1:36" s="13" customFormat="1" x14ac:dyDescent="0.45">
      <c r="A157" s="102">
        <v>155</v>
      </c>
      <c r="B157" s="179" t="s">
        <v>358</v>
      </c>
      <c r="C157" s="87">
        <f t="shared" si="15"/>
        <v>0</v>
      </c>
      <c r="D157" s="70">
        <f>VLOOKUP(B157,'Total iesiri UR'!$C$3:$D$167,2,FALSE)</f>
        <v>0</v>
      </c>
      <c r="E157" s="141">
        <f t="shared" si="20"/>
        <v>0</v>
      </c>
      <c r="F157" s="39">
        <f>VLOOKUP(B157,'Calcul dezechilibre MWh GMOIS'!$C$3:$AI$167,3,FALSE)</f>
        <v>0</v>
      </c>
      <c r="G157" s="68">
        <f>VLOOKUP(B157,'Calcul dezechilibre MWh GMOIS'!$C$3:$AI$167,4,FALSE)</f>
        <v>0</v>
      </c>
      <c r="H157" s="68">
        <f>VLOOKUP(B157,'Calcul dezechilibre MWh GMOIS'!$C$3:$AI$167,5,FALSE)</f>
        <v>0</v>
      </c>
      <c r="I157" s="68">
        <f>VLOOKUP(B157,'Calcul dezechilibre MWh GMOIS'!$C$3:$AI$167,6,FALSE)</f>
        <v>0</v>
      </c>
      <c r="J157" s="68">
        <f>VLOOKUP(B157,'Calcul dezechilibre MWh GMOIS'!$C$3:$AI$167,7,FALSE)</f>
        <v>0</v>
      </c>
      <c r="K157" s="68">
        <f>VLOOKUP(B157,'Calcul dezechilibre MWh GMOIS'!$C$3:$AI$167,8,FALSE)</f>
        <v>0</v>
      </c>
      <c r="L157" s="68">
        <f>VLOOKUP(B157,'Calcul dezechilibre MWh GMOIS'!$C$3:$AI$167,9,FALSE)</f>
        <v>0</v>
      </c>
      <c r="M157" s="68">
        <f>VLOOKUP(B157,'Calcul dezechilibre MWh GMOIS'!$C$3:$AI$167,10,FALSE)</f>
        <v>0</v>
      </c>
      <c r="N157" s="68">
        <f>VLOOKUP(B157,'Calcul dezechilibre MWh GMOIS'!$C$3:$AI$167,11,FALSE)</f>
        <v>0</v>
      </c>
      <c r="O157" s="68">
        <f>VLOOKUP(B157,'Calcul dezechilibre MWh GMOIS'!$C$3:$AI$167,12,FALSE)</f>
        <v>0</v>
      </c>
      <c r="P157" s="68">
        <f>VLOOKUP(B157,'Calcul dezechilibre MWh GMOIS'!$C$3:$AI$167,13,FALSE)</f>
        <v>0</v>
      </c>
      <c r="Q157" s="68">
        <f>VLOOKUP(B157,'Calcul dezechilibre MWh GMOIS'!$C$3:$AI$167,14,FALSE)</f>
        <v>0</v>
      </c>
      <c r="R157" s="68">
        <f>VLOOKUP(B157,'Calcul dezechilibre MWh GMOIS'!$C$3:$AI$167,15,FALSE)</f>
        <v>0</v>
      </c>
      <c r="S157" s="68">
        <f>VLOOKUP(B157,'Calcul dezechilibre MWh GMOIS'!$C$3:$AI$167,16,FALSE)</f>
        <v>0</v>
      </c>
      <c r="T157" s="68">
        <f>VLOOKUP(B157,'Calcul dezechilibre MWh GMOIS'!$C$3:$AI$167,17,FALSE)</f>
        <v>0</v>
      </c>
      <c r="U157" s="68">
        <f>VLOOKUP(B157,'Calcul dezechilibre MWh GMOIS'!$C$3:$AI$167,18,FALSE)</f>
        <v>0</v>
      </c>
      <c r="V157" s="68">
        <f>VLOOKUP(B157,'Calcul dezechilibre MWh GMOIS'!$C$3:$AI$167,19,FALSE)</f>
        <v>0</v>
      </c>
      <c r="W157" s="68">
        <f>VLOOKUP(B157,'Calcul dezechilibre MWh GMOIS'!$C$3:$AI$167,20,FALSE)</f>
        <v>0</v>
      </c>
      <c r="X157" s="68">
        <f>VLOOKUP(B157,'Calcul dezechilibre MWh GMOIS'!$C$3:$AI$167,21,FALSE)</f>
        <v>0</v>
      </c>
      <c r="Y157" s="68">
        <f>VLOOKUP(B157,'Calcul dezechilibre MWh GMOIS'!$C$3:$AI$167,22,FALSE)</f>
        <v>0</v>
      </c>
      <c r="Z157" s="68">
        <f>VLOOKUP(B157,'Calcul dezechilibre MWh GMOIS'!$C$3:$AI$167,23,FALSE)</f>
        <v>0</v>
      </c>
      <c r="AA157" s="68">
        <f>VLOOKUP(B157,'Calcul dezechilibre MWh GMOIS'!$C$3:$AI$167,24,FALSE)</f>
        <v>0</v>
      </c>
      <c r="AB157" s="68">
        <f>VLOOKUP(B157,'Calcul dezechilibre MWh GMOIS'!$C$3:$AI$167,25,FALSE)</f>
        <v>0</v>
      </c>
      <c r="AC157" s="68">
        <f>VLOOKUP(B157,'Calcul dezechilibre MWh GMOIS'!$C$3:$AI$167,26,FALSE)</f>
        <v>0</v>
      </c>
      <c r="AD157" s="68">
        <f>VLOOKUP(B157,'Calcul dezechilibre MWh GMOIS'!$C$3:$AI$167,27,FALSE)</f>
        <v>0</v>
      </c>
      <c r="AE157" s="68">
        <f>VLOOKUP(B157,'Calcul dezechilibre MWh GMOIS'!$C$3:$AI$167,28,FALSE)</f>
        <v>0</v>
      </c>
      <c r="AF157" s="68">
        <f>VLOOKUP(B157,'Calcul dezechilibre MWh GMOIS'!$C$3:$AI$167,29,FALSE)</f>
        <v>0</v>
      </c>
      <c r="AG157" s="68">
        <f>VLOOKUP(B157,'Calcul dezechilibre MWh GMOIS'!$C$3:$AI$167,30,FALSE)</f>
        <v>0</v>
      </c>
      <c r="AH157" s="68">
        <f>VLOOKUP(B157,'Calcul dezechilibre MWh GMOIS'!$C$3:$AI$167,31,FALSE)</f>
        <v>0</v>
      </c>
      <c r="AI157" s="68">
        <f>VLOOKUP(B157,'Calcul dezechilibre MWh GMOIS'!$C$3:$AI$167,32,FALSE)</f>
        <v>0</v>
      </c>
      <c r="AJ157" s="68">
        <f>VLOOKUP(B157,'Calcul dezechilibre MWh GMOIS'!$C$3:$AI$167,33,FALSE)</f>
        <v>0</v>
      </c>
    </row>
    <row r="158" spans="1:36" s="13" customFormat="1" x14ac:dyDescent="0.45">
      <c r="A158" s="102">
        <v>156</v>
      </c>
      <c r="B158" s="179" t="s">
        <v>362</v>
      </c>
      <c r="C158" s="87">
        <f t="shared" si="15"/>
        <v>0</v>
      </c>
      <c r="D158" s="70">
        <f>VLOOKUP(B158,'Total iesiri UR'!$C$3:$D$167,2,FALSE)</f>
        <v>0</v>
      </c>
      <c r="E158" s="141">
        <f t="shared" si="20"/>
        <v>0</v>
      </c>
      <c r="F158" s="39">
        <f>VLOOKUP(B158,'Calcul dezechilibre MWh GMOIS'!$C$3:$AI$167,3,FALSE)</f>
        <v>0</v>
      </c>
      <c r="G158" s="68">
        <f>VLOOKUP(B158,'Calcul dezechilibre MWh GMOIS'!$C$3:$AI$167,4,FALSE)</f>
        <v>0</v>
      </c>
      <c r="H158" s="68">
        <f>VLOOKUP(B158,'Calcul dezechilibre MWh GMOIS'!$C$3:$AI$167,5,FALSE)</f>
        <v>0</v>
      </c>
      <c r="I158" s="68">
        <f>VLOOKUP(B158,'Calcul dezechilibre MWh GMOIS'!$C$3:$AI$167,6,FALSE)</f>
        <v>0</v>
      </c>
      <c r="J158" s="68">
        <f>VLOOKUP(B158,'Calcul dezechilibre MWh GMOIS'!$C$3:$AI$167,7,FALSE)</f>
        <v>0</v>
      </c>
      <c r="K158" s="68">
        <f>VLOOKUP(B158,'Calcul dezechilibre MWh GMOIS'!$C$3:$AI$167,8,FALSE)</f>
        <v>0</v>
      </c>
      <c r="L158" s="68">
        <f>VLOOKUP(B158,'Calcul dezechilibre MWh GMOIS'!$C$3:$AI$167,9,FALSE)</f>
        <v>0</v>
      </c>
      <c r="M158" s="68">
        <f>VLOOKUP(B158,'Calcul dezechilibre MWh GMOIS'!$C$3:$AI$167,10,FALSE)</f>
        <v>0</v>
      </c>
      <c r="N158" s="68">
        <f>VLOOKUP(B158,'Calcul dezechilibre MWh GMOIS'!$C$3:$AI$167,11,FALSE)</f>
        <v>0</v>
      </c>
      <c r="O158" s="68">
        <f>VLOOKUP(B158,'Calcul dezechilibre MWh GMOIS'!$C$3:$AI$167,12,FALSE)</f>
        <v>0</v>
      </c>
      <c r="P158" s="68">
        <f>VLOOKUP(B158,'Calcul dezechilibre MWh GMOIS'!$C$3:$AI$167,13,FALSE)</f>
        <v>0</v>
      </c>
      <c r="Q158" s="68">
        <f>VLOOKUP(B158,'Calcul dezechilibre MWh GMOIS'!$C$3:$AI$167,14,FALSE)</f>
        <v>0</v>
      </c>
      <c r="R158" s="68">
        <f>VLOOKUP(B158,'Calcul dezechilibre MWh GMOIS'!$C$3:$AI$167,15,FALSE)</f>
        <v>0</v>
      </c>
      <c r="S158" s="68">
        <f>VLOOKUP(B158,'Calcul dezechilibre MWh GMOIS'!$C$3:$AI$167,16,FALSE)</f>
        <v>0</v>
      </c>
      <c r="T158" s="68">
        <f>VLOOKUP(B158,'Calcul dezechilibre MWh GMOIS'!$C$3:$AI$167,17,FALSE)</f>
        <v>0</v>
      </c>
      <c r="U158" s="68">
        <f>VLOOKUP(B158,'Calcul dezechilibre MWh GMOIS'!$C$3:$AI$167,18,FALSE)</f>
        <v>0</v>
      </c>
      <c r="V158" s="68">
        <f>VLOOKUP(B158,'Calcul dezechilibre MWh GMOIS'!$C$3:$AI$167,19,FALSE)</f>
        <v>0</v>
      </c>
      <c r="W158" s="68">
        <f>VLOOKUP(B158,'Calcul dezechilibre MWh GMOIS'!$C$3:$AI$167,20,FALSE)</f>
        <v>0</v>
      </c>
      <c r="X158" s="68">
        <f>VLOOKUP(B158,'Calcul dezechilibre MWh GMOIS'!$C$3:$AI$167,21,FALSE)</f>
        <v>0</v>
      </c>
      <c r="Y158" s="68">
        <f>VLOOKUP(B158,'Calcul dezechilibre MWh GMOIS'!$C$3:$AI$167,22,FALSE)</f>
        <v>0</v>
      </c>
      <c r="Z158" s="68">
        <f>VLOOKUP(B158,'Calcul dezechilibre MWh GMOIS'!$C$3:$AI$167,23,FALSE)</f>
        <v>0</v>
      </c>
      <c r="AA158" s="68">
        <f>VLOOKUP(B158,'Calcul dezechilibre MWh GMOIS'!$C$3:$AI$167,24,FALSE)</f>
        <v>0</v>
      </c>
      <c r="AB158" s="68">
        <f>VLOOKUP(B158,'Calcul dezechilibre MWh GMOIS'!$C$3:$AI$167,25,FALSE)</f>
        <v>0</v>
      </c>
      <c r="AC158" s="68">
        <f>VLOOKUP(B158,'Calcul dezechilibre MWh GMOIS'!$C$3:$AI$167,26,FALSE)</f>
        <v>0</v>
      </c>
      <c r="AD158" s="68">
        <f>VLOOKUP(B158,'Calcul dezechilibre MWh GMOIS'!$C$3:$AI$167,27,FALSE)</f>
        <v>0</v>
      </c>
      <c r="AE158" s="68">
        <f>VLOOKUP(B158,'Calcul dezechilibre MWh GMOIS'!$C$3:$AI$167,28,FALSE)</f>
        <v>0</v>
      </c>
      <c r="AF158" s="68">
        <f>VLOOKUP(B158,'Calcul dezechilibre MWh GMOIS'!$C$3:$AI$167,29,FALSE)</f>
        <v>0</v>
      </c>
      <c r="AG158" s="68">
        <f>VLOOKUP(B158,'Calcul dezechilibre MWh GMOIS'!$C$3:$AI$167,30,FALSE)</f>
        <v>0</v>
      </c>
      <c r="AH158" s="68">
        <f>VLOOKUP(B158,'Calcul dezechilibre MWh GMOIS'!$C$3:$AI$167,31,FALSE)</f>
        <v>0</v>
      </c>
      <c r="AI158" s="68">
        <f>VLOOKUP(B158,'Calcul dezechilibre MWh GMOIS'!$C$3:$AI$167,32,FALSE)</f>
        <v>0</v>
      </c>
      <c r="AJ158" s="68">
        <f>VLOOKUP(B158,'Calcul dezechilibre MWh GMOIS'!$C$3:$AI$167,33,FALSE)</f>
        <v>0</v>
      </c>
    </row>
    <row r="159" spans="1:36" s="13" customFormat="1" x14ac:dyDescent="0.45">
      <c r="A159" s="102">
        <v>157</v>
      </c>
      <c r="B159" s="179" t="s">
        <v>364</v>
      </c>
      <c r="C159" s="87">
        <f t="shared" si="15"/>
        <v>-5681.1342819999991</v>
      </c>
      <c r="D159" s="70">
        <f>VLOOKUP(B159,'Total iesiri UR'!$C$3:$D$167,2,FALSE)</f>
        <v>189368.37128200001</v>
      </c>
      <c r="E159" s="141">
        <f t="shared" si="20"/>
        <v>-3.000043905716375E-2</v>
      </c>
      <c r="F159" s="39">
        <f>VLOOKUP(B159,'Calcul dezechilibre MWh GMOIS'!$C$3:$AI$167,3,FALSE)</f>
        <v>-1038.571187</v>
      </c>
      <c r="G159" s="68">
        <f>VLOOKUP(B159,'Calcul dezechilibre MWh GMOIS'!$C$3:$AI$167,4,FALSE)</f>
        <v>-2094.388657</v>
      </c>
      <c r="H159" s="68">
        <f>VLOOKUP(B159,'Calcul dezechilibre MWh GMOIS'!$C$3:$AI$167,5,FALSE)</f>
        <v>-1044.0746160000001</v>
      </c>
      <c r="I159" s="68">
        <f>VLOOKUP(B159,'Calcul dezechilibre MWh GMOIS'!$C$3:$AI$167,6,FALSE)</f>
        <v>-106.205462</v>
      </c>
      <c r="J159" s="68">
        <f>VLOOKUP(B159,'Calcul dezechilibre MWh GMOIS'!$C$3:$AI$167,7,FALSE)</f>
        <v>-126.40189700000001</v>
      </c>
      <c r="K159" s="68">
        <f>VLOOKUP(B159,'Calcul dezechilibre MWh GMOIS'!$C$3:$AI$167,8,FALSE)</f>
        <v>-323.84255999999999</v>
      </c>
      <c r="L159" s="68">
        <f>VLOOKUP(B159,'Calcul dezechilibre MWh GMOIS'!$C$3:$AI$167,9,FALSE)</f>
        <v>16.184460000000001</v>
      </c>
      <c r="M159" s="68">
        <f>VLOOKUP(B159,'Calcul dezechilibre MWh GMOIS'!$C$3:$AI$167,10,FALSE)</f>
        <v>-138.308378</v>
      </c>
      <c r="N159" s="68">
        <f>VLOOKUP(B159,'Calcul dezechilibre MWh GMOIS'!$C$3:$AI$167,11,FALSE)</f>
        <v>-440.32360599999998</v>
      </c>
      <c r="O159" s="68">
        <f>VLOOKUP(B159,'Calcul dezechilibre MWh GMOIS'!$C$3:$AI$167,12,FALSE)</f>
        <v>-125.193285</v>
      </c>
      <c r="P159" s="68">
        <f>VLOOKUP(B159,'Calcul dezechilibre MWh GMOIS'!$C$3:$AI$167,13,FALSE)</f>
        <v>-260.009094</v>
      </c>
      <c r="Q159" s="68">
        <f>VLOOKUP(B159,'Calcul dezechilibre MWh GMOIS'!$C$3:$AI$167,14,FALSE)</f>
        <v>0</v>
      </c>
      <c r="R159" s="68">
        <f>VLOOKUP(B159,'Calcul dezechilibre MWh GMOIS'!$C$3:$AI$167,15,FALSE)</f>
        <v>0</v>
      </c>
      <c r="S159" s="68">
        <f>VLOOKUP(B159,'Calcul dezechilibre MWh GMOIS'!$C$3:$AI$167,16,FALSE)</f>
        <v>0</v>
      </c>
      <c r="T159" s="68">
        <f>VLOOKUP(B159,'Calcul dezechilibre MWh GMOIS'!$C$3:$AI$167,17,FALSE)</f>
        <v>0</v>
      </c>
      <c r="U159" s="68">
        <f>VLOOKUP(B159,'Calcul dezechilibre MWh GMOIS'!$C$3:$AI$167,18,FALSE)</f>
        <v>0</v>
      </c>
      <c r="V159" s="68">
        <f>VLOOKUP(B159,'Calcul dezechilibre MWh GMOIS'!$C$3:$AI$167,19,FALSE)</f>
        <v>0</v>
      </c>
      <c r="W159" s="68">
        <f>VLOOKUP(B159,'Calcul dezechilibre MWh GMOIS'!$C$3:$AI$167,20,FALSE)</f>
        <v>0</v>
      </c>
      <c r="X159" s="68">
        <f>VLOOKUP(B159,'Calcul dezechilibre MWh GMOIS'!$C$3:$AI$167,21,FALSE)</f>
        <v>0</v>
      </c>
      <c r="Y159" s="68">
        <f>VLOOKUP(B159,'Calcul dezechilibre MWh GMOIS'!$C$3:$AI$167,22,FALSE)</f>
        <v>0</v>
      </c>
      <c r="Z159" s="68">
        <f>VLOOKUP(B159,'Calcul dezechilibre MWh GMOIS'!$C$3:$AI$167,23,FALSE)</f>
        <v>0</v>
      </c>
      <c r="AA159" s="68">
        <f>VLOOKUP(B159,'Calcul dezechilibre MWh GMOIS'!$C$3:$AI$167,24,FALSE)</f>
        <v>0</v>
      </c>
      <c r="AB159" s="68">
        <f>VLOOKUP(B159,'Calcul dezechilibre MWh GMOIS'!$C$3:$AI$167,25,FALSE)</f>
        <v>0</v>
      </c>
      <c r="AC159" s="68">
        <f>VLOOKUP(B159,'Calcul dezechilibre MWh GMOIS'!$C$3:$AI$167,26,FALSE)</f>
        <v>0</v>
      </c>
      <c r="AD159" s="68">
        <f>VLOOKUP(B159,'Calcul dezechilibre MWh GMOIS'!$C$3:$AI$167,27,FALSE)</f>
        <v>0</v>
      </c>
      <c r="AE159" s="68">
        <f>VLOOKUP(B159,'Calcul dezechilibre MWh GMOIS'!$C$3:$AI$167,28,FALSE)</f>
        <v>0</v>
      </c>
      <c r="AF159" s="68">
        <f>VLOOKUP(B159,'Calcul dezechilibre MWh GMOIS'!$C$3:$AI$167,29,FALSE)</f>
        <v>0</v>
      </c>
      <c r="AG159" s="68">
        <f>VLOOKUP(B159,'Calcul dezechilibre MWh GMOIS'!$C$3:$AI$167,30,FALSE)</f>
        <v>0</v>
      </c>
      <c r="AH159" s="68">
        <f>VLOOKUP(B159,'Calcul dezechilibre MWh GMOIS'!$C$3:$AI$167,31,FALSE)</f>
        <v>0</v>
      </c>
      <c r="AI159" s="68">
        <f>VLOOKUP(B159,'Calcul dezechilibre MWh GMOIS'!$C$3:$AI$167,32,FALSE)</f>
        <v>0</v>
      </c>
      <c r="AJ159" s="68">
        <f>VLOOKUP(B159,'Calcul dezechilibre MWh GMOIS'!$C$3:$AI$167,33,FALSE)</f>
        <v>0</v>
      </c>
    </row>
    <row r="160" spans="1:36" s="13" customFormat="1" x14ac:dyDescent="0.45">
      <c r="A160" s="102">
        <v>158</v>
      </c>
      <c r="B160" s="179" t="s">
        <v>366</v>
      </c>
      <c r="C160" s="87">
        <f t="shared" si="15"/>
        <v>0</v>
      </c>
      <c r="D160" s="70">
        <f>VLOOKUP(B160,'Total iesiri UR'!$C$3:$D$167,2,FALSE)</f>
        <v>0</v>
      </c>
      <c r="E160" s="141">
        <f t="shared" si="20"/>
        <v>0</v>
      </c>
      <c r="F160" s="39">
        <f>VLOOKUP(B160,'Calcul dezechilibre MWh GMOIS'!$C$3:$AI$167,3,FALSE)</f>
        <v>0</v>
      </c>
      <c r="G160" s="68">
        <f>VLOOKUP(B160,'Calcul dezechilibre MWh GMOIS'!$C$3:$AI$167,4,FALSE)</f>
        <v>0</v>
      </c>
      <c r="H160" s="68">
        <f>VLOOKUP(B160,'Calcul dezechilibre MWh GMOIS'!$C$3:$AI$167,5,FALSE)</f>
        <v>0</v>
      </c>
      <c r="I160" s="68">
        <f>VLOOKUP(B160,'Calcul dezechilibre MWh GMOIS'!$C$3:$AI$167,6,FALSE)</f>
        <v>0</v>
      </c>
      <c r="J160" s="68">
        <f>VLOOKUP(B160,'Calcul dezechilibre MWh GMOIS'!$C$3:$AI$167,7,FALSE)</f>
        <v>0</v>
      </c>
      <c r="K160" s="68">
        <f>VLOOKUP(B160,'Calcul dezechilibre MWh GMOIS'!$C$3:$AI$167,8,FALSE)</f>
        <v>0</v>
      </c>
      <c r="L160" s="68">
        <f>VLOOKUP(B160,'Calcul dezechilibre MWh GMOIS'!$C$3:$AI$167,9,FALSE)</f>
        <v>0</v>
      </c>
      <c r="M160" s="68">
        <f>VLOOKUP(B160,'Calcul dezechilibre MWh GMOIS'!$C$3:$AI$167,10,FALSE)</f>
        <v>0</v>
      </c>
      <c r="N160" s="68">
        <f>VLOOKUP(B160,'Calcul dezechilibre MWh GMOIS'!$C$3:$AI$167,11,FALSE)</f>
        <v>0</v>
      </c>
      <c r="O160" s="68">
        <f>VLOOKUP(B160,'Calcul dezechilibre MWh GMOIS'!$C$3:$AI$167,12,FALSE)</f>
        <v>0</v>
      </c>
      <c r="P160" s="68">
        <f>VLOOKUP(B160,'Calcul dezechilibre MWh GMOIS'!$C$3:$AI$167,13,FALSE)</f>
        <v>0</v>
      </c>
      <c r="Q160" s="68">
        <f>VLOOKUP(B160,'Calcul dezechilibre MWh GMOIS'!$C$3:$AI$167,14,FALSE)</f>
        <v>0</v>
      </c>
      <c r="R160" s="68">
        <f>VLOOKUP(B160,'Calcul dezechilibre MWh GMOIS'!$C$3:$AI$167,15,FALSE)</f>
        <v>0</v>
      </c>
      <c r="S160" s="68">
        <f>VLOOKUP(B160,'Calcul dezechilibre MWh GMOIS'!$C$3:$AI$167,16,FALSE)</f>
        <v>0</v>
      </c>
      <c r="T160" s="68">
        <f>VLOOKUP(B160,'Calcul dezechilibre MWh GMOIS'!$C$3:$AI$167,17,FALSE)</f>
        <v>0</v>
      </c>
      <c r="U160" s="68">
        <f>VLOOKUP(B160,'Calcul dezechilibre MWh GMOIS'!$C$3:$AI$167,18,FALSE)</f>
        <v>0</v>
      </c>
      <c r="V160" s="68">
        <f>VLOOKUP(B160,'Calcul dezechilibre MWh GMOIS'!$C$3:$AI$167,19,FALSE)</f>
        <v>0</v>
      </c>
      <c r="W160" s="68">
        <f>VLOOKUP(B160,'Calcul dezechilibre MWh GMOIS'!$C$3:$AI$167,20,FALSE)</f>
        <v>0</v>
      </c>
      <c r="X160" s="68">
        <f>VLOOKUP(B160,'Calcul dezechilibre MWh GMOIS'!$C$3:$AI$167,21,FALSE)</f>
        <v>0</v>
      </c>
      <c r="Y160" s="68">
        <f>VLOOKUP(B160,'Calcul dezechilibre MWh GMOIS'!$C$3:$AI$167,22,FALSE)</f>
        <v>0</v>
      </c>
      <c r="Z160" s="68">
        <f>VLOOKUP(B160,'Calcul dezechilibre MWh GMOIS'!$C$3:$AI$167,23,FALSE)</f>
        <v>0</v>
      </c>
      <c r="AA160" s="68">
        <f>VLOOKUP(B160,'Calcul dezechilibre MWh GMOIS'!$C$3:$AI$167,24,FALSE)</f>
        <v>0</v>
      </c>
      <c r="AB160" s="68">
        <f>VLOOKUP(B160,'Calcul dezechilibre MWh GMOIS'!$C$3:$AI$167,25,FALSE)</f>
        <v>0</v>
      </c>
      <c r="AC160" s="68">
        <f>VLOOKUP(B160,'Calcul dezechilibre MWh GMOIS'!$C$3:$AI$167,26,FALSE)</f>
        <v>0</v>
      </c>
      <c r="AD160" s="68">
        <f>VLOOKUP(B160,'Calcul dezechilibre MWh GMOIS'!$C$3:$AI$167,27,FALSE)</f>
        <v>0</v>
      </c>
      <c r="AE160" s="68">
        <f>VLOOKUP(B160,'Calcul dezechilibre MWh GMOIS'!$C$3:$AI$167,28,FALSE)</f>
        <v>0</v>
      </c>
      <c r="AF160" s="68">
        <f>VLOOKUP(B160,'Calcul dezechilibre MWh GMOIS'!$C$3:$AI$167,29,FALSE)</f>
        <v>0</v>
      </c>
      <c r="AG160" s="68">
        <f>VLOOKUP(B160,'Calcul dezechilibre MWh GMOIS'!$C$3:$AI$167,30,FALSE)</f>
        <v>0</v>
      </c>
      <c r="AH160" s="68">
        <f>VLOOKUP(B160,'Calcul dezechilibre MWh GMOIS'!$C$3:$AI$167,31,FALSE)</f>
        <v>0</v>
      </c>
      <c r="AI160" s="68">
        <f>VLOOKUP(B160,'Calcul dezechilibre MWh GMOIS'!$C$3:$AI$167,32,FALSE)</f>
        <v>0</v>
      </c>
      <c r="AJ160" s="68">
        <f>VLOOKUP(B160,'Calcul dezechilibre MWh GMOIS'!$C$3:$AI$167,33,FALSE)</f>
        <v>0</v>
      </c>
    </row>
    <row r="161" spans="1:36" s="13" customFormat="1" x14ac:dyDescent="0.45">
      <c r="A161" s="102">
        <v>159</v>
      </c>
      <c r="B161" s="179" t="s">
        <v>367</v>
      </c>
      <c r="C161" s="87">
        <f t="shared" si="15"/>
        <v>0</v>
      </c>
      <c r="D161" s="70">
        <f>VLOOKUP(B161,'Total iesiri UR'!$C$3:$D$167,2,FALSE)</f>
        <v>0</v>
      </c>
      <c r="E161" s="141">
        <f>IF(D161=0,IF(C161=0,0,100%),(C161)/D161)</f>
        <v>0</v>
      </c>
      <c r="F161" s="39">
        <f>VLOOKUP(B161,'Calcul dezechilibre MWh GMOIS'!$C$3:$AI$167,3,FALSE)</f>
        <v>0</v>
      </c>
      <c r="G161" s="68">
        <f>VLOOKUP(B161,'Calcul dezechilibre MWh GMOIS'!$C$3:$AI$167,4,FALSE)</f>
        <v>0</v>
      </c>
      <c r="H161" s="68">
        <f>VLOOKUP(B161,'Calcul dezechilibre MWh GMOIS'!$C$3:$AI$167,5,FALSE)</f>
        <v>0</v>
      </c>
      <c r="I161" s="68">
        <f>VLOOKUP(B161,'Calcul dezechilibre MWh GMOIS'!$C$3:$AI$167,6,FALSE)</f>
        <v>0</v>
      </c>
      <c r="J161" s="68">
        <f>VLOOKUP(B161,'Calcul dezechilibre MWh GMOIS'!$C$3:$AI$167,7,FALSE)</f>
        <v>0</v>
      </c>
      <c r="K161" s="68">
        <f>VLOOKUP(B161,'Calcul dezechilibre MWh GMOIS'!$C$3:$AI$167,8,FALSE)</f>
        <v>0</v>
      </c>
      <c r="L161" s="68">
        <f>VLOOKUP(B161,'Calcul dezechilibre MWh GMOIS'!$C$3:$AI$167,9,FALSE)</f>
        <v>0</v>
      </c>
      <c r="M161" s="68">
        <f>VLOOKUP(B161,'Calcul dezechilibre MWh GMOIS'!$C$3:$AI$167,10,FALSE)</f>
        <v>0</v>
      </c>
      <c r="N161" s="68">
        <f>VLOOKUP(B161,'Calcul dezechilibre MWh GMOIS'!$C$3:$AI$167,11,FALSE)</f>
        <v>0</v>
      </c>
      <c r="O161" s="68">
        <f>VLOOKUP(B161,'Calcul dezechilibre MWh GMOIS'!$C$3:$AI$167,12,FALSE)</f>
        <v>0</v>
      </c>
      <c r="P161" s="68">
        <f>VLOOKUP(B161,'Calcul dezechilibre MWh GMOIS'!$C$3:$AI$167,13,FALSE)</f>
        <v>0</v>
      </c>
      <c r="Q161" s="68">
        <f>VLOOKUP(B161,'Calcul dezechilibre MWh GMOIS'!$C$3:$AI$167,14,FALSE)</f>
        <v>0</v>
      </c>
      <c r="R161" s="68">
        <f>VLOOKUP(B161,'Calcul dezechilibre MWh GMOIS'!$C$3:$AI$167,15,FALSE)</f>
        <v>0</v>
      </c>
      <c r="S161" s="68">
        <f>VLOOKUP(B161,'Calcul dezechilibre MWh GMOIS'!$C$3:$AI$167,16,FALSE)</f>
        <v>0</v>
      </c>
      <c r="T161" s="68">
        <f>VLOOKUP(B161,'Calcul dezechilibre MWh GMOIS'!$C$3:$AI$167,17,FALSE)</f>
        <v>0</v>
      </c>
      <c r="U161" s="68">
        <f>VLOOKUP(B161,'Calcul dezechilibre MWh GMOIS'!$C$3:$AI$167,18,FALSE)</f>
        <v>0</v>
      </c>
      <c r="V161" s="68">
        <f>VLOOKUP(B161,'Calcul dezechilibre MWh GMOIS'!$C$3:$AI$167,19,FALSE)</f>
        <v>0</v>
      </c>
      <c r="W161" s="68">
        <f>VLOOKUP(B161,'Calcul dezechilibre MWh GMOIS'!$C$3:$AI$167,20,FALSE)</f>
        <v>0</v>
      </c>
      <c r="X161" s="68">
        <f>VLOOKUP(B161,'Calcul dezechilibre MWh GMOIS'!$C$3:$AI$167,21,FALSE)</f>
        <v>0</v>
      </c>
      <c r="Y161" s="68">
        <f>VLOOKUP(B161,'Calcul dezechilibre MWh GMOIS'!$C$3:$AI$167,22,FALSE)</f>
        <v>0</v>
      </c>
      <c r="Z161" s="68">
        <f>VLOOKUP(B161,'Calcul dezechilibre MWh GMOIS'!$C$3:$AI$167,23,FALSE)</f>
        <v>0</v>
      </c>
      <c r="AA161" s="68">
        <f>VLOOKUP(B161,'Calcul dezechilibre MWh GMOIS'!$C$3:$AI$167,24,FALSE)</f>
        <v>0</v>
      </c>
      <c r="AB161" s="68">
        <f>VLOOKUP(B161,'Calcul dezechilibre MWh GMOIS'!$C$3:$AI$167,25,FALSE)</f>
        <v>0</v>
      </c>
      <c r="AC161" s="68">
        <f>VLOOKUP(B161,'Calcul dezechilibre MWh GMOIS'!$C$3:$AI$167,26,FALSE)</f>
        <v>0</v>
      </c>
      <c r="AD161" s="68">
        <f>VLOOKUP(B161,'Calcul dezechilibre MWh GMOIS'!$C$3:$AI$167,27,FALSE)</f>
        <v>0</v>
      </c>
      <c r="AE161" s="68">
        <f>VLOOKUP(B161,'Calcul dezechilibre MWh GMOIS'!$C$3:$AI$167,28,FALSE)</f>
        <v>0</v>
      </c>
      <c r="AF161" s="68">
        <f>VLOOKUP(B161,'Calcul dezechilibre MWh GMOIS'!$C$3:$AI$167,29,FALSE)</f>
        <v>0</v>
      </c>
      <c r="AG161" s="68">
        <f>VLOOKUP(B161,'Calcul dezechilibre MWh GMOIS'!$C$3:$AI$167,30,FALSE)</f>
        <v>0</v>
      </c>
      <c r="AH161" s="68">
        <f>VLOOKUP(B161,'Calcul dezechilibre MWh GMOIS'!$C$3:$AI$167,31,FALSE)</f>
        <v>0</v>
      </c>
      <c r="AI161" s="68">
        <f>VLOOKUP(B161,'Calcul dezechilibre MWh GMOIS'!$C$3:$AI$167,32,FALSE)</f>
        <v>0</v>
      </c>
      <c r="AJ161" s="68">
        <f>VLOOKUP(B161,'Calcul dezechilibre MWh GMOIS'!$C$3:$AI$167,33,FALSE)</f>
        <v>0</v>
      </c>
    </row>
    <row r="162" spans="1:36" s="13" customFormat="1" x14ac:dyDescent="0.45">
      <c r="A162" s="102">
        <v>160</v>
      </c>
      <c r="B162" s="179" t="s">
        <v>371</v>
      </c>
      <c r="C162" s="87">
        <f>SUM(F162:AJ162)</f>
        <v>0</v>
      </c>
      <c r="D162" s="70">
        <f>VLOOKUP(B162,'Total iesiri UR'!$C$3:$D$167,2,FALSE)</f>
        <v>0</v>
      </c>
      <c r="E162" s="141">
        <f>IF(D162=0,IF(C162=0,0,100%),(C162)/D162)</f>
        <v>0</v>
      </c>
      <c r="F162" s="39">
        <f>VLOOKUP(B162,'Calcul dezechilibre MWh GMOIS'!$C$3:$AI$167,3,FALSE)</f>
        <v>0</v>
      </c>
      <c r="G162" s="68">
        <f>VLOOKUP(B162,'Calcul dezechilibre MWh GMOIS'!$C$3:$AI$167,4,FALSE)</f>
        <v>0</v>
      </c>
      <c r="H162" s="68">
        <f>VLOOKUP(B162,'Calcul dezechilibre MWh GMOIS'!$C$3:$AI$167,5,FALSE)</f>
        <v>0</v>
      </c>
      <c r="I162" s="68">
        <f>VLOOKUP(B162,'Calcul dezechilibre MWh GMOIS'!$C$3:$AI$167,6,FALSE)</f>
        <v>0</v>
      </c>
      <c r="J162" s="68">
        <f>VLOOKUP(B162,'Calcul dezechilibre MWh GMOIS'!$C$3:$AI$167,7,FALSE)</f>
        <v>0</v>
      </c>
      <c r="K162" s="68">
        <f>VLOOKUP(B162,'Calcul dezechilibre MWh GMOIS'!$C$3:$AI$167,8,FALSE)</f>
        <v>0</v>
      </c>
      <c r="L162" s="68">
        <f>VLOOKUP(B162,'Calcul dezechilibre MWh GMOIS'!$C$3:$AI$167,9,FALSE)</f>
        <v>0</v>
      </c>
      <c r="M162" s="68">
        <f>VLOOKUP(B162,'Calcul dezechilibre MWh GMOIS'!$C$3:$AI$167,10,FALSE)</f>
        <v>0</v>
      </c>
      <c r="N162" s="68">
        <f>VLOOKUP(B162,'Calcul dezechilibre MWh GMOIS'!$C$3:$AI$167,11,FALSE)</f>
        <v>0</v>
      </c>
      <c r="O162" s="68">
        <f>VLOOKUP(B162,'Calcul dezechilibre MWh GMOIS'!$C$3:$AI$167,12,FALSE)</f>
        <v>0</v>
      </c>
      <c r="P162" s="68">
        <f>VLOOKUP(B162,'Calcul dezechilibre MWh GMOIS'!$C$3:$AI$167,13,FALSE)</f>
        <v>0</v>
      </c>
      <c r="Q162" s="68">
        <f>VLOOKUP(B162,'Calcul dezechilibre MWh GMOIS'!$C$3:$AI$167,14,FALSE)</f>
        <v>0</v>
      </c>
      <c r="R162" s="68">
        <f>VLOOKUP(B162,'Calcul dezechilibre MWh GMOIS'!$C$3:$AI$167,15,FALSE)</f>
        <v>0</v>
      </c>
      <c r="S162" s="68">
        <f>VLOOKUP(B162,'Calcul dezechilibre MWh GMOIS'!$C$3:$AI$167,16,FALSE)</f>
        <v>0</v>
      </c>
      <c r="T162" s="68">
        <f>VLOOKUP(B162,'Calcul dezechilibre MWh GMOIS'!$C$3:$AI$167,17,FALSE)</f>
        <v>0</v>
      </c>
      <c r="U162" s="68">
        <f>VLOOKUP(B162,'Calcul dezechilibre MWh GMOIS'!$C$3:$AI$167,18,FALSE)</f>
        <v>0</v>
      </c>
      <c r="V162" s="68">
        <f>VLOOKUP(B162,'Calcul dezechilibre MWh GMOIS'!$C$3:$AI$167,19,FALSE)</f>
        <v>0</v>
      </c>
      <c r="W162" s="68">
        <f>VLOOKUP(B162,'Calcul dezechilibre MWh GMOIS'!$C$3:$AI$167,20,FALSE)</f>
        <v>0</v>
      </c>
      <c r="X162" s="68">
        <f>VLOOKUP(B162,'Calcul dezechilibre MWh GMOIS'!$C$3:$AI$167,21,FALSE)</f>
        <v>0</v>
      </c>
      <c r="Y162" s="68">
        <f>VLOOKUP(B162,'Calcul dezechilibre MWh GMOIS'!$C$3:$AI$167,22,FALSE)</f>
        <v>0</v>
      </c>
      <c r="Z162" s="68">
        <f>VLOOKUP(B162,'Calcul dezechilibre MWh GMOIS'!$C$3:$AI$167,23,FALSE)</f>
        <v>0</v>
      </c>
      <c r="AA162" s="68">
        <f>VLOOKUP(B162,'Calcul dezechilibre MWh GMOIS'!$C$3:$AI$167,24,FALSE)</f>
        <v>0</v>
      </c>
      <c r="AB162" s="68">
        <f>VLOOKUP(B162,'Calcul dezechilibre MWh GMOIS'!$C$3:$AI$167,25,FALSE)</f>
        <v>0</v>
      </c>
      <c r="AC162" s="68">
        <f>VLOOKUP(B162,'Calcul dezechilibre MWh GMOIS'!$C$3:$AI$167,26,FALSE)</f>
        <v>0</v>
      </c>
      <c r="AD162" s="68">
        <f>VLOOKUP(B162,'Calcul dezechilibre MWh GMOIS'!$C$3:$AI$167,27,FALSE)</f>
        <v>0</v>
      </c>
      <c r="AE162" s="68">
        <f>VLOOKUP(B162,'Calcul dezechilibre MWh GMOIS'!$C$3:$AI$167,28,FALSE)</f>
        <v>0</v>
      </c>
      <c r="AF162" s="68">
        <f>VLOOKUP(B162,'Calcul dezechilibre MWh GMOIS'!$C$3:$AI$167,29,FALSE)</f>
        <v>0</v>
      </c>
      <c r="AG162" s="68">
        <f>VLOOKUP(B162,'Calcul dezechilibre MWh GMOIS'!$C$3:$AI$167,30,FALSE)</f>
        <v>0</v>
      </c>
      <c r="AH162" s="68">
        <f>VLOOKUP(B162,'Calcul dezechilibre MWh GMOIS'!$C$3:$AI$167,31,FALSE)</f>
        <v>0</v>
      </c>
      <c r="AI162" s="68">
        <f>VLOOKUP(B162,'Calcul dezechilibre MWh GMOIS'!$C$3:$AI$167,32,FALSE)</f>
        <v>0</v>
      </c>
      <c r="AJ162" s="68">
        <f>VLOOKUP(B162,'Calcul dezechilibre MWh GMOIS'!$C$3:$AI$167,33,FALSE)</f>
        <v>0</v>
      </c>
    </row>
    <row r="163" spans="1:36" s="13" customFormat="1" x14ac:dyDescent="0.45">
      <c r="A163" s="102">
        <v>161</v>
      </c>
      <c r="B163" s="179" t="s">
        <v>372</v>
      </c>
      <c r="C163" s="87">
        <f t="shared" ref="C163:C165" si="21">SUM(F163:AJ163)</f>
        <v>0</v>
      </c>
      <c r="D163" s="70">
        <f>VLOOKUP(B163,'Total iesiri UR'!$C$3:$D$167,2,FALSE)</f>
        <v>0</v>
      </c>
      <c r="E163" s="141">
        <f t="shared" ref="E163:E165" si="22">IF(D163=0,IF(C163=0,0,100%),(C163)/D163)</f>
        <v>0</v>
      </c>
      <c r="F163" s="39">
        <f>VLOOKUP(B163,'Calcul dezechilibre MWh GMOIS'!$C$3:$AI$167,3,FALSE)</f>
        <v>0</v>
      </c>
      <c r="G163" s="68">
        <f>VLOOKUP(B163,'Calcul dezechilibre MWh GMOIS'!$C$3:$AI$167,4,FALSE)</f>
        <v>0</v>
      </c>
      <c r="H163" s="68">
        <f>VLOOKUP(B163,'Calcul dezechilibre MWh GMOIS'!$C$3:$AI$167,5,FALSE)</f>
        <v>0</v>
      </c>
      <c r="I163" s="68">
        <f>VLOOKUP(B163,'Calcul dezechilibre MWh GMOIS'!$C$3:$AI$167,6,FALSE)</f>
        <v>0</v>
      </c>
      <c r="J163" s="68">
        <f>VLOOKUP(B163,'Calcul dezechilibre MWh GMOIS'!$C$3:$AI$167,7,FALSE)</f>
        <v>0</v>
      </c>
      <c r="K163" s="68">
        <f>VLOOKUP(B163,'Calcul dezechilibre MWh GMOIS'!$C$3:$AI$167,8,FALSE)</f>
        <v>0</v>
      </c>
      <c r="L163" s="68">
        <f>VLOOKUP(B163,'Calcul dezechilibre MWh GMOIS'!$C$3:$AI$167,9,FALSE)</f>
        <v>0</v>
      </c>
      <c r="M163" s="68">
        <f>VLOOKUP(B163,'Calcul dezechilibre MWh GMOIS'!$C$3:$AI$167,10,FALSE)</f>
        <v>0</v>
      </c>
      <c r="N163" s="68">
        <f>VLOOKUP(B163,'Calcul dezechilibre MWh GMOIS'!$C$3:$AI$167,11,FALSE)</f>
        <v>0</v>
      </c>
      <c r="O163" s="68">
        <f>VLOOKUP(B163,'Calcul dezechilibre MWh GMOIS'!$C$3:$AI$167,12,FALSE)</f>
        <v>0</v>
      </c>
      <c r="P163" s="68">
        <f>VLOOKUP(B163,'Calcul dezechilibre MWh GMOIS'!$C$3:$AI$167,13,FALSE)</f>
        <v>0</v>
      </c>
      <c r="Q163" s="68">
        <f>VLOOKUP(B163,'Calcul dezechilibre MWh GMOIS'!$C$3:$AI$167,14,FALSE)</f>
        <v>0</v>
      </c>
      <c r="R163" s="68">
        <f>VLOOKUP(B163,'Calcul dezechilibre MWh GMOIS'!$C$3:$AI$167,15,FALSE)</f>
        <v>0</v>
      </c>
      <c r="S163" s="68">
        <f>VLOOKUP(B163,'Calcul dezechilibre MWh GMOIS'!$C$3:$AI$167,16,FALSE)</f>
        <v>0</v>
      </c>
      <c r="T163" s="68">
        <f>VLOOKUP(B163,'Calcul dezechilibre MWh GMOIS'!$C$3:$AI$167,17,FALSE)</f>
        <v>0</v>
      </c>
      <c r="U163" s="68">
        <f>VLOOKUP(B163,'Calcul dezechilibre MWh GMOIS'!$C$3:$AI$167,18,FALSE)</f>
        <v>0</v>
      </c>
      <c r="V163" s="68">
        <f>VLOOKUP(B163,'Calcul dezechilibre MWh GMOIS'!$C$3:$AI$167,19,FALSE)</f>
        <v>0</v>
      </c>
      <c r="W163" s="68">
        <f>VLOOKUP(B163,'Calcul dezechilibre MWh GMOIS'!$C$3:$AI$167,20,FALSE)</f>
        <v>0</v>
      </c>
      <c r="X163" s="68">
        <f>VLOOKUP(B163,'Calcul dezechilibre MWh GMOIS'!$C$3:$AI$167,21,FALSE)</f>
        <v>0</v>
      </c>
      <c r="Y163" s="68">
        <f>VLOOKUP(B163,'Calcul dezechilibre MWh GMOIS'!$C$3:$AI$167,22,FALSE)</f>
        <v>0</v>
      </c>
      <c r="Z163" s="68">
        <f>VLOOKUP(B163,'Calcul dezechilibre MWh GMOIS'!$C$3:$AI$167,23,FALSE)</f>
        <v>0</v>
      </c>
      <c r="AA163" s="68">
        <f>VLOOKUP(B163,'Calcul dezechilibre MWh GMOIS'!$C$3:$AI$167,24,FALSE)</f>
        <v>0</v>
      </c>
      <c r="AB163" s="68">
        <f>VLOOKUP(B163,'Calcul dezechilibre MWh GMOIS'!$C$3:$AI$167,25,FALSE)</f>
        <v>0</v>
      </c>
      <c r="AC163" s="68">
        <f>VLOOKUP(B163,'Calcul dezechilibre MWh GMOIS'!$C$3:$AI$167,26,FALSE)</f>
        <v>0</v>
      </c>
      <c r="AD163" s="68">
        <f>VLOOKUP(B163,'Calcul dezechilibre MWh GMOIS'!$C$3:$AI$167,27,FALSE)</f>
        <v>0</v>
      </c>
      <c r="AE163" s="68">
        <f>VLOOKUP(B163,'Calcul dezechilibre MWh GMOIS'!$C$3:$AI$167,28,FALSE)</f>
        <v>0</v>
      </c>
      <c r="AF163" s="68">
        <f>VLOOKUP(B163,'Calcul dezechilibre MWh GMOIS'!$C$3:$AI$167,29,FALSE)</f>
        <v>0</v>
      </c>
      <c r="AG163" s="68">
        <f>VLOOKUP(B163,'Calcul dezechilibre MWh GMOIS'!$C$3:$AI$167,30,FALSE)</f>
        <v>0</v>
      </c>
      <c r="AH163" s="68">
        <f>VLOOKUP(B163,'Calcul dezechilibre MWh GMOIS'!$C$3:$AI$167,31,FALSE)</f>
        <v>0</v>
      </c>
      <c r="AI163" s="68">
        <f>VLOOKUP(B163,'Calcul dezechilibre MWh GMOIS'!$C$3:$AI$167,32,FALSE)</f>
        <v>0</v>
      </c>
      <c r="AJ163" s="68">
        <f>VLOOKUP(B163,'Calcul dezechilibre MWh GMOIS'!$C$3:$AI$167,33,FALSE)</f>
        <v>0</v>
      </c>
    </row>
    <row r="164" spans="1:36" s="13" customFormat="1" x14ac:dyDescent="0.45">
      <c r="A164" s="102">
        <v>162</v>
      </c>
      <c r="B164" s="179" t="s">
        <v>378</v>
      </c>
      <c r="C164" s="87">
        <f t="shared" si="21"/>
        <v>0</v>
      </c>
      <c r="D164" s="70">
        <f>VLOOKUP(B164,'Total iesiri UR'!$C$3:$D$167,2,FALSE)</f>
        <v>0</v>
      </c>
      <c r="E164" s="141">
        <f t="shared" si="22"/>
        <v>0</v>
      </c>
      <c r="F164" s="39">
        <f>VLOOKUP(B164,'Calcul dezechilibre MWh GMOIS'!$C$3:$AI$167,3,FALSE)</f>
        <v>0</v>
      </c>
      <c r="G164" s="68">
        <f>VLOOKUP(B164,'Calcul dezechilibre MWh GMOIS'!$C$3:$AI$167,4,FALSE)</f>
        <v>0</v>
      </c>
      <c r="H164" s="68">
        <f>VLOOKUP(B164,'Calcul dezechilibre MWh GMOIS'!$C$3:$AI$167,5,FALSE)</f>
        <v>0</v>
      </c>
      <c r="I164" s="68">
        <f>VLOOKUP(B164,'Calcul dezechilibre MWh GMOIS'!$C$3:$AI$167,6,FALSE)</f>
        <v>0</v>
      </c>
      <c r="J164" s="68">
        <f>VLOOKUP(B164,'Calcul dezechilibre MWh GMOIS'!$C$3:$AI$167,7,FALSE)</f>
        <v>0</v>
      </c>
      <c r="K164" s="68">
        <f>VLOOKUP(B164,'Calcul dezechilibre MWh GMOIS'!$C$3:$AI$167,8,FALSE)</f>
        <v>0</v>
      </c>
      <c r="L164" s="68">
        <f>VLOOKUP(B164,'Calcul dezechilibre MWh GMOIS'!$C$3:$AI$167,9,FALSE)</f>
        <v>0</v>
      </c>
      <c r="M164" s="68">
        <f>VLOOKUP(B164,'Calcul dezechilibre MWh GMOIS'!$C$3:$AI$167,10,FALSE)</f>
        <v>0</v>
      </c>
      <c r="N164" s="68">
        <f>VLOOKUP(B164,'Calcul dezechilibre MWh GMOIS'!$C$3:$AI$167,11,FALSE)</f>
        <v>0</v>
      </c>
      <c r="O164" s="68">
        <f>VLOOKUP(B164,'Calcul dezechilibre MWh GMOIS'!$C$3:$AI$167,12,FALSE)</f>
        <v>0</v>
      </c>
      <c r="P164" s="68">
        <f>VLOOKUP(B164,'Calcul dezechilibre MWh GMOIS'!$C$3:$AI$167,13,FALSE)</f>
        <v>0</v>
      </c>
      <c r="Q164" s="68">
        <f>VLOOKUP(B164,'Calcul dezechilibre MWh GMOIS'!$C$3:$AI$167,14,FALSE)</f>
        <v>0</v>
      </c>
      <c r="R164" s="68">
        <f>VLOOKUP(B164,'Calcul dezechilibre MWh GMOIS'!$C$3:$AI$167,15,FALSE)</f>
        <v>0</v>
      </c>
      <c r="S164" s="68">
        <f>VLOOKUP(B164,'Calcul dezechilibre MWh GMOIS'!$C$3:$AI$167,16,FALSE)</f>
        <v>0</v>
      </c>
      <c r="T164" s="68">
        <f>VLOOKUP(B164,'Calcul dezechilibre MWh GMOIS'!$C$3:$AI$167,17,FALSE)</f>
        <v>0</v>
      </c>
      <c r="U164" s="68">
        <f>VLOOKUP(B164,'Calcul dezechilibre MWh GMOIS'!$C$3:$AI$167,18,FALSE)</f>
        <v>0</v>
      </c>
      <c r="V164" s="68">
        <f>VLOOKUP(B164,'Calcul dezechilibre MWh GMOIS'!$C$3:$AI$167,19,FALSE)</f>
        <v>0</v>
      </c>
      <c r="W164" s="68">
        <f>VLOOKUP(B164,'Calcul dezechilibre MWh GMOIS'!$C$3:$AI$167,20,FALSE)</f>
        <v>0</v>
      </c>
      <c r="X164" s="68">
        <f>VLOOKUP(B164,'Calcul dezechilibre MWh GMOIS'!$C$3:$AI$167,21,FALSE)</f>
        <v>0</v>
      </c>
      <c r="Y164" s="68">
        <f>VLOOKUP(B164,'Calcul dezechilibre MWh GMOIS'!$C$3:$AI$167,22,FALSE)</f>
        <v>0</v>
      </c>
      <c r="Z164" s="68">
        <f>VLOOKUP(B164,'Calcul dezechilibre MWh GMOIS'!$C$3:$AI$167,23,FALSE)</f>
        <v>0</v>
      </c>
      <c r="AA164" s="68">
        <f>VLOOKUP(B164,'Calcul dezechilibre MWh GMOIS'!$C$3:$AI$167,24,FALSE)</f>
        <v>0</v>
      </c>
      <c r="AB164" s="68">
        <f>VLOOKUP(B164,'Calcul dezechilibre MWh GMOIS'!$C$3:$AI$167,25,FALSE)</f>
        <v>0</v>
      </c>
      <c r="AC164" s="68">
        <f>VLOOKUP(B164,'Calcul dezechilibre MWh GMOIS'!$C$3:$AI$167,26,FALSE)</f>
        <v>0</v>
      </c>
      <c r="AD164" s="68">
        <f>VLOOKUP(B164,'Calcul dezechilibre MWh GMOIS'!$C$3:$AI$167,27,FALSE)</f>
        <v>0</v>
      </c>
      <c r="AE164" s="68">
        <f>VLOOKUP(B164,'Calcul dezechilibre MWh GMOIS'!$C$3:$AI$167,28,FALSE)</f>
        <v>0</v>
      </c>
      <c r="AF164" s="68">
        <f>VLOOKUP(B164,'Calcul dezechilibre MWh GMOIS'!$C$3:$AI$167,29,FALSE)</f>
        <v>0</v>
      </c>
      <c r="AG164" s="68">
        <f>VLOOKUP(B164,'Calcul dezechilibre MWh GMOIS'!$C$3:$AI$167,30,FALSE)</f>
        <v>0</v>
      </c>
      <c r="AH164" s="68">
        <f>VLOOKUP(B164,'Calcul dezechilibre MWh GMOIS'!$C$3:$AI$167,31,FALSE)</f>
        <v>0</v>
      </c>
      <c r="AI164" s="68">
        <f>VLOOKUP(B164,'Calcul dezechilibre MWh GMOIS'!$C$3:$AI$167,32,FALSE)</f>
        <v>0</v>
      </c>
      <c r="AJ164" s="68">
        <f>VLOOKUP(B164,'Calcul dezechilibre MWh GMOIS'!$C$3:$AI$167,33,FALSE)</f>
        <v>0</v>
      </c>
    </row>
    <row r="165" spans="1:36" s="13" customFormat="1" ht="19.8" thickBot="1" x14ac:dyDescent="0.5">
      <c r="A165" s="102">
        <v>163</v>
      </c>
      <c r="B165" s="179" t="s">
        <v>12</v>
      </c>
      <c r="C165" s="87">
        <f t="shared" si="21"/>
        <v>0</v>
      </c>
      <c r="D165" s="70">
        <f>VLOOKUP(B165,'Total iesiri UR'!$C$3:$D$167,2,FALSE)</f>
        <v>0</v>
      </c>
      <c r="E165" s="141">
        <f t="shared" si="22"/>
        <v>0</v>
      </c>
      <c r="F165" s="39">
        <f>VLOOKUP(B165,'Calcul dezechilibre MWh GMOIS'!$C$3:$AI$167,3,FALSE)</f>
        <v>0</v>
      </c>
      <c r="G165" s="68">
        <f>VLOOKUP(B165,'Calcul dezechilibre MWh GMOIS'!$C$3:$AI$167,4,FALSE)</f>
        <v>0</v>
      </c>
      <c r="H165" s="68">
        <f>VLOOKUP(B165,'Calcul dezechilibre MWh GMOIS'!$C$3:$AI$167,5,FALSE)</f>
        <v>0</v>
      </c>
      <c r="I165" s="68">
        <f>VLOOKUP(B165,'Calcul dezechilibre MWh GMOIS'!$C$3:$AI$167,6,FALSE)</f>
        <v>0</v>
      </c>
      <c r="J165" s="68">
        <f>VLOOKUP(B165,'Calcul dezechilibre MWh GMOIS'!$C$3:$AI$167,7,FALSE)</f>
        <v>0</v>
      </c>
      <c r="K165" s="68">
        <f>VLOOKUP(B165,'Calcul dezechilibre MWh GMOIS'!$C$3:$AI$167,8,FALSE)</f>
        <v>0</v>
      </c>
      <c r="L165" s="68">
        <f>VLOOKUP(B165,'Calcul dezechilibre MWh GMOIS'!$C$3:$AI$167,9,FALSE)</f>
        <v>0</v>
      </c>
      <c r="M165" s="68">
        <f>VLOOKUP(B165,'Calcul dezechilibre MWh GMOIS'!$C$3:$AI$167,10,FALSE)</f>
        <v>0</v>
      </c>
      <c r="N165" s="68">
        <f>VLOOKUP(B165,'Calcul dezechilibre MWh GMOIS'!$C$3:$AI$167,11,FALSE)</f>
        <v>0</v>
      </c>
      <c r="O165" s="68">
        <f>VLOOKUP(B165,'Calcul dezechilibre MWh GMOIS'!$C$3:$AI$167,12,FALSE)</f>
        <v>0</v>
      </c>
      <c r="P165" s="68">
        <f>VLOOKUP(B165,'Calcul dezechilibre MWh GMOIS'!$C$3:$AI$167,13,FALSE)</f>
        <v>0</v>
      </c>
      <c r="Q165" s="68">
        <f>VLOOKUP(B165,'Calcul dezechilibre MWh GMOIS'!$C$3:$AI$167,14,FALSE)</f>
        <v>0</v>
      </c>
      <c r="R165" s="68">
        <f>VLOOKUP(B165,'Calcul dezechilibre MWh GMOIS'!$C$3:$AI$167,15,FALSE)</f>
        <v>0</v>
      </c>
      <c r="S165" s="68">
        <f>VLOOKUP(B165,'Calcul dezechilibre MWh GMOIS'!$C$3:$AI$167,16,FALSE)</f>
        <v>0</v>
      </c>
      <c r="T165" s="68">
        <f>VLOOKUP(B165,'Calcul dezechilibre MWh GMOIS'!$C$3:$AI$167,17,FALSE)</f>
        <v>0</v>
      </c>
      <c r="U165" s="68">
        <f>VLOOKUP(B165,'Calcul dezechilibre MWh GMOIS'!$C$3:$AI$167,18,FALSE)</f>
        <v>0</v>
      </c>
      <c r="V165" s="68">
        <f>VLOOKUP(B165,'Calcul dezechilibre MWh GMOIS'!$C$3:$AI$167,19,FALSE)</f>
        <v>0</v>
      </c>
      <c r="W165" s="68">
        <f>VLOOKUP(B165,'Calcul dezechilibre MWh GMOIS'!$C$3:$AI$167,20,FALSE)</f>
        <v>0</v>
      </c>
      <c r="X165" s="68">
        <f>VLOOKUP(B165,'Calcul dezechilibre MWh GMOIS'!$C$3:$AH$167,21,FALSE)</f>
        <v>0</v>
      </c>
      <c r="Y165" s="68">
        <f>VLOOKUP(B165,'Calcul dezechilibre MWh GMOIS'!$C$3:$AH$167,22,FALSE)</f>
        <v>0</v>
      </c>
      <c r="Z165" s="68">
        <f>VLOOKUP(B165,'Calcul dezechilibre MWh GMOIS'!$C$3:$AH$167,23,FALSE)</f>
        <v>0</v>
      </c>
      <c r="AA165" s="68">
        <f>VLOOKUP(B165,'Calcul dezechilibre MWh GMOIS'!$C$3:$AH$167,24,FALSE)</f>
        <v>0</v>
      </c>
      <c r="AB165" s="68">
        <f>VLOOKUP(B165,'Calcul dezechilibre MWh GMOIS'!$C$3:$AH$167,25,FALSE)</f>
        <v>0</v>
      </c>
      <c r="AC165" s="68">
        <f>VLOOKUP(B165,'Calcul dezechilibre MWh GMOIS'!$C$3:$AH$167,26,FALSE)</f>
        <v>0</v>
      </c>
      <c r="AD165" s="68">
        <f>VLOOKUP(B165,'Calcul dezechilibre MWh GMOIS'!$C$3:$AH$167,27,FALSE)</f>
        <v>0</v>
      </c>
      <c r="AE165" s="68">
        <f>VLOOKUP(B165,'Calcul dezechilibre MWh GMOIS'!$C$3:$AH$167,28,FALSE)</f>
        <v>0</v>
      </c>
      <c r="AF165" s="68">
        <f>VLOOKUP(B165,'Calcul dezechilibre MWh GMOIS'!$C$3:$AH$167,29,FALSE)</f>
        <v>0</v>
      </c>
      <c r="AG165" s="68">
        <f>VLOOKUP(B165,'Calcul dezechilibre MWh GMOIS'!$C$3:$AH$167,30,FALSE)</f>
        <v>0</v>
      </c>
      <c r="AH165" s="68">
        <f>VLOOKUP(B165,'Calcul dezechilibre MWh GMOIS'!$C$3:$AH$167,31,FALSE)</f>
        <v>0</v>
      </c>
      <c r="AI165" s="68">
        <f>VLOOKUP(B165,'Calcul dezechilibre MWh GMOIS'!$C$3:$AH$167,32,FALSE)</f>
        <v>0</v>
      </c>
      <c r="AJ165" s="68">
        <f>VLOOKUP(B165,'Calcul dezechilibre MWh GMOIS'!$C$3:$AI$167,33,FALSE)</f>
        <v>0</v>
      </c>
    </row>
    <row r="166" spans="1:36" s="18" customFormat="1" ht="21" thickBot="1" x14ac:dyDescent="0.35">
      <c r="B166" s="154" t="s">
        <v>96</v>
      </c>
      <c r="C166" s="180">
        <f>SUM(C3:C165)</f>
        <v>-10868.372259</v>
      </c>
      <c r="D166" s="74"/>
      <c r="E166" s="72"/>
      <c r="F166" s="85">
        <f t="shared" ref="F166:AJ166" si="23">SUM(F3:F165)</f>
        <v>9707.0501659999973</v>
      </c>
      <c r="G166" s="85">
        <f>SUM(G3:G165)</f>
        <v>-7547.4650510000029</v>
      </c>
      <c r="H166" s="85">
        <f t="shared" si="23"/>
        <v>-3959.6380129999998</v>
      </c>
      <c r="I166" s="85">
        <f t="shared" si="23"/>
        <v>-1615.1121259999991</v>
      </c>
      <c r="J166" s="85">
        <f t="shared" si="23"/>
        <v>-3548.2342920000006</v>
      </c>
      <c r="K166" s="85">
        <f t="shared" si="23"/>
        <v>-511.705578</v>
      </c>
      <c r="L166" s="85">
        <f t="shared" si="23"/>
        <v>-1464.2124499999991</v>
      </c>
      <c r="M166" s="85">
        <f t="shared" si="23"/>
        <v>5299.3318230000004</v>
      </c>
      <c r="N166" s="85">
        <f t="shared" si="23"/>
        <v>-3526.0280660000012</v>
      </c>
      <c r="O166" s="85">
        <f t="shared" si="23"/>
        <v>-3044.7855659999982</v>
      </c>
      <c r="P166" s="85">
        <f t="shared" si="23"/>
        <v>-657.57310600000028</v>
      </c>
      <c r="Q166" s="85">
        <f t="shared" si="23"/>
        <v>0</v>
      </c>
      <c r="R166" s="85">
        <f t="shared" si="23"/>
        <v>0</v>
      </c>
      <c r="S166" s="85">
        <f t="shared" si="23"/>
        <v>0</v>
      </c>
      <c r="T166" s="85">
        <f t="shared" si="23"/>
        <v>0</v>
      </c>
      <c r="U166" s="85">
        <f t="shared" si="23"/>
        <v>0</v>
      </c>
      <c r="V166" s="85">
        <f t="shared" si="23"/>
        <v>0</v>
      </c>
      <c r="W166" s="85">
        <f t="shared" si="23"/>
        <v>0</v>
      </c>
      <c r="X166" s="85">
        <f t="shared" si="23"/>
        <v>0</v>
      </c>
      <c r="Y166" s="85">
        <f t="shared" si="23"/>
        <v>0</v>
      </c>
      <c r="Z166" s="85">
        <f t="shared" si="23"/>
        <v>0</v>
      </c>
      <c r="AA166" s="85">
        <f t="shared" si="23"/>
        <v>0</v>
      </c>
      <c r="AB166" s="85">
        <f t="shared" si="23"/>
        <v>0</v>
      </c>
      <c r="AC166" s="85">
        <f t="shared" si="23"/>
        <v>0</v>
      </c>
      <c r="AD166" s="85">
        <f t="shared" si="23"/>
        <v>0</v>
      </c>
      <c r="AE166" s="85">
        <f t="shared" si="23"/>
        <v>0</v>
      </c>
      <c r="AF166" s="85">
        <f t="shared" si="23"/>
        <v>0</v>
      </c>
      <c r="AG166" s="85">
        <f t="shared" si="23"/>
        <v>0</v>
      </c>
      <c r="AH166" s="85">
        <f t="shared" si="23"/>
        <v>0</v>
      </c>
      <c r="AI166" s="85">
        <f t="shared" si="23"/>
        <v>0</v>
      </c>
      <c r="AJ166" s="85">
        <f t="shared" si="23"/>
        <v>0</v>
      </c>
    </row>
    <row r="167" spans="1:36" ht="21" thickBot="1" x14ac:dyDescent="0.5">
      <c r="B167" s="100" t="s">
        <v>134</v>
      </c>
      <c r="J167" s="22"/>
      <c r="K167" s="22"/>
      <c r="L167" s="22"/>
      <c r="M167" s="22"/>
      <c r="N167" s="22"/>
    </row>
    <row r="168" spans="1:36" ht="21" thickBot="1" x14ac:dyDescent="0.5">
      <c r="B168" s="100" t="s">
        <v>14</v>
      </c>
      <c r="C168" s="101"/>
      <c r="F168" s="126">
        <f t="shared" ref="F168:AJ168" si="24">F2</f>
        <v>45444</v>
      </c>
      <c r="G168" s="127">
        <f t="shared" si="24"/>
        <v>45445</v>
      </c>
      <c r="H168" s="127">
        <f t="shared" si="24"/>
        <v>45446</v>
      </c>
      <c r="I168" s="127">
        <f t="shared" si="24"/>
        <v>45447</v>
      </c>
      <c r="J168" s="127">
        <f t="shared" si="24"/>
        <v>45448</v>
      </c>
      <c r="K168" s="127">
        <f t="shared" si="24"/>
        <v>45449</v>
      </c>
      <c r="L168" s="127">
        <f t="shared" si="24"/>
        <v>45450</v>
      </c>
      <c r="M168" s="127">
        <f t="shared" si="24"/>
        <v>45451</v>
      </c>
      <c r="N168" s="127">
        <f t="shared" si="24"/>
        <v>45452</v>
      </c>
      <c r="O168" s="127">
        <f t="shared" si="24"/>
        <v>45453</v>
      </c>
      <c r="P168" s="127">
        <f t="shared" si="24"/>
        <v>45454</v>
      </c>
      <c r="Q168" s="127">
        <f t="shared" si="24"/>
        <v>45455</v>
      </c>
      <c r="R168" s="127">
        <f t="shared" si="24"/>
        <v>45456</v>
      </c>
      <c r="S168" s="127">
        <f t="shared" si="24"/>
        <v>45457</v>
      </c>
      <c r="T168" s="127">
        <f t="shared" si="24"/>
        <v>45458</v>
      </c>
      <c r="U168" s="127">
        <f t="shared" si="24"/>
        <v>45459</v>
      </c>
      <c r="V168" s="127">
        <f t="shared" si="24"/>
        <v>45460</v>
      </c>
      <c r="W168" s="127">
        <f t="shared" si="24"/>
        <v>45461</v>
      </c>
      <c r="X168" s="127">
        <f t="shared" si="24"/>
        <v>45462</v>
      </c>
      <c r="Y168" s="127">
        <f t="shared" si="24"/>
        <v>45463</v>
      </c>
      <c r="Z168" s="127">
        <f t="shared" si="24"/>
        <v>45464</v>
      </c>
      <c r="AA168" s="127">
        <f t="shared" si="24"/>
        <v>45465</v>
      </c>
      <c r="AB168" s="127">
        <f t="shared" si="24"/>
        <v>45466</v>
      </c>
      <c r="AC168" s="127">
        <f t="shared" si="24"/>
        <v>45467</v>
      </c>
      <c r="AD168" s="127">
        <f t="shared" si="24"/>
        <v>45468</v>
      </c>
      <c r="AE168" s="127">
        <f t="shared" si="24"/>
        <v>45469</v>
      </c>
      <c r="AF168" s="127">
        <f t="shared" si="24"/>
        <v>45470</v>
      </c>
      <c r="AG168" s="127">
        <f t="shared" si="24"/>
        <v>45471</v>
      </c>
      <c r="AH168" s="127">
        <f t="shared" si="24"/>
        <v>45472</v>
      </c>
      <c r="AI168" s="127">
        <f t="shared" si="24"/>
        <v>45473</v>
      </c>
      <c r="AJ168" s="127">
        <f t="shared" si="24"/>
        <v>0</v>
      </c>
    </row>
    <row r="169" spans="1:36" x14ac:dyDescent="0.45">
      <c r="B169" s="230" t="s">
        <v>135</v>
      </c>
      <c r="C169" s="241">
        <f>SUM(F169:AJ169)</f>
        <v>3623577.4902500003</v>
      </c>
      <c r="D169" s="78"/>
      <c r="E169" s="128"/>
      <c r="F169" s="245">
        <v>320690.06351800001</v>
      </c>
      <c r="G169" s="245">
        <v>306220.520617</v>
      </c>
      <c r="H169" s="245">
        <v>319387.72214999999</v>
      </c>
      <c r="I169" s="245">
        <v>336437.16949900001</v>
      </c>
      <c r="J169" s="245">
        <v>340706.80417700001</v>
      </c>
      <c r="K169" s="245">
        <v>344368.81252600002</v>
      </c>
      <c r="L169" s="245">
        <v>356339.17858000001</v>
      </c>
      <c r="M169" s="245">
        <v>344902.27866299998</v>
      </c>
      <c r="N169" s="245">
        <v>344287.82933899999</v>
      </c>
      <c r="O169" s="245">
        <v>301705.46702099999</v>
      </c>
      <c r="P169" s="245">
        <v>308531.64416000003</v>
      </c>
      <c r="Q169" s="245"/>
      <c r="R169" s="245"/>
      <c r="S169" s="245"/>
      <c r="T169" s="245"/>
      <c r="U169" s="245"/>
      <c r="V169" s="245"/>
      <c r="W169" s="245"/>
      <c r="X169" s="245"/>
      <c r="Y169" s="245"/>
      <c r="Z169" s="245"/>
      <c r="AA169" s="245"/>
      <c r="AB169" s="245"/>
      <c r="AC169" s="245"/>
      <c r="AD169" s="245"/>
      <c r="AE169" s="245"/>
      <c r="AF169" s="245"/>
      <c r="AG169" s="245"/>
      <c r="AH169" s="245"/>
      <c r="AI169" s="245"/>
      <c r="AJ169" s="245"/>
    </row>
    <row r="170" spans="1:36" x14ac:dyDescent="0.45">
      <c r="B170" s="231" t="s">
        <v>161</v>
      </c>
      <c r="C170" s="242">
        <f t="shared" ref="C170:C171" si="25">SUM(F170:AJ170)</f>
        <v>3637051.6645580004</v>
      </c>
      <c r="D170" s="79"/>
      <c r="E170" s="129"/>
      <c r="F170" s="246">
        <v>322570.80322300002</v>
      </c>
      <c r="G170" s="246">
        <v>317927.08152499999</v>
      </c>
      <c r="H170" s="246">
        <v>318088.53838699998</v>
      </c>
      <c r="I170" s="246">
        <v>335855.93623499997</v>
      </c>
      <c r="J170" s="246">
        <v>343207.35559200001</v>
      </c>
      <c r="K170" s="246">
        <v>342127.58718099998</v>
      </c>
      <c r="L170" s="246">
        <v>357034.55907299998</v>
      </c>
      <c r="M170" s="246">
        <v>341687.89134999999</v>
      </c>
      <c r="N170" s="246">
        <v>345946.03229200002</v>
      </c>
      <c r="O170" s="246">
        <v>305349.51175200002</v>
      </c>
      <c r="P170" s="246">
        <v>307256.36794799997</v>
      </c>
      <c r="Q170" s="246"/>
      <c r="R170" s="246"/>
      <c r="S170" s="246"/>
      <c r="T170" s="246"/>
      <c r="U170" s="246"/>
      <c r="V170" s="246"/>
      <c r="W170" s="246"/>
      <c r="X170" s="246"/>
      <c r="Y170" s="246"/>
      <c r="Z170" s="246"/>
      <c r="AA170" s="246"/>
      <c r="AB170" s="246"/>
      <c r="AC170" s="246"/>
      <c r="AD170" s="246"/>
      <c r="AE170" s="246"/>
      <c r="AF170" s="246"/>
      <c r="AG170" s="246"/>
      <c r="AH170" s="246"/>
      <c r="AI170" s="246"/>
      <c r="AJ170" s="246"/>
    </row>
    <row r="171" spans="1:36" x14ac:dyDescent="0.45">
      <c r="B171" s="232" t="s">
        <v>162</v>
      </c>
      <c r="C171" s="242">
        <f t="shared" si="25"/>
        <v>-13474.1743079999</v>
      </c>
      <c r="D171" s="79"/>
      <c r="E171" s="130"/>
      <c r="F171" s="247">
        <f>F169-F170</f>
        <v>-1880.7397050000145</v>
      </c>
      <c r="G171" s="247">
        <f t="shared" ref="G171:AH171" si="26">G169-G170</f>
        <v>-11706.560907999985</v>
      </c>
      <c r="H171" s="247">
        <f t="shared" si="26"/>
        <v>1299.1837630000082</v>
      </c>
      <c r="I171" s="247">
        <f t="shared" si="26"/>
        <v>581.23326400003862</v>
      </c>
      <c r="J171" s="247">
        <f t="shared" si="26"/>
        <v>-2500.5514149999944</v>
      </c>
      <c r="K171" s="247">
        <f t="shared" si="26"/>
        <v>2241.2253450000426</v>
      </c>
      <c r="L171" s="247">
        <f t="shared" si="26"/>
        <v>-695.3804929999751</v>
      </c>
      <c r="M171" s="247">
        <f t="shared" si="26"/>
        <v>3214.3873129999847</v>
      </c>
      <c r="N171" s="247">
        <f t="shared" si="26"/>
        <v>-1658.2029530000291</v>
      </c>
      <c r="O171" s="247">
        <f t="shared" si="26"/>
        <v>-3644.0447310000309</v>
      </c>
      <c r="P171" s="247">
        <f t="shared" si="26"/>
        <v>1275.2762120000552</v>
      </c>
      <c r="Q171" s="247">
        <f t="shared" si="26"/>
        <v>0</v>
      </c>
      <c r="R171" s="247">
        <f t="shared" si="26"/>
        <v>0</v>
      </c>
      <c r="S171" s="247">
        <f t="shared" si="26"/>
        <v>0</v>
      </c>
      <c r="T171" s="247">
        <f t="shared" si="26"/>
        <v>0</v>
      </c>
      <c r="U171" s="247">
        <f t="shared" si="26"/>
        <v>0</v>
      </c>
      <c r="V171" s="247">
        <f t="shared" si="26"/>
        <v>0</v>
      </c>
      <c r="W171" s="247">
        <f t="shared" si="26"/>
        <v>0</v>
      </c>
      <c r="X171" s="247">
        <f t="shared" si="26"/>
        <v>0</v>
      </c>
      <c r="Y171" s="247">
        <f t="shared" si="26"/>
        <v>0</v>
      </c>
      <c r="Z171" s="247">
        <f t="shared" si="26"/>
        <v>0</v>
      </c>
      <c r="AA171" s="247">
        <f t="shared" si="26"/>
        <v>0</v>
      </c>
      <c r="AB171" s="247">
        <f t="shared" si="26"/>
        <v>0</v>
      </c>
      <c r="AC171" s="247">
        <f t="shared" si="26"/>
        <v>0</v>
      </c>
      <c r="AD171" s="247">
        <f t="shared" si="26"/>
        <v>0</v>
      </c>
      <c r="AE171" s="247">
        <f t="shared" si="26"/>
        <v>0</v>
      </c>
      <c r="AF171" s="247">
        <f t="shared" si="26"/>
        <v>0</v>
      </c>
      <c r="AG171" s="247">
        <f t="shared" si="26"/>
        <v>0</v>
      </c>
      <c r="AH171" s="247">
        <f t="shared" si="26"/>
        <v>0</v>
      </c>
      <c r="AI171" s="247">
        <f t="shared" ref="AI171:AJ171" si="27">AI169-AI170</f>
        <v>0</v>
      </c>
      <c r="AJ171" s="247">
        <f t="shared" si="27"/>
        <v>0</v>
      </c>
    </row>
    <row r="172" spans="1:36" x14ac:dyDescent="0.45">
      <c r="B172" s="233" t="s">
        <v>136</v>
      </c>
      <c r="C172" s="243">
        <f>SUM(F172:AJ172)</f>
        <v>-23466.847000000067</v>
      </c>
      <c r="D172" s="79"/>
      <c r="E172" s="129"/>
      <c r="F172" s="248">
        <v>-5042.1620000000112</v>
      </c>
      <c r="G172" s="248">
        <v>-12919.873999999953</v>
      </c>
      <c r="H172" s="248">
        <v>110.20599999988917</v>
      </c>
      <c r="I172" s="248">
        <v>2556.1490000000922</v>
      </c>
      <c r="J172" s="248">
        <v>-3509.3270000000484</v>
      </c>
      <c r="K172" s="248">
        <v>2974.1010000000242</v>
      </c>
      <c r="L172" s="248">
        <v>-3354.2440000000643</v>
      </c>
      <c r="M172" s="248">
        <v>1552.0720000000438</v>
      </c>
      <c r="N172" s="248">
        <v>-842.63300000003073</v>
      </c>
      <c r="O172" s="248">
        <v>-7248.561999999918</v>
      </c>
      <c r="P172" s="248">
        <v>2257.4269999999087</v>
      </c>
      <c r="Q172" s="248"/>
      <c r="R172" s="248"/>
      <c r="S172" s="248"/>
      <c r="T172" s="248"/>
      <c r="U172" s="248"/>
      <c r="V172" s="248"/>
      <c r="W172" s="248"/>
      <c r="X172" s="248"/>
      <c r="Y172" s="248"/>
      <c r="Z172" s="248"/>
      <c r="AA172" s="248"/>
      <c r="AB172" s="248"/>
      <c r="AC172" s="248"/>
      <c r="AD172" s="248"/>
      <c r="AE172" s="248"/>
      <c r="AF172" s="248"/>
      <c r="AG172" s="248"/>
      <c r="AH172" s="248"/>
      <c r="AI172" s="248"/>
      <c r="AJ172" s="248"/>
    </row>
    <row r="173" spans="1:36" x14ac:dyDescent="0.45">
      <c r="B173" s="234" t="s">
        <v>137</v>
      </c>
      <c r="C173" s="242">
        <f>SUM(F173:AJ173)</f>
        <v>9992.6726920001674</v>
      </c>
      <c r="D173" s="79"/>
      <c r="E173" s="130"/>
      <c r="F173" s="249">
        <f>F171-F172</f>
        <v>3161.4222949999967</v>
      </c>
      <c r="G173" s="249">
        <f t="shared" ref="G173:AH173" si="28">G171-G172</f>
        <v>1213.3130919999676</v>
      </c>
      <c r="H173" s="249">
        <f t="shared" si="28"/>
        <v>1188.977763000119</v>
      </c>
      <c r="I173" s="249">
        <f t="shared" si="28"/>
        <v>-1974.9157360000536</v>
      </c>
      <c r="J173" s="249">
        <f t="shared" si="28"/>
        <v>1008.775585000054</v>
      </c>
      <c r="K173" s="249">
        <f t="shared" si="28"/>
        <v>-732.87565499998163</v>
      </c>
      <c r="L173" s="249">
        <f t="shared" si="28"/>
        <v>2658.8635070000892</v>
      </c>
      <c r="M173" s="249">
        <f t="shared" si="28"/>
        <v>1662.3153129999409</v>
      </c>
      <c r="N173" s="249">
        <f t="shared" si="28"/>
        <v>-815.56995299999835</v>
      </c>
      <c r="O173" s="249">
        <f t="shared" si="28"/>
        <v>3604.5172689998872</v>
      </c>
      <c r="P173" s="249">
        <f t="shared" si="28"/>
        <v>-982.15078799985349</v>
      </c>
      <c r="Q173" s="249">
        <f t="shared" si="28"/>
        <v>0</v>
      </c>
      <c r="R173" s="249">
        <f t="shared" si="28"/>
        <v>0</v>
      </c>
      <c r="S173" s="249">
        <f t="shared" si="28"/>
        <v>0</v>
      </c>
      <c r="T173" s="249">
        <f t="shared" si="28"/>
        <v>0</v>
      </c>
      <c r="U173" s="249">
        <f t="shared" si="28"/>
        <v>0</v>
      </c>
      <c r="V173" s="249">
        <f t="shared" si="28"/>
        <v>0</v>
      </c>
      <c r="W173" s="249">
        <f t="shared" si="28"/>
        <v>0</v>
      </c>
      <c r="X173" s="249">
        <f t="shared" si="28"/>
        <v>0</v>
      </c>
      <c r="Y173" s="249">
        <f t="shared" si="28"/>
        <v>0</v>
      </c>
      <c r="Z173" s="249">
        <f t="shared" si="28"/>
        <v>0</v>
      </c>
      <c r="AA173" s="249">
        <f t="shared" si="28"/>
        <v>0</v>
      </c>
      <c r="AB173" s="249">
        <f t="shared" si="28"/>
        <v>0</v>
      </c>
      <c r="AC173" s="249">
        <f t="shared" si="28"/>
        <v>0</v>
      </c>
      <c r="AD173" s="249">
        <f t="shared" si="28"/>
        <v>0</v>
      </c>
      <c r="AE173" s="249">
        <f t="shared" si="28"/>
        <v>0</v>
      </c>
      <c r="AF173" s="249">
        <f t="shared" si="28"/>
        <v>0</v>
      </c>
      <c r="AG173" s="249">
        <f t="shared" si="28"/>
        <v>0</v>
      </c>
      <c r="AH173" s="249">
        <f t="shared" si="28"/>
        <v>0</v>
      </c>
      <c r="AI173" s="249">
        <f t="shared" ref="AI173:AJ173" si="29">AI171-AI172</f>
        <v>0</v>
      </c>
      <c r="AJ173" s="249">
        <f t="shared" si="29"/>
        <v>0</v>
      </c>
    </row>
    <row r="174" spans="1:36" x14ac:dyDescent="0.45">
      <c r="B174" s="234" t="s">
        <v>163</v>
      </c>
      <c r="C174" s="242">
        <f t="shared" ref="C174:C176" si="30">SUM(F174:AJ174)</f>
        <v>14961.606000000002</v>
      </c>
      <c r="D174" s="79"/>
      <c r="E174" s="129"/>
      <c r="F174" s="250">
        <v>1360.146</v>
      </c>
      <c r="G174" s="250">
        <v>1360.146</v>
      </c>
      <c r="H174" s="250">
        <v>1360.146</v>
      </c>
      <c r="I174" s="250">
        <v>1360.146</v>
      </c>
      <c r="J174" s="250">
        <v>1360.146</v>
      </c>
      <c r="K174" s="250">
        <v>1360.146</v>
      </c>
      <c r="L174" s="250">
        <v>1360.146</v>
      </c>
      <c r="M174" s="250">
        <v>1360.146</v>
      </c>
      <c r="N174" s="250">
        <v>1360.146</v>
      </c>
      <c r="O174" s="250">
        <v>1360.146</v>
      </c>
      <c r="P174" s="250">
        <v>1360.146</v>
      </c>
      <c r="Q174" s="250"/>
      <c r="R174" s="250"/>
      <c r="S174" s="250"/>
      <c r="T174" s="250"/>
      <c r="U174" s="250"/>
      <c r="V174" s="250"/>
      <c r="W174" s="250"/>
      <c r="X174" s="250"/>
      <c r="Y174" s="250"/>
      <c r="Z174" s="250"/>
      <c r="AA174" s="250"/>
      <c r="AB174" s="250"/>
      <c r="AC174" s="250"/>
      <c r="AD174" s="250"/>
      <c r="AE174" s="250"/>
      <c r="AF174" s="250"/>
      <c r="AG174" s="250"/>
      <c r="AH174" s="250"/>
      <c r="AI174" s="250"/>
      <c r="AJ174" s="250"/>
    </row>
    <row r="175" spans="1:36" x14ac:dyDescent="0.45">
      <c r="B175" s="234" t="s">
        <v>164</v>
      </c>
      <c r="C175" s="242">
        <f t="shared" si="30"/>
        <v>0</v>
      </c>
      <c r="D175" s="79"/>
      <c r="E175" s="129"/>
      <c r="F175" s="251">
        <v>0</v>
      </c>
      <c r="G175" s="251">
        <v>0</v>
      </c>
      <c r="H175" s="251">
        <v>0</v>
      </c>
      <c r="I175" s="251">
        <v>0</v>
      </c>
      <c r="J175" s="251">
        <v>0</v>
      </c>
      <c r="K175" s="251">
        <v>0</v>
      </c>
      <c r="L175" s="251">
        <v>0</v>
      </c>
      <c r="M175" s="251">
        <v>0</v>
      </c>
      <c r="N175" s="251">
        <v>0</v>
      </c>
      <c r="O175" s="251">
        <v>0</v>
      </c>
      <c r="P175" s="251">
        <v>0</v>
      </c>
      <c r="Q175" s="251"/>
      <c r="R175" s="251"/>
      <c r="S175" s="251"/>
      <c r="T175" s="251"/>
      <c r="U175" s="251"/>
      <c r="V175" s="251"/>
      <c r="W175" s="251"/>
      <c r="X175" s="251"/>
      <c r="Y175" s="251"/>
      <c r="Z175" s="251"/>
      <c r="AA175" s="251"/>
      <c r="AB175" s="251"/>
      <c r="AC175" s="251"/>
      <c r="AD175" s="251"/>
      <c r="AE175" s="251"/>
      <c r="AF175" s="251"/>
      <c r="AG175" s="251"/>
      <c r="AH175" s="251"/>
      <c r="AI175" s="251"/>
      <c r="AJ175" s="251"/>
    </row>
    <row r="176" spans="1:36" x14ac:dyDescent="0.45">
      <c r="B176" s="234" t="s">
        <v>165</v>
      </c>
      <c r="C176" s="242">
        <f t="shared" si="30"/>
        <v>0</v>
      </c>
      <c r="D176" s="79"/>
      <c r="E176" s="129"/>
      <c r="F176" s="251">
        <v>0</v>
      </c>
      <c r="G176" s="251">
        <v>0</v>
      </c>
      <c r="H176" s="251">
        <v>0</v>
      </c>
      <c r="I176" s="251">
        <v>0</v>
      </c>
      <c r="J176" s="251">
        <v>0</v>
      </c>
      <c r="K176" s="251">
        <v>0</v>
      </c>
      <c r="L176" s="251">
        <v>0</v>
      </c>
      <c r="M176" s="251">
        <v>0</v>
      </c>
      <c r="N176" s="251">
        <v>0</v>
      </c>
      <c r="O176" s="251">
        <v>0</v>
      </c>
      <c r="P176" s="251">
        <v>0</v>
      </c>
      <c r="Q176" s="251"/>
      <c r="R176" s="251"/>
      <c r="S176" s="251"/>
      <c r="T176" s="251"/>
      <c r="U176" s="251"/>
      <c r="V176" s="251"/>
      <c r="W176" s="251"/>
      <c r="X176" s="251"/>
      <c r="Y176" s="251"/>
      <c r="Z176" s="251"/>
      <c r="AA176" s="251"/>
      <c r="AB176" s="251"/>
      <c r="AC176" s="251"/>
      <c r="AD176" s="251"/>
      <c r="AE176" s="251"/>
      <c r="AF176" s="251"/>
      <c r="AG176" s="251"/>
      <c r="AH176" s="251"/>
      <c r="AI176" s="251"/>
      <c r="AJ176" s="251"/>
    </row>
    <row r="177" spans="1:36" x14ac:dyDescent="0.45">
      <c r="B177" s="235" t="s">
        <v>192</v>
      </c>
      <c r="C177" s="243">
        <f>SUM(F177:AJ177)</f>
        <v>4968.9333079998305</v>
      </c>
      <c r="D177" s="79"/>
      <c r="E177" s="130"/>
      <c r="F177" s="252">
        <f>F174+F175-F173-F176</f>
        <v>-1801.2762949999967</v>
      </c>
      <c r="G177" s="252">
        <f t="shared" ref="G177:AH177" si="31">G174+G175-G173-G176</f>
        <v>146.83290800003238</v>
      </c>
      <c r="H177" s="252">
        <f t="shared" si="31"/>
        <v>171.16823699988095</v>
      </c>
      <c r="I177" s="252">
        <f t="shared" si="31"/>
        <v>3335.0617360000533</v>
      </c>
      <c r="J177" s="252">
        <f t="shared" si="31"/>
        <v>351.37041499994598</v>
      </c>
      <c r="K177" s="252">
        <f t="shared" si="31"/>
        <v>2093.0216549999814</v>
      </c>
      <c r="L177" s="252">
        <f t="shared" si="31"/>
        <v>-1298.7175070000892</v>
      </c>
      <c r="M177" s="252">
        <f t="shared" si="31"/>
        <v>-302.16931299994098</v>
      </c>
      <c r="N177" s="252">
        <f t="shared" si="31"/>
        <v>2175.7159529999981</v>
      </c>
      <c r="O177" s="252">
        <f t="shared" si="31"/>
        <v>-2244.3712689998874</v>
      </c>
      <c r="P177" s="252">
        <f t="shared" si="31"/>
        <v>2342.2967879998532</v>
      </c>
      <c r="Q177" s="252">
        <f t="shared" si="31"/>
        <v>0</v>
      </c>
      <c r="R177" s="252">
        <f t="shared" si="31"/>
        <v>0</v>
      </c>
      <c r="S177" s="252">
        <f>S174+S175-S173-S176</f>
        <v>0</v>
      </c>
      <c r="T177" s="252">
        <f t="shared" si="31"/>
        <v>0</v>
      </c>
      <c r="U177" s="252">
        <f t="shared" si="31"/>
        <v>0</v>
      </c>
      <c r="V177" s="252">
        <f t="shared" si="31"/>
        <v>0</v>
      </c>
      <c r="W177" s="252">
        <f t="shared" si="31"/>
        <v>0</v>
      </c>
      <c r="X177" s="252">
        <f t="shared" si="31"/>
        <v>0</v>
      </c>
      <c r="Y177" s="252">
        <f t="shared" si="31"/>
        <v>0</v>
      </c>
      <c r="Z177" s="252">
        <f t="shared" si="31"/>
        <v>0</v>
      </c>
      <c r="AA177" s="252">
        <f t="shared" si="31"/>
        <v>0</v>
      </c>
      <c r="AB177" s="252">
        <f t="shared" si="31"/>
        <v>0</v>
      </c>
      <c r="AC177" s="252">
        <f t="shared" si="31"/>
        <v>0</v>
      </c>
      <c r="AD177" s="252">
        <f t="shared" si="31"/>
        <v>0</v>
      </c>
      <c r="AE177" s="252">
        <f t="shared" si="31"/>
        <v>0</v>
      </c>
      <c r="AF177" s="252">
        <f t="shared" si="31"/>
        <v>0</v>
      </c>
      <c r="AG177" s="252">
        <f t="shared" si="31"/>
        <v>0</v>
      </c>
      <c r="AH177" s="252">
        <f t="shared" si="31"/>
        <v>0</v>
      </c>
      <c r="AI177" s="252">
        <f t="shared" ref="AI177:AJ177" si="32">AI174+AI175-AI173-AI176</f>
        <v>0</v>
      </c>
      <c r="AJ177" s="252">
        <f t="shared" si="32"/>
        <v>0</v>
      </c>
    </row>
    <row r="178" spans="1:36" x14ac:dyDescent="0.45">
      <c r="B178" s="234" t="s">
        <v>138</v>
      </c>
      <c r="C178" s="242">
        <f>SUM(F178:AJ178)</f>
        <v>3628686.6726819999</v>
      </c>
      <c r="D178" s="79"/>
      <c r="E178" s="129"/>
      <c r="F178" s="253">
        <v>325078.24161899992</v>
      </c>
      <c r="G178" s="253">
        <v>308919.91182499996</v>
      </c>
      <c r="H178" s="253">
        <v>318346.67769099999</v>
      </c>
      <c r="I178" s="253">
        <v>337938.94517800008</v>
      </c>
      <c r="J178" s="253">
        <v>342144.41467000003</v>
      </c>
      <c r="K178" s="253">
        <v>341492.375252</v>
      </c>
      <c r="L178" s="253">
        <v>357579.54781199998</v>
      </c>
      <c r="M178" s="253">
        <v>349834.90660800005</v>
      </c>
      <c r="N178" s="253">
        <v>338650.52259100007</v>
      </c>
      <c r="O178" s="253">
        <v>299600.25716899999</v>
      </c>
      <c r="P178" s="253">
        <v>309100.87226700003</v>
      </c>
      <c r="Q178" s="253"/>
      <c r="R178" s="253"/>
      <c r="S178" s="253"/>
      <c r="T178" s="253"/>
      <c r="U178" s="253"/>
      <c r="V178" s="250"/>
      <c r="W178" s="253"/>
      <c r="X178" s="253"/>
      <c r="Y178" s="253"/>
      <c r="Z178" s="253"/>
      <c r="AA178" s="253"/>
      <c r="AB178" s="253"/>
      <c r="AC178" s="253"/>
      <c r="AD178" s="253"/>
      <c r="AE178" s="253"/>
      <c r="AF178" s="253"/>
      <c r="AG178" s="253"/>
      <c r="AH178" s="253"/>
      <c r="AI178" s="253"/>
      <c r="AJ178" s="253"/>
    </row>
    <row r="179" spans="1:36" x14ac:dyDescent="0.45">
      <c r="B179" s="236" t="s">
        <v>166</v>
      </c>
      <c r="C179" s="242">
        <f t="shared" ref="C179:C181" si="33">SUM(F179:AJ179)</f>
        <v>3629916.438941</v>
      </c>
      <c r="D179" s="79"/>
      <c r="E179" s="129"/>
      <c r="F179" s="253">
        <v>317371.04545300017</v>
      </c>
      <c r="G179" s="253">
        <v>315947.2308759999</v>
      </c>
      <c r="H179" s="253">
        <v>320946.16970400029</v>
      </c>
      <c r="I179" s="253">
        <v>338193.91130399995</v>
      </c>
      <c r="J179" s="253">
        <v>344332.50296200014</v>
      </c>
      <c r="K179" s="253">
        <v>340003.93482999987</v>
      </c>
      <c r="L179" s="253">
        <v>356684.61426199996</v>
      </c>
      <c r="M179" s="253">
        <v>341697.428785</v>
      </c>
      <c r="N179" s="253">
        <v>340816.40465699963</v>
      </c>
      <c r="O179" s="253">
        <v>306224.89673500007</v>
      </c>
      <c r="P179" s="253">
        <v>307698.29937299981</v>
      </c>
      <c r="Q179" s="253"/>
      <c r="R179" s="253"/>
      <c r="S179" s="253"/>
      <c r="T179" s="253"/>
      <c r="U179" s="253"/>
      <c r="V179" s="253"/>
      <c r="W179" s="253"/>
      <c r="X179" s="253"/>
      <c r="Y179" s="253"/>
      <c r="Z179" s="253"/>
      <c r="AA179" s="253"/>
      <c r="AB179" s="253"/>
      <c r="AC179" s="253"/>
      <c r="AD179" s="253"/>
      <c r="AE179" s="253"/>
      <c r="AF179" s="253"/>
      <c r="AG179" s="253"/>
      <c r="AH179" s="253"/>
      <c r="AI179" s="253"/>
      <c r="AJ179" s="253"/>
    </row>
    <row r="180" spans="1:36" x14ac:dyDescent="0.45">
      <c r="B180" s="236" t="s">
        <v>139</v>
      </c>
      <c r="C180" s="242">
        <f t="shared" si="33"/>
        <v>-5109.1824320000596</v>
      </c>
      <c r="D180" s="79"/>
      <c r="E180" s="130"/>
      <c r="F180" s="254">
        <f t="shared" ref="F180:AH180" si="34">F169-F178</f>
        <v>-4388.1781009999104</v>
      </c>
      <c r="G180" s="254">
        <f t="shared" si="34"/>
        <v>-2699.3912079999573</v>
      </c>
      <c r="H180" s="254">
        <f>H169-H178</f>
        <v>1041.044458999997</v>
      </c>
      <c r="I180" s="254">
        <f t="shared" si="34"/>
        <v>-1501.7756790000712</v>
      </c>
      <c r="J180" s="254">
        <f t="shared" si="34"/>
        <v>-1437.6104930000147</v>
      </c>
      <c r="K180" s="254">
        <f t="shared" si="34"/>
        <v>2876.4372740000254</v>
      </c>
      <c r="L180" s="254">
        <f t="shared" si="34"/>
        <v>-1240.3692319999682</v>
      </c>
      <c r="M180" s="254">
        <f t="shared" si="34"/>
        <v>-4932.6279450000729</v>
      </c>
      <c r="N180" s="254">
        <f t="shared" si="34"/>
        <v>5637.3067479999154</v>
      </c>
      <c r="O180" s="254">
        <f t="shared" si="34"/>
        <v>2105.209852</v>
      </c>
      <c r="P180" s="254">
        <f t="shared" si="34"/>
        <v>-569.22810700000264</v>
      </c>
      <c r="Q180" s="254">
        <f t="shared" si="34"/>
        <v>0</v>
      </c>
      <c r="R180" s="254">
        <f t="shared" si="34"/>
        <v>0</v>
      </c>
      <c r="S180" s="254">
        <f t="shared" si="34"/>
        <v>0</v>
      </c>
      <c r="T180" s="254">
        <f t="shared" si="34"/>
        <v>0</v>
      </c>
      <c r="U180" s="254">
        <f t="shared" si="34"/>
        <v>0</v>
      </c>
      <c r="V180" s="254">
        <f t="shared" si="34"/>
        <v>0</v>
      </c>
      <c r="W180" s="254">
        <f t="shared" si="34"/>
        <v>0</v>
      </c>
      <c r="X180" s="254">
        <f t="shared" si="34"/>
        <v>0</v>
      </c>
      <c r="Y180" s="254">
        <f t="shared" si="34"/>
        <v>0</v>
      </c>
      <c r="Z180" s="254">
        <f t="shared" si="34"/>
        <v>0</v>
      </c>
      <c r="AA180" s="254">
        <f t="shared" si="34"/>
        <v>0</v>
      </c>
      <c r="AB180" s="254">
        <f t="shared" si="34"/>
        <v>0</v>
      </c>
      <c r="AC180" s="254">
        <f t="shared" si="34"/>
        <v>0</v>
      </c>
      <c r="AD180" s="254">
        <f t="shared" si="34"/>
        <v>0</v>
      </c>
      <c r="AE180" s="254">
        <f t="shared" si="34"/>
        <v>0</v>
      </c>
      <c r="AF180" s="254">
        <f t="shared" si="34"/>
        <v>0</v>
      </c>
      <c r="AG180" s="254">
        <f t="shared" si="34"/>
        <v>0</v>
      </c>
      <c r="AH180" s="254">
        <f t="shared" si="34"/>
        <v>0</v>
      </c>
      <c r="AI180" s="254">
        <f t="shared" ref="AI180:AJ181" si="35">AI169-AI178</f>
        <v>0</v>
      </c>
      <c r="AJ180" s="254">
        <f t="shared" si="35"/>
        <v>0</v>
      </c>
    </row>
    <row r="181" spans="1:36" x14ac:dyDescent="0.45">
      <c r="B181" s="236" t="s">
        <v>167</v>
      </c>
      <c r="C181" s="242">
        <f t="shared" si="33"/>
        <v>7135.2256170001347</v>
      </c>
      <c r="D181" s="79"/>
      <c r="E181" s="130"/>
      <c r="F181" s="254">
        <f t="shared" ref="F181:AH181" si="36">F170-F179</f>
        <v>5199.757769999851</v>
      </c>
      <c r="G181" s="254">
        <f t="shared" si="36"/>
        <v>1979.8506490000873</v>
      </c>
      <c r="H181" s="254">
        <f>H170-H179</f>
        <v>-2857.6313170003123</v>
      </c>
      <c r="I181" s="254">
        <f t="shared" si="36"/>
        <v>-2337.9750689999782</v>
      </c>
      <c r="J181" s="254">
        <f t="shared" si="36"/>
        <v>-1125.147370000137</v>
      </c>
      <c r="K181" s="254">
        <f t="shared" si="36"/>
        <v>2123.6523510001134</v>
      </c>
      <c r="L181" s="254">
        <f t="shared" si="36"/>
        <v>349.94481100002304</v>
      </c>
      <c r="M181" s="254">
        <f t="shared" si="36"/>
        <v>-9.5374350000056438</v>
      </c>
      <c r="N181" s="254">
        <f t="shared" si="36"/>
        <v>5129.62763500039</v>
      </c>
      <c r="O181" s="254">
        <f t="shared" si="36"/>
        <v>-875.38498300005449</v>
      </c>
      <c r="P181" s="254">
        <f t="shared" si="36"/>
        <v>-441.93142499984242</v>
      </c>
      <c r="Q181" s="254">
        <f t="shared" si="36"/>
        <v>0</v>
      </c>
      <c r="R181" s="254">
        <f t="shared" si="36"/>
        <v>0</v>
      </c>
      <c r="S181" s="254">
        <f t="shared" si="36"/>
        <v>0</v>
      </c>
      <c r="T181" s="254">
        <f t="shared" si="36"/>
        <v>0</v>
      </c>
      <c r="U181" s="254">
        <f t="shared" si="36"/>
        <v>0</v>
      </c>
      <c r="V181" s="254">
        <f t="shared" si="36"/>
        <v>0</v>
      </c>
      <c r="W181" s="254">
        <f t="shared" si="36"/>
        <v>0</v>
      </c>
      <c r="X181" s="254">
        <f t="shared" si="36"/>
        <v>0</v>
      </c>
      <c r="Y181" s="254">
        <f t="shared" si="36"/>
        <v>0</v>
      </c>
      <c r="Z181" s="254">
        <f t="shared" si="36"/>
        <v>0</v>
      </c>
      <c r="AA181" s="254">
        <f t="shared" si="36"/>
        <v>0</v>
      </c>
      <c r="AB181" s="254">
        <f t="shared" si="36"/>
        <v>0</v>
      </c>
      <c r="AC181" s="254">
        <f t="shared" si="36"/>
        <v>0</v>
      </c>
      <c r="AD181" s="254">
        <f t="shared" si="36"/>
        <v>0</v>
      </c>
      <c r="AE181" s="254">
        <f t="shared" si="36"/>
        <v>0</v>
      </c>
      <c r="AF181" s="254">
        <f t="shared" si="36"/>
        <v>0</v>
      </c>
      <c r="AG181" s="254">
        <f t="shared" si="36"/>
        <v>0</v>
      </c>
      <c r="AH181" s="254">
        <f t="shared" si="36"/>
        <v>0</v>
      </c>
      <c r="AI181" s="254">
        <f t="shared" si="35"/>
        <v>0</v>
      </c>
      <c r="AJ181" s="254">
        <f t="shared" si="35"/>
        <v>0</v>
      </c>
    </row>
    <row r="182" spans="1:36" x14ac:dyDescent="0.45">
      <c r="B182" s="235" t="s">
        <v>140</v>
      </c>
      <c r="C182" s="243">
        <f>SUM(F182:AJ182)</f>
        <v>-12244.408049000194</v>
      </c>
      <c r="D182" s="78"/>
      <c r="E182" s="130"/>
      <c r="F182" s="252">
        <f>F180-F181</f>
        <v>-9587.9358709997614</v>
      </c>
      <c r="G182" s="252">
        <f t="shared" ref="G182:AH182" si="37">G180-G181</f>
        <v>-4679.2418570000445</v>
      </c>
      <c r="H182" s="252">
        <f t="shared" si="37"/>
        <v>3898.6757760003093</v>
      </c>
      <c r="I182" s="252">
        <f t="shared" si="37"/>
        <v>836.199389999907</v>
      </c>
      <c r="J182" s="252">
        <f t="shared" si="37"/>
        <v>-312.46312299987767</v>
      </c>
      <c r="K182" s="252">
        <f t="shared" si="37"/>
        <v>752.78492299991194</v>
      </c>
      <c r="L182" s="252">
        <f t="shared" si="37"/>
        <v>-1590.3140429999912</v>
      </c>
      <c r="M182" s="252">
        <f t="shared" si="37"/>
        <v>-4923.0905100000673</v>
      </c>
      <c r="N182" s="252">
        <f t="shared" si="37"/>
        <v>507.67911299952539</v>
      </c>
      <c r="O182" s="252">
        <f t="shared" si="37"/>
        <v>2980.5948350000544</v>
      </c>
      <c r="P182" s="252">
        <f t="shared" si="37"/>
        <v>-127.29668200016022</v>
      </c>
      <c r="Q182" s="252">
        <f t="shared" si="37"/>
        <v>0</v>
      </c>
      <c r="R182" s="252">
        <f t="shared" si="37"/>
        <v>0</v>
      </c>
      <c r="S182" s="252">
        <f t="shared" si="37"/>
        <v>0</v>
      </c>
      <c r="T182" s="252">
        <f t="shared" si="37"/>
        <v>0</v>
      </c>
      <c r="U182" s="252">
        <f t="shared" si="37"/>
        <v>0</v>
      </c>
      <c r="V182" s="252">
        <f t="shared" si="37"/>
        <v>0</v>
      </c>
      <c r="W182" s="252">
        <f t="shared" si="37"/>
        <v>0</v>
      </c>
      <c r="X182" s="252">
        <f t="shared" si="37"/>
        <v>0</v>
      </c>
      <c r="Y182" s="252">
        <f t="shared" si="37"/>
        <v>0</v>
      </c>
      <c r="Z182" s="252">
        <f t="shared" si="37"/>
        <v>0</v>
      </c>
      <c r="AA182" s="252">
        <f t="shared" si="37"/>
        <v>0</v>
      </c>
      <c r="AB182" s="252">
        <f t="shared" si="37"/>
        <v>0</v>
      </c>
      <c r="AC182" s="252">
        <f t="shared" si="37"/>
        <v>0</v>
      </c>
      <c r="AD182" s="252">
        <f t="shared" si="37"/>
        <v>0</v>
      </c>
      <c r="AE182" s="252">
        <f t="shared" si="37"/>
        <v>0</v>
      </c>
      <c r="AF182" s="252">
        <f t="shared" si="37"/>
        <v>0</v>
      </c>
      <c r="AG182" s="252">
        <f t="shared" si="37"/>
        <v>0</v>
      </c>
      <c r="AH182" s="252">
        <f t="shared" si="37"/>
        <v>0</v>
      </c>
      <c r="AI182" s="252">
        <f t="shared" ref="AI182:AJ182" si="38">AI180-AI181</f>
        <v>0</v>
      </c>
      <c r="AJ182" s="252">
        <f t="shared" si="38"/>
        <v>0</v>
      </c>
    </row>
    <row r="183" spans="1:36" s="112" customFormat="1" x14ac:dyDescent="0.45">
      <c r="A183" s="110"/>
      <c r="B183" s="237" t="s">
        <v>141</v>
      </c>
      <c r="C183" s="242">
        <f>SUM(F183:AJ183)</f>
        <v>3817</v>
      </c>
      <c r="D183" s="111"/>
      <c r="E183" s="131"/>
      <c r="F183" s="251">
        <v>0</v>
      </c>
      <c r="G183" s="251">
        <v>0</v>
      </c>
      <c r="H183" s="251">
        <v>0</v>
      </c>
      <c r="I183" s="251">
        <v>0</v>
      </c>
      <c r="J183" s="251">
        <v>0</v>
      </c>
      <c r="K183" s="251">
        <v>640</v>
      </c>
      <c r="L183" s="251">
        <v>999</v>
      </c>
      <c r="M183" s="251">
        <v>1478</v>
      </c>
      <c r="N183" s="251">
        <v>0</v>
      </c>
      <c r="O183" s="251">
        <v>0</v>
      </c>
      <c r="P183" s="251">
        <v>700</v>
      </c>
      <c r="Q183" s="251"/>
      <c r="R183" s="251"/>
      <c r="S183" s="251"/>
      <c r="T183" s="251"/>
      <c r="U183" s="251"/>
      <c r="V183" s="251"/>
      <c r="W183" s="251"/>
      <c r="X183" s="251"/>
      <c r="Y183" s="251"/>
      <c r="Z183" s="251"/>
      <c r="AA183" s="251"/>
      <c r="AB183" s="251"/>
      <c r="AC183" s="251"/>
      <c r="AD183" s="251"/>
      <c r="AE183" s="251"/>
      <c r="AF183" s="251"/>
      <c r="AG183" s="251"/>
      <c r="AH183" s="251"/>
      <c r="AI183" s="251"/>
      <c r="AJ183" s="251"/>
    </row>
    <row r="184" spans="1:36" s="112" customFormat="1" x14ac:dyDescent="0.45">
      <c r="A184" s="110"/>
      <c r="B184" s="237" t="s">
        <v>142</v>
      </c>
      <c r="C184" s="242">
        <f t="shared" ref="C184:C186" si="39">SUM(F184:AJ184)</f>
        <v>9140</v>
      </c>
      <c r="D184" s="111"/>
      <c r="E184" s="131"/>
      <c r="F184" s="255">
        <v>3360</v>
      </c>
      <c r="G184" s="251">
        <v>840</v>
      </c>
      <c r="H184" s="251">
        <v>0</v>
      </c>
      <c r="I184" s="251">
        <v>0</v>
      </c>
      <c r="J184" s="251">
        <v>0</v>
      </c>
      <c r="K184" s="251">
        <v>0</v>
      </c>
      <c r="L184" s="251">
        <v>0</v>
      </c>
      <c r="M184" s="251">
        <v>0</v>
      </c>
      <c r="N184" s="251">
        <v>0</v>
      </c>
      <c r="O184" s="251">
        <v>4940</v>
      </c>
      <c r="P184" s="251">
        <v>0</v>
      </c>
      <c r="Q184" s="251"/>
      <c r="R184" s="251"/>
      <c r="S184" s="251"/>
      <c r="T184" s="251"/>
      <c r="U184" s="251"/>
      <c r="V184" s="251"/>
      <c r="W184" s="251"/>
      <c r="X184" s="251"/>
      <c r="Y184" s="251"/>
      <c r="Z184" s="251"/>
      <c r="AA184" s="251"/>
      <c r="AB184" s="251"/>
      <c r="AC184" s="251"/>
      <c r="AD184" s="251"/>
      <c r="AE184" s="251"/>
      <c r="AF184" s="251"/>
      <c r="AG184" s="251"/>
      <c r="AH184" s="251"/>
      <c r="AI184" s="251"/>
      <c r="AJ184" s="251"/>
    </row>
    <row r="185" spans="1:36" s="115" customFormat="1" x14ac:dyDescent="0.45">
      <c r="A185" s="113"/>
      <c r="B185" s="234" t="s">
        <v>143</v>
      </c>
      <c r="C185" s="242">
        <f t="shared" si="39"/>
        <v>0</v>
      </c>
      <c r="D185" s="114"/>
      <c r="E185" s="132"/>
      <c r="F185" s="255">
        <v>0</v>
      </c>
      <c r="G185" s="255">
        <v>0</v>
      </c>
      <c r="H185" s="255">
        <v>0</v>
      </c>
      <c r="I185" s="255">
        <v>0</v>
      </c>
      <c r="J185" s="255">
        <v>0</v>
      </c>
      <c r="K185" s="255">
        <v>0</v>
      </c>
      <c r="L185" s="255">
        <v>0</v>
      </c>
      <c r="M185" s="255">
        <v>0</v>
      </c>
      <c r="N185" s="255">
        <v>0</v>
      </c>
      <c r="O185" s="255">
        <v>0</v>
      </c>
      <c r="P185" s="255">
        <v>0</v>
      </c>
      <c r="Q185" s="255">
        <v>0</v>
      </c>
      <c r="R185" s="255">
        <v>0</v>
      </c>
      <c r="S185" s="255">
        <v>0</v>
      </c>
      <c r="T185" s="255">
        <v>0</v>
      </c>
      <c r="U185" s="255">
        <v>0</v>
      </c>
      <c r="V185" s="255">
        <v>0</v>
      </c>
      <c r="W185" s="255">
        <v>0</v>
      </c>
      <c r="X185" s="255">
        <v>0</v>
      </c>
      <c r="Y185" s="255">
        <v>0</v>
      </c>
      <c r="Z185" s="255">
        <v>0</v>
      </c>
      <c r="AA185" s="255">
        <v>0</v>
      </c>
      <c r="AB185" s="255">
        <v>0</v>
      </c>
      <c r="AC185" s="255">
        <v>0</v>
      </c>
      <c r="AD185" s="255">
        <v>0</v>
      </c>
      <c r="AE185" s="255">
        <v>0</v>
      </c>
      <c r="AF185" s="255">
        <v>0</v>
      </c>
      <c r="AG185" s="255">
        <v>0</v>
      </c>
      <c r="AH185" s="255">
        <v>0</v>
      </c>
      <c r="AI185" s="255">
        <v>0</v>
      </c>
      <c r="AJ185" s="255">
        <v>0</v>
      </c>
    </row>
    <row r="186" spans="1:36" s="115" customFormat="1" x14ac:dyDescent="0.45">
      <c r="A186" s="113"/>
      <c r="B186" s="234" t="s">
        <v>144</v>
      </c>
      <c r="C186" s="242">
        <f t="shared" si="39"/>
        <v>0</v>
      </c>
      <c r="D186" s="114"/>
      <c r="E186" s="132"/>
      <c r="F186" s="255">
        <v>0</v>
      </c>
      <c r="G186" s="255">
        <v>0</v>
      </c>
      <c r="H186" s="255">
        <v>0</v>
      </c>
      <c r="I186" s="255">
        <v>0</v>
      </c>
      <c r="J186" s="255">
        <v>0</v>
      </c>
      <c r="K186" s="255">
        <v>0</v>
      </c>
      <c r="L186" s="255">
        <v>0</v>
      </c>
      <c r="M186" s="255">
        <v>0</v>
      </c>
      <c r="N186" s="255">
        <v>0</v>
      </c>
      <c r="O186" s="255">
        <v>0</v>
      </c>
      <c r="P186" s="255">
        <v>0</v>
      </c>
      <c r="Q186" s="255">
        <v>0</v>
      </c>
      <c r="R186" s="255">
        <v>0</v>
      </c>
      <c r="S186" s="255">
        <v>0</v>
      </c>
      <c r="T186" s="255">
        <v>0</v>
      </c>
      <c r="U186" s="255">
        <v>0</v>
      </c>
      <c r="V186" s="255">
        <v>0</v>
      </c>
      <c r="W186" s="255">
        <v>0</v>
      </c>
      <c r="X186" s="255">
        <v>0</v>
      </c>
      <c r="Y186" s="255">
        <v>0</v>
      </c>
      <c r="Z186" s="255">
        <v>0</v>
      </c>
      <c r="AA186" s="255">
        <v>0</v>
      </c>
      <c r="AB186" s="255">
        <v>0</v>
      </c>
      <c r="AC186" s="255">
        <v>0</v>
      </c>
      <c r="AD186" s="255">
        <v>0</v>
      </c>
      <c r="AE186" s="255">
        <v>0</v>
      </c>
      <c r="AF186" s="255">
        <v>0</v>
      </c>
      <c r="AG186" s="255">
        <v>0</v>
      </c>
      <c r="AH186" s="255">
        <v>0</v>
      </c>
      <c r="AI186" s="255">
        <v>0</v>
      </c>
      <c r="AJ186" s="255">
        <v>0</v>
      </c>
    </row>
    <row r="187" spans="1:36" ht="19.8" thickBot="1" x14ac:dyDescent="0.5">
      <c r="B187" s="238" t="s">
        <v>193</v>
      </c>
      <c r="C187" s="244">
        <f>SUM(F187:AJ187)</f>
        <v>-5323</v>
      </c>
      <c r="D187" s="80"/>
      <c r="E187" s="133"/>
      <c r="F187" s="256">
        <f>F183+F185-F184-F186</f>
        <v>-3360</v>
      </c>
      <c r="G187" s="256">
        <f t="shared" ref="G187:AH187" si="40">G183+G185-G184-G186</f>
        <v>-840</v>
      </c>
      <c r="H187" s="256">
        <f t="shared" si="40"/>
        <v>0</v>
      </c>
      <c r="I187" s="256">
        <f t="shared" si="40"/>
        <v>0</v>
      </c>
      <c r="J187" s="256">
        <f t="shared" si="40"/>
        <v>0</v>
      </c>
      <c r="K187" s="256">
        <f t="shared" si="40"/>
        <v>640</v>
      </c>
      <c r="L187" s="256">
        <f t="shared" si="40"/>
        <v>999</v>
      </c>
      <c r="M187" s="256">
        <f t="shared" si="40"/>
        <v>1478</v>
      </c>
      <c r="N187" s="256">
        <f t="shared" si="40"/>
        <v>0</v>
      </c>
      <c r="O187" s="256">
        <f t="shared" si="40"/>
        <v>-4940</v>
      </c>
      <c r="P187" s="256">
        <f t="shared" si="40"/>
        <v>700</v>
      </c>
      <c r="Q187" s="256">
        <f t="shared" si="40"/>
        <v>0</v>
      </c>
      <c r="R187" s="256">
        <f t="shared" si="40"/>
        <v>0</v>
      </c>
      <c r="S187" s="256">
        <f t="shared" si="40"/>
        <v>0</v>
      </c>
      <c r="T187" s="256">
        <f t="shared" si="40"/>
        <v>0</v>
      </c>
      <c r="U187" s="256">
        <f t="shared" si="40"/>
        <v>0</v>
      </c>
      <c r="V187" s="256">
        <f t="shared" si="40"/>
        <v>0</v>
      </c>
      <c r="W187" s="256">
        <f t="shared" si="40"/>
        <v>0</v>
      </c>
      <c r="X187" s="256">
        <f t="shared" si="40"/>
        <v>0</v>
      </c>
      <c r="Y187" s="256">
        <f t="shared" si="40"/>
        <v>0</v>
      </c>
      <c r="Z187" s="256">
        <f t="shared" si="40"/>
        <v>0</v>
      </c>
      <c r="AA187" s="256">
        <f t="shared" si="40"/>
        <v>0</v>
      </c>
      <c r="AB187" s="256">
        <f t="shared" si="40"/>
        <v>0</v>
      </c>
      <c r="AC187" s="256">
        <f t="shared" si="40"/>
        <v>0</v>
      </c>
      <c r="AD187" s="256">
        <f t="shared" si="40"/>
        <v>0</v>
      </c>
      <c r="AE187" s="256">
        <f t="shared" si="40"/>
        <v>0</v>
      </c>
      <c r="AF187" s="256">
        <f t="shared" si="40"/>
        <v>0</v>
      </c>
      <c r="AG187" s="256">
        <f t="shared" si="40"/>
        <v>0</v>
      </c>
      <c r="AH187" s="256">
        <f t="shared" si="40"/>
        <v>0</v>
      </c>
      <c r="AI187" s="256">
        <f t="shared" ref="AI187:AJ187" si="41">AI183+AI185-AI184-AI186</f>
        <v>0</v>
      </c>
      <c r="AJ187" s="256">
        <f t="shared" si="41"/>
        <v>0</v>
      </c>
    </row>
    <row r="188" spans="1:36" ht="21" thickBot="1" x14ac:dyDescent="0.5">
      <c r="B188" s="120" t="s">
        <v>168</v>
      </c>
      <c r="C188" s="239">
        <f>SUM(F188:AJ188)</f>
        <v>-10868.372258999705</v>
      </c>
      <c r="D188" s="81"/>
      <c r="E188" s="82"/>
      <c r="F188" s="228">
        <f t="shared" ref="F188:AI188" si="42">F172-F177-F182-F187</f>
        <v>9707.0501659997462</v>
      </c>
      <c r="G188" s="229">
        <f t="shared" si="42"/>
        <v>-7547.465050999941</v>
      </c>
      <c r="H188" s="229">
        <f t="shared" si="42"/>
        <v>-3959.6380130003008</v>
      </c>
      <c r="I188" s="229">
        <f t="shared" si="42"/>
        <v>-1615.1121259998681</v>
      </c>
      <c r="J188" s="229">
        <f>J172-J177-J182-J187</f>
        <v>-3548.2342920001165</v>
      </c>
      <c r="K188" s="229">
        <f t="shared" si="42"/>
        <v>-511.70557799986909</v>
      </c>
      <c r="L188" s="229">
        <f>L172-L177-L182-L187</f>
        <v>-1464.2124499999836</v>
      </c>
      <c r="M188" s="229">
        <f t="shared" si="42"/>
        <v>5299.3318230000523</v>
      </c>
      <c r="N188" s="229">
        <f t="shared" si="42"/>
        <v>-3526.0280659995542</v>
      </c>
      <c r="O188" s="229">
        <f t="shared" si="42"/>
        <v>-3044.7855660000851</v>
      </c>
      <c r="P188" s="229">
        <f t="shared" si="42"/>
        <v>-657.57310599978427</v>
      </c>
      <c r="Q188" s="229">
        <f t="shared" si="42"/>
        <v>0</v>
      </c>
      <c r="R188" s="229">
        <f t="shared" si="42"/>
        <v>0</v>
      </c>
      <c r="S188" s="229">
        <f t="shared" si="42"/>
        <v>0</v>
      </c>
      <c r="T188" s="229">
        <f t="shared" si="42"/>
        <v>0</v>
      </c>
      <c r="U188" s="229">
        <f t="shared" si="42"/>
        <v>0</v>
      </c>
      <c r="V188" s="229">
        <f t="shared" si="42"/>
        <v>0</v>
      </c>
      <c r="W188" s="229">
        <f t="shared" si="42"/>
        <v>0</v>
      </c>
      <c r="X188" s="229">
        <f t="shared" si="42"/>
        <v>0</v>
      </c>
      <c r="Y188" s="229">
        <f>Y172-Y177-Y182-Y187</f>
        <v>0</v>
      </c>
      <c r="Z188" s="229">
        <f t="shared" si="42"/>
        <v>0</v>
      </c>
      <c r="AA188" s="229">
        <f>AA172-AA177-AA182-AA187</f>
        <v>0</v>
      </c>
      <c r="AB188" s="229">
        <f t="shared" si="42"/>
        <v>0</v>
      </c>
      <c r="AC188" s="229">
        <f t="shared" si="42"/>
        <v>0</v>
      </c>
      <c r="AD188" s="229">
        <f t="shared" si="42"/>
        <v>0</v>
      </c>
      <c r="AE188" s="229">
        <f t="shared" si="42"/>
        <v>0</v>
      </c>
      <c r="AF188" s="229">
        <f t="shared" si="42"/>
        <v>0</v>
      </c>
      <c r="AG188" s="229">
        <f t="shared" si="42"/>
        <v>0</v>
      </c>
      <c r="AH188" s="229">
        <f t="shared" si="42"/>
        <v>0</v>
      </c>
      <c r="AI188" s="229">
        <f t="shared" si="42"/>
        <v>0</v>
      </c>
      <c r="AJ188" s="229">
        <f t="shared" ref="AJ188" si="43">AJ172-AJ177-AJ182-AJ187</f>
        <v>0</v>
      </c>
    </row>
    <row r="189" spans="1:36" ht="20.100000000000001" customHeight="1" x14ac:dyDescent="0.45"/>
    <row r="190" spans="1:36" x14ac:dyDescent="0.45">
      <c r="C190" s="187">
        <f>C188-C166</f>
        <v>2.9467628337442875E-10</v>
      </c>
      <c r="E190" s="109"/>
      <c r="F190" s="83"/>
      <c r="G190" s="83"/>
      <c r="H190" s="83"/>
      <c r="I190" s="83"/>
      <c r="J190" s="83"/>
      <c r="K190" s="108"/>
      <c r="L190" s="118"/>
      <c r="O190" s="84"/>
      <c r="P190" s="84"/>
      <c r="Q190" s="119"/>
      <c r="R190" s="119"/>
      <c r="S190" s="119"/>
      <c r="T190" s="119"/>
      <c r="U190" s="119"/>
      <c r="V190" s="119"/>
      <c r="W190" s="119"/>
      <c r="X190" s="119"/>
      <c r="Y190" s="119"/>
      <c r="Z190" s="119"/>
      <c r="AA190" s="134"/>
    </row>
    <row r="191" spans="1:36" x14ac:dyDescent="0.45">
      <c r="D191" s="75"/>
      <c r="E191" s="109"/>
      <c r="G191" s="90"/>
      <c r="H191" s="90"/>
      <c r="I191" s="90"/>
      <c r="J191" s="91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25"/>
    </row>
    <row r="192" spans="1:36" x14ac:dyDescent="0.45">
      <c r="C192" s="75"/>
      <c r="E192" s="109"/>
      <c r="F192" s="224"/>
      <c r="G192" s="92"/>
      <c r="H192" s="93"/>
      <c r="I192" s="94"/>
      <c r="J192" s="91"/>
    </row>
    <row r="193" spans="3:25" x14ac:dyDescent="0.45">
      <c r="C193" s="75"/>
      <c r="E193" s="109"/>
      <c r="G193" s="92"/>
      <c r="H193" s="93"/>
      <c r="I193" s="95"/>
      <c r="J193" s="96"/>
    </row>
    <row r="194" spans="3:25" x14ac:dyDescent="0.45">
      <c r="C194" s="75"/>
      <c r="E194" s="109"/>
      <c r="Y194" s="117"/>
    </row>
    <row r="195" spans="3:25" x14ac:dyDescent="0.45">
      <c r="E195" s="109"/>
    </row>
    <row r="196" spans="3:25" x14ac:dyDescent="0.45">
      <c r="E196" s="109"/>
    </row>
    <row r="197" spans="3:25" x14ac:dyDescent="0.45">
      <c r="E197" s="109"/>
    </row>
    <row r="198" spans="3:25" x14ac:dyDescent="0.45">
      <c r="E198" s="109"/>
    </row>
    <row r="199" spans="3:25" x14ac:dyDescent="0.45">
      <c r="E199" s="109"/>
    </row>
    <row r="200" spans="3:25" x14ac:dyDescent="0.45">
      <c r="E200" s="109"/>
    </row>
    <row r="201" spans="3:25" x14ac:dyDescent="0.45">
      <c r="E201" s="109"/>
    </row>
    <row r="202" spans="3:25" x14ac:dyDescent="0.45">
      <c r="E202" s="109"/>
    </row>
    <row r="203" spans="3:25" x14ac:dyDescent="0.45">
      <c r="E203" s="109"/>
    </row>
    <row r="204" spans="3:25" x14ac:dyDescent="0.45">
      <c r="E204" s="109"/>
    </row>
    <row r="205" spans="3:25" x14ac:dyDescent="0.45">
      <c r="E205" s="109"/>
    </row>
    <row r="206" spans="3:25" x14ac:dyDescent="0.45">
      <c r="E206" s="109"/>
    </row>
    <row r="207" spans="3:25" x14ac:dyDescent="0.45">
      <c r="E207" s="109"/>
    </row>
    <row r="208" spans="3:25" x14ac:dyDescent="0.45">
      <c r="E208" s="109"/>
    </row>
    <row r="209" spans="5:5" x14ac:dyDescent="0.45">
      <c r="E209" s="109"/>
    </row>
  </sheetData>
  <sortState xmlns:xlrd2="http://schemas.microsoft.com/office/spreadsheetml/2017/richdata2" ref="A3:AJ38">
    <sortCondition ref="A6"/>
  </sortState>
  <conditionalFormatting sqref="Y3:AJ166 E3:E165">
    <cfRule type="cellIs" dxfId="11" priority="77" operator="lessThan">
      <formula>0</formula>
    </cfRule>
  </conditionalFormatting>
  <conditionalFormatting sqref="C3:D166">
    <cfRule type="cellIs" dxfId="10" priority="74" operator="lessThan">
      <formula>0</formula>
    </cfRule>
    <cfRule type="cellIs" priority="75" operator="lessThan">
      <formula>0</formula>
    </cfRule>
    <cfRule type="cellIs" priority="76" operator="lessThan">
      <formula>0</formula>
    </cfRule>
  </conditionalFormatting>
  <conditionalFormatting sqref="F3:AJ166 C3:D166">
    <cfRule type="cellIs" dxfId="9" priority="72" operator="lessThan">
      <formula>0</formula>
    </cfRule>
    <cfRule type="cellIs" dxfId="8" priority="73" operator="lessThan">
      <formula>0</formula>
    </cfRule>
  </conditionalFormatting>
  <conditionalFormatting sqref="F175:AJ176">
    <cfRule type="cellIs" dxfId="7" priority="45" operator="lessThan">
      <formula>0</formula>
    </cfRule>
  </conditionalFormatting>
  <conditionalFormatting sqref="C187">
    <cfRule type="cellIs" dxfId="6" priority="44" operator="lessThan">
      <formula>0</formula>
    </cfRule>
  </conditionalFormatting>
  <conditionalFormatting sqref="C183:C186">
    <cfRule type="cellIs" dxfId="5" priority="43" operator="lessThan">
      <formula>0</formula>
    </cfRule>
  </conditionalFormatting>
  <conditionalFormatting sqref="C188">
    <cfRule type="cellIs" dxfId="4" priority="40" operator="lessThan">
      <formula>0</formula>
    </cfRule>
    <cfRule type="cellIs" priority="41" operator="lessThan">
      <formula>0</formula>
    </cfRule>
    <cfRule type="cellIs" priority="42" operator="lessThan">
      <formula>0</formula>
    </cfRule>
  </conditionalFormatting>
  <conditionalFormatting sqref="C188">
    <cfRule type="cellIs" dxfId="3" priority="38" operator="lessThan">
      <formula>0</formula>
    </cfRule>
    <cfRule type="cellIs" dxfId="2" priority="39" operator="lessThan">
      <formula>0</formula>
    </cfRule>
  </conditionalFormatting>
  <conditionalFormatting sqref="F187:AJ187">
    <cfRule type="cellIs" dxfId="1" priority="35" operator="lessThan">
      <formula>0</formula>
    </cfRule>
  </conditionalFormatting>
  <printOptions verticalCentered="1"/>
  <pageMargins left="0.15748031496062992" right="0.23622047244094491" top="0.11811023622047245" bottom="0" header="0.31496062992125984" footer="0.15748031496062992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171"/>
  <sheetViews>
    <sheetView zoomScale="80" zoomScaleNormal="80" workbookViewId="0">
      <pane xSplit="3" ySplit="2" topLeftCell="D132" activePane="bottomRight" state="frozen"/>
      <selection pane="topRight" activeCell="D1" sqref="D1"/>
      <selection pane="bottomLeft" activeCell="A3" sqref="A3"/>
      <selection pane="bottomRight" activeCell="L168" sqref="L168"/>
    </sheetView>
  </sheetViews>
  <sheetFormatPr defaultColWidth="9.44140625" defaultRowHeight="19.2" x14ac:dyDescent="0.45"/>
  <cols>
    <col min="1" max="1" width="5.44140625" style="9" customWidth="1"/>
    <col min="2" max="2" width="57" style="9" customWidth="1"/>
    <col min="3" max="3" width="19.44140625" style="20" customWidth="1"/>
    <col min="4" max="4" width="11.5546875" style="9" customWidth="1"/>
    <col min="5" max="5" width="12" style="21" customWidth="1"/>
    <col min="6" max="6" width="11.5546875" style="9" customWidth="1"/>
    <col min="7" max="7" width="12.44140625" style="9" customWidth="1"/>
    <col min="8" max="9" width="11.5546875" style="9" customWidth="1"/>
    <col min="10" max="23" width="10.5546875" style="9" customWidth="1"/>
    <col min="24" max="24" width="10.44140625" style="9" customWidth="1"/>
    <col min="25" max="31" width="10.5546875" style="9" customWidth="1"/>
    <col min="32" max="33" width="9.5546875" style="9" bestFit="1" customWidth="1"/>
    <col min="34" max="16384" width="9.44140625" style="9"/>
  </cols>
  <sheetData>
    <row r="1" spans="1:34" ht="25.2" thickBot="1" x14ac:dyDescent="0.6">
      <c r="B1" s="4" t="str">
        <f>'Dezechilibre(MWh)'!B1</f>
        <v>DEZECHILIBRE ZILNICE INIȚIALE   - conform GMOIS in luna IUNIE 2025</v>
      </c>
      <c r="C1" s="24"/>
      <c r="D1" s="25"/>
      <c r="E1" s="26"/>
      <c r="F1" s="25"/>
      <c r="G1" s="25"/>
      <c r="H1" s="25"/>
      <c r="I1" s="25"/>
      <c r="J1" s="25"/>
    </row>
    <row r="2" spans="1:34" ht="44.25" customHeight="1" thickBot="1" x14ac:dyDescent="0.5">
      <c r="A2" s="159" t="s">
        <v>1</v>
      </c>
      <c r="B2" s="160" t="s">
        <v>369</v>
      </c>
      <c r="C2" s="8" t="str">
        <f>'Dezechilibre(MWh)'!C2</f>
        <v xml:space="preserve">DEZECHILIBRUL TOTAL                                             </v>
      </c>
      <c r="D2" s="99">
        <f>'Dezechilibre(MWh)'!F2</f>
        <v>45444</v>
      </c>
      <c r="E2" s="99">
        <f>'Dezechilibre(MWh)'!G2</f>
        <v>45445</v>
      </c>
      <c r="F2" s="99">
        <f>'Dezechilibre(MWh)'!H2</f>
        <v>45446</v>
      </c>
      <c r="G2" s="99">
        <f>'Dezechilibre(MWh)'!I2</f>
        <v>45447</v>
      </c>
      <c r="H2" s="99">
        <f>'Dezechilibre(MWh)'!J2</f>
        <v>45448</v>
      </c>
      <c r="I2" s="99">
        <f>'Dezechilibre(MWh)'!K2</f>
        <v>45449</v>
      </c>
      <c r="J2" s="99">
        <f>'Dezechilibre(MWh)'!L2</f>
        <v>45450</v>
      </c>
      <c r="K2" s="99">
        <f>'Dezechilibre(MWh)'!M2</f>
        <v>45451</v>
      </c>
      <c r="L2" s="99">
        <f>'Dezechilibre(MWh)'!N2</f>
        <v>45452</v>
      </c>
      <c r="M2" s="99">
        <f>'Dezechilibre(MWh)'!O2</f>
        <v>45453</v>
      </c>
      <c r="N2" s="99">
        <f>'Dezechilibre(MWh)'!P2</f>
        <v>45454</v>
      </c>
      <c r="O2" s="99">
        <f>'Dezechilibre(MWh)'!Q2</f>
        <v>45455</v>
      </c>
      <c r="P2" s="99">
        <f>'Dezechilibre(MWh)'!R2</f>
        <v>45456</v>
      </c>
      <c r="Q2" s="99">
        <f>'Dezechilibre(MWh)'!S2</f>
        <v>45457</v>
      </c>
      <c r="R2" s="99">
        <f>'Dezechilibre(MWh)'!T2</f>
        <v>45458</v>
      </c>
      <c r="S2" s="99">
        <f>'Dezechilibre(MWh)'!U2</f>
        <v>45459</v>
      </c>
      <c r="T2" s="99">
        <f>'Dezechilibre(MWh)'!V2</f>
        <v>45460</v>
      </c>
      <c r="U2" s="99">
        <f>'Dezechilibre(MWh)'!W2</f>
        <v>45461</v>
      </c>
      <c r="V2" s="99">
        <f>'Dezechilibre(MWh)'!X2</f>
        <v>45462</v>
      </c>
      <c r="W2" s="99">
        <f>'Dezechilibre(MWh)'!Y2</f>
        <v>45463</v>
      </c>
      <c r="X2" s="99">
        <f>'Dezechilibre(MWh)'!Z2</f>
        <v>45464</v>
      </c>
      <c r="Y2" s="99">
        <f>'Dezechilibre(MWh)'!AA2</f>
        <v>45465</v>
      </c>
      <c r="Z2" s="99">
        <f>'Dezechilibre(MWh)'!AB2</f>
        <v>45466</v>
      </c>
      <c r="AA2" s="99">
        <f>'Dezechilibre(MWh)'!AC2</f>
        <v>45467</v>
      </c>
      <c r="AB2" s="99">
        <f>'Dezechilibre(MWh)'!AD2</f>
        <v>45468</v>
      </c>
      <c r="AC2" s="99">
        <f>'Dezechilibre(MWh)'!AE2</f>
        <v>45469</v>
      </c>
      <c r="AD2" s="99">
        <f>'Dezechilibre(MWh)'!AF2</f>
        <v>45470</v>
      </c>
      <c r="AE2" s="99">
        <f>'Dezechilibre(MWh)'!AG2</f>
        <v>45471</v>
      </c>
      <c r="AF2" s="99">
        <f>'Dezechilibre(MWh)'!AH2</f>
        <v>45472</v>
      </c>
      <c r="AG2" s="99">
        <f>'Dezechilibre(MWh)'!AI2</f>
        <v>45473</v>
      </c>
      <c r="AH2" s="99">
        <f>'Dezechilibre(MWh)'!AJ2</f>
        <v>0</v>
      </c>
    </row>
    <row r="3" spans="1:34" s="13" customFormat="1" x14ac:dyDescent="0.45">
      <c r="A3" s="156">
        <v>1</v>
      </c>
      <c r="B3" s="103" t="s">
        <v>239</v>
      </c>
      <c r="C3" s="157">
        <f>SUM(D3:AH3)</f>
        <v>0.12055958939408082</v>
      </c>
      <c r="D3" s="158">
        <f>'Dezechilibre(MWh)'!F3/10.711/1000</f>
        <v>0.19518233983755018</v>
      </c>
      <c r="E3" s="158">
        <f>'Dezechilibre(MWh)'!G3/10.711/1000</f>
        <v>-1.8976282793389972E-2</v>
      </c>
      <c r="F3" s="158">
        <f>'Dezechilibre(MWh)'!H3/10.711/1000</f>
        <v>6.426105330968164E-2</v>
      </c>
      <c r="G3" s="158">
        <f>'Dezechilibre(MWh)'!I3/10.711/1000</f>
        <v>2.6488131360283818E-2</v>
      </c>
      <c r="H3" s="158">
        <f>'Dezechilibre(MWh)'!J3/10.711/1000</f>
        <v>-3.2996455419662028E-2</v>
      </c>
      <c r="I3" s="158">
        <f>'Dezechilibre(MWh)'!K3/10.711/1000</f>
        <v>-8.5511021286527863E-2</v>
      </c>
      <c r="J3" s="158">
        <f>'Dezechilibre(MWh)'!L3/10.711/1000</f>
        <v>8.5791887778918861E-3</v>
      </c>
      <c r="K3" s="158">
        <f>'Dezechilibre(MWh)'!M3/10.711/1000</f>
        <v>4.9737763980954156E-2</v>
      </c>
      <c r="L3" s="158">
        <f>'Dezechilibre(MWh)'!N3/10.711/1000</f>
        <v>-5.6144924470170852E-2</v>
      </c>
      <c r="M3" s="158">
        <f>'Dezechilibre(MWh)'!O3/10.711/1000</f>
        <v>-8.2685728690131636E-3</v>
      </c>
      <c r="N3" s="158">
        <f>'Dezechilibre(MWh)'!P3/10.711/1000</f>
        <v>-2.1791631033516942E-2</v>
      </c>
      <c r="O3" s="158">
        <f>'Dezechilibre(MWh)'!Q3/10.711/1000</f>
        <v>0</v>
      </c>
      <c r="P3" s="158">
        <f>'Dezechilibre(MWh)'!R3/10.711/1000</f>
        <v>0</v>
      </c>
      <c r="Q3" s="158">
        <f>'Dezechilibre(MWh)'!S3/10.711/1000</f>
        <v>0</v>
      </c>
      <c r="R3" s="158">
        <f>'Dezechilibre(MWh)'!T3/10.711/1000</f>
        <v>0</v>
      </c>
      <c r="S3" s="158">
        <f>'Dezechilibre(MWh)'!U3/10.711/1000</f>
        <v>0</v>
      </c>
      <c r="T3" s="158">
        <f>'Dezechilibre(MWh)'!V3/10.711/1000</f>
        <v>0</v>
      </c>
      <c r="U3" s="158">
        <f>'Dezechilibre(MWh)'!W3/10.711/1000</f>
        <v>0</v>
      </c>
      <c r="V3" s="158">
        <f>'Dezechilibre(MWh)'!X3/10.711/1000</f>
        <v>0</v>
      </c>
      <c r="W3" s="158">
        <f>'Dezechilibre(MWh)'!Y3/10.711/1000</f>
        <v>0</v>
      </c>
      <c r="X3" s="158">
        <f>'Dezechilibre(MWh)'!Z3/10.711/1000</f>
        <v>0</v>
      </c>
      <c r="Y3" s="158">
        <f>'Dezechilibre(MWh)'!AA3/10.711/1000</f>
        <v>0</v>
      </c>
      <c r="Z3" s="158">
        <f>'Dezechilibre(MWh)'!AB3/10.711/1000</f>
        <v>0</v>
      </c>
      <c r="AA3" s="158">
        <f>'Dezechilibre(MWh)'!AC3/10.711/1000</f>
        <v>0</v>
      </c>
      <c r="AB3" s="158">
        <f>'Dezechilibre(MWh)'!AD3/10.711/1000</f>
        <v>0</v>
      </c>
      <c r="AC3" s="158">
        <f>'Dezechilibre(MWh)'!AE3/10.711/1000</f>
        <v>0</v>
      </c>
      <c r="AD3" s="158">
        <f>'Dezechilibre(MWh)'!AF3/10.711/1000</f>
        <v>0</v>
      </c>
      <c r="AE3" s="158">
        <f>'Dezechilibre(MWh)'!AG3/10.711/1000</f>
        <v>0</v>
      </c>
      <c r="AF3" s="158">
        <f>'Dezechilibre(MWh)'!AH3/10.711/1000</f>
        <v>0</v>
      </c>
      <c r="AG3" s="158">
        <f>'Dezechilibre(MWh)'!AI3/10.711/1000</f>
        <v>0</v>
      </c>
      <c r="AH3" s="158">
        <f>'Dezechilibre(MWh)'!AJ3/10.711/1000</f>
        <v>0</v>
      </c>
    </row>
    <row r="4" spans="1:34" s="13" customFormat="1" x14ac:dyDescent="0.45">
      <c r="A4" s="102">
        <v>2</v>
      </c>
      <c r="B4" s="14" t="s">
        <v>85</v>
      </c>
      <c r="C4" s="157">
        <f t="shared" ref="C4:C66" si="0">SUM(D4:AH4)</f>
        <v>-0.15152966343011853</v>
      </c>
      <c r="D4" s="158">
        <f>'Dezechilibre(MWh)'!F4/10.711/1000</f>
        <v>0.35009762057697691</v>
      </c>
      <c r="E4" s="158">
        <f>'Dezechilibre(MWh)'!G4/10.711/1000</f>
        <v>2.595281925123704E-2</v>
      </c>
      <c r="F4" s="158">
        <f>'Dezechilibre(MWh)'!H4/10.711/1000</f>
        <v>-0.23295768182242554</v>
      </c>
      <c r="G4" s="158">
        <f>'Dezechilibre(MWh)'!I4/10.711/1000</f>
        <v>2.8357485202128652E-2</v>
      </c>
      <c r="H4" s="158">
        <f>'Dezechilibre(MWh)'!J4/10.711/1000</f>
        <v>6.3552262347119789E-2</v>
      </c>
      <c r="I4" s="158">
        <f>'Dezechilibre(MWh)'!K4/10.711/1000</f>
        <v>-6.8373932405937816E-3</v>
      </c>
      <c r="J4" s="158">
        <f>'Dezechilibre(MWh)'!L4/10.711/1000</f>
        <v>-0.10725981757072169</v>
      </c>
      <c r="K4" s="158">
        <f>'Dezechilibre(MWh)'!M4/10.711/1000</f>
        <v>5.6539351134347864E-3</v>
      </c>
      <c r="L4" s="158">
        <f>'Dezechilibre(MWh)'!N4/10.711/1000</f>
        <v>-0.28570510829987861</v>
      </c>
      <c r="M4" s="158">
        <f>'Dezechilibre(MWh)'!O4/10.711/1000</f>
        <v>-0.10162348660255811</v>
      </c>
      <c r="N4" s="158">
        <f>'Dezechilibre(MWh)'!P4/10.711/1000</f>
        <v>0.10923970161516199</v>
      </c>
      <c r="O4" s="158">
        <f>'Dezechilibre(MWh)'!Q4/10.711/1000</f>
        <v>0</v>
      </c>
      <c r="P4" s="158">
        <f>'Dezechilibre(MWh)'!R4/10.711/1000</f>
        <v>0</v>
      </c>
      <c r="Q4" s="158">
        <f>'Dezechilibre(MWh)'!S4/10.711/1000</f>
        <v>0</v>
      </c>
      <c r="R4" s="158">
        <f>'Dezechilibre(MWh)'!T4/10.711/1000</f>
        <v>0</v>
      </c>
      <c r="S4" s="158">
        <f>'Dezechilibre(MWh)'!U4/10.711/1000</f>
        <v>0</v>
      </c>
      <c r="T4" s="158">
        <f>'Dezechilibre(MWh)'!V4/10.711/1000</f>
        <v>0</v>
      </c>
      <c r="U4" s="158">
        <f>'Dezechilibre(MWh)'!W4/10.711/1000</f>
        <v>0</v>
      </c>
      <c r="V4" s="158">
        <f>'Dezechilibre(MWh)'!X4/10.711/1000</f>
        <v>0</v>
      </c>
      <c r="W4" s="158">
        <f>'Dezechilibre(MWh)'!Y4/10.711/1000</f>
        <v>0</v>
      </c>
      <c r="X4" s="158">
        <f>'Dezechilibre(MWh)'!Z4/10.711/1000</f>
        <v>0</v>
      </c>
      <c r="Y4" s="158">
        <f>'Dezechilibre(MWh)'!AA4/10.711/1000</f>
        <v>0</v>
      </c>
      <c r="Z4" s="158">
        <f>'Dezechilibre(MWh)'!AB4/10.711/1000</f>
        <v>0</v>
      </c>
      <c r="AA4" s="158">
        <f>'Dezechilibre(MWh)'!AC4/10.711/1000</f>
        <v>0</v>
      </c>
      <c r="AB4" s="158">
        <f>'Dezechilibre(MWh)'!AD4/10.711/1000</f>
        <v>0</v>
      </c>
      <c r="AC4" s="158">
        <f>'Dezechilibre(MWh)'!AE4/10.711/1000</f>
        <v>0</v>
      </c>
      <c r="AD4" s="158">
        <f>'Dezechilibre(MWh)'!AF4/10.711/1000</f>
        <v>0</v>
      </c>
      <c r="AE4" s="158">
        <f>'Dezechilibre(MWh)'!AG4/10.711/1000</f>
        <v>0</v>
      </c>
      <c r="AF4" s="158">
        <f>'Dezechilibre(MWh)'!AH4/10.711/1000</f>
        <v>0</v>
      </c>
      <c r="AG4" s="158">
        <f>'Dezechilibre(MWh)'!AI4/10.711/1000</f>
        <v>0</v>
      </c>
      <c r="AH4" s="158">
        <f>'Dezechilibre(MWh)'!AJ4/10.711/1000</f>
        <v>0</v>
      </c>
    </row>
    <row r="5" spans="1:34" s="13" customFormat="1" x14ac:dyDescent="0.45">
      <c r="A5" s="156">
        <v>3</v>
      </c>
      <c r="B5" s="104" t="s">
        <v>47</v>
      </c>
      <c r="C5" s="157">
        <f t="shared" si="0"/>
        <v>0.34722015880870127</v>
      </c>
      <c r="D5" s="158">
        <f>'Dezechilibre(MWh)'!F5/10.711/1000</f>
        <v>8.0986077583792365E-2</v>
      </c>
      <c r="E5" s="158">
        <f>'Dezechilibre(MWh)'!G5/10.711/1000</f>
        <v>-3.5057380916814491E-2</v>
      </c>
      <c r="F5" s="158">
        <f>'Dezechilibre(MWh)'!H5/10.711/1000</f>
        <v>5.8697064233031462E-2</v>
      </c>
      <c r="G5" s="158">
        <f>'Dezechilibre(MWh)'!I5/10.711/1000</f>
        <v>-1.8281592755111566E-3</v>
      </c>
      <c r="H5" s="158">
        <f>'Dezechilibre(MWh)'!J5/10.711/1000</f>
        <v>-3.5768211464849223E-2</v>
      </c>
      <c r="I5" s="158">
        <f>'Dezechilibre(MWh)'!K5/10.711/1000</f>
        <v>5.5586275511156746E-2</v>
      </c>
      <c r="J5" s="158">
        <f>'Dezechilibre(MWh)'!L5/10.711/1000</f>
        <v>-7.3829482681355613E-2</v>
      </c>
      <c r="K5" s="158">
        <f>'Dezechilibre(MWh)'!M5/10.711/1000</f>
        <v>0.24704960722621602</v>
      </c>
      <c r="L5" s="158">
        <f>'Dezechilibre(MWh)'!N5/10.711/1000</f>
        <v>4.8480064699841285E-2</v>
      </c>
      <c r="M5" s="158">
        <f>'Dezechilibre(MWh)'!O5/10.711/1000</f>
        <v>-9.9244944449631209E-3</v>
      </c>
      <c r="N5" s="158">
        <f>'Dezechilibre(MWh)'!P5/10.711/1000</f>
        <v>1.2828798338157034E-2</v>
      </c>
      <c r="O5" s="158">
        <f>'Dezechilibre(MWh)'!Q5/10.711/1000</f>
        <v>0</v>
      </c>
      <c r="P5" s="158">
        <f>'Dezechilibre(MWh)'!R5/10.711/1000</f>
        <v>0</v>
      </c>
      <c r="Q5" s="158">
        <f>'Dezechilibre(MWh)'!S5/10.711/1000</f>
        <v>0</v>
      </c>
      <c r="R5" s="158">
        <f>'Dezechilibre(MWh)'!T5/10.711/1000</f>
        <v>0</v>
      </c>
      <c r="S5" s="158">
        <f>'Dezechilibre(MWh)'!U5/10.711/1000</f>
        <v>0</v>
      </c>
      <c r="T5" s="158">
        <f>'Dezechilibre(MWh)'!V5/10.711/1000</f>
        <v>0</v>
      </c>
      <c r="U5" s="158">
        <f>'Dezechilibre(MWh)'!W5/10.711/1000</f>
        <v>0</v>
      </c>
      <c r="V5" s="158">
        <f>'Dezechilibre(MWh)'!X5/10.711/1000</f>
        <v>0</v>
      </c>
      <c r="W5" s="158">
        <f>'Dezechilibre(MWh)'!Y5/10.711/1000</f>
        <v>0</v>
      </c>
      <c r="X5" s="158">
        <f>'Dezechilibre(MWh)'!Z5/10.711/1000</f>
        <v>0</v>
      </c>
      <c r="Y5" s="158">
        <f>'Dezechilibre(MWh)'!AA5/10.711/1000</f>
        <v>0</v>
      </c>
      <c r="Z5" s="158">
        <f>'Dezechilibre(MWh)'!AB5/10.711/1000</f>
        <v>0</v>
      </c>
      <c r="AA5" s="158">
        <f>'Dezechilibre(MWh)'!AC5/10.711/1000</f>
        <v>0</v>
      </c>
      <c r="AB5" s="158">
        <f>'Dezechilibre(MWh)'!AD5/10.711/1000</f>
        <v>0</v>
      </c>
      <c r="AC5" s="158">
        <f>'Dezechilibre(MWh)'!AE5/10.711/1000</f>
        <v>0</v>
      </c>
      <c r="AD5" s="158">
        <f>'Dezechilibre(MWh)'!AF5/10.711/1000</f>
        <v>0</v>
      </c>
      <c r="AE5" s="158">
        <f>'Dezechilibre(MWh)'!AG5/10.711/1000</f>
        <v>0</v>
      </c>
      <c r="AF5" s="158">
        <f>'Dezechilibre(MWh)'!AH5/10.711/1000</f>
        <v>0</v>
      </c>
      <c r="AG5" s="158">
        <f>'Dezechilibre(MWh)'!AI5/10.711/1000</f>
        <v>0</v>
      </c>
      <c r="AH5" s="158">
        <f>'Dezechilibre(MWh)'!AJ5/10.711/1000</f>
        <v>0</v>
      </c>
    </row>
    <row r="6" spans="1:34" s="13" customFormat="1" x14ac:dyDescent="0.45">
      <c r="A6" s="102">
        <v>4</v>
      </c>
      <c r="B6" s="14" t="s">
        <v>258</v>
      </c>
      <c r="C6" s="157">
        <f t="shared" si="0"/>
        <v>0</v>
      </c>
      <c r="D6" s="158">
        <f>'Dezechilibre(MWh)'!F6/10.711/1000</f>
        <v>0</v>
      </c>
      <c r="E6" s="158">
        <f>'Dezechilibre(MWh)'!G6/10.711/1000</f>
        <v>0</v>
      </c>
      <c r="F6" s="158">
        <f>'Dezechilibre(MWh)'!H6/10.711/1000</f>
        <v>0</v>
      </c>
      <c r="G6" s="158">
        <f>'Dezechilibre(MWh)'!I6/10.711/1000</f>
        <v>0</v>
      </c>
      <c r="H6" s="158">
        <f>'Dezechilibre(MWh)'!J6/10.711/1000</f>
        <v>0</v>
      </c>
      <c r="I6" s="158">
        <f>'Dezechilibre(MWh)'!K6/10.711/1000</f>
        <v>0</v>
      </c>
      <c r="J6" s="158">
        <f>'Dezechilibre(MWh)'!L6/10.711/1000</f>
        <v>0</v>
      </c>
      <c r="K6" s="158">
        <f>'Dezechilibre(MWh)'!M6/10.711/1000</f>
        <v>0</v>
      </c>
      <c r="L6" s="158">
        <f>'Dezechilibre(MWh)'!N6/10.711/1000</f>
        <v>0</v>
      </c>
      <c r="M6" s="158">
        <f>'Dezechilibre(MWh)'!O6/10.711/1000</f>
        <v>0</v>
      </c>
      <c r="N6" s="158">
        <f>'Dezechilibre(MWh)'!P6/10.711/1000</f>
        <v>0</v>
      </c>
      <c r="O6" s="158">
        <f>'Dezechilibre(MWh)'!Q6/10.711/1000</f>
        <v>0</v>
      </c>
      <c r="P6" s="158">
        <f>'Dezechilibre(MWh)'!R6/10.711/1000</f>
        <v>0</v>
      </c>
      <c r="Q6" s="158">
        <f>'Dezechilibre(MWh)'!S6/10.711/1000</f>
        <v>0</v>
      </c>
      <c r="R6" s="158">
        <f>'Dezechilibre(MWh)'!T6/10.711/1000</f>
        <v>0</v>
      </c>
      <c r="S6" s="158">
        <f>'Dezechilibre(MWh)'!U6/10.711/1000</f>
        <v>0</v>
      </c>
      <c r="T6" s="158">
        <f>'Dezechilibre(MWh)'!V6/10.711/1000</f>
        <v>0</v>
      </c>
      <c r="U6" s="158">
        <f>'Dezechilibre(MWh)'!W6/10.711/1000</f>
        <v>0</v>
      </c>
      <c r="V6" s="158">
        <f>'Dezechilibre(MWh)'!X6/10.711/1000</f>
        <v>0</v>
      </c>
      <c r="W6" s="158">
        <f>'Dezechilibre(MWh)'!Y6/10.711/1000</f>
        <v>0</v>
      </c>
      <c r="X6" s="158">
        <f>'Dezechilibre(MWh)'!Z6/10.711/1000</f>
        <v>0</v>
      </c>
      <c r="Y6" s="158">
        <f>'Dezechilibre(MWh)'!AA6/10.711/1000</f>
        <v>0</v>
      </c>
      <c r="Z6" s="158">
        <f>'Dezechilibre(MWh)'!AB6/10.711/1000</f>
        <v>0</v>
      </c>
      <c r="AA6" s="158">
        <f>'Dezechilibre(MWh)'!AC6/10.711/1000</f>
        <v>0</v>
      </c>
      <c r="AB6" s="158">
        <f>'Dezechilibre(MWh)'!AD6/10.711/1000</f>
        <v>0</v>
      </c>
      <c r="AC6" s="158">
        <f>'Dezechilibre(MWh)'!AE6/10.711/1000</f>
        <v>0</v>
      </c>
      <c r="AD6" s="158">
        <f>'Dezechilibre(MWh)'!AF6/10.711/1000</f>
        <v>0</v>
      </c>
      <c r="AE6" s="158">
        <f>'Dezechilibre(MWh)'!AG6/10.711/1000</f>
        <v>0</v>
      </c>
      <c r="AF6" s="158">
        <f>'Dezechilibre(MWh)'!AH6/10.711/1000</f>
        <v>0</v>
      </c>
      <c r="AG6" s="158">
        <f>'Dezechilibre(MWh)'!AI6/10.711/1000</f>
        <v>0</v>
      </c>
      <c r="AH6" s="158">
        <f>'Dezechilibre(MWh)'!AJ6/10.711/1000</f>
        <v>0</v>
      </c>
    </row>
    <row r="7" spans="1:34" s="13" customFormat="1" x14ac:dyDescent="0.45">
      <c r="A7" s="156">
        <v>5</v>
      </c>
      <c r="B7" s="14" t="s">
        <v>64</v>
      </c>
      <c r="C7" s="157">
        <f t="shared" si="0"/>
        <v>-1.850123573895995E-2</v>
      </c>
      <c r="D7" s="158">
        <f>'Dezechilibre(MWh)'!F7/10.711/1000</f>
        <v>-1.8688432639342733E-2</v>
      </c>
      <c r="E7" s="158">
        <f>'Dezechilibre(MWh)'!G7/10.711/1000</f>
        <v>-1.6039772196807023E-5</v>
      </c>
      <c r="F7" s="158">
        <f>'Dezechilibre(MWh)'!H7/10.711/1000</f>
        <v>2.049312855942489E-4</v>
      </c>
      <c r="G7" s="158">
        <f>'Dezechilibre(MWh)'!I7/10.711/1000</f>
        <v>2.147838670525628E-5</v>
      </c>
      <c r="H7" s="158">
        <f>'Dezechilibre(MWh)'!J7/10.711/1000</f>
        <v>-3.4207730370646998E-5</v>
      </c>
      <c r="I7" s="158">
        <f>'Dezechilibre(MWh)'!K7/10.711/1000</f>
        <v>-5.0602278031929783E-5</v>
      </c>
      <c r="J7" s="158">
        <f>'Dezechilibre(MWh)'!L7/10.711/1000</f>
        <v>1.6591541406031183E-5</v>
      </c>
      <c r="K7" s="158">
        <f>'Dezechilibre(MWh)'!M7/10.711/1000</f>
        <v>1.6591541406031183E-5</v>
      </c>
      <c r="L7" s="158">
        <f>'Dezechilibre(MWh)'!N7/10.711/1000</f>
        <v>-6.9755391653440394E-6</v>
      </c>
      <c r="M7" s="158">
        <f>'Dezechilibre(MWh)'!O7/10.711/1000</f>
        <v>1.5921575949957989E-5</v>
      </c>
      <c r="N7" s="158">
        <f>'Dezechilibre(MWh)'!P7/10.711/1000</f>
        <v>1.9507889085986367E-5</v>
      </c>
      <c r="O7" s="158">
        <f>'Dezechilibre(MWh)'!Q7/10.711/1000</f>
        <v>0</v>
      </c>
      <c r="P7" s="158">
        <f>'Dezechilibre(MWh)'!R7/10.711/1000</f>
        <v>0</v>
      </c>
      <c r="Q7" s="158">
        <f>'Dezechilibre(MWh)'!S7/10.711/1000</f>
        <v>0</v>
      </c>
      <c r="R7" s="158">
        <f>'Dezechilibre(MWh)'!T7/10.711/1000</f>
        <v>0</v>
      </c>
      <c r="S7" s="158">
        <f>'Dezechilibre(MWh)'!U7/10.711/1000</f>
        <v>0</v>
      </c>
      <c r="T7" s="158">
        <f>'Dezechilibre(MWh)'!V7/10.711/1000</f>
        <v>0</v>
      </c>
      <c r="U7" s="158">
        <f>'Dezechilibre(MWh)'!W7/10.711/1000</f>
        <v>0</v>
      </c>
      <c r="V7" s="158">
        <f>'Dezechilibre(MWh)'!X7/10.711/1000</f>
        <v>0</v>
      </c>
      <c r="W7" s="158">
        <f>'Dezechilibre(MWh)'!Y7/10.711/1000</f>
        <v>0</v>
      </c>
      <c r="X7" s="158">
        <f>'Dezechilibre(MWh)'!Z7/10.711/1000</f>
        <v>0</v>
      </c>
      <c r="Y7" s="158">
        <f>'Dezechilibre(MWh)'!AA7/10.711/1000</f>
        <v>0</v>
      </c>
      <c r="Z7" s="158">
        <f>'Dezechilibre(MWh)'!AB7/10.711/1000</f>
        <v>0</v>
      </c>
      <c r="AA7" s="158">
        <f>'Dezechilibre(MWh)'!AC7/10.711/1000</f>
        <v>0</v>
      </c>
      <c r="AB7" s="158">
        <f>'Dezechilibre(MWh)'!AD7/10.711/1000</f>
        <v>0</v>
      </c>
      <c r="AC7" s="158">
        <f>'Dezechilibre(MWh)'!AE7/10.711/1000</f>
        <v>0</v>
      </c>
      <c r="AD7" s="158">
        <f>'Dezechilibre(MWh)'!AF7/10.711/1000</f>
        <v>0</v>
      </c>
      <c r="AE7" s="158">
        <f>'Dezechilibre(MWh)'!AG7/10.711/1000</f>
        <v>0</v>
      </c>
      <c r="AF7" s="158">
        <f>'Dezechilibre(MWh)'!AH7/10.711/1000</f>
        <v>0</v>
      </c>
      <c r="AG7" s="158">
        <f>'Dezechilibre(MWh)'!AI7/10.711/1000</f>
        <v>0</v>
      </c>
      <c r="AH7" s="158">
        <f>'Dezechilibre(MWh)'!AJ7/10.711/1000</f>
        <v>0</v>
      </c>
    </row>
    <row r="8" spans="1:34" s="13" customFormat="1" x14ac:dyDescent="0.45">
      <c r="A8" s="102">
        <v>6</v>
      </c>
      <c r="B8" s="14" t="s">
        <v>48</v>
      </c>
      <c r="C8" s="157">
        <f t="shared" si="0"/>
        <v>-6.4852487442815798E-2</v>
      </c>
      <c r="D8" s="158">
        <f>'Dezechilibre(MWh)'!F8/10.711/1000</f>
        <v>-3.5941098683596302E-2</v>
      </c>
      <c r="E8" s="158">
        <f>'Dezechilibre(MWh)'!G8/10.711/1000</f>
        <v>-9.7260951358416562E-3</v>
      </c>
      <c r="F8" s="158">
        <f>'Dezechilibre(MWh)'!H8/10.711/1000</f>
        <v>2.5817113248062739E-3</v>
      </c>
      <c r="G8" s="158">
        <f>'Dezechilibre(MWh)'!I8/10.711/1000</f>
        <v>3.3845937820931754E-3</v>
      </c>
      <c r="H8" s="158">
        <f>'Dezechilibre(MWh)'!J8/10.711/1000</f>
        <v>6.3124681168891788E-3</v>
      </c>
      <c r="I8" s="158">
        <f>'Dezechilibre(MWh)'!K8/10.711/1000</f>
        <v>-8.6386169358603302E-3</v>
      </c>
      <c r="J8" s="158">
        <f>'Dezechilibre(MWh)'!L8/10.711/1000</f>
        <v>-1.439091644104192E-2</v>
      </c>
      <c r="K8" s="158">
        <f>'Dezechilibre(MWh)'!M8/10.711/1000</f>
        <v>-4.8511068060872005E-3</v>
      </c>
      <c r="L8" s="158">
        <f>'Dezechilibre(MWh)'!N8/10.711/1000</f>
        <v>-3.9728996358883387E-3</v>
      </c>
      <c r="M8" s="158">
        <f>'Dezechilibre(MWh)'!O8/10.711/1000</f>
        <v>8.5041065260013059E-3</v>
      </c>
      <c r="N8" s="158">
        <f>'Dezechilibre(MWh)'!P8/10.711/1000</f>
        <v>-8.1146335542899815E-3</v>
      </c>
      <c r="O8" s="158">
        <f>'Dezechilibre(MWh)'!Q8/10.711/1000</f>
        <v>0</v>
      </c>
      <c r="P8" s="158">
        <f>'Dezechilibre(MWh)'!R8/10.711/1000</f>
        <v>0</v>
      </c>
      <c r="Q8" s="158">
        <f>'Dezechilibre(MWh)'!S8/10.711/1000</f>
        <v>0</v>
      </c>
      <c r="R8" s="158">
        <f>'Dezechilibre(MWh)'!T8/10.711/1000</f>
        <v>0</v>
      </c>
      <c r="S8" s="158">
        <f>'Dezechilibre(MWh)'!U8/10.711/1000</f>
        <v>0</v>
      </c>
      <c r="T8" s="158">
        <f>'Dezechilibre(MWh)'!V8/10.711/1000</f>
        <v>0</v>
      </c>
      <c r="U8" s="158">
        <f>'Dezechilibre(MWh)'!W8/10.711/1000</f>
        <v>0</v>
      </c>
      <c r="V8" s="158">
        <f>'Dezechilibre(MWh)'!X8/10.711/1000</f>
        <v>0</v>
      </c>
      <c r="W8" s="158">
        <f>'Dezechilibre(MWh)'!Y8/10.711/1000</f>
        <v>0</v>
      </c>
      <c r="X8" s="158">
        <f>'Dezechilibre(MWh)'!Z8/10.711/1000</f>
        <v>0</v>
      </c>
      <c r="Y8" s="158">
        <f>'Dezechilibre(MWh)'!AA8/10.711/1000</f>
        <v>0</v>
      </c>
      <c r="Z8" s="158">
        <f>'Dezechilibre(MWh)'!AB8/10.711/1000</f>
        <v>0</v>
      </c>
      <c r="AA8" s="158">
        <f>'Dezechilibre(MWh)'!AC8/10.711/1000</f>
        <v>0</v>
      </c>
      <c r="AB8" s="158">
        <f>'Dezechilibre(MWh)'!AD8/10.711/1000</f>
        <v>0</v>
      </c>
      <c r="AC8" s="158">
        <f>'Dezechilibre(MWh)'!AE8/10.711/1000</f>
        <v>0</v>
      </c>
      <c r="AD8" s="158">
        <f>'Dezechilibre(MWh)'!AF8/10.711/1000</f>
        <v>0</v>
      </c>
      <c r="AE8" s="158">
        <f>'Dezechilibre(MWh)'!AG8/10.711/1000</f>
        <v>0</v>
      </c>
      <c r="AF8" s="158">
        <f>'Dezechilibre(MWh)'!AH8/10.711/1000</f>
        <v>0</v>
      </c>
      <c r="AG8" s="158">
        <f>'Dezechilibre(MWh)'!AI8/10.711/1000</f>
        <v>0</v>
      </c>
      <c r="AH8" s="158">
        <f>'Dezechilibre(MWh)'!AJ8/10.711/1000</f>
        <v>0</v>
      </c>
    </row>
    <row r="9" spans="1:34" s="13" customFormat="1" x14ac:dyDescent="0.45">
      <c r="A9" s="156">
        <v>7</v>
      </c>
      <c r="B9" s="14" t="s">
        <v>81</v>
      </c>
      <c r="C9" s="157">
        <f t="shared" si="0"/>
        <v>0</v>
      </c>
      <c r="D9" s="158">
        <f>'Dezechilibre(MWh)'!F9/10.711/1000</f>
        <v>0</v>
      </c>
      <c r="E9" s="158">
        <f>'Dezechilibre(MWh)'!G9/10.711/1000</f>
        <v>0</v>
      </c>
      <c r="F9" s="158">
        <f>'Dezechilibre(MWh)'!H9/10.711/1000</f>
        <v>0</v>
      </c>
      <c r="G9" s="158">
        <f>'Dezechilibre(MWh)'!I9/10.711/1000</f>
        <v>0</v>
      </c>
      <c r="H9" s="158">
        <f>'Dezechilibre(MWh)'!J9/10.711/1000</f>
        <v>0</v>
      </c>
      <c r="I9" s="158">
        <f>'Dezechilibre(MWh)'!K9/10.711/1000</f>
        <v>0</v>
      </c>
      <c r="J9" s="158">
        <f>'Dezechilibre(MWh)'!L9/10.711/1000</f>
        <v>0</v>
      </c>
      <c r="K9" s="158">
        <f>'Dezechilibre(MWh)'!M9/10.711/1000</f>
        <v>0</v>
      </c>
      <c r="L9" s="158">
        <f>'Dezechilibre(MWh)'!N9/10.711/1000</f>
        <v>0</v>
      </c>
      <c r="M9" s="158">
        <f>'Dezechilibre(MWh)'!O9/10.711/1000</f>
        <v>0</v>
      </c>
      <c r="N9" s="158">
        <f>'Dezechilibre(MWh)'!P9/10.711/1000</f>
        <v>0</v>
      </c>
      <c r="O9" s="158">
        <f>'Dezechilibre(MWh)'!Q9/10.711/1000</f>
        <v>0</v>
      </c>
      <c r="P9" s="158">
        <f>'Dezechilibre(MWh)'!R9/10.711/1000</f>
        <v>0</v>
      </c>
      <c r="Q9" s="158">
        <f>'Dezechilibre(MWh)'!S9/10.711/1000</f>
        <v>0</v>
      </c>
      <c r="R9" s="158">
        <f>'Dezechilibre(MWh)'!T9/10.711/1000</f>
        <v>0</v>
      </c>
      <c r="S9" s="158">
        <f>'Dezechilibre(MWh)'!U9/10.711/1000</f>
        <v>0</v>
      </c>
      <c r="T9" s="158">
        <f>'Dezechilibre(MWh)'!V9/10.711/1000</f>
        <v>0</v>
      </c>
      <c r="U9" s="158">
        <f>'Dezechilibre(MWh)'!W9/10.711/1000</f>
        <v>0</v>
      </c>
      <c r="V9" s="158">
        <f>'Dezechilibre(MWh)'!X9/10.711/1000</f>
        <v>0</v>
      </c>
      <c r="W9" s="158">
        <f>'Dezechilibre(MWh)'!Y9/10.711/1000</f>
        <v>0</v>
      </c>
      <c r="X9" s="158">
        <f>'Dezechilibre(MWh)'!Z9/10.711/1000</f>
        <v>0</v>
      </c>
      <c r="Y9" s="158">
        <f>'Dezechilibre(MWh)'!AA9/10.711/1000</f>
        <v>0</v>
      </c>
      <c r="Z9" s="158">
        <f>'Dezechilibre(MWh)'!AB9/10.711/1000</f>
        <v>0</v>
      </c>
      <c r="AA9" s="158">
        <f>'Dezechilibre(MWh)'!AC9/10.711/1000</f>
        <v>0</v>
      </c>
      <c r="AB9" s="158">
        <f>'Dezechilibre(MWh)'!AD9/10.711/1000</f>
        <v>0</v>
      </c>
      <c r="AC9" s="158">
        <f>'Dezechilibre(MWh)'!AE9/10.711/1000</f>
        <v>0</v>
      </c>
      <c r="AD9" s="158">
        <f>'Dezechilibre(MWh)'!AF9/10.711/1000</f>
        <v>0</v>
      </c>
      <c r="AE9" s="158">
        <f>'Dezechilibre(MWh)'!AG9/10.711/1000</f>
        <v>0</v>
      </c>
      <c r="AF9" s="158">
        <f>'Dezechilibre(MWh)'!AH9/10.711/1000</f>
        <v>0</v>
      </c>
      <c r="AG9" s="158">
        <f>'Dezechilibre(MWh)'!AI9/10.711/1000</f>
        <v>0</v>
      </c>
      <c r="AH9" s="158">
        <f>'Dezechilibre(MWh)'!AJ9/10.711/1000</f>
        <v>0</v>
      </c>
    </row>
    <row r="10" spans="1:34" s="13" customFormat="1" x14ac:dyDescent="0.45">
      <c r="A10" s="102">
        <v>8</v>
      </c>
      <c r="B10" s="14" t="s">
        <v>11</v>
      </c>
      <c r="C10" s="157">
        <f t="shared" si="0"/>
        <v>-1.1110073755951826E-7</v>
      </c>
      <c r="D10" s="158">
        <f>'Dezechilibre(MWh)'!F10/10.711/1000</f>
        <v>-1.3724208757352253E-8</v>
      </c>
      <c r="E10" s="158">
        <f>'Dezechilibre(MWh)'!G10/10.711/1000</f>
        <v>-1.3724208757352253E-8</v>
      </c>
      <c r="F10" s="158">
        <f>'Dezechilibre(MWh)'!H10/10.711/1000</f>
        <v>-1.3724208757352253E-8</v>
      </c>
      <c r="G10" s="158">
        <f>'Dezechilibre(MWh)'!I10/10.711/1000</f>
        <v>2.2406871440575109E-9</v>
      </c>
      <c r="H10" s="158">
        <f>'Dezechilibre(MWh)'!J10/10.711/1000</f>
        <v>-1.3724208757352253E-8</v>
      </c>
      <c r="I10" s="158">
        <f>'Dezechilibre(MWh)'!K10/10.711/1000</f>
        <v>-1.3070675007002146E-8</v>
      </c>
      <c r="J10" s="158">
        <f>'Dezechilibre(MWh)'!L10/10.711/1000</f>
        <v>-2.4927644477639807E-8</v>
      </c>
      <c r="K10" s="158">
        <f>'Dezechilibre(MWh)'!M10/10.711/1000</f>
        <v>-1.3724208757352253E-8</v>
      </c>
      <c r="L10" s="158">
        <f>'Dezechilibre(MWh)'!N10/10.711/1000</f>
        <v>-1.3724208757352253E-8</v>
      </c>
      <c r="M10" s="158">
        <f>'Dezechilibre(MWh)'!O10/10.711/1000</f>
        <v>-3.8185043413313417E-8</v>
      </c>
      <c r="N10" s="158">
        <f>'Dezechilibre(MWh)'!P10/10.711/1000</f>
        <v>4.5187190738493134E-8</v>
      </c>
      <c r="O10" s="158">
        <f>'Dezechilibre(MWh)'!Q10/10.711/1000</f>
        <v>0</v>
      </c>
      <c r="P10" s="158">
        <f>'Dezechilibre(MWh)'!R10/10.711/1000</f>
        <v>0</v>
      </c>
      <c r="Q10" s="158">
        <f>'Dezechilibre(MWh)'!S10/10.711/1000</f>
        <v>0</v>
      </c>
      <c r="R10" s="158">
        <f>'Dezechilibre(MWh)'!T10/10.711/1000</f>
        <v>0</v>
      </c>
      <c r="S10" s="158">
        <f>'Dezechilibre(MWh)'!U10/10.711/1000</f>
        <v>0</v>
      </c>
      <c r="T10" s="158">
        <f>'Dezechilibre(MWh)'!V10/10.711/1000</f>
        <v>0</v>
      </c>
      <c r="U10" s="158">
        <f>'Dezechilibre(MWh)'!W10/10.711/1000</f>
        <v>0</v>
      </c>
      <c r="V10" s="158">
        <f>'Dezechilibre(MWh)'!X10/10.711/1000</f>
        <v>0</v>
      </c>
      <c r="W10" s="158">
        <f>'Dezechilibre(MWh)'!Y10/10.711/1000</f>
        <v>0</v>
      </c>
      <c r="X10" s="158">
        <f>'Dezechilibre(MWh)'!Z10/10.711/1000</f>
        <v>0</v>
      </c>
      <c r="Y10" s="158">
        <f>'Dezechilibre(MWh)'!AA10/10.711/1000</f>
        <v>0</v>
      </c>
      <c r="Z10" s="158">
        <f>'Dezechilibre(MWh)'!AB10/10.711/1000</f>
        <v>0</v>
      </c>
      <c r="AA10" s="158">
        <f>'Dezechilibre(MWh)'!AC10/10.711/1000</f>
        <v>0</v>
      </c>
      <c r="AB10" s="158">
        <f>'Dezechilibre(MWh)'!AD10/10.711/1000</f>
        <v>0</v>
      </c>
      <c r="AC10" s="158">
        <f>'Dezechilibre(MWh)'!AE10/10.711/1000</f>
        <v>0</v>
      </c>
      <c r="AD10" s="158">
        <f>'Dezechilibre(MWh)'!AF10/10.711/1000</f>
        <v>0</v>
      </c>
      <c r="AE10" s="158">
        <f>'Dezechilibre(MWh)'!AG10/10.711/1000</f>
        <v>0</v>
      </c>
      <c r="AF10" s="158">
        <f>'Dezechilibre(MWh)'!AH10/10.711/1000</f>
        <v>0</v>
      </c>
      <c r="AG10" s="158">
        <f>'Dezechilibre(MWh)'!AI10/10.711/1000</f>
        <v>0</v>
      </c>
      <c r="AH10" s="158">
        <f>'Dezechilibre(MWh)'!AJ10/10.711/1000</f>
        <v>0</v>
      </c>
    </row>
    <row r="11" spans="1:34" s="13" customFormat="1" x14ac:dyDescent="0.45">
      <c r="A11" s="156">
        <v>9</v>
      </c>
      <c r="B11" s="14" t="s">
        <v>283</v>
      </c>
      <c r="C11" s="157">
        <f t="shared" si="0"/>
        <v>-2.0757959107459618E-3</v>
      </c>
      <c r="D11" s="158">
        <f>'Dezechilibre(MWh)'!F11/10.711/1000</f>
        <v>-3.0156427971244514E-4</v>
      </c>
      <c r="E11" s="158">
        <f>'Dezechilibre(MWh)'!G11/10.711/1000</f>
        <v>-4.8848520212865277E-4</v>
      </c>
      <c r="F11" s="158">
        <f>'Dezechilibre(MWh)'!H11/10.711/1000</f>
        <v>-5.9311828960881338E-5</v>
      </c>
      <c r="G11" s="158">
        <f>'Dezechilibre(MWh)'!I11/10.711/1000</f>
        <v>2.9320978433386233E-5</v>
      </c>
      <c r="H11" s="158">
        <f>'Dezechilibre(MWh)'!J11/10.711/1000</f>
        <v>-7.5075716553076269E-5</v>
      </c>
      <c r="I11" s="158">
        <f>'Dezechilibre(MWh)'!K11/10.711/1000</f>
        <v>1.8778825506488656E-5</v>
      </c>
      <c r="J11" s="158">
        <f>'Dezechilibre(MWh)'!L11/10.711/1000</f>
        <v>-2.2237008682662683E-4</v>
      </c>
      <c r="K11" s="158">
        <f>'Dezechilibre(MWh)'!M11/10.711/1000</f>
        <v>-3.5496461581551673E-4</v>
      </c>
      <c r="L11" s="158">
        <f>'Dezechilibre(MWh)'!N11/10.711/1000</f>
        <v>-5.4188553823172436E-4</v>
      </c>
      <c r="M11" s="158">
        <f>'Dezechilibre(MWh)'!O11/10.711/1000</f>
        <v>1.8286247782653347E-5</v>
      </c>
      <c r="N11" s="158">
        <f>'Dezechilibre(MWh)'!P11/10.711/1000</f>
        <v>-9.8524694239566802E-5</v>
      </c>
      <c r="O11" s="158">
        <f>'Dezechilibre(MWh)'!Q11/10.711/1000</f>
        <v>0</v>
      </c>
      <c r="P11" s="158">
        <f>'Dezechilibre(MWh)'!R11/10.711/1000</f>
        <v>0</v>
      </c>
      <c r="Q11" s="158">
        <f>'Dezechilibre(MWh)'!S11/10.711/1000</f>
        <v>0</v>
      </c>
      <c r="R11" s="158">
        <f>'Dezechilibre(MWh)'!T11/10.711/1000</f>
        <v>0</v>
      </c>
      <c r="S11" s="158">
        <f>'Dezechilibre(MWh)'!U11/10.711/1000</f>
        <v>0</v>
      </c>
      <c r="T11" s="158">
        <f>'Dezechilibre(MWh)'!V11/10.711/1000</f>
        <v>0</v>
      </c>
      <c r="U11" s="158">
        <f>'Dezechilibre(MWh)'!W11/10.711/1000</f>
        <v>0</v>
      </c>
      <c r="V11" s="158">
        <f>'Dezechilibre(MWh)'!X11/10.711/1000</f>
        <v>0</v>
      </c>
      <c r="W11" s="158">
        <f>'Dezechilibre(MWh)'!Y11/10.711/1000</f>
        <v>0</v>
      </c>
      <c r="X11" s="158">
        <f>'Dezechilibre(MWh)'!Z11/10.711/1000</f>
        <v>0</v>
      </c>
      <c r="Y11" s="158">
        <f>'Dezechilibre(MWh)'!AA11/10.711/1000</f>
        <v>0</v>
      </c>
      <c r="Z11" s="158">
        <f>'Dezechilibre(MWh)'!AB11/10.711/1000</f>
        <v>0</v>
      </c>
      <c r="AA11" s="158">
        <f>'Dezechilibre(MWh)'!AC11/10.711/1000</f>
        <v>0</v>
      </c>
      <c r="AB11" s="158">
        <f>'Dezechilibre(MWh)'!AD11/10.711/1000</f>
        <v>0</v>
      </c>
      <c r="AC11" s="158">
        <f>'Dezechilibre(MWh)'!AE11/10.711/1000</f>
        <v>0</v>
      </c>
      <c r="AD11" s="158">
        <f>'Dezechilibre(MWh)'!AF11/10.711/1000</f>
        <v>0</v>
      </c>
      <c r="AE11" s="158">
        <f>'Dezechilibre(MWh)'!AG11/10.711/1000</f>
        <v>0</v>
      </c>
      <c r="AF11" s="158">
        <f>'Dezechilibre(MWh)'!AH11/10.711/1000</f>
        <v>0</v>
      </c>
      <c r="AG11" s="158">
        <f>'Dezechilibre(MWh)'!AI11/10.711/1000</f>
        <v>0</v>
      </c>
      <c r="AH11" s="158">
        <f>'Dezechilibre(MWh)'!AJ11/10.711/1000</f>
        <v>0</v>
      </c>
    </row>
    <row r="12" spans="1:34" s="13" customFormat="1" x14ac:dyDescent="0.45">
      <c r="A12" s="102">
        <v>10</v>
      </c>
      <c r="B12" s="15" t="s">
        <v>10</v>
      </c>
      <c r="C12" s="157">
        <f t="shared" si="0"/>
        <v>0.32349229763794229</v>
      </c>
      <c r="D12" s="158">
        <f>'Dezechilibre(MWh)'!F12/10.711/1000</f>
        <v>0.25044161992344321</v>
      </c>
      <c r="E12" s="158">
        <f>'Dezechilibre(MWh)'!G12/10.711/1000</f>
        <v>1.6893222855008869E-3</v>
      </c>
      <c r="F12" s="158">
        <f>'Dezechilibre(MWh)'!H12/10.711/1000</f>
        <v>1.1079009429558397E-3</v>
      </c>
      <c r="G12" s="158">
        <f>'Dezechilibre(MWh)'!I12/10.711/1000</f>
        <v>2.2132575856596021E-3</v>
      </c>
      <c r="H12" s="158">
        <f>'Dezechilibre(MWh)'!J12/10.711/1000</f>
        <v>5.8806799551862571E-3</v>
      </c>
      <c r="I12" s="158">
        <f>'Dezechilibre(MWh)'!K12/10.711/1000</f>
        <v>9.2007851741200634E-3</v>
      </c>
      <c r="J12" s="158">
        <f>'Dezechilibre(MWh)'!L12/10.711/1000</f>
        <v>1.5914657361590888E-2</v>
      </c>
      <c r="K12" s="158">
        <f>'Dezechilibre(MWh)'!M12/10.711/1000</f>
        <v>3.8047140323032393E-3</v>
      </c>
      <c r="L12" s="158">
        <f>'Dezechilibre(MWh)'!N12/10.711/1000</f>
        <v>1.0459126318737747E-2</v>
      </c>
      <c r="M12" s="158">
        <f>'Dezechilibre(MWh)'!O12/10.711/1000</f>
        <v>1.061777518438988E-2</v>
      </c>
      <c r="N12" s="158">
        <f>'Dezechilibre(MWh)'!P12/10.711/1000</f>
        <v>1.216245887405471E-2</v>
      </c>
      <c r="O12" s="158">
        <f>'Dezechilibre(MWh)'!Q12/10.711/1000</f>
        <v>0</v>
      </c>
      <c r="P12" s="158">
        <f>'Dezechilibre(MWh)'!R12/10.711/1000</f>
        <v>0</v>
      </c>
      <c r="Q12" s="158">
        <f>'Dezechilibre(MWh)'!S12/10.711/1000</f>
        <v>0</v>
      </c>
      <c r="R12" s="158">
        <f>'Dezechilibre(MWh)'!T12/10.711/1000</f>
        <v>0</v>
      </c>
      <c r="S12" s="158">
        <f>'Dezechilibre(MWh)'!U12/10.711/1000</f>
        <v>0</v>
      </c>
      <c r="T12" s="158">
        <f>'Dezechilibre(MWh)'!V12/10.711/1000</f>
        <v>0</v>
      </c>
      <c r="U12" s="158">
        <f>'Dezechilibre(MWh)'!W12/10.711/1000</f>
        <v>0</v>
      </c>
      <c r="V12" s="158">
        <f>'Dezechilibre(MWh)'!X12/10.711/1000</f>
        <v>0</v>
      </c>
      <c r="W12" s="158">
        <f>'Dezechilibre(MWh)'!Y12/10.711/1000</f>
        <v>0</v>
      </c>
      <c r="X12" s="158">
        <f>'Dezechilibre(MWh)'!Z12/10.711/1000</f>
        <v>0</v>
      </c>
      <c r="Y12" s="158">
        <f>'Dezechilibre(MWh)'!AA12/10.711/1000</f>
        <v>0</v>
      </c>
      <c r="Z12" s="158">
        <f>'Dezechilibre(MWh)'!AB12/10.711/1000</f>
        <v>0</v>
      </c>
      <c r="AA12" s="158">
        <f>'Dezechilibre(MWh)'!AC12/10.711/1000</f>
        <v>0</v>
      </c>
      <c r="AB12" s="158">
        <f>'Dezechilibre(MWh)'!AD12/10.711/1000</f>
        <v>0</v>
      </c>
      <c r="AC12" s="158">
        <f>'Dezechilibre(MWh)'!AE12/10.711/1000</f>
        <v>0</v>
      </c>
      <c r="AD12" s="158">
        <f>'Dezechilibre(MWh)'!AF12/10.711/1000</f>
        <v>0</v>
      </c>
      <c r="AE12" s="158">
        <f>'Dezechilibre(MWh)'!AG12/10.711/1000</f>
        <v>0</v>
      </c>
      <c r="AF12" s="158">
        <f>'Dezechilibre(MWh)'!AH12/10.711/1000</f>
        <v>0</v>
      </c>
      <c r="AG12" s="158">
        <f>'Dezechilibre(MWh)'!AI12/10.711/1000</f>
        <v>0</v>
      </c>
      <c r="AH12" s="158">
        <f>'Dezechilibre(MWh)'!AJ12/10.711/1000</f>
        <v>0</v>
      </c>
    </row>
    <row r="13" spans="1:34" s="13" customFormat="1" x14ac:dyDescent="0.45">
      <c r="A13" s="156">
        <v>11</v>
      </c>
      <c r="B13" s="14" t="s">
        <v>4</v>
      </c>
      <c r="C13" s="157">
        <f t="shared" si="0"/>
        <v>-4.6679721781346276E-4</v>
      </c>
      <c r="D13" s="158">
        <f>'Dezechilibre(MWh)'!F13/10.711/1000</f>
        <v>0</v>
      </c>
      <c r="E13" s="158">
        <f>'Dezechilibre(MWh)'!G13/10.711/1000</f>
        <v>0</v>
      </c>
      <c r="F13" s="158">
        <f>'Dezechilibre(MWh)'!H13/10.711/1000</f>
        <v>0</v>
      </c>
      <c r="G13" s="158">
        <f>'Dezechilibre(MWh)'!I13/10.711/1000</f>
        <v>0</v>
      </c>
      <c r="H13" s="158">
        <f>'Dezechilibre(MWh)'!J13/10.711/1000</f>
        <v>-4.6680982167864808E-4</v>
      </c>
      <c r="I13" s="158">
        <f>'Dezechilibre(MWh)'!K13/10.711/1000</f>
        <v>0</v>
      </c>
      <c r="J13" s="158">
        <f>'Dezechilibre(MWh)'!L13/10.711/1000</f>
        <v>0</v>
      </c>
      <c r="K13" s="158">
        <f>'Dezechilibre(MWh)'!M13/10.711/1000</f>
        <v>1.26038651853235E-8</v>
      </c>
      <c r="L13" s="158">
        <f>'Dezechilibre(MWh)'!N13/10.711/1000</f>
        <v>0</v>
      </c>
      <c r="M13" s="158">
        <f>'Dezechilibre(MWh)'!O13/10.711/1000</f>
        <v>0</v>
      </c>
      <c r="N13" s="158">
        <f>'Dezechilibre(MWh)'!P13/10.711/1000</f>
        <v>0</v>
      </c>
      <c r="O13" s="158">
        <f>'Dezechilibre(MWh)'!Q13/10.711/1000</f>
        <v>0</v>
      </c>
      <c r="P13" s="158">
        <f>'Dezechilibre(MWh)'!R13/10.711/1000</f>
        <v>0</v>
      </c>
      <c r="Q13" s="158">
        <f>'Dezechilibre(MWh)'!S13/10.711/1000</f>
        <v>0</v>
      </c>
      <c r="R13" s="158">
        <f>'Dezechilibre(MWh)'!T13/10.711/1000</f>
        <v>0</v>
      </c>
      <c r="S13" s="158">
        <f>'Dezechilibre(MWh)'!U13/10.711/1000</f>
        <v>0</v>
      </c>
      <c r="T13" s="158">
        <f>'Dezechilibre(MWh)'!V13/10.711/1000</f>
        <v>0</v>
      </c>
      <c r="U13" s="158">
        <f>'Dezechilibre(MWh)'!W13/10.711/1000</f>
        <v>0</v>
      </c>
      <c r="V13" s="158">
        <f>'Dezechilibre(MWh)'!X13/10.711/1000</f>
        <v>0</v>
      </c>
      <c r="W13" s="158">
        <f>'Dezechilibre(MWh)'!Y13/10.711/1000</f>
        <v>0</v>
      </c>
      <c r="X13" s="158">
        <f>'Dezechilibre(MWh)'!Z13/10.711/1000</f>
        <v>0</v>
      </c>
      <c r="Y13" s="158">
        <f>'Dezechilibre(MWh)'!AA13/10.711/1000</f>
        <v>0</v>
      </c>
      <c r="Z13" s="158">
        <f>'Dezechilibre(MWh)'!AB13/10.711/1000</f>
        <v>0</v>
      </c>
      <c r="AA13" s="158">
        <f>'Dezechilibre(MWh)'!AC13/10.711/1000</f>
        <v>0</v>
      </c>
      <c r="AB13" s="158">
        <f>'Dezechilibre(MWh)'!AD13/10.711/1000</f>
        <v>0</v>
      </c>
      <c r="AC13" s="158">
        <f>'Dezechilibre(MWh)'!AE13/10.711/1000</f>
        <v>0</v>
      </c>
      <c r="AD13" s="158">
        <f>'Dezechilibre(MWh)'!AF13/10.711/1000</f>
        <v>0</v>
      </c>
      <c r="AE13" s="158">
        <f>'Dezechilibre(MWh)'!AG13/10.711/1000</f>
        <v>0</v>
      </c>
      <c r="AF13" s="158">
        <f>'Dezechilibre(MWh)'!AH13/10.711/1000</f>
        <v>0</v>
      </c>
      <c r="AG13" s="158">
        <f>'Dezechilibre(MWh)'!AI13/10.711/1000</f>
        <v>0</v>
      </c>
      <c r="AH13" s="158">
        <f>'Dezechilibre(MWh)'!AJ13/10.711/1000</f>
        <v>0</v>
      </c>
    </row>
    <row r="14" spans="1:34" s="13" customFormat="1" x14ac:dyDescent="0.45">
      <c r="A14" s="102">
        <v>12</v>
      </c>
      <c r="B14" s="14" t="s">
        <v>118</v>
      </c>
      <c r="C14" s="157">
        <f t="shared" si="0"/>
        <v>3.9924843618709685E-5</v>
      </c>
      <c r="D14" s="158">
        <f>'Dezechilibre(MWh)'!F14/10.711/1000</f>
        <v>-8.7583418915133964E-5</v>
      </c>
      <c r="E14" s="158">
        <f>'Dezechilibre(MWh)'!G14/10.711/1000</f>
        <v>-8.2199981327607123E-5</v>
      </c>
      <c r="F14" s="158">
        <f>'Dezechilibre(MWh)'!H14/10.711/1000</f>
        <v>4.6727663150032674E-7</v>
      </c>
      <c r="G14" s="158">
        <f>'Dezechilibre(MWh)'!I14/10.711/1000</f>
        <v>1.2854934179815141E-4</v>
      </c>
      <c r="H14" s="158">
        <f>'Dezechilibre(MWh)'!J14/10.711/1000</f>
        <v>-9.064270376248716E-5</v>
      </c>
      <c r="I14" s="158">
        <f>'Dezechilibre(MWh)'!K14/10.711/1000</f>
        <v>-9.064270376248716E-5</v>
      </c>
      <c r="J14" s="158">
        <f>'Dezechilibre(MWh)'!L14/10.711/1000</f>
        <v>1.0985500886938661E-4</v>
      </c>
      <c r="K14" s="158">
        <f>'Dezechilibre(MWh)'!M14/10.711/1000</f>
        <v>0</v>
      </c>
      <c r="L14" s="158">
        <f>'Dezechilibre(MWh)'!N14/10.711/1000</f>
        <v>0</v>
      </c>
      <c r="M14" s="158">
        <f>'Dezechilibre(MWh)'!O14/10.711/1000</f>
        <v>2.4276472784987393E-4</v>
      </c>
      <c r="N14" s="158">
        <f>'Dezechilibre(MWh)'!P14/10.711/1000</f>
        <v>-9.064270376248716E-5</v>
      </c>
      <c r="O14" s="158">
        <f>'Dezechilibre(MWh)'!Q14/10.711/1000</f>
        <v>0</v>
      </c>
      <c r="P14" s="158">
        <f>'Dezechilibre(MWh)'!R14/10.711/1000</f>
        <v>0</v>
      </c>
      <c r="Q14" s="158">
        <f>'Dezechilibre(MWh)'!S14/10.711/1000</f>
        <v>0</v>
      </c>
      <c r="R14" s="158">
        <f>'Dezechilibre(MWh)'!T14/10.711/1000</f>
        <v>0</v>
      </c>
      <c r="S14" s="158">
        <f>'Dezechilibre(MWh)'!U14/10.711/1000</f>
        <v>0</v>
      </c>
      <c r="T14" s="158">
        <f>'Dezechilibre(MWh)'!V14/10.711/1000</f>
        <v>0</v>
      </c>
      <c r="U14" s="158">
        <f>'Dezechilibre(MWh)'!W14/10.711/1000</f>
        <v>0</v>
      </c>
      <c r="V14" s="158">
        <f>'Dezechilibre(MWh)'!X14/10.711/1000</f>
        <v>0</v>
      </c>
      <c r="W14" s="158">
        <f>'Dezechilibre(MWh)'!Y14/10.711/1000</f>
        <v>0</v>
      </c>
      <c r="X14" s="158">
        <f>'Dezechilibre(MWh)'!Z14/10.711/1000</f>
        <v>0</v>
      </c>
      <c r="Y14" s="158">
        <f>'Dezechilibre(MWh)'!AA14/10.711/1000</f>
        <v>0</v>
      </c>
      <c r="Z14" s="158">
        <f>'Dezechilibre(MWh)'!AB14/10.711/1000</f>
        <v>0</v>
      </c>
      <c r="AA14" s="158">
        <f>'Dezechilibre(MWh)'!AC14/10.711/1000</f>
        <v>0</v>
      </c>
      <c r="AB14" s="158">
        <f>'Dezechilibre(MWh)'!AD14/10.711/1000</f>
        <v>0</v>
      </c>
      <c r="AC14" s="158">
        <f>'Dezechilibre(MWh)'!AE14/10.711/1000</f>
        <v>0</v>
      </c>
      <c r="AD14" s="158">
        <f>'Dezechilibre(MWh)'!AF14/10.711/1000</f>
        <v>0</v>
      </c>
      <c r="AE14" s="158">
        <f>'Dezechilibre(MWh)'!AG14/10.711/1000</f>
        <v>0</v>
      </c>
      <c r="AF14" s="158">
        <f>'Dezechilibre(MWh)'!AH14/10.711/1000</f>
        <v>0</v>
      </c>
      <c r="AG14" s="158">
        <f>'Dezechilibre(MWh)'!AI14/10.711/1000</f>
        <v>0</v>
      </c>
      <c r="AH14" s="158">
        <f>'Dezechilibre(MWh)'!AJ14/10.711/1000</f>
        <v>0</v>
      </c>
    </row>
    <row r="15" spans="1:34" s="13" customFormat="1" x14ac:dyDescent="0.45">
      <c r="A15" s="156">
        <v>13</v>
      </c>
      <c r="B15" s="14" t="s">
        <v>310</v>
      </c>
      <c r="C15" s="157">
        <f t="shared" si="0"/>
        <v>3.5206099337129967E-3</v>
      </c>
      <c r="D15" s="158">
        <f>'Dezechilibre(MWh)'!F15/10.711/1000</f>
        <v>-9.0409864625151711E-3</v>
      </c>
      <c r="E15" s="158">
        <f>'Dezechilibre(MWh)'!G15/10.711/1000</f>
        <v>3.4192428344692375E-3</v>
      </c>
      <c r="F15" s="158">
        <f>'Dezechilibre(MWh)'!H15/10.711/1000</f>
        <v>-2.5121181962468489E-3</v>
      </c>
      <c r="G15" s="158">
        <f>'Dezechilibre(MWh)'!I15/10.711/1000</f>
        <v>5.0785535430865458E-3</v>
      </c>
      <c r="H15" s="158">
        <f>'Dezechilibre(MWh)'!J15/10.711/1000</f>
        <v>-1.7704479787134721E-2</v>
      </c>
      <c r="I15" s="158">
        <f>'Dezechilibre(MWh)'!K15/10.711/1000</f>
        <v>-6.1788551955933154E-3</v>
      </c>
      <c r="J15" s="158">
        <f>'Dezechilibre(MWh)'!L15/10.711/1000</f>
        <v>1.032245588647185E-2</v>
      </c>
      <c r="K15" s="158">
        <f>'Dezechilibre(MWh)'!M15/10.711/1000</f>
        <v>2.422694472971711E-2</v>
      </c>
      <c r="L15" s="158">
        <f>'Dezechilibre(MWh)'!N15/10.711/1000</f>
        <v>2.2034685090094291E-2</v>
      </c>
      <c r="M15" s="158">
        <f>'Dezechilibre(MWh)'!O15/10.711/1000</f>
        <v>-3.4997922229483704E-2</v>
      </c>
      <c r="N15" s="158">
        <f>'Dezechilibre(MWh)'!P15/10.711/1000</f>
        <v>8.8730897208477259E-3</v>
      </c>
      <c r="O15" s="158">
        <f>'Dezechilibre(MWh)'!Q15/10.711/1000</f>
        <v>0</v>
      </c>
      <c r="P15" s="158">
        <f>'Dezechilibre(MWh)'!R15/10.711/1000</f>
        <v>0</v>
      </c>
      <c r="Q15" s="158">
        <f>'Dezechilibre(MWh)'!S15/10.711/1000</f>
        <v>0</v>
      </c>
      <c r="R15" s="158">
        <f>'Dezechilibre(MWh)'!T15/10.711/1000</f>
        <v>0</v>
      </c>
      <c r="S15" s="158">
        <f>'Dezechilibre(MWh)'!U15/10.711/1000</f>
        <v>0</v>
      </c>
      <c r="T15" s="158">
        <f>'Dezechilibre(MWh)'!V15/10.711/1000</f>
        <v>0</v>
      </c>
      <c r="U15" s="158">
        <f>'Dezechilibre(MWh)'!W15/10.711/1000</f>
        <v>0</v>
      </c>
      <c r="V15" s="158">
        <f>'Dezechilibre(MWh)'!X15/10.711/1000</f>
        <v>0</v>
      </c>
      <c r="W15" s="158">
        <f>'Dezechilibre(MWh)'!Y15/10.711/1000</f>
        <v>0</v>
      </c>
      <c r="X15" s="158">
        <f>'Dezechilibre(MWh)'!Z15/10.711/1000</f>
        <v>0</v>
      </c>
      <c r="Y15" s="158">
        <f>'Dezechilibre(MWh)'!AA15/10.711/1000</f>
        <v>0</v>
      </c>
      <c r="Z15" s="158">
        <f>'Dezechilibre(MWh)'!AB15/10.711/1000</f>
        <v>0</v>
      </c>
      <c r="AA15" s="158">
        <f>'Dezechilibre(MWh)'!AC15/10.711/1000</f>
        <v>0</v>
      </c>
      <c r="AB15" s="158">
        <f>'Dezechilibre(MWh)'!AD15/10.711/1000</f>
        <v>0</v>
      </c>
      <c r="AC15" s="158">
        <f>'Dezechilibre(MWh)'!AE15/10.711/1000</f>
        <v>0</v>
      </c>
      <c r="AD15" s="158">
        <f>'Dezechilibre(MWh)'!AF15/10.711/1000</f>
        <v>0</v>
      </c>
      <c r="AE15" s="158">
        <f>'Dezechilibre(MWh)'!AG15/10.711/1000</f>
        <v>0</v>
      </c>
      <c r="AF15" s="158">
        <f>'Dezechilibre(MWh)'!AH15/10.711/1000</f>
        <v>0</v>
      </c>
      <c r="AG15" s="158">
        <f>'Dezechilibre(MWh)'!AI15/10.711/1000</f>
        <v>0</v>
      </c>
      <c r="AH15" s="158">
        <f>'Dezechilibre(MWh)'!AJ15/10.711/1000</f>
        <v>0</v>
      </c>
    </row>
    <row r="16" spans="1:34" s="13" customFormat="1" x14ac:dyDescent="0.45">
      <c r="A16" s="102">
        <v>14</v>
      </c>
      <c r="B16" s="14" t="s">
        <v>272</v>
      </c>
      <c r="C16" s="157">
        <f t="shared" si="0"/>
        <v>-1.6870374661562881E-2</v>
      </c>
      <c r="D16" s="158">
        <f>'Dezechilibre(MWh)'!F16/10.711/1000</f>
        <v>-2.7716629633087481E-3</v>
      </c>
      <c r="E16" s="158">
        <f>'Dezechilibre(MWh)'!G16/10.711/1000</f>
        <v>-4.8439204556063858E-3</v>
      </c>
      <c r="F16" s="158">
        <f>'Dezechilibre(MWh)'!H16/10.711/1000</f>
        <v>-1.7494258239193351E-4</v>
      </c>
      <c r="G16" s="158">
        <f>'Dezechilibre(MWh)'!I16/10.711/1000</f>
        <v>-6.3908860050415465E-4</v>
      </c>
      <c r="H16" s="158">
        <f>'Dezechilibre(MWh)'!J16/10.711/1000</f>
        <v>7.7679021566613759E-4</v>
      </c>
      <c r="I16" s="158">
        <f>'Dezechilibre(MWh)'!K16/10.711/1000</f>
        <v>-1.9125939688171036E-3</v>
      </c>
      <c r="J16" s="158">
        <f>'Dezechilibre(MWh)'!L16/10.711/1000</f>
        <v>-3.5235710951358416E-3</v>
      </c>
      <c r="K16" s="158">
        <f>'Dezechilibre(MWh)'!M16/10.711/1000</f>
        <v>-4.4828725609186819E-3</v>
      </c>
      <c r="L16" s="158">
        <f>'Dezechilibre(MWh)'!N16/10.711/1000</f>
        <v>-2.406149939314723E-3</v>
      </c>
      <c r="M16" s="158">
        <f>'Dezechilibre(MWh)'!O16/10.711/1000</f>
        <v>2.442278498739613E-3</v>
      </c>
      <c r="N16" s="158">
        <f>'Dezechilibre(MWh)'!P16/10.711/1000</f>
        <v>6.6535879002894212E-4</v>
      </c>
      <c r="O16" s="158">
        <f>'Dezechilibre(MWh)'!Q16/10.711/1000</f>
        <v>0</v>
      </c>
      <c r="P16" s="158">
        <f>'Dezechilibre(MWh)'!R16/10.711/1000</f>
        <v>0</v>
      </c>
      <c r="Q16" s="158">
        <f>'Dezechilibre(MWh)'!S16/10.711/1000</f>
        <v>0</v>
      </c>
      <c r="R16" s="158">
        <f>'Dezechilibre(MWh)'!T16/10.711/1000</f>
        <v>0</v>
      </c>
      <c r="S16" s="158">
        <f>'Dezechilibre(MWh)'!U16/10.711/1000</f>
        <v>0</v>
      </c>
      <c r="T16" s="158">
        <f>'Dezechilibre(MWh)'!V16/10.711/1000</f>
        <v>0</v>
      </c>
      <c r="U16" s="158">
        <f>'Dezechilibre(MWh)'!W16/10.711/1000</f>
        <v>0</v>
      </c>
      <c r="V16" s="158">
        <f>'Dezechilibre(MWh)'!X16/10.711/1000</f>
        <v>0</v>
      </c>
      <c r="W16" s="158">
        <f>'Dezechilibre(MWh)'!Y16/10.711/1000</f>
        <v>0</v>
      </c>
      <c r="X16" s="158">
        <f>'Dezechilibre(MWh)'!Z16/10.711/1000</f>
        <v>0</v>
      </c>
      <c r="Y16" s="158">
        <f>'Dezechilibre(MWh)'!AA16/10.711/1000</f>
        <v>0</v>
      </c>
      <c r="Z16" s="158">
        <f>'Dezechilibre(MWh)'!AB16/10.711/1000</f>
        <v>0</v>
      </c>
      <c r="AA16" s="158">
        <f>'Dezechilibre(MWh)'!AC16/10.711/1000</f>
        <v>0</v>
      </c>
      <c r="AB16" s="158">
        <f>'Dezechilibre(MWh)'!AD16/10.711/1000</f>
        <v>0</v>
      </c>
      <c r="AC16" s="158">
        <f>'Dezechilibre(MWh)'!AE16/10.711/1000</f>
        <v>0</v>
      </c>
      <c r="AD16" s="158">
        <f>'Dezechilibre(MWh)'!AF16/10.711/1000</f>
        <v>0</v>
      </c>
      <c r="AE16" s="158">
        <f>'Dezechilibre(MWh)'!AG16/10.711/1000</f>
        <v>0</v>
      </c>
      <c r="AF16" s="158">
        <f>'Dezechilibre(MWh)'!AH16/10.711/1000</f>
        <v>0</v>
      </c>
      <c r="AG16" s="158">
        <f>'Dezechilibre(MWh)'!AI16/10.711/1000</f>
        <v>0</v>
      </c>
      <c r="AH16" s="158">
        <f>'Dezechilibre(MWh)'!AJ16/10.711/1000</f>
        <v>0</v>
      </c>
    </row>
    <row r="17" spans="1:34" s="13" customFormat="1" x14ac:dyDescent="0.45">
      <c r="A17" s="156">
        <v>15</v>
      </c>
      <c r="B17" s="14" t="s">
        <v>185</v>
      </c>
      <c r="C17" s="157">
        <f t="shared" si="0"/>
        <v>0</v>
      </c>
      <c r="D17" s="158">
        <f>'Dezechilibre(MWh)'!F17/10.711/1000</f>
        <v>0</v>
      </c>
      <c r="E17" s="158">
        <f>'Dezechilibre(MWh)'!G17/10.711/1000</f>
        <v>0</v>
      </c>
      <c r="F17" s="158">
        <f>'Dezechilibre(MWh)'!H17/10.711/1000</f>
        <v>0</v>
      </c>
      <c r="G17" s="158">
        <f>'Dezechilibre(MWh)'!I17/10.711/1000</f>
        <v>0</v>
      </c>
      <c r="H17" s="158">
        <f>'Dezechilibre(MWh)'!J17/10.711/1000</f>
        <v>0</v>
      </c>
      <c r="I17" s="158">
        <f>'Dezechilibre(MWh)'!K17/10.711/1000</f>
        <v>0</v>
      </c>
      <c r="J17" s="158">
        <f>'Dezechilibre(MWh)'!L17/10.711/1000</f>
        <v>0</v>
      </c>
      <c r="K17" s="158">
        <f>'Dezechilibre(MWh)'!M17/10.711/1000</f>
        <v>0</v>
      </c>
      <c r="L17" s="158">
        <f>'Dezechilibre(MWh)'!N17/10.711/1000</f>
        <v>0</v>
      </c>
      <c r="M17" s="158">
        <f>'Dezechilibre(MWh)'!O17/10.711/1000</f>
        <v>0</v>
      </c>
      <c r="N17" s="158">
        <f>'Dezechilibre(MWh)'!P17/10.711/1000</f>
        <v>0</v>
      </c>
      <c r="O17" s="158">
        <f>'Dezechilibre(MWh)'!Q17/10.711/1000</f>
        <v>0</v>
      </c>
      <c r="P17" s="158">
        <f>'Dezechilibre(MWh)'!R17/10.711/1000</f>
        <v>0</v>
      </c>
      <c r="Q17" s="158">
        <f>'Dezechilibre(MWh)'!S17/10.711/1000</f>
        <v>0</v>
      </c>
      <c r="R17" s="158">
        <f>'Dezechilibre(MWh)'!T17/10.711/1000</f>
        <v>0</v>
      </c>
      <c r="S17" s="158">
        <f>'Dezechilibre(MWh)'!U17/10.711/1000</f>
        <v>0</v>
      </c>
      <c r="T17" s="158">
        <f>'Dezechilibre(MWh)'!V17/10.711/1000</f>
        <v>0</v>
      </c>
      <c r="U17" s="158">
        <f>'Dezechilibre(MWh)'!W17/10.711/1000</f>
        <v>0</v>
      </c>
      <c r="V17" s="158">
        <f>'Dezechilibre(MWh)'!X17/10.711/1000</f>
        <v>0</v>
      </c>
      <c r="W17" s="158">
        <f>'Dezechilibre(MWh)'!Y17/10.711/1000</f>
        <v>0</v>
      </c>
      <c r="X17" s="158">
        <f>'Dezechilibre(MWh)'!Z17/10.711/1000</f>
        <v>0</v>
      </c>
      <c r="Y17" s="158">
        <f>'Dezechilibre(MWh)'!AA17/10.711/1000</f>
        <v>0</v>
      </c>
      <c r="Z17" s="158">
        <f>'Dezechilibre(MWh)'!AB17/10.711/1000</f>
        <v>0</v>
      </c>
      <c r="AA17" s="158">
        <f>'Dezechilibre(MWh)'!AC17/10.711/1000</f>
        <v>0</v>
      </c>
      <c r="AB17" s="158">
        <f>'Dezechilibre(MWh)'!AD17/10.711/1000</f>
        <v>0</v>
      </c>
      <c r="AC17" s="158">
        <f>'Dezechilibre(MWh)'!AE17/10.711/1000</f>
        <v>0</v>
      </c>
      <c r="AD17" s="158">
        <f>'Dezechilibre(MWh)'!AF17/10.711/1000</f>
        <v>0</v>
      </c>
      <c r="AE17" s="158">
        <f>'Dezechilibre(MWh)'!AG17/10.711/1000</f>
        <v>0</v>
      </c>
      <c r="AF17" s="158">
        <f>'Dezechilibre(MWh)'!AH17/10.711/1000</f>
        <v>0</v>
      </c>
      <c r="AG17" s="158">
        <f>'Dezechilibre(MWh)'!AI17/10.711/1000</f>
        <v>0</v>
      </c>
      <c r="AH17" s="158">
        <f>'Dezechilibre(MWh)'!AJ17/10.711/1000</f>
        <v>0</v>
      </c>
    </row>
    <row r="18" spans="1:34" s="13" customFormat="1" x14ac:dyDescent="0.45">
      <c r="A18" s="102">
        <v>16</v>
      </c>
      <c r="B18" s="14" t="s">
        <v>3</v>
      </c>
      <c r="C18" s="157">
        <f t="shared" si="0"/>
        <v>2.347373261133414E-2</v>
      </c>
      <c r="D18" s="158">
        <f>'Dezechilibre(MWh)'!F18/10.711/1000</f>
        <v>1.900192680421996E-2</v>
      </c>
      <c r="E18" s="158">
        <f>'Dezechilibre(MWh)'!G18/10.711/1000</f>
        <v>1.2151577817197275E-3</v>
      </c>
      <c r="F18" s="158">
        <f>'Dezechilibre(MWh)'!H18/10.711/1000</f>
        <v>4.5361070861730931E-3</v>
      </c>
      <c r="G18" s="158">
        <f>'Dezechilibre(MWh)'!I18/10.711/1000</f>
        <v>3.3038949677901223E-3</v>
      </c>
      <c r="H18" s="158">
        <f>'Dezechilibre(MWh)'!J18/10.711/1000</f>
        <v>2.1005053683129491E-3</v>
      </c>
      <c r="I18" s="158">
        <f>'Dezechilibre(MWh)'!K18/10.711/1000</f>
        <v>3.5914685836990008E-4</v>
      </c>
      <c r="J18" s="158">
        <f>'Dezechilibre(MWh)'!L18/10.711/1000</f>
        <v>4.2996381290262347E-3</v>
      </c>
      <c r="K18" s="158">
        <f>'Dezechilibre(MWh)'!M18/10.711/1000</f>
        <v>-1.0412400336103072E-3</v>
      </c>
      <c r="L18" s="158">
        <f>'Dezechilibre(MWh)'!N18/10.711/1000</f>
        <v>-6.1857004948184108E-3</v>
      </c>
      <c r="M18" s="158">
        <f>'Dezechilibre(MWh)'!O18/10.711/1000</f>
        <v>1.0620703015591449E-3</v>
      </c>
      <c r="N18" s="158">
        <f>'Dezechilibre(MWh)'!P18/10.711/1000</f>
        <v>-5.1777741574082718E-3</v>
      </c>
      <c r="O18" s="158">
        <f>'Dezechilibre(MWh)'!Q18/10.711/1000</f>
        <v>0</v>
      </c>
      <c r="P18" s="158">
        <f>'Dezechilibre(MWh)'!R18/10.711/1000</f>
        <v>0</v>
      </c>
      <c r="Q18" s="158">
        <f>'Dezechilibre(MWh)'!S18/10.711/1000</f>
        <v>0</v>
      </c>
      <c r="R18" s="158">
        <f>'Dezechilibre(MWh)'!T18/10.711/1000</f>
        <v>0</v>
      </c>
      <c r="S18" s="158">
        <f>'Dezechilibre(MWh)'!U18/10.711/1000</f>
        <v>0</v>
      </c>
      <c r="T18" s="158">
        <f>'Dezechilibre(MWh)'!V18/10.711/1000</f>
        <v>0</v>
      </c>
      <c r="U18" s="158">
        <f>'Dezechilibre(MWh)'!W18/10.711/1000</f>
        <v>0</v>
      </c>
      <c r="V18" s="158">
        <f>'Dezechilibre(MWh)'!X18/10.711/1000</f>
        <v>0</v>
      </c>
      <c r="W18" s="158">
        <f>'Dezechilibre(MWh)'!Y18/10.711/1000</f>
        <v>0</v>
      </c>
      <c r="X18" s="158">
        <f>'Dezechilibre(MWh)'!Z18/10.711/1000</f>
        <v>0</v>
      </c>
      <c r="Y18" s="158">
        <f>'Dezechilibre(MWh)'!AA18/10.711/1000</f>
        <v>0</v>
      </c>
      <c r="Z18" s="158">
        <f>'Dezechilibre(MWh)'!AB18/10.711/1000</f>
        <v>0</v>
      </c>
      <c r="AA18" s="158">
        <f>'Dezechilibre(MWh)'!AC18/10.711/1000</f>
        <v>0</v>
      </c>
      <c r="AB18" s="158">
        <f>'Dezechilibre(MWh)'!AD18/10.711/1000</f>
        <v>0</v>
      </c>
      <c r="AC18" s="158">
        <f>'Dezechilibre(MWh)'!AE18/10.711/1000</f>
        <v>0</v>
      </c>
      <c r="AD18" s="158">
        <f>'Dezechilibre(MWh)'!AF18/10.711/1000</f>
        <v>0</v>
      </c>
      <c r="AE18" s="158">
        <f>'Dezechilibre(MWh)'!AG18/10.711/1000</f>
        <v>0</v>
      </c>
      <c r="AF18" s="158">
        <f>'Dezechilibre(MWh)'!AH18/10.711/1000</f>
        <v>0</v>
      </c>
      <c r="AG18" s="158">
        <f>'Dezechilibre(MWh)'!AI18/10.711/1000</f>
        <v>0</v>
      </c>
      <c r="AH18" s="158">
        <f>'Dezechilibre(MWh)'!AJ18/10.711/1000</f>
        <v>0</v>
      </c>
    </row>
    <row r="19" spans="1:34" s="13" customFormat="1" x14ac:dyDescent="0.45">
      <c r="A19" s="156">
        <v>17</v>
      </c>
      <c r="B19" s="14" t="s">
        <v>122</v>
      </c>
      <c r="C19" s="157">
        <f t="shared" si="0"/>
        <v>-5.9512057137522167E-2</v>
      </c>
      <c r="D19" s="158">
        <f>'Dezechilibre(MWh)'!F19/10.711/1000</f>
        <v>9.3714177947904018E-3</v>
      </c>
      <c r="E19" s="158">
        <f>'Dezechilibre(MWh)'!G19/10.711/1000</f>
        <v>-6.0196874428157972E-2</v>
      </c>
      <c r="F19" s="158">
        <f>'Dezechilibre(MWh)'!H19/10.711/1000</f>
        <v>1.5243318084212489E-3</v>
      </c>
      <c r="G19" s="158">
        <f>'Dezechilibre(MWh)'!I19/10.711/1000</f>
        <v>-7.114074876295398E-3</v>
      </c>
      <c r="H19" s="158">
        <f>'Dezechilibre(MWh)'!J19/10.711/1000</f>
        <v>-1.1579184950051349E-3</v>
      </c>
      <c r="I19" s="158">
        <f>'Dezechilibre(MWh)'!K19/10.711/1000</f>
        <v>-2.3053649519185885E-3</v>
      </c>
      <c r="J19" s="158">
        <f>'Dezechilibre(MWh)'!L19/10.711/1000</f>
        <v>3.3948983288208381E-3</v>
      </c>
      <c r="K19" s="158">
        <f>'Dezechilibre(MWh)'!M19/10.711/1000</f>
        <v>8.9150368779759136E-3</v>
      </c>
      <c r="L19" s="158">
        <f>'Dezechilibre(MWh)'!N19/10.711/1000</f>
        <v>1.7055147698627579E-2</v>
      </c>
      <c r="M19" s="158">
        <f>'Dezechilibre(MWh)'!O19/10.711/1000</f>
        <v>-1.9815246942395667E-2</v>
      </c>
      <c r="N19" s="158">
        <f>'Dezechilibre(MWh)'!P19/10.711/1000</f>
        <v>-9.183409952385398E-3</v>
      </c>
      <c r="O19" s="158">
        <f>'Dezechilibre(MWh)'!Q19/10.711/1000</f>
        <v>0</v>
      </c>
      <c r="P19" s="158">
        <f>'Dezechilibre(MWh)'!R19/10.711/1000</f>
        <v>0</v>
      </c>
      <c r="Q19" s="158">
        <f>'Dezechilibre(MWh)'!S19/10.711/1000</f>
        <v>0</v>
      </c>
      <c r="R19" s="158">
        <f>'Dezechilibre(MWh)'!T19/10.711/1000</f>
        <v>0</v>
      </c>
      <c r="S19" s="158">
        <f>'Dezechilibre(MWh)'!U19/10.711/1000</f>
        <v>0</v>
      </c>
      <c r="T19" s="158">
        <f>'Dezechilibre(MWh)'!V19/10.711/1000</f>
        <v>0</v>
      </c>
      <c r="U19" s="158">
        <f>'Dezechilibre(MWh)'!W19/10.711/1000</f>
        <v>0</v>
      </c>
      <c r="V19" s="158">
        <f>'Dezechilibre(MWh)'!X19/10.711/1000</f>
        <v>0</v>
      </c>
      <c r="W19" s="158">
        <f>'Dezechilibre(MWh)'!Y19/10.711/1000</f>
        <v>0</v>
      </c>
      <c r="X19" s="158">
        <f>'Dezechilibre(MWh)'!Z19/10.711/1000</f>
        <v>0</v>
      </c>
      <c r="Y19" s="158">
        <f>'Dezechilibre(MWh)'!AA19/10.711/1000</f>
        <v>0</v>
      </c>
      <c r="Z19" s="158">
        <f>'Dezechilibre(MWh)'!AB19/10.711/1000</f>
        <v>0</v>
      </c>
      <c r="AA19" s="158">
        <f>'Dezechilibre(MWh)'!AC19/10.711/1000</f>
        <v>0</v>
      </c>
      <c r="AB19" s="158">
        <f>'Dezechilibre(MWh)'!AD19/10.711/1000</f>
        <v>0</v>
      </c>
      <c r="AC19" s="158">
        <f>'Dezechilibre(MWh)'!AE19/10.711/1000</f>
        <v>0</v>
      </c>
      <c r="AD19" s="158">
        <f>'Dezechilibre(MWh)'!AF19/10.711/1000</f>
        <v>0</v>
      </c>
      <c r="AE19" s="158">
        <f>'Dezechilibre(MWh)'!AG19/10.711/1000</f>
        <v>0</v>
      </c>
      <c r="AF19" s="158">
        <f>'Dezechilibre(MWh)'!AH19/10.711/1000</f>
        <v>0</v>
      </c>
      <c r="AG19" s="158">
        <f>'Dezechilibre(MWh)'!AI19/10.711/1000</f>
        <v>0</v>
      </c>
      <c r="AH19" s="158">
        <f>'Dezechilibre(MWh)'!AJ19/10.711/1000</f>
        <v>0</v>
      </c>
    </row>
    <row r="20" spans="1:34" s="13" customFormat="1" x14ac:dyDescent="0.45">
      <c r="A20" s="102">
        <v>18</v>
      </c>
      <c r="B20" s="14" t="s">
        <v>173</v>
      </c>
      <c r="C20" s="157">
        <f t="shared" si="0"/>
        <v>8.0405881803753156E-4</v>
      </c>
      <c r="D20" s="158">
        <f>'Dezechilibre(MWh)'!F20/10.711/1000</f>
        <v>-2.2700121370553635E-5</v>
      </c>
      <c r="E20" s="158">
        <f>'Dezechilibre(MWh)'!G20/10.711/1000</f>
        <v>-2.2700121370553635E-5</v>
      </c>
      <c r="F20" s="158">
        <f>'Dezechilibre(MWh)'!H20/10.711/1000</f>
        <v>2.5813462795257214E-5</v>
      </c>
      <c r="G20" s="158">
        <f>'Dezechilibre(MWh)'!I20/10.711/1000</f>
        <v>6.2602567454019236E-4</v>
      </c>
      <c r="H20" s="158">
        <f>'Dezechilibre(MWh)'!J20/10.711/1000</f>
        <v>3.1567267295303897E-5</v>
      </c>
      <c r="I20" s="158">
        <f>'Dezechilibre(MWh)'!K20/10.711/1000</f>
        <v>2.6837550182055829E-5</v>
      </c>
      <c r="J20" s="158">
        <f>'Dezechilibre(MWh)'!L20/10.711/1000</f>
        <v>4.7291756138549159E-5</v>
      </c>
      <c r="K20" s="158">
        <f>'Dezechilibre(MWh)'!M20/10.711/1000</f>
        <v>4.7291756138549159E-5</v>
      </c>
      <c r="L20" s="158">
        <f>'Dezechilibre(MWh)'!N20/10.711/1000</f>
        <v>-3.3064886565213326E-5</v>
      </c>
      <c r="M20" s="158">
        <f>'Dezechilibre(MWh)'!O20/10.711/1000</f>
        <v>2.1477919895434602E-6</v>
      </c>
      <c r="N20" s="158">
        <f>'Dezechilibre(MWh)'!P20/10.711/1000</f>
        <v>7.5548688264401068E-5</v>
      </c>
      <c r="O20" s="158">
        <f>'Dezechilibre(MWh)'!Q20/10.711/1000</f>
        <v>0</v>
      </c>
      <c r="P20" s="158">
        <f>'Dezechilibre(MWh)'!R20/10.711/1000</f>
        <v>0</v>
      </c>
      <c r="Q20" s="158">
        <f>'Dezechilibre(MWh)'!S20/10.711/1000</f>
        <v>0</v>
      </c>
      <c r="R20" s="158">
        <f>'Dezechilibre(MWh)'!T20/10.711/1000</f>
        <v>0</v>
      </c>
      <c r="S20" s="158">
        <f>'Dezechilibre(MWh)'!U20/10.711/1000</f>
        <v>0</v>
      </c>
      <c r="T20" s="158">
        <f>'Dezechilibre(MWh)'!V20/10.711/1000</f>
        <v>0</v>
      </c>
      <c r="U20" s="158">
        <f>'Dezechilibre(MWh)'!W20/10.711/1000</f>
        <v>0</v>
      </c>
      <c r="V20" s="158">
        <f>'Dezechilibre(MWh)'!X20/10.711/1000</f>
        <v>0</v>
      </c>
      <c r="W20" s="158">
        <f>'Dezechilibre(MWh)'!Y20/10.711/1000</f>
        <v>0</v>
      </c>
      <c r="X20" s="158">
        <f>'Dezechilibre(MWh)'!Z20/10.711/1000</f>
        <v>0</v>
      </c>
      <c r="Y20" s="158">
        <f>'Dezechilibre(MWh)'!AA20/10.711/1000</f>
        <v>0</v>
      </c>
      <c r="Z20" s="158">
        <f>'Dezechilibre(MWh)'!AB20/10.711/1000</f>
        <v>0</v>
      </c>
      <c r="AA20" s="158">
        <f>'Dezechilibre(MWh)'!AC20/10.711/1000</f>
        <v>0</v>
      </c>
      <c r="AB20" s="158">
        <f>'Dezechilibre(MWh)'!AD20/10.711/1000</f>
        <v>0</v>
      </c>
      <c r="AC20" s="158">
        <f>'Dezechilibre(MWh)'!AE20/10.711/1000</f>
        <v>0</v>
      </c>
      <c r="AD20" s="158">
        <f>'Dezechilibre(MWh)'!AF20/10.711/1000</f>
        <v>0</v>
      </c>
      <c r="AE20" s="158">
        <f>'Dezechilibre(MWh)'!AG20/10.711/1000</f>
        <v>0</v>
      </c>
      <c r="AF20" s="158">
        <f>'Dezechilibre(MWh)'!AH20/10.711/1000</f>
        <v>0</v>
      </c>
      <c r="AG20" s="158">
        <f>'Dezechilibre(MWh)'!AI20/10.711/1000</f>
        <v>0</v>
      </c>
      <c r="AH20" s="158">
        <f>'Dezechilibre(MWh)'!AJ20/10.711/1000</f>
        <v>0</v>
      </c>
    </row>
    <row r="21" spans="1:34" s="13" customFormat="1" x14ac:dyDescent="0.45">
      <c r="A21" s="156">
        <v>19</v>
      </c>
      <c r="B21" s="15" t="s">
        <v>6</v>
      </c>
      <c r="C21" s="157">
        <f t="shared" si="0"/>
        <v>-0.1836450798244795</v>
      </c>
      <c r="D21" s="158">
        <f>'Dezechilibre(MWh)'!F21/10.711/1000</f>
        <v>2.4344732704696108E-2</v>
      </c>
      <c r="E21" s="158">
        <f>'Dezechilibre(MWh)'!G21/10.711/1000</f>
        <v>-0.1437347991784147</v>
      </c>
      <c r="F21" s="158">
        <f>'Dezechilibre(MWh)'!H21/10.711/1000</f>
        <v>-1.5478550742227617E-2</v>
      </c>
      <c r="G21" s="158">
        <f>'Dezechilibre(MWh)'!I21/10.711/1000</f>
        <v>-1.6154886658575295E-2</v>
      </c>
      <c r="H21" s="158">
        <f>'Dezechilibre(MWh)'!J21/10.711/1000</f>
        <v>-2.8875849313789562E-2</v>
      </c>
      <c r="I21" s="158">
        <f>'Dezechilibre(MWh)'!K21/10.711/1000</f>
        <v>7.0197124451498458E-3</v>
      </c>
      <c r="J21" s="158">
        <f>'Dezechilibre(MWh)'!L21/10.711/1000</f>
        <v>-3.1499041265988237E-2</v>
      </c>
      <c r="K21" s="158">
        <f>'Dezechilibre(MWh)'!M21/10.711/1000</f>
        <v>3.0425055737092706E-2</v>
      </c>
      <c r="L21" s="158">
        <f>'Dezechilibre(MWh)'!N21/10.711/1000</f>
        <v>1.1361752404070581E-3</v>
      </c>
      <c r="M21" s="158">
        <f>'Dezechilibre(MWh)'!O21/10.711/1000</f>
        <v>1.4584268975819251E-2</v>
      </c>
      <c r="N21" s="158">
        <f>'Dezechilibre(MWh)'!P21/10.711/1000</f>
        <v>-2.5411897768649057E-2</v>
      </c>
      <c r="O21" s="158">
        <f>'Dezechilibre(MWh)'!Q21/10.711/1000</f>
        <v>0</v>
      </c>
      <c r="P21" s="158">
        <f>'Dezechilibre(MWh)'!R21/10.711/1000</f>
        <v>0</v>
      </c>
      <c r="Q21" s="158">
        <f>'Dezechilibre(MWh)'!S21/10.711/1000</f>
        <v>0</v>
      </c>
      <c r="R21" s="158">
        <f>'Dezechilibre(MWh)'!T21/10.711/1000</f>
        <v>0</v>
      </c>
      <c r="S21" s="158">
        <f>'Dezechilibre(MWh)'!U21/10.711/1000</f>
        <v>0</v>
      </c>
      <c r="T21" s="158">
        <f>'Dezechilibre(MWh)'!V21/10.711/1000</f>
        <v>0</v>
      </c>
      <c r="U21" s="158">
        <f>'Dezechilibre(MWh)'!W21/10.711/1000</f>
        <v>0</v>
      </c>
      <c r="V21" s="158">
        <f>'Dezechilibre(MWh)'!X21/10.711/1000</f>
        <v>0</v>
      </c>
      <c r="W21" s="158">
        <f>'Dezechilibre(MWh)'!Y21/10.711/1000</f>
        <v>0</v>
      </c>
      <c r="X21" s="158">
        <f>'Dezechilibre(MWh)'!Z21/10.711/1000</f>
        <v>0</v>
      </c>
      <c r="Y21" s="158">
        <f>'Dezechilibre(MWh)'!AA21/10.711/1000</f>
        <v>0</v>
      </c>
      <c r="Z21" s="158">
        <f>'Dezechilibre(MWh)'!AB21/10.711/1000</f>
        <v>0</v>
      </c>
      <c r="AA21" s="158">
        <f>'Dezechilibre(MWh)'!AC21/10.711/1000</f>
        <v>0</v>
      </c>
      <c r="AB21" s="158">
        <f>'Dezechilibre(MWh)'!AD21/10.711/1000</f>
        <v>0</v>
      </c>
      <c r="AC21" s="158">
        <f>'Dezechilibre(MWh)'!AE21/10.711/1000</f>
        <v>0</v>
      </c>
      <c r="AD21" s="158">
        <f>'Dezechilibre(MWh)'!AF21/10.711/1000</f>
        <v>0</v>
      </c>
      <c r="AE21" s="158">
        <f>'Dezechilibre(MWh)'!AG21/10.711/1000</f>
        <v>0</v>
      </c>
      <c r="AF21" s="158">
        <f>'Dezechilibre(MWh)'!AH21/10.711/1000</f>
        <v>0</v>
      </c>
      <c r="AG21" s="158">
        <f>'Dezechilibre(MWh)'!AI21/10.711/1000</f>
        <v>0</v>
      </c>
      <c r="AH21" s="158">
        <f>'Dezechilibre(MWh)'!AJ21/10.711/1000</f>
        <v>0</v>
      </c>
    </row>
    <row r="22" spans="1:34" s="13" customFormat="1" x14ac:dyDescent="0.45">
      <c r="A22" s="102">
        <v>20</v>
      </c>
      <c r="B22" s="14" t="s">
        <v>70</v>
      </c>
      <c r="C22" s="157">
        <f t="shared" si="0"/>
        <v>-8.7485903930538678E-2</v>
      </c>
      <c r="D22" s="158">
        <f>'Dezechilibre(MWh)'!F22/10.711/1000</f>
        <v>-3.7214796190831852E-2</v>
      </c>
      <c r="E22" s="158">
        <f>'Dezechilibre(MWh)'!G22/10.711/1000</f>
        <v>-5.3935616655774437E-3</v>
      </c>
      <c r="F22" s="158">
        <f>'Dezechilibre(MWh)'!H22/10.711/1000</f>
        <v>-6.5154900569507979E-3</v>
      </c>
      <c r="G22" s="158">
        <f>'Dezechilibre(MWh)'!I22/10.711/1000</f>
        <v>4.5740295023807305E-4</v>
      </c>
      <c r="H22" s="158">
        <f>'Dezechilibre(MWh)'!J22/10.711/1000</f>
        <v>5.4402888619176542E-3</v>
      </c>
      <c r="I22" s="158">
        <f>'Dezechilibre(MWh)'!K22/10.711/1000</f>
        <v>-8.0659114928578086E-3</v>
      </c>
      <c r="J22" s="158">
        <f>'Dezechilibre(MWh)'!L22/10.711/1000</f>
        <v>2.4396347399869293E-2</v>
      </c>
      <c r="K22" s="158">
        <f>'Dezechilibre(MWh)'!M22/10.711/1000</f>
        <v>4.3582332368593039E-2</v>
      </c>
      <c r="L22" s="158">
        <f>'Dezechilibre(MWh)'!N22/10.711/1000</f>
        <v>-5.6451727102978244E-2</v>
      </c>
      <c r="M22" s="158">
        <f>'Dezechilibre(MWh)'!O22/10.711/1000</f>
        <v>-5.4533414993931467E-2</v>
      </c>
      <c r="N22" s="158">
        <f>'Dezechilibre(MWh)'!P22/10.711/1000</f>
        <v>6.812625991970871E-3</v>
      </c>
      <c r="O22" s="158">
        <f>'Dezechilibre(MWh)'!Q22/10.711/1000</f>
        <v>0</v>
      </c>
      <c r="P22" s="158">
        <f>'Dezechilibre(MWh)'!R22/10.711/1000</f>
        <v>0</v>
      </c>
      <c r="Q22" s="158">
        <f>'Dezechilibre(MWh)'!S22/10.711/1000</f>
        <v>0</v>
      </c>
      <c r="R22" s="158">
        <f>'Dezechilibre(MWh)'!T22/10.711/1000</f>
        <v>0</v>
      </c>
      <c r="S22" s="158">
        <f>'Dezechilibre(MWh)'!U22/10.711/1000</f>
        <v>0</v>
      </c>
      <c r="T22" s="158">
        <f>'Dezechilibre(MWh)'!V22/10.711/1000</f>
        <v>0</v>
      </c>
      <c r="U22" s="158">
        <f>'Dezechilibre(MWh)'!W22/10.711/1000</f>
        <v>0</v>
      </c>
      <c r="V22" s="158">
        <f>'Dezechilibre(MWh)'!X22/10.711/1000</f>
        <v>0</v>
      </c>
      <c r="W22" s="158">
        <f>'Dezechilibre(MWh)'!Y22/10.711/1000</f>
        <v>0</v>
      </c>
      <c r="X22" s="158">
        <f>'Dezechilibre(MWh)'!Z22/10.711/1000</f>
        <v>0</v>
      </c>
      <c r="Y22" s="158">
        <f>'Dezechilibre(MWh)'!AA22/10.711/1000</f>
        <v>0</v>
      </c>
      <c r="Z22" s="158">
        <f>'Dezechilibre(MWh)'!AB22/10.711/1000</f>
        <v>0</v>
      </c>
      <c r="AA22" s="158">
        <f>'Dezechilibre(MWh)'!AC22/10.711/1000</f>
        <v>0</v>
      </c>
      <c r="AB22" s="158">
        <f>'Dezechilibre(MWh)'!AD22/10.711/1000</f>
        <v>0</v>
      </c>
      <c r="AC22" s="158">
        <f>'Dezechilibre(MWh)'!AE22/10.711/1000</f>
        <v>0</v>
      </c>
      <c r="AD22" s="158">
        <f>'Dezechilibre(MWh)'!AF22/10.711/1000</f>
        <v>0</v>
      </c>
      <c r="AE22" s="158">
        <f>'Dezechilibre(MWh)'!AG22/10.711/1000</f>
        <v>0</v>
      </c>
      <c r="AF22" s="158">
        <f>'Dezechilibre(MWh)'!AH22/10.711/1000</f>
        <v>0</v>
      </c>
      <c r="AG22" s="158">
        <f>'Dezechilibre(MWh)'!AI22/10.711/1000</f>
        <v>0</v>
      </c>
      <c r="AH22" s="158">
        <f>'Dezechilibre(MWh)'!AJ22/10.711/1000</f>
        <v>0</v>
      </c>
    </row>
    <row r="23" spans="1:34" s="13" customFormat="1" x14ac:dyDescent="0.45">
      <c r="A23" s="156">
        <v>21</v>
      </c>
      <c r="B23" s="14" t="s">
        <v>49</v>
      </c>
      <c r="C23" s="157">
        <f t="shared" si="0"/>
        <v>7.4691543740080274E-2</v>
      </c>
      <c r="D23" s="158">
        <f>'Dezechilibre(MWh)'!F23/10.711/1000</f>
        <v>3.9106499579871154E-2</v>
      </c>
      <c r="E23" s="158">
        <f>'Dezechilibre(MWh)'!G23/10.711/1000</f>
        <v>-1.0577051722528243E-2</v>
      </c>
      <c r="F23" s="158">
        <f>'Dezechilibre(MWh)'!H23/10.711/1000</f>
        <v>-7.269606852768183E-3</v>
      </c>
      <c r="G23" s="158">
        <f>'Dezechilibre(MWh)'!I23/10.711/1000</f>
        <v>-1.2698833815703482E-2</v>
      </c>
      <c r="H23" s="158">
        <f>'Dezechilibre(MWh)'!J23/10.711/1000</f>
        <v>-6.7609059845019142E-3</v>
      </c>
      <c r="I23" s="158">
        <f>'Dezechilibre(MWh)'!K23/10.711/1000</f>
        <v>3.9912846606292589E-4</v>
      </c>
      <c r="J23" s="158">
        <f>'Dezechilibre(MWh)'!L23/10.711/1000</f>
        <v>3.3408003361030718E-2</v>
      </c>
      <c r="K23" s="158">
        <f>'Dezechilibre(MWh)'!M23/10.711/1000</f>
        <v>4.6554011670245546E-2</v>
      </c>
      <c r="L23" s="158">
        <f>'Dezechilibre(MWh)'!N23/10.711/1000</f>
        <v>2.1510539725515827E-2</v>
      </c>
      <c r="M23" s="158">
        <f>'Dezechilibre(MWh)'!O23/10.711/1000</f>
        <v>6.0085388852581453E-3</v>
      </c>
      <c r="N23" s="158">
        <f>'Dezechilibre(MWh)'!P23/10.711/1000</f>
        <v>-3.49887795724022E-2</v>
      </c>
      <c r="O23" s="158">
        <f>'Dezechilibre(MWh)'!Q23/10.711/1000</f>
        <v>0</v>
      </c>
      <c r="P23" s="158">
        <f>'Dezechilibre(MWh)'!R23/10.711/1000</f>
        <v>0</v>
      </c>
      <c r="Q23" s="158">
        <f>'Dezechilibre(MWh)'!S23/10.711/1000</f>
        <v>0</v>
      </c>
      <c r="R23" s="158">
        <f>'Dezechilibre(MWh)'!T23/10.711/1000</f>
        <v>0</v>
      </c>
      <c r="S23" s="158">
        <f>'Dezechilibre(MWh)'!U23/10.711/1000</f>
        <v>0</v>
      </c>
      <c r="T23" s="158">
        <f>'Dezechilibre(MWh)'!V23/10.711/1000</f>
        <v>0</v>
      </c>
      <c r="U23" s="158">
        <f>'Dezechilibre(MWh)'!W23/10.711/1000</f>
        <v>0</v>
      </c>
      <c r="V23" s="158">
        <f>'Dezechilibre(MWh)'!X23/10.711/1000</f>
        <v>0</v>
      </c>
      <c r="W23" s="158">
        <f>'Dezechilibre(MWh)'!Y23/10.711/1000</f>
        <v>0</v>
      </c>
      <c r="X23" s="158">
        <f>'Dezechilibre(MWh)'!Z23/10.711/1000</f>
        <v>0</v>
      </c>
      <c r="Y23" s="158">
        <f>'Dezechilibre(MWh)'!AA23/10.711/1000</f>
        <v>0</v>
      </c>
      <c r="Z23" s="158">
        <f>'Dezechilibre(MWh)'!AB23/10.711/1000</f>
        <v>0</v>
      </c>
      <c r="AA23" s="158">
        <f>'Dezechilibre(MWh)'!AC23/10.711/1000</f>
        <v>0</v>
      </c>
      <c r="AB23" s="158">
        <f>'Dezechilibre(MWh)'!AD23/10.711/1000</f>
        <v>0</v>
      </c>
      <c r="AC23" s="158">
        <f>'Dezechilibre(MWh)'!AE23/10.711/1000</f>
        <v>0</v>
      </c>
      <c r="AD23" s="158">
        <f>'Dezechilibre(MWh)'!AF23/10.711/1000</f>
        <v>0</v>
      </c>
      <c r="AE23" s="158">
        <f>'Dezechilibre(MWh)'!AG23/10.711/1000</f>
        <v>0</v>
      </c>
      <c r="AF23" s="158">
        <f>'Dezechilibre(MWh)'!AH23/10.711/1000</f>
        <v>0</v>
      </c>
      <c r="AG23" s="158">
        <f>'Dezechilibre(MWh)'!AI23/10.711/1000</f>
        <v>0</v>
      </c>
      <c r="AH23" s="158">
        <f>'Dezechilibre(MWh)'!AJ23/10.711/1000</f>
        <v>0</v>
      </c>
    </row>
    <row r="24" spans="1:34" s="13" customFormat="1" x14ac:dyDescent="0.45">
      <c r="A24" s="102">
        <v>22</v>
      </c>
      <c r="B24" s="16" t="s">
        <v>284</v>
      </c>
      <c r="C24" s="157">
        <f t="shared" si="0"/>
        <v>-4.2431163850247408E-2</v>
      </c>
      <c r="D24" s="158">
        <f>'Dezechilibre(MWh)'!F24/10.711/1000</f>
        <v>-4.5517576323405836E-3</v>
      </c>
      <c r="E24" s="158">
        <f>'Dezechilibre(MWh)'!G24/10.711/1000</f>
        <v>-3.3262959574269441E-3</v>
      </c>
      <c r="F24" s="158">
        <f>'Dezechilibre(MWh)'!H24/10.711/1000</f>
        <v>2.9913285407524978E-4</v>
      </c>
      <c r="G24" s="158">
        <f>'Dezechilibre(MWh)'!I24/10.711/1000</f>
        <v>5.8048566893847452E-3</v>
      </c>
      <c r="H24" s="158">
        <f>'Dezechilibre(MWh)'!J24/10.711/1000</f>
        <v>-2.842775651199701E-3</v>
      </c>
      <c r="I24" s="158">
        <f>'Dezechilibre(MWh)'!K24/10.711/1000</f>
        <v>-2.678557557651013E-2</v>
      </c>
      <c r="J24" s="158">
        <f>'Dezechilibre(MWh)'!L24/10.711/1000</f>
        <v>-4.7960747829334325E-3</v>
      </c>
      <c r="K24" s="158">
        <f>'Dezechilibre(MWh)'!M24/10.711/1000</f>
        <v>-4.648830174586873E-4</v>
      </c>
      <c r="L24" s="158">
        <f>'Dezechilibre(MWh)'!N24/10.711/1000</f>
        <v>-3.6577409205489687E-3</v>
      </c>
      <c r="M24" s="158">
        <f>'Dezechilibre(MWh)'!O24/10.711/1000</f>
        <v>-1.3752934366539071E-3</v>
      </c>
      <c r="N24" s="158">
        <f>'Dezechilibre(MWh)'!P24/10.711/1000</f>
        <v>-7.34756418635048E-4</v>
      </c>
      <c r="O24" s="158">
        <f>'Dezechilibre(MWh)'!Q24/10.711/1000</f>
        <v>0</v>
      </c>
      <c r="P24" s="158">
        <f>'Dezechilibre(MWh)'!R24/10.711/1000</f>
        <v>0</v>
      </c>
      <c r="Q24" s="158">
        <f>'Dezechilibre(MWh)'!S24/10.711/1000</f>
        <v>0</v>
      </c>
      <c r="R24" s="158">
        <f>'Dezechilibre(MWh)'!T24/10.711/1000</f>
        <v>0</v>
      </c>
      <c r="S24" s="158">
        <f>'Dezechilibre(MWh)'!U24/10.711/1000</f>
        <v>0</v>
      </c>
      <c r="T24" s="158">
        <f>'Dezechilibre(MWh)'!V24/10.711/1000</f>
        <v>0</v>
      </c>
      <c r="U24" s="158">
        <f>'Dezechilibre(MWh)'!W24/10.711/1000</f>
        <v>0</v>
      </c>
      <c r="V24" s="158">
        <f>'Dezechilibre(MWh)'!X24/10.711/1000</f>
        <v>0</v>
      </c>
      <c r="W24" s="158">
        <f>'Dezechilibre(MWh)'!Y24/10.711/1000</f>
        <v>0</v>
      </c>
      <c r="X24" s="158">
        <f>'Dezechilibre(MWh)'!Z24/10.711/1000</f>
        <v>0</v>
      </c>
      <c r="Y24" s="158">
        <f>'Dezechilibre(MWh)'!AA24/10.711/1000</f>
        <v>0</v>
      </c>
      <c r="Z24" s="158">
        <f>'Dezechilibre(MWh)'!AB24/10.711/1000</f>
        <v>0</v>
      </c>
      <c r="AA24" s="158">
        <f>'Dezechilibre(MWh)'!AC24/10.711/1000</f>
        <v>0</v>
      </c>
      <c r="AB24" s="158">
        <f>'Dezechilibre(MWh)'!AD24/10.711/1000</f>
        <v>0</v>
      </c>
      <c r="AC24" s="158">
        <f>'Dezechilibre(MWh)'!AE24/10.711/1000</f>
        <v>0</v>
      </c>
      <c r="AD24" s="158">
        <f>'Dezechilibre(MWh)'!AF24/10.711/1000</f>
        <v>0</v>
      </c>
      <c r="AE24" s="158">
        <f>'Dezechilibre(MWh)'!AG24/10.711/1000</f>
        <v>0</v>
      </c>
      <c r="AF24" s="158">
        <f>'Dezechilibre(MWh)'!AH24/10.711/1000</f>
        <v>0</v>
      </c>
      <c r="AG24" s="158">
        <f>'Dezechilibre(MWh)'!AI24/10.711/1000</f>
        <v>0</v>
      </c>
      <c r="AH24" s="158">
        <f>'Dezechilibre(MWh)'!AJ24/10.711/1000</f>
        <v>0</v>
      </c>
    </row>
    <row r="25" spans="1:34" s="13" customFormat="1" x14ac:dyDescent="0.45">
      <c r="A25" s="156">
        <v>23</v>
      </c>
      <c r="B25" s="15" t="s">
        <v>203</v>
      </c>
      <c r="C25" s="157">
        <f t="shared" si="0"/>
        <v>1.0499667071235175E-2</v>
      </c>
      <c r="D25" s="158">
        <f>'Dezechilibre(MWh)'!F25/10.711/1000</f>
        <v>-2.3794650359443567E-3</v>
      </c>
      <c r="E25" s="158">
        <f>'Dezechilibre(MWh)'!G25/10.711/1000</f>
        <v>2.9247740640463075E-3</v>
      </c>
      <c r="F25" s="158">
        <f>'Dezechilibre(MWh)'!H25/10.711/1000</f>
        <v>4.9857739706843426E-3</v>
      </c>
      <c r="G25" s="158">
        <f>'Dezechilibre(MWh)'!I25/10.711/1000</f>
        <v>2.8682886751937261E-3</v>
      </c>
      <c r="H25" s="158">
        <f>'Dezechilibre(MWh)'!J25/10.711/1000</f>
        <v>5.9791336009709643E-5</v>
      </c>
      <c r="I25" s="158">
        <f>'Dezechilibre(MWh)'!K25/10.711/1000</f>
        <v>7.4947493231257575E-4</v>
      </c>
      <c r="J25" s="158">
        <f>'Dezechilibre(MWh)'!L25/10.711/1000</f>
        <v>4.1911111007375589E-3</v>
      </c>
      <c r="K25" s="158">
        <f>'Dezechilibre(MWh)'!M25/10.711/1000</f>
        <v>3.1377114181682384E-3</v>
      </c>
      <c r="L25" s="158">
        <f>'Dezechilibre(MWh)'!N25/10.711/1000</f>
        <v>-1.8701910185790309E-3</v>
      </c>
      <c r="M25" s="158">
        <f>'Dezechilibre(MWh)'!O25/10.711/1000</f>
        <v>-7.3225346839697501E-3</v>
      </c>
      <c r="N25" s="158">
        <f>'Dezechilibre(MWh)'!P25/10.711/1000</f>
        <v>3.1549323125758563E-3</v>
      </c>
      <c r="O25" s="158">
        <f>'Dezechilibre(MWh)'!Q25/10.711/1000</f>
        <v>0</v>
      </c>
      <c r="P25" s="158">
        <f>'Dezechilibre(MWh)'!R25/10.711/1000</f>
        <v>0</v>
      </c>
      <c r="Q25" s="158">
        <f>'Dezechilibre(MWh)'!S25/10.711/1000</f>
        <v>0</v>
      </c>
      <c r="R25" s="158">
        <f>'Dezechilibre(MWh)'!T25/10.711/1000</f>
        <v>0</v>
      </c>
      <c r="S25" s="158">
        <f>'Dezechilibre(MWh)'!U25/10.711/1000</f>
        <v>0</v>
      </c>
      <c r="T25" s="158">
        <f>'Dezechilibre(MWh)'!V25/10.711/1000</f>
        <v>0</v>
      </c>
      <c r="U25" s="158">
        <f>'Dezechilibre(MWh)'!W25/10.711/1000</f>
        <v>0</v>
      </c>
      <c r="V25" s="158">
        <f>'Dezechilibre(MWh)'!X25/10.711/1000</f>
        <v>0</v>
      </c>
      <c r="W25" s="158">
        <f>'Dezechilibre(MWh)'!Y25/10.711/1000</f>
        <v>0</v>
      </c>
      <c r="X25" s="158">
        <f>'Dezechilibre(MWh)'!Z25/10.711/1000</f>
        <v>0</v>
      </c>
      <c r="Y25" s="158">
        <f>'Dezechilibre(MWh)'!AA25/10.711/1000</f>
        <v>0</v>
      </c>
      <c r="Z25" s="158">
        <f>'Dezechilibre(MWh)'!AB25/10.711/1000</f>
        <v>0</v>
      </c>
      <c r="AA25" s="158">
        <f>'Dezechilibre(MWh)'!AC25/10.711/1000</f>
        <v>0</v>
      </c>
      <c r="AB25" s="158">
        <f>'Dezechilibre(MWh)'!AD25/10.711/1000</f>
        <v>0</v>
      </c>
      <c r="AC25" s="158">
        <f>'Dezechilibre(MWh)'!AE25/10.711/1000</f>
        <v>0</v>
      </c>
      <c r="AD25" s="158">
        <f>'Dezechilibre(MWh)'!AF25/10.711/1000</f>
        <v>0</v>
      </c>
      <c r="AE25" s="158">
        <f>'Dezechilibre(MWh)'!AG25/10.711/1000</f>
        <v>0</v>
      </c>
      <c r="AF25" s="158">
        <f>'Dezechilibre(MWh)'!AH25/10.711/1000</f>
        <v>0</v>
      </c>
      <c r="AG25" s="158">
        <f>'Dezechilibre(MWh)'!AI25/10.711/1000</f>
        <v>0</v>
      </c>
      <c r="AH25" s="158">
        <f>'Dezechilibre(MWh)'!AJ25/10.711/1000</f>
        <v>0</v>
      </c>
    </row>
    <row r="26" spans="1:34" s="13" customFormat="1" x14ac:dyDescent="0.45">
      <c r="A26" s="102">
        <v>24</v>
      </c>
      <c r="B26" s="14" t="s">
        <v>228</v>
      </c>
      <c r="C26" s="157">
        <f t="shared" si="0"/>
        <v>-0.62551684025767906</v>
      </c>
      <c r="D26" s="158">
        <f>'Dezechilibre(MWh)'!F26/10.711/1000</f>
        <v>2.7675158248529553E-2</v>
      </c>
      <c r="E26" s="158">
        <f>'Dezechilibre(MWh)'!G26/10.711/1000</f>
        <v>-6.3616597423209784E-2</v>
      </c>
      <c r="F26" s="158">
        <f>'Dezechilibre(MWh)'!H26/10.711/1000</f>
        <v>-0.12825263037998316</v>
      </c>
      <c r="G26" s="158">
        <f>'Dezechilibre(MWh)'!I26/10.711/1000</f>
        <v>-0.16806228027261694</v>
      </c>
      <c r="H26" s="158">
        <f>'Dezechilibre(MWh)'!J26/10.711/1000</f>
        <v>-0.24965992484361868</v>
      </c>
      <c r="I26" s="158">
        <f>'Dezechilibre(MWh)'!K26/10.711/1000</f>
        <v>7.7546497059098135E-2</v>
      </c>
      <c r="J26" s="158">
        <f>'Dezechilibre(MWh)'!L26/10.711/1000</f>
        <v>-2.4711468583699003E-2</v>
      </c>
      <c r="K26" s="158">
        <f>'Dezechilibre(MWh)'!M26/10.711/1000</f>
        <v>-5.2569317057230891E-2</v>
      </c>
      <c r="L26" s="158">
        <f>'Dezechilibre(MWh)'!N26/10.711/1000</f>
        <v>1.6543489870226868E-3</v>
      </c>
      <c r="M26" s="158">
        <f>'Dezechilibre(MWh)'!O26/10.711/1000</f>
        <v>-1.8779705909812344E-2</v>
      </c>
      <c r="N26" s="158">
        <f>'Dezechilibre(MWh)'!P26/10.711/1000</f>
        <v>-2.6740920082158524E-2</v>
      </c>
      <c r="O26" s="158">
        <f>'Dezechilibre(MWh)'!Q26/10.711/1000</f>
        <v>0</v>
      </c>
      <c r="P26" s="158">
        <f>'Dezechilibre(MWh)'!R26/10.711/1000</f>
        <v>0</v>
      </c>
      <c r="Q26" s="158">
        <f>'Dezechilibre(MWh)'!S26/10.711/1000</f>
        <v>0</v>
      </c>
      <c r="R26" s="158">
        <f>'Dezechilibre(MWh)'!T26/10.711/1000</f>
        <v>0</v>
      </c>
      <c r="S26" s="158">
        <f>'Dezechilibre(MWh)'!U26/10.711/1000</f>
        <v>0</v>
      </c>
      <c r="T26" s="158">
        <f>'Dezechilibre(MWh)'!V26/10.711/1000</f>
        <v>0</v>
      </c>
      <c r="U26" s="158">
        <f>'Dezechilibre(MWh)'!W26/10.711/1000</f>
        <v>0</v>
      </c>
      <c r="V26" s="158">
        <f>'Dezechilibre(MWh)'!X26/10.711/1000</f>
        <v>0</v>
      </c>
      <c r="W26" s="158">
        <f>'Dezechilibre(MWh)'!Y26/10.711/1000</f>
        <v>0</v>
      </c>
      <c r="X26" s="158">
        <f>'Dezechilibre(MWh)'!Z26/10.711/1000</f>
        <v>0</v>
      </c>
      <c r="Y26" s="158">
        <f>'Dezechilibre(MWh)'!AA26/10.711/1000</f>
        <v>0</v>
      </c>
      <c r="Z26" s="158">
        <f>'Dezechilibre(MWh)'!AB26/10.711/1000</f>
        <v>0</v>
      </c>
      <c r="AA26" s="158">
        <f>'Dezechilibre(MWh)'!AC26/10.711/1000</f>
        <v>0</v>
      </c>
      <c r="AB26" s="158">
        <f>'Dezechilibre(MWh)'!AD26/10.711/1000</f>
        <v>0</v>
      </c>
      <c r="AC26" s="158">
        <f>'Dezechilibre(MWh)'!AE26/10.711/1000</f>
        <v>0</v>
      </c>
      <c r="AD26" s="158">
        <f>'Dezechilibre(MWh)'!AF26/10.711/1000</f>
        <v>0</v>
      </c>
      <c r="AE26" s="158">
        <f>'Dezechilibre(MWh)'!AG26/10.711/1000</f>
        <v>0</v>
      </c>
      <c r="AF26" s="158">
        <f>'Dezechilibre(MWh)'!AH26/10.711/1000</f>
        <v>0</v>
      </c>
      <c r="AG26" s="158">
        <f>'Dezechilibre(MWh)'!AI26/10.711/1000</f>
        <v>0</v>
      </c>
      <c r="AH26" s="158">
        <f>'Dezechilibre(MWh)'!AJ26/10.711/1000</f>
        <v>0</v>
      </c>
    </row>
    <row r="27" spans="1:34" s="13" customFormat="1" x14ac:dyDescent="0.45">
      <c r="A27" s="156">
        <v>25</v>
      </c>
      <c r="B27" s="17" t="s">
        <v>195</v>
      </c>
      <c r="C27" s="157">
        <f t="shared" si="0"/>
        <v>-6.5102035290822433E-4</v>
      </c>
      <c r="D27" s="158">
        <f>'Dezechilibre(MWh)'!F27/10.711/1000</f>
        <v>-1.2631201568481E-3</v>
      </c>
      <c r="E27" s="158">
        <f>'Dezechilibre(MWh)'!G27/10.711/1000</f>
        <v>6.2411289328727481E-3</v>
      </c>
      <c r="F27" s="158">
        <f>'Dezechilibre(MWh)'!H27/10.711/1000</f>
        <v>5.2612155727756512E-3</v>
      </c>
      <c r="G27" s="158">
        <f>'Dezechilibre(MWh)'!I27/10.711/1000</f>
        <v>-1.4331509662963307E-3</v>
      </c>
      <c r="H27" s="158">
        <f>'Dezechilibre(MWh)'!J27/10.711/1000</f>
        <v>-7.2511832695359903E-3</v>
      </c>
      <c r="I27" s="158">
        <f>'Dezechilibre(MWh)'!K27/10.711/1000</f>
        <v>-4.1078662123051075E-3</v>
      </c>
      <c r="J27" s="158">
        <f>'Dezechilibre(MWh)'!L27/10.711/1000</f>
        <v>-1.6319798338157037E-3</v>
      </c>
      <c r="K27" s="158">
        <f>'Dezechilibre(MWh)'!M27/10.711/1000</f>
        <v>5.0052362991317339E-3</v>
      </c>
      <c r="L27" s="158">
        <f>'Dezechilibre(MWh)'!N27/10.711/1000</f>
        <v>2.9246697787321443E-3</v>
      </c>
      <c r="M27" s="158">
        <f>'Dezechilibre(MWh)'!O27/10.711/1000</f>
        <v>-3.2870134441228644E-3</v>
      </c>
      <c r="N27" s="158">
        <f>'Dezechilibre(MWh)'!P27/10.711/1000</f>
        <v>-1.1089570534964055E-3</v>
      </c>
      <c r="O27" s="158">
        <f>'Dezechilibre(MWh)'!Q27/10.711/1000</f>
        <v>0</v>
      </c>
      <c r="P27" s="158">
        <f>'Dezechilibre(MWh)'!R27/10.711/1000</f>
        <v>0</v>
      </c>
      <c r="Q27" s="158">
        <f>'Dezechilibre(MWh)'!S27/10.711/1000</f>
        <v>0</v>
      </c>
      <c r="R27" s="158">
        <f>'Dezechilibre(MWh)'!T27/10.711/1000</f>
        <v>0</v>
      </c>
      <c r="S27" s="158">
        <f>'Dezechilibre(MWh)'!U27/10.711/1000</f>
        <v>0</v>
      </c>
      <c r="T27" s="158">
        <f>'Dezechilibre(MWh)'!V27/10.711/1000</f>
        <v>0</v>
      </c>
      <c r="U27" s="158">
        <f>'Dezechilibre(MWh)'!W27/10.711/1000</f>
        <v>0</v>
      </c>
      <c r="V27" s="158">
        <f>'Dezechilibre(MWh)'!X27/10.711/1000</f>
        <v>0</v>
      </c>
      <c r="W27" s="158">
        <f>'Dezechilibre(MWh)'!Y27/10.711/1000</f>
        <v>0</v>
      </c>
      <c r="X27" s="158">
        <f>'Dezechilibre(MWh)'!Z27/10.711/1000</f>
        <v>0</v>
      </c>
      <c r="Y27" s="158">
        <f>'Dezechilibre(MWh)'!AA27/10.711/1000</f>
        <v>0</v>
      </c>
      <c r="Z27" s="158">
        <f>'Dezechilibre(MWh)'!AB27/10.711/1000</f>
        <v>0</v>
      </c>
      <c r="AA27" s="158">
        <f>'Dezechilibre(MWh)'!AC27/10.711/1000</f>
        <v>0</v>
      </c>
      <c r="AB27" s="158">
        <f>'Dezechilibre(MWh)'!AD27/10.711/1000</f>
        <v>0</v>
      </c>
      <c r="AC27" s="158">
        <f>'Dezechilibre(MWh)'!AE27/10.711/1000</f>
        <v>0</v>
      </c>
      <c r="AD27" s="158">
        <f>'Dezechilibre(MWh)'!AF27/10.711/1000</f>
        <v>0</v>
      </c>
      <c r="AE27" s="158">
        <f>'Dezechilibre(MWh)'!AG27/10.711/1000</f>
        <v>0</v>
      </c>
      <c r="AF27" s="158">
        <f>'Dezechilibre(MWh)'!AH27/10.711/1000</f>
        <v>0</v>
      </c>
      <c r="AG27" s="158">
        <f>'Dezechilibre(MWh)'!AI27/10.711/1000</f>
        <v>0</v>
      </c>
      <c r="AH27" s="158">
        <f>'Dezechilibre(MWh)'!AJ27/10.711/1000</f>
        <v>0</v>
      </c>
    </row>
    <row r="28" spans="1:34" s="13" customFormat="1" x14ac:dyDescent="0.45">
      <c r="A28" s="102">
        <v>26</v>
      </c>
      <c r="B28" s="17" t="s">
        <v>245</v>
      </c>
      <c r="C28" s="157">
        <f t="shared" si="0"/>
        <v>-0.10319128017925498</v>
      </c>
      <c r="D28" s="158">
        <f>'Dezechilibre(MWh)'!F28/10.711/1000</f>
        <v>1.1582854822145456E-2</v>
      </c>
      <c r="E28" s="158">
        <f>'Dezechilibre(MWh)'!G28/10.711/1000</f>
        <v>-8.6821425170385574E-2</v>
      </c>
      <c r="F28" s="158">
        <f>'Dezechilibre(MWh)'!H28/10.711/1000</f>
        <v>-1.41032243488003E-2</v>
      </c>
      <c r="G28" s="158">
        <f>'Dezechilibre(MWh)'!I28/10.711/1000</f>
        <v>-6.5706174960321164E-3</v>
      </c>
      <c r="H28" s="158">
        <f>'Dezechilibre(MWh)'!J28/10.711/1000</f>
        <v>-4.6103967883484266E-3</v>
      </c>
      <c r="I28" s="158">
        <f>'Dezechilibre(MWh)'!K28/10.711/1000</f>
        <v>4.0822985715619456E-5</v>
      </c>
      <c r="J28" s="158">
        <f>'Dezechilibre(MWh)'!L28/10.711/1000</f>
        <v>7.310645317897488E-3</v>
      </c>
      <c r="K28" s="158">
        <f>'Dezechilibre(MWh)'!M28/10.711/1000</f>
        <v>1.5366318364298385E-2</v>
      </c>
      <c r="L28" s="158">
        <f>'Dezechilibre(MWh)'!N28/10.711/1000</f>
        <v>1.104230193259266E-2</v>
      </c>
      <c r="M28" s="158">
        <f>'Dezechilibre(MWh)'!O28/10.711/1000</f>
        <v>7.0822472224815617E-4</v>
      </c>
      <c r="N28" s="158">
        <f>'Dezechilibre(MWh)'!P28/10.711/1000</f>
        <v>-3.7136784520586316E-2</v>
      </c>
      <c r="O28" s="158">
        <f>'Dezechilibre(MWh)'!Q28/10.711/1000</f>
        <v>0</v>
      </c>
      <c r="P28" s="158">
        <f>'Dezechilibre(MWh)'!R28/10.711/1000</f>
        <v>0</v>
      </c>
      <c r="Q28" s="158">
        <f>'Dezechilibre(MWh)'!S28/10.711/1000</f>
        <v>0</v>
      </c>
      <c r="R28" s="158">
        <f>'Dezechilibre(MWh)'!T28/10.711/1000</f>
        <v>0</v>
      </c>
      <c r="S28" s="158">
        <f>'Dezechilibre(MWh)'!U28/10.711/1000</f>
        <v>0</v>
      </c>
      <c r="T28" s="158">
        <f>'Dezechilibre(MWh)'!V28/10.711/1000</f>
        <v>0</v>
      </c>
      <c r="U28" s="158">
        <f>'Dezechilibre(MWh)'!W28/10.711/1000</f>
        <v>0</v>
      </c>
      <c r="V28" s="158">
        <f>'Dezechilibre(MWh)'!X28/10.711/1000</f>
        <v>0</v>
      </c>
      <c r="W28" s="158">
        <f>'Dezechilibre(MWh)'!Y28/10.711/1000</f>
        <v>0</v>
      </c>
      <c r="X28" s="158">
        <f>'Dezechilibre(MWh)'!Z28/10.711/1000</f>
        <v>0</v>
      </c>
      <c r="Y28" s="158">
        <f>'Dezechilibre(MWh)'!AA28/10.711/1000</f>
        <v>0</v>
      </c>
      <c r="Z28" s="158">
        <f>'Dezechilibre(MWh)'!AB28/10.711/1000</f>
        <v>0</v>
      </c>
      <c r="AA28" s="158">
        <f>'Dezechilibre(MWh)'!AC28/10.711/1000</f>
        <v>0</v>
      </c>
      <c r="AB28" s="158">
        <f>'Dezechilibre(MWh)'!AD28/10.711/1000</f>
        <v>0</v>
      </c>
      <c r="AC28" s="158">
        <f>'Dezechilibre(MWh)'!AE28/10.711/1000</f>
        <v>0</v>
      </c>
      <c r="AD28" s="158">
        <f>'Dezechilibre(MWh)'!AF28/10.711/1000</f>
        <v>0</v>
      </c>
      <c r="AE28" s="158">
        <f>'Dezechilibre(MWh)'!AG28/10.711/1000</f>
        <v>0</v>
      </c>
      <c r="AF28" s="158">
        <f>'Dezechilibre(MWh)'!AH28/10.711/1000</f>
        <v>0</v>
      </c>
      <c r="AG28" s="158">
        <f>'Dezechilibre(MWh)'!AI28/10.711/1000</f>
        <v>0</v>
      </c>
      <c r="AH28" s="158">
        <f>'Dezechilibre(MWh)'!AJ28/10.711/1000</f>
        <v>0</v>
      </c>
    </row>
    <row r="29" spans="1:34" s="13" customFormat="1" x14ac:dyDescent="0.45">
      <c r="A29" s="156">
        <v>27</v>
      </c>
      <c r="B29" s="105" t="s">
        <v>21</v>
      </c>
      <c r="C29" s="157">
        <f t="shared" si="0"/>
        <v>-3.0956680048548208E-5</v>
      </c>
      <c r="D29" s="158">
        <f>'Dezechilibre(MWh)'!F29/10.711/1000</f>
        <v>-3.2848100084025765E-5</v>
      </c>
      <c r="E29" s="158">
        <f>'Dezechilibre(MWh)'!G29/10.711/1000</f>
        <v>1.4384277845205863E-6</v>
      </c>
      <c r="F29" s="158">
        <f>'Dezechilibre(MWh)'!H29/10.711/1000</f>
        <v>1.4384277845205863E-6</v>
      </c>
      <c r="G29" s="158">
        <f>'Dezechilibre(MWh)'!I29/10.711/1000</f>
        <v>1.4384277845205863E-6</v>
      </c>
      <c r="H29" s="158">
        <f>'Dezechilibre(MWh)'!J29/10.711/1000</f>
        <v>1.4384277845205863E-6</v>
      </c>
      <c r="I29" s="158">
        <f>'Dezechilibre(MWh)'!K29/10.711/1000</f>
        <v>1.4384277845205863E-6</v>
      </c>
      <c r="J29" s="158">
        <f>'Dezechilibre(MWh)'!L29/10.711/1000</f>
        <v>1.4384277845205863E-6</v>
      </c>
      <c r="K29" s="158">
        <f>'Dezechilibre(MWh)'!M29/10.711/1000</f>
        <v>1.4384277845205863E-6</v>
      </c>
      <c r="L29" s="158">
        <f>'Dezechilibre(MWh)'!N29/10.711/1000</f>
        <v>1.4384277845205863E-6</v>
      </c>
      <c r="M29" s="158">
        <f>'Dezechilibre(MWh)'!O29/10.711/1000</f>
        <v>-1.0108673326486789E-5</v>
      </c>
      <c r="N29" s="158">
        <f>'Dezechilibre(MWh)'!P29/10.711/1000</f>
        <v>4.9267108579964516E-7</v>
      </c>
      <c r="O29" s="158">
        <f>'Dezechilibre(MWh)'!Q29/10.711/1000</f>
        <v>0</v>
      </c>
      <c r="P29" s="158">
        <f>'Dezechilibre(MWh)'!R29/10.711/1000</f>
        <v>0</v>
      </c>
      <c r="Q29" s="158">
        <f>'Dezechilibre(MWh)'!S29/10.711/1000</f>
        <v>0</v>
      </c>
      <c r="R29" s="158">
        <f>'Dezechilibre(MWh)'!T29/10.711/1000</f>
        <v>0</v>
      </c>
      <c r="S29" s="158">
        <f>'Dezechilibre(MWh)'!U29/10.711/1000</f>
        <v>0</v>
      </c>
      <c r="T29" s="158">
        <f>'Dezechilibre(MWh)'!V29/10.711/1000</f>
        <v>0</v>
      </c>
      <c r="U29" s="158">
        <f>'Dezechilibre(MWh)'!W29/10.711/1000</f>
        <v>0</v>
      </c>
      <c r="V29" s="158">
        <f>'Dezechilibre(MWh)'!X29/10.711/1000</f>
        <v>0</v>
      </c>
      <c r="W29" s="158">
        <f>'Dezechilibre(MWh)'!Y29/10.711/1000</f>
        <v>0</v>
      </c>
      <c r="X29" s="158">
        <f>'Dezechilibre(MWh)'!Z29/10.711/1000</f>
        <v>0</v>
      </c>
      <c r="Y29" s="158">
        <f>'Dezechilibre(MWh)'!AA29/10.711/1000</f>
        <v>0</v>
      </c>
      <c r="Z29" s="158">
        <f>'Dezechilibre(MWh)'!AB29/10.711/1000</f>
        <v>0</v>
      </c>
      <c r="AA29" s="158">
        <f>'Dezechilibre(MWh)'!AC29/10.711/1000</f>
        <v>0</v>
      </c>
      <c r="AB29" s="158">
        <f>'Dezechilibre(MWh)'!AD29/10.711/1000</f>
        <v>0</v>
      </c>
      <c r="AC29" s="158">
        <f>'Dezechilibre(MWh)'!AE29/10.711/1000</f>
        <v>0</v>
      </c>
      <c r="AD29" s="158">
        <f>'Dezechilibre(MWh)'!AF29/10.711/1000</f>
        <v>0</v>
      </c>
      <c r="AE29" s="158">
        <f>'Dezechilibre(MWh)'!AG29/10.711/1000</f>
        <v>0</v>
      </c>
      <c r="AF29" s="158">
        <f>'Dezechilibre(MWh)'!AH29/10.711/1000</f>
        <v>0</v>
      </c>
      <c r="AG29" s="158">
        <f>'Dezechilibre(MWh)'!AI29/10.711/1000</f>
        <v>0</v>
      </c>
      <c r="AH29" s="158">
        <f>'Dezechilibre(MWh)'!AJ29/10.711/1000</f>
        <v>0</v>
      </c>
    </row>
    <row r="30" spans="1:34" s="13" customFormat="1" x14ac:dyDescent="0.45">
      <c r="A30" s="102">
        <v>28</v>
      </c>
      <c r="B30" s="105" t="s">
        <v>8</v>
      </c>
      <c r="C30" s="157">
        <f t="shared" si="0"/>
        <v>-3.7017612547848001E-2</v>
      </c>
      <c r="D30" s="158">
        <f>'Dezechilibre(MWh)'!F30/10.711/1000</f>
        <v>-2.3839511716926523E-3</v>
      </c>
      <c r="E30" s="158">
        <f>'Dezechilibre(MWh)'!G30/10.711/1000</f>
        <v>-1.1444906638035664E-2</v>
      </c>
      <c r="F30" s="158">
        <f>'Dezechilibre(MWh)'!H30/10.711/1000</f>
        <v>-6.5596863037998318E-4</v>
      </c>
      <c r="G30" s="158">
        <f>'Dezechilibre(MWh)'!I30/10.711/1000</f>
        <v>-1.1508029875828586E-2</v>
      </c>
      <c r="H30" s="158">
        <f>'Dezechilibre(MWh)'!J30/10.711/1000</f>
        <v>-1.2506922789655495E-3</v>
      </c>
      <c r="I30" s="158">
        <f>'Dezechilibre(MWh)'!K30/10.711/1000</f>
        <v>-2.2820140042946503E-3</v>
      </c>
      <c r="J30" s="158">
        <f>'Dezechilibre(MWh)'!L30/10.711/1000</f>
        <v>-2.0726356082531975E-5</v>
      </c>
      <c r="K30" s="158">
        <f>'Dezechilibre(MWh)'!M30/10.711/1000</f>
        <v>-7.3458425917281303E-4</v>
      </c>
      <c r="L30" s="158">
        <f>'Dezechilibre(MWh)'!N30/10.711/1000</f>
        <v>7.3903687797591256E-4</v>
      </c>
      <c r="M30" s="158">
        <f>'Dezechilibre(MWh)'!O30/10.711/1000</f>
        <v>-4.4953125758565955E-3</v>
      </c>
      <c r="N30" s="158">
        <f>'Dezechilibre(MWh)'!P30/10.711/1000</f>
        <v>-2.9804636355148912E-3</v>
      </c>
      <c r="O30" s="158">
        <f>'Dezechilibre(MWh)'!Q30/10.711/1000</f>
        <v>0</v>
      </c>
      <c r="P30" s="158">
        <f>'Dezechilibre(MWh)'!R30/10.711/1000</f>
        <v>0</v>
      </c>
      <c r="Q30" s="158">
        <f>'Dezechilibre(MWh)'!S30/10.711/1000</f>
        <v>0</v>
      </c>
      <c r="R30" s="158">
        <f>'Dezechilibre(MWh)'!T30/10.711/1000</f>
        <v>0</v>
      </c>
      <c r="S30" s="158">
        <f>'Dezechilibre(MWh)'!U30/10.711/1000</f>
        <v>0</v>
      </c>
      <c r="T30" s="158">
        <f>'Dezechilibre(MWh)'!V30/10.711/1000</f>
        <v>0</v>
      </c>
      <c r="U30" s="158">
        <f>'Dezechilibre(MWh)'!W30/10.711/1000</f>
        <v>0</v>
      </c>
      <c r="V30" s="158">
        <f>'Dezechilibre(MWh)'!X30/10.711/1000</f>
        <v>0</v>
      </c>
      <c r="W30" s="158">
        <f>'Dezechilibre(MWh)'!Y30/10.711/1000</f>
        <v>0</v>
      </c>
      <c r="X30" s="158">
        <f>'Dezechilibre(MWh)'!Z30/10.711/1000</f>
        <v>0</v>
      </c>
      <c r="Y30" s="158">
        <f>'Dezechilibre(MWh)'!AA30/10.711/1000</f>
        <v>0</v>
      </c>
      <c r="Z30" s="158">
        <f>'Dezechilibre(MWh)'!AB30/10.711/1000</f>
        <v>0</v>
      </c>
      <c r="AA30" s="158">
        <f>'Dezechilibre(MWh)'!AC30/10.711/1000</f>
        <v>0</v>
      </c>
      <c r="AB30" s="158">
        <f>'Dezechilibre(MWh)'!AD30/10.711/1000</f>
        <v>0</v>
      </c>
      <c r="AC30" s="158">
        <f>'Dezechilibre(MWh)'!AE30/10.711/1000</f>
        <v>0</v>
      </c>
      <c r="AD30" s="158">
        <f>'Dezechilibre(MWh)'!AF30/10.711/1000</f>
        <v>0</v>
      </c>
      <c r="AE30" s="158">
        <f>'Dezechilibre(MWh)'!AG30/10.711/1000</f>
        <v>0</v>
      </c>
      <c r="AF30" s="158">
        <f>'Dezechilibre(MWh)'!AH30/10.711/1000</f>
        <v>0</v>
      </c>
      <c r="AG30" s="158">
        <f>'Dezechilibre(MWh)'!AI30/10.711/1000</f>
        <v>0</v>
      </c>
      <c r="AH30" s="158">
        <f>'Dezechilibre(MWh)'!AJ30/10.711/1000</f>
        <v>0</v>
      </c>
    </row>
    <row r="31" spans="1:34" s="13" customFormat="1" x14ac:dyDescent="0.45">
      <c r="A31" s="156">
        <v>29</v>
      </c>
      <c r="B31" s="105" t="s">
        <v>23</v>
      </c>
      <c r="C31" s="157">
        <f t="shared" si="0"/>
        <v>3.7522346092801792E-2</v>
      </c>
      <c r="D31" s="158">
        <f>'Dezechilibre(MWh)'!F31/10.711/1000</f>
        <v>1.7891136308467927E-2</v>
      </c>
      <c r="E31" s="158">
        <f>'Dezechilibre(MWh)'!G31/10.711/1000</f>
        <v>-2.7845138642517038E-2</v>
      </c>
      <c r="F31" s="158">
        <f>'Dezechilibre(MWh)'!H31/10.711/1000</f>
        <v>-7.2662776584819349E-5</v>
      </c>
      <c r="G31" s="158">
        <f>'Dezechilibre(MWh)'!I31/10.711/1000</f>
        <v>8.6805958360563901E-3</v>
      </c>
      <c r="H31" s="158">
        <f>'Dezechilibre(MWh)'!J31/10.711/1000</f>
        <v>-4.8994943516011578E-3</v>
      </c>
      <c r="I31" s="158">
        <f>'Dezechilibre(MWh)'!K31/10.711/1000</f>
        <v>1.3447833068807767E-3</v>
      </c>
      <c r="J31" s="158">
        <f>'Dezechilibre(MWh)'!L31/10.711/1000</f>
        <v>2.1243727943235924E-2</v>
      </c>
      <c r="K31" s="158">
        <f>'Dezechilibre(MWh)'!M31/10.711/1000</f>
        <v>3.0823383904397348E-2</v>
      </c>
      <c r="L31" s="158">
        <f>'Dezechilibre(MWh)'!N31/10.711/1000</f>
        <v>-4.5561497525907942E-3</v>
      </c>
      <c r="M31" s="158">
        <f>'Dezechilibre(MWh)'!O31/10.711/1000</f>
        <v>2.4824239566800482E-3</v>
      </c>
      <c r="N31" s="158">
        <f>'Dezechilibre(MWh)'!P31/10.711/1000</f>
        <v>-7.5702596396228176E-3</v>
      </c>
      <c r="O31" s="158">
        <f>'Dezechilibre(MWh)'!Q31/10.711/1000</f>
        <v>0</v>
      </c>
      <c r="P31" s="158">
        <f>'Dezechilibre(MWh)'!R31/10.711/1000</f>
        <v>0</v>
      </c>
      <c r="Q31" s="158">
        <f>'Dezechilibre(MWh)'!S31/10.711/1000</f>
        <v>0</v>
      </c>
      <c r="R31" s="158">
        <f>'Dezechilibre(MWh)'!T31/10.711/1000</f>
        <v>0</v>
      </c>
      <c r="S31" s="158">
        <f>'Dezechilibre(MWh)'!U31/10.711/1000</f>
        <v>0</v>
      </c>
      <c r="T31" s="158">
        <f>'Dezechilibre(MWh)'!V31/10.711/1000</f>
        <v>0</v>
      </c>
      <c r="U31" s="158">
        <f>'Dezechilibre(MWh)'!W31/10.711/1000</f>
        <v>0</v>
      </c>
      <c r="V31" s="158">
        <f>'Dezechilibre(MWh)'!X31/10.711/1000</f>
        <v>0</v>
      </c>
      <c r="W31" s="158">
        <f>'Dezechilibre(MWh)'!Y31/10.711/1000</f>
        <v>0</v>
      </c>
      <c r="X31" s="158">
        <f>'Dezechilibre(MWh)'!Z31/10.711/1000</f>
        <v>0</v>
      </c>
      <c r="Y31" s="158">
        <f>'Dezechilibre(MWh)'!AA31/10.711/1000</f>
        <v>0</v>
      </c>
      <c r="Z31" s="158">
        <f>'Dezechilibre(MWh)'!AB31/10.711/1000</f>
        <v>0</v>
      </c>
      <c r="AA31" s="158">
        <f>'Dezechilibre(MWh)'!AC31/10.711/1000</f>
        <v>0</v>
      </c>
      <c r="AB31" s="158">
        <f>'Dezechilibre(MWh)'!AD31/10.711/1000</f>
        <v>0</v>
      </c>
      <c r="AC31" s="158">
        <f>'Dezechilibre(MWh)'!AE31/10.711/1000</f>
        <v>0</v>
      </c>
      <c r="AD31" s="158">
        <f>'Dezechilibre(MWh)'!AF31/10.711/1000</f>
        <v>0</v>
      </c>
      <c r="AE31" s="158">
        <f>'Dezechilibre(MWh)'!AG31/10.711/1000</f>
        <v>0</v>
      </c>
      <c r="AF31" s="158">
        <f>'Dezechilibre(MWh)'!AH31/10.711/1000</f>
        <v>0</v>
      </c>
      <c r="AG31" s="158">
        <f>'Dezechilibre(MWh)'!AI31/10.711/1000</f>
        <v>0</v>
      </c>
      <c r="AH31" s="158">
        <f>'Dezechilibre(MWh)'!AJ31/10.711/1000</f>
        <v>0</v>
      </c>
    </row>
    <row r="32" spans="1:34" s="13" customFormat="1" x14ac:dyDescent="0.45">
      <c r="A32" s="102">
        <v>30</v>
      </c>
      <c r="B32" s="105" t="s">
        <v>217</v>
      </c>
      <c r="C32" s="157">
        <f t="shared" si="0"/>
        <v>-2.0738969283914206E-4</v>
      </c>
      <c r="D32" s="158">
        <f>'Dezechilibre(MWh)'!F32/10.711/1000</f>
        <v>6.8648165437400796E-4</v>
      </c>
      <c r="E32" s="158">
        <f>'Dezechilibre(MWh)'!G32/10.711/1000</f>
        <v>-2.0706137615535431E-3</v>
      </c>
      <c r="F32" s="158">
        <f>'Dezechilibre(MWh)'!H32/10.711/1000</f>
        <v>1.7857881617029221E-3</v>
      </c>
      <c r="G32" s="158">
        <f>'Dezechilibre(MWh)'!I32/10.711/1000</f>
        <v>2.6790792643077207E-3</v>
      </c>
      <c r="H32" s="158">
        <f>'Dezechilibre(MWh)'!J32/10.711/1000</f>
        <v>2.4139820745028477E-3</v>
      </c>
      <c r="I32" s="158">
        <f>'Dezechilibre(MWh)'!K32/10.711/1000</f>
        <v>4.8501931659042105E-3</v>
      </c>
      <c r="J32" s="158">
        <f>'Dezechilibre(MWh)'!L32/10.711/1000</f>
        <v>3.2835190925217064E-3</v>
      </c>
      <c r="K32" s="158">
        <f>'Dezechilibre(MWh)'!M32/10.711/1000</f>
        <v>4.9131319204556061E-3</v>
      </c>
      <c r="L32" s="158">
        <f>'Dezechilibre(MWh)'!N32/10.711/1000</f>
        <v>-2.4866570161516201E-2</v>
      </c>
      <c r="M32" s="158">
        <f>'Dezechilibre(MWh)'!O32/10.711/1000</f>
        <v>3.5000485482214539E-3</v>
      </c>
      <c r="N32" s="158">
        <f>'Dezechilibre(MWh)'!P32/10.711/1000</f>
        <v>2.6175703482401269E-3</v>
      </c>
      <c r="O32" s="158">
        <f>'Dezechilibre(MWh)'!Q32/10.711/1000</f>
        <v>0</v>
      </c>
      <c r="P32" s="158">
        <f>'Dezechilibre(MWh)'!R32/10.711/1000</f>
        <v>0</v>
      </c>
      <c r="Q32" s="158">
        <f>'Dezechilibre(MWh)'!S32/10.711/1000</f>
        <v>0</v>
      </c>
      <c r="R32" s="158">
        <f>'Dezechilibre(MWh)'!T32/10.711/1000</f>
        <v>0</v>
      </c>
      <c r="S32" s="158">
        <f>'Dezechilibre(MWh)'!U32/10.711/1000</f>
        <v>0</v>
      </c>
      <c r="T32" s="158">
        <f>'Dezechilibre(MWh)'!V32/10.711/1000</f>
        <v>0</v>
      </c>
      <c r="U32" s="158">
        <f>'Dezechilibre(MWh)'!W32/10.711/1000</f>
        <v>0</v>
      </c>
      <c r="V32" s="158">
        <f>'Dezechilibre(MWh)'!X32/10.711/1000</f>
        <v>0</v>
      </c>
      <c r="W32" s="158">
        <f>'Dezechilibre(MWh)'!Y32/10.711/1000</f>
        <v>0</v>
      </c>
      <c r="X32" s="158">
        <f>'Dezechilibre(MWh)'!Z32/10.711/1000</f>
        <v>0</v>
      </c>
      <c r="Y32" s="158">
        <f>'Dezechilibre(MWh)'!AA32/10.711/1000</f>
        <v>0</v>
      </c>
      <c r="Z32" s="158">
        <f>'Dezechilibre(MWh)'!AB32/10.711/1000</f>
        <v>0</v>
      </c>
      <c r="AA32" s="158">
        <f>'Dezechilibre(MWh)'!AC32/10.711/1000</f>
        <v>0</v>
      </c>
      <c r="AB32" s="158">
        <f>'Dezechilibre(MWh)'!AD32/10.711/1000</f>
        <v>0</v>
      </c>
      <c r="AC32" s="158">
        <f>'Dezechilibre(MWh)'!AE32/10.711/1000</f>
        <v>0</v>
      </c>
      <c r="AD32" s="158">
        <f>'Dezechilibre(MWh)'!AF32/10.711/1000</f>
        <v>0</v>
      </c>
      <c r="AE32" s="158">
        <f>'Dezechilibre(MWh)'!AG32/10.711/1000</f>
        <v>0</v>
      </c>
      <c r="AF32" s="158">
        <f>'Dezechilibre(MWh)'!AH32/10.711/1000</f>
        <v>0</v>
      </c>
      <c r="AG32" s="158">
        <f>'Dezechilibre(MWh)'!AI32/10.711/1000</f>
        <v>0</v>
      </c>
      <c r="AH32" s="158">
        <f>'Dezechilibre(MWh)'!AJ32/10.711/1000</f>
        <v>0</v>
      </c>
    </row>
    <row r="33" spans="1:34" s="13" customFormat="1" x14ac:dyDescent="0.45">
      <c r="A33" s="156">
        <v>31</v>
      </c>
      <c r="B33" s="105" t="s">
        <v>275</v>
      </c>
      <c r="C33" s="157">
        <f t="shared" si="0"/>
        <v>0</v>
      </c>
      <c r="D33" s="158">
        <f>'Dezechilibre(MWh)'!F33/10.711/1000</f>
        <v>0</v>
      </c>
      <c r="E33" s="158">
        <f>'Dezechilibre(MWh)'!G33/10.711/1000</f>
        <v>0</v>
      </c>
      <c r="F33" s="158">
        <f>'Dezechilibre(MWh)'!H33/10.711/1000</f>
        <v>0</v>
      </c>
      <c r="G33" s="158">
        <f>'Dezechilibre(MWh)'!I33/10.711/1000</f>
        <v>0</v>
      </c>
      <c r="H33" s="158">
        <f>'Dezechilibre(MWh)'!J33/10.711/1000</f>
        <v>0</v>
      </c>
      <c r="I33" s="158">
        <f>'Dezechilibre(MWh)'!K33/10.711/1000</f>
        <v>0</v>
      </c>
      <c r="J33" s="158">
        <f>'Dezechilibre(MWh)'!L33/10.711/1000</f>
        <v>0</v>
      </c>
      <c r="K33" s="158">
        <f>'Dezechilibre(MWh)'!M33/10.711/1000</f>
        <v>0</v>
      </c>
      <c r="L33" s="158">
        <f>'Dezechilibre(MWh)'!N33/10.711/1000</f>
        <v>0</v>
      </c>
      <c r="M33" s="158">
        <f>'Dezechilibre(MWh)'!O33/10.711/1000</f>
        <v>0</v>
      </c>
      <c r="N33" s="158">
        <f>'Dezechilibre(MWh)'!P33/10.711/1000</f>
        <v>0</v>
      </c>
      <c r="O33" s="158">
        <f>'Dezechilibre(MWh)'!Q33/10.711/1000</f>
        <v>0</v>
      </c>
      <c r="P33" s="158">
        <f>'Dezechilibre(MWh)'!R33/10.711/1000</f>
        <v>0</v>
      </c>
      <c r="Q33" s="158">
        <f>'Dezechilibre(MWh)'!S33/10.711/1000</f>
        <v>0</v>
      </c>
      <c r="R33" s="158">
        <f>'Dezechilibre(MWh)'!T33/10.711/1000</f>
        <v>0</v>
      </c>
      <c r="S33" s="158">
        <f>'Dezechilibre(MWh)'!U33/10.711/1000</f>
        <v>0</v>
      </c>
      <c r="T33" s="158">
        <f>'Dezechilibre(MWh)'!V33/10.711/1000</f>
        <v>0</v>
      </c>
      <c r="U33" s="158">
        <f>'Dezechilibre(MWh)'!W33/10.711/1000</f>
        <v>0</v>
      </c>
      <c r="V33" s="158">
        <f>'Dezechilibre(MWh)'!X33/10.711/1000</f>
        <v>0</v>
      </c>
      <c r="W33" s="158">
        <f>'Dezechilibre(MWh)'!Y33/10.711/1000</f>
        <v>0</v>
      </c>
      <c r="X33" s="158">
        <f>'Dezechilibre(MWh)'!Z33/10.711/1000</f>
        <v>0</v>
      </c>
      <c r="Y33" s="158">
        <f>'Dezechilibre(MWh)'!AA33/10.711/1000</f>
        <v>0</v>
      </c>
      <c r="Z33" s="158">
        <f>'Dezechilibre(MWh)'!AB33/10.711/1000</f>
        <v>0</v>
      </c>
      <c r="AA33" s="158">
        <f>'Dezechilibre(MWh)'!AC33/10.711/1000</f>
        <v>0</v>
      </c>
      <c r="AB33" s="158">
        <f>'Dezechilibre(MWh)'!AD33/10.711/1000</f>
        <v>0</v>
      </c>
      <c r="AC33" s="158">
        <f>'Dezechilibre(MWh)'!AE33/10.711/1000</f>
        <v>0</v>
      </c>
      <c r="AD33" s="158">
        <f>'Dezechilibre(MWh)'!AF33/10.711/1000</f>
        <v>0</v>
      </c>
      <c r="AE33" s="158">
        <f>'Dezechilibre(MWh)'!AG33/10.711/1000</f>
        <v>0</v>
      </c>
      <c r="AF33" s="158">
        <f>'Dezechilibre(MWh)'!AH33/10.711/1000</f>
        <v>0</v>
      </c>
      <c r="AG33" s="158">
        <f>'Dezechilibre(MWh)'!AI33/10.711/1000</f>
        <v>0</v>
      </c>
      <c r="AH33" s="158">
        <f>'Dezechilibre(MWh)'!AJ33/10.711/1000</f>
        <v>0</v>
      </c>
    </row>
    <row r="34" spans="1:34" s="13" customFormat="1" x14ac:dyDescent="0.45">
      <c r="A34" s="102">
        <v>32</v>
      </c>
      <c r="B34" s="105" t="s">
        <v>62</v>
      </c>
      <c r="C34" s="157">
        <f t="shared" si="0"/>
        <v>-1.7129442442348989E-2</v>
      </c>
      <c r="D34" s="158">
        <f>'Dezechilibre(MWh)'!F34/10.711/1000</f>
        <v>-7.2399475305760432E-3</v>
      </c>
      <c r="E34" s="158">
        <f>'Dezechilibre(MWh)'!G34/10.711/1000</f>
        <v>-1.5372675660535899E-2</v>
      </c>
      <c r="F34" s="158">
        <f>'Dezechilibre(MWh)'!H34/10.711/1000</f>
        <v>-1.0602464755858462E-3</v>
      </c>
      <c r="G34" s="158">
        <f>'Dezechilibre(MWh)'!I34/10.711/1000</f>
        <v>6.4467621137148726E-3</v>
      </c>
      <c r="H34" s="158">
        <f>'Dezechilibre(MWh)'!J34/10.711/1000</f>
        <v>-3.6306824759592942E-3</v>
      </c>
      <c r="I34" s="158">
        <f>'Dezechilibre(MWh)'!K34/10.711/1000</f>
        <v>6.2599157875081694E-3</v>
      </c>
      <c r="J34" s="158">
        <f>'Dezechilibre(MWh)'!L34/10.711/1000</f>
        <v>-1.3438067407338251E-3</v>
      </c>
      <c r="K34" s="158">
        <f>'Dezechilibre(MWh)'!M34/10.711/1000</f>
        <v>2.9003521613294742E-3</v>
      </c>
      <c r="L34" s="158">
        <f>'Dezechilibre(MWh)'!N34/10.711/1000</f>
        <v>-7.4980052282700022E-3</v>
      </c>
      <c r="M34" s="158">
        <f>'Dezechilibre(MWh)'!O34/10.711/1000</f>
        <v>2.414760619923443E-3</v>
      </c>
      <c r="N34" s="158">
        <f>'Dezechilibre(MWh)'!P34/10.711/1000</f>
        <v>9.9413098683596296E-4</v>
      </c>
      <c r="O34" s="158">
        <f>'Dezechilibre(MWh)'!Q34/10.711/1000</f>
        <v>0</v>
      </c>
      <c r="P34" s="158">
        <f>'Dezechilibre(MWh)'!R34/10.711/1000</f>
        <v>0</v>
      </c>
      <c r="Q34" s="158">
        <f>'Dezechilibre(MWh)'!S34/10.711/1000</f>
        <v>0</v>
      </c>
      <c r="R34" s="158">
        <f>'Dezechilibre(MWh)'!T34/10.711/1000</f>
        <v>0</v>
      </c>
      <c r="S34" s="158">
        <f>'Dezechilibre(MWh)'!U34/10.711/1000</f>
        <v>0</v>
      </c>
      <c r="T34" s="158">
        <f>'Dezechilibre(MWh)'!V34/10.711/1000</f>
        <v>0</v>
      </c>
      <c r="U34" s="158">
        <f>'Dezechilibre(MWh)'!W34/10.711/1000</f>
        <v>0</v>
      </c>
      <c r="V34" s="158">
        <f>'Dezechilibre(MWh)'!X34/10.711/1000</f>
        <v>0</v>
      </c>
      <c r="W34" s="158">
        <f>'Dezechilibre(MWh)'!Y34/10.711/1000</f>
        <v>0</v>
      </c>
      <c r="X34" s="158">
        <f>'Dezechilibre(MWh)'!Z34/10.711/1000</f>
        <v>0</v>
      </c>
      <c r="Y34" s="158">
        <f>'Dezechilibre(MWh)'!AA34/10.711/1000</f>
        <v>0</v>
      </c>
      <c r="Z34" s="158">
        <f>'Dezechilibre(MWh)'!AB34/10.711/1000</f>
        <v>0</v>
      </c>
      <c r="AA34" s="158">
        <f>'Dezechilibre(MWh)'!AC34/10.711/1000</f>
        <v>0</v>
      </c>
      <c r="AB34" s="158">
        <f>'Dezechilibre(MWh)'!AD34/10.711/1000</f>
        <v>0</v>
      </c>
      <c r="AC34" s="158">
        <f>'Dezechilibre(MWh)'!AE34/10.711/1000</f>
        <v>0</v>
      </c>
      <c r="AD34" s="158">
        <f>'Dezechilibre(MWh)'!AF34/10.711/1000</f>
        <v>0</v>
      </c>
      <c r="AE34" s="158">
        <f>'Dezechilibre(MWh)'!AG34/10.711/1000</f>
        <v>0</v>
      </c>
      <c r="AF34" s="158">
        <f>'Dezechilibre(MWh)'!AH34/10.711/1000</f>
        <v>0</v>
      </c>
      <c r="AG34" s="158">
        <f>'Dezechilibre(MWh)'!AI34/10.711/1000</f>
        <v>0</v>
      </c>
      <c r="AH34" s="158">
        <f>'Dezechilibre(MWh)'!AJ34/10.711/1000</f>
        <v>0</v>
      </c>
    </row>
    <row r="35" spans="1:34" s="13" customFormat="1" x14ac:dyDescent="0.45">
      <c r="A35" s="156">
        <v>33</v>
      </c>
      <c r="B35" s="105" t="s">
        <v>232</v>
      </c>
      <c r="C35" s="157">
        <f t="shared" si="0"/>
        <v>0</v>
      </c>
      <c r="D35" s="158">
        <f>'Dezechilibre(MWh)'!F35/10.711/1000</f>
        <v>0</v>
      </c>
      <c r="E35" s="158">
        <f>'Dezechilibre(MWh)'!G35/10.711/1000</f>
        <v>0</v>
      </c>
      <c r="F35" s="158">
        <f>'Dezechilibre(MWh)'!H35/10.711/1000</f>
        <v>0</v>
      </c>
      <c r="G35" s="158">
        <f>'Dezechilibre(MWh)'!I35/10.711/1000</f>
        <v>0</v>
      </c>
      <c r="H35" s="158">
        <f>'Dezechilibre(MWh)'!J35/10.711/1000</f>
        <v>0</v>
      </c>
      <c r="I35" s="158">
        <f>'Dezechilibre(MWh)'!K35/10.711/1000</f>
        <v>0</v>
      </c>
      <c r="J35" s="158">
        <f>'Dezechilibre(MWh)'!L35/10.711/1000</f>
        <v>0</v>
      </c>
      <c r="K35" s="158">
        <f>'Dezechilibre(MWh)'!M35/10.711/1000</f>
        <v>0</v>
      </c>
      <c r="L35" s="158">
        <f>'Dezechilibre(MWh)'!N35/10.711/1000</f>
        <v>0</v>
      </c>
      <c r="M35" s="158">
        <f>'Dezechilibre(MWh)'!O35/10.711/1000</f>
        <v>0</v>
      </c>
      <c r="N35" s="158">
        <f>'Dezechilibre(MWh)'!P35/10.711/1000</f>
        <v>0</v>
      </c>
      <c r="O35" s="158">
        <f>'Dezechilibre(MWh)'!Q35/10.711/1000</f>
        <v>0</v>
      </c>
      <c r="P35" s="158">
        <f>'Dezechilibre(MWh)'!R35/10.711/1000</f>
        <v>0</v>
      </c>
      <c r="Q35" s="158">
        <f>'Dezechilibre(MWh)'!S35/10.711/1000</f>
        <v>0</v>
      </c>
      <c r="R35" s="158">
        <f>'Dezechilibre(MWh)'!T35/10.711/1000</f>
        <v>0</v>
      </c>
      <c r="S35" s="158">
        <f>'Dezechilibre(MWh)'!U35/10.711/1000</f>
        <v>0</v>
      </c>
      <c r="T35" s="158">
        <f>'Dezechilibre(MWh)'!V35/10.711/1000</f>
        <v>0</v>
      </c>
      <c r="U35" s="158">
        <f>'Dezechilibre(MWh)'!W35/10.711/1000</f>
        <v>0</v>
      </c>
      <c r="V35" s="158">
        <f>'Dezechilibre(MWh)'!X35/10.711/1000</f>
        <v>0</v>
      </c>
      <c r="W35" s="158">
        <f>'Dezechilibre(MWh)'!Y35/10.711/1000</f>
        <v>0</v>
      </c>
      <c r="X35" s="158">
        <f>'Dezechilibre(MWh)'!Z35/10.711/1000</f>
        <v>0</v>
      </c>
      <c r="Y35" s="158">
        <f>'Dezechilibre(MWh)'!AA35/10.711/1000</f>
        <v>0</v>
      </c>
      <c r="Z35" s="158">
        <f>'Dezechilibre(MWh)'!AB35/10.711/1000</f>
        <v>0</v>
      </c>
      <c r="AA35" s="158">
        <f>'Dezechilibre(MWh)'!AC35/10.711/1000</f>
        <v>0</v>
      </c>
      <c r="AB35" s="158">
        <f>'Dezechilibre(MWh)'!AD35/10.711/1000</f>
        <v>0</v>
      </c>
      <c r="AC35" s="158">
        <f>'Dezechilibre(MWh)'!AE35/10.711/1000</f>
        <v>0</v>
      </c>
      <c r="AD35" s="158">
        <f>'Dezechilibre(MWh)'!AF35/10.711/1000</f>
        <v>0</v>
      </c>
      <c r="AE35" s="158">
        <f>'Dezechilibre(MWh)'!AG35/10.711/1000</f>
        <v>0</v>
      </c>
      <c r="AF35" s="158">
        <f>'Dezechilibre(MWh)'!AH35/10.711/1000</f>
        <v>0</v>
      </c>
      <c r="AG35" s="158">
        <f>'Dezechilibre(MWh)'!AI35/10.711/1000</f>
        <v>0</v>
      </c>
      <c r="AH35" s="158">
        <f>'Dezechilibre(MWh)'!AJ35/10.711/1000</f>
        <v>0</v>
      </c>
    </row>
    <row r="36" spans="1:34" s="13" customFormat="1" x14ac:dyDescent="0.45">
      <c r="A36" s="102">
        <v>34</v>
      </c>
      <c r="B36" s="105" t="s">
        <v>212</v>
      </c>
      <c r="C36" s="157">
        <f t="shared" si="0"/>
        <v>-1.7334166744468306E-3</v>
      </c>
      <c r="D36" s="158">
        <f>'Dezechilibre(MWh)'!F36/10.711/1000</f>
        <v>-2.4813160302492765E-3</v>
      </c>
      <c r="E36" s="158">
        <f>'Dezechilibre(MWh)'!G36/10.711/1000</f>
        <v>-1.1953478666791148E-3</v>
      </c>
      <c r="F36" s="158">
        <f>'Dezechilibre(MWh)'!H36/10.711/1000</f>
        <v>-4.7911427504434694E-4</v>
      </c>
      <c r="G36" s="158">
        <f>'Dezechilibre(MWh)'!I36/10.711/1000</f>
        <v>-5.048802165997572E-4</v>
      </c>
      <c r="H36" s="158">
        <f>'Dezechilibre(MWh)'!J36/10.711/1000</f>
        <v>-9.464433759686303E-4</v>
      </c>
      <c r="I36" s="158">
        <f>'Dezechilibre(MWh)'!K36/10.711/1000</f>
        <v>-6.1253664457100172E-4</v>
      </c>
      <c r="J36" s="158">
        <f>'Dezechilibre(MWh)'!L36/10.711/1000</f>
        <v>1.2231051255718419E-3</v>
      </c>
      <c r="K36" s="158">
        <f>'Dezechilibre(MWh)'!M36/10.711/1000</f>
        <v>1.5287797591261318E-3</v>
      </c>
      <c r="L36" s="158">
        <f>'Dezechilibre(MWh)'!N36/10.711/1000</f>
        <v>3.2198515544767063E-4</v>
      </c>
      <c r="M36" s="158">
        <f>'Dezechilibre(MWh)'!O36/10.711/1000</f>
        <v>8.2623573895994774E-4</v>
      </c>
      <c r="N36" s="158">
        <f>'Dezechilibre(MWh)'!P36/10.711/1000</f>
        <v>5.8611595555970494E-4</v>
      </c>
      <c r="O36" s="158">
        <f>'Dezechilibre(MWh)'!Q36/10.711/1000</f>
        <v>0</v>
      </c>
      <c r="P36" s="158">
        <f>'Dezechilibre(MWh)'!R36/10.711/1000</f>
        <v>0</v>
      </c>
      <c r="Q36" s="158">
        <f>'Dezechilibre(MWh)'!S36/10.711/1000</f>
        <v>0</v>
      </c>
      <c r="R36" s="158">
        <f>'Dezechilibre(MWh)'!T36/10.711/1000</f>
        <v>0</v>
      </c>
      <c r="S36" s="158">
        <f>'Dezechilibre(MWh)'!U36/10.711/1000</f>
        <v>0</v>
      </c>
      <c r="T36" s="158">
        <f>'Dezechilibre(MWh)'!V36/10.711/1000</f>
        <v>0</v>
      </c>
      <c r="U36" s="158">
        <f>'Dezechilibre(MWh)'!W36/10.711/1000</f>
        <v>0</v>
      </c>
      <c r="V36" s="158">
        <f>'Dezechilibre(MWh)'!X36/10.711/1000</f>
        <v>0</v>
      </c>
      <c r="W36" s="158">
        <f>'Dezechilibre(MWh)'!Y36/10.711/1000</f>
        <v>0</v>
      </c>
      <c r="X36" s="158">
        <f>'Dezechilibre(MWh)'!Z36/10.711/1000</f>
        <v>0</v>
      </c>
      <c r="Y36" s="158">
        <f>'Dezechilibre(MWh)'!AA36/10.711/1000</f>
        <v>0</v>
      </c>
      <c r="Z36" s="158">
        <f>'Dezechilibre(MWh)'!AB36/10.711/1000</f>
        <v>0</v>
      </c>
      <c r="AA36" s="158">
        <f>'Dezechilibre(MWh)'!AC36/10.711/1000</f>
        <v>0</v>
      </c>
      <c r="AB36" s="158">
        <f>'Dezechilibre(MWh)'!AD36/10.711/1000</f>
        <v>0</v>
      </c>
      <c r="AC36" s="158">
        <f>'Dezechilibre(MWh)'!AE36/10.711/1000</f>
        <v>0</v>
      </c>
      <c r="AD36" s="158">
        <f>'Dezechilibre(MWh)'!AF36/10.711/1000</f>
        <v>0</v>
      </c>
      <c r="AE36" s="158">
        <f>'Dezechilibre(MWh)'!AG36/10.711/1000</f>
        <v>0</v>
      </c>
      <c r="AF36" s="158">
        <f>'Dezechilibre(MWh)'!AH36/10.711/1000</f>
        <v>0</v>
      </c>
      <c r="AG36" s="158">
        <f>'Dezechilibre(MWh)'!AI36/10.711/1000</f>
        <v>0</v>
      </c>
      <c r="AH36" s="158">
        <f>'Dezechilibre(MWh)'!AJ36/10.711/1000</f>
        <v>0</v>
      </c>
    </row>
    <row r="37" spans="1:34" s="13" customFormat="1" x14ac:dyDescent="0.45">
      <c r="A37" s="156">
        <v>35</v>
      </c>
      <c r="B37" s="105" t="s">
        <v>110</v>
      </c>
      <c r="C37" s="157">
        <f t="shared" si="0"/>
        <v>0</v>
      </c>
      <c r="D37" s="158">
        <f>'Dezechilibre(MWh)'!F37/10.711/1000</f>
        <v>0</v>
      </c>
      <c r="E37" s="158">
        <f>'Dezechilibre(MWh)'!G37/10.711/1000</f>
        <v>0</v>
      </c>
      <c r="F37" s="158">
        <f>'Dezechilibre(MWh)'!H37/10.711/1000</f>
        <v>0</v>
      </c>
      <c r="G37" s="158">
        <f>'Dezechilibre(MWh)'!I37/10.711/1000</f>
        <v>0</v>
      </c>
      <c r="H37" s="158">
        <f>'Dezechilibre(MWh)'!J37/10.711/1000</f>
        <v>0</v>
      </c>
      <c r="I37" s="158">
        <f>'Dezechilibre(MWh)'!K37/10.711/1000</f>
        <v>0</v>
      </c>
      <c r="J37" s="158">
        <f>'Dezechilibre(MWh)'!L37/10.711/1000</f>
        <v>0</v>
      </c>
      <c r="K37" s="158">
        <f>'Dezechilibre(MWh)'!M37/10.711/1000</f>
        <v>0</v>
      </c>
      <c r="L37" s="158">
        <f>'Dezechilibre(MWh)'!N37/10.711/1000</f>
        <v>0</v>
      </c>
      <c r="M37" s="158">
        <f>'Dezechilibre(MWh)'!O37/10.711/1000</f>
        <v>0</v>
      </c>
      <c r="N37" s="158">
        <f>'Dezechilibre(MWh)'!P37/10.711/1000</f>
        <v>0</v>
      </c>
      <c r="O37" s="158">
        <f>'Dezechilibre(MWh)'!Q37/10.711/1000</f>
        <v>0</v>
      </c>
      <c r="P37" s="158">
        <f>'Dezechilibre(MWh)'!R37/10.711/1000</f>
        <v>0</v>
      </c>
      <c r="Q37" s="158">
        <f>'Dezechilibre(MWh)'!S37/10.711/1000</f>
        <v>0</v>
      </c>
      <c r="R37" s="158">
        <f>'Dezechilibre(MWh)'!T37/10.711/1000</f>
        <v>0</v>
      </c>
      <c r="S37" s="158">
        <f>'Dezechilibre(MWh)'!U37/10.711/1000</f>
        <v>0</v>
      </c>
      <c r="T37" s="158">
        <f>'Dezechilibre(MWh)'!V37/10.711/1000</f>
        <v>0</v>
      </c>
      <c r="U37" s="158">
        <f>'Dezechilibre(MWh)'!W37/10.711/1000</f>
        <v>0</v>
      </c>
      <c r="V37" s="158">
        <f>'Dezechilibre(MWh)'!X37/10.711/1000</f>
        <v>0</v>
      </c>
      <c r="W37" s="158">
        <f>'Dezechilibre(MWh)'!Y37/10.711/1000</f>
        <v>0</v>
      </c>
      <c r="X37" s="158">
        <f>'Dezechilibre(MWh)'!Z37/10.711/1000</f>
        <v>0</v>
      </c>
      <c r="Y37" s="158">
        <f>'Dezechilibre(MWh)'!AA37/10.711/1000</f>
        <v>0</v>
      </c>
      <c r="Z37" s="158">
        <f>'Dezechilibre(MWh)'!AB37/10.711/1000</f>
        <v>0</v>
      </c>
      <c r="AA37" s="158">
        <f>'Dezechilibre(MWh)'!AC37/10.711/1000</f>
        <v>0</v>
      </c>
      <c r="AB37" s="158">
        <f>'Dezechilibre(MWh)'!AD37/10.711/1000</f>
        <v>0</v>
      </c>
      <c r="AC37" s="158">
        <f>'Dezechilibre(MWh)'!AE37/10.711/1000</f>
        <v>0</v>
      </c>
      <c r="AD37" s="158">
        <f>'Dezechilibre(MWh)'!AF37/10.711/1000</f>
        <v>0</v>
      </c>
      <c r="AE37" s="158">
        <f>'Dezechilibre(MWh)'!AG37/10.711/1000</f>
        <v>0</v>
      </c>
      <c r="AF37" s="158">
        <f>'Dezechilibre(MWh)'!AH37/10.711/1000</f>
        <v>0</v>
      </c>
      <c r="AG37" s="158">
        <f>'Dezechilibre(MWh)'!AI37/10.711/1000</f>
        <v>0</v>
      </c>
      <c r="AH37" s="158">
        <f>'Dezechilibre(MWh)'!AJ37/10.711/1000</f>
        <v>0</v>
      </c>
    </row>
    <row r="38" spans="1:34" s="13" customFormat="1" x14ac:dyDescent="0.45">
      <c r="A38" s="102">
        <v>36</v>
      </c>
      <c r="B38" s="105" t="s">
        <v>7</v>
      </c>
      <c r="C38" s="157">
        <f t="shared" si="0"/>
        <v>-2.3846233124824937E-2</v>
      </c>
      <c r="D38" s="158">
        <f>'Dezechilibre(MWh)'!F38/10.711/1000</f>
        <v>-3.1412685090094292E-3</v>
      </c>
      <c r="E38" s="158">
        <f>'Dezechilibre(MWh)'!G38/10.711/1000</f>
        <v>-9.4886340210998017E-3</v>
      </c>
      <c r="F38" s="158">
        <f>'Dezechilibre(MWh)'!H38/10.711/1000</f>
        <v>3.4007482961441512E-3</v>
      </c>
      <c r="G38" s="158">
        <f>'Dezechilibre(MWh)'!I38/10.711/1000</f>
        <v>-4.6371369620016797E-3</v>
      </c>
      <c r="H38" s="158">
        <f>'Dezechilibre(MWh)'!J38/10.711/1000</f>
        <v>-6.3967154327327046E-3</v>
      </c>
      <c r="I38" s="158">
        <f>'Dezechilibre(MWh)'!K38/10.711/1000</f>
        <v>-3.8623493604705446E-3</v>
      </c>
      <c r="J38" s="158">
        <f>'Dezechilibre(MWh)'!L38/10.711/1000</f>
        <v>-1.5974799738586497E-3</v>
      </c>
      <c r="K38" s="158">
        <f>'Dezechilibre(MWh)'!M38/10.711/1000</f>
        <v>3.3194558864718515E-3</v>
      </c>
      <c r="L38" s="158">
        <f>'Dezechilibre(MWh)'!N38/10.711/1000</f>
        <v>-3.576799551862571E-5</v>
      </c>
      <c r="M38" s="158">
        <f>'Dezechilibre(MWh)'!O38/10.711/1000</f>
        <v>4.4110196060125105E-3</v>
      </c>
      <c r="N38" s="158">
        <f>'Dezechilibre(MWh)'!P38/10.711/1000</f>
        <v>-5.8181046587620199E-3</v>
      </c>
      <c r="O38" s="158">
        <f>'Dezechilibre(MWh)'!Q38/10.711/1000</f>
        <v>0</v>
      </c>
      <c r="P38" s="158">
        <f>'Dezechilibre(MWh)'!R38/10.711/1000</f>
        <v>0</v>
      </c>
      <c r="Q38" s="158">
        <f>'Dezechilibre(MWh)'!S38/10.711/1000</f>
        <v>0</v>
      </c>
      <c r="R38" s="158">
        <f>'Dezechilibre(MWh)'!T38/10.711/1000</f>
        <v>0</v>
      </c>
      <c r="S38" s="158">
        <f>'Dezechilibre(MWh)'!U38/10.711/1000</f>
        <v>0</v>
      </c>
      <c r="T38" s="158">
        <f>'Dezechilibre(MWh)'!V38/10.711/1000</f>
        <v>0</v>
      </c>
      <c r="U38" s="158">
        <f>'Dezechilibre(MWh)'!W38/10.711/1000</f>
        <v>0</v>
      </c>
      <c r="V38" s="158">
        <f>'Dezechilibre(MWh)'!X38/10.711/1000</f>
        <v>0</v>
      </c>
      <c r="W38" s="158">
        <f>'Dezechilibre(MWh)'!Y38/10.711/1000</f>
        <v>0</v>
      </c>
      <c r="X38" s="158">
        <f>'Dezechilibre(MWh)'!Z38/10.711/1000</f>
        <v>0</v>
      </c>
      <c r="Y38" s="158">
        <f>'Dezechilibre(MWh)'!AA38/10.711/1000</f>
        <v>0</v>
      </c>
      <c r="Z38" s="158">
        <f>'Dezechilibre(MWh)'!AB38/10.711/1000</f>
        <v>0</v>
      </c>
      <c r="AA38" s="158">
        <f>'Dezechilibre(MWh)'!AC38/10.711/1000</f>
        <v>0</v>
      </c>
      <c r="AB38" s="158">
        <f>'Dezechilibre(MWh)'!AD38/10.711/1000</f>
        <v>0</v>
      </c>
      <c r="AC38" s="158">
        <f>'Dezechilibre(MWh)'!AE38/10.711/1000</f>
        <v>0</v>
      </c>
      <c r="AD38" s="158">
        <f>'Dezechilibre(MWh)'!AF38/10.711/1000</f>
        <v>0</v>
      </c>
      <c r="AE38" s="158">
        <f>'Dezechilibre(MWh)'!AG38/10.711/1000</f>
        <v>0</v>
      </c>
      <c r="AF38" s="158">
        <f>'Dezechilibre(MWh)'!AH38/10.711/1000</f>
        <v>0</v>
      </c>
      <c r="AG38" s="158">
        <f>'Dezechilibre(MWh)'!AI38/10.711/1000</f>
        <v>0</v>
      </c>
      <c r="AH38" s="158">
        <f>'Dezechilibre(MWh)'!AJ38/10.711/1000</f>
        <v>0</v>
      </c>
    </row>
    <row r="39" spans="1:34" s="13" customFormat="1" x14ac:dyDescent="0.45">
      <c r="A39" s="156">
        <v>37</v>
      </c>
      <c r="B39" s="105" t="s">
        <v>201</v>
      </c>
      <c r="C39" s="157">
        <f t="shared" si="0"/>
        <v>0</v>
      </c>
      <c r="D39" s="158">
        <f>'Dezechilibre(MWh)'!F39/10.711/1000</f>
        <v>0</v>
      </c>
      <c r="E39" s="158">
        <f>'Dezechilibre(MWh)'!G39/10.711/1000</f>
        <v>0</v>
      </c>
      <c r="F39" s="158">
        <f>'Dezechilibre(MWh)'!H39/10.711/1000</f>
        <v>0</v>
      </c>
      <c r="G39" s="158">
        <f>'Dezechilibre(MWh)'!I39/10.711/1000</f>
        <v>0</v>
      </c>
      <c r="H39" s="158">
        <f>'Dezechilibre(MWh)'!J39/10.711/1000</f>
        <v>0</v>
      </c>
      <c r="I39" s="158">
        <f>'Dezechilibre(MWh)'!K39/10.711/1000</f>
        <v>0</v>
      </c>
      <c r="J39" s="158">
        <f>'Dezechilibre(MWh)'!L39/10.711/1000</f>
        <v>0</v>
      </c>
      <c r="K39" s="158">
        <f>'Dezechilibre(MWh)'!M39/10.711/1000</f>
        <v>0</v>
      </c>
      <c r="L39" s="158">
        <f>'Dezechilibre(MWh)'!N39/10.711/1000</f>
        <v>0</v>
      </c>
      <c r="M39" s="158">
        <f>'Dezechilibre(MWh)'!O39/10.711/1000</f>
        <v>0</v>
      </c>
      <c r="N39" s="158">
        <f>'Dezechilibre(MWh)'!P39/10.711/1000</f>
        <v>0</v>
      </c>
      <c r="O39" s="158">
        <f>'Dezechilibre(MWh)'!Q39/10.711/1000</f>
        <v>0</v>
      </c>
      <c r="P39" s="158">
        <f>'Dezechilibre(MWh)'!R39/10.711/1000</f>
        <v>0</v>
      </c>
      <c r="Q39" s="158">
        <f>'Dezechilibre(MWh)'!S39/10.711/1000</f>
        <v>0</v>
      </c>
      <c r="R39" s="158">
        <f>'Dezechilibre(MWh)'!T39/10.711/1000</f>
        <v>0</v>
      </c>
      <c r="S39" s="158">
        <f>'Dezechilibre(MWh)'!U39/10.711/1000</f>
        <v>0</v>
      </c>
      <c r="T39" s="158">
        <f>'Dezechilibre(MWh)'!V39/10.711/1000</f>
        <v>0</v>
      </c>
      <c r="U39" s="158">
        <f>'Dezechilibre(MWh)'!W39/10.711/1000</f>
        <v>0</v>
      </c>
      <c r="V39" s="158">
        <f>'Dezechilibre(MWh)'!X39/10.711/1000</f>
        <v>0</v>
      </c>
      <c r="W39" s="158">
        <f>'Dezechilibre(MWh)'!Y39/10.711/1000</f>
        <v>0</v>
      </c>
      <c r="X39" s="158">
        <f>'Dezechilibre(MWh)'!Z39/10.711/1000</f>
        <v>0</v>
      </c>
      <c r="Y39" s="158">
        <f>'Dezechilibre(MWh)'!AA39/10.711/1000</f>
        <v>0</v>
      </c>
      <c r="Z39" s="158">
        <f>'Dezechilibre(MWh)'!AB39/10.711/1000</f>
        <v>0</v>
      </c>
      <c r="AA39" s="158">
        <f>'Dezechilibre(MWh)'!AC39/10.711/1000</f>
        <v>0</v>
      </c>
      <c r="AB39" s="158">
        <f>'Dezechilibre(MWh)'!AD39/10.711/1000</f>
        <v>0</v>
      </c>
      <c r="AC39" s="158">
        <f>'Dezechilibre(MWh)'!AE39/10.711/1000</f>
        <v>0</v>
      </c>
      <c r="AD39" s="158">
        <f>'Dezechilibre(MWh)'!AF39/10.711/1000</f>
        <v>0</v>
      </c>
      <c r="AE39" s="158">
        <f>'Dezechilibre(MWh)'!AG39/10.711/1000</f>
        <v>0</v>
      </c>
      <c r="AF39" s="158">
        <f>'Dezechilibre(MWh)'!AH39/10.711/1000</f>
        <v>0</v>
      </c>
      <c r="AG39" s="158">
        <f>'Dezechilibre(MWh)'!AI39/10.711/1000</f>
        <v>0</v>
      </c>
      <c r="AH39" s="158">
        <f>'Dezechilibre(MWh)'!AJ39/10.711/1000</f>
        <v>0</v>
      </c>
    </row>
    <row r="40" spans="1:34" s="13" customFormat="1" x14ac:dyDescent="0.45">
      <c r="A40" s="102">
        <v>38</v>
      </c>
      <c r="B40" s="105" t="s">
        <v>156</v>
      </c>
      <c r="C40" s="157">
        <f t="shared" si="0"/>
        <v>-1.9695042479693774E-4</v>
      </c>
      <c r="D40" s="158">
        <f>'Dezechilibre(MWh)'!F40/10.711/1000</f>
        <v>-1.304462701895248E-5</v>
      </c>
      <c r="E40" s="158">
        <f>'Dezechilibre(MWh)'!G40/10.711/1000</f>
        <v>-1.304462701895248E-5</v>
      </c>
      <c r="F40" s="158">
        <f>'Dezechilibre(MWh)'!H40/10.711/1000</f>
        <v>-1.304462701895248E-5</v>
      </c>
      <c r="G40" s="158">
        <f>'Dezechilibre(MWh)'!I40/10.711/1000</f>
        <v>-1.304462701895248E-5</v>
      </c>
      <c r="H40" s="158">
        <f>'Dezechilibre(MWh)'!J40/10.711/1000</f>
        <v>-1.304462701895248E-5</v>
      </c>
      <c r="I40" s="158">
        <f>'Dezechilibre(MWh)'!K40/10.711/1000</f>
        <v>-1.304462701895248E-5</v>
      </c>
      <c r="J40" s="158">
        <f>'Dezechilibre(MWh)'!L40/10.711/1000</f>
        <v>-1.304462701895248E-5</v>
      </c>
      <c r="K40" s="158">
        <f>'Dezechilibre(MWh)'!M40/10.711/1000</f>
        <v>-1.304462701895248E-5</v>
      </c>
      <c r="L40" s="158">
        <f>'Dezechilibre(MWh)'!N40/10.711/1000</f>
        <v>-1.304462701895248E-5</v>
      </c>
      <c r="M40" s="158">
        <f>'Dezechilibre(MWh)'!O40/10.711/1000</f>
        <v>-6.6504154607412931E-5</v>
      </c>
      <c r="N40" s="158">
        <f>'Dezechilibre(MWh)'!P40/10.711/1000</f>
        <v>-1.304462701895248E-5</v>
      </c>
      <c r="O40" s="158">
        <f>'Dezechilibre(MWh)'!Q40/10.711/1000</f>
        <v>0</v>
      </c>
      <c r="P40" s="158">
        <f>'Dezechilibre(MWh)'!R40/10.711/1000</f>
        <v>0</v>
      </c>
      <c r="Q40" s="158">
        <f>'Dezechilibre(MWh)'!S40/10.711/1000</f>
        <v>0</v>
      </c>
      <c r="R40" s="158">
        <f>'Dezechilibre(MWh)'!T40/10.711/1000</f>
        <v>0</v>
      </c>
      <c r="S40" s="158">
        <f>'Dezechilibre(MWh)'!U40/10.711/1000</f>
        <v>0</v>
      </c>
      <c r="T40" s="158">
        <f>'Dezechilibre(MWh)'!V40/10.711/1000</f>
        <v>0</v>
      </c>
      <c r="U40" s="158">
        <f>'Dezechilibre(MWh)'!W40/10.711/1000</f>
        <v>0</v>
      </c>
      <c r="V40" s="158">
        <f>'Dezechilibre(MWh)'!X40/10.711/1000</f>
        <v>0</v>
      </c>
      <c r="W40" s="158">
        <f>'Dezechilibre(MWh)'!Y40/10.711/1000</f>
        <v>0</v>
      </c>
      <c r="X40" s="158">
        <f>'Dezechilibre(MWh)'!Z40/10.711/1000</f>
        <v>0</v>
      </c>
      <c r="Y40" s="158">
        <f>'Dezechilibre(MWh)'!AA40/10.711/1000</f>
        <v>0</v>
      </c>
      <c r="Z40" s="158">
        <f>'Dezechilibre(MWh)'!AB40/10.711/1000</f>
        <v>0</v>
      </c>
      <c r="AA40" s="158">
        <f>'Dezechilibre(MWh)'!AC40/10.711/1000</f>
        <v>0</v>
      </c>
      <c r="AB40" s="158">
        <f>'Dezechilibre(MWh)'!AD40/10.711/1000</f>
        <v>0</v>
      </c>
      <c r="AC40" s="158">
        <f>'Dezechilibre(MWh)'!AE40/10.711/1000</f>
        <v>0</v>
      </c>
      <c r="AD40" s="158">
        <f>'Dezechilibre(MWh)'!AF40/10.711/1000</f>
        <v>0</v>
      </c>
      <c r="AE40" s="158">
        <f>'Dezechilibre(MWh)'!AG40/10.711/1000</f>
        <v>0</v>
      </c>
      <c r="AF40" s="158">
        <f>'Dezechilibre(MWh)'!AH40/10.711/1000</f>
        <v>0</v>
      </c>
      <c r="AG40" s="158">
        <f>'Dezechilibre(MWh)'!AI40/10.711/1000</f>
        <v>0</v>
      </c>
      <c r="AH40" s="158">
        <f>'Dezechilibre(MWh)'!AJ40/10.711/1000</f>
        <v>0</v>
      </c>
    </row>
    <row r="41" spans="1:34" s="13" customFormat="1" x14ac:dyDescent="0.45">
      <c r="A41" s="156">
        <v>39</v>
      </c>
      <c r="B41" s="105" t="s">
        <v>254</v>
      </c>
      <c r="C41" s="157">
        <f t="shared" si="0"/>
        <v>7.8891719727383056E-2</v>
      </c>
      <c r="D41" s="158">
        <f>'Dezechilibre(MWh)'!F41/10.711/1000</f>
        <v>1.2267051722528241E-2</v>
      </c>
      <c r="E41" s="158">
        <f>'Dezechilibre(MWh)'!G41/10.711/1000</f>
        <v>1.5140240873867986E-2</v>
      </c>
      <c r="F41" s="158">
        <f>'Dezechilibre(MWh)'!H41/10.711/1000</f>
        <v>3.3493754084585936E-4</v>
      </c>
      <c r="G41" s="158">
        <f>'Dezechilibre(MWh)'!I41/10.711/1000</f>
        <v>8.2942549715245995E-3</v>
      </c>
      <c r="H41" s="158">
        <f>'Dezechilibre(MWh)'!J41/10.711/1000</f>
        <v>4.1227544580337968E-3</v>
      </c>
      <c r="I41" s="158">
        <f>'Dezechilibre(MWh)'!K41/10.711/1000</f>
        <v>6.8466571748669594E-3</v>
      </c>
      <c r="J41" s="158">
        <f>'Dezechilibre(MWh)'!L41/10.711/1000</f>
        <v>1.4155035010736624E-3</v>
      </c>
      <c r="K41" s="158">
        <f>'Dezechilibre(MWh)'!M41/10.711/1000</f>
        <v>5.8975682009149467E-3</v>
      </c>
      <c r="L41" s="158">
        <f>'Dezechilibre(MWh)'!N41/10.711/1000</f>
        <v>2.1242648678928204E-3</v>
      </c>
      <c r="M41" s="158">
        <f>'Dezechilibre(MWh)'!O41/10.711/1000</f>
        <v>1.0249053963215387E-2</v>
      </c>
      <c r="N41" s="158">
        <f>'Dezechilibre(MWh)'!P41/10.711/1000</f>
        <v>1.2199432452618805E-2</v>
      </c>
      <c r="O41" s="158">
        <f>'Dezechilibre(MWh)'!Q41/10.711/1000</f>
        <v>0</v>
      </c>
      <c r="P41" s="158">
        <f>'Dezechilibre(MWh)'!R41/10.711/1000</f>
        <v>0</v>
      </c>
      <c r="Q41" s="158">
        <f>'Dezechilibre(MWh)'!S41/10.711/1000</f>
        <v>0</v>
      </c>
      <c r="R41" s="158">
        <f>'Dezechilibre(MWh)'!T41/10.711/1000</f>
        <v>0</v>
      </c>
      <c r="S41" s="158">
        <f>'Dezechilibre(MWh)'!U41/10.711/1000</f>
        <v>0</v>
      </c>
      <c r="T41" s="158">
        <f>'Dezechilibre(MWh)'!V41/10.711/1000</f>
        <v>0</v>
      </c>
      <c r="U41" s="158">
        <f>'Dezechilibre(MWh)'!W41/10.711/1000</f>
        <v>0</v>
      </c>
      <c r="V41" s="158">
        <f>'Dezechilibre(MWh)'!X41/10.711/1000</f>
        <v>0</v>
      </c>
      <c r="W41" s="158">
        <f>'Dezechilibre(MWh)'!Y41/10.711/1000</f>
        <v>0</v>
      </c>
      <c r="X41" s="158">
        <f>'Dezechilibre(MWh)'!Z41/10.711/1000</f>
        <v>0</v>
      </c>
      <c r="Y41" s="158">
        <f>'Dezechilibre(MWh)'!AA41/10.711/1000</f>
        <v>0</v>
      </c>
      <c r="Z41" s="158">
        <f>'Dezechilibre(MWh)'!AB41/10.711/1000</f>
        <v>0</v>
      </c>
      <c r="AA41" s="158">
        <f>'Dezechilibre(MWh)'!AC41/10.711/1000</f>
        <v>0</v>
      </c>
      <c r="AB41" s="158">
        <f>'Dezechilibre(MWh)'!AD41/10.711/1000</f>
        <v>0</v>
      </c>
      <c r="AC41" s="158">
        <f>'Dezechilibre(MWh)'!AE41/10.711/1000</f>
        <v>0</v>
      </c>
      <c r="AD41" s="158">
        <f>'Dezechilibre(MWh)'!AF41/10.711/1000</f>
        <v>0</v>
      </c>
      <c r="AE41" s="158">
        <f>'Dezechilibre(MWh)'!AG41/10.711/1000</f>
        <v>0</v>
      </c>
      <c r="AF41" s="158">
        <f>'Dezechilibre(MWh)'!AH41/10.711/1000</f>
        <v>0</v>
      </c>
      <c r="AG41" s="158">
        <f>'Dezechilibre(MWh)'!AI41/10.711/1000</f>
        <v>0</v>
      </c>
      <c r="AH41" s="158">
        <f>'Dezechilibre(MWh)'!AJ41/10.711/1000</f>
        <v>0</v>
      </c>
    </row>
    <row r="42" spans="1:34" s="13" customFormat="1" x14ac:dyDescent="0.45">
      <c r="A42" s="102">
        <v>40</v>
      </c>
      <c r="B42" s="105" t="s">
        <v>189</v>
      </c>
      <c r="C42" s="157">
        <f t="shared" si="0"/>
        <v>-6.7639174680235578E-4</v>
      </c>
      <c r="D42" s="158">
        <f>'Dezechilibre(MWh)'!F42/10.711/1000</f>
        <v>3.1879824479507045E-3</v>
      </c>
      <c r="E42" s="158">
        <f>'Dezechilibre(MWh)'!G42/10.711/1000</f>
        <v>3.5967220614321725E-4</v>
      </c>
      <c r="F42" s="158">
        <f>'Dezechilibre(MWh)'!H42/10.711/1000</f>
        <v>-1.9745785640929883E-3</v>
      </c>
      <c r="G42" s="158">
        <f>'Dezechilibre(MWh)'!I42/10.711/1000</f>
        <v>1.047159929044907E-4</v>
      </c>
      <c r="H42" s="158">
        <f>'Dezechilibre(MWh)'!J42/10.711/1000</f>
        <v>-1.5319774064046307E-4</v>
      </c>
      <c r="I42" s="158">
        <f>'Dezechilibre(MWh)'!K42/10.711/1000</f>
        <v>-1.0218552142657081E-2</v>
      </c>
      <c r="J42" s="158">
        <f>'Dezechilibre(MWh)'!L42/10.711/1000</f>
        <v>-9.0942023153767152E-3</v>
      </c>
      <c r="K42" s="158">
        <f>'Dezechilibre(MWh)'!M42/10.711/1000</f>
        <v>1.0036938754551394E-2</v>
      </c>
      <c r="L42" s="158">
        <f>'Dezechilibre(MWh)'!N42/10.711/1000</f>
        <v>3.1728254131266919E-3</v>
      </c>
      <c r="M42" s="158">
        <f>'Dezechilibre(MWh)'!O42/10.711/1000</f>
        <v>7.833579497712632E-4</v>
      </c>
      <c r="N42" s="158">
        <f>'Dezechilibre(MWh)'!P42/10.711/1000</f>
        <v>3.1186462515171319E-3</v>
      </c>
      <c r="O42" s="158">
        <f>'Dezechilibre(MWh)'!Q42/10.711/1000</f>
        <v>0</v>
      </c>
      <c r="P42" s="158">
        <f>'Dezechilibre(MWh)'!R42/10.711/1000</f>
        <v>0</v>
      </c>
      <c r="Q42" s="158">
        <f>'Dezechilibre(MWh)'!S42/10.711/1000</f>
        <v>0</v>
      </c>
      <c r="R42" s="158">
        <f>'Dezechilibre(MWh)'!T42/10.711/1000</f>
        <v>0</v>
      </c>
      <c r="S42" s="158">
        <f>'Dezechilibre(MWh)'!U42/10.711/1000</f>
        <v>0</v>
      </c>
      <c r="T42" s="158">
        <f>'Dezechilibre(MWh)'!V42/10.711/1000</f>
        <v>0</v>
      </c>
      <c r="U42" s="158">
        <f>'Dezechilibre(MWh)'!W42/10.711/1000</f>
        <v>0</v>
      </c>
      <c r="V42" s="158">
        <f>'Dezechilibre(MWh)'!X42/10.711/1000</f>
        <v>0</v>
      </c>
      <c r="W42" s="158">
        <f>'Dezechilibre(MWh)'!Y42/10.711/1000</f>
        <v>0</v>
      </c>
      <c r="X42" s="158">
        <f>'Dezechilibre(MWh)'!Z42/10.711/1000</f>
        <v>0</v>
      </c>
      <c r="Y42" s="158">
        <f>'Dezechilibre(MWh)'!AA42/10.711/1000</f>
        <v>0</v>
      </c>
      <c r="Z42" s="158">
        <f>'Dezechilibre(MWh)'!AB42/10.711/1000</f>
        <v>0</v>
      </c>
      <c r="AA42" s="158">
        <f>'Dezechilibre(MWh)'!AC42/10.711/1000</f>
        <v>0</v>
      </c>
      <c r="AB42" s="158">
        <f>'Dezechilibre(MWh)'!AD42/10.711/1000</f>
        <v>0</v>
      </c>
      <c r="AC42" s="158">
        <f>'Dezechilibre(MWh)'!AE42/10.711/1000</f>
        <v>0</v>
      </c>
      <c r="AD42" s="158">
        <f>'Dezechilibre(MWh)'!AF42/10.711/1000</f>
        <v>0</v>
      </c>
      <c r="AE42" s="158">
        <f>'Dezechilibre(MWh)'!AG42/10.711/1000</f>
        <v>0</v>
      </c>
      <c r="AF42" s="158">
        <f>'Dezechilibre(MWh)'!AH42/10.711/1000</f>
        <v>0</v>
      </c>
      <c r="AG42" s="158">
        <f>'Dezechilibre(MWh)'!AI42/10.711/1000</f>
        <v>0</v>
      </c>
      <c r="AH42" s="158">
        <f>'Dezechilibre(MWh)'!AJ42/10.711/1000</f>
        <v>0</v>
      </c>
    </row>
    <row r="43" spans="1:34" s="13" customFormat="1" x14ac:dyDescent="0.45">
      <c r="A43" s="156">
        <v>41</v>
      </c>
      <c r="B43" s="105" t="s">
        <v>191</v>
      </c>
      <c r="C43" s="157">
        <f t="shared" si="0"/>
        <v>-8.3676961628232641E-2</v>
      </c>
      <c r="D43" s="158">
        <f>'Dezechilibre(MWh)'!F43/10.711/1000</f>
        <v>-2.9495808047801325E-4</v>
      </c>
      <c r="E43" s="158">
        <f>'Dezechilibre(MWh)'!G43/10.711/1000</f>
        <v>-2.8907851741200637E-4</v>
      </c>
      <c r="F43" s="158">
        <f>'Dezechilibre(MWh)'!H43/10.711/1000</f>
        <v>-9.19367678087947E-3</v>
      </c>
      <c r="G43" s="158">
        <f>'Dezechilibre(MWh)'!I43/10.711/1000</f>
        <v>-1.149650564839884E-2</v>
      </c>
      <c r="H43" s="158">
        <f>'Dezechilibre(MWh)'!J43/10.711/1000</f>
        <v>-8.8683409578937528E-3</v>
      </c>
      <c r="I43" s="158">
        <f>'Dezechilibre(MWh)'!K43/10.711/1000</f>
        <v>-1.304675044346933E-2</v>
      </c>
      <c r="J43" s="158">
        <f>'Dezechilibre(MWh)'!L43/10.711/1000</f>
        <v>-9.9443009989730186E-3</v>
      </c>
      <c r="K43" s="158">
        <f>'Dezechilibre(MWh)'!M43/10.711/1000</f>
        <v>-5.9844152740173651E-3</v>
      </c>
      <c r="L43" s="158">
        <f>'Dezechilibre(MWh)'!N43/10.711/1000</f>
        <v>-3.4160261413500141E-3</v>
      </c>
      <c r="M43" s="158">
        <f>'Dezechilibre(MWh)'!O43/10.711/1000</f>
        <v>-8.790926710857995E-3</v>
      </c>
      <c r="N43" s="158">
        <f>'Dezechilibre(MWh)'!P43/10.711/1000</f>
        <v>-1.2351982074502846E-2</v>
      </c>
      <c r="O43" s="158">
        <f>'Dezechilibre(MWh)'!Q43/10.711/1000</f>
        <v>0</v>
      </c>
      <c r="P43" s="158">
        <f>'Dezechilibre(MWh)'!R43/10.711/1000</f>
        <v>0</v>
      </c>
      <c r="Q43" s="158">
        <f>'Dezechilibre(MWh)'!S43/10.711/1000</f>
        <v>0</v>
      </c>
      <c r="R43" s="158">
        <f>'Dezechilibre(MWh)'!T43/10.711/1000</f>
        <v>0</v>
      </c>
      <c r="S43" s="158">
        <f>'Dezechilibre(MWh)'!U43/10.711/1000</f>
        <v>0</v>
      </c>
      <c r="T43" s="158">
        <f>'Dezechilibre(MWh)'!V43/10.711/1000</f>
        <v>0</v>
      </c>
      <c r="U43" s="158">
        <f>'Dezechilibre(MWh)'!W43/10.711/1000</f>
        <v>0</v>
      </c>
      <c r="V43" s="158">
        <f>'Dezechilibre(MWh)'!X43/10.711/1000</f>
        <v>0</v>
      </c>
      <c r="W43" s="158">
        <f>'Dezechilibre(MWh)'!Y43/10.711/1000</f>
        <v>0</v>
      </c>
      <c r="X43" s="158">
        <f>'Dezechilibre(MWh)'!Z43/10.711/1000</f>
        <v>0</v>
      </c>
      <c r="Y43" s="158">
        <f>'Dezechilibre(MWh)'!AA43/10.711/1000</f>
        <v>0</v>
      </c>
      <c r="Z43" s="158">
        <f>'Dezechilibre(MWh)'!AB43/10.711/1000</f>
        <v>0</v>
      </c>
      <c r="AA43" s="158">
        <f>'Dezechilibre(MWh)'!AC43/10.711/1000</f>
        <v>0</v>
      </c>
      <c r="AB43" s="158">
        <f>'Dezechilibre(MWh)'!AD43/10.711/1000</f>
        <v>0</v>
      </c>
      <c r="AC43" s="158">
        <f>'Dezechilibre(MWh)'!AE43/10.711/1000</f>
        <v>0</v>
      </c>
      <c r="AD43" s="158">
        <f>'Dezechilibre(MWh)'!AF43/10.711/1000</f>
        <v>0</v>
      </c>
      <c r="AE43" s="158">
        <f>'Dezechilibre(MWh)'!AG43/10.711/1000</f>
        <v>0</v>
      </c>
      <c r="AF43" s="158">
        <f>'Dezechilibre(MWh)'!AH43/10.711/1000</f>
        <v>0</v>
      </c>
      <c r="AG43" s="158">
        <f>'Dezechilibre(MWh)'!AI43/10.711/1000</f>
        <v>0</v>
      </c>
      <c r="AH43" s="158">
        <f>'Dezechilibre(MWh)'!AJ43/10.711/1000</f>
        <v>0</v>
      </c>
    </row>
    <row r="44" spans="1:34" s="13" customFormat="1" x14ac:dyDescent="0.45">
      <c r="A44" s="102">
        <v>42</v>
      </c>
      <c r="B44" s="105" t="s">
        <v>22</v>
      </c>
      <c r="C44" s="157">
        <f t="shared" si="0"/>
        <v>3.1706690878536101E-2</v>
      </c>
      <c r="D44" s="158">
        <f>'Dezechilibre(MWh)'!F44/10.711/1000</f>
        <v>5.94536450378116E-2</v>
      </c>
      <c r="E44" s="158">
        <f>'Dezechilibre(MWh)'!G44/10.711/1000</f>
        <v>-1.9999020632994117E-3</v>
      </c>
      <c r="F44" s="158">
        <f>'Dezechilibre(MWh)'!H44/10.711/1000</f>
        <v>5.1989907571655303E-4</v>
      </c>
      <c r="G44" s="158">
        <f>'Dezechilibre(MWh)'!I44/10.711/1000</f>
        <v>1.6906406497992717E-3</v>
      </c>
      <c r="H44" s="158">
        <f>'Dezechilibre(MWh)'!J44/10.711/1000</f>
        <v>4.3805531696386891E-3</v>
      </c>
      <c r="I44" s="158">
        <f>'Dezechilibre(MWh)'!K44/10.711/1000</f>
        <v>-3.3142215479413685E-3</v>
      </c>
      <c r="J44" s="158">
        <f>'Dezechilibre(MWh)'!L44/10.711/1000</f>
        <v>-1.252480085893007E-2</v>
      </c>
      <c r="K44" s="158">
        <f>'Dezechilibre(MWh)'!M44/10.711/1000</f>
        <v>-1.1117144337596863E-2</v>
      </c>
      <c r="L44" s="158">
        <f>'Dezechilibre(MWh)'!N44/10.711/1000</f>
        <v>-4.9430686210437868E-3</v>
      </c>
      <c r="M44" s="158">
        <f>'Dezechilibre(MWh)'!O44/10.711/1000</f>
        <v>-2.2327823732611334E-3</v>
      </c>
      <c r="N44" s="158">
        <f>'Dezechilibre(MWh)'!P44/10.711/1000</f>
        <v>1.7938727476426103E-3</v>
      </c>
      <c r="O44" s="158">
        <f>'Dezechilibre(MWh)'!Q44/10.711/1000</f>
        <v>0</v>
      </c>
      <c r="P44" s="158">
        <f>'Dezechilibre(MWh)'!R44/10.711/1000</f>
        <v>0</v>
      </c>
      <c r="Q44" s="158">
        <f>'Dezechilibre(MWh)'!S44/10.711/1000</f>
        <v>0</v>
      </c>
      <c r="R44" s="158">
        <f>'Dezechilibre(MWh)'!T44/10.711/1000</f>
        <v>0</v>
      </c>
      <c r="S44" s="158">
        <f>'Dezechilibre(MWh)'!U44/10.711/1000</f>
        <v>0</v>
      </c>
      <c r="T44" s="158">
        <f>'Dezechilibre(MWh)'!V44/10.711/1000</f>
        <v>0</v>
      </c>
      <c r="U44" s="158">
        <f>'Dezechilibre(MWh)'!W44/10.711/1000</f>
        <v>0</v>
      </c>
      <c r="V44" s="158">
        <f>'Dezechilibre(MWh)'!X44/10.711/1000</f>
        <v>0</v>
      </c>
      <c r="W44" s="158">
        <f>'Dezechilibre(MWh)'!Y44/10.711/1000</f>
        <v>0</v>
      </c>
      <c r="X44" s="158">
        <f>'Dezechilibre(MWh)'!Z44/10.711/1000</f>
        <v>0</v>
      </c>
      <c r="Y44" s="158">
        <f>'Dezechilibre(MWh)'!AA44/10.711/1000</f>
        <v>0</v>
      </c>
      <c r="Z44" s="158">
        <f>'Dezechilibre(MWh)'!AB44/10.711/1000</f>
        <v>0</v>
      </c>
      <c r="AA44" s="158">
        <f>'Dezechilibre(MWh)'!AC44/10.711/1000</f>
        <v>0</v>
      </c>
      <c r="AB44" s="158">
        <f>'Dezechilibre(MWh)'!AD44/10.711/1000</f>
        <v>0</v>
      </c>
      <c r="AC44" s="158">
        <f>'Dezechilibre(MWh)'!AE44/10.711/1000</f>
        <v>0</v>
      </c>
      <c r="AD44" s="158">
        <f>'Dezechilibre(MWh)'!AF44/10.711/1000</f>
        <v>0</v>
      </c>
      <c r="AE44" s="158">
        <f>'Dezechilibre(MWh)'!AG44/10.711/1000</f>
        <v>0</v>
      </c>
      <c r="AF44" s="158">
        <f>'Dezechilibre(MWh)'!AH44/10.711/1000</f>
        <v>0</v>
      </c>
      <c r="AG44" s="158">
        <f>'Dezechilibre(MWh)'!AI44/10.711/1000</f>
        <v>0</v>
      </c>
      <c r="AH44" s="158">
        <f>'Dezechilibre(MWh)'!AJ44/10.711/1000</f>
        <v>0</v>
      </c>
    </row>
    <row r="45" spans="1:34" s="13" customFormat="1" x14ac:dyDescent="0.45">
      <c r="A45" s="156">
        <v>43</v>
      </c>
      <c r="B45" s="105" t="s">
        <v>243</v>
      </c>
      <c r="C45" s="157">
        <f t="shared" si="0"/>
        <v>0</v>
      </c>
      <c r="D45" s="158">
        <f>'Dezechilibre(MWh)'!F45/10.711/1000</f>
        <v>0</v>
      </c>
      <c r="E45" s="158">
        <f>'Dezechilibre(MWh)'!G45/10.711/1000</f>
        <v>0</v>
      </c>
      <c r="F45" s="158">
        <f>'Dezechilibre(MWh)'!H45/10.711/1000</f>
        <v>0</v>
      </c>
      <c r="G45" s="158">
        <f>'Dezechilibre(MWh)'!I45/10.711/1000</f>
        <v>0</v>
      </c>
      <c r="H45" s="158">
        <f>'Dezechilibre(MWh)'!J45/10.711/1000</f>
        <v>0</v>
      </c>
      <c r="I45" s="158">
        <f>'Dezechilibre(MWh)'!K45/10.711/1000</f>
        <v>0</v>
      </c>
      <c r="J45" s="158">
        <f>'Dezechilibre(MWh)'!L45/10.711/1000</f>
        <v>0</v>
      </c>
      <c r="K45" s="158">
        <f>'Dezechilibre(MWh)'!M45/10.711/1000</f>
        <v>0</v>
      </c>
      <c r="L45" s="158">
        <f>'Dezechilibre(MWh)'!N45/10.711/1000</f>
        <v>0</v>
      </c>
      <c r="M45" s="158">
        <f>'Dezechilibre(MWh)'!O45/10.711/1000</f>
        <v>0</v>
      </c>
      <c r="N45" s="158">
        <f>'Dezechilibre(MWh)'!P45/10.711/1000</f>
        <v>0</v>
      </c>
      <c r="O45" s="158">
        <f>'Dezechilibre(MWh)'!Q45/10.711/1000</f>
        <v>0</v>
      </c>
      <c r="P45" s="158">
        <f>'Dezechilibre(MWh)'!R45/10.711/1000</f>
        <v>0</v>
      </c>
      <c r="Q45" s="158">
        <f>'Dezechilibre(MWh)'!S45/10.711/1000</f>
        <v>0</v>
      </c>
      <c r="R45" s="158">
        <f>'Dezechilibre(MWh)'!T45/10.711/1000</f>
        <v>0</v>
      </c>
      <c r="S45" s="158">
        <f>'Dezechilibre(MWh)'!U45/10.711/1000</f>
        <v>0</v>
      </c>
      <c r="T45" s="158">
        <f>'Dezechilibre(MWh)'!V45/10.711/1000</f>
        <v>0</v>
      </c>
      <c r="U45" s="158">
        <f>'Dezechilibre(MWh)'!W45/10.711/1000</f>
        <v>0</v>
      </c>
      <c r="V45" s="158">
        <f>'Dezechilibre(MWh)'!X45/10.711/1000</f>
        <v>0</v>
      </c>
      <c r="W45" s="158">
        <f>'Dezechilibre(MWh)'!Y45/10.711/1000</f>
        <v>0</v>
      </c>
      <c r="X45" s="158">
        <f>'Dezechilibre(MWh)'!Z45/10.711/1000</f>
        <v>0</v>
      </c>
      <c r="Y45" s="158">
        <f>'Dezechilibre(MWh)'!AA45/10.711/1000</f>
        <v>0</v>
      </c>
      <c r="Z45" s="158">
        <f>'Dezechilibre(MWh)'!AB45/10.711/1000</f>
        <v>0</v>
      </c>
      <c r="AA45" s="158">
        <f>'Dezechilibre(MWh)'!AC45/10.711/1000</f>
        <v>0</v>
      </c>
      <c r="AB45" s="158">
        <f>'Dezechilibre(MWh)'!AD45/10.711/1000</f>
        <v>0</v>
      </c>
      <c r="AC45" s="158">
        <f>'Dezechilibre(MWh)'!AE45/10.711/1000</f>
        <v>0</v>
      </c>
      <c r="AD45" s="158">
        <f>'Dezechilibre(MWh)'!AF45/10.711/1000</f>
        <v>0</v>
      </c>
      <c r="AE45" s="158">
        <f>'Dezechilibre(MWh)'!AG45/10.711/1000</f>
        <v>0</v>
      </c>
      <c r="AF45" s="158">
        <f>'Dezechilibre(MWh)'!AH45/10.711/1000</f>
        <v>0</v>
      </c>
      <c r="AG45" s="158">
        <f>'Dezechilibre(MWh)'!AI45/10.711/1000</f>
        <v>0</v>
      </c>
      <c r="AH45" s="158">
        <f>'Dezechilibre(MWh)'!AJ45/10.711/1000</f>
        <v>0</v>
      </c>
    </row>
    <row r="46" spans="1:34" s="13" customFormat="1" x14ac:dyDescent="0.45">
      <c r="A46" s="102">
        <v>44</v>
      </c>
      <c r="B46" s="105" t="s">
        <v>56</v>
      </c>
      <c r="C46" s="157">
        <f t="shared" si="0"/>
        <v>5.6735382317243972E-3</v>
      </c>
      <c r="D46" s="158">
        <f>'Dezechilibre(MWh)'!F46/10.711/1000</f>
        <v>5.4876204836149757E-3</v>
      </c>
      <c r="E46" s="158">
        <f>'Dezechilibre(MWh)'!G46/10.711/1000</f>
        <v>-5.9409859023433847E-5</v>
      </c>
      <c r="F46" s="158">
        <f>'Dezechilibre(MWh)'!H46/10.711/1000</f>
        <v>-8.3516011576883567E-5</v>
      </c>
      <c r="G46" s="158">
        <f>'Dezechilibre(MWh)'!I46/10.711/1000</f>
        <v>-8.9072075436467176E-5</v>
      </c>
      <c r="H46" s="158">
        <f>'Dezechilibre(MWh)'!J46/10.711/1000</f>
        <v>-5.5047894687704229E-5</v>
      </c>
      <c r="I46" s="158">
        <f>'Dezechilibre(MWh)'!K46/10.711/1000</f>
        <v>-7.2883297544580337E-5</v>
      </c>
      <c r="J46" s="158">
        <f>'Dezechilibre(MWh)'!L46/10.711/1000</f>
        <v>-7.7543366632433952E-5</v>
      </c>
      <c r="K46" s="158">
        <f>'Dezechilibre(MWh)'!M46/10.711/1000</f>
        <v>6.8157828400709558E-4</v>
      </c>
      <c r="L46" s="158">
        <f>'Dezechilibre(MWh)'!N46/10.711/1000</f>
        <v>-5.2870320231537671E-5</v>
      </c>
      <c r="M46" s="158">
        <f>'Dezechilibre(MWh)'!O46/10.711/1000</f>
        <v>3.0143777425077021E-5</v>
      </c>
      <c r="N46" s="158">
        <f>'Dezechilibre(MWh)'!P46/10.711/1000</f>
        <v>-3.5461488189711507E-5</v>
      </c>
      <c r="O46" s="158">
        <f>'Dezechilibre(MWh)'!Q46/10.711/1000</f>
        <v>0</v>
      </c>
      <c r="P46" s="158">
        <f>'Dezechilibre(MWh)'!R46/10.711/1000</f>
        <v>0</v>
      </c>
      <c r="Q46" s="158">
        <f>'Dezechilibre(MWh)'!S46/10.711/1000</f>
        <v>0</v>
      </c>
      <c r="R46" s="158">
        <f>'Dezechilibre(MWh)'!T46/10.711/1000</f>
        <v>0</v>
      </c>
      <c r="S46" s="158">
        <f>'Dezechilibre(MWh)'!U46/10.711/1000</f>
        <v>0</v>
      </c>
      <c r="T46" s="158">
        <f>'Dezechilibre(MWh)'!V46/10.711/1000</f>
        <v>0</v>
      </c>
      <c r="U46" s="158">
        <f>'Dezechilibre(MWh)'!W46/10.711/1000</f>
        <v>0</v>
      </c>
      <c r="V46" s="158">
        <f>'Dezechilibre(MWh)'!X46/10.711/1000</f>
        <v>0</v>
      </c>
      <c r="W46" s="158">
        <f>'Dezechilibre(MWh)'!Y46/10.711/1000</f>
        <v>0</v>
      </c>
      <c r="X46" s="158">
        <f>'Dezechilibre(MWh)'!Z46/10.711/1000</f>
        <v>0</v>
      </c>
      <c r="Y46" s="158">
        <f>'Dezechilibre(MWh)'!AA46/10.711/1000</f>
        <v>0</v>
      </c>
      <c r="Z46" s="158">
        <f>'Dezechilibre(MWh)'!AB46/10.711/1000</f>
        <v>0</v>
      </c>
      <c r="AA46" s="158">
        <f>'Dezechilibre(MWh)'!AC46/10.711/1000</f>
        <v>0</v>
      </c>
      <c r="AB46" s="158">
        <f>'Dezechilibre(MWh)'!AD46/10.711/1000</f>
        <v>0</v>
      </c>
      <c r="AC46" s="158">
        <f>'Dezechilibre(MWh)'!AE46/10.711/1000</f>
        <v>0</v>
      </c>
      <c r="AD46" s="158">
        <f>'Dezechilibre(MWh)'!AF46/10.711/1000</f>
        <v>0</v>
      </c>
      <c r="AE46" s="158">
        <f>'Dezechilibre(MWh)'!AG46/10.711/1000</f>
        <v>0</v>
      </c>
      <c r="AF46" s="158">
        <f>'Dezechilibre(MWh)'!AH46/10.711/1000</f>
        <v>0</v>
      </c>
      <c r="AG46" s="158">
        <f>'Dezechilibre(MWh)'!AI46/10.711/1000</f>
        <v>0</v>
      </c>
      <c r="AH46" s="158">
        <f>'Dezechilibre(MWh)'!AJ46/10.711/1000</f>
        <v>0</v>
      </c>
    </row>
    <row r="47" spans="1:34" s="13" customFormat="1" x14ac:dyDescent="0.45">
      <c r="A47" s="156">
        <v>45</v>
      </c>
      <c r="B47" s="105" t="s">
        <v>215</v>
      </c>
      <c r="C47" s="157">
        <f t="shared" si="0"/>
        <v>0</v>
      </c>
      <c r="D47" s="158">
        <f>'Dezechilibre(MWh)'!F47/10.711/1000</f>
        <v>0</v>
      </c>
      <c r="E47" s="158">
        <f>'Dezechilibre(MWh)'!G47/10.711/1000</f>
        <v>0</v>
      </c>
      <c r="F47" s="158">
        <f>'Dezechilibre(MWh)'!H47/10.711/1000</f>
        <v>0</v>
      </c>
      <c r="G47" s="158">
        <f>'Dezechilibre(MWh)'!I47/10.711/1000</f>
        <v>0</v>
      </c>
      <c r="H47" s="158">
        <f>'Dezechilibre(MWh)'!J47/10.711/1000</f>
        <v>0</v>
      </c>
      <c r="I47" s="158">
        <f>'Dezechilibre(MWh)'!K47/10.711/1000</f>
        <v>0</v>
      </c>
      <c r="J47" s="158">
        <f>'Dezechilibre(MWh)'!L47/10.711/1000</f>
        <v>0</v>
      </c>
      <c r="K47" s="158">
        <f>'Dezechilibre(MWh)'!M47/10.711/1000</f>
        <v>0</v>
      </c>
      <c r="L47" s="158">
        <f>'Dezechilibre(MWh)'!N47/10.711/1000</f>
        <v>0</v>
      </c>
      <c r="M47" s="158">
        <f>'Dezechilibre(MWh)'!O47/10.711/1000</f>
        <v>0</v>
      </c>
      <c r="N47" s="158">
        <f>'Dezechilibre(MWh)'!P47/10.711/1000</f>
        <v>0</v>
      </c>
      <c r="O47" s="158">
        <f>'Dezechilibre(MWh)'!Q47/10.711/1000</f>
        <v>0</v>
      </c>
      <c r="P47" s="158">
        <f>'Dezechilibre(MWh)'!R47/10.711/1000</f>
        <v>0</v>
      </c>
      <c r="Q47" s="158">
        <f>'Dezechilibre(MWh)'!S47/10.711/1000</f>
        <v>0</v>
      </c>
      <c r="R47" s="158">
        <f>'Dezechilibre(MWh)'!T47/10.711/1000</f>
        <v>0</v>
      </c>
      <c r="S47" s="158">
        <f>'Dezechilibre(MWh)'!U47/10.711/1000</f>
        <v>0</v>
      </c>
      <c r="T47" s="158">
        <f>'Dezechilibre(MWh)'!V47/10.711/1000</f>
        <v>0</v>
      </c>
      <c r="U47" s="158">
        <f>'Dezechilibre(MWh)'!W47/10.711/1000</f>
        <v>0</v>
      </c>
      <c r="V47" s="158">
        <f>'Dezechilibre(MWh)'!X47/10.711/1000</f>
        <v>0</v>
      </c>
      <c r="W47" s="158">
        <f>'Dezechilibre(MWh)'!Y47/10.711/1000</f>
        <v>0</v>
      </c>
      <c r="X47" s="158">
        <f>'Dezechilibre(MWh)'!Z47/10.711/1000</f>
        <v>0</v>
      </c>
      <c r="Y47" s="158">
        <f>'Dezechilibre(MWh)'!AA47/10.711/1000</f>
        <v>0</v>
      </c>
      <c r="Z47" s="158">
        <f>'Dezechilibre(MWh)'!AB47/10.711/1000</f>
        <v>0</v>
      </c>
      <c r="AA47" s="158">
        <f>'Dezechilibre(MWh)'!AC47/10.711/1000</f>
        <v>0</v>
      </c>
      <c r="AB47" s="158">
        <f>'Dezechilibre(MWh)'!AD47/10.711/1000</f>
        <v>0</v>
      </c>
      <c r="AC47" s="158">
        <f>'Dezechilibre(MWh)'!AE47/10.711/1000</f>
        <v>0</v>
      </c>
      <c r="AD47" s="158">
        <f>'Dezechilibre(MWh)'!AF47/10.711/1000</f>
        <v>0</v>
      </c>
      <c r="AE47" s="158">
        <f>'Dezechilibre(MWh)'!AG47/10.711/1000</f>
        <v>0</v>
      </c>
      <c r="AF47" s="158">
        <f>'Dezechilibre(MWh)'!AH47/10.711/1000</f>
        <v>0</v>
      </c>
      <c r="AG47" s="158">
        <f>'Dezechilibre(MWh)'!AI47/10.711/1000</f>
        <v>0</v>
      </c>
      <c r="AH47" s="158">
        <f>'Dezechilibre(MWh)'!AJ47/10.711/1000</f>
        <v>0</v>
      </c>
    </row>
    <row r="48" spans="1:34" s="13" customFormat="1" x14ac:dyDescent="0.45">
      <c r="A48" s="102">
        <v>46</v>
      </c>
      <c r="B48" s="105" t="s">
        <v>234</v>
      </c>
      <c r="C48" s="157">
        <f t="shared" si="0"/>
        <v>1.0815510409859024E-2</v>
      </c>
      <c r="D48" s="158">
        <f>'Dezechilibre(MWh)'!F48/10.711/1000</f>
        <v>1.359861824292783E-4</v>
      </c>
      <c r="E48" s="158">
        <f>'Dezechilibre(MWh)'!G48/10.711/1000</f>
        <v>1.7330146578284006E-3</v>
      </c>
      <c r="F48" s="158">
        <f>'Dezechilibre(MWh)'!H48/10.711/1000</f>
        <v>1.7739781533003453E-4</v>
      </c>
      <c r="G48" s="158">
        <f>'Dezechilibre(MWh)'!I48/10.711/1000</f>
        <v>1.5714927644477641E-3</v>
      </c>
      <c r="H48" s="158">
        <f>'Dezechilibre(MWh)'!J48/10.711/1000</f>
        <v>1.4123646718326955E-3</v>
      </c>
      <c r="I48" s="158">
        <f>'Dezechilibre(MWh)'!K48/10.711/1000</f>
        <v>8.1562571188497799E-4</v>
      </c>
      <c r="J48" s="158">
        <f>'Dezechilibre(MWh)'!L48/10.711/1000</f>
        <v>1.7797724768929138E-3</v>
      </c>
      <c r="K48" s="158">
        <f>'Dezechilibre(MWh)'!M48/10.711/1000</f>
        <v>1.1261264120997106E-3</v>
      </c>
      <c r="L48" s="158">
        <f>'Dezechilibre(MWh)'!N48/10.711/1000</f>
        <v>1.4706460647932033E-3</v>
      </c>
      <c r="M48" s="158">
        <f>'Dezechilibre(MWh)'!O48/10.711/1000</f>
        <v>1.6812174400149377E-4</v>
      </c>
      <c r="N48" s="158">
        <f>'Dezechilibre(MWh)'!P48/10.711/1000</f>
        <v>4.2496190831855103E-4</v>
      </c>
      <c r="O48" s="158">
        <f>'Dezechilibre(MWh)'!Q48/10.711/1000</f>
        <v>0</v>
      </c>
      <c r="P48" s="158">
        <f>'Dezechilibre(MWh)'!R48/10.711/1000</f>
        <v>0</v>
      </c>
      <c r="Q48" s="158">
        <f>'Dezechilibre(MWh)'!S48/10.711/1000</f>
        <v>0</v>
      </c>
      <c r="R48" s="158">
        <f>'Dezechilibre(MWh)'!T48/10.711/1000</f>
        <v>0</v>
      </c>
      <c r="S48" s="158">
        <f>'Dezechilibre(MWh)'!U48/10.711/1000</f>
        <v>0</v>
      </c>
      <c r="T48" s="158">
        <f>'Dezechilibre(MWh)'!V48/10.711/1000</f>
        <v>0</v>
      </c>
      <c r="U48" s="158">
        <f>'Dezechilibre(MWh)'!W48/10.711/1000</f>
        <v>0</v>
      </c>
      <c r="V48" s="158">
        <f>'Dezechilibre(MWh)'!X48/10.711/1000</f>
        <v>0</v>
      </c>
      <c r="W48" s="158">
        <f>'Dezechilibre(MWh)'!Y48/10.711/1000</f>
        <v>0</v>
      </c>
      <c r="X48" s="158">
        <f>'Dezechilibre(MWh)'!Z48/10.711/1000</f>
        <v>0</v>
      </c>
      <c r="Y48" s="158">
        <f>'Dezechilibre(MWh)'!AA48/10.711/1000</f>
        <v>0</v>
      </c>
      <c r="Z48" s="158">
        <f>'Dezechilibre(MWh)'!AB48/10.711/1000</f>
        <v>0</v>
      </c>
      <c r="AA48" s="158">
        <f>'Dezechilibre(MWh)'!AC48/10.711/1000</f>
        <v>0</v>
      </c>
      <c r="AB48" s="158">
        <f>'Dezechilibre(MWh)'!AD48/10.711/1000</f>
        <v>0</v>
      </c>
      <c r="AC48" s="158">
        <f>'Dezechilibre(MWh)'!AE48/10.711/1000</f>
        <v>0</v>
      </c>
      <c r="AD48" s="158">
        <f>'Dezechilibre(MWh)'!AF48/10.711/1000</f>
        <v>0</v>
      </c>
      <c r="AE48" s="158">
        <f>'Dezechilibre(MWh)'!AG48/10.711/1000</f>
        <v>0</v>
      </c>
      <c r="AF48" s="158">
        <f>'Dezechilibre(MWh)'!AH48/10.711/1000</f>
        <v>0</v>
      </c>
      <c r="AG48" s="158">
        <f>'Dezechilibre(MWh)'!AI48/10.711/1000</f>
        <v>0</v>
      </c>
      <c r="AH48" s="158">
        <f>'Dezechilibre(MWh)'!AJ48/10.711/1000</f>
        <v>0</v>
      </c>
    </row>
    <row r="49" spans="1:34" s="13" customFormat="1" x14ac:dyDescent="0.45">
      <c r="A49" s="156">
        <v>47</v>
      </c>
      <c r="B49" s="105" t="s">
        <v>250</v>
      </c>
      <c r="C49" s="157">
        <f t="shared" si="0"/>
        <v>-2.4809408738679869E-2</v>
      </c>
      <c r="D49" s="158">
        <f>'Dezechilibre(MWh)'!F49/10.711/1000</f>
        <v>1.1936389692839137E-3</v>
      </c>
      <c r="E49" s="158">
        <f>'Dezechilibre(MWh)'!G49/10.711/1000</f>
        <v>-1.4810360377182336E-2</v>
      </c>
      <c r="F49" s="158">
        <f>'Dezechilibre(MWh)'!H49/10.711/1000</f>
        <v>-9.3908318551022302E-4</v>
      </c>
      <c r="G49" s="158">
        <f>'Dezechilibre(MWh)'!I49/10.711/1000</f>
        <v>1.9229399682569319E-3</v>
      </c>
      <c r="H49" s="158">
        <f>'Dezechilibre(MWh)'!J49/10.711/1000</f>
        <v>-1.3848011390159647E-3</v>
      </c>
      <c r="I49" s="158">
        <f>'Dezechilibre(MWh)'!K49/10.711/1000</f>
        <v>-2.0244188964615818E-2</v>
      </c>
      <c r="J49" s="158">
        <f>'Dezechilibre(MWh)'!L49/10.711/1000</f>
        <v>-1.3852630006535337E-3</v>
      </c>
      <c r="K49" s="158">
        <f>'Dezechilibre(MWh)'!M49/10.711/1000</f>
        <v>1.0210370646998412E-3</v>
      </c>
      <c r="L49" s="158">
        <f>'Dezechilibre(MWh)'!N49/10.711/1000</f>
        <v>1.0780502380730089E-2</v>
      </c>
      <c r="M49" s="158">
        <f>'Dezechilibre(MWh)'!O49/10.711/1000</f>
        <v>-1.5949031836429836E-3</v>
      </c>
      <c r="N49" s="158">
        <f>'Dezechilibre(MWh)'!P49/10.711/1000</f>
        <v>6.3107272897021762E-4</v>
      </c>
      <c r="O49" s="158">
        <f>'Dezechilibre(MWh)'!Q49/10.711/1000</f>
        <v>0</v>
      </c>
      <c r="P49" s="158">
        <f>'Dezechilibre(MWh)'!R49/10.711/1000</f>
        <v>0</v>
      </c>
      <c r="Q49" s="158">
        <f>'Dezechilibre(MWh)'!S49/10.711/1000</f>
        <v>0</v>
      </c>
      <c r="R49" s="158">
        <f>'Dezechilibre(MWh)'!T49/10.711/1000</f>
        <v>0</v>
      </c>
      <c r="S49" s="158">
        <f>'Dezechilibre(MWh)'!U49/10.711/1000</f>
        <v>0</v>
      </c>
      <c r="T49" s="158">
        <f>'Dezechilibre(MWh)'!V49/10.711/1000</f>
        <v>0</v>
      </c>
      <c r="U49" s="158">
        <f>'Dezechilibre(MWh)'!W49/10.711/1000</f>
        <v>0</v>
      </c>
      <c r="V49" s="158">
        <f>'Dezechilibre(MWh)'!X49/10.711/1000</f>
        <v>0</v>
      </c>
      <c r="W49" s="158">
        <f>'Dezechilibre(MWh)'!Y49/10.711/1000</f>
        <v>0</v>
      </c>
      <c r="X49" s="158">
        <f>'Dezechilibre(MWh)'!Z49/10.711/1000</f>
        <v>0</v>
      </c>
      <c r="Y49" s="158">
        <f>'Dezechilibre(MWh)'!AA49/10.711/1000</f>
        <v>0</v>
      </c>
      <c r="Z49" s="158">
        <f>'Dezechilibre(MWh)'!AB49/10.711/1000</f>
        <v>0</v>
      </c>
      <c r="AA49" s="158">
        <f>'Dezechilibre(MWh)'!AC49/10.711/1000</f>
        <v>0</v>
      </c>
      <c r="AB49" s="158">
        <f>'Dezechilibre(MWh)'!AD49/10.711/1000</f>
        <v>0</v>
      </c>
      <c r="AC49" s="158">
        <f>'Dezechilibre(MWh)'!AE49/10.711/1000</f>
        <v>0</v>
      </c>
      <c r="AD49" s="158">
        <f>'Dezechilibre(MWh)'!AF49/10.711/1000</f>
        <v>0</v>
      </c>
      <c r="AE49" s="158">
        <f>'Dezechilibre(MWh)'!AG49/10.711/1000</f>
        <v>0</v>
      </c>
      <c r="AF49" s="158">
        <f>'Dezechilibre(MWh)'!AH49/10.711/1000</f>
        <v>0</v>
      </c>
      <c r="AG49" s="158">
        <f>'Dezechilibre(MWh)'!AI49/10.711/1000</f>
        <v>0</v>
      </c>
      <c r="AH49" s="158">
        <f>'Dezechilibre(MWh)'!AJ49/10.711/1000</f>
        <v>0</v>
      </c>
    </row>
    <row r="50" spans="1:34" s="13" customFormat="1" x14ac:dyDescent="0.45">
      <c r="A50" s="102">
        <v>48</v>
      </c>
      <c r="B50" s="105" t="s">
        <v>322</v>
      </c>
      <c r="C50" s="157">
        <f t="shared" si="0"/>
        <v>0</v>
      </c>
      <c r="D50" s="158">
        <f>'Dezechilibre(MWh)'!F50/10.711/1000</f>
        <v>0</v>
      </c>
      <c r="E50" s="158">
        <f>'Dezechilibre(MWh)'!G50/10.711/1000</f>
        <v>0</v>
      </c>
      <c r="F50" s="158">
        <f>'Dezechilibre(MWh)'!H50/10.711/1000</f>
        <v>0</v>
      </c>
      <c r="G50" s="158">
        <f>'Dezechilibre(MWh)'!I50/10.711/1000</f>
        <v>0</v>
      </c>
      <c r="H50" s="158">
        <f>'Dezechilibre(MWh)'!J50/10.711/1000</f>
        <v>0</v>
      </c>
      <c r="I50" s="158">
        <f>'Dezechilibre(MWh)'!K50/10.711/1000</f>
        <v>0</v>
      </c>
      <c r="J50" s="158">
        <f>'Dezechilibre(MWh)'!L50/10.711/1000</f>
        <v>0</v>
      </c>
      <c r="K50" s="158">
        <f>'Dezechilibre(MWh)'!M50/10.711/1000</f>
        <v>0</v>
      </c>
      <c r="L50" s="158">
        <f>'Dezechilibre(MWh)'!N50/10.711/1000</f>
        <v>0</v>
      </c>
      <c r="M50" s="158">
        <f>'Dezechilibre(MWh)'!O50/10.711/1000</f>
        <v>0</v>
      </c>
      <c r="N50" s="158">
        <f>'Dezechilibre(MWh)'!P50/10.711/1000</f>
        <v>0</v>
      </c>
      <c r="O50" s="158">
        <f>'Dezechilibre(MWh)'!Q50/10.711/1000</f>
        <v>0</v>
      </c>
      <c r="P50" s="158">
        <f>'Dezechilibre(MWh)'!R50/10.711/1000</f>
        <v>0</v>
      </c>
      <c r="Q50" s="158">
        <f>'Dezechilibre(MWh)'!S50/10.711/1000</f>
        <v>0</v>
      </c>
      <c r="R50" s="158">
        <f>'Dezechilibre(MWh)'!T50/10.711/1000</f>
        <v>0</v>
      </c>
      <c r="S50" s="158">
        <f>'Dezechilibre(MWh)'!U50/10.711/1000</f>
        <v>0</v>
      </c>
      <c r="T50" s="158">
        <f>'Dezechilibre(MWh)'!V50/10.711/1000</f>
        <v>0</v>
      </c>
      <c r="U50" s="158">
        <f>'Dezechilibre(MWh)'!W50/10.711/1000</f>
        <v>0</v>
      </c>
      <c r="V50" s="158">
        <f>'Dezechilibre(MWh)'!X50/10.711/1000</f>
        <v>0</v>
      </c>
      <c r="W50" s="158">
        <f>'Dezechilibre(MWh)'!Y50/10.711/1000</f>
        <v>0</v>
      </c>
      <c r="X50" s="158">
        <f>'Dezechilibre(MWh)'!Z50/10.711/1000</f>
        <v>0</v>
      </c>
      <c r="Y50" s="158">
        <f>'Dezechilibre(MWh)'!AA50/10.711/1000</f>
        <v>0</v>
      </c>
      <c r="Z50" s="158">
        <f>'Dezechilibre(MWh)'!AB50/10.711/1000</f>
        <v>0</v>
      </c>
      <c r="AA50" s="158">
        <f>'Dezechilibre(MWh)'!AC50/10.711/1000</f>
        <v>0</v>
      </c>
      <c r="AB50" s="158">
        <f>'Dezechilibre(MWh)'!AD50/10.711/1000</f>
        <v>0</v>
      </c>
      <c r="AC50" s="158">
        <f>'Dezechilibre(MWh)'!AE50/10.711/1000</f>
        <v>0</v>
      </c>
      <c r="AD50" s="158">
        <f>'Dezechilibre(MWh)'!AF50/10.711/1000</f>
        <v>0</v>
      </c>
      <c r="AE50" s="158">
        <f>'Dezechilibre(MWh)'!AG50/10.711/1000</f>
        <v>0</v>
      </c>
      <c r="AF50" s="158">
        <f>'Dezechilibre(MWh)'!AH50/10.711/1000</f>
        <v>0</v>
      </c>
      <c r="AG50" s="158">
        <f>'Dezechilibre(MWh)'!AI50/10.711/1000</f>
        <v>0</v>
      </c>
      <c r="AH50" s="158">
        <f>'Dezechilibre(MWh)'!AJ50/10.711/1000</f>
        <v>0</v>
      </c>
    </row>
    <row r="51" spans="1:34" s="13" customFormat="1" x14ac:dyDescent="0.45">
      <c r="A51" s="156">
        <v>49</v>
      </c>
      <c r="B51" s="105" t="s">
        <v>68</v>
      </c>
      <c r="C51" s="157">
        <f t="shared" si="0"/>
        <v>-1.2885274950984965E-3</v>
      </c>
      <c r="D51" s="158">
        <f>'Dezechilibre(MWh)'!F51/10.711/1000</f>
        <v>-1.1374502847539911E-3</v>
      </c>
      <c r="E51" s="158">
        <f>'Dezechilibre(MWh)'!G51/10.711/1000</f>
        <v>-1.8341984875361779E-5</v>
      </c>
      <c r="F51" s="158">
        <f>'Dezechilibre(MWh)'!H51/10.711/1000</f>
        <v>-1.7462981981140882E-5</v>
      </c>
      <c r="G51" s="158">
        <f>'Dezechilibre(MWh)'!I51/10.711/1000</f>
        <v>-1.6817570721687983E-5</v>
      </c>
      <c r="H51" s="158">
        <f>'Dezechilibre(MWh)'!J51/10.711/1000</f>
        <v>-1.6525534497245822E-5</v>
      </c>
      <c r="I51" s="158">
        <f>'Dezechilibre(MWh)'!K51/10.711/1000</f>
        <v>-1.3354495378582765E-5</v>
      </c>
      <c r="J51" s="158">
        <f>'Dezechilibre(MWh)'!L51/10.711/1000</f>
        <v>-1.2050788908598638E-5</v>
      </c>
      <c r="K51" s="158">
        <f>'Dezechilibre(MWh)'!M51/10.711/1000</f>
        <v>-1.0799271776678181E-5</v>
      </c>
      <c r="L51" s="158">
        <f>'Dezechilibre(MWh)'!N51/10.711/1000</f>
        <v>-1.5490056950798243E-5</v>
      </c>
      <c r="M51" s="158">
        <f>'Dezechilibre(MWh)'!O51/10.711/1000</f>
        <v>-1.5266174960321166E-5</v>
      </c>
      <c r="N51" s="158">
        <f>'Dezechilibre(MWh)'!P51/10.711/1000</f>
        <v>-1.4968350294090187E-5</v>
      </c>
      <c r="O51" s="158">
        <f>'Dezechilibre(MWh)'!Q51/10.711/1000</f>
        <v>0</v>
      </c>
      <c r="P51" s="158">
        <f>'Dezechilibre(MWh)'!R51/10.711/1000</f>
        <v>0</v>
      </c>
      <c r="Q51" s="158">
        <f>'Dezechilibre(MWh)'!S51/10.711/1000</f>
        <v>0</v>
      </c>
      <c r="R51" s="158">
        <f>'Dezechilibre(MWh)'!T51/10.711/1000</f>
        <v>0</v>
      </c>
      <c r="S51" s="158">
        <f>'Dezechilibre(MWh)'!U51/10.711/1000</f>
        <v>0</v>
      </c>
      <c r="T51" s="158">
        <f>'Dezechilibre(MWh)'!V51/10.711/1000</f>
        <v>0</v>
      </c>
      <c r="U51" s="158">
        <f>'Dezechilibre(MWh)'!W51/10.711/1000</f>
        <v>0</v>
      </c>
      <c r="V51" s="158">
        <f>'Dezechilibre(MWh)'!X51/10.711/1000</f>
        <v>0</v>
      </c>
      <c r="W51" s="158">
        <f>'Dezechilibre(MWh)'!Y51/10.711/1000</f>
        <v>0</v>
      </c>
      <c r="X51" s="158">
        <f>'Dezechilibre(MWh)'!Z51/10.711/1000</f>
        <v>0</v>
      </c>
      <c r="Y51" s="158">
        <f>'Dezechilibre(MWh)'!AA51/10.711/1000</f>
        <v>0</v>
      </c>
      <c r="Z51" s="158">
        <f>'Dezechilibre(MWh)'!AB51/10.711/1000</f>
        <v>0</v>
      </c>
      <c r="AA51" s="158">
        <f>'Dezechilibre(MWh)'!AC51/10.711/1000</f>
        <v>0</v>
      </c>
      <c r="AB51" s="158">
        <f>'Dezechilibre(MWh)'!AD51/10.711/1000</f>
        <v>0</v>
      </c>
      <c r="AC51" s="158">
        <f>'Dezechilibre(MWh)'!AE51/10.711/1000</f>
        <v>0</v>
      </c>
      <c r="AD51" s="158">
        <f>'Dezechilibre(MWh)'!AF51/10.711/1000</f>
        <v>0</v>
      </c>
      <c r="AE51" s="158">
        <f>'Dezechilibre(MWh)'!AG51/10.711/1000</f>
        <v>0</v>
      </c>
      <c r="AF51" s="158">
        <f>'Dezechilibre(MWh)'!AH51/10.711/1000</f>
        <v>0</v>
      </c>
      <c r="AG51" s="158">
        <f>'Dezechilibre(MWh)'!AI51/10.711/1000</f>
        <v>0</v>
      </c>
      <c r="AH51" s="158">
        <f>'Dezechilibre(MWh)'!AJ51/10.711/1000</f>
        <v>0</v>
      </c>
    </row>
    <row r="52" spans="1:34" s="13" customFormat="1" x14ac:dyDescent="0.45">
      <c r="A52" s="102">
        <v>50</v>
      </c>
      <c r="B52" s="105" t="s">
        <v>60</v>
      </c>
      <c r="C52" s="157">
        <f t="shared" si="0"/>
        <v>0.13821650872934366</v>
      </c>
      <c r="D52" s="158">
        <f>'Dezechilibre(MWh)'!F52/10.711/1000</f>
        <v>1.2420362804593408E-2</v>
      </c>
      <c r="E52" s="158">
        <f>'Dezechilibre(MWh)'!G52/10.711/1000</f>
        <v>1.2516043133227524E-2</v>
      </c>
      <c r="F52" s="158">
        <f>'Dezechilibre(MWh)'!H52/10.711/1000</f>
        <v>1.2277991877509102E-2</v>
      </c>
      <c r="G52" s="158">
        <f>'Dezechilibre(MWh)'!I52/10.711/1000</f>
        <v>1.24989091588087E-2</v>
      </c>
      <c r="H52" s="158">
        <f>'Dezechilibre(MWh)'!J52/10.711/1000</f>
        <v>1.2377102324712912E-2</v>
      </c>
      <c r="I52" s="158">
        <f>'Dezechilibre(MWh)'!K52/10.711/1000</f>
        <v>1.242434627952572E-2</v>
      </c>
      <c r="J52" s="158">
        <f>'Dezechilibre(MWh)'!L52/10.711/1000</f>
        <v>1.2232701054990197E-2</v>
      </c>
      <c r="K52" s="158">
        <f>'Dezechilibre(MWh)'!M52/10.711/1000</f>
        <v>1.2784233218186909E-2</v>
      </c>
      <c r="L52" s="158">
        <f>'Dezechilibre(MWh)'!N52/10.711/1000</f>
        <v>1.2928367939501447E-2</v>
      </c>
      <c r="M52" s="158">
        <f>'Dezechilibre(MWh)'!O52/10.711/1000</f>
        <v>1.2822044160209132E-2</v>
      </c>
      <c r="N52" s="158">
        <f>'Dezechilibre(MWh)'!P52/10.711/1000</f>
        <v>1.2934406778078613E-2</v>
      </c>
      <c r="O52" s="158">
        <f>'Dezechilibre(MWh)'!Q52/10.711/1000</f>
        <v>0</v>
      </c>
      <c r="P52" s="158">
        <f>'Dezechilibre(MWh)'!R52/10.711/1000</f>
        <v>0</v>
      </c>
      <c r="Q52" s="158">
        <f>'Dezechilibre(MWh)'!S52/10.711/1000</f>
        <v>0</v>
      </c>
      <c r="R52" s="158">
        <f>'Dezechilibre(MWh)'!T52/10.711/1000</f>
        <v>0</v>
      </c>
      <c r="S52" s="158">
        <f>'Dezechilibre(MWh)'!U52/10.711/1000</f>
        <v>0</v>
      </c>
      <c r="T52" s="158">
        <f>'Dezechilibre(MWh)'!V52/10.711/1000</f>
        <v>0</v>
      </c>
      <c r="U52" s="158">
        <f>'Dezechilibre(MWh)'!W52/10.711/1000</f>
        <v>0</v>
      </c>
      <c r="V52" s="158">
        <f>'Dezechilibre(MWh)'!X52/10.711/1000</f>
        <v>0</v>
      </c>
      <c r="W52" s="158">
        <f>'Dezechilibre(MWh)'!Y52/10.711/1000</f>
        <v>0</v>
      </c>
      <c r="X52" s="158">
        <f>'Dezechilibre(MWh)'!Z52/10.711/1000</f>
        <v>0</v>
      </c>
      <c r="Y52" s="158">
        <f>'Dezechilibre(MWh)'!AA52/10.711/1000</f>
        <v>0</v>
      </c>
      <c r="Z52" s="158">
        <f>'Dezechilibre(MWh)'!AB52/10.711/1000</f>
        <v>0</v>
      </c>
      <c r="AA52" s="158">
        <f>'Dezechilibre(MWh)'!AC52/10.711/1000</f>
        <v>0</v>
      </c>
      <c r="AB52" s="158">
        <f>'Dezechilibre(MWh)'!AD52/10.711/1000</f>
        <v>0</v>
      </c>
      <c r="AC52" s="158">
        <f>'Dezechilibre(MWh)'!AE52/10.711/1000</f>
        <v>0</v>
      </c>
      <c r="AD52" s="158">
        <f>'Dezechilibre(MWh)'!AF52/10.711/1000</f>
        <v>0</v>
      </c>
      <c r="AE52" s="158">
        <f>'Dezechilibre(MWh)'!AG52/10.711/1000</f>
        <v>0</v>
      </c>
      <c r="AF52" s="158">
        <f>'Dezechilibre(MWh)'!AH52/10.711/1000</f>
        <v>0</v>
      </c>
      <c r="AG52" s="158">
        <f>'Dezechilibre(MWh)'!AI52/10.711/1000</f>
        <v>0</v>
      </c>
      <c r="AH52" s="158">
        <f>'Dezechilibre(MWh)'!AJ52/10.711/1000</f>
        <v>0</v>
      </c>
    </row>
    <row r="53" spans="1:34" s="13" customFormat="1" x14ac:dyDescent="0.45">
      <c r="A53" s="156">
        <v>51</v>
      </c>
      <c r="B53" s="105" t="s">
        <v>79</v>
      </c>
      <c r="C53" s="157">
        <f t="shared" si="0"/>
        <v>3.2206764167678086E-2</v>
      </c>
      <c r="D53" s="158">
        <f>'Dezechilibre(MWh)'!F53/10.711/1000</f>
        <v>3.2303480534030429E-3</v>
      </c>
      <c r="E53" s="158">
        <f>'Dezechilibre(MWh)'!G53/10.711/1000</f>
        <v>2.8523889459434225E-3</v>
      </c>
      <c r="F53" s="158">
        <f>'Dezechilibre(MWh)'!H53/10.711/1000</f>
        <v>3.2527570721687981E-3</v>
      </c>
      <c r="G53" s="158">
        <f>'Dezechilibre(MWh)'!I53/10.711/1000</f>
        <v>2.9955245075156379E-3</v>
      </c>
      <c r="H53" s="158">
        <f>'Dezechilibre(MWh)'!J53/10.711/1000</f>
        <v>2.8920291289328726E-3</v>
      </c>
      <c r="I53" s="158">
        <f>'Dezechilibre(MWh)'!K53/10.711/1000</f>
        <v>2.0443338623844648E-3</v>
      </c>
      <c r="J53" s="158">
        <f>'Dezechilibre(MWh)'!L53/10.711/1000</f>
        <v>1.7864659695639997E-3</v>
      </c>
      <c r="K53" s="158">
        <f>'Dezechilibre(MWh)'!M53/10.711/1000</f>
        <v>3.3672869013164036E-3</v>
      </c>
      <c r="L53" s="158">
        <f>'Dezechilibre(MWh)'!N53/10.711/1000</f>
        <v>3.2656427971244511E-3</v>
      </c>
      <c r="M53" s="158">
        <f>'Dezechilibre(MWh)'!O53/10.711/1000</f>
        <v>3.2617085239473437E-3</v>
      </c>
      <c r="N53" s="158">
        <f>'Dezechilibre(MWh)'!P53/10.711/1000</f>
        <v>3.2582784053776489E-3</v>
      </c>
      <c r="O53" s="158">
        <f>'Dezechilibre(MWh)'!Q53/10.711/1000</f>
        <v>0</v>
      </c>
      <c r="P53" s="158">
        <f>'Dezechilibre(MWh)'!R53/10.711/1000</f>
        <v>0</v>
      </c>
      <c r="Q53" s="158">
        <f>'Dezechilibre(MWh)'!S53/10.711/1000</f>
        <v>0</v>
      </c>
      <c r="R53" s="158">
        <f>'Dezechilibre(MWh)'!T53/10.711/1000</f>
        <v>0</v>
      </c>
      <c r="S53" s="158">
        <f>'Dezechilibre(MWh)'!U53/10.711/1000</f>
        <v>0</v>
      </c>
      <c r="T53" s="158">
        <f>'Dezechilibre(MWh)'!V53/10.711/1000</f>
        <v>0</v>
      </c>
      <c r="U53" s="158">
        <f>'Dezechilibre(MWh)'!W53/10.711/1000</f>
        <v>0</v>
      </c>
      <c r="V53" s="158">
        <f>'Dezechilibre(MWh)'!X53/10.711/1000</f>
        <v>0</v>
      </c>
      <c r="W53" s="158">
        <f>'Dezechilibre(MWh)'!Y53/10.711/1000</f>
        <v>0</v>
      </c>
      <c r="X53" s="158">
        <f>'Dezechilibre(MWh)'!Z53/10.711/1000</f>
        <v>0</v>
      </c>
      <c r="Y53" s="158">
        <f>'Dezechilibre(MWh)'!AA53/10.711/1000</f>
        <v>0</v>
      </c>
      <c r="Z53" s="158">
        <f>'Dezechilibre(MWh)'!AB53/10.711/1000</f>
        <v>0</v>
      </c>
      <c r="AA53" s="158">
        <f>'Dezechilibre(MWh)'!AC53/10.711/1000</f>
        <v>0</v>
      </c>
      <c r="AB53" s="158">
        <f>'Dezechilibre(MWh)'!AD53/10.711/1000</f>
        <v>0</v>
      </c>
      <c r="AC53" s="158">
        <f>'Dezechilibre(MWh)'!AE53/10.711/1000</f>
        <v>0</v>
      </c>
      <c r="AD53" s="158">
        <f>'Dezechilibre(MWh)'!AF53/10.711/1000</f>
        <v>0</v>
      </c>
      <c r="AE53" s="158">
        <f>'Dezechilibre(MWh)'!AG53/10.711/1000</f>
        <v>0</v>
      </c>
      <c r="AF53" s="158">
        <f>'Dezechilibre(MWh)'!AH53/10.711/1000</f>
        <v>0</v>
      </c>
      <c r="AG53" s="158">
        <f>'Dezechilibre(MWh)'!AI53/10.711/1000</f>
        <v>0</v>
      </c>
      <c r="AH53" s="158">
        <f>'Dezechilibre(MWh)'!AJ53/10.711/1000</f>
        <v>0</v>
      </c>
    </row>
    <row r="54" spans="1:34" s="13" customFormat="1" x14ac:dyDescent="0.45">
      <c r="A54" s="102">
        <v>52</v>
      </c>
      <c r="B54" s="105" t="s">
        <v>145</v>
      </c>
      <c r="C54" s="157">
        <f t="shared" si="0"/>
        <v>0</v>
      </c>
      <c r="D54" s="158">
        <f>'Dezechilibre(MWh)'!F54/10.711/1000</f>
        <v>0</v>
      </c>
      <c r="E54" s="158">
        <f>'Dezechilibre(MWh)'!G54/10.711/1000</f>
        <v>0</v>
      </c>
      <c r="F54" s="158">
        <f>'Dezechilibre(MWh)'!H54/10.711/1000</f>
        <v>0</v>
      </c>
      <c r="G54" s="158">
        <f>'Dezechilibre(MWh)'!I54/10.711/1000</f>
        <v>0</v>
      </c>
      <c r="H54" s="158">
        <f>'Dezechilibre(MWh)'!J54/10.711/1000</f>
        <v>0</v>
      </c>
      <c r="I54" s="158">
        <f>'Dezechilibre(MWh)'!K54/10.711/1000</f>
        <v>0</v>
      </c>
      <c r="J54" s="158">
        <f>'Dezechilibre(MWh)'!L54/10.711/1000</f>
        <v>0</v>
      </c>
      <c r="K54" s="158">
        <f>'Dezechilibre(MWh)'!M54/10.711/1000</f>
        <v>0</v>
      </c>
      <c r="L54" s="158">
        <f>'Dezechilibre(MWh)'!N54/10.711/1000</f>
        <v>0</v>
      </c>
      <c r="M54" s="158">
        <f>'Dezechilibre(MWh)'!O54/10.711/1000</f>
        <v>0</v>
      </c>
      <c r="N54" s="158">
        <f>'Dezechilibre(MWh)'!P54/10.711/1000</f>
        <v>0</v>
      </c>
      <c r="O54" s="158">
        <f>'Dezechilibre(MWh)'!Q54/10.711/1000</f>
        <v>0</v>
      </c>
      <c r="P54" s="158">
        <f>'Dezechilibre(MWh)'!R54/10.711/1000</f>
        <v>0</v>
      </c>
      <c r="Q54" s="158">
        <f>'Dezechilibre(MWh)'!S54/10.711/1000</f>
        <v>0</v>
      </c>
      <c r="R54" s="158">
        <f>'Dezechilibre(MWh)'!T54/10.711/1000</f>
        <v>0</v>
      </c>
      <c r="S54" s="158">
        <f>'Dezechilibre(MWh)'!U54/10.711/1000</f>
        <v>0</v>
      </c>
      <c r="T54" s="158">
        <f>'Dezechilibre(MWh)'!V54/10.711/1000</f>
        <v>0</v>
      </c>
      <c r="U54" s="158">
        <f>'Dezechilibre(MWh)'!W54/10.711/1000</f>
        <v>0</v>
      </c>
      <c r="V54" s="158">
        <f>'Dezechilibre(MWh)'!X54/10.711/1000</f>
        <v>0</v>
      </c>
      <c r="W54" s="158">
        <f>'Dezechilibre(MWh)'!Y54/10.711/1000</f>
        <v>0</v>
      </c>
      <c r="X54" s="158">
        <f>'Dezechilibre(MWh)'!Z54/10.711/1000</f>
        <v>0</v>
      </c>
      <c r="Y54" s="158">
        <f>'Dezechilibre(MWh)'!AA54/10.711/1000</f>
        <v>0</v>
      </c>
      <c r="Z54" s="158">
        <f>'Dezechilibre(MWh)'!AB54/10.711/1000</f>
        <v>0</v>
      </c>
      <c r="AA54" s="158">
        <f>'Dezechilibre(MWh)'!AC54/10.711/1000</f>
        <v>0</v>
      </c>
      <c r="AB54" s="158">
        <f>'Dezechilibre(MWh)'!AD54/10.711/1000</f>
        <v>0</v>
      </c>
      <c r="AC54" s="158">
        <f>'Dezechilibre(MWh)'!AE54/10.711/1000</f>
        <v>0</v>
      </c>
      <c r="AD54" s="158">
        <f>'Dezechilibre(MWh)'!AF54/10.711/1000</f>
        <v>0</v>
      </c>
      <c r="AE54" s="158">
        <f>'Dezechilibre(MWh)'!AG54/10.711/1000</f>
        <v>0</v>
      </c>
      <c r="AF54" s="158">
        <f>'Dezechilibre(MWh)'!AH54/10.711/1000</f>
        <v>0</v>
      </c>
      <c r="AG54" s="158">
        <f>'Dezechilibre(MWh)'!AI54/10.711/1000</f>
        <v>0</v>
      </c>
      <c r="AH54" s="158">
        <f>'Dezechilibre(MWh)'!AJ54/10.711/1000</f>
        <v>0</v>
      </c>
    </row>
    <row r="55" spans="1:34" s="13" customFormat="1" x14ac:dyDescent="0.45">
      <c r="A55" s="156">
        <v>53</v>
      </c>
      <c r="B55" s="105" t="s">
        <v>83</v>
      </c>
      <c r="C55" s="157">
        <f t="shared" si="0"/>
        <v>2.3292913826906915E-4</v>
      </c>
      <c r="D55" s="158">
        <f>'Dezechilibre(MWh)'!F55/10.711/1000</f>
        <v>2.6348333488936606E-5</v>
      </c>
      <c r="E55" s="158">
        <f>'Dezechilibre(MWh)'!G55/10.711/1000</f>
        <v>1.8939781533003454E-5</v>
      </c>
      <c r="F55" s="158">
        <f>'Dezechilibre(MWh)'!H55/10.711/1000</f>
        <v>2.1105405657735039E-5</v>
      </c>
      <c r="G55" s="158">
        <f>'Dezechilibre(MWh)'!I55/10.711/1000</f>
        <v>1.7419848753617773E-5</v>
      </c>
      <c r="H55" s="158">
        <f>'Dezechilibre(MWh)'!J55/10.711/1000</f>
        <v>1.8191298664923911E-5</v>
      </c>
      <c r="I55" s="158">
        <f>'Dezechilibre(MWh)'!K55/10.711/1000</f>
        <v>3.0209037438147697E-5</v>
      </c>
      <c r="J55" s="158">
        <f>'Dezechilibre(MWh)'!L55/10.711/1000</f>
        <v>1.5032956773410512E-5</v>
      </c>
      <c r="K55" s="158">
        <f>'Dezechilibre(MWh)'!M55/10.711/1000</f>
        <v>2.5074409485575575E-5</v>
      </c>
      <c r="L55" s="158">
        <f>'Dezechilibre(MWh)'!N55/10.711/1000</f>
        <v>2.2231631033516945E-5</v>
      </c>
      <c r="M55" s="158">
        <f>'Dezechilibre(MWh)'!O55/10.711/1000</f>
        <v>2.0820745028475396E-5</v>
      </c>
      <c r="N55" s="158">
        <f>'Dezechilibre(MWh)'!P55/10.711/1000</f>
        <v>1.7555690411726264E-5</v>
      </c>
      <c r="O55" s="158">
        <f>'Dezechilibre(MWh)'!Q55/10.711/1000</f>
        <v>0</v>
      </c>
      <c r="P55" s="158">
        <f>'Dezechilibre(MWh)'!R55/10.711/1000</f>
        <v>0</v>
      </c>
      <c r="Q55" s="158">
        <f>'Dezechilibre(MWh)'!S55/10.711/1000</f>
        <v>0</v>
      </c>
      <c r="R55" s="158">
        <f>'Dezechilibre(MWh)'!T55/10.711/1000</f>
        <v>0</v>
      </c>
      <c r="S55" s="158">
        <f>'Dezechilibre(MWh)'!U55/10.711/1000</f>
        <v>0</v>
      </c>
      <c r="T55" s="158">
        <f>'Dezechilibre(MWh)'!V55/10.711/1000</f>
        <v>0</v>
      </c>
      <c r="U55" s="158">
        <f>'Dezechilibre(MWh)'!W55/10.711/1000</f>
        <v>0</v>
      </c>
      <c r="V55" s="158">
        <f>'Dezechilibre(MWh)'!X55/10.711/1000</f>
        <v>0</v>
      </c>
      <c r="W55" s="158">
        <f>'Dezechilibre(MWh)'!Y55/10.711/1000</f>
        <v>0</v>
      </c>
      <c r="X55" s="158">
        <f>'Dezechilibre(MWh)'!Z55/10.711/1000</f>
        <v>0</v>
      </c>
      <c r="Y55" s="158">
        <f>'Dezechilibre(MWh)'!AA55/10.711/1000</f>
        <v>0</v>
      </c>
      <c r="Z55" s="158">
        <f>'Dezechilibre(MWh)'!AB55/10.711/1000</f>
        <v>0</v>
      </c>
      <c r="AA55" s="158">
        <f>'Dezechilibre(MWh)'!AC55/10.711/1000</f>
        <v>0</v>
      </c>
      <c r="AB55" s="158">
        <f>'Dezechilibre(MWh)'!AD55/10.711/1000</f>
        <v>0</v>
      </c>
      <c r="AC55" s="158">
        <f>'Dezechilibre(MWh)'!AE55/10.711/1000</f>
        <v>0</v>
      </c>
      <c r="AD55" s="158">
        <f>'Dezechilibre(MWh)'!AF55/10.711/1000</f>
        <v>0</v>
      </c>
      <c r="AE55" s="158">
        <f>'Dezechilibre(MWh)'!AG55/10.711/1000</f>
        <v>0</v>
      </c>
      <c r="AF55" s="158">
        <f>'Dezechilibre(MWh)'!AH55/10.711/1000</f>
        <v>0</v>
      </c>
      <c r="AG55" s="158">
        <f>'Dezechilibre(MWh)'!AI55/10.711/1000</f>
        <v>0</v>
      </c>
      <c r="AH55" s="158">
        <f>'Dezechilibre(MWh)'!AJ55/10.711/1000</f>
        <v>0</v>
      </c>
    </row>
    <row r="56" spans="1:34" s="13" customFormat="1" x14ac:dyDescent="0.45">
      <c r="A56" s="102">
        <v>54</v>
      </c>
      <c r="B56" s="105" t="s">
        <v>5</v>
      </c>
      <c r="C56" s="157">
        <f t="shared" si="0"/>
        <v>-0.11349918541686116</v>
      </c>
      <c r="D56" s="158">
        <f>'Dezechilibre(MWh)'!F56/10.711/1000</f>
        <v>-9.3276911586219775E-3</v>
      </c>
      <c r="E56" s="158">
        <f>'Dezechilibre(MWh)'!G56/10.711/1000</f>
        <v>-1.8322432079170944E-2</v>
      </c>
      <c r="F56" s="158">
        <f>'Dezechilibre(MWh)'!H56/10.711/1000</f>
        <v>-6.5173018392306967E-3</v>
      </c>
      <c r="G56" s="158">
        <f>'Dezechilibre(MWh)'!I56/10.711/1000</f>
        <v>-1.0773603305013537E-2</v>
      </c>
      <c r="H56" s="158">
        <f>'Dezechilibre(MWh)'!J56/10.711/1000</f>
        <v>-8.7622143590701147E-3</v>
      </c>
      <c r="I56" s="158">
        <f>'Dezechilibre(MWh)'!K56/10.711/1000</f>
        <v>-9.032321912053028E-3</v>
      </c>
      <c r="J56" s="158">
        <f>'Dezechilibre(MWh)'!L56/10.711/1000</f>
        <v>-6.6040645131173557E-3</v>
      </c>
      <c r="K56" s="158">
        <f>'Dezechilibre(MWh)'!M56/10.711/1000</f>
        <v>-9.2436663243394626E-3</v>
      </c>
      <c r="L56" s="158">
        <f>'Dezechilibre(MWh)'!N56/10.711/1000</f>
        <v>-6.1155914480440666E-4</v>
      </c>
      <c r="M56" s="158">
        <f>'Dezechilibre(MWh)'!O56/10.711/1000</f>
        <v>-1.7228018485668937E-2</v>
      </c>
      <c r="N56" s="158">
        <f>'Dezechilibre(MWh)'!P56/10.711/1000</f>
        <v>-1.7076312295770703E-2</v>
      </c>
      <c r="O56" s="158">
        <f>'Dezechilibre(MWh)'!Q56/10.711/1000</f>
        <v>0</v>
      </c>
      <c r="P56" s="158">
        <f>'Dezechilibre(MWh)'!R56/10.711/1000</f>
        <v>0</v>
      </c>
      <c r="Q56" s="158">
        <f>'Dezechilibre(MWh)'!S56/10.711/1000</f>
        <v>0</v>
      </c>
      <c r="R56" s="158">
        <f>'Dezechilibre(MWh)'!T56/10.711/1000</f>
        <v>0</v>
      </c>
      <c r="S56" s="158">
        <f>'Dezechilibre(MWh)'!U56/10.711/1000</f>
        <v>0</v>
      </c>
      <c r="T56" s="158">
        <f>'Dezechilibre(MWh)'!V56/10.711/1000</f>
        <v>0</v>
      </c>
      <c r="U56" s="158">
        <f>'Dezechilibre(MWh)'!W56/10.711/1000</f>
        <v>0</v>
      </c>
      <c r="V56" s="158">
        <f>'Dezechilibre(MWh)'!X56/10.711/1000</f>
        <v>0</v>
      </c>
      <c r="W56" s="158">
        <f>'Dezechilibre(MWh)'!Y56/10.711/1000</f>
        <v>0</v>
      </c>
      <c r="X56" s="158">
        <f>'Dezechilibre(MWh)'!Z56/10.711/1000</f>
        <v>0</v>
      </c>
      <c r="Y56" s="158">
        <f>'Dezechilibre(MWh)'!AA56/10.711/1000</f>
        <v>0</v>
      </c>
      <c r="Z56" s="158">
        <f>'Dezechilibre(MWh)'!AB56/10.711/1000</f>
        <v>0</v>
      </c>
      <c r="AA56" s="158">
        <f>'Dezechilibre(MWh)'!AC56/10.711/1000</f>
        <v>0</v>
      </c>
      <c r="AB56" s="158">
        <f>'Dezechilibre(MWh)'!AD56/10.711/1000</f>
        <v>0</v>
      </c>
      <c r="AC56" s="158">
        <f>'Dezechilibre(MWh)'!AE56/10.711/1000</f>
        <v>0</v>
      </c>
      <c r="AD56" s="158">
        <f>'Dezechilibre(MWh)'!AF56/10.711/1000</f>
        <v>0</v>
      </c>
      <c r="AE56" s="158">
        <f>'Dezechilibre(MWh)'!AG56/10.711/1000</f>
        <v>0</v>
      </c>
      <c r="AF56" s="158">
        <f>'Dezechilibre(MWh)'!AH56/10.711/1000</f>
        <v>0</v>
      </c>
      <c r="AG56" s="158">
        <f>'Dezechilibre(MWh)'!AI56/10.711/1000</f>
        <v>0</v>
      </c>
      <c r="AH56" s="158">
        <f>'Dezechilibre(MWh)'!AJ56/10.711/1000</f>
        <v>0</v>
      </c>
    </row>
    <row r="57" spans="1:34" s="13" customFormat="1" x14ac:dyDescent="0.45">
      <c r="A57" s="156">
        <v>55</v>
      </c>
      <c r="B57" s="105" t="s">
        <v>206</v>
      </c>
      <c r="C57" s="157">
        <f t="shared" si="0"/>
        <v>0</v>
      </c>
      <c r="D57" s="158">
        <f>'Dezechilibre(MWh)'!F57/10.711/1000</f>
        <v>0</v>
      </c>
      <c r="E57" s="158">
        <f>'Dezechilibre(MWh)'!G57/10.711/1000</f>
        <v>0</v>
      </c>
      <c r="F57" s="158">
        <f>'Dezechilibre(MWh)'!H57/10.711/1000</f>
        <v>0</v>
      </c>
      <c r="G57" s="158">
        <f>'Dezechilibre(MWh)'!I57/10.711/1000</f>
        <v>0</v>
      </c>
      <c r="H57" s="158">
        <f>'Dezechilibre(MWh)'!J57/10.711/1000</f>
        <v>0</v>
      </c>
      <c r="I57" s="158">
        <f>'Dezechilibre(MWh)'!K57/10.711/1000</f>
        <v>0</v>
      </c>
      <c r="J57" s="158">
        <f>'Dezechilibre(MWh)'!L57/10.711/1000</f>
        <v>0</v>
      </c>
      <c r="K57" s="158">
        <f>'Dezechilibre(MWh)'!M57/10.711/1000</f>
        <v>0</v>
      </c>
      <c r="L57" s="158">
        <f>'Dezechilibre(MWh)'!N57/10.711/1000</f>
        <v>0</v>
      </c>
      <c r="M57" s="158">
        <f>'Dezechilibre(MWh)'!O57/10.711/1000</f>
        <v>0</v>
      </c>
      <c r="N57" s="158">
        <f>'Dezechilibre(MWh)'!P57/10.711/1000</f>
        <v>0</v>
      </c>
      <c r="O57" s="158">
        <f>'Dezechilibre(MWh)'!Q57/10.711/1000</f>
        <v>0</v>
      </c>
      <c r="P57" s="158">
        <f>'Dezechilibre(MWh)'!R57/10.711/1000</f>
        <v>0</v>
      </c>
      <c r="Q57" s="158">
        <f>'Dezechilibre(MWh)'!S57/10.711/1000</f>
        <v>0</v>
      </c>
      <c r="R57" s="158">
        <f>'Dezechilibre(MWh)'!T57/10.711/1000</f>
        <v>0</v>
      </c>
      <c r="S57" s="158">
        <f>'Dezechilibre(MWh)'!U57/10.711/1000</f>
        <v>0</v>
      </c>
      <c r="T57" s="158">
        <f>'Dezechilibre(MWh)'!V57/10.711/1000</f>
        <v>0</v>
      </c>
      <c r="U57" s="158">
        <f>'Dezechilibre(MWh)'!W57/10.711/1000</f>
        <v>0</v>
      </c>
      <c r="V57" s="158">
        <f>'Dezechilibre(MWh)'!X57/10.711/1000</f>
        <v>0</v>
      </c>
      <c r="W57" s="158">
        <f>'Dezechilibre(MWh)'!Y57/10.711/1000</f>
        <v>0</v>
      </c>
      <c r="X57" s="158">
        <f>'Dezechilibre(MWh)'!Z57/10.711/1000</f>
        <v>0</v>
      </c>
      <c r="Y57" s="158">
        <f>'Dezechilibre(MWh)'!AA57/10.711/1000</f>
        <v>0</v>
      </c>
      <c r="Z57" s="158">
        <f>'Dezechilibre(MWh)'!AB57/10.711/1000</f>
        <v>0</v>
      </c>
      <c r="AA57" s="158">
        <f>'Dezechilibre(MWh)'!AC57/10.711/1000</f>
        <v>0</v>
      </c>
      <c r="AB57" s="158">
        <f>'Dezechilibre(MWh)'!AD57/10.711/1000</f>
        <v>0</v>
      </c>
      <c r="AC57" s="158">
        <f>'Dezechilibre(MWh)'!AE57/10.711/1000</f>
        <v>0</v>
      </c>
      <c r="AD57" s="158">
        <f>'Dezechilibre(MWh)'!AF57/10.711/1000</f>
        <v>0</v>
      </c>
      <c r="AE57" s="158">
        <f>'Dezechilibre(MWh)'!AG57/10.711/1000</f>
        <v>0</v>
      </c>
      <c r="AF57" s="158">
        <f>'Dezechilibre(MWh)'!AH57/10.711/1000</f>
        <v>0</v>
      </c>
      <c r="AG57" s="158">
        <f>'Dezechilibre(MWh)'!AI57/10.711/1000</f>
        <v>0</v>
      </c>
      <c r="AH57" s="158">
        <f>'Dezechilibre(MWh)'!AJ57/10.711/1000</f>
        <v>0</v>
      </c>
    </row>
    <row r="58" spans="1:34" s="13" customFormat="1" x14ac:dyDescent="0.45">
      <c r="A58" s="102">
        <v>56</v>
      </c>
      <c r="B58" s="105" t="s">
        <v>104</v>
      </c>
      <c r="C58" s="157">
        <f t="shared" si="0"/>
        <v>-2.2993284473905324E-3</v>
      </c>
      <c r="D58" s="158">
        <f>'Dezechilibre(MWh)'!F58/10.711/1000</f>
        <v>1.1177433386238446E-2</v>
      </c>
      <c r="E58" s="158">
        <f>'Dezechilibre(MWh)'!G58/10.711/1000</f>
        <v>-5.1836028382037155E-4</v>
      </c>
      <c r="F58" s="158">
        <f>'Dezechilibre(MWh)'!H58/10.711/1000</f>
        <v>1.3565086359817011E-3</v>
      </c>
      <c r="G58" s="158">
        <f>'Dezechilibre(MWh)'!I58/10.711/1000</f>
        <v>-4.0935116235645596E-3</v>
      </c>
      <c r="H58" s="158">
        <f>'Dezechilibre(MWh)'!J58/10.711/1000</f>
        <v>-4.8063948277471758E-3</v>
      </c>
      <c r="I58" s="158">
        <f>'Dezechilibre(MWh)'!K58/10.711/1000</f>
        <v>-7.9725543833442255E-4</v>
      </c>
      <c r="J58" s="158">
        <f>'Dezechilibre(MWh)'!L58/10.711/1000</f>
        <v>2.2481669311922321E-3</v>
      </c>
      <c r="K58" s="158">
        <f>'Dezechilibre(MWh)'!M58/10.711/1000</f>
        <v>2.0836534403883859E-3</v>
      </c>
      <c r="L58" s="158">
        <f>'Dezechilibre(MWh)'!N58/10.711/1000</f>
        <v>1.1203261133414246E-3</v>
      </c>
      <c r="M58" s="158">
        <f>'Dezechilibre(MWh)'!O58/10.711/1000</f>
        <v>-2.3492750443469329E-3</v>
      </c>
      <c r="N58" s="158">
        <f>'Dezechilibre(MWh)'!P58/10.711/1000</f>
        <v>-7.7206197367192609E-3</v>
      </c>
      <c r="O58" s="158">
        <f>'Dezechilibre(MWh)'!Q58/10.711/1000</f>
        <v>0</v>
      </c>
      <c r="P58" s="158">
        <f>'Dezechilibre(MWh)'!R58/10.711/1000</f>
        <v>0</v>
      </c>
      <c r="Q58" s="158">
        <f>'Dezechilibre(MWh)'!S58/10.711/1000</f>
        <v>0</v>
      </c>
      <c r="R58" s="158">
        <f>'Dezechilibre(MWh)'!T58/10.711/1000</f>
        <v>0</v>
      </c>
      <c r="S58" s="158">
        <f>'Dezechilibre(MWh)'!U58/10.711/1000</f>
        <v>0</v>
      </c>
      <c r="T58" s="158">
        <f>'Dezechilibre(MWh)'!V58/10.711/1000</f>
        <v>0</v>
      </c>
      <c r="U58" s="158">
        <f>'Dezechilibre(MWh)'!W58/10.711/1000</f>
        <v>0</v>
      </c>
      <c r="V58" s="158">
        <f>'Dezechilibre(MWh)'!X58/10.711/1000</f>
        <v>0</v>
      </c>
      <c r="W58" s="158">
        <f>'Dezechilibre(MWh)'!Y58/10.711/1000</f>
        <v>0</v>
      </c>
      <c r="X58" s="158">
        <f>'Dezechilibre(MWh)'!Z58/10.711/1000</f>
        <v>0</v>
      </c>
      <c r="Y58" s="158">
        <f>'Dezechilibre(MWh)'!AA58/10.711/1000</f>
        <v>0</v>
      </c>
      <c r="Z58" s="158">
        <f>'Dezechilibre(MWh)'!AB58/10.711/1000</f>
        <v>0</v>
      </c>
      <c r="AA58" s="158">
        <f>'Dezechilibre(MWh)'!AC58/10.711/1000</f>
        <v>0</v>
      </c>
      <c r="AB58" s="158">
        <f>'Dezechilibre(MWh)'!AD58/10.711/1000</f>
        <v>0</v>
      </c>
      <c r="AC58" s="158">
        <f>'Dezechilibre(MWh)'!AE58/10.711/1000</f>
        <v>0</v>
      </c>
      <c r="AD58" s="158">
        <f>'Dezechilibre(MWh)'!AF58/10.711/1000</f>
        <v>0</v>
      </c>
      <c r="AE58" s="158">
        <f>'Dezechilibre(MWh)'!AG58/10.711/1000</f>
        <v>0</v>
      </c>
      <c r="AF58" s="158">
        <f>'Dezechilibre(MWh)'!AH58/10.711/1000</f>
        <v>0</v>
      </c>
      <c r="AG58" s="158">
        <f>'Dezechilibre(MWh)'!AI58/10.711/1000</f>
        <v>0</v>
      </c>
      <c r="AH58" s="158">
        <f>'Dezechilibre(MWh)'!AJ58/10.711/1000</f>
        <v>0</v>
      </c>
    </row>
    <row r="59" spans="1:34" s="13" customFormat="1" x14ac:dyDescent="0.45">
      <c r="A59" s="156">
        <v>57</v>
      </c>
      <c r="B59" s="105" t="s">
        <v>74</v>
      </c>
      <c r="C59" s="157">
        <f t="shared" si="0"/>
        <v>3.9376393427317715E-3</v>
      </c>
      <c r="D59" s="158">
        <f>'Dezechilibre(MWh)'!F59/10.711/1000</f>
        <v>3.6179899169078519E-4</v>
      </c>
      <c r="E59" s="158">
        <f>'Dezechilibre(MWh)'!G59/10.711/1000</f>
        <v>4.555212398468864E-4</v>
      </c>
      <c r="F59" s="158">
        <f>'Dezechilibre(MWh)'!H59/10.711/1000</f>
        <v>1.319540659135468E-4</v>
      </c>
      <c r="G59" s="158">
        <f>'Dezechilibre(MWh)'!I59/10.711/1000</f>
        <v>3.6157221547941367E-6</v>
      </c>
      <c r="H59" s="158">
        <f>'Dezechilibre(MWh)'!J59/10.711/1000</f>
        <v>-6.0418728410045744E-5</v>
      </c>
      <c r="I59" s="158">
        <f>'Dezechilibre(MWh)'!K59/10.711/1000</f>
        <v>2.2530109233498273E-3</v>
      </c>
      <c r="J59" s="158">
        <f>'Dezechilibre(MWh)'!L59/10.711/1000</f>
        <v>1.5098496872374194E-6</v>
      </c>
      <c r="K59" s="158">
        <f>'Dezechilibre(MWh)'!M59/10.711/1000</f>
        <v>6.6575436467183273E-4</v>
      </c>
      <c r="L59" s="158">
        <f>'Dezechilibre(MWh)'!N59/10.711/1000</f>
        <v>2.5991970871067124E-7</v>
      </c>
      <c r="M59" s="158">
        <f>'Dezechilibre(MWh)'!O59/10.711/1000</f>
        <v>1.1427243021193166E-4</v>
      </c>
      <c r="N59" s="158">
        <f>'Dezechilibre(MWh)'!P59/10.711/1000</f>
        <v>1.0360563906264588E-5</v>
      </c>
      <c r="O59" s="158">
        <f>'Dezechilibre(MWh)'!Q59/10.711/1000</f>
        <v>0</v>
      </c>
      <c r="P59" s="158">
        <f>'Dezechilibre(MWh)'!R59/10.711/1000</f>
        <v>0</v>
      </c>
      <c r="Q59" s="158">
        <f>'Dezechilibre(MWh)'!S59/10.711/1000</f>
        <v>0</v>
      </c>
      <c r="R59" s="158">
        <f>'Dezechilibre(MWh)'!T59/10.711/1000</f>
        <v>0</v>
      </c>
      <c r="S59" s="158">
        <f>'Dezechilibre(MWh)'!U59/10.711/1000</f>
        <v>0</v>
      </c>
      <c r="T59" s="158">
        <f>'Dezechilibre(MWh)'!V59/10.711/1000</f>
        <v>0</v>
      </c>
      <c r="U59" s="158">
        <f>'Dezechilibre(MWh)'!W59/10.711/1000</f>
        <v>0</v>
      </c>
      <c r="V59" s="158">
        <f>'Dezechilibre(MWh)'!X59/10.711/1000</f>
        <v>0</v>
      </c>
      <c r="W59" s="158">
        <f>'Dezechilibre(MWh)'!Y59/10.711/1000</f>
        <v>0</v>
      </c>
      <c r="X59" s="158">
        <f>'Dezechilibre(MWh)'!Z59/10.711/1000</f>
        <v>0</v>
      </c>
      <c r="Y59" s="158">
        <f>'Dezechilibre(MWh)'!AA59/10.711/1000</f>
        <v>0</v>
      </c>
      <c r="Z59" s="158">
        <f>'Dezechilibre(MWh)'!AB59/10.711/1000</f>
        <v>0</v>
      </c>
      <c r="AA59" s="158">
        <f>'Dezechilibre(MWh)'!AC59/10.711/1000</f>
        <v>0</v>
      </c>
      <c r="AB59" s="158">
        <f>'Dezechilibre(MWh)'!AD59/10.711/1000</f>
        <v>0</v>
      </c>
      <c r="AC59" s="158">
        <f>'Dezechilibre(MWh)'!AE59/10.711/1000</f>
        <v>0</v>
      </c>
      <c r="AD59" s="158">
        <f>'Dezechilibre(MWh)'!AF59/10.711/1000</f>
        <v>0</v>
      </c>
      <c r="AE59" s="158">
        <f>'Dezechilibre(MWh)'!AG59/10.711/1000</f>
        <v>0</v>
      </c>
      <c r="AF59" s="158">
        <f>'Dezechilibre(MWh)'!AH59/10.711/1000</f>
        <v>0</v>
      </c>
      <c r="AG59" s="158">
        <f>'Dezechilibre(MWh)'!AI59/10.711/1000</f>
        <v>0</v>
      </c>
      <c r="AH59" s="158">
        <f>'Dezechilibre(MWh)'!AJ59/10.711/1000</f>
        <v>0</v>
      </c>
    </row>
    <row r="60" spans="1:34" s="13" customFormat="1" x14ac:dyDescent="0.45">
      <c r="A60" s="102">
        <v>58</v>
      </c>
      <c r="B60" s="105" t="s">
        <v>87</v>
      </c>
      <c r="C60" s="157">
        <f t="shared" si="0"/>
        <v>3.5376043319951456E-4</v>
      </c>
      <c r="D60" s="158">
        <f>'Dezechilibre(MWh)'!F60/10.711/1000</f>
        <v>8.2770796377555774E-5</v>
      </c>
      <c r="E60" s="158">
        <f>'Dezechilibre(MWh)'!G60/10.711/1000</f>
        <v>5.5491644104191947E-5</v>
      </c>
      <c r="F60" s="158">
        <f>'Dezechilibre(MWh)'!H60/10.711/1000</f>
        <v>7.0977219680702091E-5</v>
      </c>
      <c r="G60" s="158">
        <f>'Dezechilibre(MWh)'!I60/10.711/1000</f>
        <v>4.376930258612641E-5</v>
      </c>
      <c r="H60" s="158">
        <f>'Dezechilibre(MWh)'!J60/10.711/1000</f>
        <v>2.4554663430118566E-5</v>
      </c>
      <c r="I60" s="158">
        <f>'Dezechilibre(MWh)'!K60/10.711/1000</f>
        <v>3.2374941648772288E-5</v>
      </c>
      <c r="J60" s="158">
        <f>'Dezechilibre(MWh)'!L60/10.711/1000</f>
        <v>8.274577537111382E-6</v>
      </c>
      <c r="K60" s="158">
        <f>'Dezechilibre(MWh)'!M60/10.711/1000</f>
        <v>3.1171786014377741E-5</v>
      </c>
      <c r="L60" s="158">
        <f>'Dezechilibre(MWh)'!N60/10.711/1000</f>
        <v>-2.2127719167211277E-5</v>
      </c>
      <c r="M60" s="158">
        <f>'Dezechilibre(MWh)'!O60/10.711/1000</f>
        <v>1.8363924936980675E-5</v>
      </c>
      <c r="N60" s="158">
        <f>'Dezechilibre(MWh)'!P60/10.711/1000</f>
        <v>8.1392960507889079E-6</v>
      </c>
      <c r="O60" s="158">
        <f>'Dezechilibre(MWh)'!Q60/10.711/1000</f>
        <v>0</v>
      </c>
      <c r="P60" s="158">
        <f>'Dezechilibre(MWh)'!R60/10.711/1000</f>
        <v>0</v>
      </c>
      <c r="Q60" s="158">
        <f>'Dezechilibre(MWh)'!S60/10.711/1000</f>
        <v>0</v>
      </c>
      <c r="R60" s="158">
        <f>'Dezechilibre(MWh)'!T60/10.711/1000</f>
        <v>0</v>
      </c>
      <c r="S60" s="158">
        <f>'Dezechilibre(MWh)'!U60/10.711/1000</f>
        <v>0</v>
      </c>
      <c r="T60" s="158">
        <f>'Dezechilibre(MWh)'!V60/10.711/1000</f>
        <v>0</v>
      </c>
      <c r="U60" s="158">
        <f>'Dezechilibre(MWh)'!W60/10.711/1000</f>
        <v>0</v>
      </c>
      <c r="V60" s="158">
        <f>'Dezechilibre(MWh)'!X60/10.711/1000</f>
        <v>0</v>
      </c>
      <c r="W60" s="158">
        <f>'Dezechilibre(MWh)'!Y60/10.711/1000</f>
        <v>0</v>
      </c>
      <c r="X60" s="158">
        <f>'Dezechilibre(MWh)'!Z60/10.711/1000</f>
        <v>0</v>
      </c>
      <c r="Y60" s="158">
        <f>'Dezechilibre(MWh)'!AA60/10.711/1000</f>
        <v>0</v>
      </c>
      <c r="Z60" s="158">
        <f>'Dezechilibre(MWh)'!AB60/10.711/1000</f>
        <v>0</v>
      </c>
      <c r="AA60" s="158">
        <f>'Dezechilibre(MWh)'!AC60/10.711/1000</f>
        <v>0</v>
      </c>
      <c r="AB60" s="158">
        <f>'Dezechilibre(MWh)'!AD60/10.711/1000</f>
        <v>0</v>
      </c>
      <c r="AC60" s="158">
        <f>'Dezechilibre(MWh)'!AE60/10.711/1000</f>
        <v>0</v>
      </c>
      <c r="AD60" s="158">
        <f>'Dezechilibre(MWh)'!AF60/10.711/1000</f>
        <v>0</v>
      </c>
      <c r="AE60" s="158">
        <f>'Dezechilibre(MWh)'!AG60/10.711/1000</f>
        <v>0</v>
      </c>
      <c r="AF60" s="158">
        <f>'Dezechilibre(MWh)'!AH60/10.711/1000</f>
        <v>0</v>
      </c>
      <c r="AG60" s="158">
        <f>'Dezechilibre(MWh)'!AI60/10.711/1000</f>
        <v>0</v>
      </c>
      <c r="AH60" s="158">
        <f>'Dezechilibre(MWh)'!AJ60/10.711/1000</f>
        <v>0</v>
      </c>
    </row>
    <row r="61" spans="1:34" s="13" customFormat="1" x14ac:dyDescent="0.45">
      <c r="A61" s="156">
        <v>59</v>
      </c>
      <c r="B61" s="105" t="s">
        <v>54</v>
      </c>
      <c r="C61" s="157">
        <f t="shared" si="0"/>
        <v>-1.2938426850900948E-3</v>
      </c>
      <c r="D61" s="158">
        <f>'Dezechilibre(MWh)'!F61/10.711/1000</f>
        <v>4.9970572308841374E-3</v>
      </c>
      <c r="E61" s="158">
        <f>'Dezechilibre(MWh)'!G61/10.711/1000</f>
        <v>-2.292779945850061E-3</v>
      </c>
      <c r="F61" s="158">
        <f>'Dezechilibre(MWh)'!H61/10.711/1000</f>
        <v>-7.6735253477733169E-4</v>
      </c>
      <c r="G61" s="158">
        <f>'Dezechilibre(MWh)'!I61/10.711/1000</f>
        <v>-3.1189431425637194E-6</v>
      </c>
      <c r="H61" s="158">
        <f>'Dezechilibre(MWh)'!J61/10.711/1000</f>
        <v>4.0469610680608722E-6</v>
      </c>
      <c r="I61" s="158">
        <f>'Dezechilibre(MWh)'!K61/10.711/1000</f>
        <v>-1.1133040799178415E-3</v>
      </c>
      <c r="J61" s="158">
        <f>'Dezechilibre(MWh)'!L61/10.711/1000</f>
        <v>-7.9350387452151991E-5</v>
      </c>
      <c r="K61" s="158">
        <f>'Dezechilibre(MWh)'!M61/10.711/1000</f>
        <v>1.7265025674540191E-3</v>
      </c>
      <c r="L61" s="158">
        <f>'Dezechilibre(MWh)'!N61/10.711/1000</f>
        <v>4.5748436187097381E-4</v>
      </c>
      <c r="M61" s="158">
        <f>'Dezechilibre(MWh)'!O61/10.711/1000</f>
        <v>-1.9596769676033982E-4</v>
      </c>
      <c r="N61" s="158">
        <f>'Dezechilibre(MWh)'!P61/10.711/1000</f>
        <v>-4.0270602184669961E-3</v>
      </c>
      <c r="O61" s="158">
        <f>'Dezechilibre(MWh)'!Q61/10.711/1000</f>
        <v>0</v>
      </c>
      <c r="P61" s="158">
        <f>'Dezechilibre(MWh)'!R61/10.711/1000</f>
        <v>0</v>
      </c>
      <c r="Q61" s="158">
        <f>'Dezechilibre(MWh)'!S61/10.711/1000</f>
        <v>0</v>
      </c>
      <c r="R61" s="158">
        <f>'Dezechilibre(MWh)'!T61/10.711/1000</f>
        <v>0</v>
      </c>
      <c r="S61" s="158">
        <f>'Dezechilibre(MWh)'!U61/10.711/1000</f>
        <v>0</v>
      </c>
      <c r="T61" s="158">
        <f>'Dezechilibre(MWh)'!V61/10.711/1000</f>
        <v>0</v>
      </c>
      <c r="U61" s="158">
        <f>'Dezechilibre(MWh)'!W61/10.711/1000</f>
        <v>0</v>
      </c>
      <c r="V61" s="158">
        <f>'Dezechilibre(MWh)'!X61/10.711/1000</f>
        <v>0</v>
      </c>
      <c r="W61" s="158">
        <f>'Dezechilibre(MWh)'!Y61/10.711/1000</f>
        <v>0</v>
      </c>
      <c r="X61" s="158">
        <f>'Dezechilibre(MWh)'!Z61/10.711/1000</f>
        <v>0</v>
      </c>
      <c r="Y61" s="158">
        <f>'Dezechilibre(MWh)'!AA61/10.711/1000</f>
        <v>0</v>
      </c>
      <c r="Z61" s="158">
        <f>'Dezechilibre(MWh)'!AB61/10.711/1000</f>
        <v>0</v>
      </c>
      <c r="AA61" s="158">
        <f>'Dezechilibre(MWh)'!AC61/10.711/1000</f>
        <v>0</v>
      </c>
      <c r="AB61" s="158">
        <f>'Dezechilibre(MWh)'!AD61/10.711/1000</f>
        <v>0</v>
      </c>
      <c r="AC61" s="158">
        <f>'Dezechilibre(MWh)'!AE61/10.711/1000</f>
        <v>0</v>
      </c>
      <c r="AD61" s="158">
        <f>'Dezechilibre(MWh)'!AF61/10.711/1000</f>
        <v>0</v>
      </c>
      <c r="AE61" s="158">
        <f>'Dezechilibre(MWh)'!AG61/10.711/1000</f>
        <v>0</v>
      </c>
      <c r="AF61" s="158">
        <f>'Dezechilibre(MWh)'!AH61/10.711/1000</f>
        <v>0</v>
      </c>
      <c r="AG61" s="158">
        <f>'Dezechilibre(MWh)'!AI61/10.711/1000</f>
        <v>0</v>
      </c>
      <c r="AH61" s="158">
        <f>'Dezechilibre(MWh)'!AJ61/10.711/1000</f>
        <v>0</v>
      </c>
    </row>
    <row r="62" spans="1:34" s="13" customFormat="1" x14ac:dyDescent="0.45">
      <c r="A62" s="102">
        <v>60</v>
      </c>
      <c r="B62" s="105" t="s">
        <v>58</v>
      </c>
      <c r="C62" s="157">
        <f t="shared" si="0"/>
        <v>-6.0548072075436465E-4</v>
      </c>
      <c r="D62" s="158">
        <f>'Dezechilibre(MWh)'!F62/10.711/1000</f>
        <v>-6.5435160115768842E-5</v>
      </c>
      <c r="E62" s="158">
        <f>'Dezechilibre(MWh)'!G62/10.711/1000</f>
        <v>-3.549435160115769E-5</v>
      </c>
      <c r="F62" s="158">
        <f>'Dezechilibre(MWh)'!H62/10.711/1000</f>
        <v>-7.7280552702828863E-5</v>
      </c>
      <c r="G62" s="158">
        <f>'Dezechilibre(MWh)'!I62/10.711/1000</f>
        <v>-2.5413126692185602E-6</v>
      </c>
      <c r="H62" s="158">
        <f>'Dezechilibre(MWh)'!J62/10.711/1000</f>
        <v>-8.7801325739893577E-5</v>
      </c>
      <c r="I62" s="158">
        <f>'Dezechilibre(MWh)'!K62/10.711/1000</f>
        <v>-1.1004574736252451E-4</v>
      </c>
      <c r="J62" s="158">
        <f>'Dezechilibre(MWh)'!L62/10.711/1000</f>
        <v>-1.4620632994118195E-4</v>
      </c>
      <c r="K62" s="158">
        <f>'Dezechilibre(MWh)'!M62/10.711/1000</f>
        <v>-2.3723275137708894E-5</v>
      </c>
      <c r="L62" s="158">
        <f>'Dezechilibre(MWh)'!N62/10.711/1000</f>
        <v>-3.2105312295770704E-5</v>
      </c>
      <c r="M62" s="158">
        <f>'Dezechilibre(MWh)'!O62/10.711/1000</f>
        <v>-7.6463448790962566E-6</v>
      </c>
      <c r="N62" s="158">
        <f>'Dezechilibre(MWh)'!P62/10.711/1000</f>
        <v>-1.7201008309214824E-5</v>
      </c>
      <c r="O62" s="158">
        <f>'Dezechilibre(MWh)'!Q62/10.711/1000</f>
        <v>0</v>
      </c>
      <c r="P62" s="158">
        <f>'Dezechilibre(MWh)'!R62/10.711/1000</f>
        <v>0</v>
      </c>
      <c r="Q62" s="158">
        <f>'Dezechilibre(MWh)'!S62/10.711/1000</f>
        <v>0</v>
      </c>
      <c r="R62" s="158">
        <f>'Dezechilibre(MWh)'!T62/10.711/1000</f>
        <v>0</v>
      </c>
      <c r="S62" s="158">
        <f>'Dezechilibre(MWh)'!U62/10.711/1000</f>
        <v>0</v>
      </c>
      <c r="T62" s="158">
        <f>'Dezechilibre(MWh)'!V62/10.711/1000</f>
        <v>0</v>
      </c>
      <c r="U62" s="158">
        <f>'Dezechilibre(MWh)'!W62/10.711/1000</f>
        <v>0</v>
      </c>
      <c r="V62" s="158">
        <f>'Dezechilibre(MWh)'!X62/10.711/1000</f>
        <v>0</v>
      </c>
      <c r="W62" s="158">
        <f>'Dezechilibre(MWh)'!Y62/10.711/1000</f>
        <v>0</v>
      </c>
      <c r="X62" s="158">
        <f>'Dezechilibre(MWh)'!Z62/10.711/1000</f>
        <v>0</v>
      </c>
      <c r="Y62" s="158">
        <f>'Dezechilibre(MWh)'!AA62/10.711/1000</f>
        <v>0</v>
      </c>
      <c r="Z62" s="158">
        <f>'Dezechilibre(MWh)'!AB62/10.711/1000</f>
        <v>0</v>
      </c>
      <c r="AA62" s="158">
        <f>'Dezechilibre(MWh)'!AC62/10.711/1000</f>
        <v>0</v>
      </c>
      <c r="AB62" s="158">
        <f>'Dezechilibre(MWh)'!AD62/10.711/1000</f>
        <v>0</v>
      </c>
      <c r="AC62" s="158">
        <f>'Dezechilibre(MWh)'!AE62/10.711/1000</f>
        <v>0</v>
      </c>
      <c r="AD62" s="158">
        <f>'Dezechilibre(MWh)'!AF62/10.711/1000</f>
        <v>0</v>
      </c>
      <c r="AE62" s="158">
        <f>'Dezechilibre(MWh)'!AG62/10.711/1000</f>
        <v>0</v>
      </c>
      <c r="AF62" s="158">
        <f>'Dezechilibre(MWh)'!AH62/10.711/1000</f>
        <v>0</v>
      </c>
      <c r="AG62" s="158">
        <f>'Dezechilibre(MWh)'!AI62/10.711/1000</f>
        <v>0</v>
      </c>
      <c r="AH62" s="158">
        <f>'Dezechilibre(MWh)'!AJ62/10.711/1000</f>
        <v>0</v>
      </c>
    </row>
    <row r="63" spans="1:34" s="13" customFormat="1" x14ac:dyDescent="0.45">
      <c r="A63" s="156">
        <v>61</v>
      </c>
      <c r="B63" s="105" t="s">
        <v>72</v>
      </c>
      <c r="C63" s="157">
        <f t="shared" si="0"/>
        <v>5.2714489776864903E-4</v>
      </c>
      <c r="D63" s="158">
        <f>'Dezechilibre(MWh)'!F63/10.711/1000</f>
        <v>6.2831108206516659E-5</v>
      </c>
      <c r="E63" s="158">
        <f>'Dezechilibre(MWh)'!G63/10.711/1000</f>
        <v>6.5197087106712718E-5</v>
      </c>
      <c r="F63" s="158">
        <f>'Dezechilibre(MWh)'!H63/10.711/1000</f>
        <v>6.7750910279152274E-5</v>
      </c>
      <c r="G63" s="158">
        <f>'Dezechilibre(MWh)'!I63/10.711/1000</f>
        <v>4.0532256558677993E-5</v>
      </c>
      <c r="H63" s="158">
        <f>'Dezechilibre(MWh)'!J63/10.711/1000</f>
        <v>2.1825133040799177E-5</v>
      </c>
      <c r="I63" s="158">
        <f>'Dezechilibre(MWh)'!K63/10.711/1000</f>
        <v>3.169013164036971E-5</v>
      </c>
      <c r="J63" s="158">
        <f>'Dezechilibre(MWh)'!L63/10.711/1000</f>
        <v>1.6345504621417234E-4</v>
      </c>
      <c r="K63" s="158">
        <f>'Dezechilibre(MWh)'!M63/10.711/1000</f>
        <v>2.4323685930351975E-5</v>
      </c>
      <c r="L63" s="158">
        <f>'Dezechilibre(MWh)'!N63/10.711/1000</f>
        <v>3.2212771916721124E-5</v>
      </c>
      <c r="M63" s="158">
        <f>'Dezechilibre(MWh)'!O63/10.711/1000</f>
        <v>4.1141816823825969E-6</v>
      </c>
      <c r="N63" s="158">
        <f>'Dezechilibre(MWh)'!P63/10.711/1000</f>
        <v>1.3212585192792456E-5</v>
      </c>
      <c r="O63" s="158">
        <f>'Dezechilibre(MWh)'!Q63/10.711/1000</f>
        <v>0</v>
      </c>
      <c r="P63" s="158">
        <f>'Dezechilibre(MWh)'!R63/10.711/1000</f>
        <v>0</v>
      </c>
      <c r="Q63" s="158">
        <f>'Dezechilibre(MWh)'!S63/10.711/1000</f>
        <v>0</v>
      </c>
      <c r="R63" s="158">
        <f>'Dezechilibre(MWh)'!T63/10.711/1000</f>
        <v>0</v>
      </c>
      <c r="S63" s="158">
        <f>'Dezechilibre(MWh)'!U63/10.711/1000</f>
        <v>0</v>
      </c>
      <c r="T63" s="158">
        <f>'Dezechilibre(MWh)'!V63/10.711/1000</f>
        <v>0</v>
      </c>
      <c r="U63" s="158">
        <f>'Dezechilibre(MWh)'!W63/10.711/1000</f>
        <v>0</v>
      </c>
      <c r="V63" s="158">
        <f>'Dezechilibre(MWh)'!X63/10.711/1000</f>
        <v>0</v>
      </c>
      <c r="W63" s="158">
        <f>'Dezechilibre(MWh)'!Y63/10.711/1000</f>
        <v>0</v>
      </c>
      <c r="X63" s="158">
        <f>'Dezechilibre(MWh)'!Z63/10.711/1000</f>
        <v>0</v>
      </c>
      <c r="Y63" s="158">
        <f>'Dezechilibre(MWh)'!AA63/10.711/1000</f>
        <v>0</v>
      </c>
      <c r="Z63" s="158">
        <f>'Dezechilibre(MWh)'!AB63/10.711/1000</f>
        <v>0</v>
      </c>
      <c r="AA63" s="158">
        <f>'Dezechilibre(MWh)'!AC63/10.711/1000</f>
        <v>0</v>
      </c>
      <c r="AB63" s="158">
        <f>'Dezechilibre(MWh)'!AD63/10.711/1000</f>
        <v>0</v>
      </c>
      <c r="AC63" s="158">
        <f>'Dezechilibre(MWh)'!AE63/10.711/1000</f>
        <v>0</v>
      </c>
      <c r="AD63" s="158">
        <f>'Dezechilibre(MWh)'!AF63/10.711/1000</f>
        <v>0</v>
      </c>
      <c r="AE63" s="158">
        <f>'Dezechilibre(MWh)'!AG63/10.711/1000</f>
        <v>0</v>
      </c>
      <c r="AF63" s="158">
        <f>'Dezechilibre(MWh)'!AH63/10.711/1000</f>
        <v>0</v>
      </c>
      <c r="AG63" s="158">
        <f>'Dezechilibre(MWh)'!AI63/10.711/1000</f>
        <v>0</v>
      </c>
      <c r="AH63" s="158">
        <f>'Dezechilibre(MWh)'!AJ63/10.711/1000</f>
        <v>0</v>
      </c>
    </row>
    <row r="64" spans="1:34" s="13" customFormat="1" x14ac:dyDescent="0.45">
      <c r="A64" s="102">
        <v>62</v>
      </c>
      <c r="B64" s="105" t="s">
        <v>9</v>
      </c>
      <c r="C64" s="157">
        <f t="shared" si="0"/>
        <v>3.425715432732704E-3</v>
      </c>
      <c r="D64" s="158">
        <f>'Dezechilibre(MWh)'!F64/10.711/1000</f>
        <v>-3.0308271870040147E-4</v>
      </c>
      <c r="E64" s="158">
        <f>'Dezechilibre(MWh)'!G64/10.711/1000</f>
        <v>8.3263000653533761E-6</v>
      </c>
      <c r="F64" s="158">
        <f>'Dezechilibre(MWh)'!H64/10.711/1000</f>
        <v>1.2024918308281206E-4</v>
      </c>
      <c r="G64" s="158">
        <f>'Dezechilibre(MWh)'!I64/10.711/1000</f>
        <v>2.0894622350854262E-4</v>
      </c>
      <c r="H64" s="158">
        <f>'Dezechilibre(MWh)'!J64/10.711/1000</f>
        <v>2.9065381383624312E-4</v>
      </c>
      <c r="I64" s="158">
        <f>'Dezechilibre(MWh)'!K64/10.711/1000</f>
        <v>3.4680543366632431E-4</v>
      </c>
      <c r="J64" s="158">
        <f>'Dezechilibre(MWh)'!L64/10.711/1000</f>
        <v>5.4605265614788537E-4</v>
      </c>
      <c r="K64" s="158">
        <f>'Dezechilibre(MWh)'!M64/10.711/1000</f>
        <v>7.9357632340584436E-4</v>
      </c>
      <c r="L64" s="158">
        <f>'Dezechilibre(MWh)'!N64/10.711/1000</f>
        <v>4.5709046774344126E-4</v>
      </c>
      <c r="M64" s="158">
        <f>'Dezechilibre(MWh)'!O64/10.711/1000</f>
        <v>4.5915675473811961E-4</v>
      </c>
      <c r="N64" s="158">
        <f>'Dezechilibre(MWh)'!P64/10.711/1000</f>
        <v>4.979409952385399E-4</v>
      </c>
      <c r="O64" s="158">
        <f>'Dezechilibre(MWh)'!Q64/10.711/1000</f>
        <v>0</v>
      </c>
      <c r="P64" s="158">
        <f>'Dezechilibre(MWh)'!R64/10.711/1000</f>
        <v>0</v>
      </c>
      <c r="Q64" s="158">
        <f>'Dezechilibre(MWh)'!S64/10.711/1000</f>
        <v>0</v>
      </c>
      <c r="R64" s="158">
        <f>'Dezechilibre(MWh)'!T64/10.711/1000</f>
        <v>0</v>
      </c>
      <c r="S64" s="158">
        <f>'Dezechilibre(MWh)'!U64/10.711/1000</f>
        <v>0</v>
      </c>
      <c r="T64" s="158">
        <f>'Dezechilibre(MWh)'!V64/10.711/1000</f>
        <v>0</v>
      </c>
      <c r="U64" s="158">
        <f>'Dezechilibre(MWh)'!W64/10.711/1000</f>
        <v>0</v>
      </c>
      <c r="V64" s="158">
        <f>'Dezechilibre(MWh)'!X64/10.711/1000</f>
        <v>0</v>
      </c>
      <c r="W64" s="158">
        <f>'Dezechilibre(MWh)'!Y64/10.711/1000</f>
        <v>0</v>
      </c>
      <c r="X64" s="158">
        <f>'Dezechilibre(MWh)'!Z64/10.711/1000</f>
        <v>0</v>
      </c>
      <c r="Y64" s="158">
        <f>'Dezechilibre(MWh)'!AA64/10.711/1000</f>
        <v>0</v>
      </c>
      <c r="Z64" s="158">
        <f>'Dezechilibre(MWh)'!AB64/10.711/1000</f>
        <v>0</v>
      </c>
      <c r="AA64" s="158">
        <f>'Dezechilibre(MWh)'!AC64/10.711/1000</f>
        <v>0</v>
      </c>
      <c r="AB64" s="158">
        <f>'Dezechilibre(MWh)'!AD64/10.711/1000</f>
        <v>0</v>
      </c>
      <c r="AC64" s="158">
        <f>'Dezechilibre(MWh)'!AE64/10.711/1000</f>
        <v>0</v>
      </c>
      <c r="AD64" s="158">
        <f>'Dezechilibre(MWh)'!AF64/10.711/1000</f>
        <v>0</v>
      </c>
      <c r="AE64" s="158">
        <f>'Dezechilibre(MWh)'!AG64/10.711/1000</f>
        <v>0</v>
      </c>
      <c r="AF64" s="158">
        <f>'Dezechilibre(MWh)'!AH64/10.711/1000</f>
        <v>0</v>
      </c>
      <c r="AG64" s="158">
        <f>'Dezechilibre(MWh)'!AI64/10.711/1000</f>
        <v>0</v>
      </c>
      <c r="AH64" s="158">
        <f>'Dezechilibre(MWh)'!AJ64/10.711/1000</f>
        <v>0</v>
      </c>
    </row>
    <row r="65" spans="1:34" s="13" customFormat="1" x14ac:dyDescent="0.45">
      <c r="A65" s="156">
        <v>63</v>
      </c>
      <c r="B65" s="105" t="s">
        <v>235</v>
      </c>
      <c r="C65" s="157">
        <f t="shared" si="0"/>
        <v>5.4362913826906918E-3</v>
      </c>
      <c r="D65" s="158">
        <f>'Dezechilibre(MWh)'!F65/10.711/1000</f>
        <v>6.694789468770422E-4</v>
      </c>
      <c r="E65" s="158">
        <f>'Dezechilibre(MWh)'!G65/10.711/1000</f>
        <v>4.9232144524320785E-4</v>
      </c>
      <c r="F65" s="158">
        <f>'Dezechilibre(MWh)'!H65/10.711/1000</f>
        <v>5.4206059191485385E-4</v>
      </c>
      <c r="G65" s="158">
        <f>'Dezechilibre(MWh)'!I65/10.711/1000</f>
        <v>5.6242461021379893E-4</v>
      </c>
      <c r="H65" s="158">
        <f>'Dezechilibre(MWh)'!J65/10.711/1000</f>
        <v>4.6965801512463822E-4</v>
      </c>
      <c r="I65" s="158">
        <f>'Dezechilibre(MWh)'!K65/10.711/1000</f>
        <v>3.9359779665764169E-4</v>
      </c>
      <c r="J65" s="158">
        <f>'Dezechilibre(MWh)'!L65/10.711/1000</f>
        <v>1.6043207917094577E-4</v>
      </c>
      <c r="K65" s="158">
        <f>'Dezechilibre(MWh)'!M65/10.711/1000</f>
        <v>5.1943553356362617E-4</v>
      </c>
      <c r="L65" s="158">
        <f>'Dezechilibre(MWh)'!N65/10.711/1000</f>
        <v>5.6671786014377749E-4</v>
      </c>
      <c r="M65" s="158">
        <f>'Dezechilibre(MWh)'!O65/10.711/1000</f>
        <v>5.9091756138549153E-4</v>
      </c>
      <c r="N65" s="158">
        <f>'Dezechilibre(MWh)'!P65/10.711/1000</f>
        <v>4.69246942395668E-4</v>
      </c>
      <c r="O65" s="158">
        <f>'Dezechilibre(MWh)'!Q65/10.711/1000</f>
        <v>0</v>
      </c>
      <c r="P65" s="158">
        <f>'Dezechilibre(MWh)'!R65/10.711/1000</f>
        <v>0</v>
      </c>
      <c r="Q65" s="158">
        <f>'Dezechilibre(MWh)'!S65/10.711/1000</f>
        <v>0</v>
      </c>
      <c r="R65" s="158">
        <f>'Dezechilibre(MWh)'!T65/10.711/1000</f>
        <v>0</v>
      </c>
      <c r="S65" s="158">
        <f>'Dezechilibre(MWh)'!U65/10.711/1000</f>
        <v>0</v>
      </c>
      <c r="T65" s="158">
        <f>'Dezechilibre(MWh)'!V65/10.711/1000</f>
        <v>0</v>
      </c>
      <c r="U65" s="158">
        <f>'Dezechilibre(MWh)'!W65/10.711/1000</f>
        <v>0</v>
      </c>
      <c r="V65" s="158">
        <f>'Dezechilibre(MWh)'!X65/10.711/1000</f>
        <v>0</v>
      </c>
      <c r="W65" s="158">
        <f>'Dezechilibre(MWh)'!Y65/10.711/1000</f>
        <v>0</v>
      </c>
      <c r="X65" s="158">
        <f>'Dezechilibre(MWh)'!Z65/10.711/1000</f>
        <v>0</v>
      </c>
      <c r="Y65" s="158">
        <f>'Dezechilibre(MWh)'!AA65/10.711/1000</f>
        <v>0</v>
      </c>
      <c r="Z65" s="158">
        <f>'Dezechilibre(MWh)'!AB65/10.711/1000</f>
        <v>0</v>
      </c>
      <c r="AA65" s="158">
        <f>'Dezechilibre(MWh)'!AC65/10.711/1000</f>
        <v>0</v>
      </c>
      <c r="AB65" s="158">
        <f>'Dezechilibre(MWh)'!AD65/10.711/1000</f>
        <v>0</v>
      </c>
      <c r="AC65" s="158">
        <f>'Dezechilibre(MWh)'!AE65/10.711/1000</f>
        <v>0</v>
      </c>
      <c r="AD65" s="158">
        <f>'Dezechilibre(MWh)'!AF65/10.711/1000</f>
        <v>0</v>
      </c>
      <c r="AE65" s="158">
        <f>'Dezechilibre(MWh)'!AG65/10.711/1000</f>
        <v>0</v>
      </c>
      <c r="AF65" s="158">
        <f>'Dezechilibre(MWh)'!AH65/10.711/1000</f>
        <v>0</v>
      </c>
      <c r="AG65" s="158">
        <f>'Dezechilibre(MWh)'!AI65/10.711/1000</f>
        <v>0</v>
      </c>
      <c r="AH65" s="158">
        <f>'Dezechilibre(MWh)'!AJ65/10.711/1000</f>
        <v>0</v>
      </c>
    </row>
    <row r="66" spans="1:34" s="13" customFormat="1" x14ac:dyDescent="0.45">
      <c r="A66" s="102">
        <v>64</v>
      </c>
      <c r="B66" s="105" t="s">
        <v>66</v>
      </c>
      <c r="C66" s="157">
        <f t="shared" si="0"/>
        <v>5.0436769676033971E-3</v>
      </c>
      <c r="D66" s="158">
        <f>'Dezechilibre(MWh)'!F66/10.711/1000</f>
        <v>3.0179861824292781E-4</v>
      </c>
      <c r="E66" s="158">
        <f>'Dezechilibre(MWh)'!G66/10.711/1000</f>
        <v>3.5595397255158245E-4</v>
      </c>
      <c r="F66" s="158">
        <f>'Dezechilibre(MWh)'!H66/10.711/1000</f>
        <v>2.131510596582952E-4</v>
      </c>
      <c r="G66" s="158">
        <f>'Dezechilibre(MWh)'!I66/10.711/1000</f>
        <v>-2.2038773223788627E-4</v>
      </c>
      <c r="H66" s="158">
        <f>'Dezechilibre(MWh)'!J66/10.711/1000</f>
        <v>1.041912986649239E-3</v>
      </c>
      <c r="I66" s="158">
        <f>'Dezechilibre(MWh)'!K66/10.711/1000</f>
        <v>3.6852454486042386E-3</v>
      </c>
      <c r="J66" s="158">
        <f>'Dezechilibre(MWh)'!L66/10.711/1000</f>
        <v>3.603426384091121E-5</v>
      </c>
      <c r="K66" s="158">
        <f>'Dezechilibre(MWh)'!M66/10.711/1000</f>
        <v>6.0869760059751657E-5</v>
      </c>
      <c r="L66" s="158">
        <f>'Dezechilibre(MWh)'!N66/10.711/1000</f>
        <v>-3.0874474838950608E-4</v>
      </c>
      <c r="M66" s="158">
        <f>'Dezechilibre(MWh)'!O66/10.711/1000</f>
        <v>-1.0023797964709177E-4</v>
      </c>
      <c r="N66" s="158">
        <f>'Dezechilibre(MWh)'!P66/10.711/1000</f>
        <v>-2.1918681729063581E-5</v>
      </c>
      <c r="O66" s="158">
        <f>'Dezechilibre(MWh)'!Q66/10.711/1000</f>
        <v>0</v>
      </c>
      <c r="P66" s="158">
        <f>'Dezechilibre(MWh)'!R66/10.711/1000</f>
        <v>0</v>
      </c>
      <c r="Q66" s="158">
        <f>'Dezechilibre(MWh)'!S66/10.711/1000</f>
        <v>0</v>
      </c>
      <c r="R66" s="158">
        <f>'Dezechilibre(MWh)'!T66/10.711/1000</f>
        <v>0</v>
      </c>
      <c r="S66" s="158">
        <f>'Dezechilibre(MWh)'!U66/10.711/1000</f>
        <v>0</v>
      </c>
      <c r="T66" s="158">
        <f>'Dezechilibre(MWh)'!V66/10.711/1000</f>
        <v>0</v>
      </c>
      <c r="U66" s="158">
        <f>'Dezechilibre(MWh)'!W66/10.711/1000</f>
        <v>0</v>
      </c>
      <c r="V66" s="158">
        <f>'Dezechilibre(MWh)'!X66/10.711/1000</f>
        <v>0</v>
      </c>
      <c r="W66" s="158">
        <f>'Dezechilibre(MWh)'!Y66/10.711/1000</f>
        <v>0</v>
      </c>
      <c r="X66" s="158">
        <f>'Dezechilibre(MWh)'!Z66/10.711/1000</f>
        <v>0</v>
      </c>
      <c r="Y66" s="158">
        <f>'Dezechilibre(MWh)'!AA66/10.711/1000</f>
        <v>0</v>
      </c>
      <c r="Z66" s="158">
        <f>'Dezechilibre(MWh)'!AB66/10.711/1000</f>
        <v>0</v>
      </c>
      <c r="AA66" s="158">
        <f>'Dezechilibre(MWh)'!AC66/10.711/1000</f>
        <v>0</v>
      </c>
      <c r="AB66" s="158">
        <f>'Dezechilibre(MWh)'!AD66/10.711/1000</f>
        <v>0</v>
      </c>
      <c r="AC66" s="158">
        <f>'Dezechilibre(MWh)'!AE66/10.711/1000</f>
        <v>0</v>
      </c>
      <c r="AD66" s="158">
        <f>'Dezechilibre(MWh)'!AF66/10.711/1000</f>
        <v>0</v>
      </c>
      <c r="AE66" s="158">
        <f>'Dezechilibre(MWh)'!AG66/10.711/1000</f>
        <v>0</v>
      </c>
      <c r="AF66" s="158">
        <f>'Dezechilibre(MWh)'!AH66/10.711/1000</f>
        <v>0</v>
      </c>
      <c r="AG66" s="158">
        <f>'Dezechilibre(MWh)'!AI66/10.711/1000</f>
        <v>0</v>
      </c>
      <c r="AH66" s="158">
        <f>'Dezechilibre(MWh)'!AJ66/10.711/1000</f>
        <v>0</v>
      </c>
    </row>
    <row r="67" spans="1:34" s="13" customFormat="1" x14ac:dyDescent="0.45">
      <c r="A67" s="156">
        <v>65</v>
      </c>
      <c r="B67" s="105" t="s">
        <v>152</v>
      </c>
      <c r="C67" s="157">
        <f t="shared" ref="C67:C130" si="1">SUM(D67:AH67)</f>
        <v>0</v>
      </c>
      <c r="D67" s="158">
        <f>'Dezechilibre(MWh)'!F67/10.711/1000</f>
        <v>0</v>
      </c>
      <c r="E67" s="158">
        <f>'Dezechilibre(MWh)'!G67/10.711/1000</f>
        <v>0</v>
      </c>
      <c r="F67" s="158">
        <f>'Dezechilibre(MWh)'!H67/10.711/1000</f>
        <v>0</v>
      </c>
      <c r="G67" s="158">
        <f>'Dezechilibre(MWh)'!I67/10.711/1000</f>
        <v>0</v>
      </c>
      <c r="H67" s="158">
        <f>'Dezechilibre(MWh)'!J67/10.711/1000</f>
        <v>0</v>
      </c>
      <c r="I67" s="158">
        <f>'Dezechilibre(MWh)'!K67/10.711/1000</f>
        <v>0</v>
      </c>
      <c r="J67" s="158">
        <f>'Dezechilibre(MWh)'!L67/10.711/1000</f>
        <v>0</v>
      </c>
      <c r="K67" s="158">
        <f>'Dezechilibre(MWh)'!M67/10.711/1000</f>
        <v>0</v>
      </c>
      <c r="L67" s="158">
        <f>'Dezechilibre(MWh)'!N67/10.711/1000</f>
        <v>0</v>
      </c>
      <c r="M67" s="158">
        <f>'Dezechilibre(MWh)'!O67/10.711/1000</f>
        <v>0</v>
      </c>
      <c r="N67" s="158">
        <f>'Dezechilibre(MWh)'!P67/10.711/1000</f>
        <v>0</v>
      </c>
      <c r="O67" s="158">
        <f>'Dezechilibre(MWh)'!Q67/10.711/1000</f>
        <v>0</v>
      </c>
      <c r="P67" s="158">
        <f>'Dezechilibre(MWh)'!R67/10.711/1000</f>
        <v>0</v>
      </c>
      <c r="Q67" s="158">
        <f>'Dezechilibre(MWh)'!S67/10.711/1000</f>
        <v>0</v>
      </c>
      <c r="R67" s="158">
        <f>'Dezechilibre(MWh)'!T67/10.711/1000</f>
        <v>0</v>
      </c>
      <c r="S67" s="158">
        <f>'Dezechilibre(MWh)'!U67/10.711/1000</f>
        <v>0</v>
      </c>
      <c r="T67" s="158">
        <f>'Dezechilibre(MWh)'!V67/10.711/1000</f>
        <v>0</v>
      </c>
      <c r="U67" s="158">
        <f>'Dezechilibre(MWh)'!W67/10.711/1000</f>
        <v>0</v>
      </c>
      <c r="V67" s="158">
        <f>'Dezechilibre(MWh)'!X67/10.711/1000</f>
        <v>0</v>
      </c>
      <c r="W67" s="158">
        <f>'Dezechilibre(MWh)'!Y67/10.711/1000</f>
        <v>0</v>
      </c>
      <c r="X67" s="158">
        <f>'Dezechilibre(MWh)'!Z67/10.711/1000</f>
        <v>0</v>
      </c>
      <c r="Y67" s="158">
        <f>'Dezechilibre(MWh)'!AA67/10.711/1000</f>
        <v>0</v>
      </c>
      <c r="Z67" s="158">
        <f>'Dezechilibre(MWh)'!AB67/10.711/1000</f>
        <v>0</v>
      </c>
      <c r="AA67" s="158">
        <f>'Dezechilibre(MWh)'!AC67/10.711/1000</f>
        <v>0</v>
      </c>
      <c r="AB67" s="158">
        <f>'Dezechilibre(MWh)'!AD67/10.711/1000</f>
        <v>0</v>
      </c>
      <c r="AC67" s="158">
        <f>'Dezechilibre(MWh)'!AE67/10.711/1000</f>
        <v>0</v>
      </c>
      <c r="AD67" s="158">
        <f>'Dezechilibre(MWh)'!AF67/10.711/1000</f>
        <v>0</v>
      </c>
      <c r="AE67" s="158">
        <f>'Dezechilibre(MWh)'!AG67/10.711/1000</f>
        <v>0</v>
      </c>
      <c r="AF67" s="158">
        <f>'Dezechilibre(MWh)'!AH67/10.711/1000</f>
        <v>0</v>
      </c>
      <c r="AG67" s="158">
        <f>'Dezechilibre(MWh)'!AI67/10.711/1000</f>
        <v>0</v>
      </c>
      <c r="AH67" s="158">
        <f>'Dezechilibre(MWh)'!AJ67/10.711/1000</f>
        <v>0</v>
      </c>
    </row>
    <row r="68" spans="1:34" s="13" customFormat="1" x14ac:dyDescent="0.45">
      <c r="A68" s="102">
        <v>66</v>
      </c>
      <c r="B68" s="105" t="s">
        <v>76</v>
      </c>
      <c r="C68" s="157">
        <f t="shared" si="1"/>
        <v>0</v>
      </c>
      <c r="D68" s="158">
        <f>'Dezechilibre(MWh)'!F68/10.711/1000</f>
        <v>0</v>
      </c>
      <c r="E68" s="158">
        <f>'Dezechilibre(MWh)'!G68/10.711/1000</f>
        <v>0</v>
      </c>
      <c r="F68" s="158">
        <f>'Dezechilibre(MWh)'!H68/10.711/1000</f>
        <v>0</v>
      </c>
      <c r="G68" s="158">
        <f>'Dezechilibre(MWh)'!I68/10.711/1000</f>
        <v>0</v>
      </c>
      <c r="H68" s="158">
        <f>'Dezechilibre(MWh)'!J68/10.711/1000</f>
        <v>0</v>
      </c>
      <c r="I68" s="158">
        <f>'Dezechilibre(MWh)'!K68/10.711/1000</f>
        <v>0</v>
      </c>
      <c r="J68" s="158">
        <f>'Dezechilibre(MWh)'!L68/10.711/1000</f>
        <v>0</v>
      </c>
      <c r="K68" s="158">
        <f>'Dezechilibre(MWh)'!M68/10.711/1000</f>
        <v>0</v>
      </c>
      <c r="L68" s="158">
        <f>'Dezechilibre(MWh)'!N68/10.711/1000</f>
        <v>0</v>
      </c>
      <c r="M68" s="158">
        <f>'Dezechilibre(MWh)'!O68/10.711/1000</f>
        <v>0</v>
      </c>
      <c r="N68" s="158">
        <f>'Dezechilibre(MWh)'!P68/10.711/1000</f>
        <v>0</v>
      </c>
      <c r="O68" s="158">
        <f>'Dezechilibre(MWh)'!Q68/10.711/1000</f>
        <v>0</v>
      </c>
      <c r="P68" s="158">
        <f>'Dezechilibre(MWh)'!R68/10.711/1000</f>
        <v>0</v>
      </c>
      <c r="Q68" s="158">
        <f>'Dezechilibre(MWh)'!S68/10.711/1000</f>
        <v>0</v>
      </c>
      <c r="R68" s="158">
        <f>'Dezechilibre(MWh)'!T68/10.711/1000</f>
        <v>0</v>
      </c>
      <c r="S68" s="158">
        <f>'Dezechilibre(MWh)'!U68/10.711/1000</f>
        <v>0</v>
      </c>
      <c r="T68" s="158">
        <f>'Dezechilibre(MWh)'!V68/10.711/1000</f>
        <v>0</v>
      </c>
      <c r="U68" s="158">
        <f>'Dezechilibre(MWh)'!W68/10.711/1000</f>
        <v>0</v>
      </c>
      <c r="V68" s="158">
        <f>'Dezechilibre(MWh)'!X68/10.711/1000</f>
        <v>0</v>
      </c>
      <c r="W68" s="158">
        <f>'Dezechilibre(MWh)'!Y68/10.711/1000</f>
        <v>0</v>
      </c>
      <c r="X68" s="158">
        <f>'Dezechilibre(MWh)'!Z68/10.711/1000</f>
        <v>0</v>
      </c>
      <c r="Y68" s="158">
        <f>'Dezechilibre(MWh)'!AA68/10.711/1000</f>
        <v>0</v>
      </c>
      <c r="Z68" s="158">
        <f>'Dezechilibre(MWh)'!AB68/10.711/1000</f>
        <v>0</v>
      </c>
      <c r="AA68" s="158">
        <f>'Dezechilibre(MWh)'!AC68/10.711/1000</f>
        <v>0</v>
      </c>
      <c r="AB68" s="158">
        <f>'Dezechilibre(MWh)'!AD68/10.711/1000</f>
        <v>0</v>
      </c>
      <c r="AC68" s="158">
        <f>'Dezechilibre(MWh)'!AE68/10.711/1000</f>
        <v>0</v>
      </c>
      <c r="AD68" s="158">
        <f>'Dezechilibre(MWh)'!AF68/10.711/1000</f>
        <v>0</v>
      </c>
      <c r="AE68" s="158">
        <f>'Dezechilibre(MWh)'!AG68/10.711/1000</f>
        <v>0</v>
      </c>
      <c r="AF68" s="158">
        <f>'Dezechilibre(MWh)'!AH68/10.711/1000</f>
        <v>0</v>
      </c>
      <c r="AG68" s="158">
        <f>'Dezechilibre(MWh)'!AI68/10.711/1000</f>
        <v>0</v>
      </c>
      <c r="AH68" s="158">
        <f>'Dezechilibre(MWh)'!AJ68/10.711/1000</f>
        <v>0</v>
      </c>
    </row>
    <row r="69" spans="1:34" s="13" customFormat="1" x14ac:dyDescent="0.45">
      <c r="A69" s="156">
        <v>67</v>
      </c>
      <c r="B69" s="105" t="s">
        <v>197</v>
      </c>
      <c r="C69" s="157">
        <f t="shared" si="1"/>
        <v>1.3129634021099804E-3</v>
      </c>
      <c r="D69" s="158">
        <f>'Dezechilibre(MWh)'!F69/10.711/1000</f>
        <v>3.5296078797497898E-4</v>
      </c>
      <c r="E69" s="158">
        <f>'Dezechilibre(MWh)'!G69/10.711/1000</f>
        <v>2.4635225469143876E-4</v>
      </c>
      <c r="F69" s="158">
        <f>'Dezechilibre(MWh)'!H69/10.711/1000</f>
        <v>-8.6790028942208941E-5</v>
      </c>
      <c r="G69" s="158">
        <f>'Dezechilibre(MWh)'!I69/10.711/1000</f>
        <v>-9.4130706750070029E-5</v>
      </c>
      <c r="H69" s="158">
        <f>'Dezechilibre(MWh)'!J69/10.711/1000</f>
        <v>6.9103164970590972E-5</v>
      </c>
      <c r="I69" s="158">
        <f>'Dezechilibre(MWh)'!K69/10.711/1000</f>
        <v>2.003407711698254E-5</v>
      </c>
      <c r="J69" s="158">
        <f>'Dezechilibre(MWh)'!L69/10.711/1000</f>
        <v>-6.0432265894874418E-6</v>
      </c>
      <c r="K69" s="158">
        <f>'Dezechilibre(MWh)'!M69/10.711/1000</f>
        <v>3.5072066100270749E-4</v>
      </c>
      <c r="L69" s="158">
        <f>'Dezechilibre(MWh)'!N69/10.711/1000</f>
        <v>3.6514405751097003E-4</v>
      </c>
      <c r="M69" s="158">
        <f>'Dezechilibre(MWh)'!O69/10.711/1000</f>
        <v>2.4175520492951173E-5</v>
      </c>
      <c r="N69" s="158">
        <f>'Dezechilibre(MWh)'!P69/10.711/1000</f>
        <v>7.1436840631126881E-5</v>
      </c>
      <c r="O69" s="158">
        <f>'Dezechilibre(MWh)'!Q69/10.711/1000</f>
        <v>0</v>
      </c>
      <c r="P69" s="158">
        <f>'Dezechilibre(MWh)'!R69/10.711/1000</f>
        <v>0</v>
      </c>
      <c r="Q69" s="158">
        <f>'Dezechilibre(MWh)'!S69/10.711/1000</f>
        <v>0</v>
      </c>
      <c r="R69" s="158">
        <f>'Dezechilibre(MWh)'!T69/10.711/1000</f>
        <v>0</v>
      </c>
      <c r="S69" s="158">
        <f>'Dezechilibre(MWh)'!U69/10.711/1000</f>
        <v>0</v>
      </c>
      <c r="T69" s="158">
        <f>'Dezechilibre(MWh)'!V69/10.711/1000</f>
        <v>0</v>
      </c>
      <c r="U69" s="158">
        <f>'Dezechilibre(MWh)'!W69/10.711/1000</f>
        <v>0</v>
      </c>
      <c r="V69" s="158">
        <f>'Dezechilibre(MWh)'!X69/10.711/1000</f>
        <v>0</v>
      </c>
      <c r="W69" s="158">
        <f>'Dezechilibre(MWh)'!Y69/10.711/1000</f>
        <v>0</v>
      </c>
      <c r="X69" s="158">
        <f>'Dezechilibre(MWh)'!Z69/10.711/1000</f>
        <v>0</v>
      </c>
      <c r="Y69" s="158">
        <f>'Dezechilibre(MWh)'!AA69/10.711/1000</f>
        <v>0</v>
      </c>
      <c r="Z69" s="158">
        <f>'Dezechilibre(MWh)'!AB69/10.711/1000</f>
        <v>0</v>
      </c>
      <c r="AA69" s="158">
        <f>'Dezechilibre(MWh)'!AC69/10.711/1000</f>
        <v>0</v>
      </c>
      <c r="AB69" s="158">
        <f>'Dezechilibre(MWh)'!AD69/10.711/1000</f>
        <v>0</v>
      </c>
      <c r="AC69" s="158">
        <f>'Dezechilibre(MWh)'!AE69/10.711/1000</f>
        <v>0</v>
      </c>
      <c r="AD69" s="158">
        <f>'Dezechilibre(MWh)'!AF69/10.711/1000</f>
        <v>0</v>
      </c>
      <c r="AE69" s="158">
        <f>'Dezechilibre(MWh)'!AG69/10.711/1000</f>
        <v>0</v>
      </c>
      <c r="AF69" s="158">
        <f>'Dezechilibre(MWh)'!AH69/10.711/1000</f>
        <v>0</v>
      </c>
      <c r="AG69" s="158">
        <f>'Dezechilibre(MWh)'!AI69/10.711/1000</f>
        <v>0</v>
      </c>
      <c r="AH69" s="158">
        <f>'Dezechilibre(MWh)'!AJ69/10.711/1000</f>
        <v>0</v>
      </c>
    </row>
    <row r="70" spans="1:34" s="13" customFormat="1" x14ac:dyDescent="0.45">
      <c r="A70" s="102">
        <v>68</v>
      </c>
      <c r="B70" s="15" t="s">
        <v>175</v>
      </c>
      <c r="C70" s="157">
        <f t="shared" si="1"/>
        <v>1.0588593035197457E-3</v>
      </c>
      <c r="D70" s="158">
        <f>'Dezechilibre(MWh)'!F70/10.711/1000</f>
        <v>-1.4149155074222764E-4</v>
      </c>
      <c r="E70" s="158">
        <f>'Dezechilibre(MWh)'!G70/10.711/1000</f>
        <v>-6.6567454019232557E-5</v>
      </c>
      <c r="F70" s="158">
        <f>'Dezechilibre(MWh)'!H70/10.711/1000</f>
        <v>-4.5019139202688823E-4</v>
      </c>
      <c r="G70" s="158">
        <f>'Dezechilibre(MWh)'!I70/10.711/1000</f>
        <v>-5.1226514797871351E-4</v>
      </c>
      <c r="H70" s="158">
        <f>'Dezechilibre(MWh)'!J70/10.711/1000</f>
        <v>-2.80935486882644E-5</v>
      </c>
      <c r="I70" s="158">
        <f>'Dezechilibre(MWh)'!K70/10.711/1000</f>
        <v>1.9183501073662588E-3</v>
      </c>
      <c r="J70" s="158">
        <f>'Dezechilibre(MWh)'!L70/10.711/1000</f>
        <v>0</v>
      </c>
      <c r="K70" s="158">
        <f>'Dezechilibre(MWh)'!M70/10.711/1000</f>
        <v>0</v>
      </c>
      <c r="L70" s="158">
        <f>'Dezechilibre(MWh)'!N70/10.711/1000</f>
        <v>-2.8478685463542155E-4</v>
      </c>
      <c r="M70" s="158">
        <f>'Dezechilibre(MWh)'!O70/10.711/1000</f>
        <v>-1.3097413873587902E-4</v>
      </c>
      <c r="N70" s="158">
        <f>'Dezechilibre(MWh)'!P70/10.711/1000</f>
        <v>7.5487928298011392E-4</v>
      </c>
      <c r="O70" s="158">
        <f>'Dezechilibre(MWh)'!Q70/10.711/1000</f>
        <v>0</v>
      </c>
      <c r="P70" s="158">
        <f>'Dezechilibre(MWh)'!R70/10.711/1000</f>
        <v>0</v>
      </c>
      <c r="Q70" s="158">
        <f>'Dezechilibre(MWh)'!S70/10.711/1000</f>
        <v>0</v>
      </c>
      <c r="R70" s="158">
        <f>'Dezechilibre(MWh)'!T70/10.711/1000</f>
        <v>0</v>
      </c>
      <c r="S70" s="158">
        <f>'Dezechilibre(MWh)'!U70/10.711/1000</f>
        <v>0</v>
      </c>
      <c r="T70" s="158">
        <f>'Dezechilibre(MWh)'!V70/10.711/1000</f>
        <v>0</v>
      </c>
      <c r="U70" s="158">
        <f>'Dezechilibre(MWh)'!W70/10.711/1000</f>
        <v>0</v>
      </c>
      <c r="V70" s="158">
        <f>'Dezechilibre(MWh)'!X70/10.711/1000</f>
        <v>0</v>
      </c>
      <c r="W70" s="158">
        <f>'Dezechilibre(MWh)'!Y70/10.711/1000</f>
        <v>0</v>
      </c>
      <c r="X70" s="158">
        <f>'Dezechilibre(MWh)'!Z70/10.711/1000</f>
        <v>0</v>
      </c>
      <c r="Y70" s="158">
        <f>'Dezechilibre(MWh)'!AA70/10.711/1000</f>
        <v>0</v>
      </c>
      <c r="Z70" s="158">
        <f>'Dezechilibre(MWh)'!AB70/10.711/1000</f>
        <v>0</v>
      </c>
      <c r="AA70" s="158">
        <f>'Dezechilibre(MWh)'!AC70/10.711/1000</f>
        <v>0</v>
      </c>
      <c r="AB70" s="158">
        <f>'Dezechilibre(MWh)'!AD70/10.711/1000</f>
        <v>0</v>
      </c>
      <c r="AC70" s="158">
        <f>'Dezechilibre(MWh)'!AE70/10.711/1000</f>
        <v>0</v>
      </c>
      <c r="AD70" s="158">
        <f>'Dezechilibre(MWh)'!AF70/10.711/1000</f>
        <v>0</v>
      </c>
      <c r="AE70" s="158">
        <f>'Dezechilibre(MWh)'!AG70/10.711/1000</f>
        <v>0</v>
      </c>
      <c r="AF70" s="158">
        <f>'Dezechilibre(MWh)'!AH70/10.711/1000</f>
        <v>0</v>
      </c>
      <c r="AG70" s="158">
        <f>'Dezechilibre(MWh)'!AI70/10.711/1000</f>
        <v>0</v>
      </c>
      <c r="AH70" s="158">
        <f>'Dezechilibre(MWh)'!AJ70/10.711/1000</f>
        <v>0</v>
      </c>
    </row>
    <row r="71" spans="1:34" s="13" customFormat="1" x14ac:dyDescent="0.45">
      <c r="A71" s="156">
        <v>69</v>
      </c>
      <c r="B71" s="15" t="s">
        <v>91</v>
      </c>
      <c r="C71" s="157">
        <f t="shared" si="1"/>
        <v>0</v>
      </c>
      <c r="D71" s="158">
        <f>'Dezechilibre(MWh)'!F71/10.711/1000</f>
        <v>0</v>
      </c>
      <c r="E71" s="158">
        <f>'Dezechilibre(MWh)'!G71/10.711/1000</f>
        <v>0</v>
      </c>
      <c r="F71" s="158">
        <f>'Dezechilibre(MWh)'!H71/10.711/1000</f>
        <v>0</v>
      </c>
      <c r="G71" s="158">
        <f>'Dezechilibre(MWh)'!I71/10.711/1000</f>
        <v>0</v>
      </c>
      <c r="H71" s="158">
        <f>'Dezechilibre(MWh)'!J71/10.711/1000</f>
        <v>0</v>
      </c>
      <c r="I71" s="158">
        <f>'Dezechilibre(MWh)'!K71/10.711/1000</f>
        <v>0</v>
      </c>
      <c r="J71" s="158">
        <f>'Dezechilibre(MWh)'!L71/10.711/1000</f>
        <v>0</v>
      </c>
      <c r="K71" s="158">
        <f>'Dezechilibre(MWh)'!M71/10.711/1000</f>
        <v>0</v>
      </c>
      <c r="L71" s="158">
        <f>'Dezechilibre(MWh)'!N71/10.711/1000</f>
        <v>0</v>
      </c>
      <c r="M71" s="158">
        <f>'Dezechilibre(MWh)'!O71/10.711/1000</f>
        <v>0</v>
      </c>
      <c r="N71" s="158">
        <f>'Dezechilibre(MWh)'!P71/10.711/1000</f>
        <v>0</v>
      </c>
      <c r="O71" s="158">
        <f>'Dezechilibre(MWh)'!Q71/10.711/1000</f>
        <v>0</v>
      </c>
      <c r="P71" s="158">
        <f>'Dezechilibre(MWh)'!R71/10.711/1000</f>
        <v>0</v>
      </c>
      <c r="Q71" s="158">
        <f>'Dezechilibre(MWh)'!S71/10.711/1000</f>
        <v>0</v>
      </c>
      <c r="R71" s="158">
        <f>'Dezechilibre(MWh)'!T71/10.711/1000</f>
        <v>0</v>
      </c>
      <c r="S71" s="158">
        <f>'Dezechilibre(MWh)'!U71/10.711/1000</f>
        <v>0</v>
      </c>
      <c r="T71" s="158">
        <f>'Dezechilibre(MWh)'!V71/10.711/1000</f>
        <v>0</v>
      </c>
      <c r="U71" s="158">
        <f>'Dezechilibre(MWh)'!W71/10.711/1000</f>
        <v>0</v>
      </c>
      <c r="V71" s="158">
        <f>'Dezechilibre(MWh)'!X71/10.711/1000</f>
        <v>0</v>
      </c>
      <c r="W71" s="158">
        <f>'Dezechilibre(MWh)'!Y71/10.711/1000</f>
        <v>0</v>
      </c>
      <c r="X71" s="158">
        <f>'Dezechilibre(MWh)'!Z71/10.711/1000</f>
        <v>0</v>
      </c>
      <c r="Y71" s="158">
        <f>'Dezechilibre(MWh)'!AA71/10.711/1000</f>
        <v>0</v>
      </c>
      <c r="Z71" s="158">
        <f>'Dezechilibre(MWh)'!AB71/10.711/1000</f>
        <v>0</v>
      </c>
      <c r="AA71" s="158">
        <f>'Dezechilibre(MWh)'!AC71/10.711/1000</f>
        <v>0</v>
      </c>
      <c r="AB71" s="158">
        <f>'Dezechilibre(MWh)'!AD71/10.711/1000</f>
        <v>0</v>
      </c>
      <c r="AC71" s="158">
        <f>'Dezechilibre(MWh)'!AE71/10.711/1000</f>
        <v>0</v>
      </c>
      <c r="AD71" s="158">
        <f>'Dezechilibre(MWh)'!AF71/10.711/1000</f>
        <v>0</v>
      </c>
      <c r="AE71" s="158">
        <f>'Dezechilibre(MWh)'!AG71/10.711/1000</f>
        <v>0</v>
      </c>
      <c r="AF71" s="158">
        <f>'Dezechilibre(MWh)'!AH71/10.711/1000</f>
        <v>0</v>
      </c>
      <c r="AG71" s="158">
        <f>'Dezechilibre(MWh)'!AI71/10.711/1000</f>
        <v>0</v>
      </c>
      <c r="AH71" s="158">
        <f>'Dezechilibre(MWh)'!AJ71/10.711/1000</f>
        <v>0</v>
      </c>
    </row>
    <row r="72" spans="1:34" s="13" customFormat="1" x14ac:dyDescent="0.45">
      <c r="A72" s="102">
        <v>70</v>
      </c>
      <c r="B72" s="15" t="s">
        <v>94</v>
      </c>
      <c r="C72" s="157">
        <f t="shared" si="1"/>
        <v>2.8032505835122769E-3</v>
      </c>
      <c r="D72" s="158">
        <f>'Dezechilibre(MWh)'!F72/10.711/1000</f>
        <v>3.1874997665950886E-4</v>
      </c>
      <c r="E72" s="158">
        <f>'Dezechilibre(MWh)'!G72/10.711/1000</f>
        <v>1.4803501073662589E-4</v>
      </c>
      <c r="F72" s="158">
        <f>'Dezechilibre(MWh)'!H72/10.711/1000</f>
        <v>1.3217561385491549E-4</v>
      </c>
      <c r="G72" s="158">
        <f>'Dezechilibre(MWh)'!I72/10.711/1000</f>
        <v>1.1540472411539539E-4</v>
      </c>
      <c r="H72" s="158">
        <f>'Dezechilibre(MWh)'!J72/10.711/1000</f>
        <v>1.4166651106339276E-4</v>
      </c>
      <c r="I72" s="158">
        <f>'Dezechilibre(MWh)'!K72/10.711/1000</f>
        <v>1.2221211838297076E-4</v>
      </c>
      <c r="J72" s="158">
        <f>'Dezechilibre(MWh)'!L72/10.711/1000</f>
        <v>4.252554383344225E-4</v>
      </c>
      <c r="K72" s="158">
        <f>'Dezechilibre(MWh)'!M72/10.711/1000</f>
        <v>4.075140509756325E-4</v>
      </c>
      <c r="L72" s="158">
        <f>'Dezechilibre(MWh)'!N72/10.711/1000</f>
        <v>4.2990533096816353E-4</v>
      </c>
      <c r="M72" s="158">
        <f>'Dezechilibre(MWh)'!O72/10.711/1000</f>
        <v>3.3345308561292131E-4</v>
      </c>
      <c r="N72" s="158">
        <f>'Dezechilibre(MWh)'!P72/10.711/1000</f>
        <v>2.2887872280832788E-4</v>
      </c>
      <c r="O72" s="158">
        <f>'Dezechilibre(MWh)'!Q72/10.711/1000</f>
        <v>0</v>
      </c>
      <c r="P72" s="158">
        <f>'Dezechilibre(MWh)'!R72/10.711/1000</f>
        <v>0</v>
      </c>
      <c r="Q72" s="158">
        <f>'Dezechilibre(MWh)'!S72/10.711/1000</f>
        <v>0</v>
      </c>
      <c r="R72" s="158">
        <f>'Dezechilibre(MWh)'!T72/10.711/1000</f>
        <v>0</v>
      </c>
      <c r="S72" s="158">
        <f>'Dezechilibre(MWh)'!U72/10.711/1000</f>
        <v>0</v>
      </c>
      <c r="T72" s="158">
        <f>'Dezechilibre(MWh)'!V72/10.711/1000</f>
        <v>0</v>
      </c>
      <c r="U72" s="158">
        <f>'Dezechilibre(MWh)'!W72/10.711/1000</f>
        <v>0</v>
      </c>
      <c r="V72" s="158">
        <f>'Dezechilibre(MWh)'!X72/10.711/1000</f>
        <v>0</v>
      </c>
      <c r="W72" s="158">
        <f>'Dezechilibre(MWh)'!Y72/10.711/1000</f>
        <v>0</v>
      </c>
      <c r="X72" s="158">
        <f>'Dezechilibre(MWh)'!Z72/10.711/1000</f>
        <v>0</v>
      </c>
      <c r="Y72" s="158">
        <f>'Dezechilibre(MWh)'!AA72/10.711/1000</f>
        <v>0</v>
      </c>
      <c r="Z72" s="158">
        <f>'Dezechilibre(MWh)'!AB72/10.711/1000</f>
        <v>0</v>
      </c>
      <c r="AA72" s="158">
        <f>'Dezechilibre(MWh)'!AC72/10.711/1000</f>
        <v>0</v>
      </c>
      <c r="AB72" s="158">
        <f>'Dezechilibre(MWh)'!AD72/10.711/1000</f>
        <v>0</v>
      </c>
      <c r="AC72" s="158">
        <f>'Dezechilibre(MWh)'!AE72/10.711/1000</f>
        <v>0</v>
      </c>
      <c r="AD72" s="158">
        <f>'Dezechilibre(MWh)'!AF72/10.711/1000</f>
        <v>0</v>
      </c>
      <c r="AE72" s="158">
        <f>'Dezechilibre(MWh)'!AG72/10.711/1000</f>
        <v>0</v>
      </c>
      <c r="AF72" s="158">
        <f>'Dezechilibre(MWh)'!AH72/10.711/1000</f>
        <v>0</v>
      </c>
      <c r="AG72" s="158">
        <f>'Dezechilibre(MWh)'!AI72/10.711/1000</f>
        <v>0</v>
      </c>
      <c r="AH72" s="158">
        <f>'Dezechilibre(MWh)'!AJ72/10.711/1000</f>
        <v>0</v>
      </c>
    </row>
    <row r="73" spans="1:34" s="13" customFormat="1" x14ac:dyDescent="0.45">
      <c r="A73" s="156">
        <v>71</v>
      </c>
      <c r="B73" s="15" t="s">
        <v>280</v>
      </c>
      <c r="C73" s="157">
        <f t="shared" si="1"/>
        <v>6.8078396041452711E-4</v>
      </c>
      <c r="D73" s="158">
        <f>'Dezechilibre(MWh)'!F73/10.711/1000</f>
        <v>2.655357109513584E-4</v>
      </c>
      <c r="E73" s="158">
        <f>'Dezechilibre(MWh)'!G73/10.711/1000</f>
        <v>-3.0682475959294182E-5</v>
      </c>
      <c r="F73" s="158">
        <f>'Dezechilibre(MWh)'!H73/10.711/1000</f>
        <v>-3.398599570534964E-5</v>
      </c>
      <c r="G73" s="158">
        <f>'Dezechilibre(MWh)'!I73/10.711/1000</f>
        <v>2.7326281392960511E-4</v>
      </c>
      <c r="H73" s="158">
        <f>'Dezechilibre(MWh)'!J73/10.711/1000</f>
        <v>-1.367379329661096E-6</v>
      </c>
      <c r="I73" s="158">
        <f>'Dezechilibre(MWh)'!K73/10.711/1000</f>
        <v>-9.5533376902250019E-5</v>
      </c>
      <c r="J73" s="158">
        <f>'Dezechilibre(MWh)'!L73/10.711/1000</f>
        <v>1.0300690878536084E-4</v>
      </c>
      <c r="K73" s="158">
        <f>'Dezechilibre(MWh)'!M73/10.711/1000</f>
        <v>3.5295864064979926E-5</v>
      </c>
      <c r="L73" s="158">
        <f>'Dezechilibre(MWh)'!N73/10.711/1000</f>
        <v>1.2333106152553449E-4</v>
      </c>
      <c r="M73" s="158">
        <f>'Dezechilibre(MWh)'!O73/10.711/1000</f>
        <v>2.2981794416954531E-5</v>
      </c>
      <c r="N73" s="158">
        <f>'Dezechilibre(MWh)'!P73/10.711/1000</f>
        <v>1.8939034637288768E-5</v>
      </c>
      <c r="O73" s="158">
        <f>'Dezechilibre(MWh)'!Q73/10.711/1000</f>
        <v>0</v>
      </c>
      <c r="P73" s="158">
        <f>'Dezechilibre(MWh)'!R73/10.711/1000</f>
        <v>0</v>
      </c>
      <c r="Q73" s="158">
        <f>'Dezechilibre(MWh)'!S73/10.711/1000</f>
        <v>0</v>
      </c>
      <c r="R73" s="158">
        <f>'Dezechilibre(MWh)'!T73/10.711/1000</f>
        <v>0</v>
      </c>
      <c r="S73" s="158">
        <f>'Dezechilibre(MWh)'!U73/10.711/1000</f>
        <v>0</v>
      </c>
      <c r="T73" s="158">
        <f>'Dezechilibre(MWh)'!V73/10.711/1000</f>
        <v>0</v>
      </c>
      <c r="U73" s="158">
        <f>'Dezechilibre(MWh)'!W73/10.711/1000</f>
        <v>0</v>
      </c>
      <c r="V73" s="158">
        <f>'Dezechilibre(MWh)'!X73/10.711/1000</f>
        <v>0</v>
      </c>
      <c r="W73" s="158">
        <f>'Dezechilibre(MWh)'!Y73/10.711/1000</f>
        <v>0</v>
      </c>
      <c r="X73" s="158">
        <f>'Dezechilibre(MWh)'!Z73/10.711/1000</f>
        <v>0</v>
      </c>
      <c r="Y73" s="158">
        <f>'Dezechilibre(MWh)'!AA73/10.711/1000</f>
        <v>0</v>
      </c>
      <c r="Z73" s="158">
        <f>'Dezechilibre(MWh)'!AB73/10.711/1000</f>
        <v>0</v>
      </c>
      <c r="AA73" s="158">
        <f>'Dezechilibre(MWh)'!AC73/10.711/1000</f>
        <v>0</v>
      </c>
      <c r="AB73" s="158">
        <f>'Dezechilibre(MWh)'!AD73/10.711/1000</f>
        <v>0</v>
      </c>
      <c r="AC73" s="158">
        <f>'Dezechilibre(MWh)'!AE73/10.711/1000</f>
        <v>0</v>
      </c>
      <c r="AD73" s="158">
        <f>'Dezechilibre(MWh)'!AF73/10.711/1000</f>
        <v>0</v>
      </c>
      <c r="AE73" s="158">
        <f>'Dezechilibre(MWh)'!AG73/10.711/1000</f>
        <v>0</v>
      </c>
      <c r="AF73" s="158">
        <f>'Dezechilibre(MWh)'!AH73/10.711/1000</f>
        <v>0</v>
      </c>
      <c r="AG73" s="158">
        <f>'Dezechilibre(MWh)'!AI73/10.711/1000</f>
        <v>0</v>
      </c>
      <c r="AH73" s="158">
        <f>'Dezechilibre(MWh)'!AJ73/10.711/1000</f>
        <v>0</v>
      </c>
    </row>
    <row r="74" spans="1:34" s="13" customFormat="1" x14ac:dyDescent="0.45">
      <c r="A74" s="102">
        <v>72</v>
      </c>
      <c r="B74" s="15" t="s">
        <v>115</v>
      </c>
      <c r="C74" s="157">
        <f t="shared" si="1"/>
        <v>0</v>
      </c>
      <c r="D74" s="158">
        <f>'Dezechilibre(MWh)'!F74/10.711/1000</f>
        <v>0</v>
      </c>
      <c r="E74" s="158">
        <f>'Dezechilibre(MWh)'!G74/10.711/1000</f>
        <v>0</v>
      </c>
      <c r="F74" s="158">
        <f>'Dezechilibre(MWh)'!H74/10.711/1000</f>
        <v>0</v>
      </c>
      <c r="G74" s="158">
        <f>'Dezechilibre(MWh)'!I74/10.711/1000</f>
        <v>0</v>
      </c>
      <c r="H74" s="158">
        <f>'Dezechilibre(MWh)'!J74/10.711/1000</f>
        <v>0</v>
      </c>
      <c r="I74" s="158">
        <f>'Dezechilibre(MWh)'!K74/10.711/1000</f>
        <v>0</v>
      </c>
      <c r="J74" s="158">
        <f>'Dezechilibre(MWh)'!L74/10.711/1000</f>
        <v>0</v>
      </c>
      <c r="K74" s="158">
        <f>'Dezechilibre(MWh)'!M74/10.711/1000</f>
        <v>0</v>
      </c>
      <c r="L74" s="158">
        <f>'Dezechilibre(MWh)'!N74/10.711/1000</f>
        <v>0</v>
      </c>
      <c r="M74" s="158">
        <f>'Dezechilibre(MWh)'!O74/10.711/1000</f>
        <v>0</v>
      </c>
      <c r="N74" s="158">
        <f>'Dezechilibre(MWh)'!P74/10.711/1000</f>
        <v>0</v>
      </c>
      <c r="O74" s="158">
        <f>'Dezechilibre(MWh)'!Q74/10.711/1000</f>
        <v>0</v>
      </c>
      <c r="P74" s="158">
        <f>'Dezechilibre(MWh)'!R74/10.711/1000</f>
        <v>0</v>
      </c>
      <c r="Q74" s="158">
        <f>'Dezechilibre(MWh)'!S74/10.711/1000</f>
        <v>0</v>
      </c>
      <c r="R74" s="158">
        <f>'Dezechilibre(MWh)'!T74/10.711/1000</f>
        <v>0</v>
      </c>
      <c r="S74" s="158">
        <f>'Dezechilibre(MWh)'!U74/10.711/1000</f>
        <v>0</v>
      </c>
      <c r="T74" s="158">
        <f>'Dezechilibre(MWh)'!V74/10.711/1000</f>
        <v>0</v>
      </c>
      <c r="U74" s="158">
        <f>'Dezechilibre(MWh)'!W74/10.711/1000</f>
        <v>0</v>
      </c>
      <c r="V74" s="158">
        <f>'Dezechilibre(MWh)'!X74/10.711/1000</f>
        <v>0</v>
      </c>
      <c r="W74" s="158">
        <f>'Dezechilibre(MWh)'!Y74/10.711/1000</f>
        <v>0</v>
      </c>
      <c r="X74" s="158">
        <f>'Dezechilibre(MWh)'!Z74/10.711/1000</f>
        <v>0</v>
      </c>
      <c r="Y74" s="158">
        <f>'Dezechilibre(MWh)'!AA74/10.711/1000</f>
        <v>0</v>
      </c>
      <c r="Z74" s="158">
        <f>'Dezechilibre(MWh)'!AB74/10.711/1000</f>
        <v>0</v>
      </c>
      <c r="AA74" s="158">
        <f>'Dezechilibre(MWh)'!AC74/10.711/1000</f>
        <v>0</v>
      </c>
      <c r="AB74" s="158">
        <f>'Dezechilibre(MWh)'!AD74/10.711/1000</f>
        <v>0</v>
      </c>
      <c r="AC74" s="158">
        <f>'Dezechilibre(MWh)'!AE74/10.711/1000</f>
        <v>0</v>
      </c>
      <c r="AD74" s="158">
        <f>'Dezechilibre(MWh)'!AF74/10.711/1000</f>
        <v>0</v>
      </c>
      <c r="AE74" s="158">
        <f>'Dezechilibre(MWh)'!AG74/10.711/1000</f>
        <v>0</v>
      </c>
      <c r="AF74" s="158">
        <f>'Dezechilibre(MWh)'!AH74/10.711/1000</f>
        <v>0</v>
      </c>
      <c r="AG74" s="158">
        <f>'Dezechilibre(MWh)'!AI74/10.711/1000</f>
        <v>0</v>
      </c>
      <c r="AH74" s="158">
        <f>'Dezechilibre(MWh)'!AJ74/10.711/1000</f>
        <v>0</v>
      </c>
    </row>
    <row r="75" spans="1:34" s="13" customFormat="1" x14ac:dyDescent="0.45">
      <c r="A75" s="156">
        <v>73</v>
      </c>
      <c r="B75" s="106" t="s">
        <v>279</v>
      </c>
      <c r="C75" s="157">
        <f t="shared" si="1"/>
        <v>-1.0419003827840537E-3</v>
      </c>
      <c r="D75" s="158">
        <f>'Dezechilibre(MWh)'!F75/10.711/1000</f>
        <v>2.0959322192138925E-4</v>
      </c>
      <c r="E75" s="158">
        <f>'Dezechilibre(MWh)'!G75/10.711/1000</f>
        <v>2.7532583325553172E-4</v>
      </c>
      <c r="F75" s="158">
        <f>'Dezechilibre(MWh)'!H75/10.711/1000</f>
        <v>-4.1631126878909534E-5</v>
      </c>
      <c r="G75" s="158">
        <f>'Dezechilibre(MWh)'!I75/10.711/1000</f>
        <v>-1.5477677154327328E-4</v>
      </c>
      <c r="H75" s="158">
        <f>'Dezechilibre(MWh)'!J75/10.711/1000</f>
        <v>-3.1856278592101576E-4</v>
      </c>
      <c r="I75" s="158">
        <f>'Dezechilibre(MWh)'!K75/10.711/1000</f>
        <v>-8.1271870040145643E-5</v>
      </c>
      <c r="J75" s="158">
        <f>'Dezechilibre(MWh)'!L75/10.711/1000</f>
        <v>-8.5879376342078238E-5</v>
      </c>
      <c r="K75" s="158">
        <f>'Dezechilibre(MWh)'!M75/10.711/1000</f>
        <v>-8.2777798524880954E-5</v>
      </c>
      <c r="L75" s="158">
        <f>'Dezechilibre(MWh)'!N75/10.711/1000</f>
        <v>-9.5754458033797026E-5</v>
      </c>
      <c r="M75" s="158">
        <f>'Dezechilibre(MWh)'!O75/10.711/1000</f>
        <v>-3.3957800392120249E-4</v>
      </c>
      <c r="N75" s="158">
        <f>'Dezechilibre(MWh)'!P75/10.711/1000</f>
        <v>-3.2658724675567176E-4</v>
      </c>
      <c r="O75" s="158">
        <f>'Dezechilibre(MWh)'!Q75/10.711/1000</f>
        <v>0</v>
      </c>
      <c r="P75" s="158">
        <f>'Dezechilibre(MWh)'!R75/10.711/1000</f>
        <v>0</v>
      </c>
      <c r="Q75" s="158">
        <f>'Dezechilibre(MWh)'!S75/10.711/1000</f>
        <v>0</v>
      </c>
      <c r="R75" s="158">
        <f>'Dezechilibre(MWh)'!T75/10.711/1000</f>
        <v>0</v>
      </c>
      <c r="S75" s="158">
        <f>'Dezechilibre(MWh)'!U75/10.711/1000</f>
        <v>0</v>
      </c>
      <c r="T75" s="158">
        <f>'Dezechilibre(MWh)'!V75/10.711/1000</f>
        <v>0</v>
      </c>
      <c r="U75" s="158">
        <f>'Dezechilibre(MWh)'!W75/10.711/1000</f>
        <v>0</v>
      </c>
      <c r="V75" s="158">
        <f>'Dezechilibre(MWh)'!X75/10.711/1000</f>
        <v>0</v>
      </c>
      <c r="W75" s="158">
        <f>'Dezechilibre(MWh)'!Y75/10.711/1000</f>
        <v>0</v>
      </c>
      <c r="X75" s="158">
        <f>'Dezechilibre(MWh)'!Z75/10.711/1000</f>
        <v>0</v>
      </c>
      <c r="Y75" s="158">
        <f>'Dezechilibre(MWh)'!AA75/10.711/1000</f>
        <v>0</v>
      </c>
      <c r="Z75" s="158">
        <f>'Dezechilibre(MWh)'!AB75/10.711/1000</f>
        <v>0</v>
      </c>
      <c r="AA75" s="158">
        <f>'Dezechilibre(MWh)'!AC75/10.711/1000</f>
        <v>0</v>
      </c>
      <c r="AB75" s="158">
        <f>'Dezechilibre(MWh)'!AD75/10.711/1000</f>
        <v>0</v>
      </c>
      <c r="AC75" s="158">
        <f>'Dezechilibre(MWh)'!AE75/10.711/1000</f>
        <v>0</v>
      </c>
      <c r="AD75" s="158">
        <f>'Dezechilibre(MWh)'!AF75/10.711/1000</f>
        <v>0</v>
      </c>
      <c r="AE75" s="158">
        <f>'Dezechilibre(MWh)'!AG75/10.711/1000</f>
        <v>0</v>
      </c>
      <c r="AF75" s="158">
        <f>'Dezechilibre(MWh)'!AH75/10.711/1000</f>
        <v>0</v>
      </c>
      <c r="AG75" s="158">
        <f>'Dezechilibre(MWh)'!AI75/10.711/1000</f>
        <v>0</v>
      </c>
      <c r="AH75" s="158">
        <f>'Dezechilibre(MWh)'!AJ75/10.711/1000</f>
        <v>0</v>
      </c>
    </row>
    <row r="76" spans="1:34" s="13" customFormat="1" x14ac:dyDescent="0.45">
      <c r="A76" s="102">
        <v>74</v>
      </c>
      <c r="B76" s="107" t="s">
        <v>114</v>
      </c>
      <c r="C76" s="157">
        <f t="shared" si="1"/>
        <v>-1.2176419568667724E-3</v>
      </c>
      <c r="D76" s="158">
        <f>'Dezechilibre(MWh)'!F76/10.711/1000</f>
        <v>-1.0591513397441882E-4</v>
      </c>
      <c r="E76" s="158">
        <f>'Dezechilibre(MWh)'!G76/10.711/1000</f>
        <v>-1.5901120343572028E-4</v>
      </c>
      <c r="F76" s="158">
        <f>'Dezechilibre(MWh)'!H76/10.711/1000</f>
        <v>-1.3776342078237325E-4</v>
      </c>
      <c r="G76" s="158">
        <f>'Dezechilibre(MWh)'!I76/10.711/1000</f>
        <v>-1.4139641490056951E-4</v>
      </c>
      <c r="H76" s="158">
        <f>'Dezechilibre(MWh)'!J76/10.711/1000</f>
        <v>-9.9156941462048373E-5</v>
      </c>
      <c r="I76" s="158">
        <f>'Dezechilibre(MWh)'!K76/10.711/1000</f>
        <v>-7.1873961348146767E-5</v>
      </c>
      <c r="J76" s="158">
        <f>'Dezechilibre(MWh)'!L76/10.711/1000</f>
        <v>-6.7801045654000556E-5</v>
      </c>
      <c r="K76" s="158">
        <f>'Dezechilibre(MWh)'!M76/10.711/1000</f>
        <v>-5.7951918588367102E-5</v>
      </c>
      <c r="L76" s="158">
        <f>'Dezechilibre(MWh)'!N76/10.711/1000</f>
        <v>-8.3430678741480723E-5</v>
      </c>
      <c r="M76" s="158">
        <f>'Dezechilibre(MWh)'!O76/10.711/1000</f>
        <v>-1.5522164130333301E-4</v>
      </c>
      <c r="N76" s="158">
        <f>'Dezechilibre(MWh)'!P76/10.711/1000</f>
        <v>-1.3811959667631404E-4</v>
      </c>
      <c r="O76" s="158">
        <f>'Dezechilibre(MWh)'!Q76/10.711/1000</f>
        <v>0</v>
      </c>
      <c r="P76" s="158">
        <f>'Dezechilibre(MWh)'!R76/10.711/1000</f>
        <v>0</v>
      </c>
      <c r="Q76" s="158">
        <f>'Dezechilibre(MWh)'!S76/10.711/1000</f>
        <v>0</v>
      </c>
      <c r="R76" s="158">
        <f>'Dezechilibre(MWh)'!T76/10.711/1000</f>
        <v>0</v>
      </c>
      <c r="S76" s="158">
        <f>'Dezechilibre(MWh)'!U76/10.711/1000</f>
        <v>0</v>
      </c>
      <c r="T76" s="158">
        <f>'Dezechilibre(MWh)'!V76/10.711/1000</f>
        <v>0</v>
      </c>
      <c r="U76" s="158">
        <f>'Dezechilibre(MWh)'!W76/10.711/1000</f>
        <v>0</v>
      </c>
      <c r="V76" s="158">
        <f>'Dezechilibre(MWh)'!X76/10.711/1000</f>
        <v>0</v>
      </c>
      <c r="W76" s="158">
        <f>'Dezechilibre(MWh)'!Y76/10.711/1000</f>
        <v>0</v>
      </c>
      <c r="X76" s="158">
        <f>'Dezechilibre(MWh)'!Z76/10.711/1000</f>
        <v>0</v>
      </c>
      <c r="Y76" s="158">
        <f>'Dezechilibre(MWh)'!AA76/10.711/1000</f>
        <v>0</v>
      </c>
      <c r="Z76" s="158">
        <f>'Dezechilibre(MWh)'!AB76/10.711/1000</f>
        <v>0</v>
      </c>
      <c r="AA76" s="158">
        <f>'Dezechilibre(MWh)'!AC76/10.711/1000</f>
        <v>0</v>
      </c>
      <c r="AB76" s="158">
        <f>'Dezechilibre(MWh)'!AD76/10.711/1000</f>
        <v>0</v>
      </c>
      <c r="AC76" s="158">
        <f>'Dezechilibre(MWh)'!AE76/10.711/1000</f>
        <v>0</v>
      </c>
      <c r="AD76" s="158">
        <f>'Dezechilibre(MWh)'!AF76/10.711/1000</f>
        <v>0</v>
      </c>
      <c r="AE76" s="158">
        <f>'Dezechilibre(MWh)'!AG76/10.711/1000</f>
        <v>0</v>
      </c>
      <c r="AF76" s="158">
        <f>'Dezechilibre(MWh)'!AH76/10.711/1000</f>
        <v>0</v>
      </c>
      <c r="AG76" s="158">
        <f>'Dezechilibre(MWh)'!AI76/10.711/1000</f>
        <v>0</v>
      </c>
      <c r="AH76" s="158">
        <f>'Dezechilibre(MWh)'!AJ76/10.711/1000</f>
        <v>0</v>
      </c>
    </row>
    <row r="77" spans="1:34" s="13" customFormat="1" x14ac:dyDescent="0.45">
      <c r="A77" s="156">
        <v>75</v>
      </c>
      <c r="B77" s="15" t="s">
        <v>282</v>
      </c>
      <c r="C77" s="157">
        <f t="shared" si="1"/>
        <v>-1.5031276258052467E-5</v>
      </c>
      <c r="D77" s="158">
        <f>'Dezechilibre(MWh)'!F77/10.711/1000</f>
        <v>0</v>
      </c>
      <c r="E77" s="158">
        <f>'Dezechilibre(MWh)'!G77/10.711/1000</f>
        <v>-2.1473251797217811E-6</v>
      </c>
      <c r="F77" s="158">
        <f>'Dezechilibre(MWh)'!H77/10.711/1000</f>
        <v>-2.1473251797217811E-6</v>
      </c>
      <c r="G77" s="158">
        <f>'Dezechilibre(MWh)'!I77/10.711/1000</f>
        <v>-2.1473251797217811E-6</v>
      </c>
      <c r="H77" s="158">
        <f>'Dezechilibre(MWh)'!J77/10.711/1000</f>
        <v>-2.1473251797217811E-6</v>
      </c>
      <c r="I77" s="158">
        <f>'Dezechilibre(MWh)'!K77/10.711/1000</f>
        <v>-2.1473251797217811E-6</v>
      </c>
      <c r="J77" s="158">
        <f>'Dezechilibre(MWh)'!L77/10.711/1000</f>
        <v>-2.1473251797217811E-6</v>
      </c>
      <c r="K77" s="158">
        <f>'Dezechilibre(MWh)'!M77/10.711/1000</f>
        <v>-2.1473251797217811E-6</v>
      </c>
      <c r="L77" s="158">
        <f>'Dezechilibre(MWh)'!N77/10.711/1000</f>
        <v>0</v>
      </c>
      <c r="M77" s="158">
        <f>'Dezechilibre(MWh)'!O77/10.711/1000</f>
        <v>0</v>
      </c>
      <c r="N77" s="158">
        <f>'Dezechilibre(MWh)'!P77/10.711/1000</f>
        <v>0</v>
      </c>
      <c r="O77" s="158">
        <f>'Dezechilibre(MWh)'!Q77/10.711/1000</f>
        <v>0</v>
      </c>
      <c r="P77" s="158">
        <f>'Dezechilibre(MWh)'!R77/10.711/1000</f>
        <v>0</v>
      </c>
      <c r="Q77" s="158">
        <f>'Dezechilibre(MWh)'!S77/10.711/1000</f>
        <v>0</v>
      </c>
      <c r="R77" s="158">
        <f>'Dezechilibre(MWh)'!T77/10.711/1000</f>
        <v>0</v>
      </c>
      <c r="S77" s="158">
        <f>'Dezechilibre(MWh)'!U77/10.711/1000</f>
        <v>0</v>
      </c>
      <c r="T77" s="158">
        <f>'Dezechilibre(MWh)'!V77/10.711/1000</f>
        <v>0</v>
      </c>
      <c r="U77" s="158">
        <f>'Dezechilibre(MWh)'!W77/10.711/1000</f>
        <v>0</v>
      </c>
      <c r="V77" s="158">
        <f>'Dezechilibre(MWh)'!X77/10.711/1000</f>
        <v>0</v>
      </c>
      <c r="W77" s="158">
        <f>'Dezechilibre(MWh)'!Y77/10.711/1000</f>
        <v>0</v>
      </c>
      <c r="X77" s="158">
        <f>'Dezechilibre(MWh)'!Z77/10.711/1000</f>
        <v>0</v>
      </c>
      <c r="Y77" s="158">
        <f>'Dezechilibre(MWh)'!AA77/10.711/1000</f>
        <v>0</v>
      </c>
      <c r="Z77" s="158">
        <f>'Dezechilibre(MWh)'!AB77/10.711/1000</f>
        <v>0</v>
      </c>
      <c r="AA77" s="158">
        <f>'Dezechilibre(MWh)'!AC77/10.711/1000</f>
        <v>0</v>
      </c>
      <c r="AB77" s="158">
        <f>'Dezechilibre(MWh)'!AD77/10.711/1000</f>
        <v>0</v>
      </c>
      <c r="AC77" s="158">
        <f>'Dezechilibre(MWh)'!AE77/10.711/1000</f>
        <v>0</v>
      </c>
      <c r="AD77" s="158">
        <f>'Dezechilibre(MWh)'!AF77/10.711/1000</f>
        <v>0</v>
      </c>
      <c r="AE77" s="158">
        <f>'Dezechilibre(MWh)'!AG77/10.711/1000</f>
        <v>0</v>
      </c>
      <c r="AF77" s="158">
        <f>'Dezechilibre(MWh)'!AH77/10.711/1000</f>
        <v>0</v>
      </c>
      <c r="AG77" s="158">
        <f>'Dezechilibre(MWh)'!AI77/10.711/1000</f>
        <v>0</v>
      </c>
      <c r="AH77" s="158">
        <f>'Dezechilibre(MWh)'!AJ77/10.711/1000</f>
        <v>0</v>
      </c>
    </row>
    <row r="78" spans="1:34" s="13" customFormat="1" x14ac:dyDescent="0.45">
      <c r="A78" s="102">
        <v>76</v>
      </c>
      <c r="B78" s="17" t="s">
        <v>276</v>
      </c>
      <c r="C78" s="157">
        <f t="shared" si="1"/>
        <v>0</v>
      </c>
      <c r="D78" s="158">
        <f>'Dezechilibre(MWh)'!F78/10.711/1000</f>
        <v>0</v>
      </c>
      <c r="E78" s="158">
        <f>'Dezechilibre(MWh)'!G78/10.711/1000</f>
        <v>0</v>
      </c>
      <c r="F78" s="158">
        <f>'Dezechilibre(MWh)'!H78/10.711/1000</f>
        <v>0</v>
      </c>
      <c r="G78" s="158">
        <f>'Dezechilibre(MWh)'!I78/10.711/1000</f>
        <v>0</v>
      </c>
      <c r="H78" s="158">
        <f>'Dezechilibre(MWh)'!J78/10.711/1000</f>
        <v>0</v>
      </c>
      <c r="I78" s="158">
        <f>'Dezechilibre(MWh)'!K78/10.711/1000</f>
        <v>0</v>
      </c>
      <c r="J78" s="158">
        <f>'Dezechilibre(MWh)'!L78/10.711/1000</f>
        <v>0</v>
      </c>
      <c r="K78" s="158">
        <f>'Dezechilibre(MWh)'!M78/10.711/1000</f>
        <v>0</v>
      </c>
      <c r="L78" s="158">
        <f>'Dezechilibre(MWh)'!N78/10.711/1000</f>
        <v>0</v>
      </c>
      <c r="M78" s="158">
        <f>'Dezechilibre(MWh)'!O78/10.711/1000</f>
        <v>0</v>
      </c>
      <c r="N78" s="158">
        <f>'Dezechilibre(MWh)'!P78/10.711/1000</f>
        <v>0</v>
      </c>
      <c r="O78" s="158">
        <f>'Dezechilibre(MWh)'!Q78/10.711/1000</f>
        <v>0</v>
      </c>
      <c r="P78" s="158">
        <f>'Dezechilibre(MWh)'!R78/10.711/1000</f>
        <v>0</v>
      </c>
      <c r="Q78" s="158">
        <f>'Dezechilibre(MWh)'!S78/10.711/1000</f>
        <v>0</v>
      </c>
      <c r="R78" s="158">
        <f>'Dezechilibre(MWh)'!T78/10.711/1000</f>
        <v>0</v>
      </c>
      <c r="S78" s="158">
        <f>'Dezechilibre(MWh)'!U78/10.711/1000</f>
        <v>0</v>
      </c>
      <c r="T78" s="158">
        <f>'Dezechilibre(MWh)'!V78/10.711/1000</f>
        <v>0</v>
      </c>
      <c r="U78" s="158">
        <f>'Dezechilibre(MWh)'!W78/10.711/1000</f>
        <v>0</v>
      </c>
      <c r="V78" s="158">
        <f>'Dezechilibre(MWh)'!X78/10.711/1000</f>
        <v>0</v>
      </c>
      <c r="W78" s="158">
        <f>'Dezechilibre(MWh)'!Y78/10.711/1000</f>
        <v>0</v>
      </c>
      <c r="X78" s="158">
        <f>'Dezechilibre(MWh)'!Z78/10.711/1000</f>
        <v>0</v>
      </c>
      <c r="Y78" s="158">
        <f>'Dezechilibre(MWh)'!AA78/10.711/1000</f>
        <v>0</v>
      </c>
      <c r="Z78" s="158">
        <f>'Dezechilibre(MWh)'!AB78/10.711/1000</f>
        <v>0</v>
      </c>
      <c r="AA78" s="158">
        <f>'Dezechilibre(MWh)'!AC78/10.711/1000</f>
        <v>0</v>
      </c>
      <c r="AB78" s="158">
        <f>'Dezechilibre(MWh)'!AD78/10.711/1000</f>
        <v>0</v>
      </c>
      <c r="AC78" s="158">
        <f>'Dezechilibre(MWh)'!AE78/10.711/1000</f>
        <v>0</v>
      </c>
      <c r="AD78" s="158">
        <f>'Dezechilibre(MWh)'!AF78/10.711/1000</f>
        <v>0</v>
      </c>
      <c r="AE78" s="158">
        <f>'Dezechilibre(MWh)'!AG78/10.711/1000</f>
        <v>0</v>
      </c>
      <c r="AF78" s="158">
        <f>'Dezechilibre(MWh)'!AH78/10.711/1000</f>
        <v>0</v>
      </c>
      <c r="AG78" s="158">
        <f>'Dezechilibre(MWh)'!AI78/10.711/1000</f>
        <v>0</v>
      </c>
      <c r="AH78" s="158">
        <f>'Dezechilibre(MWh)'!AJ78/10.711/1000</f>
        <v>0</v>
      </c>
    </row>
    <row r="79" spans="1:34" s="13" customFormat="1" x14ac:dyDescent="0.45">
      <c r="A79" s="156">
        <v>77</v>
      </c>
      <c r="B79" s="15" t="s">
        <v>52</v>
      </c>
      <c r="C79" s="157">
        <f t="shared" si="1"/>
        <v>0</v>
      </c>
      <c r="D79" s="158">
        <f>'Dezechilibre(MWh)'!F79/10.711/1000</f>
        <v>0</v>
      </c>
      <c r="E79" s="158">
        <f>'Dezechilibre(MWh)'!G79/10.711/1000</f>
        <v>0</v>
      </c>
      <c r="F79" s="158">
        <f>'Dezechilibre(MWh)'!H79/10.711/1000</f>
        <v>0</v>
      </c>
      <c r="G79" s="158">
        <f>'Dezechilibre(MWh)'!I79/10.711/1000</f>
        <v>0</v>
      </c>
      <c r="H79" s="158">
        <f>'Dezechilibre(MWh)'!J79/10.711/1000</f>
        <v>0</v>
      </c>
      <c r="I79" s="158">
        <f>'Dezechilibre(MWh)'!K79/10.711/1000</f>
        <v>0</v>
      </c>
      <c r="J79" s="158">
        <f>'Dezechilibre(MWh)'!L79/10.711/1000</f>
        <v>0</v>
      </c>
      <c r="K79" s="158">
        <f>'Dezechilibre(MWh)'!M79/10.711/1000</f>
        <v>0</v>
      </c>
      <c r="L79" s="158">
        <f>'Dezechilibre(MWh)'!N79/10.711/1000</f>
        <v>0</v>
      </c>
      <c r="M79" s="158">
        <f>'Dezechilibre(MWh)'!O79/10.711/1000</f>
        <v>0</v>
      </c>
      <c r="N79" s="158">
        <f>'Dezechilibre(MWh)'!P79/10.711/1000</f>
        <v>0</v>
      </c>
      <c r="O79" s="158">
        <f>'Dezechilibre(MWh)'!Q79/10.711/1000</f>
        <v>0</v>
      </c>
      <c r="P79" s="158">
        <f>'Dezechilibre(MWh)'!R79/10.711/1000</f>
        <v>0</v>
      </c>
      <c r="Q79" s="158">
        <f>'Dezechilibre(MWh)'!S79/10.711/1000</f>
        <v>0</v>
      </c>
      <c r="R79" s="158">
        <f>'Dezechilibre(MWh)'!T79/10.711/1000</f>
        <v>0</v>
      </c>
      <c r="S79" s="158">
        <f>'Dezechilibre(MWh)'!U79/10.711/1000</f>
        <v>0</v>
      </c>
      <c r="T79" s="158">
        <f>'Dezechilibre(MWh)'!V79/10.711/1000</f>
        <v>0</v>
      </c>
      <c r="U79" s="158">
        <f>'Dezechilibre(MWh)'!W79/10.711/1000</f>
        <v>0</v>
      </c>
      <c r="V79" s="158">
        <f>'Dezechilibre(MWh)'!X79/10.711/1000</f>
        <v>0</v>
      </c>
      <c r="W79" s="158">
        <f>'Dezechilibre(MWh)'!Y79/10.711/1000</f>
        <v>0</v>
      </c>
      <c r="X79" s="158">
        <f>'Dezechilibre(MWh)'!Z79/10.711/1000</f>
        <v>0</v>
      </c>
      <c r="Y79" s="158">
        <f>'Dezechilibre(MWh)'!AA79/10.711/1000</f>
        <v>0</v>
      </c>
      <c r="Z79" s="158">
        <f>'Dezechilibre(MWh)'!AB79/10.711/1000</f>
        <v>0</v>
      </c>
      <c r="AA79" s="158">
        <f>'Dezechilibre(MWh)'!AC79/10.711/1000</f>
        <v>0</v>
      </c>
      <c r="AB79" s="158">
        <f>'Dezechilibre(MWh)'!AD79/10.711/1000</f>
        <v>0</v>
      </c>
      <c r="AC79" s="158">
        <f>'Dezechilibre(MWh)'!AE79/10.711/1000</f>
        <v>0</v>
      </c>
      <c r="AD79" s="158">
        <f>'Dezechilibre(MWh)'!AF79/10.711/1000</f>
        <v>0</v>
      </c>
      <c r="AE79" s="158">
        <f>'Dezechilibre(MWh)'!AG79/10.711/1000</f>
        <v>0</v>
      </c>
      <c r="AF79" s="158">
        <f>'Dezechilibre(MWh)'!AH79/10.711/1000</f>
        <v>0</v>
      </c>
      <c r="AG79" s="158">
        <f>'Dezechilibre(MWh)'!AI79/10.711/1000</f>
        <v>0</v>
      </c>
      <c r="AH79" s="158">
        <f>'Dezechilibre(MWh)'!AJ79/10.711/1000</f>
        <v>0</v>
      </c>
    </row>
    <row r="80" spans="1:34" s="13" customFormat="1" x14ac:dyDescent="0.45">
      <c r="A80" s="102">
        <v>78</v>
      </c>
      <c r="B80" s="15" t="s">
        <v>130</v>
      </c>
      <c r="C80" s="157">
        <f t="shared" si="1"/>
        <v>0</v>
      </c>
      <c r="D80" s="158">
        <f>'Dezechilibre(MWh)'!F80/10.711/1000</f>
        <v>0</v>
      </c>
      <c r="E80" s="158">
        <f>'Dezechilibre(MWh)'!G80/10.711/1000</f>
        <v>0</v>
      </c>
      <c r="F80" s="158">
        <f>'Dezechilibre(MWh)'!H80/10.711/1000</f>
        <v>0</v>
      </c>
      <c r="G80" s="158">
        <f>'Dezechilibre(MWh)'!I80/10.711/1000</f>
        <v>0</v>
      </c>
      <c r="H80" s="158">
        <f>'Dezechilibre(MWh)'!J80/10.711/1000</f>
        <v>0</v>
      </c>
      <c r="I80" s="158">
        <f>'Dezechilibre(MWh)'!K80/10.711/1000</f>
        <v>0</v>
      </c>
      <c r="J80" s="158">
        <f>'Dezechilibre(MWh)'!L80/10.711/1000</f>
        <v>0</v>
      </c>
      <c r="K80" s="158">
        <f>'Dezechilibre(MWh)'!M80/10.711/1000</f>
        <v>0</v>
      </c>
      <c r="L80" s="158">
        <f>'Dezechilibre(MWh)'!N80/10.711/1000</f>
        <v>0</v>
      </c>
      <c r="M80" s="158">
        <f>'Dezechilibre(MWh)'!O80/10.711/1000</f>
        <v>0</v>
      </c>
      <c r="N80" s="158">
        <f>'Dezechilibre(MWh)'!P80/10.711/1000</f>
        <v>0</v>
      </c>
      <c r="O80" s="158">
        <f>'Dezechilibre(MWh)'!Q80/10.711/1000</f>
        <v>0</v>
      </c>
      <c r="P80" s="158">
        <f>'Dezechilibre(MWh)'!R80/10.711/1000</f>
        <v>0</v>
      </c>
      <c r="Q80" s="158">
        <f>'Dezechilibre(MWh)'!S80/10.711/1000</f>
        <v>0</v>
      </c>
      <c r="R80" s="158">
        <f>'Dezechilibre(MWh)'!T80/10.711/1000</f>
        <v>0</v>
      </c>
      <c r="S80" s="158">
        <f>'Dezechilibre(MWh)'!U80/10.711/1000</f>
        <v>0</v>
      </c>
      <c r="T80" s="158">
        <f>'Dezechilibre(MWh)'!V80/10.711/1000</f>
        <v>0</v>
      </c>
      <c r="U80" s="158">
        <f>'Dezechilibre(MWh)'!W80/10.711/1000</f>
        <v>0</v>
      </c>
      <c r="V80" s="158">
        <f>'Dezechilibre(MWh)'!X80/10.711/1000</f>
        <v>0</v>
      </c>
      <c r="W80" s="158">
        <f>'Dezechilibre(MWh)'!Y80/10.711/1000</f>
        <v>0</v>
      </c>
      <c r="X80" s="158">
        <f>'Dezechilibre(MWh)'!Z80/10.711/1000</f>
        <v>0</v>
      </c>
      <c r="Y80" s="158">
        <f>'Dezechilibre(MWh)'!AA80/10.711/1000</f>
        <v>0</v>
      </c>
      <c r="Z80" s="158">
        <f>'Dezechilibre(MWh)'!AB80/10.711/1000</f>
        <v>0</v>
      </c>
      <c r="AA80" s="158">
        <f>'Dezechilibre(MWh)'!AC80/10.711/1000</f>
        <v>0</v>
      </c>
      <c r="AB80" s="158">
        <f>'Dezechilibre(MWh)'!AD80/10.711/1000</f>
        <v>0</v>
      </c>
      <c r="AC80" s="158">
        <f>'Dezechilibre(MWh)'!AE80/10.711/1000</f>
        <v>0</v>
      </c>
      <c r="AD80" s="158">
        <f>'Dezechilibre(MWh)'!AF80/10.711/1000</f>
        <v>0</v>
      </c>
      <c r="AE80" s="158">
        <f>'Dezechilibre(MWh)'!AG80/10.711/1000</f>
        <v>0</v>
      </c>
      <c r="AF80" s="158">
        <f>'Dezechilibre(MWh)'!AH80/10.711/1000</f>
        <v>0</v>
      </c>
      <c r="AG80" s="158">
        <f>'Dezechilibre(MWh)'!AI80/10.711/1000</f>
        <v>0</v>
      </c>
      <c r="AH80" s="158">
        <f>'Dezechilibre(MWh)'!AJ80/10.711/1000</f>
        <v>0</v>
      </c>
    </row>
    <row r="81" spans="1:34" s="13" customFormat="1" x14ac:dyDescent="0.45">
      <c r="A81" s="156">
        <v>79</v>
      </c>
      <c r="B81" s="15" t="s">
        <v>229</v>
      </c>
      <c r="C81" s="157">
        <f t="shared" si="1"/>
        <v>0</v>
      </c>
      <c r="D81" s="158">
        <f>'Dezechilibre(MWh)'!F81/10.711/1000</f>
        <v>0</v>
      </c>
      <c r="E81" s="158">
        <f>'Dezechilibre(MWh)'!G81/10.711/1000</f>
        <v>0</v>
      </c>
      <c r="F81" s="158">
        <f>'Dezechilibre(MWh)'!H81/10.711/1000</f>
        <v>0</v>
      </c>
      <c r="G81" s="158">
        <f>'Dezechilibre(MWh)'!I81/10.711/1000</f>
        <v>0</v>
      </c>
      <c r="H81" s="158">
        <f>'Dezechilibre(MWh)'!J81/10.711/1000</f>
        <v>0</v>
      </c>
      <c r="I81" s="158">
        <f>'Dezechilibre(MWh)'!K81/10.711/1000</f>
        <v>0</v>
      </c>
      <c r="J81" s="158">
        <f>'Dezechilibre(MWh)'!L81/10.711/1000</f>
        <v>0</v>
      </c>
      <c r="K81" s="158">
        <f>'Dezechilibre(MWh)'!M81/10.711/1000</f>
        <v>0</v>
      </c>
      <c r="L81" s="158">
        <f>'Dezechilibre(MWh)'!N81/10.711/1000</f>
        <v>0</v>
      </c>
      <c r="M81" s="158">
        <f>'Dezechilibre(MWh)'!O81/10.711/1000</f>
        <v>0</v>
      </c>
      <c r="N81" s="158">
        <f>'Dezechilibre(MWh)'!P81/10.711/1000</f>
        <v>0</v>
      </c>
      <c r="O81" s="158">
        <f>'Dezechilibre(MWh)'!Q81/10.711/1000</f>
        <v>0</v>
      </c>
      <c r="P81" s="158">
        <f>'Dezechilibre(MWh)'!R81/10.711/1000</f>
        <v>0</v>
      </c>
      <c r="Q81" s="158">
        <f>'Dezechilibre(MWh)'!S81/10.711/1000</f>
        <v>0</v>
      </c>
      <c r="R81" s="158">
        <f>'Dezechilibre(MWh)'!T81/10.711/1000</f>
        <v>0</v>
      </c>
      <c r="S81" s="158">
        <f>'Dezechilibre(MWh)'!U81/10.711/1000</f>
        <v>0</v>
      </c>
      <c r="T81" s="158">
        <f>'Dezechilibre(MWh)'!V81/10.711/1000</f>
        <v>0</v>
      </c>
      <c r="U81" s="158">
        <f>'Dezechilibre(MWh)'!W81/10.711/1000</f>
        <v>0</v>
      </c>
      <c r="V81" s="158">
        <f>'Dezechilibre(MWh)'!X81/10.711/1000</f>
        <v>0</v>
      </c>
      <c r="W81" s="158">
        <f>'Dezechilibre(MWh)'!Y81/10.711/1000</f>
        <v>0</v>
      </c>
      <c r="X81" s="158">
        <f>'Dezechilibre(MWh)'!Z81/10.711/1000</f>
        <v>0</v>
      </c>
      <c r="Y81" s="158">
        <f>'Dezechilibre(MWh)'!AA81/10.711/1000</f>
        <v>0</v>
      </c>
      <c r="Z81" s="158">
        <f>'Dezechilibre(MWh)'!AB81/10.711/1000</f>
        <v>0</v>
      </c>
      <c r="AA81" s="158">
        <f>'Dezechilibre(MWh)'!AC81/10.711/1000</f>
        <v>0</v>
      </c>
      <c r="AB81" s="158">
        <f>'Dezechilibre(MWh)'!AD81/10.711/1000</f>
        <v>0</v>
      </c>
      <c r="AC81" s="158">
        <f>'Dezechilibre(MWh)'!AE81/10.711/1000</f>
        <v>0</v>
      </c>
      <c r="AD81" s="158">
        <f>'Dezechilibre(MWh)'!AF81/10.711/1000</f>
        <v>0</v>
      </c>
      <c r="AE81" s="158">
        <f>'Dezechilibre(MWh)'!AG81/10.711/1000</f>
        <v>0</v>
      </c>
      <c r="AF81" s="158">
        <f>'Dezechilibre(MWh)'!AH81/10.711/1000</f>
        <v>0</v>
      </c>
      <c r="AG81" s="158">
        <f>'Dezechilibre(MWh)'!AI81/10.711/1000</f>
        <v>0</v>
      </c>
      <c r="AH81" s="158">
        <f>'Dezechilibre(MWh)'!AJ81/10.711/1000</f>
        <v>0</v>
      </c>
    </row>
    <row r="82" spans="1:34" s="13" customFormat="1" x14ac:dyDescent="0.45">
      <c r="A82" s="102">
        <v>80</v>
      </c>
      <c r="B82" s="15" t="s">
        <v>230</v>
      </c>
      <c r="C82" s="157">
        <f t="shared" si="1"/>
        <v>0</v>
      </c>
      <c r="D82" s="158">
        <f>'Dezechilibre(MWh)'!F82/10.711/1000</f>
        <v>0</v>
      </c>
      <c r="E82" s="158">
        <f>'Dezechilibre(MWh)'!G82/10.711/1000</f>
        <v>0</v>
      </c>
      <c r="F82" s="158">
        <f>'Dezechilibre(MWh)'!H82/10.711/1000</f>
        <v>0</v>
      </c>
      <c r="G82" s="158">
        <f>'Dezechilibre(MWh)'!I82/10.711/1000</f>
        <v>0</v>
      </c>
      <c r="H82" s="158">
        <f>'Dezechilibre(MWh)'!J82/10.711/1000</f>
        <v>0</v>
      </c>
      <c r="I82" s="158">
        <f>'Dezechilibre(MWh)'!K82/10.711/1000</f>
        <v>0</v>
      </c>
      <c r="J82" s="158">
        <f>'Dezechilibre(MWh)'!L82/10.711/1000</f>
        <v>0</v>
      </c>
      <c r="K82" s="158">
        <f>'Dezechilibre(MWh)'!M82/10.711/1000</f>
        <v>0</v>
      </c>
      <c r="L82" s="158">
        <f>'Dezechilibre(MWh)'!N82/10.711/1000</f>
        <v>0</v>
      </c>
      <c r="M82" s="158">
        <f>'Dezechilibre(MWh)'!O82/10.711/1000</f>
        <v>0</v>
      </c>
      <c r="N82" s="158">
        <f>'Dezechilibre(MWh)'!P82/10.711/1000</f>
        <v>0</v>
      </c>
      <c r="O82" s="158">
        <f>'Dezechilibre(MWh)'!Q82/10.711/1000</f>
        <v>0</v>
      </c>
      <c r="P82" s="158">
        <f>'Dezechilibre(MWh)'!R82/10.711/1000</f>
        <v>0</v>
      </c>
      <c r="Q82" s="158">
        <f>'Dezechilibre(MWh)'!S82/10.711/1000</f>
        <v>0</v>
      </c>
      <c r="R82" s="158">
        <f>'Dezechilibre(MWh)'!T82/10.711/1000</f>
        <v>0</v>
      </c>
      <c r="S82" s="158">
        <f>'Dezechilibre(MWh)'!U82/10.711/1000</f>
        <v>0</v>
      </c>
      <c r="T82" s="158">
        <f>'Dezechilibre(MWh)'!V82/10.711/1000</f>
        <v>0</v>
      </c>
      <c r="U82" s="158">
        <f>'Dezechilibre(MWh)'!W82/10.711/1000</f>
        <v>0</v>
      </c>
      <c r="V82" s="158">
        <f>'Dezechilibre(MWh)'!X82/10.711/1000</f>
        <v>0</v>
      </c>
      <c r="W82" s="158">
        <f>'Dezechilibre(MWh)'!Y82/10.711/1000</f>
        <v>0</v>
      </c>
      <c r="X82" s="158">
        <f>'Dezechilibre(MWh)'!Z82/10.711/1000</f>
        <v>0</v>
      </c>
      <c r="Y82" s="158">
        <f>'Dezechilibre(MWh)'!AA82/10.711/1000</f>
        <v>0</v>
      </c>
      <c r="Z82" s="158">
        <f>'Dezechilibre(MWh)'!AB82/10.711/1000</f>
        <v>0</v>
      </c>
      <c r="AA82" s="158">
        <f>'Dezechilibre(MWh)'!AC82/10.711/1000</f>
        <v>0</v>
      </c>
      <c r="AB82" s="158">
        <f>'Dezechilibre(MWh)'!AD82/10.711/1000</f>
        <v>0</v>
      </c>
      <c r="AC82" s="158">
        <f>'Dezechilibre(MWh)'!AE82/10.711/1000</f>
        <v>0</v>
      </c>
      <c r="AD82" s="158">
        <f>'Dezechilibre(MWh)'!AF82/10.711/1000</f>
        <v>0</v>
      </c>
      <c r="AE82" s="158">
        <f>'Dezechilibre(MWh)'!AG82/10.711/1000</f>
        <v>0</v>
      </c>
      <c r="AF82" s="158">
        <f>'Dezechilibre(MWh)'!AH82/10.711/1000</f>
        <v>0</v>
      </c>
      <c r="AG82" s="158">
        <f>'Dezechilibre(MWh)'!AI82/10.711/1000</f>
        <v>0</v>
      </c>
      <c r="AH82" s="158">
        <f>'Dezechilibre(MWh)'!AJ82/10.711/1000</f>
        <v>0</v>
      </c>
    </row>
    <row r="83" spans="1:34" s="13" customFormat="1" x14ac:dyDescent="0.45">
      <c r="A83" s="156">
        <v>81</v>
      </c>
      <c r="B83" s="15" t="s">
        <v>150</v>
      </c>
      <c r="C83" s="157">
        <f t="shared" si="1"/>
        <v>0</v>
      </c>
      <c r="D83" s="158">
        <f>'Dezechilibre(MWh)'!F83/10.711/1000</f>
        <v>0</v>
      </c>
      <c r="E83" s="158">
        <f>'Dezechilibre(MWh)'!G83/10.711/1000</f>
        <v>0</v>
      </c>
      <c r="F83" s="158">
        <f>'Dezechilibre(MWh)'!H83/10.711/1000</f>
        <v>0</v>
      </c>
      <c r="G83" s="158">
        <f>'Dezechilibre(MWh)'!I83/10.711/1000</f>
        <v>0</v>
      </c>
      <c r="H83" s="158">
        <f>'Dezechilibre(MWh)'!J83/10.711/1000</f>
        <v>0</v>
      </c>
      <c r="I83" s="158">
        <f>'Dezechilibre(MWh)'!K83/10.711/1000</f>
        <v>0</v>
      </c>
      <c r="J83" s="158">
        <f>'Dezechilibre(MWh)'!L83/10.711/1000</f>
        <v>0</v>
      </c>
      <c r="K83" s="158">
        <f>'Dezechilibre(MWh)'!M83/10.711/1000</f>
        <v>0</v>
      </c>
      <c r="L83" s="158">
        <f>'Dezechilibre(MWh)'!N83/10.711/1000</f>
        <v>0</v>
      </c>
      <c r="M83" s="158">
        <f>'Dezechilibre(MWh)'!O83/10.711/1000</f>
        <v>0</v>
      </c>
      <c r="N83" s="158">
        <f>'Dezechilibre(MWh)'!P83/10.711/1000</f>
        <v>0</v>
      </c>
      <c r="O83" s="158">
        <f>'Dezechilibre(MWh)'!Q83/10.711/1000</f>
        <v>0</v>
      </c>
      <c r="P83" s="158">
        <f>'Dezechilibre(MWh)'!R83/10.711/1000</f>
        <v>0</v>
      </c>
      <c r="Q83" s="158">
        <f>'Dezechilibre(MWh)'!S83/10.711/1000</f>
        <v>0</v>
      </c>
      <c r="R83" s="158">
        <f>'Dezechilibre(MWh)'!T83/10.711/1000</f>
        <v>0</v>
      </c>
      <c r="S83" s="158">
        <f>'Dezechilibre(MWh)'!U83/10.711/1000</f>
        <v>0</v>
      </c>
      <c r="T83" s="158">
        <f>'Dezechilibre(MWh)'!V83/10.711/1000</f>
        <v>0</v>
      </c>
      <c r="U83" s="158">
        <f>'Dezechilibre(MWh)'!W83/10.711/1000</f>
        <v>0</v>
      </c>
      <c r="V83" s="158">
        <f>'Dezechilibre(MWh)'!X83/10.711/1000</f>
        <v>0</v>
      </c>
      <c r="W83" s="158">
        <f>'Dezechilibre(MWh)'!Y83/10.711/1000</f>
        <v>0</v>
      </c>
      <c r="X83" s="158">
        <f>'Dezechilibre(MWh)'!Z83/10.711/1000</f>
        <v>0</v>
      </c>
      <c r="Y83" s="158">
        <f>'Dezechilibre(MWh)'!AA83/10.711/1000</f>
        <v>0</v>
      </c>
      <c r="Z83" s="158">
        <f>'Dezechilibre(MWh)'!AB83/10.711/1000</f>
        <v>0</v>
      </c>
      <c r="AA83" s="158">
        <f>'Dezechilibre(MWh)'!AC83/10.711/1000</f>
        <v>0</v>
      </c>
      <c r="AB83" s="158">
        <f>'Dezechilibre(MWh)'!AD83/10.711/1000</f>
        <v>0</v>
      </c>
      <c r="AC83" s="158">
        <f>'Dezechilibre(MWh)'!AE83/10.711/1000</f>
        <v>0</v>
      </c>
      <c r="AD83" s="158">
        <f>'Dezechilibre(MWh)'!AF83/10.711/1000</f>
        <v>0</v>
      </c>
      <c r="AE83" s="158">
        <f>'Dezechilibre(MWh)'!AG83/10.711/1000</f>
        <v>0</v>
      </c>
      <c r="AF83" s="158">
        <f>'Dezechilibre(MWh)'!AH83/10.711/1000</f>
        <v>0</v>
      </c>
      <c r="AG83" s="158">
        <f>'Dezechilibre(MWh)'!AI83/10.711/1000</f>
        <v>0</v>
      </c>
      <c r="AH83" s="158">
        <f>'Dezechilibre(MWh)'!AJ83/10.711/1000</f>
        <v>0</v>
      </c>
    </row>
    <row r="84" spans="1:34" s="13" customFormat="1" x14ac:dyDescent="0.45">
      <c r="A84" s="102">
        <v>82</v>
      </c>
      <c r="B84" s="15" t="s">
        <v>265</v>
      </c>
      <c r="C84" s="157">
        <f t="shared" si="1"/>
        <v>-8.8315077770516295E-2</v>
      </c>
      <c r="D84" s="158">
        <f>'Dezechilibre(MWh)'!F84/10.711/1000</f>
        <v>-4.1674540192325646E-5</v>
      </c>
      <c r="E84" s="158">
        <f>'Dezechilibre(MWh)'!G84/10.711/1000</f>
        <v>-5.0472639342731768E-3</v>
      </c>
      <c r="F84" s="158">
        <f>'Dezechilibre(MWh)'!H84/10.711/1000</f>
        <v>-4.6732727102978249E-3</v>
      </c>
      <c r="G84" s="158">
        <f>'Dezechilibre(MWh)'!I84/10.711/1000</f>
        <v>-8.7465969563999633E-5</v>
      </c>
      <c r="H84" s="158">
        <f>'Dezechilibre(MWh)'!J84/10.711/1000</f>
        <v>0</v>
      </c>
      <c r="I84" s="158">
        <f>'Dezechilibre(MWh)'!K84/10.711/1000</f>
        <v>0</v>
      </c>
      <c r="J84" s="158">
        <f>'Dezechilibre(MWh)'!L84/10.711/1000</f>
        <v>0</v>
      </c>
      <c r="K84" s="158">
        <f>'Dezechilibre(MWh)'!M84/10.711/1000</f>
        <v>0</v>
      </c>
      <c r="L84" s="158">
        <f>'Dezechilibre(MWh)'!N84/10.711/1000</f>
        <v>-5.4719133600970972E-3</v>
      </c>
      <c r="M84" s="158">
        <f>'Dezechilibre(MWh)'!O84/10.711/1000</f>
        <v>-7.090819437960974E-2</v>
      </c>
      <c r="N84" s="158">
        <f>'Dezechilibre(MWh)'!P84/10.711/1000</f>
        <v>-2.0852928764821211E-3</v>
      </c>
      <c r="O84" s="158">
        <f>'Dezechilibre(MWh)'!Q84/10.711/1000</f>
        <v>0</v>
      </c>
      <c r="P84" s="158">
        <f>'Dezechilibre(MWh)'!R84/10.711/1000</f>
        <v>0</v>
      </c>
      <c r="Q84" s="158">
        <f>'Dezechilibre(MWh)'!S84/10.711/1000</f>
        <v>0</v>
      </c>
      <c r="R84" s="158">
        <f>'Dezechilibre(MWh)'!T84/10.711/1000</f>
        <v>0</v>
      </c>
      <c r="S84" s="158">
        <f>'Dezechilibre(MWh)'!U84/10.711/1000</f>
        <v>0</v>
      </c>
      <c r="T84" s="158">
        <f>'Dezechilibre(MWh)'!V84/10.711/1000</f>
        <v>0</v>
      </c>
      <c r="U84" s="158">
        <f>'Dezechilibre(MWh)'!W84/10.711/1000</f>
        <v>0</v>
      </c>
      <c r="V84" s="158">
        <f>'Dezechilibre(MWh)'!X84/10.711/1000</f>
        <v>0</v>
      </c>
      <c r="W84" s="158">
        <f>'Dezechilibre(MWh)'!Y84/10.711/1000</f>
        <v>0</v>
      </c>
      <c r="X84" s="158">
        <f>'Dezechilibre(MWh)'!Z84/10.711/1000</f>
        <v>0</v>
      </c>
      <c r="Y84" s="158">
        <f>'Dezechilibre(MWh)'!AA84/10.711/1000</f>
        <v>0</v>
      </c>
      <c r="Z84" s="158">
        <f>'Dezechilibre(MWh)'!AB84/10.711/1000</f>
        <v>0</v>
      </c>
      <c r="AA84" s="158">
        <f>'Dezechilibre(MWh)'!AC84/10.711/1000</f>
        <v>0</v>
      </c>
      <c r="AB84" s="158">
        <f>'Dezechilibre(MWh)'!AD84/10.711/1000</f>
        <v>0</v>
      </c>
      <c r="AC84" s="158">
        <f>'Dezechilibre(MWh)'!AE84/10.711/1000</f>
        <v>0</v>
      </c>
      <c r="AD84" s="158">
        <f>'Dezechilibre(MWh)'!AF84/10.711/1000</f>
        <v>0</v>
      </c>
      <c r="AE84" s="158">
        <f>'Dezechilibre(MWh)'!AG84/10.711/1000</f>
        <v>0</v>
      </c>
      <c r="AF84" s="158">
        <f>'Dezechilibre(MWh)'!AH84/10.711/1000</f>
        <v>0</v>
      </c>
      <c r="AG84" s="158">
        <f>'Dezechilibre(MWh)'!AI84/10.711/1000</f>
        <v>0</v>
      </c>
      <c r="AH84" s="158">
        <f>'Dezechilibre(MWh)'!AJ84/10.711/1000</f>
        <v>0</v>
      </c>
    </row>
    <row r="85" spans="1:34" s="13" customFormat="1" x14ac:dyDescent="0.45">
      <c r="A85" s="156">
        <v>83</v>
      </c>
      <c r="B85" s="15" t="s">
        <v>158</v>
      </c>
      <c r="C85" s="157">
        <f t="shared" si="1"/>
        <v>0</v>
      </c>
      <c r="D85" s="158">
        <f>'Dezechilibre(MWh)'!F85/10.711/1000</f>
        <v>0</v>
      </c>
      <c r="E85" s="158">
        <f>'Dezechilibre(MWh)'!G85/10.711/1000</f>
        <v>0</v>
      </c>
      <c r="F85" s="158">
        <f>'Dezechilibre(MWh)'!H85/10.711/1000</f>
        <v>0</v>
      </c>
      <c r="G85" s="158">
        <f>'Dezechilibre(MWh)'!I85/10.711/1000</f>
        <v>0</v>
      </c>
      <c r="H85" s="158">
        <f>'Dezechilibre(MWh)'!J85/10.711/1000</f>
        <v>0</v>
      </c>
      <c r="I85" s="158">
        <f>'Dezechilibre(MWh)'!K85/10.711/1000</f>
        <v>0</v>
      </c>
      <c r="J85" s="158">
        <f>'Dezechilibre(MWh)'!L85/10.711/1000</f>
        <v>0</v>
      </c>
      <c r="K85" s="158">
        <f>'Dezechilibre(MWh)'!M85/10.711/1000</f>
        <v>0</v>
      </c>
      <c r="L85" s="158">
        <f>'Dezechilibre(MWh)'!N85/10.711/1000</f>
        <v>0</v>
      </c>
      <c r="M85" s="158">
        <f>'Dezechilibre(MWh)'!O85/10.711/1000</f>
        <v>0</v>
      </c>
      <c r="N85" s="158">
        <f>'Dezechilibre(MWh)'!P85/10.711/1000</f>
        <v>0</v>
      </c>
      <c r="O85" s="158">
        <f>'Dezechilibre(MWh)'!Q85/10.711/1000</f>
        <v>0</v>
      </c>
      <c r="P85" s="158">
        <f>'Dezechilibre(MWh)'!R85/10.711/1000</f>
        <v>0</v>
      </c>
      <c r="Q85" s="158">
        <f>'Dezechilibre(MWh)'!S85/10.711/1000</f>
        <v>0</v>
      </c>
      <c r="R85" s="158">
        <f>'Dezechilibre(MWh)'!T85/10.711/1000</f>
        <v>0</v>
      </c>
      <c r="S85" s="158">
        <f>'Dezechilibre(MWh)'!U85/10.711/1000</f>
        <v>0</v>
      </c>
      <c r="T85" s="158">
        <f>'Dezechilibre(MWh)'!V85/10.711/1000</f>
        <v>0</v>
      </c>
      <c r="U85" s="158">
        <f>'Dezechilibre(MWh)'!W85/10.711/1000</f>
        <v>0</v>
      </c>
      <c r="V85" s="158">
        <f>'Dezechilibre(MWh)'!X85/10.711/1000</f>
        <v>0</v>
      </c>
      <c r="W85" s="158">
        <f>'Dezechilibre(MWh)'!Y85/10.711/1000</f>
        <v>0</v>
      </c>
      <c r="X85" s="158">
        <f>'Dezechilibre(MWh)'!Z85/10.711/1000</f>
        <v>0</v>
      </c>
      <c r="Y85" s="158">
        <f>'Dezechilibre(MWh)'!AA85/10.711/1000</f>
        <v>0</v>
      </c>
      <c r="Z85" s="158">
        <f>'Dezechilibre(MWh)'!AB85/10.711/1000</f>
        <v>0</v>
      </c>
      <c r="AA85" s="158">
        <f>'Dezechilibre(MWh)'!AC85/10.711/1000</f>
        <v>0</v>
      </c>
      <c r="AB85" s="158">
        <f>'Dezechilibre(MWh)'!AD85/10.711/1000</f>
        <v>0</v>
      </c>
      <c r="AC85" s="158">
        <f>'Dezechilibre(MWh)'!AE85/10.711/1000</f>
        <v>0</v>
      </c>
      <c r="AD85" s="158">
        <f>'Dezechilibre(MWh)'!AF85/10.711/1000</f>
        <v>0</v>
      </c>
      <c r="AE85" s="158">
        <f>'Dezechilibre(MWh)'!AG85/10.711/1000</f>
        <v>0</v>
      </c>
      <c r="AF85" s="158">
        <f>'Dezechilibre(MWh)'!AH85/10.711/1000</f>
        <v>0</v>
      </c>
      <c r="AG85" s="158">
        <f>'Dezechilibre(MWh)'!AI85/10.711/1000</f>
        <v>0</v>
      </c>
      <c r="AH85" s="158">
        <f>'Dezechilibre(MWh)'!AJ85/10.711/1000</f>
        <v>0</v>
      </c>
    </row>
    <row r="86" spans="1:34" s="13" customFormat="1" x14ac:dyDescent="0.45">
      <c r="A86" s="102">
        <v>84</v>
      </c>
      <c r="B86" s="17" t="s">
        <v>46</v>
      </c>
      <c r="C86" s="157">
        <f t="shared" si="1"/>
        <v>0</v>
      </c>
      <c r="D86" s="158">
        <f>'Dezechilibre(MWh)'!F86/10.711/1000</f>
        <v>0</v>
      </c>
      <c r="E86" s="158">
        <f>'Dezechilibre(MWh)'!G86/10.711/1000</f>
        <v>0</v>
      </c>
      <c r="F86" s="158">
        <f>'Dezechilibre(MWh)'!H86/10.711/1000</f>
        <v>0</v>
      </c>
      <c r="G86" s="158">
        <f>'Dezechilibre(MWh)'!I86/10.711/1000</f>
        <v>0</v>
      </c>
      <c r="H86" s="158">
        <f>'Dezechilibre(MWh)'!J86/10.711/1000</f>
        <v>0</v>
      </c>
      <c r="I86" s="158">
        <f>'Dezechilibre(MWh)'!K86/10.711/1000</f>
        <v>0</v>
      </c>
      <c r="J86" s="158">
        <f>'Dezechilibre(MWh)'!L86/10.711/1000</f>
        <v>0</v>
      </c>
      <c r="K86" s="158">
        <f>'Dezechilibre(MWh)'!M86/10.711/1000</f>
        <v>0</v>
      </c>
      <c r="L86" s="158">
        <f>'Dezechilibre(MWh)'!N86/10.711/1000</f>
        <v>0</v>
      </c>
      <c r="M86" s="158">
        <f>'Dezechilibre(MWh)'!O86/10.711/1000</f>
        <v>0</v>
      </c>
      <c r="N86" s="158">
        <f>'Dezechilibre(MWh)'!P86/10.711/1000</f>
        <v>0</v>
      </c>
      <c r="O86" s="158">
        <f>'Dezechilibre(MWh)'!Q86/10.711/1000</f>
        <v>0</v>
      </c>
      <c r="P86" s="158">
        <f>'Dezechilibre(MWh)'!R86/10.711/1000</f>
        <v>0</v>
      </c>
      <c r="Q86" s="158">
        <f>'Dezechilibre(MWh)'!S86/10.711/1000</f>
        <v>0</v>
      </c>
      <c r="R86" s="158">
        <f>'Dezechilibre(MWh)'!T86/10.711/1000</f>
        <v>0</v>
      </c>
      <c r="S86" s="158">
        <f>'Dezechilibre(MWh)'!U86/10.711/1000</f>
        <v>0</v>
      </c>
      <c r="T86" s="158">
        <f>'Dezechilibre(MWh)'!V86/10.711/1000</f>
        <v>0</v>
      </c>
      <c r="U86" s="158">
        <f>'Dezechilibre(MWh)'!W86/10.711/1000</f>
        <v>0</v>
      </c>
      <c r="V86" s="158">
        <f>'Dezechilibre(MWh)'!X86/10.711/1000</f>
        <v>0</v>
      </c>
      <c r="W86" s="158">
        <f>'Dezechilibre(MWh)'!Y86/10.711/1000</f>
        <v>0</v>
      </c>
      <c r="X86" s="158">
        <f>'Dezechilibre(MWh)'!Z86/10.711/1000</f>
        <v>0</v>
      </c>
      <c r="Y86" s="158">
        <f>'Dezechilibre(MWh)'!AA86/10.711/1000</f>
        <v>0</v>
      </c>
      <c r="Z86" s="158">
        <f>'Dezechilibre(MWh)'!AB86/10.711/1000</f>
        <v>0</v>
      </c>
      <c r="AA86" s="158">
        <f>'Dezechilibre(MWh)'!AC86/10.711/1000</f>
        <v>0</v>
      </c>
      <c r="AB86" s="158">
        <f>'Dezechilibre(MWh)'!AD86/10.711/1000</f>
        <v>0</v>
      </c>
      <c r="AC86" s="158">
        <f>'Dezechilibre(MWh)'!AE86/10.711/1000</f>
        <v>0</v>
      </c>
      <c r="AD86" s="158">
        <f>'Dezechilibre(MWh)'!AF86/10.711/1000</f>
        <v>0</v>
      </c>
      <c r="AE86" s="158">
        <f>'Dezechilibre(MWh)'!AG86/10.711/1000</f>
        <v>0</v>
      </c>
      <c r="AF86" s="158">
        <f>'Dezechilibre(MWh)'!AH86/10.711/1000</f>
        <v>0</v>
      </c>
      <c r="AG86" s="158">
        <f>'Dezechilibre(MWh)'!AI86/10.711/1000</f>
        <v>0</v>
      </c>
      <c r="AH86" s="158">
        <f>'Dezechilibre(MWh)'!AJ86/10.711/1000</f>
        <v>0</v>
      </c>
    </row>
    <row r="87" spans="1:34" s="13" customFormat="1" x14ac:dyDescent="0.45">
      <c r="A87" s="156">
        <v>85</v>
      </c>
      <c r="B87" s="15" t="s">
        <v>151</v>
      </c>
      <c r="C87" s="157">
        <f t="shared" si="1"/>
        <v>-4.5497712631873781E-5</v>
      </c>
      <c r="D87" s="158">
        <f>'Dezechilibre(MWh)'!F87/10.711/1000</f>
        <v>-2.0244608346559611E-5</v>
      </c>
      <c r="E87" s="158">
        <f>'Dezechilibre(MWh)'!G87/10.711/1000</f>
        <v>-2.1203902530109235E-5</v>
      </c>
      <c r="F87" s="158">
        <f>'Dezechilibre(MWh)'!H87/10.711/1000</f>
        <v>-2.0231537671552604E-6</v>
      </c>
      <c r="G87" s="158">
        <f>'Dezechilibre(MWh)'!I87/10.711/1000</f>
        <v>-1.0142843805433666E-6</v>
      </c>
      <c r="H87" s="158">
        <f>'Dezechilibre(MWh)'!J87/10.711/1000</f>
        <v>0</v>
      </c>
      <c r="I87" s="158">
        <f>'Dezechilibre(MWh)'!K87/10.711/1000</f>
        <v>0</v>
      </c>
      <c r="J87" s="158">
        <f>'Dezechilibre(MWh)'!L87/10.711/1000</f>
        <v>0</v>
      </c>
      <c r="K87" s="158">
        <f>'Dezechilibre(MWh)'!M87/10.711/1000</f>
        <v>0</v>
      </c>
      <c r="L87" s="158">
        <f>'Dezechilibre(MWh)'!N87/10.711/1000</f>
        <v>0</v>
      </c>
      <c r="M87" s="158">
        <f>'Dezechilibre(MWh)'!O87/10.711/1000</f>
        <v>-1.0117636075063019E-6</v>
      </c>
      <c r="N87" s="158">
        <f>'Dezechilibre(MWh)'!P87/10.711/1000</f>
        <v>0</v>
      </c>
      <c r="O87" s="158">
        <f>'Dezechilibre(MWh)'!Q87/10.711/1000</f>
        <v>0</v>
      </c>
      <c r="P87" s="158">
        <f>'Dezechilibre(MWh)'!R87/10.711/1000</f>
        <v>0</v>
      </c>
      <c r="Q87" s="158">
        <f>'Dezechilibre(MWh)'!S87/10.711/1000</f>
        <v>0</v>
      </c>
      <c r="R87" s="158">
        <f>'Dezechilibre(MWh)'!T87/10.711/1000</f>
        <v>0</v>
      </c>
      <c r="S87" s="158">
        <f>'Dezechilibre(MWh)'!U87/10.711/1000</f>
        <v>0</v>
      </c>
      <c r="T87" s="158">
        <f>'Dezechilibre(MWh)'!V87/10.711/1000</f>
        <v>0</v>
      </c>
      <c r="U87" s="158">
        <f>'Dezechilibre(MWh)'!W87/10.711/1000</f>
        <v>0</v>
      </c>
      <c r="V87" s="158">
        <f>'Dezechilibre(MWh)'!X87/10.711/1000</f>
        <v>0</v>
      </c>
      <c r="W87" s="158">
        <f>'Dezechilibre(MWh)'!Y87/10.711/1000</f>
        <v>0</v>
      </c>
      <c r="X87" s="158">
        <f>'Dezechilibre(MWh)'!Z87/10.711/1000</f>
        <v>0</v>
      </c>
      <c r="Y87" s="158">
        <f>'Dezechilibre(MWh)'!AA87/10.711/1000</f>
        <v>0</v>
      </c>
      <c r="Z87" s="158">
        <f>'Dezechilibre(MWh)'!AB87/10.711/1000</f>
        <v>0</v>
      </c>
      <c r="AA87" s="158">
        <f>'Dezechilibre(MWh)'!AC87/10.711/1000</f>
        <v>0</v>
      </c>
      <c r="AB87" s="158">
        <f>'Dezechilibre(MWh)'!AD87/10.711/1000</f>
        <v>0</v>
      </c>
      <c r="AC87" s="158">
        <f>'Dezechilibre(MWh)'!AE87/10.711/1000</f>
        <v>0</v>
      </c>
      <c r="AD87" s="158">
        <f>'Dezechilibre(MWh)'!AF87/10.711/1000</f>
        <v>0</v>
      </c>
      <c r="AE87" s="158">
        <f>'Dezechilibre(MWh)'!AG87/10.711/1000</f>
        <v>0</v>
      </c>
      <c r="AF87" s="158">
        <f>'Dezechilibre(MWh)'!AH87/10.711/1000</f>
        <v>0</v>
      </c>
      <c r="AG87" s="158">
        <f>'Dezechilibre(MWh)'!AI87/10.711/1000</f>
        <v>0</v>
      </c>
      <c r="AH87" s="158">
        <f>'Dezechilibre(MWh)'!AJ87/10.711/1000</f>
        <v>0</v>
      </c>
    </row>
    <row r="88" spans="1:34" s="13" customFormat="1" x14ac:dyDescent="0.45">
      <c r="A88" s="102">
        <v>86</v>
      </c>
      <c r="B88" s="15" t="s">
        <v>231</v>
      </c>
      <c r="C88" s="157">
        <f t="shared" si="1"/>
        <v>0</v>
      </c>
      <c r="D88" s="158">
        <f>'Dezechilibre(MWh)'!F88/10.711/1000</f>
        <v>0</v>
      </c>
      <c r="E88" s="158">
        <f>'Dezechilibre(MWh)'!G88/10.711/1000</f>
        <v>0</v>
      </c>
      <c r="F88" s="158">
        <f>'Dezechilibre(MWh)'!H88/10.711/1000</f>
        <v>0</v>
      </c>
      <c r="G88" s="158">
        <f>'Dezechilibre(MWh)'!I88/10.711/1000</f>
        <v>0</v>
      </c>
      <c r="H88" s="158">
        <f>'Dezechilibre(MWh)'!J88/10.711/1000</f>
        <v>0</v>
      </c>
      <c r="I88" s="158">
        <f>'Dezechilibre(MWh)'!K88/10.711/1000</f>
        <v>0</v>
      </c>
      <c r="J88" s="158">
        <f>'Dezechilibre(MWh)'!L88/10.711/1000</f>
        <v>0</v>
      </c>
      <c r="K88" s="158">
        <f>'Dezechilibre(MWh)'!M88/10.711/1000</f>
        <v>0</v>
      </c>
      <c r="L88" s="158">
        <f>'Dezechilibre(MWh)'!N88/10.711/1000</f>
        <v>0</v>
      </c>
      <c r="M88" s="158">
        <f>'Dezechilibre(MWh)'!O88/10.711/1000</f>
        <v>0</v>
      </c>
      <c r="N88" s="158">
        <f>'Dezechilibre(MWh)'!P88/10.711/1000</f>
        <v>0</v>
      </c>
      <c r="O88" s="158">
        <f>'Dezechilibre(MWh)'!Q88/10.711/1000</f>
        <v>0</v>
      </c>
      <c r="P88" s="158">
        <f>'Dezechilibre(MWh)'!R88/10.711/1000</f>
        <v>0</v>
      </c>
      <c r="Q88" s="158">
        <f>'Dezechilibre(MWh)'!S88/10.711/1000</f>
        <v>0</v>
      </c>
      <c r="R88" s="158">
        <f>'Dezechilibre(MWh)'!T88/10.711/1000</f>
        <v>0</v>
      </c>
      <c r="S88" s="158">
        <f>'Dezechilibre(MWh)'!U88/10.711/1000</f>
        <v>0</v>
      </c>
      <c r="T88" s="158">
        <f>'Dezechilibre(MWh)'!V88/10.711/1000</f>
        <v>0</v>
      </c>
      <c r="U88" s="158">
        <f>'Dezechilibre(MWh)'!W88/10.711/1000</f>
        <v>0</v>
      </c>
      <c r="V88" s="158">
        <f>'Dezechilibre(MWh)'!X88/10.711/1000</f>
        <v>0</v>
      </c>
      <c r="W88" s="158">
        <f>'Dezechilibre(MWh)'!Y88/10.711/1000</f>
        <v>0</v>
      </c>
      <c r="X88" s="158">
        <f>'Dezechilibre(MWh)'!Z88/10.711/1000</f>
        <v>0</v>
      </c>
      <c r="Y88" s="158">
        <f>'Dezechilibre(MWh)'!AA88/10.711/1000</f>
        <v>0</v>
      </c>
      <c r="Z88" s="158">
        <f>'Dezechilibre(MWh)'!AB88/10.711/1000</f>
        <v>0</v>
      </c>
      <c r="AA88" s="158">
        <f>'Dezechilibre(MWh)'!AC88/10.711/1000</f>
        <v>0</v>
      </c>
      <c r="AB88" s="158">
        <f>'Dezechilibre(MWh)'!AD88/10.711/1000</f>
        <v>0</v>
      </c>
      <c r="AC88" s="158">
        <f>'Dezechilibre(MWh)'!AE88/10.711/1000</f>
        <v>0</v>
      </c>
      <c r="AD88" s="158">
        <f>'Dezechilibre(MWh)'!AF88/10.711/1000</f>
        <v>0</v>
      </c>
      <c r="AE88" s="158">
        <f>'Dezechilibre(MWh)'!AG88/10.711/1000</f>
        <v>0</v>
      </c>
      <c r="AF88" s="158">
        <f>'Dezechilibre(MWh)'!AH88/10.711/1000</f>
        <v>0</v>
      </c>
      <c r="AG88" s="158">
        <f>'Dezechilibre(MWh)'!AI88/10.711/1000</f>
        <v>0</v>
      </c>
      <c r="AH88" s="158">
        <f>'Dezechilibre(MWh)'!AJ88/10.711/1000</f>
        <v>0</v>
      </c>
    </row>
    <row r="89" spans="1:34" s="13" customFormat="1" x14ac:dyDescent="0.45">
      <c r="A89" s="156">
        <v>87</v>
      </c>
      <c r="B89" s="15" t="s">
        <v>277</v>
      </c>
      <c r="C89" s="157">
        <f t="shared" si="1"/>
        <v>3.6355595182522636E-3</v>
      </c>
      <c r="D89" s="158">
        <f>'Dezechilibre(MWh)'!F89/10.711/1000</f>
        <v>4.7291830828120619E-4</v>
      </c>
      <c r="E89" s="158">
        <f>'Dezechilibre(MWh)'!G89/10.711/1000</f>
        <v>0</v>
      </c>
      <c r="F89" s="158">
        <f>'Dezechilibre(MWh)'!H89/10.711/1000</f>
        <v>0</v>
      </c>
      <c r="G89" s="158">
        <f>'Dezechilibre(MWh)'!I89/10.711/1000</f>
        <v>4.7291830828120619E-4</v>
      </c>
      <c r="H89" s="158">
        <f>'Dezechilibre(MWh)'!J89/10.711/1000</f>
        <v>4.7291830828120619E-4</v>
      </c>
      <c r="I89" s="158">
        <f>'Dezechilibre(MWh)'!K89/10.711/1000</f>
        <v>4.7291830828120619E-4</v>
      </c>
      <c r="J89" s="158">
        <f>'Dezechilibre(MWh)'!L89/10.711/1000</f>
        <v>4.7291830828120619E-4</v>
      </c>
      <c r="K89" s="158">
        <f>'Dezechilibre(MWh)'!M89/10.711/1000</f>
        <v>4.7291830828120619E-4</v>
      </c>
      <c r="L89" s="158">
        <f>'Dezechilibre(MWh)'!N89/10.711/1000</f>
        <v>4.7291830828120619E-4</v>
      </c>
      <c r="M89" s="158">
        <f>'Dezechilibre(MWh)'!O89/10.711/1000</f>
        <v>4.9262347119783401E-5</v>
      </c>
      <c r="N89" s="158">
        <f>'Dezechilibre(MWh)'!P89/10.711/1000</f>
        <v>2.7586901316403696E-4</v>
      </c>
      <c r="O89" s="158">
        <f>'Dezechilibre(MWh)'!Q89/10.711/1000</f>
        <v>0</v>
      </c>
      <c r="P89" s="158">
        <f>'Dezechilibre(MWh)'!R89/10.711/1000</f>
        <v>0</v>
      </c>
      <c r="Q89" s="158">
        <f>'Dezechilibre(MWh)'!S89/10.711/1000</f>
        <v>0</v>
      </c>
      <c r="R89" s="158">
        <f>'Dezechilibre(MWh)'!T89/10.711/1000</f>
        <v>0</v>
      </c>
      <c r="S89" s="158">
        <f>'Dezechilibre(MWh)'!U89/10.711/1000</f>
        <v>0</v>
      </c>
      <c r="T89" s="158">
        <f>'Dezechilibre(MWh)'!V89/10.711/1000</f>
        <v>0</v>
      </c>
      <c r="U89" s="158">
        <f>'Dezechilibre(MWh)'!W89/10.711/1000</f>
        <v>0</v>
      </c>
      <c r="V89" s="158">
        <f>'Dezechilibre(MWh)'!X89/10.711/1000</f>
        <v>0</v>
      </c>
      <c r="W89" s="158">
        <f>'Dezechilibre(MWh)'!Y89/10.711/1000</f>
        <v>0</v>
      </c>
      <c r="X89" s="158">
        <f>'Dezechilibre(MWh)'!Z89/10.711/1000</f>
        <v>0</v>
      </c>
      <c r="Y89" s="158">
        <f>'Dezechilibre(MWh)'!AA89/10.711/1000</f>
        <v>0</v>
      </c>
      <c r="Z89" s="158">
        <f>'Dezechilibre(MWh)'!AB89/10.711/1000</f>
        <v>0</v>
      </c>
      <c r="AA89" s="158">
        <f>'Dezechilibre(MWh)'!AC89/10.711/1000</f>
        <v>0</v>
      </c>
      <c r="AB89" s="158">
        <f>'Dezechilibre(MWh)'!AD89/10.711/1000</f>
        <v>0</v>
      </c>
      <c r="AC89" s="158">
        <f>'Dezechilibre(MWh)'!AE89/10.711/1000</f>
        <v>0</v>
      </c>
      <c r="AD89" s="158">
        <f>'Dezechilibre(MWh)'!AF89/10.711/1000</f>
        <v>0</v>
      </c>
      <c r="AE89" s="158">
        <f>'Dezechilibre(MWh)'!AG89/10.711/1000</f>
        <v>0</v>
      </c>
      <c r="AF89" s="158">
        <f>'Dezechilibre(MWh)'!AH89/10.711/1000</f>
        <v>0</v>
      </c>
      <c r="AG89" s="158">
        <f>'Dezechilibre(MWh)'!AI89/10.711/1000</f>
        <v>0</v>
      </c>
      <c r="AH89" s="158">
        <f>'Dezechilibre(MWh)'!AJ89/10.711/1000</f>
        <v>0</v>
      </c>
    </row>
    <row r="90" spans="1:34" s="13" customFormat="1" x14ac:dyDescent="0.45">
      <c r="A90" s="102">
        <v>88</v>
      </c>
      <c r="B90" s="15" t="s">
        <v>278</v>
      </c>
      <c r="C90" s="157">
        <f t="shared" si="1"/>
        <v>-1.3435880216599756E-2</v>
      </c>
      <c r="D90" s="158">
        <f>'Dezechilibre(MWh)'!F90/10.711/1000</f>
        <v>-7.6812630940154992E-3</v>
      </c>
      <c r="E90" s="158">
        <f>'Dezechilibre(MWh)'!G90/10.711/1000</f>
        <v>-5.1213889459434218E-3</v>
      </c>
      <c r="F90" s="158">
        <f>'Dezechilibre(MWh)'!H90/10.711/1000</f>
        <v>-1.9190087760246476E-3</v>
      </c>
      <c r="G90" s="158">
        <f>'Dezechilibre(MWh)'!I90/10.711/1000</f>
        <v>-9.8491167958173831E-4</v>
      </c>
      <c r="H90" s="158">
        <f>'Dezechilibre(MWh)'!J90/10.711/1000</f>
        <v>-1.6006159088787226E-3</v>
      </c>
      <c r="I90" s="158">
        <f>'Dezechilibre(MWh)'!K90/10.711/1000</f>
        <v>-9.4880910279152263E-3</v>
      </c>
      <c r="J90" s="158">
        <f>'Dezechilibre(MWh)'!L90/10.711/1000</f>
        <v>-3.0008255998506209E-3</v>
      </c>
      <c r="K90" s="158">
        <f>'Dezechilibre(MWh)'!M90/10.711/1000</f>
        <v>2.5188346559611614E-3</v>
      </c>
      <c r="L90" s="158">
        <f>'Dezechilibre(MWh)'!N90/10.711/1000</f>
        <v>-1.43842937167398E-3</v>
      </c>
      <c r="M90" s="158">
        <f>'Dezechilibre(MWh)'!O90/10.711/1000</f>
        <v>1.6766706003174307E-2</v>
      </c>
      <c r="N90" s="158">
        <f>'Dezechilibre(MWh)'!P90/10.711/1000</f>
        <v>-1.4868864718513676E-3</v>
      </c>
      <c r="O90" s="158">
        <f>'Dezechilibre(MWh)'!Q90/10.711/1000</f>
        <v>0</v>
      </c>
      <c r="P90" s="158">
        <f>'Dezechilibre(MWh)'!R90/10.711/1000</f>
        <v>0</v>
      </c>
      <c r="Q90" s="158">
        <f>'Dezechilibre(MWh)'!S90/10.711/1000</f>
        <v>0</v>
      </c>
      <c r="R90" s="158">
        <f>'Dezechilibre(MWh)'!T90/10.711/1000</f>
        <v>0</v>
      </c>
      <c r="S90" s="158">
        <f>'Dezechilibre(MWh)'!U90/10.711/1000</f>
        <v>0</v>
      </c>
      <c r="T90" s="158">
        <f>'Dezechilibre(MWh)'!V90/10.711/1000</f>
        <v>0</v>
      </c>
      <c r="U90" s="158">
        <f>'Dezechilibre(MWh)'!W90/10.711/1000</f>
        <v>0</v>
      </c>
      <c r="V90" s="158">
        <f>'Dezechilibre(MWh)'!X90/10.711/1000</f>
        <v>0</v>
      </c>
      <c r="W90" s="158">
        <f>'Dezechilibre(MWh)'!Y90/10.711/1000</f>
        <v>0</v>
      </c>
      <c r="X90" s="158">
        <f>'Dezechilibre(MWh)'!Z90/10.711/1000</f>
        <v>0</v>
      </c>
      <c r="Y90" s="158">
        <f>'Dezechilibre(MWh)'!AA90/10.711/1000</f>
        <v>0</v>
      </c>
      <c r="Z90" s="158">
        <f>'Dezechilibre(MWh)'!AB90/10.711/1000</f>
        <v>0</v>
      </c>
      <c r="AA90" s="158">
        <f>'Dezechilibre(MWh)'!AC90/10.711/1000</f>
        <v>0</v>
      </c>
      <c r="AB90" s="158">
        <f>'Dezechilibre(MWh)'!AD90/10.711/1000</f>
        <v>0</v>
      </c>
      <c r="AC90" s="158">
        <f>'Dezechilibre(MWh)'!AE90/10.711/1000</f>
        <v>0</v>
      </c>
      <c r="AD90" s="158">
        <f>'Dezechilibre(MWh)'!AF90/10.711/1000</f>
        <v>0</v>
      </c>
      <c r="AE90" s="158">
        <f>'Dezechilibre(MWh)'!AG90/10.711/1000</f>
        <v>0</v>
      </c>
      <c r="AF90" s="158">
        <f>'Dezechilibre(MWh)'!AH90/10.711/1000</f>
        <v>0</v>
      </c>
      <c r="AG90" s="158">
        <f>'Dezechilibre(MWh)'!AI90/10.711/1000</f>
        <v>0</v>
      </c>
      <c r="AH90" s="158">
        <f>'Dezechilibre(MWh)'!AJ90/10.711/1000</f>
        <v>0</v>
      </c>
    </row>
    <row r="91" spans="1:34" s="13" customFormat="1" x14ac:dyDescent="0.45">
      <c r="A91" s="156">
        <v>89</v>
      </c>
      <c r="B91" s="15" t="s">
        <v>247</v>
      </c>
      <c r="C91" s="157">
        <f t="shared" si="1"/>
        <v>-4.8686948931005499E-3</v>
      </c>
      <c r="D91" s="158">
        <f>'Dezechilibre(MWh)'!F91/10.711/1000</f>
        <v>-4.2129147605265608E-4</v>
      </c>
      <c r="E91" s="158">
        <f>'Dezechilibre(MWh)'!G91/10.711/1000</f>
        <v>-4.2129147605265608E-4</v>
      </c>
      <c r="F91" s="158">
        <f>'Dezechilibre(MWh)'!H91/10.711/1000</f>
        <v>-4.2129147605265608E-4</v>
      </c>
      <c r="G91" s="158">
        <f>'Dezechilibre(MWh)'!I91/10.711/1000</f>
        <v>-4.2129147605265608E-4</v>
      </c>
      <c r="H91" s="158">
        <f>'Dezechilibre(MWh)'!J91/10.711/1000</f>
        <v>-4.2129147605265608E-4</v>
      </c>
      <c r="I91" s="158">
        <f>'Dezechilibre(MWh)'!K91/10.711/1000</f>
        <v>-4.2129147605265608E-4</v>
      </c>
      <c r="J91" s="158">
        <f>'Dezechilibre(MWh)'!L91/10.711/1000</f>
        <v>-6.1834077116982536E-4</v>
      </c>
      <c r="K91" s="158">
        <f>'Dezechilibre(MWh)'!M91/10.711/1000</f>
        <v>-4.2129147605265608E-4</v>
      </c>
      <c r="L91" s="158">
        <f>'Dezechilibre(MWh)'!N91/10.711/1000</f>
        <v>-4.2129147605265608E-4</v>
      </c>
      <c r="M91" s="158">
        <f>'Dezechilibre(MWh)'!O91/10.711/1000</f>
        <v>-4.2129147605265608E-4</v>
      </c>
      <c r="N91" s="158">
        <f>'Dezechilibre(MWh)'!P91/10.711/1000</f>
        <v>-4.5873083745682E-4</v>
      </c>
      <c r="O91" s="158">
        <f>'Dezechilibre(MWh)'!Q91/10.711/1000</f>
        <v>0</v>
      </c>
      <c r="P91" s="158">
        <f>'Dezechilibre(MWh)'!R91/10.711/1000</f>
        <v>0</v>
      </c>
      <c r="Q91" s="158">
        <f>'Dezechilibre(MWh)'!S91/10.711/1000</f>
        <v>0</v>
      </c>
      <c r="R91" s="158">
        <f>'Dezechilibre(MWh)'!T91/10.711/1000</f>
        <v>0</v>
      </c>
      <c r="S91" s="158">
        <f>'Dezechilibre(MWh)'!U91/10.711/1000</f>
        <v>0</v>
      </c>
      <c r="T91" s="158">
        <f>'Dezechilibre(MWh)'!V91/10.711/1000</f>
        <v>0</v>
      </c>
      <c r="U91" s="158">
        <f>'Dezechilibre(MWh)'!W91/10.711/1000</f>
        <v>0</v>
      </c>
      <c r="V91" s="158">
        <f>'Dezechilibre(MWh)'!X91/10.711/1000</f>
        <v>0</v>
      </c>
      <c r="W91" s="158">
        <f>'Dezechilibre(MWh)'!Y91/10.711/1000</f>
        <v>0</v>
      </c>
      <c r="X91" s="158">
        <f>'Dezechilibre(MWh)'!Z91/10.711/1000</f>
        <v>0</v>
      </c>
      <c r="Y91" s="158">
        <f>'Dezechilibre(MWh)'!AA91/10.711/1000</f>
        <v>0</v>
      </c>
      <c r="Z91" s="158">
        <f>'Dezechilibre(MWh)'!AB91/10.711/1000</f>
        <v>0</v>
      </c>
      <c r="AA91" s="158">
        <f>'Dezechilibre(MWh)'!AC91/10.711/1000</f>
        <v>0</v>
      </c>
      <c r="AB91" s="158">
        <f>'Dezechilibre(MWh)'!AD91/10.711/1000</f>
        <v>0</v>
      </c>
      <c r="AC91" s="158">
        <f>'Dezechilibre(MWh)'!AE91/10.711/1000</f>
        <v>0</v>
      </c>
      <c r="AD91" s="158">
        <f>'Dezechilibre(MWh)'!AF91/10.711/1000</f>
        <v>0</v>
      </c>
      <c r="AE91" s="158">
        <f>'Dezechilibre(MWh)'!AG91/10.711/1000</f>
        <v>0</v>
      </c>
      <c r="AF91" s="158">
        <f>'Dezechilibre(MWh)'!AH91/10.711/1000</f>
        <v>0</v>
      </c>
      <c r="AG91" s="158">
        <f>'Dezechilibre(MWh)'!AI91/10.711/1000</f>
        <v>0</v>
      </c>
      <c r="AH91" s="158">
        <f>'Dezechilibre(MWh)'!AJ91/10.711/1000</f>
        <v>0</v>
      </c>
    </row>
    <row r="92" spans="1:34" s="13" customFormat="1" x14ac:dyDescent="0.45">
      <c r="A92" s="102">
        <v>90</v>
      </c>
      <c r="B92" s="97" t="s">
        <v>208</v>
      </c>
      <c r="C92" s="157">
        <f t="shared" si="1"/>
        <v>0</v>
      </c>
      <c r="D92" s="158">
        <f>'Dezechilibre(MWh)'!F92/10.711/1000</f>
        <v>0</v>
      </c>
      <c r="E92" s="158">
        <f>'Dezechilibre(MWh)'!G92/10.711/1000</f>
        <v>0</v>
      </c>
      <c r="F92" s="158">
        <f>'Dezechilibre(MWh)'!H92/10.711/1000</f>
        <v>0</v>
      </c>
      <c r="G92" s="158">
        <f>'Dezechilibre(MWh)'!I92/10.711/1000</f>
        <v>0</v>
      </c>
      <c r="H92" s="158">
        <f>'Dezechilibre(MWh)'!J92/10.711/1000</f>
        <v>0</v>
      </c>
      <c r="I92" s="158">
        <f>'Dezechilibre(MWh)'!K92/10.711/1000</f>
        <v>0</v>
      </c>
      <c r="J92" s="158">
        <f>'Dezechilibre(MWh)'!L92/10.711/1000</f>
        <v>0</v>
      </c>
      <c r="K92" s="158">
        <f>'Dezechilibre(MWh)'!M92/10.711/1000</f>
        <v>0</v>
      </c>
      <c r="L92" s="158">
        <f>'Dezechilibre(MWh)'!N92/10.711/1000</f>
        <v>0</v>
      </c>
      <c r="M92" s="158">
        <f>'Dezechilibre(MWh)'!O92/10.711/1000</f>
        <v>0</v>
      </c>
      <c r="N92" s="158">
        <f>'Dezechilibre(MWh)'!P92/10.711/1000</f>
        <v>0</v>
      </c>
      <c r="O92" s="158">
        <f>'Dezechilibre(MWh)'!Q92/10.711/1000</f>
        <v>0</v>
      </c>
      <c r="P92" s="158">
        <f>'Dezechilibre(MWh)'!R92/10.711/1000</f>
        <v>0</v>
      </c>
      <c r="Q92" s="158">
        <f>'Dezechilibre(MWh)'!S92/10.711/1000</f>
        <v>0</v>
      </c>
      <c r="R92" s="158">
        <f>'Dezechilibre(MWh)'!T92/10.711/1000</f>
        <v>0</v>
      </c>
      <c r="S92" s="158">
        <f>'Dezechilibre(MWh)'!U92/10.711/1000</f>
        <v>0</v>
      </c>
      <c r="T92" s="158">
        <f>'Dezechilibre(MWh)'!V92/10.711/1000</f>
        <v>0</v>
      </c>
      <c r="U92" s="158">
        <f>'Dezechilibre(MWh)'!W92/10.711/1000</f>
        <v>0</v>
      </c>
      <c r="V92" s="158">
        <f>'Dezechilibre(MWh)'!X92/10.711/1000</f>
        <v>0</v>
      </c>
      <c r="W92" s="158">
        <f>'Dezechilibre(MWh)'!Y92/10.711/1000</f>
        <v>0</v>
      </c>
      <c r="X92" s="158">
        <f>'Dezechilibre(MWh)'!Z92/10.711/1000</f>
        <v>0</v>
      </c>
      <c r="Y92" s="158">
        <f>'Dezechilibre(MWh)'!AA92/10.711/1000</f>
        <v>0</v>
      </c>
      <c r="Z92" s="158">
        <f>'Dezechilibre(MWh)'!AB92/10.711/1000</f>
        <v>0</v>
      </c>
      <c r="AA92" s="158">
        <f>'Dezechilibre(MWh)'!AC92/10.711/1000</f>
        <v>0</v>
      </c>
      <c r="AB92" s="158">
        <f>'Dezechilibre(MWh)'!AD92/10.711/1000</f>
        <v>0</v>
      </c>
      <c r="AC92" s="158">
        <f>'Dezechilibre(MWh)'!AE92/10.711/1000</f>
        <v>0</v>
      </c>
      <c r="AD92" s="158">
        <f>'Dezechilibre(MWh)'!AF92/10.711/1000</f>
        <v>0</v>
      </c>
      <c r="AE92" s="158">
        <f>'Dezechilibre(MWh)'!AG92/10.711/1000</f>
        <v>0</v>
      </c>
      <c r="AF92" s="158">
        <f>'Dezechilibre(MWh)'!AH92/10.711/1000</f>
        <v>0</v>
      </c>
      <c r="AG92" s="158">
        <f>'Dezechilibre(MWh)'!AI92/10.711/1000</f>
        <v>0</v>
      </c>
      <c r="AH92" s="158">
        <f>'Dezechilibre(MWh)'!AJ92/10.711/1000</f>
        <v>0</v>
      </c>
    </row>
    <row r="93" spans="1:34" s="13" customFormat="1" x14ac:dyDescent="0.45">
      <c r="A93" s="156">
        <v>91</v>
      </c>
      <c r="B93" s="97" t="s">
        <v>233</v>
      </c>
      <c r="C93" s="157">
        <f t="shared" si="1"/>
        <v>0</v>
      </c>
      <c r="D93" s="158">
        <f>'Dezechilibre(MWh)'!F93/10.711/1000</f>
        <v>0</v>
      </c>
      <c r="E93" s="158">
        <f>'Dezechilibre(MWh)'!G93/10.711/1000</f>
        <v>0</v>
      </c>
      <c r="F93" s="158">
        <f>'Dezechilibre(MWh)'!H93/10.711/1000</f>
        <v>0</v>
      </c>
      <c r="G93" s="158">
        <f>'Dezechilibre(MWh)'!I93/10.711/1000</f>
        <v>0</v>
      </c>
      <c r="H93" s="158">
        <f>'Dezechilibre(MWh)'!J93/10.711/1000</f>
        <v>0</v>
      </c>
      <c r="I93" s="158">
        <f>'Dezechilibre(MWh)'!K93/10.711/1000</f>
        <v>0</v>
      </c>
      <c r="J93" s="158">
        <f>'Dezechilibre(MWh)'!L93/10.711/1000</f>
        <v>0</v>
      </c>
      <c r="K93" s="158">
        <f>'Dezechilibre(MWh)'!M93/10.711/1000</f>
        <v>0</v>
      </c>
      <c r="L93" s="158">
        <f>'Dezechilibre(MWh)'!N93/10.711/1000</f>
        <v>0</v>
      </c>
      <c r="M93" s="158">
        <f>'Dezechilibre(MWh)'!O93/10.711/1000</f>
        <v>0</v>
      </c>
      <c r="N93" s="158">
        <f>'Dezechilibre(MWh)'!P93/10.711/1000</f>
        <v>0</v>
      </c>
      <c r="O93" s="158">
        <f>'Dezechilibre(MWh)'!Q93/10.711/1000</f>
        <v>0</v>
      </c>
      <c r="P93" s="158">
        <f>'Dezechilibre(MWh)'!R93/10.711/1000</f>
        <v>0</v>
      </c>
      <c r="Q93" s="158">
        <f>'Dezechilibre(MWh)'!S93/10.711/1000</f>
        <v>0</v>
      </c>
      <c r="R93" s="158">
        <f>'Dezechilibre(MWh)'!T93/10.711/1000</f>
        <v>0</v>
      </c>
      <c r="S93" s="158">
        <f>'Dezechilibre(MWh)'!U93/10.711/1000</f>
        <v>0</v>
      </c>
      <c r="T93" s="158">
        <f>'Dezechilibre(MWh)'!V93/10.711/1000</f>
        <v>0</v>
      </c>
      <c r="U93" s="158">
        <f>'Dezechilibre(MWh)'!W93/10.711/1000</f>
        <v>0</v>
      </c>
      <c r="V93" s="158">
        <f>'Dezechilibre(MWh)'!X93/10.711/1000</f>
        <v>0</v>
      </c>
      <c r="W93" s="158">
        <f>'Dezechilibre(MWh)'!Y93/10.711/1000</f>
        <v>0</v>
      </c>
      <c r="X93" s="158">
        <f>'Dezechilibre(MWh)'!Z93/10.711/1000</f>
        <v>0</v>
      </c>
      <c r="Y93" s="158">
        <f>'Dezechilibre(MWh)'!AA93/10.711/1000</f>
        <v>0</v>
      </c>
      <c r="Z93" s="158">
        <f>'Dezechilibre(MWh)'!AB93/10.711/1000</f>
        <v>0</v>
      </c>
      <c r="AA93" s="158">
        <f>'Dezechilibre(MWh)'!AC93/10.711/1000</f>
        <v>0</v>
      </c>
      <c r="AB93" s="158">
        <f>'Dezechilibre(MWh)'!AD93/10.711/1000</f>
        <v>0</v>
      </c>
      <c r="AC93" s="158">
        <f>'Dezechilibre(MWh)'!AE93/10.711/1000</f>
        <v>0</v>
      </c>
      <c r="AD93" s="158">
        <f>'Dezechilibre(MWh)'!AF93/10.711/1000</f>
        <v>0</v>
      </c>
      <c r="AE93" s="158">
        <f>'Dezechilibre(MWh)'!AG93/10.711/1000</f>
        <v>0</v>
      </c>
      <c r="AF93" s="158">
        <f>'Dezechilibre(MWh)'!AH93/10.711/1000</f>
        <v>0</v>
      </c>
      <c r="AG93" s="158">
        <f>'Dezechilibre(MWh)'!AI93/10.711/1000</f>
        <v>0</v>
      </c>
      <c r="AH93" s="158">
        <f>'Dezechilibre(MWh)'!AJ93/10.711/1000</f>
        <v>0</v>
      </c>
    </row>
    <row r="94" spans="1:34" s="13" customFormat="1" x14ac:dyDescent="0.45">
      <c r="A94" s="102">
        <v>92</v>
      </c>
      <c r="B94" s="97" t="s">
        <v>170</v>
      </c>
      <c r="C94" s="157">
        <f t="shared" si="1"/>
        <v>0</v>
      </c>
      <c r="D94" s="158">
        <f>'Dezechilibre(MWh)'!F94/10.711/1000</f>
        <v>0</v>
      </c>
      <c r="E94" s="158">
        <f>'Dezechilibre(MWh)'!G94/10.711/1000</f>
        <v>0</v>
      </c>
      <c r="F94" s="158">
        <f>'Dezechilibre(MWh)'!H94/10.711/1000</f>
        <v>0</v>
      </c>
      <c r="G94" s="158">
        <f>'Dezechilibre(MWh)'!I94/10.711/1000</f>
        <v>0</v>
      </c>
      <c r="H94" s="158">
        <f>'Dezechilibre(MWh)'!J94/10.711/1000</f>
        <v>0</v>
      </c>
      <c r="I94" s="158">
        <f>'Dezechilibre(MWh)'!K94/10.711/1000</f>
        <v>0</v>
      </c>
      <c r="J94" s="158">
        <f>'Dezechilibre(MWh)'!L94/10.711/1000</f>
        <v>0</v>
      </c>
      <c r="K94" s="158">
        <f>'Dezechilibre(MWh)'!M94/10.711/1000</f>
        <v>0</v>
      </c>
      <c r="L94" s="158">
        <f>'Dezechilibre(MWh)'!N94/10.711/1000</f>
        <v>0</v>
      </c>
      <c r="M94" s="158">
        <f>'Dezechilibre(MWh)'!O94/10.711/1000</f>
        <v>0</v>
      </c>
      <c r="N94" s="158">
        <f>'Dezechilibre(MWh)'!P94/10.711/1000</f>
        <v>0</v>
      </c>
      <c r="O94" s="158">
        <f>'Dezechilibre(MWh)'!Q94/10.711/1000</f>
        <v>0</v>
      </c>
      <c r="P94" s="158">
        <f>'Dezechilibre(MWh)'!R94/10.711/1000</f>
        <v>0</v>
      </c>
      <c r="Q94" s="158">
        <f>'Dezechilibre(MWh)'!S94/10.711/1000</f>
        <v>0</v>
      </c>
      <c r="R94" s="158">
        <f>'Dezechilibre(MWh)'!T94/10.711/1000</f>
        <v>0</v>
      </c>
      <c r="S94" s="158">
        <f>'Dezechilibre(MWh)'!U94/10.711/1000</f>
        <v>0</v>
      </c>
      <c r="T94" s="158">
        <f>'Dezechilibre(MWh)'!V94/10.711/1000</f>
        <v>0</v>
      </c>
      <c r="U94" s="158">
        <f>'Dezechilibre(MWh)'!W94/10.711/1000</f>
        <v>0</v>
      </c>
      <c r="V94" s="158">
        <f>'Dezechilibre(MWh)'!X94/10.711/1000</f>
        <v>0</v>
      </c>
      <c r="W94" s="158">
        <f>'Dezechilibre(MWh)'!Y94/10.711/1000</f>
        <v>0</v>
      </c>
      <c r="X94" s="158">
        <f>'Dezechilibre(MWh)'!Z94/10.711/1000</f>
        <v>0</v>
      </c>
      <c r="Y94" s="158">
        <f>'Dezechilibre(MWh)'!AA94/10.711/1000</f>
        <v>0</v>
      </c>
      <c r="Z94" s="158">
        <f>'Dezechilibre(MWh)'!AB94/10.711/1000</f>
        <v>0</v>
      </c>
      <c r="AA94" s="158">
        <f>'Dezechilibre(MWh)'!AC94/10.711/1000</f>
        <v>0</v>
      </c>
      <c r="AB94" s="158">
        <f>'Dezechilibre(MWh)'!AD94/10.711/1000</f>
        <v>0</v>
      </c>
      <c r="AC94" s="158">
        <f>'Dezechilibre(MWh)'!AE94/10.711/1000</f>
        <v>0</v>
      </c>
      <c r="AD94" s="158">
        <f>'Dezechilibre(MWh)'!AF94/10.711/1000</f>
        <v>0</v>
      </c>
      <c r="AE94" s="158">
        <f>'Dezechilibre(MWh)'!AG94/10.711/1000</f>
        <v>0</v>
      </c>
      <c r="AF94" s="158">
        <f>'Dezechilibre(MWh)'!AH94/10.711/1000</f>
        <v>0</v>
      </c>
      <c r="AG94" s="158">
        <f>'Dezechilibre(MWh)'!AI94/10.711/1000</f>
        <v>0</v>
      </c>
      <c r="AH94" s="158">
        <f>'Dezechilibre(MWh)'!AJ94/10.711/1000</f>
        <v>0</v>
      </c>
    </row>
    <row r="95" spans="1:34" s="13" customFormat="1" x14ac:dyDescent="0.45">
      <c r="A95" s="156">
        <v>93</v>
      </c>
      <c r="B95" s="97" t="s">
        <v>108</v>
      </c>
      <c r="C95" s="157">
        <f t="shared" si="1"/>
        <v>-2.6727746242180936E-3</v>
      </c>
      <c r="D95" s="158">
        <f>'Dezechilibre(MWh)'!F95/10.711/1000</f>
        <v>1.6158453925870601E-4</v>
      </c>
      <c r="E95" s="158">
        <f>'Dezechilibre(MWh)'!G95/10.711/1000</f>
        <v>3.285678274670899E-4</v>
      </c>
      <c r="F95" s="158">
        <f>'Dezechilibre(MWh)'!H95/10.711/1000</f>
        <v>0</v>
      </c>
      <c r="G95" s="158">
        <f>'Dezechilibre(MWh)'!I95/10.711/1000</f>
        <v>-7.2173466529735781E-4</v>
      </c>
      <c r="H95" s="158">
        <f>'Dezechilibre(MWh)'!J95/10.711/1000</f>
        <v>0</v>
      </c>
      <c r="I95" s="158">
        <f>'Dezechilibre(MWh)'!K95/10.711/1000</f>
        <v>-7.9170534964055639E-4</v>
      </c>
      <c r="J95" s="158">
        <f>'Dezechilibre(MWh)'!L95/10.711/1000</f>
        <v>-9.0090710484548597E-4</v>
      </c>
      <c r="K95" s="158">
        <f>'Dezechilibre(MWh)'!M95/10.711/1000</f>
        <v>2.7202278031929791E-4</v>
      </c>
      <c r="L95" s="158">
        <f>'Dezechilibre(MWh)'!N95/10.711/1000</f>
        <v>-8.073502007282233E-4</v>
      </c>
      <c r="M95" s="158">
        <f>'Dezechilibre(MWh)'!O95/10.711/1000</f>
        <v>0</v>
      </c>
      <c r="N95" s="158">
        <f>'Dezechilibre(MWh)'!P95/10.711/1000</f>
        <v>-2.132524507515638E-4</v>
      </c>
      <c r="O95" s="158">
        <f>'Dezechilibre(MWh)'!Q95/10.711/1000</f>
        <v>0</v>
      </c>
      <c r="P95" s="158">
        <f>'Dezechilibre(MWh)'!R95/10.711/1000</f>
        <v>0</v>
      </c>
      <c r="Q95" s="158">
        <f>'Dezechilibre(MWh)'!S95/10.711/1000</f>
        <v>0</v>
      </c>
      <c r="R95" s="158">
        <f>'Dezechilibre(MWh)'!T95/10.711/1000</f>
        <v>0</v>
      </c>
      <c r="S95" s="158">
        <f>'Dezechilibre(MWh)'!U95/10.711/1000</f>
        <v>0</v>
      </c>
      <c r="T95" s="158">
        <f>'Dezechilibre(MWh)'!V95/10.711/1000</f>
        <v>0</v>
      </c>
      <c r="U95" s="158">
        <f>'Dezechilibre(MWh)'!W95/10.711/1000</f>
        <v>0</v>
      </c>
      <c r="V95" s="158">
        <f>'Dezechilibre(MWh)'!X95/10.711/1000</f>
        <v>0</v>
      </c>
      <c r="W95" s="158">
        <f>'Dezechilibre(MWh)'!Y95/10.711/1000</f>
        <v>0</v>
      </c>
      <c r="X95" s="158">
        <f>'Dezechilibre(MWh)'!Z95/10.711/1000</f>
        <v>0</v>
      </c>
      <c r="Y95" s="158">
        <f>'Dezechilibre(MWh)'!AA95/10.711/1000</f>
        <v>0</v>
      </c>
      <c r="Z95" s="158">
        <f>'Dezechilibre(MWh)'!AB95/10.711/1000</f>
        <v>0</v>
      </c>
      <c r="AA95" s="158">
        <f>'Dezechilibre(MWh)'!AC95/10.711/1000</f>
        <v>0</v>
      </c>
      <c r="AB95" s="158">
        <f>'Dezechilibre(MWh)'!AD95/10.711/1000</f>
        <v>0</v>
      </c>
      <c r="AC95" s="158">
        <f>'Dezechilibre(MWh)'!AE95/10.711/1000</f>
        <v>0</v>
      </c>
      <c r="AD95" s="158">
        <f>'Dezechilibre(MWh)'!AF95/10.711/1000</f>
        <v>0</v>
      </c>
      <c r="AE95" s="158">
        <f>'Dezechilibre(MWh)'!AG95/10.711/1000</f>
        <v>0</v>
      </c>
      <c r="AF95" s="158">
        <f>'Dezechilibre(MWh)'!AH95/10.711/1000</f>
        <v>0</v>
      </c>
      <c r="AG95" s="158">
        <f>'Dezechilibre(MWh)'!AI95/10.711/1000</f>
        <v>0</v>
      </c>
      <c r="AH95" s="158">
        <f>'Dezechilibre(MWh)'!AJ95/10.711/1000</f>
        <v>0</v>
      </c>
    </row>
    <row r="96" spans="1:34" s="13" customFormat="1" x14ac:dyDescent="0.45">
      <c r="A96" s="102">
        <v>94</v>
      </c>
      <c r="B96" s="97" t="s">
        <v>220</v>
      </c>
      <c r="C96" s="157">
        <f t="shared" si="1"/>
        <v>0</v>
      </c>
      <c r="D96" s="158">
        <f>'Dezechilibre(MWh)'!F96/10.711/1000</f>
        <v>0</v>
      </c>
      <c r="E96" s="158">
        <f>'Dezechilibre(MWh)'!G96/10.711/1000</f>
        <v>0</v>
      </c>
      <c r="F96" s="158">
        <f>'Dezechilibre(MWh)'!H96/10.711/1000</f>
        <v>0</v>
      </c>
      <c r="G96" s="158">
        <f>'Dezechilibre(MWh)'!I96/10.711/1000</f>
        <v>0</v>
      </c>
      <c r="H96" s="158">
        <f>'Dezechilibre(MWh)'!J96/10.711/1000</f>
        <v>0</v>
      </c>
      <c r="I96" s="158">
        <f>'Dezechilibre(MWh)'!K96/10.711/1000</f>
        <v>0</v>
      </c>
      <c r="J96" s="158">
        <f>'Dezechilibre(MWh)'!L96/10.711/1000</f>
        <v>0</v>
      </c>
      <c r="K96" s="158">
        <f>'Dezechilibre(MWh)'!M96/10.711/1000</f>
        <v>0</v>
      </c>
      <c r="L96" s="158">
        <f>'Dezechilibre(MWh)'!N96/10.711/1000</f>
        <v>0</v>
      </c>
      <c r="M96" s="158">
        <f>'Dezechilibre(MWh)'!O96/10.711/1000</f>
        <v>0</v>
      </c>
      <c r="N96" s="158">
        <f>'Dezechilibre(MWh)'!P96/10.711/1000</f>
        <v>0</v>
      </c>
      <c r="O96" s="158">
        <f>'Dezechilibre(MWh)'!Q96/10.711/1000</f>
        <v>0</v>
      </c>
      <c r="P96" s="158">
        <f>'Dezechilibre(MWh)'!R96/10.711/1000</f>
        <v>0</v>
      </c>
      <c r="Q96" s="158">
        <f>'Dezechilibre(MWh)'!S96/10.711/1000</f>
        <v>0</v>
      </c>
      <c r="R96" s="158">
        <f>'Dezechilibre(MWh)'!T96/10.711/1000</f>
        <v>0</v>
      </c>
      <c r="S96" s="158">
        <f>'Dezechilibre(MWh)'!U96/10.711/1000</f>
        <v>0</v>
      </c>
      <c r="T96" s="158">
        <f>'Dezechilibre(MWh)'!V96/10.711/1000</f>
        <v>0</v>
      </c>
      <c r="U96" s="158">
        <f>'Dezechilibre(MWh)'!W96/10.711/1000</f>
        <v>0</v>
      </c>
      <c r="V96" s="158">
        <f>'Dezechilibre(MWh)'!X96/10.711/1000</f>
        <v>0</v>
      </c>
      <c r="W96" s="158">
        <f>'Dezechilibre(MWh)'!Y96/10.711/1000</f>
        <v>0</v>
      </c>
      <c r="X96" s="158">
        <f>'Dezechilibre(MWh)'!Z96/10.711/1000</f>
        <v>0</v>
      </c>
      <c r="Y96" s="158">
        <f>'Dezechilibre(MWh)'!AA96/10.711/1000</f>
        <v>0</v>
      </c>
      <c r="Z96" s="158">
        <f>'Dezechilibre(MWh)'!AB96/10.711/1000</f>
        <v>0</v>
      </c>
      <c r="AA96" s="158">
        <f>'Dezechilibre(MWh)'!AC96/10.711/1000</f>
        <v>0</v>
      </c>
      <c r="AB96" s="158">
        <f>'Dezechilibre(MWh)'!AD96/10.711/1000</f>
        <v>0</v>
      </c>
      <c r="AC96" s="158">
        <f>'Dezechilibre(MWh)'!AE96/10.711/1000</f>
        <v>0</v>
      </c>
      <c r="AD96" s="158">
        <f>'Dezechilibre(MWh)'!AF96/10.711/1000</f>
        <v>0</v>
      </c>
      <c r="AE96" s="158">
        <f>'Dezechilibre(MWh)'!AG96/10.711/1000</f>
        <v>0</v>
      </c>
      <c r="AF96" s="158">
        <f>'Dezechilibre(MWh)'!AH96/10.711/1000</f>
        <v>0</v>
      </c>
      <c r="AG96" s="158">
        <f>'Dezechilibre(MWh)'!AI96/10.711/1000</f>
        <v>0</v>
      </c>
      <c r="AH96" s="158">
        <f>'Dezechilibre(MWh)'!AJ96/10.711/1000</f>
        <v>0</v>
      </c>
    </row>
    <row r="97" spans="1:34" s="13" customFormat="1" x14ac:dyDescent="0.45">
      <c r="A97" s="156">
        <v>95</v>
      </c>
      <c r="B97" s="97" t="s">
        <v>149</v>
      </c>
      <c r="C97" s="157">
        <f t="shared" si="1"/>
        <v>0</v>
      </c>
      <c r="D97" s="158">
        <f>'Dezechilibre(MWh)'!F97/10.711/1000</f>
        <v>0</v>
      </c>
      <c r="E97" s="158">
        <f>'Dezechilibre(MWh)'!G97/10.711/1000</f>
        <v>0</v>
      </c>
      <c r="F97" s="158">
        <f>'Dezechilibre(MWh)'!H97/10.711/1000</f>
        <v>0</v>
      </c>
      <c r="G97" s="158">
        <f>'Dezechilibre(MWh)'!I97/10.711/1000</f>
        <v>0</v>
      </c>
      <c r="H97" s="158">
        <f>'Dezechilibre(MWh)'!J97/10.711/1000</f>
        <v>0</v>
      </c>
      <c r="I97" s="158">
        <f>'Dezechilibre(MWh)'!K97/10.711/1000</f>
        <v>0</v>
      </c>
      <c r="J97" s="158">
        <f>'Dezechilibre(MWh)'!L97/10.711/1000</f>
        <v>0</v>
      </c>
      <c r="K97" s="158">
        <f>'Dezechilibre(MWh)'!M97/10.711/1000</f>
        <v>0</v>
      </c>
      <c r="L97" s="158">
        <f>'Dezechilibre(MWh)'!N97/10.711/1000</f>
        <v>0</v>
      </c>
      <c r="M97" s="158">
        <f>'Dezechilibre(MWh)'!O97/10.711/1000</f>
        <v>0</v>
      </c>
      <c r="N97" s="158">
        <f>'Dezechilibre(MWh)'!P97/10.711/1000</f>
        <v>0</v>
      </c>
      <c r="O97" s="158">
        <f>'Dezechilibre(MWh)'!Q97/10.711/1000</f>
        <v>0</v>
      </c>
      <c r="P97" s="158">
        <f>'Dezechilibre(MWh)'!R97/10.711/1000</f>
        <v>0</v>
      </c>
      <c r="Q97" s="158">
        <f>'Dezechilibre(MWh)'!S97/10.711/1000</f>
        <v>0</v>
      </c>
      <c r="R97" s="158">
        <f>'Dezechilibre(MWh)'!T97/10.711/1000</f>
        <v>0</v>
      </c>
      <c r="S97" s="158">
        <f>'Dezechilibre(MWh)'!U97/10.711/1000</f>
        <v>0</v>
      </c>
      <c r="T97" s="158">
        <f>'Dezechilibre(MWh)'!V97/10.711/1000</f>
        <v>0</v>
      </c>
      <c r="U97" s="158">
        <f>'Dezechilibre(MWh)'!W97/10.711/1000</f>
        <v>0</v>
      </c>
      <c r="V97" s="158">
        <f>'Dezechilibre(MWh)'!X97/10.711/1000</f>
        <v>0</v>
      </c>
      <c r="W97" s="158">
        <f>'Dezechilibre(MWh)'!Y97/10.711/1000</f>
        <v>0</v>
      </c>
      <c r="X97" s="158">
        <f>'Dezechilibre(MWh)'!Z97/10.711/1000</f>
        <v>0</v>
      </c>
      <c r="Y97" s="158">
        <f>'Dezechilibre(MWh)'!AA97/10.711/1000</f>
        <v>0</v>
      </c>
      <c r="Z97" s="158">
        <f>'Dezechilibre(MWh)'!AB97/10.711/1000</f>
        <v>0</v>
      </c>
      <c r="AA97" s="158">
        <f>'Dezechilibre(MWh)'!AC97/10.711/1000</f>
        <v>0</v>
      </c>
      <c r="AB97" s="158">
        <f>'Dezechilibre(MWh)'!AD97/10.711/1000</f>
        <v>0</v>
      </c>
      <c r="AC97" s="158">
        <f>'Dezechilibre(MWh)'!AE97/10.711/1000</f>
        <v>0</v>
      </c>
      <c r="AD97" s="158">
        <f>'Dezechilibre(MWh)'!AF97/10.711/1000</f>
        <v>0</v>
      </c>
      <c r="AE97" s="158">
        <f>'Dezechilibre(MWh)'!AG97/10.711/1000</f>
        <v>0</v>
      </c>
      <c r="AF97" s="158">
        <f>'Dezechilibre(MWh)'!AH97/10.711/1000</f>
        <v>0</v>
      </c>
      <c r="AG97" s="158">
        <f>'Dezechilibre(MWh)'!AI97/10.711/1000</f>
        <v>0</v>
      </c>
      <c r="AH97" s="158">
        <f>'Dezechilibre(MWh)'!AJ97/10.711/1000</f>
        <v>0</v>
      </c>
    </row>
    <row r="98" spans="1:34" s="13" customFormat="1" x14ac:dyDescent="0.45">
      <c r="A98" s="102">
        <v>96</v>
      </c>
      <c r="B98" s="97" t="s">
        <v>252</v>
      </c>
      <c r="C98" s="157">
        <f t="shared" si="1"/>
        <v>0</v>
      </c>
      <c r="D98" s="158">
        <f>'Dezechilibre(MWh)'!F98/10.711/1000</f>
        <v>0</v>
      </c>
      <c r="E98" s="158">
        <f>'Dezechilibre(MWh)'!G98/10.711/1000</f>
        <v>0</v>
      </c>
      <c r="F98" s="158">
        <f>'Dezechilibre(MWh)'!H98/10.711/1000</f>
        <v>0</v>
      </c>
      <c r="G98" s="158">
        <f>'Dezechilibre(MWh)'!I98/10.711/1000</f>
        <v>0</v>
      </c>
      <c r="H98" s="158">
        <f>'Dezechilibre(MWh)'!J98/10.711/1000</f>
        <v>0</v>
      </c>
      <c r="I98" s="158">
        <f>'Dezechilibre(MWh)'!K98/10.711/1000</f>
        <v>0</v>
      </c>
      <c r="J98" s="158">
        <f>'Dezechilibre(MWh)'!L98/10.711/1000</f>
        <v>0</v>
      </c>
      <c r="K98" s="158">
        <f>'Dezechilibre(MWh)'!M98/10.711/1000</f>
        <v>0</v>
      </c>
      <c r="L98" s="158">
        <f>'Dezechilibre(MWh)'!N98/10.711/1000</f>
        <v>0</v>
      </c>
      <c r="M98" s="158">
        <f>'Dezechilibre(MWh)'!O98/10.711/1000</f>
        <v>0</v>
      </c>
      <c r="N98" s="158">
        <f>'Dezechilibre(MWh)'!P98/10.711/1000</f>
        <v>0</v>
      </c>
      <c r="O98" s="158">
        <f>'Dezechilibre(MWh)'!Q98/10.711/1000</f>
        <v>0</v>
      </c>
      <c r="P98" s="158">
        <f>'Dezechilibre(MWh)'!R98/10.711/1000</f>
        <v>0</v>
      </c>
      <c r="Q98" s="158">
        <f>'Dezechilibre(MWh)'!S98/10.711/1000</f>
        <v>0</v>
      </c>
      <c r="R98" s="158">
        <f>'Dezechilibre(MWh)'!T98/10.711/1000</f>
        <v>0</v>
      </c>
      <c r="S98" s="158">
        <f>'Dezechilibre(MWh)'!U98/10.711/1000</f>
        <v>0</v>
      </c>
      <c r="T98" s="158">
        <f>'Dezechilibre(MWh)'!V98/10.711/1000</f>
        <v>0</v>
      </c>
      <c r="U98" s="158">
        <f>'Dezechilibre(MWh)'!W98/10.711/1000</f>
        <v>0</v>
      </c>
      <c r="V98" s="158">
        <f>'Dezechilibre(MWh)'!X98/10.711/1000</f>
        <v>0</v>
      </c>
      <c r="W98" s="158">
        <f>'Dezechilibre(MWh)'!Y98/10.711/1000</f>
        <v>0</v>
      </c>
      <c r="X98" s="158">
        <f>'Dezechilibre(MWh)'!Z98/10.711/1000</f>
        <v>0</v>
      </c>
      <c r="Y98" s="158">
        <f>'Dezechilibre(MWh)'!AA98/10.711/1000</f>
        <v>0</v>
      </c>
      <c r="Z98" s="158">
        <f>'Dezechilibre(MWh)'!AB98/10.711/1000</f>
        <v>0</v>
      </c>
      <c r="AA98" s="158">
        <f>'Dezechilibre(MWh)'!AC98/10.711/1000</f>
        <v>0</v>
      </c>
      <c r="AB98" s="158">
        <f>'Dezechilibre(MWh)'!AD98/10.711/1000</f>
        <v>0</v>
      </c>
      <c r="AC98" s="158">
        <f>'Dezechilibre(MWh)'!AE98/10.711/1000</f>
        <v>0</v>
      </c>
      <c r="AD98" s="158">
        <f>'Dezechilibre(MWh)'!AF98/10.711/1000</f>
        <v>0</v>
      </c>
      <c r="AE98" s="158">
        <f>'Dezechilibre(MWh)'!AG98/10.711/1000</f>
        <v>0</v>
      </c>
      <c r="AF98" s="158">
        <f>'Dezechilibre(MWh)'!AH98/10.711/1000</f>
        <v>0</v>
      </c>
      <c r="AG98" s="158">
        <f>'Dezechilibre(MWh)'!AI98/10.711/1000</f>
        <v>0</v>
      </c>
      <c r="AH98" s="158">
        <f>'Dezechilibre(MWh)'!AJ98/10.711/1000</f>
        <v>0</v>
      </c>
    </row>
    <row r="99" spans="1:34" s="13" customFormat="1" x14ac:dyDescent="0.45">
      <c r="A99" s="156">
        <v>97</v>
      </c>
      <c r="B99" s="97" t="s">
        <v>177</v>
      </c>
      <c r="C99" s="157">
        <f t="shared" si="1"/>
        <v>0</v>
      </c>
      <c r="D99" s="158">
        <f>'Dezechilibre(MWh)'!F99/10.711/1000</f>
        <v>0</v>
      </c>
      <c r="E99" s="158">
        <f>'Dezechilibre(MWh)'!G99/10.711/1000</f>
        <v>0</v>
      </c>
      <c r="F99" s="158">
        <f>'Dezechilibre(MWh)'!H99/10.711/1000</f>
        <v>0</v>
      </c>
      <c r="G99" s="158">
        <f>'Dezechilibre(MWh)'!I99/10.711/1000</f>
        <v>0</v>
      </c>
      <c r="H99" s="158">
        <f>'Dezechilibre(MWh)'!J99/10.711/1000</f>
        <v>0</v>
      </c>
      <c r="I99" s="158">
        <f>'Dezechilibre(MWh)'!K99/10.711/1000</f>
        <v>0</v>
      </c>
      <c r="J99" s="158">
        <f>'Dezechilibre(MWh)'!L99/10.711/1000</f>
        <v>0</v>
      </c>
      <c r="K99" s="158">
        <f>'Dezechilibre(MWh)'!M99/10.711/1000</f>
        <v>0</v>
      </c>
      <c r="L99" s="158">
        <f>'Dezechilibre(MWh)'!N99/10.711/1000</f>
        <v>0</v>
      </c>
      <c r="M99" s="158">
        <f>'Dezechilibre(MWh)'!O99/10.711/1000</f>
        <v>0</v>
      </c>
      <c r="N99" s="158">
        <f>'Dezechilibre(MWh)'!P99/10.711/1000</f>
        <v>0</v>
      </c>
      <c r="O99" s="158">
        <f>'Dezechilibre(MWh)'!Q99/10.711/1000</f>
        <v>0</v>
      </c>
      <c r="P99" s="158">
        <f>'Dezechilibre(MWh)'!R99/10.711/1000</f>
        <v>0</v>
      </c>
      <c r="Q99" s="158">
        <f>'Dezechilibre(MWh)'!S99/10.711/1000</f>
        <v>0</v>
      </c>
      <c r="R99" s="158">
        <f>'Dezechilibre(MWh)'!T99/10.711/1000</f>
        <v>0</v>
      </c>
      <c r="S99" s="158">
        <f>'Dezechilibre(MWh)'!U99/10.711/1000</f>
        <v>0</v>
      </c>
      <c r="T99" s="158">
        <f>'Dezechilibre(MWh)'!V99/10.711/1000</f>
        <v>0</v>
      </c>
      <c r="U99" s="158">
        <f>'Dezechilibre(MWh)'!W99/10.711/1000</f>
        <v>0</v>
      </c>
      <c r="V99" s="158">
        <f>'Dezechilibre(MWh)'!X99/10.711/1000</f>
        <v>0</v>
      </c>
      <c r="W99" s="158">
        <f>'Dezechilibre(MWh)'!Y99/10.711/1000</f>
        <v>0</v>
      </c>
      <c r="X99" s="158">
        <f>'Dezechilibre(MWh)'!Z99/10.711/1000</f>
        <v>0</v>
      </c>
      <c r="Y99" s="158">
        <f>'Dezechilibre(MWh)'!AA99/10.711/1000</f>
        <v>0</v>
      </c>
      <c r="Z99" s="158">
        <f>'Dezechilibre(MWh)'!AB99/10.711/1000</f>
        <v>0</v>
      </c>
      <c r="AA99" s="158">
        <f>'Dezechilibre(MWh)'!AC99/10.711/1000</f>
        <v>0</v>
      </c>
      <c r="AB99" s="158">
        <f>'Dezechilibre(MWh)'!AD99/10.711/1000</f>
        <v>0</v>
      </c>
      <c r="AC99" s="158">
        <f>'Dezechilibre(MWh)'!AE99/10.711/1000</f>
        <v>0</v>
      </c>
      <c r="AD99" s="158">
        <f>'Dezechilibre(MWh)'!AF99/10.711/1000</f>
        <v>0</v>
      </c>
      <c r="AE99" s="158">
        <f>'Dezechilibre(MWh)'!AG99/10.711/1000</f>
        <v>0</v>
      </c>
      <c r="AF99" s="158">
        <f>'Dezechilibre(MWh)'!AH99/10.711/1000</f>
        <v>0</v>
      </c>
      <c r="AG99" s="158">
        <f>'Dezechilibre(MWh)'!AI99/10.711/1000</f>
        <v>0</v>
      </c>
      <c r="AH99" s="158">
        <f>'Dezechilibre(MWh)'!AJ99/10.711/1000</f>
        <v>0</v>
      </c>
    </row>
    <row r="100" spans="1:34" s="13" customFormat="1" x14ac:dyDescent="0.45">
      <c r="A100" s="102">
        <v>98</v>
      </c>
      <c r="B100" s="97" t="s">
        <v>267</v>
      </c>
      <c r="C100" s="157">
        <f t="shared" si="1"/>
        <v>2.5028218653720471E-3</v>
      </c>
      <c r="D100" s="158">
        <f>'Dezechilibre(MWh)'!F100/10.711/1000</f>
        <v>1.1822957707030155E-4</v>
      </c>
      <c r="E100" s="158">
        <f>'Dezechilibre(MWh)'!G100/10.711/1000</f>
        <v>1.1822957707030155E-4</v>
      </c>
      <c r="F100" s="158">
        <f>'Dezechilibre(MWh)'!H100/10.711/1000</f>
        <v>3.1606712725235737E-4</v>
      </c>
      <c r="G100" s="158">
        <f>'Dezechilibre(MWh)'!I100/10.711/1000</f>
        <v>4.7173606572682285E-4</v>
      </c>
      <c r="H100" s="158">
        <f>'Dezechilibre(MWh)'!J100/10.711/1000</f>
        <v>2.8818466996545608E-4</v>
      </c>
      <c r="I100" s="158">
        <f>'Dezechilibre(MWh)'!K100/10.711/1000</f>
        <v>3.2473727943235927E-4</v>
      </c>
      <c r="J100" s="158">
        <f>'Dezechilibre(MWh)'!L100/10.711/1000</f>
        <v>1.9212305106899448E-4</v>
      </c>
      <c r="K100" s="158">
        <f>'Dezechilibre(MWh)'!M100/10.711/1000</f>
        <v>1.6749192419008497E-4</v>
      </c>
      <c r="L100" s="158">
        <f>'Dezechilibre(MWh)'!N100/10.711/1000</f>
        <v>2.5429212958640653E-4</v>
      </c>
      <c r="M100" s="158">
        <f>'Dezechilibre(MWh)'!O100/10.711/1000</f>
        <v>1.3350088693866118E-4</v>
      </c>
      <c r="N100" s="158">
        <f>'Dezechilibre(MWh)'!P100/10.711/1000</f>
        <v>1.1822957707030155E-4</v>
      </c>
      <c r="O100" s="158">
        <f>'Dezechilibre(MWh)'!Q100/10.711/1000</f>
        <v>0</v>
      </c>
      <c r="P100" s="158">
        <f>'Dezechilibre(MWh)'!R100/10.711/1000</f>
        <v>0</v>
      </c>
      <c r="Q100" s="158">
        <f>'Dezechilibre(MWh)'!S100/10.711/1000</f>
        <v>0</v>
      </c>
      <c r="R100" s="158">
        <f>'Dezechilibre(MWh)'!T100/10.711/1000</f>
        <v>0</v>
      </c>
      <c r="S100" s="158">
        <f>'Dezechilibre(MWh)'!U100/10.711/1000</f>
        <v>0</v>
      </c>
      <c r="T100" s="158">
        <f>'Dezechilibre(MWh)'!V100/10.711/1000</f>
        <v>0</v>
      </c>
      <c r="U100" s="158">
        <f>'Dezechilibre(MWh)'!W100/10.711/1000</f>
        <v>0</v>
      </c>
      <c r="V100" s="158">
        <f>'Dezechilibre(MWh)'!X100/10.711/1000</f>
        <v>0</v>
      </c>
      <c r="W100" s="158">
        <f>'Dezechilibre(MWh)'!Y100/10.711/1000</f>
        <v>0</v>
      </c>
      <c r="X100" s="158">
        <f>'Dezechilibre(MWh)'!Z100/10.711/1000</f>
        <v>0</v>
      </c>
      <c r="Y100" s="158">
        <f>'Dezechilibre(MWh)'!AA100/10.711/1000</f>
        <v>0</v>
      </c>
      <c r="Z100" s="158">
        <f>'Dezechilibre(MWh)'!AB100/10.711/1000</f>
        <v>0</v>
      </c>
      <c r="AA100" s="158">
        <f>'Dezechilibre(MWh)'!AC100/10.711/1000</f>
        <v>0</v>
      </c>
      <c r="AB100" s="158">
        <f>'Dezechilibre(MWh)'!AD100/10.711/1000</f>
        <v>0</v>
      </c>
      <c r="AC100" s="158">
        <f>'Dezechilibre(MWh)'!AE100/10.711/1000</f>
        <v>0</v>
      </c>
      <c r="AD100" s="158">
        <f>'Dezechilibre(MWh)'!AF100/10.711/1000</f>
        <v>0</v>
      </c>
      <c r="AE100" s="158">
        <f>'Dezechilibre(MWh)'!AG100/10.711/1000</f>
        <v>0</v>
      </c>
      <c r="AF100" s="158">
        <f>'Dezechilibre(MWh)'!AH100/10.711/1000</f>
        <v>0</v>
      </c>
      <c r="AG100" s="158">
        <f>'Dezechilibre(MWh)'!AI100/10.711/1000</f>
        <v>0</v>
      </c>
      <c r="AH100" s="158">
        <f>'Dezechilibre(MWh)'!AJ100/10.711/1000</f>
        <v>0</v>
      </c>
    </row>
    <row r="101" spans="1:34" s="13" customFormat="1" x14ac:dyDescent="0.45">
      <c r="A101" s="156">
        <v>99</v>
      </c>
      <c r="B101" s="86" t="s">
        <v>263</v>
      </c>
      <c r="C101" s="157">
        <f t="shared" si="1"/>
        <v>0</v>
      </c>
      <c r="D101" s="158">
        <f>'Dezechilibre(MWh)'!F101/10.711/1000</f>
        <v>0</v>
      </c>
      <c r="E101" s="158">
        <f>'Dezechilibre(MWh)'!G101/10.711/1000</f>
        <v>0</v>
      </c>
      <c r="F101" s="158">
        <f>'Dezechilibre(MWh)'!H101/10.711/1000</f>
        <v>0</v>
      </c>
      <c r="G101" s="158">
        <f>'Dezechilibre(MWh)'!I101/10.711/1000</f>
        <v>0</v>
      </c>
      <c r="H101" s="158">
        <f>'Dezechilibre(MWh)'!J101/10.711/1000</f>
        <v>0</v>
      </c>
      <c r="I101" s="158">
        <f>'Dezechilibre(MWh)'!K101/10.711/1000</f>
        <v>0</v>
      </c>
      <c r="J101" s="158">
        <f>'Dezechilibre(MWh)'!L101/10.711/1000</f>
        <v>0</v>
      </c>
      <c r="K101" s="158">
        <f>'Dezechilibre(MWh)'!M101/10.711/1000</f>
        <v>0</v>
      </c>
      <c r="L101" s="158">
        <f>'Dezechilibre(MWh)'!N101/10.711/1000</f>
        <v>0</v>
      </c>
      <c r="M101" s="158">
        <f>'Dezechilibre(MWh)'!O101/10.711/1000</f>
        <v>0</v>
      </c>
      <c r="N101" s="158">
        <f>'Dezechilibre(MWh)'!P101/10.711/1000</f>
        <v>0</v>
      </c>
      <c r="O101" s="158">
        <f>'Dezechilibre(MWh)'!Q101/10.711/1000</f>
        <v>0</v>
      </c>
      <c r="P101" s="158">
        <f>'Dezechilibre(MWh)'!R101/10.711/1000</f>
        <v>0</v>
      </c>
      <c r="Q101" s="158">
        <f>'Dezechilibre(MWh)'!S101/10.711/1000</f>
        <v>0</v>
      </c>
      <c r="R101" s="158">
        <f>'Dezechilibre(MWh)'!T101/10.711/1000</f>
        <v>0</v>
      </c>
      <c r="S101" s="158">
        <f>'Dezechilibre(MWh)'!U101/10.711/1000</f>
        <v>0</v>
      </c>
      <c r="T101" s="158">
        <f>'Dezechilibre(MWh)'!V101/10.711/1000</f>
        <v>0</v>
      </c>
      <c r="U101" s="158">
        <f>'Dezechilibre(MWh)'!W101/10.711/1000</f>
        <v>0</v>
      </c>
      <c r="V101" s="158">
        <f>'Dezechilibre(MWh)'!X101/10.711/1000</f>
        <v>0</v>
      </c>
      <c r="W101" s="158">
        <f>'Dezechilibre(MWh)'!Y101/10.711/1000</f>
        <v>0</v>
      </c>
      <c r="X101" s="158">
        <f>'Dezechilibre(MWh)'!Z101/10.711/1000</f>
        <v>0</v>
      </c>
      <c r="Y101" s="158">
        <f>'Dezechilibre(MWh)'!AA101/10.711/1000</f>
        <v>0</v>
      </c>
      <c r="Z101" s="158">
        <f>'Dezechilibre(MWh)'!AB101/10.711/1000</f>
        <v>0</v>
      </c>
      <c r="AA101" s="158">
        <f>'Dezechilibre(MWh)'!AC101/10.711/1000</f>
        <v>0</v>
      </c>
      <c r="AB101" s="158">
        <f>'Dezechilibre(MWh)'!AD101/10.711/1000</f>
        <v>0</v>
      </c>
      <c r="AC101" s="158">
        <f>'Dezechilibre(MWh)'!AE101/10.711/1000</f>
        <v>0</v>
      </c>
      <c r="AD101" s="158">
        <f>'Dezechilibre(MWh)'!AF101/10.711/1000</f>
        <v>0</v>
      </c>
      <c r="AE101" s="158">
        <f>'Dezechilibre(MWh)'!AG101/10.711/1000</f>
        <v>0</v>
      </c>
      <c r="AF101" s="158">
        <f>'Dezechilibre(MWh)'!AH101/10.711/1000</f>
        <v>0</v>
      </c>
      <c r="AG101" s="158">
        <f>'Dezechilibre(MWh)'!AI101/10.711/1000</f>
        <v>0</v>
      </c>
      <c r="AH101" s="158">
        <f>'Dezechilibre(MWh)'!AJ101/10.711/1000</f>
        <v>0</v>
      </c>
    </row>
    <row r="102" spans="1:34" s="13" customFormat="1" x14ac:dyDescent="0.45">
      <c r="A102" s="102">
        <v>100</v>
      </c>
      <c r="B102" s="97" t="s">
        <v>99</v>
      </c>
      <c r="C102" s="157">
        <f t="shared" si="1"/>
        <v>0</v>
      </c>
      <c r="D102" s="158">
        <f>'Dezechilibre(MWh)'!F102/10.711/1000</f>
        <v>0</v>
      </c>
      <c r="E102" s="158">
        <f>'Dezechilibre(MWh)'!G102/10.711/1000</f>
        <v>0</v>
      </c>
      <c r="F102" s="158">
        <f>'Dezechilibre(MWh)'!H102/10.711/1000</f>
        <v>0</v>
      </c>
      <c r="G102" s="158">
        <f>'Dezechilibre(MWh)'!I102/10.711/1000</f>
        <v>0</v>
      </c>
      <c r="H102" s="158">
        <f>'Dezechilibre(MWh)'!J102/10.711/1000</f>
        <v>0</v>
      </c>
      <c r="I102" s="158">
        <f>'Dezechilibre(MWh)'!K102/10.711/1000</f>
        <v>0</v>
      </c>
      <c r="J102" s="158">
        <f>'Dezechilibre(MWh)'!L102/10.711/1000</f>
        <v>0</v>
      </c>
      <c r="K102" s="158">
        <f>'Dezechilibre(MWh)'!M102/10.711/1000</f>
        <v>0</v>
      </c>
      <c r="L102" s="158">
        <f>'Dezechilibre(MWh)'!N102/10.711/1000</f>
        <v>0</v>
      </c>
      <c r="M102" s="158">
        <f>'Dezechilibre(MWh)'!O102/10.711/1000</f>
        <v>0</v>
      </c>
      <c r="N102" s="158">
        <f>'Dezechilibre(MWh)'!P102/10.711/1000</f>
        <v>0</v>
      </c>
      <c r="O102" s="158">
        <f>'Dezechilibre(MWh)'!Q102/10.711/1000</f>
        <v>0</v>
      </c>
      <c r="P102" s="158">
        <f>'Dezechilibre(MWh)'!R102/10.711/1000</f>
        <v>0</v>
      </c>
      <c r="Q102" s="158">
        <f>'Dezechilibre(MWh)'!S102/10.711/1000</f>
        <v>0</v>
      </c>
      <c r="R102" s="158">
        <f>'Dezechilibre(MWh)'!T102/10.711/1000</f>
        <v>0</v>
      </c>
      <c r="S102" s="158">
        <f>'Dezechilibre(MWh)'!U102/10.711/1000</f>
        <v>0</v>
      </c>
      <c r="T102" s="158">
        <f>'Dezechilibre(MWh)'!V102/10.711/1000</f>
        <v>0</v>
      </c>
      <c r="U102" s="158">
        <f>'Dezechilibre(MWh)'!W102/10.711/1000</f>
        <v>0</v>
      </c>
      <c r="V102" s="158">
        <f>'Dezechilibre(MWh)'!X102/10.711/1000</f>
        <v>0</v>
      </c>
      <c r="W102" s="158">
        <f>'Dezechilibre(MWh)'!Y102/10.711/1000</f>
        <v>0</v>
      </c>
      <c r="X102" s="158">
        <f>'Dezechilibre(MWh)'!Z102/10.711/1000</f>
        <v>0</v>
      </c>
      <c r="Y102" s="158">
        <f>'Dezechilibre(MWh)'!AA102/10.711/1000</f>
        <v>0</v>
      </c>
      <c r="Z102" s="158">
        <f>'Dezechilibre(MWh)'!AB102/10.711/1000</f>
        <v>0</v>
      </c>
      <c r="AA102" s="158">
        <f>'Dezechilibre(MWh)'!AC102/10.711/1000</f>
        <v>0</v>
      </c>
      <c r="AB102" s="158">
        <f>'Dezechilibre(MWh)'!AD102/10.711/1000</f>
        <v>0</v>
      </c>
      <c r="AC102" s="158">
        <f>'Dezechilibre(MWh)'!AE102/10.711/1000</f>
        <v>0</v>
      </c>
      <c r="AD102" s="158">
        <f>'Dezechilibre(MWh)'!AF102/10.711/1000</f>
        <v>0</v>
      </c>
      <c r="AE102" s="158">
        <f>'Dezechilibre(MWh)'!AG102/10.711/1000</f>
        <v>0</v>
      </c>
      <c r="AF102" s="158">
        <f>'Dezechilibre(MWh)'!AH102/10.711/1000</f>
        <v>0</v>
      </c>
      <c r="AG102" s="158">
        <f>'Dezechilibre(MWh)'!AI102/10.711/1000</f>
        <v>0</v>
      </c>
      <c r="AH102" s="158">
        <f>'Dezechilibre(MWh)'!AJ102/10.711/1000</f>
        <v>0</v>
      </c>
    </row>
    <row r="103" spans="1:34" s="13" customFormat="1" x14ac:dyDescent="0.45">
      <c r="A103" s="156">
        <v>101</v>
      </c>
      <c r="B103" s="97" t="s">
        <v>181</v>
      </c>
      <c r="C103" s="157">
        <f t="shared" si="1"/>
        <v>0</v>
      </c>
      <c r="D103" s="158">
        <f>'Dezechilibre(MWh)'!F103/10.711/1000</f>
        <v>0</v>
      </c>
      <c r="E103" s="158">
        <f>'Dezechilibre(MWh)'!G103/10.711/1000</f>
        <v>0</v>
      </c>
      <c r="F103" s="158">
        <f>'Dezechilibre(MWh)'!H103/10.711/1000</f>
        <v>0</v>
      </c>
      <c r="G103" s="158">
        <f>'Dezechilibre(MWh)'!I103/10.711/1000</f>
        <v>0</v>
      </c>
      <c r="H103" s="158">
        <f>'Dezechilibre(MWh)'!J103/10.711/1000</f>
        <v>0</v>
      </c>
      <c r="I103" s="158">
        <f>'Dezechilibre(MWh)'!K103/10.711/1000</f>
        <v>0</v>
      </c>
      <c r="J103" s="158">
        <f>'Dezechilibre(MWh)'!L103/10.711/1000</f>
        <v>0</v>
      </c>
      <c r="K103" s="158">
        <f>'Dezechilibre(MWh)'!M103/10.711/1000</f>
        <v>0</v>
      </c>
      <c r="L103" s="158">
        <f>'Dezechilibre(MWh)'!N103/10.711/1000</f>
        <v>0</v>
      </c>
      <c r="M103" s="158">
        <f>'Dezechilibre(MWh)'!O103/10.711/1000</f>
        <v>0</v>
      </c>
      <c r="N103" s="158">
        <f>'Dezechilibre(MWh)'!P103/10.711/1000</f>
        <v>0</v>
      </c>
      <c r="O103" s="158">
        <f>'Dezechilibre(MWh)'!Q103/10.711/1000</f>
        <v>0</v>
      </c>
      <c r="P103" s="158">
        <f>'Dezechilibre(MWh)'!R103/10.711/1000</f>
        <v>0</v>
      </c>
      <c r="Q103" s="158">
        <f>'Dezechilibre(MWh)'!S103/10.711/1000</f>
        <v>0</v>
      </c>
      <c r="R103" s="158">
        <f>'Dezechilibre(MWh)'!T103/10.711/1000</f>
        <v>0</v>
      </c>
      <c r="S103" s="158">
        <f>'Dezechilibre(MWh)'!U103/10.711/1000</f>
        <v>0</v>
      </c>
      <c r="T103" s="158">
        <f>'Dezechilibre(MWh)'!V103/10.711/1000</f>
        <v>0</v>
      </c>
      <c r="U103" s="158">
        <f>'Dezechilibre(MWh)'!W103/10.711/1000</f>
        <v>0</v>
      </c>
      <c r="V103" s="158">
        <f>'Dezechilibre(MWh)'!X103/10.711/1000</f>
        <v>0</v>
      </c>
      <c r="W103" s="158">
        <f>'Dezechilibre(MWh)'!Y103/10.711/1000</f>
        <v>0</v>
      </c>
      <c r="X103" s="158">
        <f>'Dezechilibre(MWh)'!Z103/10.711/1000</f>
        <v>0</v>
      </c>
      <c r="Y103" s="158">
        <f>'Dezechilibre(MWh)'!AA103/10.711/1000</f>
        <v>0</v>
      </c>
      <c r="Z103" s="158">
        <f>'Dezechilibre(MWh)'!AB103/10.711/1000</f>
        <v>0</v>
      </c>
      <c r="AA103" s="158">
        <f>'Dezechilibre(MWh)'!AC103/10.711/1000</f>
        <v>0</v>
      </c>
      <c r="AB103" s="158">
        <f>'Dezechilibre(MWh)'!AD103/10.711/1000</f>
        <v>0</v>
      </c>
      <c r="AC103" s="158">
        <f>'Dezechilibre(MWh)'!AE103/10.711/1000</f>
        <v>0</v>
      </c>
      <c r="AD103" s="158">
        <f>'Dezechilibre(MWh)'!AF103/10.711/1000</f>
        <v>0</v>
      </c>
      <c r="AE103" s="158">
        <f>'Dezechilibre(MWh)'!AG103/10.711/1000</f>
        <v>0</v>
      </c>
      <c r="AF103" s="158">
        <f>'Dezechilibre(MWh)'!AH103/10.711/1000</f>
        <v>0</v>
      </c>
      <c r="AG103" s="158">
        <f>'Dezechilibre(MWh)'!AI103/10.711/1000</f>
        <v>0</v>
      </c>
      <c r="AH103" s="158">
        <f>'Dezechilibre(MWh)'!AJ103/10.711/1000</f>
        <v>0</v>
      </c>
    </row>
    <row r="104" spans="1:34" s="13" customFormat="1" x14ac:dyDescent="0.45">
      <c r="A104" s="102">
        <v>102</v>
      </c>
      <c r="B104" s="97" t="s">
        <v>236</v>
      </c>
      <c r="C104" s="157">
        <f t="shared" si="1"/>
        <v>0</v>
      </c>
      <c r="D104" s="158">
        <f>'Dezechilibre(MWh)'!F104/10.711/1000</f>
        <v>0</v>
      </c>
      <c r="E104" s="158">
        <f>'Dezechilibre(MWh)'!G104/10.711/1000</f>
        <v>0</v>
      </c>
      <c r="F104" s="158">
        <f>'Dezechilibre(MWh)'!H104/10.711/1000</f>
        <v>0</v>
      </c>
      <c r="G104" s="158">
        <f>'Dezechilibre(MWh)'!I104/10.711/1000</f>
        <v>0</v>
      </c>
      <c r="H104" s="158">
        <f>'Dezechilibre(MWh)'!J104/10.711/1000</f>
        <v>0</v>
      </c>
      <c r="I104" s="158">
        <f>'Dezechilibre(MWh)'!K104/10.711/1000</f>
        <v>0</v>
      </c>
      <c r="J104" s="158">
        <f>'Dezechilibre(MWh)'!L104/10.711/1000</f>
        <v>0</v>
      </c>
      <c r="K104" s="158">
        <f>'Dezechilibre(MWh)'!M104/10.711/1000</f>
        <v>0</v>
      </c>
      <c r="L104" s="158">
        <f>'Dezechilibre(MWh)'!N104/10.711/1000</f>
        <v>0</v>
      </c>
      <c r="M104" s="158">
        <f>'Dezechilibre(MWh)'!O104/10.711/1000</f>
        <v>0</v>
      </c>
      <c r="N104" s="158">
        <f>'Dezechilibre(MWh)'!P104/10.711/1000</f>
        <v>0</v>
      </c>
      <c r="O104" s="158">
        <f>'Dezechilibre(MWh)'!Q104/10.711/1000</f>
        <v>0</v>
      </c>
      <c r="P104" s="158">
        <f>'Dezechilibre(MWh)'!R104/10.711/1000</f>
        <v>0</v>
      </c>
      <c r="Q104" s="158">
        <f>'Dezechilibre(MWh)'!S104/10.711/1000</f>
        <v>0</v>
      </c>
      <c r="R104" s="158">
        <f>'Dezechilibre(MWh)'!T104/10.711/1000</f>
        <v>0</v>
      </c>
      <c r="S104" s="158">
        <f>'Dezechilibre(MWh)'!U104/10.711/1000</f>
        <v>0</v>
      </c>
      <c r="T104" s="158">
        <f>'Dezechilibre(MWh)'!V104/10.711/1000</f>
        <v>0</v>
      </c>
      <c r="U104" s="158">
        <f>'Dezechilibre(MWh)'!W104/10.711/1000</f>
        <v>0</v>
      </c>
      <c r="V104" s="158">
        <f>'Dezechilibre(MWh)'!X104/10.711/1000</f>
        <v>0</v>
      </c>
      <c r="W104" s="158">
        <f>'Dezechilibre(MWh)'!Y104/10.711/1000</f>
        <v>0</v>
      </c>
      <c r="X104" s="158">
        <f>'Dezechilibre(MWh)'!Z104/10.711/1000</f>
        <v>0</v>
      </c>
      <c r="Y104" s="158">
        <f>'Dezechilibre(MWh)'!AA104/10.711/1000</f>
        <v>0</v>
      </c>
      <c r="Z104" s="158">
        <f>'Dezechilibre(MWh)'!AB104/10.711/1000</f>
        <v>0</v>
      </c>
      <c r="AA104" s="158">
        <f>'Dezechilibre(MWh)'!AC104/10.711/1000</f>
        <v>0</v>
      </c>
      <c r="AB104" s="158">
        <f>'Dezechilibre(MWh)'!AD104/10.711/1000</f>
        <v>0</v>
      </c>
      <c r="AC104" s="158">
        <f>'Dezechilibre(MWh)'!AE104/10.711/1000</f>
        <v>0</v>
      </c>
      <c r="AD104" s="158">
        <f>'Dezechilibre(MWh)'!AF104/10.711/1000</f>
        <v>0</v>
      </c>
      <c r="AE104" s="158">
        <f>'Dezechilibre(MWh)'!AG104/10.711/1000</f>
        <v>0</v>
      </c>
      <c r="AF104" s="158">
        <f>'Dezechilibre(MWh)'!AH104/10.711/1000</f>
        <v>0</v>
      </c>
      <c r="AG104" s="158">
        <f>'Dezechilibre(MWh)'!AI104/10.711/1000</f>
        <v>0</v>
      </c>
      <c r="AH104" s="158">
        <f>'Dezechilibre(MWh)'!AJ104/10.711/1000</f>
        <v>0</v>
      </c>
    </row>
    <row r="105" spans="1:34" s="13" customFormat="1" x14ac:dyDescent="0.45">
      <c r="A105" s="156">
        <v>103</v>
      </c>
      <c r="B105" s="97" t="s">
        <v>274</v>
      </c>
      <c r="C105" s="157">
        <f t="shared" si="1"/>
        <v>0</v>
      </c>
      <c r="D105" s="158">
        <f>'Dezechilibre(MWh)'!F105/10.711/1000</f>
        <v>0</v>
      </c>
      <c r="E105" s="158">
        <f>'Dezechilibre(MWh)'!G105/10.711/1000</f>
        <v>0</v>
      </c>
      <c r="F105" s="158">
        <f>'Dezechilibre(MWh)'!H105/10.711/1000</f>
        <v>0</v>
      </c>
      <c r="G105" s="158">
        <f>'Dezechilibre(MWh)'!I105/10.711/1000</f>
        <v>0</v>
      </c>
      <c r="H105" s="158">
        <f>'Dezechilibre(MWh)'!J105/10.711/1000</f>
        <v>0</v>
      </c>
      <c r="I105" s="158">
        <f>'Dezechilibre(MWh)'!K105/10.711/1000</f>
        <v>0</v>
      </c>
      <c r="J105" s="158">
        <f>'Dezechilibre(MWh)'!L105/10.711/1000</f>
        <v>0</v>
      </c>
      <c r="K105" s="158">
        <f>'Dezechilibre(MWh)'!M105/10.711/1000</f>
        <v>0</v>
      </c>
      <c r="L105" s="158">
        <f>'Dezechilibre(MWh)'!N105/10.711/1000</f>
        <v>0</v>
      </c>
      <c r="M105" s="158">
        <f>'Dezechilibre(MWh)'!O105/10.711/1000</f>
        <v>0</v>
      </c>
      <c r="N105" s="158">
        <f>'Dezechilibre(MWh)'!P105/10.711/1000</f>
        <v>0</v>
      </c>
      <c r="O105" s="158">
        <f>'Dezechilibre(MWh)'!Q105/10.711/1000</f>
        <v>0</v>
      </c>
      <c r="P105" s="158">
        <f>'Dezechilibre(MWh)'!R105/10.711/1000</f>
        <v>0</v>
      </c>
      <c r="Q105" s="158">
        <f>'Dezechilibre(MWh)'!S105/10.711/1000</f>
        <v>0</v>
      </c>
      <c r="R105" s="158">
        <f>'Dezechilibre(MWh)'!T105/10.711/1000</f>
        <v>0</v>
      </c>
      <c r="S105" s="158">
        <f>'Dezechilibre(MWh)'!U105/10.711/1000</f>
        <v>0</v>
      </c>
      <c r="T105" s="158">
        <f>'Dezechilibre(MWh)'!V105/10.711/1000</f>
        <v>0</v>
      </c>
      <c r="U105" s="158">
        <f>'Dezechilibre(MWh)'!W105/10.711/1000</f>
        <v>0</v>
      </c>
      <c r="V105" s="158">
        <f>'Dezechilibre(MWh)'!X105/10.711/1000</f>
        <v>0</v>
      </c>
      <c r="W105" s="158">
        <f>'Dezechilibre(MWh)'!Y105/10.711/1000</f>
        <v>0</v>
      </c>
      <c r="X105" s="158">
        <f>'Dezechilibre(MWh)'!Z105/10.711/1000</f>
        <v>0</v>
      </c>
      <c r="Y105" s="158">
        <f>'Dezechilibre(MWh)'!AA105/10.711/1000</f>
        <v>0</v>
      </c>
      <c r="Z105" s="158">
        <f>'Dezechilibre(MWh)'!AB105/10.711/1000</f>
        <v>0</v>
      </c>
      <c r="AA105" s="158">
        <f>'Dezechilibre(MWh)'!AC105/10.711/1000</f>
        <v>0</v>
      </c>
      <c r="AB105" s="158">
        <f>'Dezechilibre(MWh)'!AD105/10.711/1000</f>
        <v>0</v>
      </c>
      <c r="AC105" s="158">
        <f>'Dezechilibre(MWh)'!AE105/10.711/1000</f>
        <v>0</v>
      </c>
      <c r="AD105" s="158">
        <f>'Dezechilibre(MWh)'!AF105/10.711/1000</f>
        <v>0</v>
      </c>
      <c r="AE105" s="158">
        <f>'Dezechilibre(MWh)'!AG105/10.711/1000</f>
        <v>0</v>
      </c>
      <c r="AF105" s="158">
        <f>'Dezechilibre(MWh)'!AH105/10.711/1000</f>
        <v>0</v>
      </c>
      <c r="AG105" s="158">
        <f>'Dezechilibre(MWh)'!AI105/10.711/1000</f>
        <v>0</v>
      </c>
      <c r="AH105" s="158">
        <f>'Dezechilibre(MWh)'!AJ105/10.711/1000</f>
        <v>0</v>
      </c>
    </row>
    <row r="106" spans="1:34" s="13" customFormat="1" x14ac:dyDescent="0.45">
      <c r="A106" s="102">
        <v>104</v>
      </c>
      <c r="B106" s="97" t="s">
        <v>281</v>
      </c>
      <c r="C106" s="157">
        <f t="shared" si="1"/>
        <v>0</v>
      </c>
      <c r="D106" s="158">
        <f>'Dezechilibre(MWh)'!F106/10.711/1000</f>
        <v>0</v>
      </c>
      <c r="E106" s="158">
        <f>'Dezechilibre(MWh)'!G106/10.711/1000</f>
        <v>0</v>
      </c>
      <c r="F106" s="158">
        <f>'Dezechilibre(MWh)'!H106/10.711/1000</f>
        <v>0</v>
      </c>
      <c r="G106" s="158">
        <f>'Dezechilibre(MWh)'!I106/10.711/1000</f>
        <v>0</v>
      </c>
      <c r="H106" s="158">
        <f>'Dezechilibre(MWh)'!J106/10.711/1000</f>
        <v>0</v>
      </c>
      <c r="I106" s="158">
        <f>'Dezechilibre(MWh)'!K106/10.711/1000</f>
        <v>0</v>
      </c>
      <c r="J106" s="158">
        <f>'Dezechilibre(MWh)'!L106/10.711/1000</f>
        <v>0</v>
      </c>
      <c r="K106" s="158">
        <f>'Dezechilibre(MWh)'!M106/10.711/1000</f>
        <v>0</v>
      </c>
      <c r="L106" s="158">
        <f>'Dezechilibre(MWh)'!N106/10.711/1000</f>
        <v>0</v>
      </c>
      <c r="M106" s="158">
        <f>'Dezechilibre(MWh)'!O106/10.711/1000</f>
        <v>0</v>
      </c>
      <c r="N106" s="158">
        <f>'Dezechilibre(MWh)'!P106/10.711/1000</f>
        <v>0</v>
      </c>
      <c r="O106" s="158">
        <f>'Dezechilibre(MWh)'!Q106/10.711/1000</f>
        <v>0</v>
      </c>
      <c r="P106" s="158">
        <f>'Dezechilibre(MWh)'!R106/10.711/1000</f>
        <v>0</v>
      </c>
      <c r="Q106" s="158">
        <f>'Dezechilibre(MWh)'!S106/10.711/1000</f>
        <v>0</v>
      </c>
      <c r="R106" s="158">
        <f>'Dezechilibre(MWh)'!T106/10.711/1000</f>
        <v>0</v>
      </c>
      <c r="S106" s="158">
        <f>'Dezechilibre(MWh)'!U106/10.711/1000</f>
        <v>0</v>
      </c>
      <c r="T106" s="158">
        <f>'Dezechilibre(MWh)'!V106/10.711/1000</f>
        <v>0</v>
      </c>
      <c r="U106" s="158">
        <f>'Dezechilibre(MWh)'!W106/10.711/1000</f>
        <v>0</v>
      </c>
      <c r="V106" s="158">
        <f>'Dezechilibre(MWh)'!X106/10.711/1000</f>
        <v>0</v>
      </c>
      <c r="W106" s="158">
        <f>'Dezechilibre(MWh)'!Y106/10.711/1000</f>
        <v>0</v>
      </c>
      <c r="X106" s="158">
        <f>'Dezechilibre(MWh)'!Z106/10.711/1000</f>
        <v>0</v>
      </c>
      <c r="Y106" s="158">
        <f>'Dezechilibre(MWh)'!AA106/10.711/1000</f>
        <v>0</v>
      </c>
      <c r="Z106" s="158">
        <f>'Dezechilibre(MWh)'!AB106/10.711/1000</f>
        <v>0</v>
      </c>
      <c r="AA106" s="158">
        <f>'Dezechilibre(MWh)'!AC106/10.711/1000</f>
        <v>0</v>
      </c>
      <c r="AB106" s="158">
        <f>'Dezechilibre(MWh)'!AD106/10.711/1000</f>
        <v>0</v>
      </c>
      <c r="AC106" s="158">
        <f>'Dezechilibre(MWh)'!AE106/10.711/1000</f>
        <v>0</v>
      </c>
      <c r="AD106" s="158">
        <f>'Dezechilibre(MWh)'!AF106/10.711/1000</f>
        <v>0</v>
      </c>
      <c r="AE106" s="158">
        <f>'Dezechilibre(MWh)'!AG106/10.711/1000</f>
        <v>0</v>
      </c>
      <c r="AF106" s="158">
        <f>'Dezechilibre(MWh)'!AH106/10.711/1000</f>
        <v>0</v>
      </c>
      <c r="AG106" s="158">
        <f>'Dezechilibre(MWh)'!AI106/10.711/1000</f>
        <v>0</v>
      </c>
      <c r="AH106" s="158">
        <f>'Dezechilibre(MWh)'!AJ106/10.711/1000</f>
        <v>0</v>
      </c>
    </row>
    <row r="107" spans="1:34" s="13" customFormat="1" x14ac:dyDescent="0.45">
      <c r="A107" s="156">
        <v>105</v>
      </c>
      <c r="B107" s="97" t="s">
        <v>131</v>
      </c>
      <c r="C107" s="157">
        <f t="shared" si="1"/>
        <v>0</v>
      </c>
      <c r="D107" s="158">
        <f>'Dezechilibre(MWh)'!F107/10.711/1000</f>
        <v>0</v>
      </c>
      <c r="E107" s="158">
        <f>'Dezechilibre(MWh)'!G107/10.711/1000</f>
        <v>0</v>
      </c>
      <c r="F107" s="158">
        <f>'Dezechilibre(MWh)'!H107/10.711/1000</f>
        <v>0</v>
      </c>
      <c r="G107" s="158">
        <f>'Dezechilibre(MWh)'!I107/10.711/1000</f>
        <v>0</v>
      </c>
      <c r="H107" s="158">
        <f>'Dezechilibre(MWh)'!J107/10.711/1000</f>
        <v>0</v>
      </c>
      <c r="I107" s="158">
        <f>'Dezechilibre(MWh)'!K107/10.711/1000</f>
        <v>0</v>
      </c>
      <c r="J107" s="158">
        <f>'Dezechilibre(MWh)'!L107/10.711/1000</f>
        <v>0</v>
      </c>
      <c r="K107" s="158">
        <f>'Dezechilibre(MWh)'!M107/10.711/1000</f>
        <v>0</v>
      </c>
      <c r="L107" s="158">
        <f>'Dezechilibre(MWh)'!N107/10.711/1000</f>
        <v>0</v>
      </c>
      <c r="M107" s="158">
        <f>'Dezechilibre(MWh)'!O107/10.711/1000</f>
        <v>0</v>
      </c>
      <c r="N107" s="158">
        <f>'Dezechilibre(MWh)'!P107/10.711/1000</f>
        <v>0</v>
      </c>
      <c r="O107" s="158">
        <f>'Dezechilibre(MWh)'!Q107/10.711/1000</f>
        <v>0</v>
      </c>
      <c r="P107" s="158">
        <f>'Dezechilibre(MWh)'!R107/10.711/1000</f>
        <v>0</v>
      </c>
      <c r="Q107" s="158">
        <f>'Dezechilibre(MWh)'!S107/10.711/1000</f>
        <v>0</v>
      </c>
      <c r="R107" s="158">
        <f>'Dezechilibre(MWh)'!T107/10.711/1000</f>
        <v>0</v>
      </c>
      <c r="S107" s="158">
        <f>'Dezechilibre(MWh)'!U107/10.711/1000</f>
        <v>0</v>
      </c>
      <c r="T107" s="158">
        <f>'Dezechilibre(MWh)'!V107/10.711/1000</f>
        <v>0</v>
      </c>
      <c r="U107" s="158">
        <f>'Dezechilibre(MWh)'!W107/10.711/1000</f>
        <v>0</v>
      </c>
      <c r="V107" s="158">
        <f>'Dezechilibre(MWh)'!X107/10.711/1000</f>
        <v>0</v>
      </c>
      <c r="W107" s="158">
        <f>'Dezechilibre(MWh)'!Y107/10.711/1000</f>
        <v>0</v>
      </c>
      <c r="X107" s="158">
        <f>'Dezechilibre(MWh)'!Z107/10.711/1000</f>
        <v>0</v>
      </c>
      <c r="Y107" s="158">
        <f>'Dezechilibre(MWh)'!AA107/10.711/1000</f>
        <v>0</v>
      </c>
      <c r="Z107" s="158">
        <f>'Dezechilibre(MWh)'!AB107/10.711/1000</f>
        <v>0</v>
      </c>
      <c r="AA107" s="158">
        <f>'Dezechilibre(MWh)'!AC107/10.711/1000</f>
        <v>0</v>
      </c>
      <c r="AB107" s="158">
        <f>'Dezechilibre(MWh)'!AD107/10.711/1000</f>
        <v>0</v>
      </c>
      <c r="AC107" s="158">
        <f>'Dezechilibre(MWh)'!AE107/10.711/1000</f>
        <v>0</v>
      </c>
      <c r="AD107" s="158">
        <f>'Dezechilibre(MWh)'!AF107/10.711/1000</f>
        <v>0</v>
      </c>
      <c r="AE107" s="158">
        <f>'Dezechilibre(MWh)'!AG107/10.711/1000</f>
        <v>0</v>
      </c>
      <c r="AF107" s="158">
        <f>'Dezechilibre(MWh)'!AH107/10.711/1000</f>
        <v>0</v>
      </c>
      <c r="AG107" s="158">
        <f>'Dezechilibre(MWh)'!AI107/10.711/1000</f>
        <v>0</v>
      </c>
      <c r="AH107" s="158">
        <f>'Dezechilibre(MWh)'!AJ107/10.711/1000</f>
        <v>0</v>
      </c>
    </row>
    <row r="108" spans="1:34" s="13" customFormat="1" x14ac:dyDescent="0.45">
      <c r="A108" s="102">
        <v>106</v>
      </c>
      <c r="B108" s="97" t="s">
        <v>210</v>
      </c>
      <c r="C108" s="157">
        <f t="shared" si="1"/>
        <v>1.6601399495845396E-3</v>
      </c>
      <c r="D108" s="158">
        <f>'Dezechilibre(MWh)'!F108/10.711/1000</f>
        <v>7.8819718046867698E-5</v>
      </c>
      <c r="E108" s="158">
        <f>'Dezechilibre(MWh)'!G108/10.711/1000</f>
        <v>1.7734431892447018E-4</v>
      </c>
      <c r="F108" s="158">
        <f>'Dezechilibre(MWh)'!H108/10.711/1000</f>
        <v>1.7734431892447018E-4</v>
      </c>
      <c r="G108" s="158">
        <f>'Dezechilibre(MWh)'!I108/10.711/1000</f>
        <v>1.7734431892447018E-4</v>
      </c>
      <c r="H108" s="158">
        <f>'Dezechilibre(MWh)'!J108/10.711/1000</f>
        <v>1.7734431892447018E-4</v>
      </c>
      <c r="I108" s="158">
        <f>'Dezechilibre(MWh)'!K108/10.711/1000</f>
        <v>1.7734431892447018E-4</v>
      </c>
      <c r="J108" s="158">
        <f>'Dezechilibre(MWh)'!L108/10.711/1000</f>
        <v>1.7734431892447018E-4</v>
      </c>
      <c r="K108" s="158">
        <f>'Dezechilibre(MWh)'!M108/10.711/1000</f>
        <v>1.7734431892447018E-4</v>
      </c>
      <c r="L108" s="158">
        <f>'Dezechilibre(MWh)'!N108/10.711/1000</f>
        <v>1.7734431892447018E-4</v>
      </c>
      <c r="M108" s="158">
        <f>'Dezechilibre(MWh)'!O108/10.711/1000</f>
        <v>2.4631220240873866E-5</v>
      </c>
      <c r="N108" s="158">
        <f>'Dezechilibre(MWh)'!P108/10.711/1000</f>
        <v>1.3793445990103632E-4</v>
      </c>
      <c r="O108" s="158">
        <f>'Dezechilibre(MWh)'!Q108/10.711/1000</f>
        <v>0</v>
      </c>
      <c r="P108" s="158">
        <f>'Dezechilibre(MWh)'!R108/10.711/1000</f>
        <v>0</v>
      </c>
      <c r="Q108" s="158">
        <f>'Dezechilibre(MWh)'!S108/10.711/1000</f>
        <v>0</v>
      </c>
      <c r="R108" s="158">
        <f>'Dezechilibre(MWh)'!T108/10.711/1000</f>
        <v>0</v>
      </c>
      <c r="S108" s="158">
        <f>'Dezechilibre(MWh)'!U108/10.711/1000</f>
        <v>0</v>
      </c>
      <c r="T108" s="158">
        <f>'Dezechilibre(MWh)'!V108/10.711/1000</f>
        <v>0</v>
      </c>
      <c r="U108" s="158">
        <f>'Dezechilibre(MWh)'!W108/10.711/1000</f>
        <v>0</v>
      </c>
      <c r="V108" s="158">
        <f>'Dezechilibre(MWh)'!X108/10.711/1000</f>
        <v>0</v>
      </c>
      <c r="W108" s="158">
        <f>'Dezechilibre(MWh)'!Y108/10.711/1000</f>
        <v>0</v>
      </c>
      <c r="X108" s="158">
        <f>'Dezechilibre(MWh)'!Z108/10.711/1000</f>
        <v>0</v>
      </c>
      <c r="Y108" s="158">
        <f>'Dezechilibre(MWh)'!AA108/10.711/1000</f>
        <v>0</v>
      </c>
      <c r="Z108" s="158">
        <f>'Dezechilibre(MWh)'!AB108/10.711/1000</f>
        <v>0</v>
      </c>
      <c r="AA108" s="158">
        <f>'Dezechilibre(MWh)'!AC108/10.711/1000</f>
        <v>0</v>
      </c>
      <c r="AB108" s="158">
        <f>'Dezechilibre(MWh)'!AD108/10.711/1000</f>
        <v>0</v>
      </c>
      <c r="AC108" s="158">
        <f>'Dezechilibre(MWh)'!AE108/10.711/1000</f>
        <v>0</v>
      </c>
      <c r="AD108" s="158">
        <f>'Dezechilibre(MWh)'!AF108/10.711/1000</f>
        <v>0</v>
      </c>
      <c r="AE108" s="158">
        <f>'Dezechilibre(MWh)'!AG108/10.711/1000</f>
        <v>0</v>
      </c>
      <c r="AF108" s="158">
        <f>'Dezechilibre(MWh)'!AH108/10.711/1000</f>
        <v>0</v>
      </c>
      <c r="AG108" s="158">
        <f>'Dezechilibre(MWh)'!AI108/10.711/1000</f>
        <v>0</v>
      </c>
      <c r="AH108" s="158">
        <f>'Dezechilibre(MWh)'!AJ108/10.711/1000</f>
        <v>0</v>
      </c>
    </row>
    <row r="109" spans="1:34" s="13" customFormat="1" x14ac:dyDescent="0.45">
      <c r="A109" s="156">
        <v>107</v>
      </c>
      <c r="B109" s="97" t="s">
        <v>222</v>
      </c>
      <c r="C109" s="157">
        <f t="shared" si="1"/>
        <v>0</v>
      </c>
      <c r="D109" s="158">
        <f>'Dezechilibre(MWh)'!F109/10.711/1000</f>
        <v>0</v>
      </c>
      <c r="E109" s="158">
        <f>'Dezechilibre(MWh)'!G109/10.711/1000</f>
        <v>0</v>
      </c>
      <c r="F109" s="158">
        <f>'Dezechilibre(MWh)'!H109/10.711/1000</f>
        <v>0</v>
      </c>
      <c r="G109" s="158">
        <f>'Dezechilibre(MWh)'!I109/10.711/1000</f>
        <v>0</v>
      </c>
      <c r="H109" s="158">
        <f>'Dezechilibre(MWh)'!J109/10.711/1000</f>
        <v>0</v>
      </c>
      <c r="I109" s="158">
        <f>'Dezechilibre(MWh)'!K109/10.711/1000</f>
        <v>0</v>
      </c>
      <c r="J109" s="158">
        <f>'Dezechilibre(MWh)'!L109/10.711/1000</f>
        <v>0</v>
      </c>
      <c r="K109" s="158">
        <f>'Dezechilibre(MWh)'!M109/10.711/1000</f>
        <v>0</v>
      </c>
      <c r="L109" s="158">
        <f>'Dezechilibre(MWh)'!N109/10.711/1000</f>
        <v>0</v>
      </c>
      <c r="M109" s="158">
        <f>'Dezechilibre(MWh)'!O109/10.711/1000</f>
        <v>0</v>
      </c>
      <c r="N109" s="158">
        <f>'Dezechilibre(MWh)'!P109/10.711/1000</f>
        <v>0</v>
      </c>
      <c r="O109" s="158">
        <f>'Dezechilibre(MWh)'!Q109/10.711/1000</f>
        <v>0</v>
      </c>
      <c r="P109" s="158">
        <f>'Dezechilibre(MWh)'!R109/10.711/1000</f>
        <v>0</v>
      </c>
      <c r="Q109" s="158">
        <f>'Dezechilibre(MWh)'!S109/10.711/1000</f>
        <v>0</v>
      </c>
      <c r="R109" s="158">
        <f>'Dezechilibre(MWh)'!T109/10.711/1000</f>
        <v>0</v>
      </c>
      <c r="S109" s="158">
        <f>'Dezechilibre(MWh)'!U109/10.711/1000</f>
        <v>0</v>
      </c>
      <c r="T109" s="158">
        <f>'Dezechilibre(MWh)'!V109/10.711/1000</f>
        <v>0</v>
      </c>
      <c r="U109" s="158">
        <f>'Dezechilibre(MWh)'!W109/10.711/1000</f>
        <v>0</v>
      </c>
      <c r="V109" s="158">
        <f>'Dezechilibre(MWh)'!X109/10.711/1000</f>
        <v>0</v>
      </c>
      <c r="W109" s="158">
        <f>'Dezechilibre(MWh)'!Y109/10.711/1000</f>
        <v>0</v>
      </c>
      <c r="X109" s="158">
        <f>'Dezechilibre(MWh)'!Z109/10.711/1000</f>
        <v>0</v>
      </c>
      <c r="Y109" s="158">
        <f>'Dezechilibre(MWh)'!AA109/10.711/1000</f>
        <v>0</v>
      </c>
      <c r="Z109" s="158">
        <f>'Dezechilibre(MWh)'!AB109/10.711/1000</f>
        <v>0</v>
      </c>
      <c r="AA109" s="158">
        <f>'Dezechilibre(MWh)'!AC109/10.711/1000</f>
        <v>0</v>
      </c>
      <c r="AB109" s="158">
        <f>'Dezechilibre(MWh)'!AD109/10.711/1000</f>
        <v>0</v>
      </c>
      <c r="AC109" s="158">
        <f>'Dezechilibre(MWh)'!AE109/10.711/1000</f>
        <v>0</v>
      </c>
      <c r="AD109" s="158">
        <f>'Dezechilibre(MWh)'!AF109/10.711/1000</f>
        <v>0</v>
      </c>
      <c r="AE109" s="158">
        <f>'Dezechilibre(MWh)'!AG109/10.711/1000</f>
        <v>0</v>
      </c>
      <c r="AF109" s="158">
        <f>'Dezechilibre(MWh)'!AH109/10.711/1000</f>
        <v>0</v>
      </c>
      <c r="AG109" s="158">
        <f>'Dezechilibre(MWh)'!AI109/10.711/1000</f>
        <v>0</v>
      </c>
      <c r="AH109" s="158">
        <f>'Dezechilibre(MWh)'!AJ109/10.711/1000</f>
        <v>0</v>
      </c>
    </row>
    <row r="110" spans="1:34" s="13" customFormat="1" x14ac:dyDescent="0.45">
      <c r="A110" s="102">
        <v>108</v>
      </c>
      <c r="B110" s="97" t="s">
        <v>160</v>
      </c>
      <c r="C110" s="157">
        <f t="shared" si="1"/>
        <v>0</v>
      </c>
      <c r="D110" s="158">
        <f>'Dezechilibre(MWh)'!F110/10.711/1000</f>
        <v>0</v>
      </c>
      <c r="E110" s="158">
        <f>'Dezechilibre(MWh)'!G110/10.711/1000</f>
        <v>0</v>
      </c>
      <c r="F110" s="158">
        <f>'Dezechilibre(MWh)'!H110/10.711/1000</f>
        <v>0</v>
      </c>
      <c r="G110" s="158">
        <f>'Dezechilibre(MWh)'!I110/10.711/1000</f>
        <v>0</v>
      </c>
      <c r="H110" s="158">
        <f>'Dezechilibre(MWh)'!J110/10.711/1000</f>
        <v>0</v>
      </c>
      <c r="I110" s="158">
        <f>'Dezechilibre(MWh)'!K110/10.711/1000</f>
        <v>0</v>
      </c>
      <c r="J110" s="158">
        <f>'Dezechilibre(MWh)'!L110/10.711/1000</f>
        <v>0</v>
      </c>
      <c r="K110" s="158">
        <f>'Dezechilibre(MWh)'!M110/10.711/1000</f>
        <v>0</v>
      </c>
      <c r="L110" s="158">
        <f>'Dezechilibre(MWh)'!N110/10.711/1000</f>
        <v>0</v>
      </c>
      <c r="M110" s="158">
        <f>'Dezechilibre(MWh)'!O110/10.711/1000</f>
        <v>0</v>
      </c>
      <c r="N110" s="158">
        <f>'Dezechilibre(MWh)'!P110/10.711/1000</f>
        <v>0</v>
      </c>
      <c r="O110" s="158">
        <f>'Dezechilibre(MWh)'!Q110/10.711/1000</f>
        <v>0</v>
      </c>
      <c r="P110" s="158">
        <f>'Dezechilibre(MWh)'!R110/10.711/1000</f>
        <v>0</v>
      </c>
      <c r="Q110" s="158">
        <f>'Dezechilibre(MWh)'!S110/10.711/1000</f>
        <v>0</v>
      </c>
      <c r="R110" s="158">
        <f>'Dezechilibre(MWh)'!T110/10.711/1000</f>
        <v>0</v>
      </c>
      <c r="S110" s="158">
        <f>'Dezechilibre(MWh)'!U110/10.711/1000</f>
        <v>0</v>
      </c>
      <c r="T110" s="158">
        <f>'Dezechilibre(MWh)'!V110/10.711/1000</f>
        <v>0</v>
      </c>
      <c r="U110" s="158">
        <f>'Dezechilibre(MWh)'!W110/10.711/1000</f>
        <v>0</v>
      </c>
      <c r="V110" s="158">
        <f>'Dezechilibre(MWh)'!X110/10.711/1000</f>
        <v>0</v>
      </c>
      <c r="W110" s="158">
        <f>'Dezechilibre(MWh)'!Y110/10.711/1000</f>
        <v>0</v>
      </c>
      <c r="X110" s="158">
        <f>'Dezechilibre(MWh)'!Z110/10.711/1000</f>
        <v>0</v>
      </c>
      <c r="Y110" s="158">
        <f>'Dezechilibre(MWh)'!AA110/10.711/1000</f>
        <v>0</v>
      </c>
      <c r="Z110" s="158">
        <f>'Dezechilibre(MWh)'!AB110/10.711/1000</f>
        <v>0</v>
      </c>
      <c r="AA110" s="158">
        <f>'Dezechilibre(MWh)'!AC110/10.711/1000</f>
        <v>0</v>
      </c>
      <c r="AB110" s="158">
        <f>'Dezechilibre(MWh)'!AD110/10.711/1000</f>
        <v>0</v>
      </c>
      <c r="AC110" s="158">
        <f>'Dezechilibre(MWh)'!AE110/10.711/1000</f>
        <v>0</v>
      </c>
      <c r="AD110" s="158">
        <f>'Dezechilibre(MWh)'!AF110/10.711/1000</f>
        <v>0</v>
      </c>
      <c r="AE110" s="158">
        <f>'Dezechilibre(MWh)'!AG110/10.711/1000</f>
        <v>0</v>
      </c>
      <c r="AF110" s="158">
        <f>'Dezechilibre(MWh)'!AH110/10.711/1000</f>
        <v>0</v>
      </c>
      <c r="AG110" s="158">
        <f>'Dezechilibre(MWh)'!AI110/10.711/1000</f>
        <v>0</v>
      </c>
      <c r="AH110" s="158">
        <f>'Dezechilibre(MWh)'!AJ110/10.711/1000</f>
        <v>0</v>
      </c>
    </row>
    <row r="111" spans="1:34" s="13" customFormat="1" x14ac:dyDescent="0.45">
      <c r="A111" s="156">
        <v>109</v>
      </c>
      <c r="B111" s="97" t="s">
        <v>89</v>
      </c>
      <c r="C111" s="157">
        <f t="shared" si="1"/>
        <v>3.0982737372794327E-3</v>
      </c>
      <c r="D111" s="158">
        <f>'Dezechilibre(MWh)'!F111/10.711/1000</f>
        <v>0</v>
      </c>
      <c r="E111" s="158">
        <f>'Dezechilibre(MWh)'!G111/10.711/1000</f>
        <v>0</v>
      </c>
      <c r="F111" s="158">
        <f>'Dezechilibre(MWh)'!H111/10.711/1000</f>
        <v>5.8995686677247691E-4</v>
      </c>
      <c r="G111" s="158">
        <f>'Dezechilibre(MWh)'!I111/10.711/1000</f>
        <v>0</v>
      </c>
      <c r="H111" s="158">
        <f>'Dezechilibre(MWh)'!J111/10.711/1000</f>
        <v>5.6829287648212123E-4</v>
      </c>
      <c r="I111" s="158">
        <f>'Dezechilibre(MWh)'!K111/10.711/1000</f>
        <v>5.7122397535244143E-4</v>
      </c>
      <c r="J111" s="158">
        <f>'Dezechilibre(MWh)'!L111/10.711/1000</f>
        <v>8.2232144524320796E-4</v>
      </c>
      <c r="K111" s="158">
        <f>'Dezechilibre(MWh)'!M111/10.711/1000</f>
        <v>3.8184184483241529E-4</v>
      </c>
      <c r="L111" s="158">
        <f>'Dezechilibre(MWh)'!N111/10.711/1000</f>
        <v>0</v>
      </c>
      <c r="M111" s="158">
        <f>'Dezechilibre(MWh)'!O111/10.711/1000</f>
        <v>0</v>
      </c>
      <c r="N111" s="158">
        <f>'Dezechilibre(MWh)'!P111/10.711/1000</f>
        <v>1.6463672859676968E-4</v>
      </c>
      <c r="O111" s="158">
        <f>'Dezechilibre(MWh)'!Q111/10.711/1000</f>
        <v>0</v>
      </c>
      <c r="P111" s="158">
        <f>'Dezechilibre(MWh)'!R111/10.711/1000</f>
        <v>0</v>
      </c>
      <c r="Q111" s="158">
        <f>'Dezechilibre(MWh)'!S111/10.711/1000</f>
        <v>0</v>
      </c>
      <c r="R111" s="158">
        <f>'Dezechilibre(MWh)'!T111/10.711/1000</f>
        <v>0</v>
      </c>
      <c r="S111" s="158">
        <f>'Dezechilibre(MWh)'!U111/10.711/1000</f>
        <v>0</v>
      </c>
      <c r="T111" s="158">
        <f>'Dezechilibre(MWh)'!V111/10.711/1000</f>
        <v>0</v>
      </c>
      <c r="U111" s="158">
        <f>'Dezechilibre(MWh)'!W111/10.711/1000</f>
        <v>0</v>
      </c>
      <c r="V111" s="158">
        <f>'Dezechilibre(MWh)'!X111/10.711/1000</f>
        <v>0</v>
      </c>
      <c r="W111" s="158">
        <f>'Dezechilibre(MWh)'!Y111/10.711/1000</f>
        <v>0</v>
      </c>
      <c r="X111" s="158">
        <f>'Dezechilibre(MWh)'!Z111/10.711/1000</f>
        <v>0</v>
      </c>
      <c r="Y111" s="158">
        <f>'Dezechilibre(MWh)'!AA111/10.711/1000</f>
        <v>0</v>
      </c>
      <c r="Z111" s="158">
        <f>'Dezechilibre(MWh)'!AB111/10.711/1000</f>
        <v>0</v>
      </c>
      <c r="AA111" s="158">
        <f>'Dezechilibre(MWh)'!AC111/10.711/1000</f>
        <v>0</v>
      </c>
      <c r="AB111" s="158">
        <f>'Dezechilibre(MWh)'!AD111/10.711/1000</f>
        <v>0</v>
      </c>
      <c r="AC111" s="158">
        <f>'Dezechilibre(MWh)'!AE111/10.711/1000</f>
        <v>0</v>
      </c>
      <c r="AD111" s="158">
        <f>'Dezechilibre(MWh)'!AF111/10.711/1000</f>
        <v>0</v>
      </c>
      <c r="AE111" s="158">
        <f>'Dezechilibre(MWh)'!AG111/10.711/1000</f>
        <v>0</v>
      </c>
      <c r="AF111" s="158">
        <f>'Dezechilibre(MWh)'!AH111/10.711/1000</f>
        <v>0</v>
      </c>
      <c r="AG111" s="158">
        <f>'Dezechilibre(MWh)'!AI111/10.711/1000</f>
        <v>0</v>
      </c>
      <c r="AH111" s="158">
        <f>'Dezechilibre(MWh)'!AJ111/10.711/1000</f>
        <v>0</v>
      </c>
    </row>
    <row r="112" spans="1:34" s="13" customFormat="1" x14ac:dyDescent="0.45">
      <c r="A112" s="102">
        <v>110</v>
      </c>
      <c r="B112" s="97" t="s">
        <v>237</v>
      </c>
      <c r="C112" s="157">
        <f t="shared" si="1"/>
        <v>0</v>
      </c>
      <c r="D112" s="158">
        <f>'Dezechilibre(MWh)'!F112/10.711/1000</f>
        <v>0</v>
      </c>
      <c r="E112" s="158">
        <f>'Dezechilibre(MWh)'!G112/10.711/1000</f>
        <v>0</v>
      </c>
      <c r="F112" s="158">
        <f>'Dezechilibre(MWh)'!H112/10.711/1000</f>
        <v>0</v>
      </c>
      <c r="G112" s="158">
        <f>'Dezechilibre(MWh)'!I112/10.711/1000</f>
        <v>0</v>
      </c>
      <c r="H112" s="158">
        <f>'Dezechilibre(MWh)'!J112/10.711/1000</f>
        <v>0</v>
      </c>
      <c r="I112" s="158">
        <f>'Dezechilibre(MWh)'!K112/10.711/1000</f>
        <v>0</v>
      </c>
      <c r="J112" s="158">
        <f>'Dezechilibre(MWh)'!L112/10.711/1000</f>
        <v>0</v>
      </c>
      <c r="K112" s="158">
        <f>'Dezechilibre(MWh)'!M112/10.711/1000</f>
        <v>0</v>
      </c>
      <c r="L112" s="158">
        <f>'Dezechilibre(MWh)'!N112/10.711/1000</f>
        <v>0</v>
      </c>
      <c r="M112" s="158">
        <f>'Dezechilibre(MWh)'!O112/10.711/1000</f>
        <v>0</v>
      </c>
      <c r="N112" s="158">
        <f>'Dezechilibre(MWh)'!P112/10.711/1000</f>
        <v>0</v>
      </c>
      <c r="O112" s="158">
        <f>'Dezechilibre(MWh)'!Q112/10.711/1000</f>
        <v>0</v>
      </c>
      <c r="P112" s="158">
        <f>'Dezechilibre(MWh)'!R112/10.711/1000</f>
        <v>0</v>
      </c>
      <c r="Q112" s="158">
        <f>'Dezechilibre(MWh)'!S112/10.711/1000</f>
        <v>0</v>
      </c>
      <c r="R112" s="158">
        <f>'Dezechilibre(MWh)'!T112/10.711/1000</f>
        <v>0</v>
      </c>
      <c r="S112" s="158">
        <f>'Dezechilibre(MWh)'!U112/10.711/1000</f>
        <v>0</v>
      </c>
      <c r="T112" s="158">
        <f>'Dezechilibre(MWh)'!V112/10.711/1000</f>
        <v>0</v>
      </c>
      <c r="U112" s="158">
        <f>'Dezechilibre(MWh)'!W112/10.711/1000</f>
        <v>0</v>
      </c>
      <c r="V112" s="158">
        <f>'Dezechilibre(MWh)'!X112/10.711/1000</f>
        <v>0</v>
      </c>
      <c r="W112" s="158">
        <f>'Dezechilibre(MWh)'!Y112/10.711/1000</f>
        <v>0</v>
      </c>
      <c r="X112" s="158">
        <f>'Dezechilibre(MWh)'!Z112/10.711/1000</f>
        <v>0</v>
      </c>
      <c r="Y112" s="158">
        <f>'Dezechilibre(MWh)'!AA112/10.711/1000</f>
        <v>0</v>
      </c>
      <c r="Z112" s="158">
        <f>'Dezechilibre(MWh)'!AB112/10.711/1000</f>
        <v>0</v>
      </c>
      <c r="AA112" s="158">
        <f>'Dezechilibre(MWh)'!AC112/10.711/1000</f>
        <v>0</v>
      </c>
      <c r="AB112" s="158">
        <f>'Dezechilibre(MWh)'!AD112/10.711/1000</f>
        <v>0</v>
      </c>
      <c r="AC112" s="158">
        <f>'Dezechilibre(MWh)'!AE112/10.711/1000</f>
        <v>0</v>
      </c>
      <c r="AD112" s="158">
        <f>'Dezechilibre(MWh)'!AF112/10.711/1000</f>
        <v>0</v>
      </c>
      <c r="AE112" s="158">
        <f>'Dezechilibre(MWh)'!AG112/10.711/1000</f>
        <v>0</v>
      </c>
      <c r="AF112" s="158">
        <f>'Dezechilibre(MWh)'!AH112/10.711/1000</f>
        <v>0</v>
      </c>
      <c r="AG112" s="158">
        <f>'Dezechilibre(MWh)'!AI112/10.711/1000</f>
        <v>0</v>
      </c>
      <c r="AH112" s="158">
        <f>'Dezechilibre(MWh)'!AJ112/10.711/1000</f>
        <v>0</v>
      </c>
    </row>
    <row r="113" spans="1:34" s="13" customFormat="1" x14ac:dyDescent="0.45">
      <c r="A113" s="156">
        <v>111</v>
      </c>
      <c r="B113" s="97" t="s">
        <v>182</v>
      </c>
      <c r="C113" s="157">
        <f t="shared" si="1"/>
        <v>8.3062197740640454E-4</v>
      </c>
      <c r="D113" s="158">
        <f>'Dezechilibre(MWh)'!F113/10.711/1000</f>
        <v>6.5026234711978339E-5</v>
      </c>
      <c r="E113" s="158">
        <f>'Dezechilibre(MWh)'!G113/10.711/1000</f>
        <v>6.5026234711978339E-5</v>
      </c>
      <c r="F113" s="158">
        <f>'Dezechilibre(MWh)'!H113/10.711/1000</f>
        <v>6.0967043226589484E-5</v>
      </c>
      <c r="G113" s="158">
        <f>'Dezechilibre(MWh)'!I113/10.711/1000</f>
        <v>5.2257492297637935E-5</v>
      </c>
      <c r="H113" s="158">
        <f>'Dezechilibre(MWh)'!J113/10.711/1000</f>
        <v>1.345847259826347E-4</v>
      </c>
      <c r="I113" s="158">
        <f>'Dezechilibre(MWh)'!K113/10.711/1000</f>
        <v>8.4967696760339842E-5</v>
      </c>
      <c r="J113" s="158">
        <f>'Dezechilibre(MWh)'!L113/10.711/1000</f>
        <v>9.7835029409018773E-5</v>
      </c>
      <c r="K113" s="158">
        <f>'Dezechilibre(MWh)'!M113/10.711/1000</f>
        <v>7.9804966856502653E-5</v>
      </c>
      <c r="L113" s="158">
        <f>'Dezechilibre(MWh)'!N113/10.711/1000</f>
        <v>6.5026234711978339E-5</v>
      </c>
      <c r="M113" s="158">
        <f>'Dezechilibre(MWh)'!O113/10.711/1000</f>
        <v>6.5026234711978339E-5</v>
      </c>
      <c r="N113" s="158">
        <f>'Dezechilibre(MWh)'!P113/10.711/1000</f>
        <v>6.0100084025767901E-5</v>
      </c>
      <c r="O113" s="158">
        <f>'Dezechilibre(MWh)'!Q113/10.711/1000</f>
        <v>0</v>
      </c>
      <c r="P113" s="158">
        <f>'Dezechilibre(MWh)'!R113/10.711/1000</f>
        <v>0</v>
      </c>
      <c r="Q113" s="158">
        <f>'Dezechilibre(MWh)'!S113/10.711/1000</f>
        <v>0</v>
      </c>
      <c r="R113" s="158">
        <f>'Dezechilibre(MWh)'!T113/10.711/1000</f>
        <v>0</v>
      </c>
      <c r="S113" s="158">
        <f>'Dezechilibre(MWh)'!U113/10.711/1000</f>
        <v>0</v>
      </c>
      <c r="T113" s="158">
        <f>'Dezechilibre(MWh)'!V113/10.711/1000</f>
        <v>0</v>
      </c>
      <c r="U113" s="158">
        <f>'Dezechilibre(MWh)'!W113/10.711/1000</f>
        <v>0</v>
      </c>
      <c r="V113" s="158">
        <f>'Dezechilibre(MWh)'!X113/10.711/1000</f>
        <v>0</v>
      </c>
      <c r="W113" s="158">
        <f>'Dezechilibre(MWh)'!Y113/10.711/1000</f>
        <v>0</v>
      </c>
      <c r="X113" s="158">
        <f>'Dezechilibre(MWh)'!Z113/10.711/1000</f>
        <v>0</v>
      </c>
      <c r="Y113" s="158">
        <f>'Dezechilibre(MWh)'!AA113/10.711/1000</f>
        <v>0</v>
      </c>
      <c r="Z113" s="158">
        <f>'Dezechilibre(MWh)'!AB113/10.711/1000</f>
        <v>0</v>
      </c>
      <c r="AA113" s="158">
        <f>'Dezechilibre(MWh)'!AC113/10.711/1000</f>
        <v>0</v>
      </c>
      <c r="AB113" s="158">
        <f>'Dezechilibre(MWh)'!AD113/10.711/1000</f>
        <v>0</v>
      </c>
      <c r="AC113" s="158">
        <f>'Dezechilibre(MWh)'!AE113/10.711/1000</f>
        <v>0</v>
      </c>
      <c r="AD113" s="158">
        <f>'Dezechilibre(MWh)'!AF113/10.711/1000</f>
        <v>0</v>
      </c>
      <c r="AE113" s="158">
        <f>'Dezechilibre(MWh)'!AG113/10.711/1000</f>
        <v>0</v>
      </c>
      <c r="AF113" s="158">
        <f>'Dezechilibre(MWh)'!AH113/10.711/1000</f>
        <v>0</v>
      </c>
      <c r="AG113" s="158">
        <f>'Dezechilibre(MWh)'!AI113/10.711/1000</f>
        <v>0</v>
      </c>
      <c r="AH113" s="158">
        <f>'Dezechilibre(MWh)'!AJ113/10.711/1000</f>
        <v>0</v>
      </c>
    </row>
    <row r="114" spans="1:34" s="13" customFormat="1" x14ac:dyDescent="0.45">
      <c r="A114" s="102">
        <v>112</v>
      </c>
      <c r="B114" s="97" t="s">
        <v>120</v>
      </c>
      <c r="C114" s="157">
        <f t="shared" si="1"/>
        <v>0</v>
      </c>
      <c r="D114" s="158">
        <f>'Dezechilibre(MWh)'!F114/10.711/1000</f>
        <v>0</v>
      </c>
      <c r="E114" s="158">
        <f>'Dezechilibre(MWh)'!G114/10.711/1000</f>
        <v>0</v>
      </c>
      <c r="F114" s="158">
        <f>'Dezechilibre(MWh)'!H114/10.711/1000</f>
        <v>0</v>
      </c>
      <c r="G114" s="158">
        <f>'Dezechilibre(MWh)'!I114/10.711/1000</f>
        <v>0</v>
      </c>
      <c r="H114" s="158">
        <f>'Dezechilibre(MWh)'!J114/10.711/1000</f>
        <v>0</v>
      </c>
      <c r="I114" s="158">
        <f>'Dezechilibre(MWh)'!K114/10.711/1000</f>
        <v>0</v>
      </c>
      <c r="J114" s="158">
        <f>'Dezechilibre(MWh)'!L114/10.711/1000</f>
        <v>0</v>
      </c>
      <c r="K114" s="158">
        <f>'Dezechilibre(MWh)'!M114/10.711/1000</f>
        <v>0</v>
      </c>
      <c r="L114" s="158">
        <f>'Dezechilibre(MWh)'!N114/10.711/1000</f>
        <v>0</v>
      </c>
      <c r="M114" s="158">
        <f>'Dezechilibre(MWh)'!O114/10.711/1000</f>
        <v>0</v>
      </c>
      <c r="N114" s="158">
        <f>'Dezechilibre(MWh)'!P114/10.711/1000</f>
        <v>0</v>
      </c>
      <c r="O114" s="158">
        <f>'Dezechilibre(MWh)'!Q114/10.711/1000</f>
        <v>0</v>
      </c>
      <c r="P114" s="158">
        <f>'Dezechilibre(MWh)'!R114/10.711/1000</f>
        <v>0</v>
      </c>
      <c r="Q114" s="158">
        <f>'Dezechilibre(MWh)'!S114/10.711/1000</f>
        <v>0</v>
      </c>
      <c r="R114" s="158">
        <f>'Dezechilibre(MWh)'!T114/10.711/1000</f>
        <v>0</v>
      </c>
      <c r="S114" s="158">
        <f>'Dezechilibre(MWh)'!U114/10.711/1000</f>
        <v>0</v>
      </c>
      <c r="T114" s="158">
        <f>'Dezechilibre(MWh)'!V114/10.711/1000</f>
        <v>0</v>
      </c>
      <c r="U114" s="158">
        <f>'Dezechilibre(MWh)'!W114/10.711/1000</f>
        <v>0</v>
      </c>
      <c r="V114" s="158">
        <f>'Dezechilibre(MWh)'!X114/10.711/1000</f>
        <v>0</v>
      </c>
      <c r="W114" s="158">
        <f>'Dezechilibre(MWh)'!Y114/10.711/1000</f>
        <v>0</v>
      </c>
      <c r="X114" s="158">
        <f>'Dezechilibre(MWh)'!Z114/10.711/1000</f>
        <v>0</v>
      </c>
      <c r="Y114" s="158">
        <f>'Dezechilibre(MWh)'!AA114/10.711/1000</f>
        <v>0</v>
      </c>
      <c r="Z114" s="158">
        <f>'Dezechilibre(MWh)'!AB114/10.711/1000</f>
        <v>0</v>
      </c>
      <c r="AA114" s="158">
        <f>'Dezechilibre(MWh)'!AC114/10.711/1000</f>
        <v>0</v>
      </c>
      <c r="AB114" s="158">
        <f>'Dezechilibre(MWh)'!AD114/10.711/1000</f>
        <v>0</v>
      </c>
      <c r="AC114" s="158">
        <f>'Dezechilibre(MWh)'!AE114/10.711/1000</f>
        <v>0</v>
      </c>
      <c r="AD114" s="158">
        <f>'Dezechilibre(MWh)'!AF114/10.711/1000</f>
        <v>0</v>
      </c>
      <c r="AE114" s="158">
        <f>'Dezechilibre(MWh)'!AG114/10.711/1000</f>
        <v>0</v>
      </c>
      <c r="AF114" s="158">
        <f>'Dezechilibre(MWh)'!AH114/10.711/1000</f>
        <v>0</v>
      </c>
      <c r="AG114" s="158">
        <f>'Dezechilibre(MWh)'!AI114/10.711/1000</f>
        <v>0</v>
      </c>
      <c r="AH114" s="158">
        <f>'Dezechilibre(MWh)'!AJ114/10.711/1000</f>
        <v>0</v>
      </c>
    </row>
    <row r="115" spans="1:34" s="13" customFormat="1" x14ac:dyDescent="0.45">
      <c r="A115" s="156">
        <v>113</v>
      </c>
      <c r="B115" s="86" t="s">
        <v>199</v>
      </c>
      <c r="C115" s="157">
        <f t="shared" si="1"/>
        <v>2.0539632153860517E-3</v>
      </c>
      <c r="D115" s="158">
        <f>'Dezechilibre(MWh)'!F115/10.711/1000</f>
        <v>2.0539632153860517E-3</v>
      </c>
      <c r="E115" s="158">
        <f>'Dezechilibre(MWh)'!G115/10.711/1000</f>
        <v>0</v>
      </c>
      <c r="F115" s="158">
        <f>'Dezechilibre(MWh)'!H115/10.711/1000</f>
        <v>0</v>
      </c>
      <c r="G115" s="158">
        <f>'Dezechilibre(MWh)'!I115/10.711/1000</f>
        <v>0</v>
      </c>
      <c r="H115" s="158">
        <f>'Dezechilibre(MWh)'!J115/10.711/1000</f>
        <v>0</v>
      </c>
      <c r="I115" s="158">
        <f>'Dezechilibre(MWh)'!K115/10.711/1000</f>
        <v>0</v>
      </c>
      <c r="J115" s="158">
        <f>'Dezechilibre(MWh)'!L115/10.711/1000</f>
        <v>0</v>
      </c>
      <c r="K115" s="158">
        <f>'Dezechilibre(MWh)'!M115/10.711/1000</f>
        <v>0</v>
      </c>
      <c r="L115" s="158">
        <f>'Dezechilibre(MWh)'!N115/10.711/1000</f>
        <v>0</v>
      </c>
      <c r="M115" s="158">
        <f>'Dezechilibre(MWh)'!O115/10.711/1000</f>
        <v>0</v>
      </c>
      <c r="N115" s="158">
        <f>'Dezechilibre(MWh)'!P115/10.711/1000</f>
        <v>0</v>
      </c>
      <c r="O115" s="158">
        <f>'Dezechilibre(MWh)'!Q115/10.711/1000</f>
        <v>0</v>
      </c>
      <c r="P115" s="158">
        <f>'Dezechilibre(MWh)'!R115/10.711/1000</f>
        <v>0</v>
      </c>
      <c r="Q115" s="158">
        <f>'Dezechilibre(MWh)'!S115/10.711/1000</f>
        <v>0</v>
      </c>
      <c r="R115" s="158">
        <f>'Dezechilibre(MWh)'!T115/10.711/1000</f>
        <v>0</v>
      </c>
      <c r="S115" s="158">
        <f>'Dezechilibre(MWh)'!U115/10.711/1000</f>
        <v>0</v>
      </c>
      <c r="T115" s="158">
        <f>'Dezechilibre(MWh)'!V115/10.711/1000</f>
        <v>0</v>
      </c>
      <c r="U115" s="158">
        <f>'Dezechilibre(MWh)'!W115/10.711/1000</f>
        <v>0</v>
      </c>
      <c r="V115" s="158">
        <f>'Dezechilibre(MWh)'!X115/10.711/1000</f>
        <v>0</v>
      </c>
      <c r="W115" s="158">
        <f>'Dezechilibre(MWh)'!Y115/10.711/1000</f>
        <v>0</v>
      </c>
      <c r="X115" s="158">
        <f>'Dezechilibre(MWh)'!Z115/10.711/1000</f>
        <v>0</v>
      </c>
      <c r="Y115" s="158">
        <f>'Dezechilibre(MWh)'!AA115/10.711/1000</f>
        <v>0</v>
      </c>
      <c r="Z115" s="158">
        <f>'Dezechilibre(MWh)'!AB115/10.711/1000</f>
        <v>0</v>
      </c>
      <c r="AA115" s="158">
        <f>'Dezechilibre(MWh)'!AC115/10.711/1000</f>
        <v>0</v>
      </c>
      <c r="AB115" s="158">
        <f>'Dezechilibre(MWh)'!AD115/10.711/1000</f>
        <v>0</v>
      </c>
      <c r="AC115" s="158">
        <f>'Dezechilibre(MWh)'!AE115/10.711/1000</f>
        <v>0</v>
      </c>
      <c r="AD115" s="158">
        <f>'Dezechilibre(MWh)'!AF115/10.711/1000</f>
        <v>0</v>
      </c>
      <c r="AE115" s="158">
        <f>'Dezechilibre(MWh)'!AG115/10.711/1000</f>
        <v>0</v>
      </c>
      <c r="AF115" s="158">
        <f>'Dezechilibre(MWh)'!AH115/10.711/1000</f>
        <v>0</v>
      </c>
      <c r="AG115" s="158">
        <f>'Dezechilibre(MWh)'!AI115/10.711/1000</f>
        <v>0</v>
      </c>
      <c r="AH115" s="158">
        <f>'Dezechilibre(MWh)'!AJ115/10.711/1000</f>
        <v>0</v>
      </c>
    </row>
    <row r="116" spans="1:34" s="13" customFormat="1" x14ac:dyDescent="0.45">
      <c r="A116" s="102">
        <v>114</v>
      </c>
      <c r="B116" s="175" t="s">
        <v>315</v>
      </c>
      <c r="C116" s="157">
        <f t="shared" si="1"/>
        <v>7.0203141536737942E-2</v>
      </c>
      <c r="D116" s="158">
        <f>'Dezechilibre(MWh)'!F116/10.711/1000</f>
        <v>1.7010150779572401E-2</v>
      </c>
      <c r="E116" s="158">
        <f>'Dezechilibre(MWh)'!G116/10.711/1000</f>
        <v>-8.3567054430025208E-3</v>
      </c>
      <c r="F116" s="158">
        <f>'Dezechilibre(MWh)'!H116/10.711/1000</f>
        <v>4.7965213332088509E-3</v>
      </c>
      <c r="G116" s="158">
        <f>'Dezechilibre(MWh)'!I116/10.711/1000</f>
        <v>-2.0309268042199608E-3</v>
      </c>
      <c r="H116" s="158">
        <f>'Dezechilibre(MWh)'!J116/10.711/1000</f>
        <v>2.5467827467089911E-3</v>
      </c>
      <c r="I116" s="158">
        <f>'Dezechilibre(MWh)'!K116/10.711/1000</f>
        <v>3.3795780039212022E-3</v>
      </c>
      <c r="J116" s="158">
        <f>'Dezechilibre(MWh)'!L116/10.711/1000</f>
        <v>1.31500227803193E-2</v>
      </c>
      <c r="K116" s="158">
        <f>'Dezechilibre(MWh)'!M116/10.711/1000</f>
        <v>1.8882145457940435E-2</v>
      </c>
      <c r="L116" s="158">
        <f>'Dezechilibre(MWh)'!N116/10.711/1000</f>
        <v>1.0987106899449164E-2</v>
      </c>
      <c r="M116" s="158">
        <f>'Dezechilibre(MWh)'!O116/10.711/1000</f>
        <v>4.9730009336196434E-3</v>
      </c>
      <c r="N116" s="158">
        <f>'Dezechilibre(MWh)'!P116/10.711/1000</f>
        <v>4.8654648492204274E-3</v>
      </c>
      <c r="O116" s="158">
        <f>'Dezechilibre(MWh)'!Q116/10.711/1000</f>
        <v>0</v>
      </c>
      <c r="P116" s="158">
        <f>'Dezechilibre(MWh)'!R116/10.711/1000</f>
        <v>0</v>
      </c>
      <c r="Q116" s="158">
        <f>'Dezechilibre(MWh)'!S116/10.711/1000</f>
        <v>0</v>
      </c>
      <c r="R116" s="158">
        <f>'Dezechilibre(MWh)'!T116/10.711/1000</f>
        <v>0</v>
      </c>
      <c r="S116" s="158">
        <f>'Dezechilibre(MWh)'!U116/10.711/1000</f>
        <v>0</v>
      </c>
      <c r="T116" s="158">
        <f>'Dezechilibre(MWh)'!V116/10.711/1000</f>
        <v>0</v>
      </c>
      <c r="U116" s="158">
        <f>'Dezechilibre(MWh)'!W116/10.711/1000</f>
        <v>0</v>
      </c>
      <c r="V116" s="158">
        <f>'Dezechilibre(MWh)'!X116/10.711/1000</f>
        <v>0</v>
      </c>
      <c r="W116" s="158">
        <f>'Dezechilibre(MWh)'!Y116/10.711/1000</f>
        <v>0</v>
      </c>
      <c r="X116" s="158">
        <f>'Dezechilibre(MWh)'!Z116/10.711/1000</f>
        <v>0</v>
      </c>
      <c r="Y116" s="158">
        <f>'Dezechilibre(MWh)'!AA116/10.711/1000</f>
        <v>0</v>
      </c>
      <c r="Z116" s="158">
        <f>'Dezechilibre(MWh)'!AB116/10.711/1000</f>
        <v>0</v>
      </c>
      <c r="AA116" s="158">
        <f>'Dezechilibre(MWh)'!AC116/10.711/1000</f>
        <v>0</v>
      </c>
      <c r="AB116" s="158">
        <f>'Dezechilibre(MWh)'!AD116/10.711/1000</f>
        <v>0</v>
      </c>
      <c r="AC116" s="158">
        <f>'Dezechilibre(MWh)'!AE116/10.711/1000</f>
        <v>0</v>
      </c>
      <c r="AD116" s="158">
        <f>'Dezechilibre(MWh)'!AF116/10.711/1000</f>
        <v>0</v>
      </c>
      <c r="AE116" s="158">
        <f>'Dezechilibre(MWh)'!AG116/10.711/1000</f>
        <v>0</v>
      </c>
      <c r="AF116" s="158">
        <f>'Dezechilibre(MWh)'!AH116/10.711/1000</f>
        <v>0</v>
      </c>
      <c r="AG116" s="158">
        <f>'Dezechilibre(MWh)'!AI116/10.711/1000</f>
        <v>0</v>
      </c>
      <c r="AH116" s="158">
        <f>'Dezechilibre(MWh)'!AJ116/10.711/1000</f>
        <v>0</v>
      </c>
    </row>
    <row r="117" spans="1:34" s="13" customFormat="1" x14ac:dyDescent="0.45">
      <c r="A117" s="156">
        <v>115</v>
      </c>
      <c r="B117" s="136" t="s">
        <v>153</v>
      </c>
      <c r="C117" s="157">
        <f t="shared" si="1"/>
        <v>-0.10896816459714311</v>
      </c>
      <c r="D117" s="158">
        <f>'Dezechilibre(MWh)'!F117/10.711/1000</f>
        <v>-1.4298579684436558E-2</v>
      </c>
      <c r="E117" s="158">
        <f>'Dezechilibre(MWh)'!G117/10.711/1000</f>
        <v>-1.1204519185883671E-2</v>
      </c>
      <c r="F117" s="158">
        <f>'Dezechilibre(MWh)'!H117/10.711/1000</f>
        <v>-1.1583155354308655E-2</v>
      </c>
      <c r="G117" s="158">
        <f>'Dezechilibre(MWh)'!I117/10.711/1000</f>
        <v>-9.7622104378676123E-3</v>
      </c>
      <c r="H117" s="158">
        <f>'Dezechilibre(MWh)'!J117/10.711/1000</f>
        <v>-9.7244743721407907E-3</v>
      </c>
      <c r="I117" s="158">
        <f>'Dezechilibre(MWh)'!K117/10.711/1000</f>
        <v>-1.5432001493791429E-2</v>
      </c>
      <c r="J117" s="158">
        <f>'Dezechilibre(MWh)'!L117/10.711/1000</f>
        <v>-6.6464741854168619E-3</v>
      </c>
      <c r="K117" s="158">
        <f>'Dezechilibre(MWh)'!M117/10.711/1000</f>
        <v>3.0720655400989635E-3</v>
      </c>
      <c r="L117" s="158">
        <f>'Dezechilibre(MWh)'!N117/10.711/1000</f>
        <v>-7.2219490243674725E-3</v>
      </c>
      <c r="M117" s="158">
        <f>'Dezechilibre(MWh)'!O117/10.711/1000</f>
        <v>-1.5704067033890393E-2</v>
      </c>
      <c r="N117" s="158">
        <f>'Dezechilibre(MWh)'!P117/10.711/1000</f>
        <v>-1.0462799365138642E-2</v>
      </c>
      <c r="O117" s="158">
        <f>'Dezechilibre(MWh)'!Q117/10.711/1000</f>
        <v>0</v>
      </c>
      <c r="P117" s="158">
        <f>'Dezechilibre(MWh)'!R117/10.711/1000</f>
        <v>0</v>
      </c>
      <c r="Q117" s="158">
        <f>'Dezechilibre(MWh)'!S117/10.711/1000</f>
        <v>0</v>
      </c>
      <c r="R117" s="158">
        <f>'Dezechilibre(MWh)'!T117/10.711/1000</f>
        <v>0</v>
      </c>
      <c r="S117" s="158">
        <f>'Dezechilibre(MWh)'!U117/10.711/1000</f>
        <v>0</v>
      </c>
      <c r="T117" s="158">
        <f>'Dezechilibre(MWh)'!V117/10.711/1000</f>
        <v>0</v>
      </c>
      <c r="U117" s="158">
        <f>'Dezechilibre(MWh)'!W117/10.711/1000</f>
        <v>0</v>
      </c>
      <c r="V117" s="158">
        <f>'Dezechilibre(MWh)'!X117/10.711/1000</f>
        <v>0</v>
      </c>
      <c r="W117" s="158">
        <f>'Dezechilibre(MWh)'!Y117/10.711/1000</f>
        <v>0</v>
      </c>
      <c r="X117" s="158">
        <f>'Dezechilibre(MWh)'!Z117/10.711/1000</f>
        <v>0</v>
      </c>
      <c r="Y117" s="158">
        <f>'Dezechilibre(MWh)'!AA117/10.711/1000</f>
        <v>0</v>
      </c>
      <c r="Z117" s="158">
        <f>'Dezechilibre(MWh)'!AB117/10.711/1000</f>
        <v>0</v>
      </c>
      <c r="AA117" s="158">
        <f>'Dezechilibre(MWh)'!AC117/10.711/1000</f>
        <v>0</v>
      </c>
      <c r="AB117" s="158">
        <f>'Dezechilibre(MWh)'!AD117/10.711/1000</f>
        <v>0</v>
      </c>
      <c r="AC117" s="158">
        <f>'Dezechilibre(MWh)'!AE117/10.711/1000</f>
        <v>0</v>
      </c>
      <c r="AD117" s="158">
        <f>'Dezechilibre(MWh)'!AF117/10.711/1000</f>
        <v>0</v>
      </c>
      <c r="AE117" s="158">
        <f>'Dezechilibre(MWh)'!AG117/10.711/1000</f>
        <v>0</v>
      </c>
      <c r="AF117" s="158">
        <f>'Dezechilibre(MWh)'!AH117/10.711/1000</f>
        <v>0</v>
      </c>
      <c r="AG117" s="158">
        <f>'Dezechilibre(MWh)'!AI117/10.711/1000</f>
        <v>0</v>
      </c>
      <c r="AH117" s="158">
        <f>'Dezechilibre(MWh)'!AJ117/10.711/1000</f>
        <v>0</v>
      </c>
    </row>
    <row r="118" spans="1:34" s="13" customFormat="1" x14ac:dyDescent="0.45">
      <c r="A118" s="102">
        <v>116</v>
      </c>
      <c r="B118" s="137" t="s">
        <v>183</v>
      </c>
      <c r="C118" s="157">
        <f t="shared" si="1"/>
        <v>0</v>
      </c>
      <c r="D118" s="158">
        <f>'Dezechilibre(MWh)'!F118/10.711/1000</f>
        <v>0</v>
      </c>
      <c r="E118" s="158">
        <f>'Dezechilibre(MWh)'!G118/10.711/1000</f>
        <v>0</v>
      </c>
      <c r="F118" s="158">
        <f>'Dezechilibre(MWh)'!H118/10.711/1000</f>
        <v>0</v>
      </c>
      <c r="G118" s="158">
        <f>'Dezechilibre(MWh)'!I118/10.711/1000</f>
        <v>0</v>
      </c>
      <c r="H118" s="158">
        <f>'Dezechilibre(MWh)'!J118/10.711/1000</f>
        <v>0</v>
      </c>
      <c r="I118" s="158">
        <f>'Dezechilibre(MWh)'!K118/10.711/1000</f>
        <v>0</v>
      </c>
      <c r="J118" s="158">
        <f>'Dezechilibre(MWh)'!L118/10.711/1000</f>
        <v>0</v>
      </c>
      <c r="K118" s="158">
        <f>'Dezechilibre(MWh)'!M118/10.711/1000</f>
        <v>0</v>
      </c>
      <c r="L118" s="158">
        <f>'Dezechilibre(MWh)'!N118/10.711/1000</f>
        <v>0</v>
      </c>
      <c r="M118" s="158">
        <f>'Dezechilibre(MWh)'!O118/10.711/1000</f>
        <v>0</v>
      </c>
      <c r="N118" s="158">
        <f>'Dezechilibre(MWh)'!P118/10.711/1000</f>
        <v>0</v>
      </c>
      <c r="O118" s="158">
        <f>'Dezechilibre(MWh)'!Q118/10.711/1000</f>
        <v>0</v>
      </c>
      <c r="P118" s="158">
        <f>'Dezechilibre(MWh)'!R118/10.711/1000</f>
        <v>0</v>
      </c>
      <c r="Q118" s="158">
        <f>'Dezechilibre(MWh)'!S118/10.711/1000</f>
        <v>0</v>
      </c>
      <c r="R118" s="158">
        <f>'Dezechilibre(MWh)'!T118/10.711/1000</f>
        <v>0</v>
      </c>
      <c r="S118" s="158">
        <f>'Dezechilibre(MWh)'!U118/10.711/1000</f>
        <v>0</v>
      </c>
      <c r="T118" s="158">
        <f>'Dezechilibre(MWh)'!V118/10.711/1000</f>
        <v>0</v>
      </c>
      <c r="U118" s="158">
        <f>'Dezechilibre(MWh)'!W118/10.711/1000</f>
        <v>0</v>
      </c>
      <c r="V118" s="158">
        <f>'Dezechilibre(MWh)'!X118/10.711/1000</f>
        <v>0</v>
      </c>
      <c r="W118" s="158">
        <f>'Dezechilibre(MWh)'!Y118/10.711/1000</f>
        <v>0</v>
      </c>
      <c r="X118" s="158">
        <f>'Dezechilibre(MWh)'!Z118/10.711/1000</f>
        <v>0</v>
      </c>
      <c r="Y118" s="158">
        <f>'Dezechilibre(MWh)'!AA118/10.711/1000</f>
        <v>0</v>
      </c>
      <c r="Z118" s="158">
        <f>'Dezechilibre(MWh)'!AB118/10.711/1000</f>
        <v>0</v>
      </c>
      <c r="AA118" s="158">
        <f>'Dezechilibre(MWh)'!AC118/10.711/1000</f>
        <v>0</v>
      </c>
      <c r="AB118" s="158">
        <f>'Dezechilibre(MWh)'!AD118/10.711/1000</f>
        <v>0</v>
      </c>
      <c r="AC118" s="158">
        <f>'Dezechilibre(MWh)'!AE118/10.711/1000</f>
        <v>0</v>
      </c>
      <c r="AD118" s="158">
        <f>'Dezechilibre(MWh)'!AF118/10.711/1000</f>
        <v>0</v>
      </c>
      <c r="AE118" s="158">
        <f>'Dezechilibre(MWh)'!AG118/10.711/1000</f>
        <v>0</v>
      </c>
      <c r="AF118" s="158">
        <f>'Dezechilibre(MWh)'!AH118/10.711/1000</f>
        <v>0</v>
      </c>
      <c r="AG118" s="158">
        <f>'Dezechilibre(MWh)'!AI118/10.711/1000</f>
        <v>0</v>
      </c>
      <c r="AH118" s="158">
        <f>'Dezechilibre(MWh)'!AJ118/10.711/1000</f>
        <v>0</v>
      </c>
    </row>
    <row r="119" spans="1:34" s="13" customFormat="1" x14ac:dyDescent="0.45">
      <c r="A119" s="156">
        <v>117</v>
      </c>
      <c r="B119" s="140" t="s">
        <v>269</v>
      </c>
      <c r="C119" s="157">
        <f t="shared" si="1"/>
        <v>2.9557370927084304E-5</v>
      </c>
      <c r="D119" s="158">
        <f>'Dezechilibre(MWh)'!F119/10.711/1000</f>
        <v>0</v>
      </c>
      <c r="E119" s="158">
        <f>'Dezechilibre(MWh)'!G119/10.711/1000</f>
        <v>0</v>
      </c>
      <c r="F119" s="158">
        <f>'Dezechilibre(MWh)'!H119/10.711/1000</f>
        <v>0</v>
      </c>
      <c r="G119" s="158">
        <f>'Dezechilibre(MWh)'!I119/10.711/1000</f>
        <v>0</v>
      </c>
      <c r="H119" s="158">
        <f>'Dezechilibre(MWh)'!J119/10.711/1000</f>
        <v>0</v>
      </c>
      <c r="I119" s="158">
        <f>'Dezechilibre(MWh)'!K119/10.711/1000</f>
        <v>0</v>
      </c>
      <c r="J119" s="158">
        <f>'Dezechilibre(MWh)'!L119/10.711/1000</f>
        <v>0</v>
      </c>
      <c r="K119" s="158">
        <f>'Dezechilibre(MWh)'!M119/10.711/1000</f>
        <v>0</v>
      </c>
      <c r="L119" s="158">
        <f>'Dezechilibre(MWh)'!N119/10.711/1000</f>
        <v>0</v>
      </c>
      <c r="M119" s="158">
        <f>'Dezechilibre(MWh)'!O119/10.711/1000</f>
        <v>2.9557370927084304E-5</v>
      </c>
      <c r="N119" s="158">
        <f>'Dezechilibre(MWh)'!P119/10.711/1000</f>
        <v>0</v>
      </c>
      <c r="O119" s="158">
        <f>'Dezechilibre(MWh)'!Q119/10.711/1000</f>
        <v>0</v>
      </c>
      <c r="P119" s="158">
        <f>'Dezechilibre(MWh)'!R119/10.711/1000</f>
        <v>0</v>
      </c>
      <c r="Q119" s="158">
        <f>'Dezechilibre(MWh)'!S119/10.711/1000</f>
        <v>0</v>
      </c>
      <c r="R119" s="158">
        <f>'Dezechilibre(MWh)'!T119/10.711/1000</f>
        <v>0</v>
      </c>
      <c r="S119" s="158">
        <f>'Dezechilibre(MWh)'!U119/10.711/1000</f>
        <v>0</v>
      </c>
      <c r="T119" s="158">
        <f>'Dezechilibre(MWh)'!V119/10.711/1000</f>
        <v>0</v>
      </c>
      <c r="U119" s="158">
        <f>'Dezechilibre(MWh)'!W119/10.711/1000</f>
        <v>0</v>
      </c>
      <c r="V119" s="158">
        <f>'Dezechilibre(MWh)'!X119/10.711/1000</f>
        <v>0</v>
      </c>
      <c r="W119" s="158">
        <f>'Dezechilibre(MWh)'!Y119/10.711/1000</f>
        <v>0</v>
      </c>
      <c r="X119" s="158">
        <f>'Dezechilibre(MWh)'!Z119/10.711/1000</f>
        <v>0</v>
      </c>
      <c r="Y119" s="158">
        <f>'Dezechilibre(MWh)'!AA119/10.711/1000</f>
        <v>0</v>
      </c>
      <c r="Z119" s="158">
        <f>'Dezechilibre(MWh)'!AB119/10.711/1000</f>
        <v>0</v>
      </c>
      <c r="AA119" s="158">
        <f>'Dezechilibre(MWh)'!AC119/10.711/1000</f>
        <v>0</v>
      </c>
      <c r="AB119" s="158">
        <f>'Dezechilibre(MWh)'!AD119/10.711/1000</f>
        <v>0</v>
      </c>
      <c r="AC119" s="158">
        <f>'Dezechilibre(MWh)'!AE119/10.711/1000</f>
        <v>0</v>
      </c>
      <c r="AD119" s="158">
        <f>'Dezechilibre(MWh)'!AF119/10.711/1000</f>
        <v>0</v>
      </c>
      <c r="AE119" s="158">
        <f>'Dezechilibre(MWh)'!AG119/10.711/1000</f>
        <v>0</v>
      </c>
      <c r="AF119" s="158">
        <f>'Dezechilibre(MWh)'!AH119/10.711/1000</f>
        <v>0</v>
      </c>
      <c r="AG119" s="158">
        <f>'Dezechilibre(MWh)'!AI119/10.711/1000</f>
        <v>0</v>
      </c>
      <c r="AH119" s="158">
        <f>'Dezechilibre(MWh)'!AJ119/10.711/1000</f>
        <v>0</v>
      </c>
    </row>
    <row r="120" spans="1:34" s="13" customFormat="1" x14ac:dyDescent="0.45">
      <c r="A120" s="102">
        <v>118</v>
      </c>
      <c r="B120" s="140" t="s">
        <v>127</v>
      </c>
      <c r="C120" s="157">
        <f t="shared" si="1"/>
        <v>0</v>
      </c>
      <c r="D120" s="158">
        <f>'Dezechilibre(MWh)'!F120/10.711/1000</f>
        <v>0</v>
      </c>
      <c r="E120" s="158">
        <f>'Dezechilibre(MWh)'!G120/10.711/1000</f>
        <v>0</v>
      </c>
      <c r="F120" s="158">
        <f>'Dezechilibre(MWh)'!H120/10.711/1000</f>
        <v>0</v>
      </c>
      <c r="G120" s="158">
        <f>'Dezechilibre(MWh)'!I120/10.711/1000</f>
        <v>0</v>
      </c>
      <c r="H120" s="158">
        <f>'Dezechilibre(MWh)'!J120/10.711/1000</f>
        <v>0</v>
      </c>
      <c r="I120" s="158">
        <f>'Dezechilibre(MWh)'!K120/10.711/1000</f>
        <v>0</v>
      </c>
      <c r="J120" s="158">
        <f>'Dezechilibre(MWh)'!L120/10.711/1000</f>
        <v>0</v>
      </c>
      <c r="K120" s="158">
        <f>'Dezechilibre(MWh)'!M120/10.711/1000</f>
        <v>0</v>
      </c>
      <c r="L120" s="158">
        <f>'Dezechilibre(MWh)'!N120/10.711/1000</f>
        <v>0</v>
      </c>
      <c r="M120" s="158">
        <f>'Dezechilibre(MWh)'!O120/10.711/1000</f>
        <v>0</v>
      </c>
      <c r="N120" s="158">
        <f>'Dezechilibre(MWh)'!P120/10.711/1000</f>
        <v>0</v>
      </c>
      <c r="O120" s="158">
        <f>'Dezechilibre(MWh)'!Q120/10.711/1000</f>
        <v>0</v>
      </c>
      <c r="P120" s="158">
        <f>'Dezechilibre(MWh)'!R120/10.711/1000</f>
        <v>0</v>
      </c>
      <c r="Q120" s="158">
        <f>'Dezechilibre(MWh)'!S120/10.711/1000</f>
        <v>0</v>
      </c>
      <c r="R120" s="158">
        <f>'Dezechilibre(MWh)'!T120/10.711/1000</f>
        <v>0</v>
      </c>
      <c r="S120" s="158">
        <f>'Dezechilibre(MWh)'!U120/10.711/1000</f>
        <v>0</v>
      </c>
      <c r="T120" s="158">
        <f>'Dezechilibre(MWh)'!V120/10.711/1000</f>
        <v>0</v>
      </c>
      <c r="U120" s="158">
        <f>'Dezechilibre(MWh)'!W120/10.711/1000</f>
        <v>0</v>
      </c>
      <c r="V120" s="158">
        <f>'Dezechilibre(MWh)'!X120/10.711/1000</f>
        <v>0</v>
      </c>
      <c r="W120" s="158">
        <f>'Dezechilibre(MWh)'!Y120/10.711/1000</f>
        <v>0</v>
      </c>
      <c r="X120" s="158">
        <f>'Dezechilibre(MWh)'!Z120/10.711/1000</f>
        <v>0</v>
      </c>
      <c r="Y120" s="158">
        <f>'Dezechilibre(MWh)'!AA120/10.711/1000</f>
        <v>0</v>
      </c>
      <c r="Z120" s="158">
        <f>'Dezechilibre(MWh)'!AB120/10.711/1000</f>
        <v>0</v>
      </c>
      <c r="AA120" s="158">
        <f>'Dezechilibre(MWh)'!AC120/10.711/1000</f>
        <v>0</v>
      </c>
      <c r="AB120" s="158">
        <f>'Dezechilibre(MWh)'!AD120/10.711/1000</f>
        <v>0</v>
      </c>
      <c r="AC120" s="158">
        <f>'Dezechilibre(MWh)'!AE120/10.711/1000</f>
        <v>0</v>
      </c>
      <c r="AD120" s="158">
        <f>'Dezechilibre(MWh)'!AF120/10.711/1000</f>
        <v>0</v>
      </c>
      <c r="AE120" s="158">
        <f>'Dezechilibre(MWh)'!AG120/10.711/1000</f>
        <v>0</v>
      </c>
      <c r="AF120" s="158">
        <f>'Dezechilibre(MWh)'!AH120/10.711/1000</f>
        <v>0</v>
      </c>
      <c r="AG120" s="158">
        <f>'Dezechilibre(MWh)'!AI120/10.711/1000</f>
        <v>0</v>
      </c>
      <c r="AH120" s="158">
        <f>'Dezechilibre(MWh)'!AJ120/10.711/1000</f>
        <v>0</v>
      </c>
    </row>
    <row r="121" spans="1:34" s="13" customFormat="1" x14ac:dyDescent="0.45">
      <c r="A121" s="156">
        <v>119</v>
      </c>
      <c r="B121" s="97" t="s">
        <v>238</v>
      </c>
      <c r="C121" s="157">
        <f t="shared" si="1"/>
        <v>0</v>
      </c>
      <c r="D121" s="158">
        <f>'Dezechilibre(MWh)'!F121/10.711/1000</f>
        <v>0</v>
      </c>
      <c r="E121" s="158">
        <f>'Dezechilibre(MWh)'!G121/10.711/1000</f>
        <v>0</v>
      </c>
      <c r="F121" s="158">
        <f>'Dezechilibre(MWh)'!H121/10.711/1000</f>
        <v>0</v>
      </c>
      <c r="G121" s="158">
        <f>'Dezechilibre(MWh)'!I121/10.711/1000</f>
        <v>0</v>
      </c>
      <c r="H121" s="158">
        <f>'Dezechilibre(MWh)'!J121/10.711/1000</f>
        <v>0</v>
      </c>
      <c r="I121" s="158">
        <f>'Dezechilibre(MWh)'!K121/10.711/1000</f>
        <v>0</v>
      </c>
      <c r="J121" s="158">
        <f>'Dezechilibre(MWh)'!L121/10.711/1000</f>
        <v>0</v>
      </c>
      <c r="K121" s="158">
        <f>'Dezechilibre(MWh)'!M121/10.711/1000</f>
        <v>0</v>
      </c>
      <c r="L121" s="158">
        <f>'Dezechilibre(MWh)'!N121/10.711/1000</f>
        <v>0</v>
      </c>
      <c r="M121" s="158">
        <f>'Dezechilibre(MWh)'!O121/10.711/1000</f>
        <v>0</v>
      </c>
      <c r="N121" s="158">
        <f>'Dezechilibre(MWh)'!P121/10.711/1000</f>
        <v>0</v>
      </c>
      <c r="O121" s="158">
        <f>'Dezechilibre(MWh)'!Q121/10.711/1000</f>
        <v>0</v>
      </c>
      <c r="P121" s="158">
        <f>'Dezechilibre(MWh)'!R121/10.711/1000</f>
        <v>0</v>
      </c>
      <c r="Q121" s="158">
        <f>'Dezechilibre(MWh)'!S121/10.711/1000</f>
        <v>0</v>
      </c>
      <c r="R121" s="158">
        <f>'Dezechilibre(MWh)'!T121/10.711/1000</f>
        <v>0</v>
      </c>
      <c r="S121" s="158">
        <f>'Dezechilibre(MWh)'!U121/10.711/1000</f>
        <v>0</v>
      </c>
      <c r="T121" s="158">
        <f>'Dezechilibre(MWh)'!V121/10.711/1000</f>
        <v>0</v>
      </c>
      <c r="U121" s="158">
        <f>'Dezechilibre(MWh)'!W121/10.711/1000</f>
        <v>0</v>
      </c>
      <c r="V121" s="158">
        <f>'Dezechilibre(MWh)'!X121/10.711/1000</f>
        <v>0</v>
      </c>
      <c r="W121" s="158">
        <f>'Dezechilibre(MWh)'!Y121/10.711/1000</f>
        <v>0</v>
      </c>
      <c r="X121" s="158">
        <f>'Dezechilibre(MWh)'!Z121/10.711/1000</f>
        <v>0</v>
      </c>
      <c r="Y121" s="158">
        <f>'Dezechilibre(MWh)'!AA121/10.711/1000</f>
        <v>0</v>
      </c>
      <c r="Z121" s="158">
        <f>'Dezechilibre(MWh)'!AB121/10.711/1000</f>
        <v>0</v>
      </c>
      <c r="AA121" s="158">
        <f>'Dezechilibre(MWh)'!AC121/10.711/1000</f>
        <v>0</v>
      </c>
      <c r="AB121" s="158">
        <f>'Dezechilibre(MWh)'!AD121/10.711/1000</f>
        <v>0</v>
      </c>
      <c r="AC121" s="158">
        <f>'Dezechilibre(MWh)'!AE121/10.711/1000</f>
        <v>0</v>
      </c>
      <c r="AD121" s="158">
        <f>'Dezechilibre(MWh)'!AF121/10.711/1000</f>
        <v>0</v>
      </c>
      <c r="AE121" s="158">
        <f>'Dezechilibre(MWh)'!AG121/10.711/1000</f>
        <v>0</v>
      </c>
      <c r="AF121" s="158">
        <f>'Dezechilibre(MWh)'!AH121/10.711/1000</f>
        <v>0</v>
      </c>
      <c r="AG121" s="158">
        <f>'Dezechilibre(MWh)'!AI121/10.711/1000</f>
        <v>0</v>
      </c>
      <c r="AH121" s="158">
        <f>'Dezechilibre(MWh)'!AJ121/10.711/1000</f>
        <v>0</v>
      </c>
    </row>
    <row r="122" spans="1:34" s="13" customFormat="1" x14ac:dyDescent="0.45">
      <c r="A122" s="102">
        <v>120</v>
      </c>
      <c r="B122" s="97" t="s">
        <v>286</v>
      </c>
      <c r="C122" s="157">
        <f t="shared" si="1"/>
        <v>0</v>
      </c>
      <c r="D122" s="158">
        <f>'Dezechilibre(MWh)'!F122/10.711/1000</f>
        <v>0</v>
      </c>
      <c r="E122" s="158">
        <f>'Dezechilibre(MWh)'!G122/10.711/1000</f>
        <v>0</v>
      </c>
      <c r="F122" s="158">
        <f>'Dezechilibre(MWh)'!H122/10.711/1000</f>
        <v>0</v>
      </c>
      <c r="G122" s="158">
        <f>'Dezechilibre(MWh)'!I122/10.711/1000</f>
        <v>0</v>
      </c>
      <c r="H122" s="158">
        <f>'Dezechilibre(MWh)'!J122/10.711/1000</f>
        <v>0</v>
      </c>
      <c r="I122" s="158">
        <f>'Dezechilibre(MWh)'!K122/10.711/1000</f>
        <v>0</v>
      </c>
      <c r="J122" s="158">
        <f>'Dezechilibre(MWh)'!L122/10.711/1000</f>
        <v>0</v>
      </c>
      <c r="K122" s="158">
        <f>'Dezechilibre(MWh)'!M122/10.711/1000</f>
        <v>0</v>
      </c>
      <c r="L122" s="158">
        <f>'Dezechilibre(MWh)'!N122/10.711/1000</f>
        <v>0</v>
      </c>
      <c r="M122" s="158">
        <f>'Dezechilibre(MWh)'!O122/10.711/1000</f>
        <v>0</v>
      </c>
      <c r="N122" s="158">
        <f>'Dezechilibre(MWh)'!P122/10.711/1000</f>
        <v>0</v>
      </c>
      <c r="O122" s="158">
        <f>'Dezechilibre(MWh)'!Q122/10.711/1000</f>
        <v>0</v>
      </c>
      <c r="P122" s="158">
        <f>'Dezechilibre(MWh)'!R122/10.711/1000</f>
        <v>0</v>
      </c>
      <c r="Q122" s="158">
        <f>'Dezechilibre(MWh)'!S122/10.711/1000</f>
        <v>0</v>
      </c>
      <c r="R122" s="158">
        <f>'Dezechilibre(MWh)'!T122/10.711/1000</f>
        <v>0</v>
      </c>
      <c r="S122" s="158">
        <f>'Dezechilibre(MWh)'!U122/10.711/1000</f>
        <v>0</v>
      </c>
      <c r="T122" s="158">
        <f>'Dezechilibre(MWh)'!V122/10.711/1000</f>
        <v>0</v>
      </c>
      <c r="U122" s="158">
        <f>'Dezechilibre(MWh)'!W122/10.711/1000</f>
        <v>0</v>
      </c>
      <c r="V122" s="158">
        <f>'Dezechilibre(MWh)'!X122/10.711/1000</f>
        <v>0</v>
      </c>
      <c r="W122" s="158">
        <f>'Dezechilibre(MWh)'!Y122/10.711/1000</f>
        <v>0</v>
      </c>
      <c r="X122" s="158">
        <f>'Dezechilibre(MWh)'!Z122/10.711/1000</f>
        <v>0</v>
      </c>
      <c r="Y122" s="158">
        <f>'Dezechilibre(MWh)'!AA122/10.711/1000</f>
        <v>0</v>
      </c>
      <c r="Z122" s="158">
        <f>'Dezechilibre(MWh)'!AB122/10.711/1000</f>
        <v>0</v>
      </c>
      <c r="AA122" s="158">
        <f>'Dezechilibre(MWh)'!AC122/10.711/1000</f>
        <v>0</v>
      </c>
      <c r="AB122" s="158">
        <f>'Dezechilibre(MWh)'!AD122/10.711/1000</f>
        <v>0</v>
      </c>
      <c r="AC122" s="158">
        <f>'Dezechilibre(MWh)'!AE122/10.711/1000</f>
        <v>0</v>
      </c>
      <c r="AD122" s="158">
        <f>'Dezechilibre(MWh)'!AF122/10.711/1000</f>
        <v>0</v>
      </c>
      <c r="AE122" s="158">
        <f>'Dezechilibre(MWh)'!AG122/10.711/1000</f>
        <v>0</v>
      </c>
      <c r="AF122" s="158">
        <f>'Dezechilibre(MWh)'!AH122/10.711/1000</f>
        <v>0</v>
      </c>
      <c r="AG122" s="158">
        <f>'Dezechilibre(MWh)'!AI122/10.711/1000</f>
        <v>0</v>
      </c>
      <c r="AH122" s="158">
        <f>'Dezechilibre(MWh)'!AJ122/10.711/1000</f>
        <v>0</v>
      </c>
    </row>
    <row r="123" spans="1:34" s="13" customFormat="1" x14ac:dyDescent="0.45">
      <c r="A123" s="156">
        <v>121</v>
      </c>
      <c r="B123" s="153" t="s">
        <v>288</v>
      </c>
      <c r="C123" s="157">
        <f t="shared" si="1"/>
        <v>0</v>
      </c>
      <c r="D123" s="158">
        <f>'Dezechilibre(MWh)'!F123/10.711/1000</f>
        <v>0</v>
      </c>
      <c r="E123" s="158">
        <f>'Dezechilibre(MWh)'!G123/10.711/1000</f>
        <v>0</v>
      </c>
      <c r="F123" s="158">
        <f>'Dezechilibre(MWh)'!H123/10.711/1000</f>
        <v>0</v>
      </c>
      <c r="G123" s="158">
        <f>'Dezechilibre(MWh)'!I123/10.711/1000</f>
        <v>0</v>
      </c>
      <c r="H123" s="158">
        <f>'Dezechilibre(MWh)'!J123/10.711/1000</f>
        <v>0</v>
      </c>
      <c r="I123" s="158">
        <f>'Dezechilibre(MWh)'!K123/10.711/1000</f>
        <v>0</v>
      </c>
      <c r="J123" s="158">
        <f>'Dezechilibre(MWh)'!L123/10.711/1000</f>
        <v>0</v>
      </c>
      <c r="K123" s="158">
        <f>'Dezechilibre(MWh)'!M123/10.711/1000</f>
        <v>0</v>
      </c>
      <c r="L123" s="158">
        <f>'Dezechilibre(MWh)'!N123/10.711/1000</f>
        <v>0</v>
      </c>
      <c r="M123" s="158">
        <f>'Dezechilibre(MWh)'!O123/10.711/1000</f>
        <v>0</v>
      </c>
      <c r="N123" s="158">
        <f>'Dezechilibre(MWh)'!P123/10.711/1000</f>
        <v>0</v>
      </c>
      <c r="O123" s="158">
        <f>'Dezechilibre(MWh)'!Q123/10.711/1000</f>
        <v>0</v>
      </c>
      <c r="P123" s="158">
        <f>'Dezechilibre(MWh)'!R123/10.711/1000</f>
        <v>0</v>
      </c>
      <c r="Q123" s="158">
        <f>'Dezechilibre(MWh)'!S123/10.711/1000</f>
        <v>0</v>
      </c>
      <c r="R123" s="158">
        <f>'Dezechilibre(MWh)'!T123/10.711/1000</f>
        <v>0</v>
      </c>
      <c r="S123" s="158">
        <f>'Dezechilibre(MWh)'!U123/10.711/1000</f>
        <v>0</v>
      </c>
      <c r="T123" s="158">
        <f>'Dezechilibre(MWh)'!V123/10.711/1000</f>
        <v>0</v>
      </c>
      <c r="U123" s="158">
        <f>'Dezechilibre(MWh)'!W123/10.711/1000</f>
        <v>0</v>
      </c>
      <c r="V123" s="158">
        <f>'Dezechilibre(MWh)'!X123/10.711/1000</f>
        <v>0</v>
      </c>
      <c r="W123" s="158">
        <f>'Dezechilibre(MWh)'!Y123/10.711/1000</f>
        <v>0</v>
      </c>
      <c r="X123" s="158">
        <f>'Dezechilibre(MWh)'!Z123/10.711/1000</f>
        <v>0</v>
      </c>
      <c r="Y123" s="158">
        <f>'Dezechilibre(MWh)'!AA123/10.711/1000</f>
        <v>0</v>
      </c>
      <c r="Z123" s="158">
        <f>'Dezechilibre(MWh)'!AB123/10.711/1000</f>
        <v>0</v>
      </c>
      <c r="AA123" s="158">
        <f>'Dezechilibre(MWh)'!AC123/10.711/1000</f>
        <v>0</v>
      </c>
      <c r="AB123" s="158">
        <f>'Dezechilibre(MWh)'!AD123/10.711/1000</f>
        <v>0</v>
      </c>
      <c r="AC123" s="158">
        <f>'Dezechilibre(MWh)'!AE123/10.711/1000</f>
        <v>0</v>
      </c>
      <c r="AD123" s="158">
        <f>'Dezechilibre(MWh)'!AF123/10.711/1000</f>
        <v>0</v>
      </c>
      <c r="AE123" s="158">
        <f>'Dezechilibre(MWh)'!AG123/10.711/1000</f>
        <v>0</v>
      </c>
      <c r="AF123" s="158">
        <f>'Dezechilibre(MWh)'!AH123/10.711/1000</f>
        <v>0</v>
      </c>
      <c r="AG123" s="158">
        <f>'Dezechilibre(MWh)'!AI123/10.711/1000</f>
        <v>0</v>
      </c>
      <c r="AH123" s="158">
        <f>'Dezechilibre(MWh)'!AJ123/10.711/1000</f>
        <v>0</v>
      </c>
    </row>
    <row r="124" spans="1:34" s="13" customFormat="1" x14ac:dyDescent="0.45">
      <c r="A124" s="102">
        <v>122</v>
      </c>
      <c r="B124" s="153" t="s">
        <v>290</v>
      </c>
      <c r="C124" s="157">
        <f t="shared" si="1"/>
        <v>1.3324479507048829E-4</v>
      </c>
      <c r="D124" s="158">
        <f>'Dezechilibre(MWh)'!F124/10.711/1000</f>
        <v>0</v>
      </c>
      <c r="E124" s="158">
        <f>'Dezechilibre(MWh)'!G124/10.711/1000</f>
        <v>1.9704976192699094E-5</v>
      </c>
      <c r="F124" s="158">
        <f>'Dezechilibre(MWh)'!H124/10.711/1000</f>
        <v>5.9114835216132946E-5</v>
      </c>
      <c r="G124" s="158">
        <f>'Dezechilibre(MWh)'!I124/10.711/1000</f>
        <v>2.9557370927084304E-5</v>
      </c>
      <c r="H124" s="158">
        <f>'Dezechilibre(MWh)'!J124/10.711/1000</f>
        <v>2.4867612734571934E-5</v>
      </c>
      <c r="I124" s="158">
        <f>'Dezechilibre(MWh)'!K124/10.711/1000</f>
        <v>0</v>
      </c>
      <c r="J124" s="158">
        <f>'Dezechilibre(MWh)'!L124/10.711/1000</f>
        <v>0</v>
      </c>
      <c r="K124" s="158">
        <f>'Dezechilibre(MWh)'!M124/10.711/1000</f>
        <v>0</v>
      </c>
      <c r="L124" s="158">
        <f>'Dezechilibre(MWh)'!N124/10.711/1000</f>
        <v>0</v>
      </c>
      <c r="M124" s="158">
        <f>'Dezechilibre(MWh)'!O124/10.711/1000</f>
        <v>0</v>
      </c>
      <c r="N124" s="158">
        <f>'Dezechilibre(MWh)'!P124/10.711/1000</f>
        <v>0</v>
      </c>
      <c r="O124" s="158">
        <f>'Dezechilibre(MWh)'!Q124/10.711/1000</f>
        <v>0</v>
      </c>
      <c r="P124" s="158">
        <f>'Dezechilibre(MWh)'!R124/10.711/1000</f>
        <v>0</v>
      </c>
      <c r="Q124" s="158">
        <f>'Dezechilibre(MWh)'!S124/10.711/1000</f>
        <v>0</v>
      </c>
      <c r="R124" s="158">
        <f>'Dezechilibre(MWh)'!T124/10.711/1000</f>
        <v>0</v>
      </c>
      <c r="S124" s="158">
        <f>'Dezechilibre(MWh)'!U124/10.711/1000</f>
        <v>0</v>
      </c>
      <c r="T124" s="158">
        <f>'Dezechilibre(MWh)'!V124/10.711/1000</f>
        <v>0</v>
      </c>
      <c r="U124" s="158">
        <f>'Dezechilibre(MWh)'!W124/10.711/1000</f>
        <v>0</v>
      </c>
      <c r="V124" s="158">
        <f>'Dezechilibre(MWh)'!X124/10.711/1000</f>
        <v>0</v>
      </c>
      <c r="W124" s="158">
        <f>'Dezechilibre(MWh)'!Y124/10.711/1000</f>
        <v>0</v>
      </c>
      <c r="X124" s="158">
        <f>'Dezechilibre(MWh)'!Z124/10.711/1000</f>
        <v>0</v>
      </c>
      <c r="Y124" s="158">
        <f>'Dezechilibre(MWh)'!AA124/10.711/1000</f>
        <v>0</v>
      </c>
      <c r="Z124" s="158">
        <f>'Dezechilibre(MWh)'!AB124/10.711/1000</f>
        <v>0</v>
      </c>
      <c r="AA124" s="158">
        <f>'Dezechilibre(MWh)'!AC124/10.711/1000</f>
        <v>0</v>
      </c>
      <c r="AB124" s="158">
        <f>'Dezechilibre(MWh)'!AD124/10.711/1000</f>
        <v>0</v>
      </c>
      <c r="AC124" s="158">
        <f>'Dezechilibre(MWh)'!AE124/10.711/1000</f>
        <v>0</v>
      </c>
      <c r="AD124" s="158">
        <f>'Dezechilibre(MWh)'!AF124/10.711/1000</f>
        <v>0</v>
      </c>
      <c r="AE124" s="158">
        <f>'Dezechilibre(MWh)'!AG124/10.711/1000</f>
        <v>0</v>
      </c>
      <c r="AF124" s="158">
        <f>'Dezechilibre(MWh)'!AH124/10.711/1000</f>
        <v>0</v>
      </c>
      <c r="AG124" s="158">
        <f>'Dezechilibre(MWh)'!AI124/10.711/1000</f>
        <v>0</v>
      </c>
      <c r="AH124" s="158">
        <f>'Dezechilibre(MWh)'!AJ124/10.711/1000</f>
        <v>0</v>
      </c>
    </row>
    <row r="125" spans="1:34" s="13" customFormat="1" x14ac:dyDescent="0.45">
      <c r="A125" s="156">
        <v>123</v>
      </c>
      <c r="B125" s="140" t="s">
        <v>291</v>
      </c>
      <c r="C125" s="157">
        <f t="shared" si="1"/>
        <v>0</v>
      </c>
      <c r="D125" s="158">
        <f>'Dezechilibre(MWh)'!F125/10.711/1000</f>
        <v>0</v>
      </c>
      <c r="E125" s="158">
        <f>'Dezechilibre(MWh)'!G125/10.711/1000</f>
        <v>0</v>
      </c>
      <c r="F125" s="158">
        <f>'Dezechilibre(MWh)'!H125/10.711/1000</f>
        <v>0</v>
      </c>
      <c r="G125" s="158">
        <f>'Dezechilibre(MWh)'!I125/10.711/1000</f>
        <v>0</v>
      </c>
      <c r="H125" s="158">
        <f>'Dezechilibre(MWh)'!J125/10.711/1000</f>
        <v>0</v>
      </c>
      <c r="I125" s="158">
        <f>'Dezechilibre(MWh)'!K125/10.711/1000</f>
        <v>0</v>
      </c>
      <c r="J125" s="158">
        <f>'Dezechilibre(MWh)'!L125/10.711/1000</f>
        <v>0</v>
      </c>
      <c r="K125" s="158">
        <f>'Dezechilibre(MWh)'!M125/10.711/1000</f>
        <v>0</v>
      </c>
      <c r="L125" s="158">
        <f>'Dezechilibre(MWh)'!N125/10.711/1000</f>
        <v>0</v>
      </c>
      <c r="M125" s="158">
        <f>'Dezechilibre(MWh)'!O125/10.711/1000</f>
        <v>0</v>
      </c>
      <c r="N125" s="158">
        <f>'Dezechilibre(MWh)'!P125/10.711/1000</f>
        <v>0</v>
      </c>
      <c r="O125" s="158">
        <f>'Dezechilibre(MWh)'!Q125/10.711/1000</f>
        <v>0</v>
      </c>
      <c r="P125" s="158">
        <f>'Dezechilibre(MWh)'!R125/10.711/1000</f>
        <v>0</v>
      </c>
      <c r="Q125" s="158">
        <f>'Dezechilibre(MWh)'!S125/10.711/1000</f>
        <v>0</v>
      </c>
      <c r="R125" s="158">
        <f>'Dezechilibre(MWh)'!T125/10.711/1000</f>
        <v>0</v>
      </c>
      <c r="S125" s="158">
        <f>'Dezechilibre(MWh)'!U125/10.711/1000</f>
        <v>0</v>
      </c>
      <c r="T125" s="158">
        <f>'Dezechilibre(MWh)'!V125/10.711/1000</f>
        <v>0</v>
      </c>
      <c r="U125" s="158">
        <f>'Dezechilibre(MWh)'!W125/10.711/1000</f>
        <v>0</v>
      </c>
      <c r="V125" s="158">
        <f>'Dezechilibre(MWh)'!X125/10.711/1000</f>
        <v>0</v>
      </c>
      <c r="W125" s="158">
        <f>'Dezechilibre(MWh)'!Y125/10.711/1000</f>
        <v>0</v>
      </c>
      <c r="X125" s="158">
        <f>'Dezechilibre(MWh)'!Z125/10.711/1000</f>
        <v>0</v>
      </c>
      <c r="Y125" s="158">
        <f>'Dezechilibre(MWh)'!AA125/10.711/1000</f>
        <v>0</v>
      </c>
      <c r="Z125" s="158">
        <f>'Dezechilibre(MWh)'!AB125/10.711/1000</f>
        <v>0</v>
      </c>
      <c r="AA125" s="158">
        <f>'Dezechilibre(MWh)'!AC125/10.711/1000</f>
        <v>0</v>
      </c>
      <c r="AB125" s="158">
        <f>'Dezechilibre(MWh)'!AD125/10.711/1000</f>
        <v>0</v>
      </c>
      <c r="AC125" s="158">
        <f>'Dezechilibre(MWh)'!AE125/10.711/1000</f>
        <v>0</v>
      </c>
      <c r="AD125" s="158">
        <f>'Dezechilibre(MWh)'!AF125/10.711/1000</f>
        <v>0</v>
      </c>
      <c r="AE125" s="158">
        <f>'Dezechilibre(MWh)'!AG125/10.711/1000</f>
        <v>0</v>
      </c>
      <c r="AF125" s="158">
        <f>'Dezechilibre(MWh)'!AH125/10.711/1000</f>
        <v>0</v>
      </c>
      <c r="AG125" s="158">
        <f>'Dezechilibre(MWh)'!AI125/10.711/1000</f>
        <v>0</v>
      </c>
      <c r="AH125" s="158">
        <f>'Dezechilibre(MWh)'!AJ125/10.711/1000</f>
        <v>0</v>
      </c>
    </row>
    <row r="126" spans="1:34" s="13" customFormat="1" x14ac:dyDescent="0.45">
      <c r="A126" s="102">
        <v>124</v>
      </c>
      <c r="B126" s="140" t="s">
        <v>296</v>
      </c>
      <c r="C126" s="157">
        <f t="shared" si="1"/>
        <v>0</v>
      </c>
      <c r="D126" s="158">
        <f>'Dezechilibre(MWh)'!F126/10.711/1000</f>
        <v>0</v>
      </c>
      <c r="E126" s="158">
        <f>'Dezechilibre(MWh)'!G126/10.711/1000</f>
        <v>0</v>
      </c>
      <c r="F126" s="158">
        <f>'Dezechilibre(MWh)'!H126/10.711/1000</f>
        <v>0</v>
      </c>
      <c r="G126" s="158">
        <f>'Dezechilibre(MWh)'!I126/10.711/1000</f>
        <v>0</v>
      </c>
      <c r="H126" s="158">
        <f>'Dezechilibre(MWh)'!J126/10.711/1000</f>
        <v>0</v>
      </c>
      <c r="I126" s="158">
        <f>'Dezechilibre(MWh)'!K126/10.711/1000</f>
        <v>0</v>
      </c>
      <c r="J126" s="158">
        <f>'Dezechilibre(MWh)'!L126/10.711/1000</f>
        <v>0</v>
      </c>
      <c r="K126" s="158">
        <f>'Dezechilibre(MWh)'!M126/10.711/1000</f>
        <v>0</v>
      </c>
      <c r="L126" s="158">
        <f>'Dezechilibre(MWh)'!N126/10.711/1000</f>
        <v>0</v>
      </c>
      <c r="M126" s="158">
        <f>'Dezechilibre(MWh)'!O126/10.711/1000</f>
        <v>0</v>
      </c>
      <c r="N126" s="158">
        <f>'Dezechilibre(MWh)'!P126/10.711/1000</f>
        <v>0</v>
      </c>
      <c r="O126" s="158">
        <f>'Dezechilibre(MWh)'!Q126/10.711/1000</f>
        <v>0</v>
      </c>
      <c r="P126" s="158">
        <f>'Dezechilibre(MWh)'!R126/10.711/1000</f>
        <v>0</v>
      </c>
      <c r="Q126" s="158">
        <f>'Dezechilibre(MWh)'!S126/10.711/1000</f>
        <v>0</v>
      </c>
      <c r="R126" s="158">
        <f>'Dezechilibre(MWh)'!T126/10.711/1000</f>
        <v>0</v>
      </c>
      <c r="S126" s="158">
        <f>'Dezechilibre(MWh)'!U126/10.711/1000</f>
        <v>0</v>
      </c>
      <c r="T126" s="158">
        <f>'Dezechilibre(MWh)'!V126/10.711/1000</f>
        <v>0</v>
      </c>
      <c r="U126" s="158">
        <f>'Dezechilibre(MWh)'!W126/10.711/1000</f>
        <v>0</v>
      </c>
      <c r="V126" s="158">
        <f>'Dezechilibre(MWh)'!X126/10.711/1000</f>
        <v>0</v>
      </c>
      <c r="W126" s="158">
        <f>'Dezechilibre(MWh)'!Y126/10.711/1000</f>
        <v>0</v>
      </c>
      <c r="X126" s="158">
        <f>'Dezechilibre(MWh)'!Z126/10.711/1000</f>
        <v>0</v>
      </c>
      <c r="Y126" s="158">
        <f>'Dezechilibre(MWh)'!AA126/10.711/1000</f>
        <v>0</v>
      </c>
      <c r="Z126" s="158">
        <f>'Dezechilibre(MWh)'!AB126/10.711/1000</f>
        <v>0</v>
      </c>
      <c r="AA126" s="158">
        <f>'Dezechilibre(MWh)'!AC126/10.711/1000</f>
        <v>0</v>
      </c>
      <c r="AB126" s="158">
        <f>'Dezechilibre(MWh)'!AD126/10.711/1000</f>
        <v>0</v>
      </c>
      <c r="AC126" s="158">
        <f>'Dezechilibre(MWh)'!AE126/10.711/1000</f>
        <v>0</v>
      </c>
      <c r="AD126" s="158">
        <f>'Dezechilibre(MWh)'!AF126/10.711/1000</f>
        <v>0</v>
      </c>
      <c r="AE126" s="158">
        <f>'Dezechilibre(MWh)'!AG126/10.711/1000</f>
        <v>0</v>
      </c>
      <c r="AF126" s="158">
        <f>'Dezechilibre(MWh)'!AH126/10.711/1000</f>
        <v>0</v>
      </c>
      <c r="AG126" s="158">
        <f>'Dezechilibre(MWh)'!AI126/10.711/1000</f>
        <v>0</v>
      </c>
      <c r="AH126" s="158">
        <f>'Dezechilibre(MWh)'!AJ126/10.711/1000</f>
        <v>0</v>
      </c>
    </row>
    <row r="127" spans="1:34" s="13" customFormat="1" x14ac:dyDescent="0.45">
      <c r="A127" s="156">
        <v>125</v>
      </c>
      <c r="B127" s="140" t="s">
        <v>339</v>
      </c>
      <c r="C127" s="157">
        <f t="shared" si="1"/>
        <v>0</v>
      </c>
      <c r="D127" s="158">
        <f>'Dezechilibre(MWh)'!F127/10.711/1000</f>
        <v>0</v>
      </c>
      <c r="E127" s="158">
        <f>'Dezechilibre(MWh)'!G127/10.711/1000</f>
        <v>0</v>
      </c>
      <c r="F127" s="158">
        <f>'Dezechilibre(MWh)'!H127/10.711/1000</f>
        <v>0</v>
      </c>
      <c r="G127" s="158">
        <f>'Dezechilibre(MWh)'!I127/10.711/1000</f>
        <v>0</v>
      </c>
      <c r="H127" s="158">
        <f>'Dezechilibre(MWh)'!J127/10.711/1000</f>
        <v>0</v>
      </c>
      <c r="I127" s="158">
        <f>'Dezechilibre(MWh)'!K127/10.711/1000</f>
        <v>0</v>
      </c>
      <c r="J127" s="158">
        <f>'Dezechilibre(MWh)'!L127/10.711/1000</f>
        <v>0</v>
      </c>
      <c r="K127" s="158">
        <f>'Dezechilibre(MWh)'!M127/10.711/1000</f>
        <v>0</v>
      </c>
      <c r="L127" s="158">
        <f>'Dezechilibre(MWh)'!N127/10.711/1000</f>
        <v>0</v>
      </c>
      <c r="M127" s="158">
        <f>'Dezechilibre(MWh)'!O127/10.711/1000</f>
        <v>0</v>
      </c>
      <c r="N127" s="158">
        <f>'Dezechilibre(MWh)'!P127/10.711/1000</f>
        <v>0</v>
      </c>
      <c r="O127" s="158">
        <f>'Dezechilibre(MWh)'!Q127/10.711/1000</f>
        <v>0</v>
      </c>
      <c r="P127" s="158">
        <f>'Dezechilibre(MWh)'!R127/10.711/1000</f>
        <v>0</v>
      </c>
      <c r="Q127" s="158">
        <f>'Dezechilibre(MWh)'!S127/10.711/1000</f>
        <v>0</v>
      </c>
      <c r="R127" s="158">
        <f>'Dezechilibre(MWh)'!T127/10.711/1000</f>
        <v>0</v>
      </c>
      <c r="S127" s="158">
        <f>'Dezechilibre(MWh)'!U127/10.711/1000</f>
        <v>0</v>
      </c>
      <c r="T127" s="158">
        <f>'Dezechilibre(MWh)'!V127/10.711/1000</f>
        <v>0</v>
      </c>
      <c r="U127" s="158">
        <f>'Dezechilibre(MWh)'!W127/10.711/1000</f>
        <v>0</v>
      </c>
      <c r="V127" s="158">
        <f>'Dezechilibre(MWh)'!X127/10.711/1000</f>
        <v>0</v>
      </c>
      <c r="W127" s="158">
        <f>'Dezechilibre(MWh)'!Y127/10.711/1000</f>
        <v>0</v>
      </c>
      <c r="X127" s="158">
        <f>'Dezechilibre(MWh)'!Z127/10.711/1000</f>
        <v>0</v>
      </c>
      <c r="Y127" s="158">
        <f>'Dezechilibre(MWh)'!AA127/10.711/1000</f>
        <v>0</v>
      </c>
      <c r="Z127" s="158">
        <f>'Dezechilibre(MWh)'!AB127/10.711/1000</f>
        <v>0</v>
      </c>
      <c r="AA127" s="158">
        <f>'Dezechilibre(MWh)'!AC127/10.711/1000</f>
        <v>0</v>
      </c>
      <c r="AB127" s="158">
        <f>'Dezechilibre(MWh)'!AD127/10.711/1000</f>
        <v>0</v>
      </c>
      <c r="AC127" s="158">
        <f>'Dezechilibre(MWh)'!AE127/10.711/1000</f>
        <v>0</v>
      </c>
      <c r="AD127" s="158">
        <f>'Dezechilibre(MWh)'!AF127/10.711/1000</f>
        <v>0</v>
      </c>
      <c r="AE127" s="158">
        <f>'Dezechilibre(MWh)'!AG127/10.711/1000</f>
        <v>0</v>
      </c>
      <c r="AF127" s="158">
        <f>'Dezechilibre(MWh)'!AH127/10.711/1000</f>
        <v>0</v>
      </c>
      <c r="AG127" s="158">
        <f>'Dezechilibre(MWh)'!AI127/10.711/1000</f>
        <v>0</v>
      </c>
      <c r="AH127" s="158">
        <f>'Dezechilibre(MWh)'!AJ127/10.711/1000</f>
        <v>0</v>
      </c>
    </row>
    <row r="128" spans="1:34" s="13" customFormat="1" x14ac:dyDescent="0.45">
      <c r="A128" s="102">
        <v>126</v>
      </c>
      <c r="B128" s="140" t="s">
        <v>295</v>
      </c>
      <c r="C128" s="157">
        <f t="shared" si="1"/>
        <v>0</v>
      </c>
      <c r="D128" s="158">
        <f>'Dezechilibre(MWh)'!F128/10.711/1000</f>
        <v>0</v>
      </c>
      <c r="E128" s="158">
        <f>'Dezechilibre(MWh)'!G128/10.711/1000</f>
        <v>0</v>
      </c>
      <c r="F128" s="158">
        <f>'Dezechilibre(MWh)'!H128/10.711/1000</f>
        <v>0</v>
      </c>
      <c r="G128" s="158">
        <f>'Dezechilibre(MWh)'!I128/10.711/1000</f>
        <v>0</v>
      </c>
      <c r="H128" s="158">
        <f>'Dezechilibre(MWh)'!J128/10.711/1000</f>
        <v>0</v>
      </c>
      <c r="I128" s="158">
        <f>'Dezechilibre(MWh)'!K128/10.711/1000</f>
        <v>0</v>
      </c>
      <c r="J128" s="158">
        <f>'Dezechilibre(MWh)'!L128/10.711/1000</f>
        <v>0</v>
      </c>
      <c r="K128" s="158">
        <f>'Dezechilibre(MWh)'!M128/10.711/1000</f>
        <v>0</v>
      </c>
      <c r="L128" s="158">
        <f>'Dezechilibre(MWh)'!N128/10.711/1000</f>
        <v>0</v>
      </c>
      <c r="M128" s="158">
        <f>'Dezechilibre(MWh)'!O128/10.711/1000</f>
        <v>0</v>
      </c>
      <c r="N128" s="158">
        <f>'Dezechilibre(MWh)'!P128/10.711/1000</f>
        <v>0</v>
      </c>
      <c r="O128" s="158">
        <f>'Dezechilibre(MWh)'!Q128/10.711/1000</f>
        <v>0</v>
      </c>
      <c r="P128" s="158">
        <f>'Dezechilibre(MWh)'!R128/10.711/1000</f>
        <v>0</v>
      </c>
      <c r="Q128" s="158">
        <f>'Dezechilibre(MWh)'!S128/10.711/1000</f>
        <v>0</v>
      </c>
      <c r="R128" s="158">
        <f>'Dezechilibre(MWh)'!T128/10.711/1000</f>
        <v>0</v>
      </c>
      <c r="S128" s="158">
        <f>'Dezechilibre(MWh)'!U128/10.711/1000</f>
        <v>0</v>
      </c>
      <c r="T128" s="158">
        <f>'Dezechilibre(MWh)'!V128/10.711/1000</f>
        <v>0</v>
      </c>
      <c r="U128" s="158">
        <f>'Dezechilibre(MWh)'!W128/10.711/1000</f>
        <v>0</v>
      </c>
      <c r="V128" s="158">
        <f>'Dezechilibre(MWh)'!X128/10.711/1000</f>
        <v>0</v>
      </c>
      <c r="W128" s="158">
        <f>'Dezechilibre(MWh)'!Y128/10.711/1000</f>
        <v>0</v>
      </c>
      <c r="X128" s="158">
        <f>'Dezechilibre(MWh)'!Z128/10.711/1000</f>
        <v>0</v>
      </c>
      <c r="Y128" s="158">
        <f>'Dezechilibre(MWh)'!AA128/10.711/1000</f>
        <v>0</v>
      </c>
      <c r="Z128" s="158">
        <f>'Dezechilibre(MWh)'!AB128/10.711/1000</f>
        <v>0</v>
      </c>
      <c r="AA128" s="158">
        <f>'Dezechilibre(MWh)'!AC128/10.711/1000</f>
        <v>0</v>
      </c>
      <c r="AB128" s="158">
        <f>'Dezechilibre(MWh)'!AD128/10.711/1000</f>
        <v>0</v>
      </c>
      <c r="AC128" s="158">
        <f>'Dezechilibre(MWh)'!AE128/10.711/1000</f>
        <v>0</v>
      </c>
      <c r="AD128" s="158">
        <f>'Dezechilibre(MWh)'!AF128/10.711/1000</f>
        <v>0</v>
      </c>
      <c r="AE128" s="158">
        <f>'Dezechilibre(MWh)'!AG128/10.711/1000</f>
        <v>0</v>
      </c>
      <c r="AF128" s="158">
        <f>'Dezechilibre(MWh)'!AH128/10.711/1000</f>
        <v>0</v>
      </c>
      <c r="AG128" s="158">
        <f>'Dezechilibre(MWh)'!AI128/10.711/1000</f>
        <v>0</v>
      </c>
      <c r="AH128" s="158">
        <f>'Dezechilibre(MWh)'!AJ128/10.711/1000</f>
        <v>0</v>
      </c>
    </row>
    <row r="129" spans="1:34" s="13" customFormat="1" x14ac:dyDescent="0.45">
      <c r="A129" s="156">
        <v>127</v>
      </c>
      <c r="B129" s="140" t="s">
        <v>299</v>
      </c>
      <c r="C129" s="157">
        <f t="shared" si="1"/>
        <v>0</v>
      </c>
      <c r="D129" s="158">
        <f>'Dezechilibre(MWh)'!F129/10.711/1000</f>
        <v>0</v>
      </c>
      <c r="E129" s="158">
        <f>'Dezechilibre(MWh)'!G129/10.711/1000</f>
        <v>0</v>
      </c>
      <c r="F129" s="158">
        <f>'Dezechilibre(MWh)'!H129/10.711/1000</f>
        <v>0</v>
      </c>
      <c r="G129" s="158">
        <f>'Dezechilibre(MWh)'!I129/10.711/1000</f>
        <v>0</v>
      </c>
      <c r="H129" s="158">
        <f>'Dezechilibre(MWh)'!J129/10.711/1000</f>
        <v>0</v>
      </c>
      <c r="I129" s="158">
        <f>'Dezechilibre(MWh)'!K129/10.711/1000</f>
        <v>0</v>
      </c>
      <c r="J129" s="158">
        <f>'Dezechilibre(MWh)'!L129/10.711/1000</f>
        <v>0</v>
      </c>
      <c r="K129" s="158">
        <f>'Dezechilibre(MWh)'!M129/10.711/1000</f>
        <v>0</v>
      </c>
      <c r="L129" s="158">
        <f>'Dezechilibre(MWh)'!N129/10.711/1000</f>
        <v>0</v>
      </c>
      <c r="M129" s="158">
        <f>'Dezechilibre(MWh)'!O129/10.711/1000</f>
        <v>0</v>
      </c>
      <c r="N129" s="158">
        <f>'Dezechilibre(MWh)'!P129/10.711/1000</f>
        <v>0</v>
      </c>
      <c r="O129" s="158">
        <f>'Dezechilibre(MWh)'!Q129/10.711/1000</f>
        <v>0</v>
      </c>
      <c r="P129" s="158">
        <f>'Dezechilibre(MWh)'!R129/10.711/1000</f>
        <v>0</v>
      </c>
      <c r="Q129" s="158">
        <f>'Dezechilibre(MWh)'!S129/10.711/1000</f>
        <v>0</v>
      </c>
      <c r="R129" s="158">
        <f>'Dezechilibre(MWh)'!T129/10.711/1000</f>
        <v>0</v>
      </c>
      <c r="S129" s="158">
        <f>'Dezechilibre(MWh)'!U129/10.711/1000</f>
        <v>0</v>
      </c>
      <c r="T129" s="158">
        <f>'Dezechilibre(MWh)'!V129/10.711/1000</f>
        <v>0</v>
      </c>
      <c r="U129" s="158">
        <f>'Dezechilibre(MWh)'!W129/10.711/1000</f>
        <v>0</v>
      </c>
      <c r="V129" s="158">
        <f>'Dezechilibre(MWh)'!X129/10.711/1000</f>
        <v>0</v>
      </c>
      <c r="W129" s="158">
        <f>'Dezechilibre(MWh)'!Y129/10.711/1000</f>
        <v>0</v>
      </c>
      <c r="X129" s="158">
        <f>'Dezechilibre(MWh)'!Z129/10.711/1000</f>
        <v>0</v>
      </c>
      <c r="Y129" s="158">
        <f>'Dezechilibre(MWh)'!AA129/10.711/1000</f>
        <v>0</v>
      </c>
      <c r="Z129" s="158">
        <f>'Dezechilibre(MWh)'!AB129/10.711/1000</f>
        <v>0</v>
      </c>
      <c r="AA129" s="158">
        <f>'Dezechilibre(MWh)'!AC129/10.711/1000</f>
        <v>0</v>
      </c>
      <c r="AB129" s="158">
        <f>'Dezechilibre(MWh)'!AD129/10.711/1000</f>
        <v>0</v>
      </c>
      <c r="AC129" s="158">
        <f>'Dezechilibre(MWh)'!AE129/10.711/1000</f>
        <v>0</v>
      </c>
      <c r="AD129" s="158">
        <f>'Dezechilibre(MWh)'!AF129/10.711/1000</f>
        <v>0</v>
      </c>
      <c r="AE129" s="158">
        <f>'Dezechilibre(MWh)'!AG129/10.711/1000</f>
        <v>0</v>
      </c>
      <c r="AF129" s="158">
        <f>'Dezechilibre(MWh)'!AH129/10.711/1000</f>
        <v>0</v>
      </c>
      <c r="AG129" s="158">
        <f>'Dezechilibre(MWh)'!AI129/10.711/1000</f>
        <v>0</v>
      </c>
      <c r="AH129" s="158">
        <f>'Dezechilibre(MWh)'!AJ129/10.711/1000</f>
        <v>0</v>
      </c>
    </row>
    <row r="130" spans="1:34" s="13" customFormat="1" x14ac:dyDescent="0.45">
      <c r="A130" s="102">
        <v>128</v>
      </c>
      <c r="B130" s="38" t="s">
        <v>301</v>
      </c>
      <c r="C130" s="157">
        <f t="shared" si="1"/>
        <v>7.6204892166931192E-4</v>
      </c>
      <c r="D130" s="158">
        <f>'Dezechilibre(MWh)'!F130/10.711/1000</f>
        <v>6.8829334329194281E-5</v>
      </c>
      <c r="E130" s="158">
        <f>'Dezechilibre(MWh)'!G130/10.711/1000</f>
        <v>6.8829334329194281E-5</v>
      </c>
      <c r="F130" s="158">
        <f>'Dezechilibre(MWh)'!H130/10.711/1000</f>
        <v>7.3755578377369057E-5</v>
      </c>
      <c r="G130" s="158">
        <f>'Dezechilibre(MWh)'!I130/10.711/1000</f>
        <v>6.8829334329194281E-5</v>
      </c>
      <c r="H130" s="158">
        <f>'Dezechilibre(MWh)'!J130/10.711/1000</f>
        <v>6.8829334329194281E-5</v>
      </c>
      <c r="I130" s="158">
        <f>'Dezechilibre(MWh)'!K130/10.711/1000</f>
        <v>6.8829334329194281E-5</v>
      </c>
      <c r="J130" s="158">
        <f>'Dezechilibre(MWh)'!L130/10.711/1000</f>
        <v>6.8829334329194281E-5</v>
      </c>
      <c r="K130" s="158">
        <f>'Dezechilibre(MWh)'!M130/10.711/1000</f>
        <v>6.8829334329194281E-5</v>
      </c>
      <c r="L130" s="158">
        <f>'Dezechilibre(MWh)'!N130/10.711/1000</f>
        <v>6.8829334329194281E-5</v>
      </c>
      <c r="M130" s="158">
        <f>'Dezechilibre(MWh)'!O130/10.711/1000</f>
        <v>6.8829334329194281E-5</v>
      </c>
      <c r="N130" s="158">
        <f>'Dezechilibre(MWh)'!P130/10.711/1000</f>
        <v>6.8829334329194281E-5</v>
      </c>
      <c r="O130" s="158">
        <f>'Dezechilibre(MWh)'!Q130/10.711/1000</f>
        <v>0</v>
      </c>
      <c r="P130" s="158">
        <f>'Dezechilibre(MWh)'!R130/10.711/1000</f>
        <v>0</v>
      </c>
      <c r="Q130" s="158">
        <f>'Dezechilibre(MWh)'!S130/10.711/1000</f>
        <v>0</v>
      </c>
      <c r="R130" s="158">
        <f>'Dezechilibre(MWh)'!T130/10.711/1000</f>
        <v>0</v>
      </c>
      <c r="S130" s="158">
        <f>'Dezechilibre(MWh)'!U130/10.711/1000</f>
        <v>0</v>
      </c>
      <c r="T130" s="158">
        <f>'Dezechilibre(MWh)'!V130/10.711/1000</f>
        <v>0</v>
      </c>
      <c r="U130" s="158">
        <f>'Dezechilibre(MWh)'!W130/10.711/1000</f>
        <v>0</v>
      </c>
      <c r="V130" s="158">
        <f>'Dezechilibre(MWh)'!X130/10.711/1000</f>
        <v>0</v>
      </c>
      <c r="W130" s="158">
        <f>'Dezechilibre(MWh)'!Y130/10.711/1000</f>
        <v>0</v>
      </c>
      <c r="X130" s="158">
        <f>'Dezechilibre(MWh)'!Z130/10.711/1000</f>
        <v>0</v>
      </c>
      <c r="Y130" s="158">
        <f>'Dezechilibre(MWh)'!AA130/10.711/1000</f>
        <v>0</v>
      </c>
      <c r="Z130" s="158">
        <f>'Dezechilibre(MWh)'!AB130/10.711/1000</f>
        <v>0</v>
      </c>
      <c r="AA130" s="158">
        <f>'Dezechilibre(MWh)'!AC130/10.711/1000</f>
        <v>0</v>
      </c>
      <c r="AB130" s="158">
        <f>'Dezechilibre(MWh)'!AD130/10.711/1000</f>
        <v>0</v>
      </c>
      <c r="AC130" s="158">
        <f>'Dezechilibre(MWh)'!AE130/10.711/1000</f>
        <v>0</v>
      </c>
      <c r="AD130" s="158">
        <f>'Dezechilibre(MWh)'!AF130/10.711/1000</f>
        <v>0</v>
      </c>
      <c r="AE130" s="158">
        <f>'Dezechilibre(MWh)'!AG130/10.711/1000</f>
        <v>0</v>
      </c>
      <c r="AF130" s="158">
        <f>'Dezechilibre(MWh)'!AH130/10.711/1000</f>
        <v>0</v>
      </c>
      <c r="AG130" s="158">
        <f>'Dezechilibre(MWh)'!AI130/10.711/1000</f>
        <v>0</v>
      </c>
      <c r="AH130" s="158">
        <f>'Dezechilibre(MWh)'!AJ130/10.711/1000</f>
        <v>0</v>
      </c>
    </row>
    <row r="131" spans="1:34" s="13" customFormat="1" x14ac:dyDescent="0.45">
      <c r="A131" s="156">
        <v>129</v>
      </c>
      <c r="B131" s="179" t="s">
        <v>303</v>
      </c>
      <c r="C131" s="157">
        <f t="shared" ref="C131:C151" si="2">SUM(D131:AH131)</f>
        <v>-5.3170040145644661E-4</v>
      </c>
      <c r="D131" s="158">
        <f>'Dezechilibre(MWh)'!F131/10.711/1000</f>
        <v>-4.9359163476799547E-5</v>
      </c>
      <c r="E131" s="158">
        <f>'Dezechilibre(MWh)'!G131/10.711/1000</f>
        <v>-1.8785360843992159E-5</v>
      </c>
      <c r="F131" s="158">
        <f>'Dezechilibre(MWh)'!H131/10.711/1000</f>
        <v>-5.9919241900849591E-5</v>
      </c>
      <c r="G131" s="158">
        <f>'Dezechilibre(MWh)'!I131/10.711/1000</f>
        <v>-7.3776491457380264E-5</v>
      </c>
      <c r="H131" s="158">
        <f>'Dezechilibre(MWh)'!J131/10.711/1000</f>
        <v>-5.8333862384464565E-5</v>
      </c>
      <c r="I131" s="158">
        <f>'Dezechilibre(MWh)'!K131/10.711/1000</f>
        <v>-6.0264587806927459E-5</v>
      </c>
      <c r="J131" s="158">
        <f>'Dezechilibre(MWh)'!L131/10.711/1000</f>
        <v>-1.3049631220240872E-4</v>
      </c>
      <c r="K131" s="158">
        <f>'Dezechilibre(MWh)'!M131/10.711/1000</f>
        <v>-7.4149659228830173E-5</v>
      </c>
      <c r="L131" s="158">
        <f>'Dezechilibre(MWh)'!N131/10.711/1000</f>
        <v>-7.1246382223881989E-6</v>
      </c>
      <c r="M131" s="158">
        <f>'Dezechilibre(MWh)'!O131/10.711/1000</f>
        <v>5.0891606759406217E-7</v>
      </c>
      <c r="N131" s="158">
        <f>'Dezechilibre(MWh)'!P131/10.711/1000</f>
        <v>0</v>
      </c>
      <c r="O131" s="158">
        <f>'Dezechilibre(MWh)'!Q131/10.711/1000</f>
        <v>0</v>
      </c>
      <c r="P131" s="158">
        <f>'Dezechilibre(MWh)'!R131/10.711/1000</f>
        <v>0</v>
      </c>
      <c r="Q131" s="158">
        <f>'Dezechilibre(MWh)'!S131/10.711/1000</f>
        <v>0</v>
      </c>
      <c r="R131" s="158">
        <f>'Dezechilibre(MWh)'!T131/10.711/1000</f>
        <v>0</v>
      </c>
      <c r="S131" s="158">
        <f>'Dezechilibre(MWh)'!U131/10.711/1000</f>
        <v>0</v>
      </c>
      <c r="T131" s="158">
        <f>'Dezechilibre(MWh)'!V131/10.711/1000</f>
        <v>0</v>
      </c>
      <c r="U131" s="158">
        <f>'Dezechilibre(MWh)'!W131/10.711/1000</f>
        <v>0</v>
      </c>
      <c r="V131" s="158">
        <f>'Dezechilibre(MWh)'!X131/10.711/1000</f>
        <v>0</v>
      </c>
      <c r="W131" s="158">
        <f>'Dezechilibre(MWh)'!Y131/10.711/1000</f>
        <v>0</v>
      </c>
      <c r="X131" s="158">
        <f>'Dezechilibre(MWh)'!Z131/10.711/1000</f>
        <v>0</v>
      </c>
      <c r="Y131" s="158">
        <f>'Dezechilibre(MWh)'!AA131/10.711/1000</f>
        <v>0</v>
      </c>
      <c r="Z131" s="158">
        <f>'Dezechilibre(MWh)'!AB131/10.711/1000</f>
        <v>0</v>
      </c>
      <c r="AA131" s="158">
        <f>'Dezechilibre(MWh)'!AC131/10.711/1000</f>
        <v>0</v>
      </c>
      <c r="AB131" s="158">
        <f>'Dezechilibre(MWh)'!AD131/10.711/1000</f>
        <v>0</v>
      </c>
      <c r="AC131" s="158">
        <f>'Dezechilibre(MWh)'!AE131/10.711/1000</f>
        <v>0</v>
      </c>
      <c r="AD131" s="158">
        <f>'Dezechilibre(MWh)'!AF131/10.711/1000</f>
        <v>0</v>
      </c>
      <c r="AE131" s="158">
        <f>'Dezechilibre(MWh)'!AG131/10.711/1000</f>
        <v>0</v>
      </c>
      <c r="AF131" s="158">
        <f>'Dezechilibre(MWh)'!AH131/10.711/1000</f>
        <v>0</v>
      </c>
      <c r="AG131" s="158">
        <f>'Dezechilibre(MWh)'!AI131/10.711/1000</f>
        <v>0</v>
      </c>
      <c r="AH131" s="158">
        <f>'Dezechilibre(MWh)'!AJ131/10.711/1000</f>
        <v>0</v>
      </c>
    </row>
    <row r="132" spans="1:34" s="13" customFormat="1" x14ac:dyDescent="0.45">
      <c r="A132" s="102">
        <v>130</v>
      </c>
      <c r="B132" s="38" t="s">
        <v>305</v>
      </c>
      <c r="C132" s="157">
        <f t="shared" si="2"/>
        <v>1.964020054149939E-2</v>
      </c>
      <c r="D132" s="158">
        <f>'Dezechilibre(MWh)'!F132/10.711/1000</f>
        <v>1.2680123237792924E-3</v>
      </c>
      <c r="E132" s="158">
        <f>'Dezechilibre(MWh)'!G132/10.711/1000</f>
        <v>1.4778698534217158E-3</v>
      </c>
      <c r="F132" s="158">
        <f>'Dezechilibre(MWh)'!H132/10.711/1000</f>
        <v>1.4778698534217158E-3</v>
      </c>
      <c r="G132" s="158">
        <f>'Dezechilibre(MWh)'!I132/10.711/1000</f>
        <v>1.9293097749976658E-3</v>
      </c>
      <c r="H132" s="158">
        <f>'Dezechilibre(MWh)'!J132/10.711/1000</f>
        <v>2.3347387732237886E-3</v>
      </c>
      <c r="I132" s="158">
        <f>'Dezechilibre(MWh)'!K132/10.711/1000</f>
        <v>2.188528148632247E-3</v>
      </c>
      <c r="J132" s="158">
        <f>'Dezechilibre(MWh)'!L132/10.711/1000</f>
        <v>2.2554264774530854E-3</v>
      </c>
      <c r="K132" s="158">
        <f>'Dezechilibre(MWh)'!M132/10.711/1000</f>
        <v>2.2554264774530854E-3</v>
      </c>
      <c r="L132" s="158">
        <f>'Dezechilibre(MWh)'!N132/10.711/1000</f>
        <v>2.2854764261040056E-3</v>
      </c>
      <c r="M132" s="158">
        <f>'Dezechilibre(MWh)'!O132/10.711/1000</f>
        <v>1.0542137988983288E-3</v>
      </c>
      <c r="N132" s="158">
        <f>'Dezechilibre(MWh)'!P132/10.711/1000</f>
        <v>1.1133286341144617E-3</v>
      </c>
      <c r="O132" s="158">
        <f>'Dezechilibre(MWh)'!Q132/10.711/1000</f>
        <v>0</v>
      </c>
      <c r="P132" s="158">
        <f>'Dezechilibre(MWh)'!R132/10.711/1000</f>
        <v>0</v>
      </c>
      <c r="Q132" s="158">
        <f>'Dezechilibre(MWh)'!S132/10.711/1000</f>
        <v>0</v>
      </c>
      <c r="R132" s="158">
        <f>'Dezechilibre(MWh)'!T132/10.711/1000</f>
        <v>0</v>
      </c>
      <c r="S132" s="158">
        <f>'Dezechilibre(MWh)'!U132/10.711/1000</f>
        <v>0</v>
      </c>
      <c r="T132" s="158">
        <f>'Dezechilibre(MWh)'!V132/10.711/1000</f>
        <v>0</v>
      </c>
      <c r="U132" s="158">
        <f>'Dezechilibre(MWh)'!W132/10.711/1000</f>
        <v>0</v>
      </c>
      <c r="V132" s="158">
        <f>'Dezechilibre(MWh)'!X132/10.711/1000</f>
        <v>0</v>
      </c>
      <c r="W132" s="158">
        <f>'Dezechilibre(MWh)'!Y132/10.711/1000</f>
        <v>0</v>
      </c>
      <c r="X132" s="158">
        <f>'Dezechilibre(MWh)'!Z132/10.711/1000</f>
        <v>0</v>
      </c>
      <c r="Y132" s="158">
        <f>'Dezechilibre(MWh)'!AA132/10.711/1000</f>
        <v>0</v>
      </c>
      <c r="Z132" s="158">
        <f>'Dezechilibre(MWh)'!AB132/10.711/1000</f>
        <v>0</v>
      </c>
      <c r="AA132" s="158">
        <f>'Dezechilibre(MWh)'!AC132/10.711/1000</f>
        <v>0</v>
      </c>
      <c r="AB132" s="158">
        <f>'Dezechilibre(MWh)'!AD132/10.711/1000</f>
        <v>0</v>
      </c>
      <c r="AC132" s="158">
        <f>'Dezechilibre(MWh)'!AE132/10.711/1000</f>
        <v>0</v>
      </c>
      <c r="AD132" s="158">
        <f>'Dezechilibre(MWh)'!AF132/10.711/1000</f>
        <v>0</v>
      </c>
      <c r="AE132" s="158">
        <f>'Dezechilibre(MWh)'!AG132/10.711/1000</f>
        <v>0</v>
      </c>
      <c r="AF132" s="158">
        <f>'Dezechilibre(MWh)'!AH132/10.711/1000</f>
        <v>0</v>
      </c>
      <c r="AG132" s="158">
        <f>'Dezechilibre(MWh)'!AI132/10.711/1000</f>
        <v>0</v>
      </c>
      <c r="AH132" s="158">
        <f>'Dezechilibre(MWh)'!AJ132/10.711/1000</f>
        <v>0</v>
      </c>
    </row>
    <row r="133" spans="1:34" s="13" customFormat="1" x14ac:dyDescent="0.45">
      <c r="A133" s="156">
        <v>131</v>
      </c>
      <c r="B133" s="179" t="s">
        <v>307</v>
      </c>
      <c r="C133" s="157">
        <f t="shared" si="2"/>
        <v>0</v>
      </c>
      <c r="D133" s="158">
        <f>'Dezechilibre(MWh)'!F133/10.711/1000</f>
        <v>0</v>
      </c>
      <c r="E133" s="158">
        <f>'Dezechilibre(MWh)'!G133/10.711/1000</f>
        <v>0</v>
      </c>
      <c r="F133" s="158">
        <f>'Dezechilibre(MWh)'!H133/10.711/1000</f>
        <v>0</v>
      </c>
      <c r="G133" s="158">
        <f>'Dezechilibre(MWh)'!I133/10.711/1000</f>
        <v>0</v>
      </c>
      <c r="H133" s="158">
        <f>'Dezechilibre(MWh)'!J133/10.711/1000</f>
        <v>0</v>
      </c>
      <c r="I133" s="158">
        <f>'Dezechilibre(MWh)'!K133/10.711/1000</f>
        <v>0</v>
      </c>
      <c r="J133" s="158">
        <f>'Dezechilibre(MWh)'!L133/10.711/1000</f>
        <v>0</v>
      </c>
      <c r="K133" s="158">
        <f>'Dezechilibre(MWh)'!M133/10.711/1000</f>
        <v>0</v>
      </c>
      <c r="L133" s="158">
        <f>'Dezechilibre(MWh)'!N133/10.711/1000</f>
        <v>0</v>
      </c>
      <c r="M133" s="158">
        <f>'Dezechilibre(MWh)'!O133/10.711/1000</f>
        <v>0</v>
      </c>
      <c r="N133" s="158">
        <f>'Dezechilibre(MWh)'!P133/10.711/1000</f>
        <v>0</v>
      </c>
      <c r="O133" s="158">
        <f>'Dezechilibre(MWh)'!Q133/10.711/1000</f>
        <v>0</v>
      </c>
      <c r="P133" s="158">
        <f>'Dezechilibre(MWh)'!R133/10.711/1000</f>
        <v>0</v>
      </c>
      <c r="Q133" s="158">
        <f>'Dezechilibre(MWh)'!S133/10.711/1000</f>
        <v>0</v>
      </c>
      <c r="R133" s="158">
        <f>'Dezechilibre(MWh)'!T133/10.711/1000</f>
        <v>0</v>
      </c>
      <c r="S133" s="158">
        <f>'Dezechilibre(MWh)'!U133/10.711/1000</f>
        <v>0</v>
      </c>
      <c r="T133" s="158">
        <f>'Dezechilibre(MWh)'!V133/10.711/1000</f>
        <v>0</v>
      </c>
      <c r="U133" s="158">
        <f>'Dezechilibre(MWh)'!W133/10.711/1000</f>
        <v>0</v>
      </c>
      <c r="V133" s="158">
        <f>'Dezechilibre(MWh)'!X133/10.711/1000</f>
        <v>0</v>
      </c>
      <c r="W133" s="158">
        <f>'Dezechilibre(MWh)'!Y133/10.711/1000</f>
        <v>0</v>
      </c>
      <c r="X133" s="158">
        <f>'Dezechilibre(MWh)'!Z133/10.711/1000</f>
        <v>0</v>
      </c>
      <c r="Y133" s="158">
        <f>'Dezechilibre(MWh)'!AA133/10.711/1000</f>
        <v>0</v>
      </c>
      <c r="Z133" s="158">
        <f>'Dezechilibre(MWh)'!AB133/10.711/1000</f>
        <v>0</v>
      </c>
      <c r="AA133" s="158">
        <f>'Dezechilibre(MWh)'!AC133/10.711/1000</f>
        <v>0</v>
      </c>
      <c r="AB133" s="158">
        <f>'Dezechilibre(MWh)'!AD133/10.711/1000</f>
        <v>0</v>
      </c>
      <c r="AC133" s="158">
        <f>'Dezechilibre(MWh)'!AE133/10.711/1000</f>
        <v>0</v>
      </c>
      <c r="AD133" s="158">
        <f>'Dezechilibre(MWh)'!AF133/10.711/1000</f>
        <v>0</v>
      </c>
      <c r="AE133" s="158">
        <f>'Dezechilibre(MWh)'!AG133/10.711/1000</f>
        <v>0</v>
      </c>
      <c r="AF133" s="158">
        <f>'Dezechilibre(MWh)'!AH133/10.711/1000</f>
        <v>0</v>
      </c>
      <c r="AG133" s="158">
        <f>'Dezechilibre(MWh)'!AI133/10.711/1000</f>
        <v>0</v>
      </c>
      <c r="AH133" s="158">
        <f>'Dezechilibre(MWh)'!AJ133/10.711/1000</f>
        <v>0</v>
      </c>
    </row>
    <row r="134" spans="1:34" s="13" customFormat="1" x14ac:dyDescent="0.45">
      <c r="A134" s="102">
        <v>132</v>
      </c>
      <c r="B134" s="179" t="s">
        <v>309</v>
      </c>
      <c r="C134" s="157">
        <f t="shared" si="2"/>
        <v>0</v>
      </c>
      <c r="D134" s="158">
        <f>'Dezechilibre(MWh)'!F134/10.711/1000</f>
        <v>0</v>
      </c>
      <c r="E134" s="158">
        <f>'Dezechilibre(MWh)'!G134/10.711/1000</f>
        <v>0</v>
      </c>
      <c r="F134" s="158">
        <f>'Dezechilibre(MWh)'!H134/10.711/1000</f>
        <v>0</v>
      </c>
      <c r="G134" s="158">
        <f>'Dezechilibre(MWh)'!I134/10.711/1000</f>
        <v>0</v>
      </c>
      <c r="H134" s="158">
        <f>'Dezechilibre(MWh)'!J134/10.711/1000</f>
        <v>0</v>
      </c>
      <c r="I134" s="158">
        <f>'Dezechilibre(MWh)'!K134/10.711/1000</f>
        <v>0</v>
      </c>
      <c r="J134" s="158">
        <f>'Dezechilibre(MWh)'!L134/10.711/1000</f>
        <v>0</v>
      </c>
      <c r="K134" s="158">
        <f>'Dezechilibre(MWh)'!M134/10.711/1000</f>
        <v>0</v>
      </c>
      <c r="L134" s="158">
        <f>'Dezechilibre(MWh)'!N134/10.711/1000</f>
        <v>0</v>
      </c>
      <c r="M134" s="158">
        <f>'Dezechilibre(MWh)'!O134/10.711/1000</f>
        <v>0</v>
      </c>
      <c r="N134" s="158">
        <f>'Dezechilibre(MWh)'!P134/10.711/1000</f>
        <v>0</v>
      </c>
      <c r="O134" s="158">
        <f>'Dezechilibre(MWh)'!Q134/10.711/1000</f>
        <v>0</v>
      </c>
      <c r="P134" s="158">
        <f>'Dezechilibre(MWh)'!R134/10.711/1000</f>
        <v>0</v>
      </c>
      <c r="Q134" s="158">
        <f>'Dezechilibre(MWh)'!S134/10.711/1000</f>
        <v>0</v>
      </c>
      <c r="R134" s="158">
        <f>'Dezechilibre(MWh)'!T134/10.711/1000</f>
        <v>0</v>
      </c>
      <c r="S134" s="158">
        <f>'Dezechilibre(MWh)'!U134/10.711/1000</f>
        <v>0</v>
      </c>
      <c r="T134" s="158">
        <f>'Dezechilibre(MWh)'!V134/10.711/1000</f>
        <v>0</v>
      </c>
      <c r="U134" s="158">
        <f>'Dezechilibre(MWh)'!W134/10.711/1000</f>
        <v>0</v>
      </c>
      <c r="V134" s="158">
        <f>'Dezechilibre(MWh)'!X134/10.711/1000</f>
        <v>0</v>
      </c>
      <c r="W134" s="158">
        <f>'Dezechilibre(MWh)'!Y134/10.711/1000</f>
        <v>0</v>
      </c>
      <c r="X134" s="158">
        <f>'Dezechilibre(MWh)'!Z134/10.711/1000</f>
        <v>0</v>
      </c>
      <c r="Y134" s="158">
        <f>'Dezechilibre(MWh)'!AA134/10.711/1000</f>
        <v>0</v>
      </c>
      <c r="Z134" s="158">
        <f>'Dezechilibre(MWh)'!AB134/10.711/1000</f>
        <v>0</v>
      </c>
      <c r="AA134" s="158">
        <f>'Dezechilibre(MWh)'!AC134/10.711/1000</f>
        <v>0</v>
      </c>
      <c r="AB134" s="158">
        <f>'Dezechilibre(MWh)'!AD134/10.711/1000</f>
        <v>0</v>
      </c>
      <c r="AC134" s="158">
        <f>'Dezechilibre(MWh)'!AE134/10.711/1000</f>
        <v>0</v>
      </c>
      <c r="AD134" s="158">
        <f>'Dezechilibre(MWh)'!AF134/10.711/1000</f>
        <v>0</v>
      </c>
      <c r="AE134" s="158">
        <f>'Dezechilibre(MWh)'!AG134/10.711/1000</f>
        <v>0</v>
      </c>
      <c r="AF134" s="158">
        <f>'Dezechilibre(MWh)'!AH134/10.711/1000</f>
        <v>0</v>
      </c>
      <c r="AG134" s="158">
        <f>'Dezechilibre(MWh)'!AI134/10.711/1000</f>
        <v>0</v>
      </c>
      <c r="AH134" s="158">
        <f>'Dezechilibre(MWh)'!AJ134/10.711/1000</f>
        <v>0</v>
      </c>
    </row>
    <row r="135" spans="1:34" s="13" customFormat="1" x14ac:dyDescent="0.45">
      <c r="A135" s="156">
        <v>133</v>
      </c>
      <c r="B135" s="179" t="s">
        <v>312</v>
      </c>
      <c r="C135" s="157">
        <f>SUM(D135:AH135)</f>
        <v>-6.3550369713378822E-3</v>
      </c>
      <c r="D135" s="158">
        <f>'Dezechilibre(MWh)'!F135/10.711/1000</f>
        <v>1.9704976192699094E-5</v>
      </c>
      <c r="E135" s="158">
        <f>'Dezechilibre(MWh)'!G135/10.711/1000</f>
        <v>-9.336196433572962E-3</v>
      </c>
      <c r="F135" s="158">
        <f>'Dezechilibre(MWh)'!H135/10.711/1000</f>
        <v>1.9704976192699094E-5</v>
      </c>
      <c r="G135" s="158">
        <f>'Dezechilibre(MWh)'!I135/10.711/1000</f>
        <v>1.9704976192699094E-5</v>
      </c>
      <c r="H135" s="158">
        <f>'Dezechilibre(MWh)'!J135/10.711/1000</f>
        <v>1.9704976192699094E-5</v>
      </c>
      <c r="I135" s="158">
        <f>'Dezechilibre(MWh)'!K135/10.711/1000</f>
        <v>1.9704976192699094E-5</v>
      </c>
      <c r="J135" s="158">
        <f>'Dezechilibre(MWh)'!L135/10.711/1000</f>
        <v>1.9704976192699094E-5</v>
      </c>
      <c r="K135" s="158">
        <f>'Dezechilibre(MWh)'!M135/10.711/1000</f>
        <v>1.9704976192699094E-5</v>
      </c>
      <c r="L135" s="158">
        <f>'Dezechilibre(MWh)'!N135/10.711/1000</f>
        <v>1.9704976192699094E-5</v>
      </c>
      <c r="M135" s="158">
        <f>'Dezechilibre(MWh)'!O135/10.711/1000</f>
        <v>1.9704976192699094E-5</v>
      </c>
      <c r="N135" s="158">
        <f>'Dezechilibre(MWh)'!P135/10.711/1000</f>
        <v>2.8038146765007937E-3</v>
      </c>
      <c r="O135" s="158">
        <f>'Dezechilibre(MWh)'!Q135/10.711/1000</f>
        <v>0</v>
      </c>
      <c r="P135" s="158">
        <f>'Dezechilibre(MWh)'!R135/10.711/1000</f>
        <v>0</v>
      </c>
      <c r="Q135" s="158">
        <f>'Dezechilibre(MWh)'!S135/10.711/1000</f>
        <v>0</v>
      </c>
      <c r="R135" s="158">
        <f>'Dezechilibre(MWh)'!T135/10.711/1000</f>
        <v>0</v>
      </c>
      <c r="S135" s="158">
        <f>'Dezechilibre(MWh)'!U135/10.711/1000</f>
        <v>0</v>
      </c>
      <c r="T135" s="158">
        <f>'Dezechilibre(MWh)'!V135/10.711/1000</f>
        <v>0</v>
      </c>
      <c r="U135" s="158">
        <f>'Dezechilibre(MWh)'!W135/10.711/1000</f>
        <v>0</v>
      </c>
      <c r="V135" s="158">
        <f>'Dezechilibre(MWh)'!X135/10.711/1000</f>
        <v>0</v>
      </c>
      <c r="W135" s="158">
        <f>'Dezechilibre(MWh)'!Y135/10.711/1000</f>
        <v>0</v>
      </c>
      <c r="X135" s="158">
        <f>'Dezechilibre(MWh)'!Z135/10.711/1000</f>
        <v>0</v>
      </c>
      <c r="Y135" s="158">
        <f>'Dezechilibre(MWh)'!AA135/10.711/1000</f>
        <v>0</v>
      </c>
      <c r="Z135" s="158">
        <f>'Dezechilibre(MWh)'!AB135/10.711/1000</f>
        <v>0</v>
      </c>
      <c r="AA135" s="158">
        <f>'Dezechilibre(MWh)'!AC135/10.711/1000</f>
        <v>0</v>
      </c>
      <c r="AB135" s="158">
        <f>'Dezechilibre(MWh)'!AD135/10.711/1000</f>
        <v>0</v>
      </c>
      <c r="AC135" s="158">
        <f>'Dezechilibre(MWh)'!AE135/10.711/1000</f>
        <v>0</v>
      </c>
      <c r="AD135" s="158">
        <f>'Dezechilibre(MWh)'!AF135/10.711/1000</f>
        <v>0</v>
      </c>
      <c r="AE135" s="158">
        <f>'Dezechilibre(MWh)'!AG135/10.711/1000</f>
        <v>0</v>
      </c>
      <c r="AF135" s="158">
        <f>'Dezechilibre(MWh)'!AH135/10.711/1000</f>
        <v>0</v>
      </c>
      <c r="AG135" s="158">
        <f>'Dezechilibre(MWh)'!AI135/10.711/1000</f>
        <v>0</v>
      </c>
      <c r="AH135" s="158">
        <f>'Dezechilibre(MWh)'!AJ135/10.711/1000</f>
        <v>0</v>
      </c>
    </row>
    <row r="136" spans="1:34" s="13" customFormat="1" x14ac:dyDescent="0.45">
      <c r="A136" s="102">
        <v>134</v>
      </c>
      <c r="B136" s="179" t="s">
        <v>313</v>
      </c>
      <c r="C136" s="157">
        <f t="shared" si="2"/>
        <v>0</v>
      </c>
      <c r="D136" s="158">
        <f>'Dezechilibre(MWh)'!F136/10.711/1000</f>
        <v>0</v>
      </c>
      <c r="E136" s="158">
        <f>'Dezechilibre(MWh)'!G136/10.711/1000</f>
        <v>0</v>
      </c>
      <c r="F136" s="158">
        <f>'Dezechilibre(MWh)'!H136/10.711/1000</f>
        <v>0</v>
      </c>
      <c r="G136" s="158">
        <f>'Dezechilibre(MWh)'!I136/10.711/1000</f>
        <v>0</v>
      </c>
      <c r="H136" s="158">
        <f>'Dezechilibre(MWh)'!J136/10.711/1000</f>
        <v>0</v>
      </c>
      <c r="I136" s="158">
        <f>'Dezechilibre(MWh)'!K136/10.711/1000</f>
        <v>0</v>
      </c>
      <c r="J136" s="158">
        <f>'Dezechilibre(MWh)'!L136/10.711/1000</f>
        <v>0</v>
      </c>
      <c r="K136" s="158">
        <f>'Dezechilibre(MWh)'!M136/10.711/1000</f>
        <v>0</v>
      </c>
      <c r="L136" s="158">
        <f>'Dezechilibre(MWh)'!N136/10.711/1000</f>
        <v>0</v>
      </c>
      <c r="M136" s="158">
        <f>'Dezechilibre(MWh)'!O136/10.711/1000</f>
        <v>0</v>
      </c>
      <c r="N136" s="158">
        <f>'Dezechilibre(MWh)'!P136/10.711/1000</f>
        <v>0</v>
      </c>
      <c r="O136" s="158">
        <f>'Dezechilibre(MWh)'!Q136/10.711/1000</f>
        <v>0</v>
      </c>
      <c r="P136" s="158">
        <f>'Dezechilibre(MWh)'!R136/10.711/1000</f>
        <v>0</v>
      </c>
      <c r="Q136" s="158">
        <f>'Dezechilibre(MWh)'!S136/10.711/1000</f>
        <v>0</v>
      </c>
      <c r="R136" s="158">
        <f>'Dezechilibre(MWh)'!T136/10.711/1000</f>
        <v>0</v>
      </c>
      <c r="S136" s="158">
        <f>'Dezechilibre(MWh)'!U136/10.711/1000</f>
        <v>0</v>
      </c>
      <c r="T136" s="158">
        <f>'Dezechilibre(MWh)'!V136/10.711/1000</f>
        <v>0</v>
      </c>
      <c r="U136" s="158">
        <f>'Dezechilibre(MWh)'!W136/10.711/1000</f>
        <v>0</v>
      </c>
      <c r="V136" s="158">
        <f>'Dezechilibre(MWh)'!X136/10.711/1000</f>
        <v>0</v>
      </c>
      <c r="W136" s="158">
        <f>'Dezechilibre(MWh)'!Y136/10.711/1000</f>
        <v>0</v>
      </c>
      <c r="X136" s="158">
        <f>'Dezechilibre(MWh)'!Z136/10.711/1000</f>
        <v>0</v>
      </c>
      <c r="Y136" s="158">
        <f>'Dezechilibre(MWh)'!AA136/10.711/1000</f>
        <v>0</v>
      </c>
      <c r="Z136" s="158">
        <f>'Dezechilibre(MWh)'!AB136/10.711/1000</f>
        <v>0</v>
      </c>
      <c r="AA136" s="158">
        <f>'Dezechilibre(MWh)'!AC136/10.711/1000</f>
        <v>0</v>
      </c>
      <c r="AB136" s="158">
        <f>'Dezechilibre(MWh)'!AD136/10.711/1000</f>
        <v>0</v>
      </c>
      <c r="AC136" s="158">
        <f>'Dezechilibre(MWh)'!AE136/10.711/1000</f>
        <v>0</v>
      </c>
      <c r="AD136" s="158">
        <f>'Dezechilibre(MWh)'!AF136/10.711/1000</f>
        <v>0</v>
      </c>
      <c r="AE136" s="158">
        <f>'Dezechilibre(MWh)'!AG136/10.711/1000</f>
        <v>0</v>
      </c>
      <c r="AF136" s="158">
        <f>'Dezechilibre(MWh)'!AH136/10.711/1000</f>
        <v>0</v>
      </c>
      <c r="AG136" s="158">
        <f>'Dezechilibre(MWh)'!AI136/10.711/1000</f>
        <v>0</v>
      </c>
      <c r="AH136" s="158">
        <f>'Dezechilibre(MWh)'!AJ136/10.711/1000</f>
        <v>0</v>
      </c>
    </row>
    <row r="137" spans="1:34" s="13" customFormat="1" x14ac:dyDescent="0.45">
      <c r="A137" s="156">
        <v>135</v>
      </c>
      <c r="B137" s="179" t="s">
        <v>316</v>
      </c>
      <c r="C137" s="157">
        <f t="shared" si="2"/>
        <v>6.6502812062365782E-3</v>
      </c>
      <c r="D137" s="158">
        <f>'Dezechilibre(MWh)'!F137/10.711/1000</f>
        <v>-1.4380562039025303E-4</v>
      </c>
      <c r="E137" s="158">
        <f>'Dezechilibre(MWh)'!G137/10.711/1000</f>
        <v>-9.2532910092428341E-5</v>
      </c>
      <c r="F137" s="158">
        <f>'Dezechilibre(MWh)'!H137/10.711/1000</f>
        <v>-5.8429184950051353E-5</v>
      </c>
      <c r="G137" s="158">
        <f>'Dezechilibre(MWh)'!I137/10.711/1000</f>
        <v>8.4071786014377743E-4</v>
      </c>
      <c r="H137" s="158">
        <f>'Dezechilibre(MWh)'!J137/10.711/1000</f>
        <v>8.9761926990943887E-4</v>
      </c>
      <c r="I137" s="158">
        <f>'Dezechilibre(MWh)'!K137/10.711/1000</f>
        <v>8.3639716179628417E-4</v>
      </c>
      <c r="J137" s="158">
        <f>'Dezechilibre(MWh)'!L137/10.711/1000</f>
        <v>8.454299318457661E-4</v>
      </c>
      <c r="K137" s="158">
        <f>'Dezechilibre(MWh)'!M137/10.711/1000</f>
        <v>8.9378536084399219E-4</v>
      </c>
      <c r="L137" s="158">
        <f>'Dezechilibre(MWh)'!N137/10.711/1000</f>
        <v>8.5697180468677044E-4</v>
      </c>
      <c r="M137" s="158">
        <f>'Dezechilibre(MWh)'!O137/10.711/1000</f>
        <v>8.8595696013444127E-4</v>
      </c>
      <c r="N137" s="158">
        <f>'Dezechilibre(MWh)'!P137/10.711/1000</f>
        <v>8.8817057230884135E-4</v>
      </c>
      <c r="O137" s="158">
        <f>'Dezechilibre(MWh)'!Q137/10.711/1000</f>
        <v>0</v>
      </c>
      <c r="P137" s="158">
        <f>'Dezechilibre(MWh)'!R137/10.711/1000</f>
        <v>0</v>
      </c>
      <c r="Q137" s="158">
        <f>'Dezechilibre(MWh)'!S137/10.711/1000</f>
        <v>0</v>
      </c>
      <c r="R137" s="158">
        <f>'Dezechilibre(MWh)'!T137/10.711/1000</f>
        <v>0</v>
      </c>
      <c r="S137" s="158">
        <f>'Dezechilibre(MWh)'!U137/10.711/1000</f>
        <v>0</v>
      </c>
      <c r="T137" s="158">
        <f>'Dezechilibre(MWh)'!V137/10.711/1000</f>
        <v>0</v>
      </c>
      <c r="U137" s="158">
        <f>'Dezechilibre(MWh)'!W137/10.711/1000</f>
        <v>0</v>
      </c>
      <c r="V137" s="158">
        <f>'Dezechilibre(MWh)'!X137/10.711/1000</f>
        <v>0</v>
      </c>
      <c r="W137" s="158">
        <f>'Dezechilibre(MWh)'!Y137/10.711/1000</f>
        <v>0</v>
      </c>
      <c r="X137" s="158">
        <f>'Dezechilibre(MWh)'!Z137/10.711/1000</f>
        <v>0</v>
      </c>
      <c r="Y137" s="158">
        <f>'Dezechilibre(MWh)'!AA137/10.711/1000</f>
        <v>0</v>
      </c>
      <c r="Z137" s="158">
        <f>'Dezechilibre(MWh)'!AB137/10.711/1000</f>
        <v>0</v>
      </c>
      <c r="AA137" s="158">
        <f>'Dezechilibre(MWh)'!AC137/10.711/1000</f>
        <v>0</v>
      </c>
      <c r="AB137" s="158">
        <f>'Dezechilibre(MWh)'!AD137/10.711/1000</f>
        <v>0</v>
      </c>
      <c r="AC137" s="158">
        <f>'Dezechilibre(MWh)'!AE137/10.711/1000</f>
        <v>0</v>
      </c>
      <c r="AD137" s="158">
        <f>'Dezechilibre(MWh)'!AF137/10.711/1000</f>
        <v>0</v>
      </c>
      <c r="AE137" s="158">
        <f>'Dezechilibre(MWh)'!AG137/10.711/1000</f>
        <v>0</v>
      </c>
      <c r="AF137" s="158">
        <f>'Dezechilibre(MWh)'!AH137/10.711/1000</f>
        <v>0</v>
      </c>
      <c r="AG137" s="158">
        <f>'Dezechilibre(MWh)'!AI137/10.711/1000</f>
        <v>0</v>
      </c>
      <c r="AH137" s="158">
        <f>'Dezechilibre(MWh)'!AJ137/10.711/1000</f>
        <v>0</v>
      </c>
    </row>
    <row r="138" spans="1:34" s="13" customFormat="1" x14ac:dyDescent="0.45">
      <c r="A138" s="102">
        <v>136</v>
      </c>
      <c r="B138" s="179" t="s">
        <v>319</v>
      </c>
      <c r="C138" s="157">
        <f t="shared" si="2"/>
        <v>2.0539632153860517E-2</v>
      </c>
      <c r="D138" s="158">
        <f>'Dezechilibre(MWh)'!F138/10.711/1000</f>
        <v>0</v>
      </c>
      <c r="E138" s="158">
        <f>'Dezechilibre(MWh)'!G138/10.711/1000</f>
        <v>0</v>
      </c>
      <c r="F138" s="158">
        <f>'Dezechilibre(MWh)'!H138/10.711/1000</f>
        <v>0</v>
      </c>
      <c r="G138" s="158">
        <f>'Dezechilibre(MWh)'!I138/10.711/1000</f>
        <v>0</v>
      </c>
      <c r="H138" s="158">
        <f>'Dezechilibre(MWh)'!J138/10.711/1000</f>
        <v>0</v>
      </c>
      <c r="I138" s="158">
        <f>'Dezechilibre(MWh)'!K138/10.711/1000</f>
        <v>2.0539632153860517E-2</v>
      </c>
      <c r="J138" s="158">
        <f>'Dezechilibre(MWh)'!L138/10.711/1000</f>
        <v>0</v>
      </c>
      <c r="K138" s="158">
        <f>'Dezechilibre(MWh)'!M138/10.711/1000</f>
        <v>0</v>
      </c>
      <c r="L138" s="158">
        <f>'Dezechilibre(MWh)'!N138/10.711/1000</f>
        <v>0</v>
      </c>
      <c r="M138" s="158">
        <f>'Dezechilibre(MWh)'!O138/10.711/1000</f>
        <v>0</v>
      </c>
      <c r="N138" s="158">
        <f>'Dezechilibre(MWh)'!P138/10.711/1000</f>
        <v>0</v>
      </c>
      <c r="O138" s="158">
        <f>'Dezechilibre(MWh)'!Q138/10.711/1000</f>
        <v>0</v>
      </c>
      <c r="P138" s="158">
        <f>'Dezechilibre(MWh)'!R138/10.711/1000</f>
        <v>0</v>
      </c>
      <c r="Q138" s="158">
        <f>'Dezechilibre(MWh)'!S138/10.711/1000</f>
        <v>0</v>
      </c>
      <c r="R138" s="158">
        <f>'Dezechilibre(MWh)'!T138/10.711/1000</f>
        <v>0</v>
      </c>
      <c r="S138" s="158">
        <f>'Dezechilibre(MWh)'!U138/10.711/1000</f>
        <v>0</v>
      </c>
      <c r="T138" s="158">
        <f>'Dezechilibre(MWh)'!V138/10.711/1000</f>
        <v>0</v>
      </c>
      <c r="U138" s="158">
        <f>'Dezechilibre(MWh)'!W138/10.711/1000</f>
        <v>0</v>
      </c>
      <c r="V138" s="158">
        <f>'Dezechilibre(MWh)'!X138/10.711/1000</f>
        <v>0</v>
      </c>
      <c r="W138" s="158">
        <f>'Dezechilibre(MWh)'!Y138/10.711/1000</f>
        <v>0</v>
      </c>
      <c r="X138" s="158">
        <f>'Dezechilibre(MWh)'!Z138/10.711/1000</f>
        <v>0</v>
      </c>
      <c r="Y138" s="158">
        <f>'Dezechilibre(MWh)'!AA138/10.711/1000</f>
        <v>0</v>
      </c>
      <c r="Z138" s="158">
        <f>'Dezechilibre(MWh)'!AB138/10.711/1000</f>
        <v>0</v>
      </c>
      <c r="AA138" s="158">
        <f>'Dezechilibre(MWh)'!AC138/10.711/1000</f>
        <v>0</v>
      </c>
      <c r="AB138" s="158">
        <f>'Dezechilibre(MWh)'!AD138/10.711/1000</f>
        <v>0</v>
      </c>
      <c r="AC138" s="158">
        <f>'Dezechilibre(MWh)'!AE138/10.711/1000</f>
        <v>0</v>
      </c>
      <c r="AD138" s="158">
        <f>'Dezechilibre(MWh)'!AF138/10.711/1000</f>
        <v>0</v>
      </c>
      <c r="AE138" s="158">
        <f>'Dezechilibre(MWh)'!AG138/10.711/1000</f>
        <v>0</v>
      </c>
      <c r="AF138" s="158">
        <f>'Dezechilibre(MWh)'!AH138/10.711/1000</f>
        <v>0</v>
      </c>
      <c r="AG138" s="158">
        <f>'Dezechilibre(MWh)'!AI138/10.711/1000</f>
        <v>0</v>
      </c>
      <c r="AH138" s="158">
        <f>'Dezechilibre(MWh)'!AJ138/10.711/1000</f>
        <v>0</v>
      </c>
    </row>
    <row r="139" spans="1:34" s="13" customFormat="1" x14ac:dyDescent="0.45">
      <c r="A139" s="156">
        <v>137</v>
      </c>
      <c r="B139" s="179" t="s">
        <v>321</v>
      </c>
      <c r="C139" s="157">
        <f t="shared" si="2"/>
        <v>0</v>
      </c>
      <c r="D139" s="158">
        <f>'Dezechilibre(MWh)'!F139/10.711/1000</f>
        <v>0</v>
      </c>
      <c r="E139" s="158">
        <f>'Dezechilibre(MWh)'!G139/10.711/1000</f>
        <v>0</v>
      </c>
      <c r="F139" s="158">
        <f>'Dezechilibre(MWh)'!H139/10.711/1000</f>
        <v>0</v>
      </c>
      <c r="G139" s="158">
        <f>'Dezechilibre(MWh)'!I139/10.711/1000</f>
        <v>0</v>
      </c>
      <c r="H139" s="158">
        <f>'Dezechilibre(MWh)'!J139/10.711/1000</f>
        <v>0</v>
      </c>
      <c r="I139" s="158">
        <f>'Dezechilibre(MWh)'!K139/10.711/1000</f>
        <v>0</v>
      </c>
      <c r="J139" s="158">
        <f>'Dezechilibre(MWh)'!L139/10.711/1000</f>
        <v>0</v>
      </c>
      <c r="K139" s="158">
        <f>'Dezechilibre(MWh)'!M139/10.711/1000</f>
        <v>0</v>
      </c>
      <c r="L139" s="158">
        <f>'Dezechilibre(MWh)'!N139/10.711/1000</f>
        <v>0</v>
      </c>
      <c r="M139" s="158">
        <f>'Dezechilibre(MWh)'!O139/10.711/1000</f>
        <v>0</v>
      </c>
      <c r="N139" s="158">
        <f>'Dezechilibre(MWh)'!P139/10.711/1000</f>
        <v>0</v>
      </c>
      <c r="O139" s="158">
        <f>'Dezechilibre(MWh)'!Q139/10.711/1000</f>
        <v>0</v>
      </c>
      <c r="P139" s="158">
        <f>'Dezechilibre(MWh)'!R139/10.711/1000</f>
        <v>0</v>
      </c>
      <c r="Q139" s="158">
        <f>'Dezechilibre(MWh)'!S139/10.711/1000</f>
        <v>0</v>
      </c>
      <c r="R139" s="158">
        <f>'Dezechilibre(MWh)'!T139/10.711/1000</f>
        <v>0</v>
      </c>
      <c r="S139" s="158">
        <f>'Dezechilibre(MWh)'!U139/10.711/1000</f>
        <v>0</v>
      </c>
      <c r="T139" s="158">
        <f>'Dezechilibre(MWh)'!V139/10.711/1000</f>
        <v>0</v>
      </c>
      <c r="U139" s="158">
        <f>'Dezechilibre(MWh)'!W139/10.711/1000</f>
        <v>0</v>
      </c>
      <c r="V139" s="158">
        <f>'Dezechilibre(MWh)'!X139/10.711/1000</f>
        <v>0</v>
      </c>
      <c r="W139" s="158">
        <f>'Dezechilibre(MWh)'!Y139/10.711/1000</f>
        <v>0</v>
      </c>
      <c r="X139" s="158">
        <f>'Dezechilibre(MWh)'!Z139/10.711/1000</f>
        <v>0</v>
      </c>
      <c r="Y139" s="158">
        <f>'Dezechilibre(MWh)'!AA139/10.711/1000</f>
        <v>0</v>
      </c>
      <c r="Z139" s="158">
        <f>'Dezechilibre(MWh)'!AB139/10.711/1000</f>
        <v>0</v>
      </c>
      <c r="AA139" s="158">
        <f>'Dezechilibre(MWh)'!AC139/10.711/1000</f>
        <v>0</v>
      </c>
      <c r="AB139" s="158">
        <f>'Dezechilibre(MWh)'!AD139/10.711/1000</f>
        <v>0</v>
      </c>
      <c r="AC139" s="158">
        <f>'Dezechilibre(MWh)'!AE139/10.711/1000</f>
        <v>0</v>
      </c>
      <c r="AD139" s="158">
        <f>'Dezechilibre(MWh)'!AF139/10.711/1000</f>
        <v>0</v>
      </c>
      <c r="AE139" s="158">
        <f>'Dezechilibre(MWh)'!AG139/10.711/1000</f>
        <v>0</v>
      </c>
      <c r="AF139" s="158">
        <f>'Dezechilibre(MWh)'!AH139/10.711/1000</f>
        <v>0</v>
      </c>
      <c r="AG139" s="158">
        <f>'Dezechilibre(MWh)'!AI139/10.711/1000</f>
        <v>0</v>
      </c>
      <c r="AH139" s="158">
        <f>'Dezechilibre(MWh)'!AJ139/10.711/1000</f>
        <v>0</v>
      </c>
    </row>
    <row r="140" spans="1:34" s="13" customFormat="1" x14ac:dyDescent="0.45">
      <c r="A140" s="102">
        <v>138</v>
      </c>
      <c r="B140" s="179" t="s">
        <v>324</v>
      </c>
      <c r="C140" s="157">
        <f t="shared" si="2"/>
        <v>0</v>
      </c>
      <c r="D140" s="158">
        <f>'Dezechilibre(MWh)'!F140/10.711/1000</f>
        <v>0</v>
      </c>
      <c r="E140" s="158">
        <f>'Dezechilibre(MWh)'!G140/10.711/1000</f>
        <v>0</v>
      </c>
      <c r="F140" s="158">
        <f>'Dezechilibre(MWh)'!H140/10.711/1000</f>
        <v>0</v>
      </c>
      <c r="G140" s="158">
        <f>'Dezechilibre(MWh)'!I140/10.711/1000</f>
        <v>0</v>
      </c>
      <c r="H140" s="158">
        <f>'Dezechilibre(MWh)'!J140/10.711/1000</f>
        <v>0</v>
      </c>
      <c r="I140" s="158">
        <f>'Dezechilibre(MWh)'!K140/10.711/1000</f>
        <v>0</v>
      </c>
      <c r="J140" s="158">
        <f>'Dezechilibre(MWh)'!L140/10.711/1000</f>
        <v>0</v>
      </c>
      <c r="K140" s="158">
        <f>'Dezechilibre(MWh)'!M140/10.711/1000</f>
        <v>0</v>
      </c>
      <c r="L140" s="158">
        <f>'Dezechilibre(MWh)'!N140/10.711/1000</f>
        <v>0</v>
      </c>
      <c r="M140" s="158">
        <f>'Dezechilibre(MWh)'!O140/10.711/1000</f>
        <v>0</v>
      </c>
      <c r="N140" s="158">
        <f>'Dezechilibre(MWh)'!P140/10.711/1000</f>
        <v>0</v>
      </c>
      <c r="O140" s="158">
        <f>'Dezechilibre(MWh)'!Q140/10.711/1000</f>
        <v>0</v>
      </c>
      <c r="P140" s="158">
        <f>'Dezechilibre(MWh)'!R140/10.711/1000</f>
        <v>0</v>
      </c>
      <c r="Q140" s="158">
        <f>'Dezechilibre(MWh)'!S140/10.711/1000</f>
        <v>0</v>
      </c>
      <c r="R140" s="158">
        <f>'Dezechilibre(MWh)'!T140/10.711/1000</f>
        <v>0</v>
      </c>
      <c r="S140" s="158">
        <f>'Dezechilibre(MWh)'!U140/10.711/1000</f>
        <v>0</v>
      </c>
      <c r="T140" s="158">
        <f>'Dezechilibre(MWh)'!V140/10.711/1000</f>
        <v>0</v>
      </c>
      <c r="U140" s="158">
        <f>'Dezechilibre(MWh)'!W140/10.711/1000</f>
        <v>0</v>
      </c>
      <c r="V140" s="158">
        <f>'Dezechilibre(MWh)'!X140/10.711/1000</f>
        <v>0</v>
      </c>
      <c r="W140" s="158">
        <f>'Dezechilibre(MWh)'!Y140/10.711/1000</f>
        <v>0</v>
      </c>
      <c r="X140" s="158">
        <f>'Dezechilibre(MWh)'!Z140/10.711/1000</f>
        <v>0</v>
      </c>
      <c r="Y140" s="158">
        <f>'Dezechilibre(MWh)'!AA140/10.711/1000</f>
        <v>0</v>
      </c>
      <c r="Z140" s="158">
        <f>'Dezechilibre(MWh)'!AB140/10.711/1000</f>
        <v>0</v>
      </c>
      <c r="AA140" s="158">
        <f>'Dezechilibre(MWh)'!AC140/10.711/1000</f>
        <v>0</v>
      </c>
      <c r="AB140" s="158">
        <f>'Dezechilibre(MWh)'!AD140/10.711/1000</f>
        <v>0</v>
      </c>
      <c r="AC140" s="158">
        <f>'Dezechilibre(MWh)'!AE140/10.711/1000</f>
        <v>0</v>
      </c>
      <c r="AD140" s="158">
        <f>'Dezechilibre(MWh)'!AF140/10.711/1000</f>
        <v>0</v>
      </c>
      <c r="AE140" s="158">
        <f>'Dezechilibre(MWh)'!AG140/10.711/1000</f>
        <v>0</v>
      </c>
      <c r="AF140" s="158">
        <f>'Dezechilibre(MWh)'!AH140/10.711/1000</f>
        <v>0</v>
      </c>
      <c r="AG140" s="158">
        <f>'Dezechilibre(MWh)'!AI140/10.711/1000</f>
        <v>0</v>
      </c>
      <c r="AH140" s="158">
        <f>'Dezechilibre(MWh)'!AJ140/10.711/1000</f>
        <v>0</v>
      </c>
    </row>
    <row r="141" spans="1:34" s="13" customFormat="1" x14ac:dyDescent="0.45">
      <c r="A141" s="156">
        <v>139</v>
      </c>
      <c r="B141" s="179" t="s">
        <v>325</v>
      </c>
      <c r="C141" s="157">
        <f t="shared" si="2"/>
        <v>1.1490744561665576E-2</v>
      </c>
      <c r="D141" s="158">
        <f>'Dezechilibre(MWh)'!F141/10.711/1000</f>
        <v>9.4857156194566323E-4</v>
      </c>
      <c r="E141" s="158">
        <f>'Dezechilibre(MWh)'!G141/10.711/1000</f>
        <v>1.0261794416954533E-3</v>
      </c>
      <c r="F141" s="158">
        <f>'Dezechilibre(MWh)'!H141/10.711/1000</f>
        <v>1.0383441322005414E-3</v>
      </c>
      <c r="G141" s="158">
        <f>'Dezechilibre(MWh)'!I141/10.711/1000</f>
        <v>1.0576509196153488E-3</v>
      </c>
      <c r="H141" s="158">
        <f>'Dezechilibre(MWh)'!J141/10.711/1000</f>
        <v>1.0085925683876388E-3</v>
      </c>
      <c r="I141" s="158">
        <f>'Dezechilibre(MWh)'!K141/10.711/1000</f>
        <v>9.5330258612641222E-4</v>
      </c>
      <c r="J141" s="158">
        <f>'Dezechilibre(MWh)'!L141/10.711/1000</f>
        <v>1.0485282419942115E-3</v>
      </c>
      <c r="K141" s="158">
        <f>'Dezechilibre(MWh)'!M141/10.711/1000</f>
        <v>1.1793214452432079E-3</v>
      </c>
      <c r="L141" s="158">
        <f>'Dezechilibre(MWh)'!N141/10.711/1000</f>
        <v>1.0916160956026516E-3</v>
      </c>
      <c r="M141" s="158">
        <f>'Dezechilibre(MWh)'!O141/10.711/1000</f>
        <v>1.0663486135748296E-3</v>
      </c>
      <c r="N141" s="158">
        <f>'Dezechilibre(MWh)'!P141/10.711/1000</f>
        <v>1.0722889552796191E-3</v>
      </c>
      <c r="O141" s="158">
        <f>'Dezechilibre(MWh)'!Q141/10.711/1000</f>
        <v>0</v>
      </c>
      <c r="P141" s="158">
        <f>'Dezechilibre(MWh)'!R141/10.711/1000</f>
        <v>0</v>
      </c>
      <c r="Q141" s="158">
        <f>'Dezechilibre(MWh)'!S141/10.711/1000</f>
        <v>0</v>
      </c>
      <c r="R141" s="158">
        <f>'Dezechilibre(MWh)'!T141/10.711/1000</f>
        <v>0</v>
      </c>
      <c r="S141" s="158">
        <f>'Dezechilibre(MWh)'!U141/10.711/1000</f>
        <v>0</v>
      </c>
      <c r="T141" s="158">
        <f>'Dezechilibre(MWh)'!V141/10.711/1000</f>
        <v>0</v>
      </c>
      <c r="U141" s="158">
        <f>'Dezechilibre(MWh)'!W141/10.711/1000</f>
        <v>0</v>
      </c>
      <c r="V141" s="158">
        <f>'Dezechilibre(MWh)'!X141/10.711/1000</f>
        <v>0</v>
      </c>
      <c r="W141" s="158">
        <f>'Dezechilibre(MWh)'!Y141/10.711/1000</f>
        <v>0</v>
      </c>
      <c r="X141" s="158">
        <f>'Dezechilibre(MWh)'!Z141/10.711/1000</f>
        <v>0</v>
      </c>
      <c r="Y141" s="158">
        <f>'Dezechilibre(MWh)'!AA141/10.711/1000</f>
        <v>0</v>
      </c>
      <c r="Z141" s="158">
        <f>'Dezechilibre(MWh)'!AB141/10.711/1000</f>
        <v>0</v>
      </c>
      <c r="AA141" s="158">
        <f>'Dezechilibre(MWh)'!AC141/10.711/1000</f>
        <v>0</v>
      </c>
      <c r="AB141" s="158">
        <f>'Dezechilibre(MWh)'!AD141/10.711/1000</f>
        <v>0</v>
      </c>
      <c r="AC141" s="158">
        <f>'Dezechilibre(MWh)'!AE141/10.711/1000</f>
        <v>0</v>
      </c>
      <c r="AD141" s="158">
        <f>'Dezechilibre(MWh)'!AF141/10.711/1000</f>
        <v>0</v>
      </c>
      <c r="AE141" s="158">
        <f>'Dezechilibre(MWh)'!AG141/10.711/1000</f>
        <v>0</v>
      </c>
      <c r="AF141" s="158">
        <f>'Dezechilibre(MWh)'!AH141/10.711/1000</f>
        <v>0</v>
      </c>
      <c r="AG141" s="158">
        <f>'Dezechilibre(MWh)'!AI141/10.711/1000</f>
        <v>0</v>
      </c>
      <c r="AH141" s="158">
        <f>'Dezechilibre(MWh)'!AJ141/10.711/1000</f>
        <v>0</v>
      </c>
    </row>
    <row r="142" spans="1:34" s="13" customFormat="1" x14ac:dyDescent="0.45">
      <c r="A142" s="102">
        <v>140</v>
      </c>
      <c r="B142" s="179" t="s">
        <v>328</v>
      </c>
      <c r="C142" s="157">
        <f t="shared" si="2"/>
        <v>9.8524880963495469E-6</v>
      </c>
      <c r="D142" s="158">
        <f>'Dezechilibre(MWh)'!F142/10.711/1000</f>
        <v>0</v>
      </c>
      <c r="E142" s="158">
        <f>'Dezechilibre(MWh)'!G142/10.711/1000</f>
        <v>0</v>
      </c>
      <c r="F142" s="158">
        <f>'Dezechilibre(MWh)'!H142/10.711/1000</f>
        <v>0</v>
      </c>
      <c r="G142" s="158">
        <f>'Dezechilibre(MWh)'!I142/10.711/1000</f>
        <v>0</v>
      </c>
      <c r="H142" s="158">
        <f>'Dezechilibre(MWh)'!J142/10.711/1000</f>
        <v>0</v>
      </c>
      <c r="I142" s="158">
        <f>'Dezechilibre(MWh)'!K142/10.711/1000</f>
        <v>0</v>
      </c>
      <c r="J142" s="158">
        <f>'Dezechilibre(MWh)'!L142/10.711/1000</f>
        <v>0</v>
      </c>
      <c r="K142" s="158">
        <f>'Dezechilibre(MWh)'!M142/10.711/1000</f>
        <v>9.8524880963495469E-6</v>
      </c>
      <c r="L142" s="158">
        <f>'Dezechilibre(MWh)'!N142/10.711/1000</f>
        <v>0</v>
      </c>
      <c r="M142" s="158">
        <f>'Dezechilibre(MWh)'!O142/10.711/1000</f>
        <v>0</v>
      </c>
      <c r="N142" s="158">
        <f>'Dezechilibre(MWh)'!P142/10.711/1000</f>
        <v>0</v>
      </c>
      <c r="O142" s="158">
        <f>'Dezechilibre(MWh)'!Q142/10.711/1000</f>
        <v>0</v>
      </c>
      <c r="P142" s="158">
        <f>'Dezechilibre(MWh)'!R142/10.711/1000</f>
        <v>0</v>
      </c>
      <c r="Q142" s="158">
        <f>'Dezechilibre(MWh)'!S142/10.711/1000</f>
        <v>0</v>
      </c>
      <c r="R142" s="158">
        <f>'Dezechilibre(MWh)'!T142/10.711/1000</f>
        <v>0</v>
      </c>
      <c r="S142" s="158">
        <f>'Dezechilibre(MWh)'!U142/10.711/1000</f>
        <v>0</v>
      </c>
      <c r="T142" s="158">
        <f>'Dezechilibre(MWh)'!V142/10.711/1000</f>
        <v>0</v>
      </c>
      <c r="U142" s="158">
        <f>'Dezechilibre(MWh)'!W142/10.711/1000</f>
        <v>0</v>
      </c>
      <c r="V142" s="158">
        <f>'Dezechilibre(MWh)'!X142/10.711/1000</f>
        <v>0</v>
      </c>
      <c r="W142" s="158">
        <f>'Dezechilibre(MWh)'!Y142/10.711/1000</f>
        <v>0</v>
      </c>
      <c r="X142" s="158">
        <f>'Dezechilibre(MWh)'!Z142/10.711/1000</f>
        <v>0</v>
      </c>
      <c r="Y142" s="158">
        <f>'Dezechilibre(MWh)'!AA142/10.711/1000</f>
        <v>0</v>
      </c>
      <c r="Z142" s="158">
        <f>'Dezechilibre(MWh)'!AB142/10.711/1000</f>
        <v>0</v>
      </c>
      <c r="AA142" s="158">
        <f>'Dezechilibre(MWh)'!AC142/10.711/1000</f>
        <v>0</v>
      </c>
      <c r="AB142" s="158">
        <f>'Dezechilibre(MWh)'!AD142/10.711/1000</f>
        <v>0</v>
      </c>
      <c r="AC142" s="158">
        <f>'Dezechilibre(MWh)'!AE142/10.711/1000</f>
        <v>0</v>
      </c>
      <c r="AD142" s="158">
        <f>'Dezechilibre(MWh)'!AF142/10.711/1000</f>
        <v>0</v>
      </c>
      <c r="AE142" s="158">
        <f>'Dezechilibre(MWh)'!AG142/10.711/1000</f>
        <v>0</v>
      </c>
      <c r="AF142" s="158">
        <f>'Dezechilibre(MWh)'!AH142/10.711/1000</f>
        <v>0</v>
      </c>
      <c r="AG142" s="158">
        <f>'Dezechilibre(MWh)'!AI142/10.711/1000</f>
        <v>0</v>
      </c>
      <c r="AH142" s="158">
        <f>'Dezechilibre(MWh)'!AJ142/10.711/1000</f>
        <v>0</v>
      </c>
    </row>
    <row r="143" spans="1:34" s="13" customFormat="1" x14ac:dyDescent="0.45">
      <c r="A143" s="156">
        <v>141</v>
      </c>
      <c r="B143" s="179" t="s">
        <v>330</v>
      </c>
      <c r="C143" s="157">
        <f t="shared" si="2"/>
        <v>0</v>
      </c>
      <c r="D143" s="158">
        <f>'Dezechilibre(MWh)'!F143/10.711/1000</f>
        <v>0</v>
      </c>
      <c r="E143" s="158">
        <f>'Dezechilibre(MWh)'!G143/10.711/1000</f>
        <v>0</v>
      </c>
      <c r="F143" s="158">
        <f>'Dezechilibre(MWh)'!H143/10.711/1000</f>
        <v>0</v>
      </c>
      <c r="G143" s="158">
        <f>'Dezechilibre(MWh)'!I143/10.711/1000</f>
        <v>0</v>
      </c>
      <c r="H143" s="158">
        <f>'Dezechilibre(MWh)'!J143/10.711/1000</f>
        <v>0</v>
      </c>
      <c r="I143" s="158">
        <f>'Dezechilibre(MWh)'!K143/10.711/1000</f>
        <v>0</v>
      </c>
      <c r="J143" s="158">
        <f>'Dezechilibre(MWh)'!L143/10.711/1000</f>
        <v>0</v>
      </c>
      <c r="K143" s="158">
        <f>'Dezechilibre(MWh)'!M143/10.711/1000</f>
        <v>0</v>
      </c>
      <c r="L143" s="158">
        <f>'Dezechilibre(MWh)'!N143/10.711/1000</f>
        <v>0</v>
      </c>
      <c r="M143" s="158">
        <f>'Dezechilibre(MWh)'!O143/10.711/1000</f>
        <v>0</v>
      </c>
      <c r="N143" s="158">
        <f>'Dezechilibre(MWh)'!P143/10.711/1000</f>
        <v>0</v>
      </c>
      <c r="O143" s="158">
        <f>'Dezechilibre(MWh)'!Q143/10.711/1000</f>
        <v>0</v>
      </c>
      <c r="P143" s="158">
        <f>'Dezechilibre(MWh)'!R143/10.711/1000</f>
        <v>0</v>
      </c>
      <c r="Q143" s="158">
        <f>'Dezechilibre(MWh)'!S143/10.711/1000</f>
        <v>0</v>
      </c>
      <c r="R143" s="158">
        <f>'Dezechilibre(MWh)'!T143/10.711/1000</f>
        <v>0</v>
      </c>
      <c r="S143" s="158">
        <f>'Dezechilibre(MWh)'!U143/10.711/1000</f>
        <v>0</v>
      </c>
      <c r="T143" s="158">
        <f>'Dezechilibre(MWh)'!V143/10.711/1000</f>
        <v>0</v>
      </c>
      <c r="U143" s="158">
        <f>'Dezechilibre(MWh)'!W143/10.711/1000</f>
        <v>0</v>
      </c>
      <c r="V143" s="158">
        <f>'Dezechilibre(MWh)'!X143/10.711/1000</f>
        <v>0</v>
      </c>
      <c r="W143" s="158">
        <f>'Dezechilibre(MWh)'!Y143/10.711/1000</f>
        <v>0</v>
      </c>
      <c r="X143" s="158">
        <f>'Dezechilibre(MWh)'!Z143/10.711/1000</f>
        <v>0</v>
      </c>
      <c r="Y143" s="158">
        <f>'Dezechilibre(MWh)'!AA143/10.711/1000</f>
        <v>0</v>
      </c>
      <c r="Z143" s="158">
        <f>'Dezechilibre(MWh)'!AB143/10.711/1000</f>
        <v>0</v>
      </c>
      <c r="AA143" s="158">
        <f>'Dezechilibre(MWh)'!AC143/10.711/1000</f>
        <v>0</v>
      </c>
      <c r="AB143" s="158">
        <f>'Dezechilibre(MWh)'!AD143/10.711/1000</f>
        <v>0</v>
      </c>
      <c r="AC143" s="158">
        <f>'Dezechilibre(MWh)'!AE143/10.711/1000</f>
        <v>0</v>
      </c>
      <c r="AD143" s="158">
        <f>'Dezechilibre(MWh)'!AF143/10.711/1000</f>
        <v>0</v>
      </c>
      <c r="AE143" s="158">
        <f>'Dezechilibre(MWh)'!AG143/10.711/1000</f>
        <v>0</v>
      </c>
      <c r="AF143" s="158">
        <f>'Dezechilibre(MWh)'!AH143/10.711/1000</f>
        <v>0</v>
      </c>
      <c r="AG143" s="158">
        <f>'Dezechilibre(MWh)'!AI143/10.711/1000</f>
        <v>0</v>
      </c>
      <c r="AH143" s="158">
        <f>'Dezechilibre(MWh)'!AJ143/10.711/1000</f>
        <v>0</v>
      </c>
    </row>
    <row r="144" spans="1:34" s="13" customFormat="1" x14ac:dyDescent="0.45">
      <c r="A144" s="102">
        <v>142</v>
      </c>
      <c r="B144" s="179" t="s">
        <v>332</v>
      </c>
      <c r="C144" s="157">
        <f t="shared" si="2"/>
        <v>-1.0762823265801513E-4</v>
      </c>
      <c r="D144" s="158">
        <f>'Dezechilibre(MWh)'!F144/10.711/1000</f>
        <v>-1.6552142657081508E-5</v>
      </c>
      <c r="E144" s="158">
        <f>'Dezechilibre(MWh)'!G144/10.711/1000</f>
        <v>-1.891672112781253E-5</v>
      </c>
      <c r="F144" s="158">
        <f>'Dezechilibre(MWh)'!H144/10.711/1000</f>
        <v>-1.891672112781253E-5</v>
      </c>
      <c r="G144" s="158">
        <f>'Dezechilibre(MWh)'!I144/10.711/1000</f>
        <v>-1.891672112781253E-5</v>
      </c>
      <c r="H144" s="158">
        <f>'Dezechilibre(MWh)'!J144/10.711/1000</f>
        <v>7.4445243207917099E-5</v>
      </c>
      <c r="I144" s="158">
        <f>'Dezechilibre(MWh)'!K144/10.711/1000</f>
        <v>-1.891672112781253E-5</v>
      </c>
      <c r="J144" s="158">
        <f>'Dezechilibre(MWh)'!L144/10.711/1000</f>
        <v>-1.6552142657081508E-5</v>
      </c>
      <c r="K144" s="158">
        <f>'Dezechilibre(MWh)'!M144/10.711/1000</f>
        <v>-1.6552142657081508E-5</v>
      </c>
      <c r="L144" s="158">
        <f>'Dezechilibre(MWh)'!N144/10.711/1000</f>
        <v>-1.891672112781253E-5</v>
      </c>
      <c r="M144" s="158">
        <f>'Dezechilibre(MWh)'!O144/10.711/1000</f>
        <v>-1.891672112781253E-5</v>
      </c>
      <c r="N144" s="158">
        <f>'Dezechilibre(MWh)'!P144/10.711/1000</f>
        <v>-1.891672112781253E-5</v>
      </c>
      <c r="O144" s="158">
        <f>'Dezechilibre(MWh)'!Q144/10.711/1000</f>
        <v>0</v>
      </c>
      <c r="P144" s="158">
        <f>'Dezechilibre(MWh)'!R144/10.711/1000</f>
        <v>0</v>
      </c>
      <c r="Q144" s="158">
        <f>'Dezechilibre(MWh)'!S144/10.711/1000</f>
        <v>0</v>
      </c>
      <c r="R144" s="158">
        <f>'Dezechilibre(MWh)'!T144/10.711/1000</f>
        <v>0</v>
      </c>
      <c r="S144" s="158">
        <f>'Dezechilibre(MWh)'!U144/10.711/1000</f>
        <v>0</v>
      </c>
      <c r="T144" s="158">
        <f>'Dezechilibre(MWh)'!V144/10.711/1000</f>
        <v>0</v>
      </c>
      <c r="U144" s="158">
        <f>'Dezechilibre(MWh)'!W144/10.711/1000</f>
        <v>0</v>
      </c>
      <c r="V144" s="158">
        <f>'Dezechilibre(MWh)'!X144/10.711/1000</f>
        <v>0</v>
      </c>
      <c r="W144" s="158">
        <f>'Dezechilibre(MWh)'!Y144/10.711/1000</f>
        <v>0</v>
      </c>
      <c r="X144" s="158">
        <f>'Dezechilibre(MWh)'!Z144/10.711/1000</f>
        <v>0</v>
      </c>
      <c r="Y144" s="158">
        <f>'Dezechilibre(MWh)'!AA144/10.711/1000</f>
        <v>0</v>
      </c>
      <c r="Z144" s="158">
        <f>'Dezechilibre(MWh)'!AB144/10.711/1000</f>
        <v>0</v>
      </c>
      <c r="AA144" s="158">
        <f>'Dezechilibre(MWh)'!AC144/10.711/1000</f>
        <v>0</v>
      </c>
      <c r="AB144" s="158">
        <f>'Dezechilibre(MWh)'!AD144/10.711/1000</f>
        <v>0</v>
      </c>
      <c r="AC144" s="158">
        <f>'Dezechilibre(MWh)'!AE144/10.711/1000</f>
        <v>0</v>
      </c>
      <c r="AD144" s="158">
        <f>'Dezechilibre(MWh)'!AF144/10.711/1000</f>
        <v>0</v>
      </c>
      <c r="AE144" s="158">
        <f>'Dezechilibre(MWh)'!AG144/10.711/1000</f>
        <v>0</v>
      </c>
      <c r="AF144" s="158">
        <f>'Dezechilibre(MWh)'!AH144/10.711/1000</f>
        <v>0</v>
      </c>
      <c r="AG144" s="158">
        <f>'Dezechilibre(MWh)'!AI144/10.711/1000</f>
        <v>0</v>
      </c>
      <c r="AH144" s="158">
        <f>'Dezechilibre(MWh)'!AJ144/10.711/1000</f>
        <v>0</v>
      </c>
    </row>
    <row r="145" spans="1:34" s="13" customFormat="1" x14ac:dyDescent="0.45">
      <c r="A145" s="156">
        <v>143</v>
      </c>
      <c r="B145" s="179" t="s">
        <v>334</v>
      </c>
      <c r="C145" s="157">
        <f t="shared" si="2"/>
        <v>0</v>
      </c>
      <c r="D145" s="158">
        <f>'Dezechilibre(MWh)'!F145/10.711/1000</f>
        <v>0</v>
      </c>
      <c r="E145" s="158">
        <f>'Dezechilibre(MWh)'!G145/10.711/1000</f>
        <v>0</v>
      </c>
      <c r="F145" s="158">
        <f>'Dezechilibre(MWh)'!H145/10.711/1000</f>
        <v>0</v>
      </c>
      <c r="G145" s="158">
        <f>'Dezechilibre(MWh)'!I145/10.711/1000</f>
        <v>0</v>
      </c>
      <c r="H145" s="158">
        <f>'Dezechilibre(MWh)'!J145/10.711/1000</f>
        <v>0</v>
      </c>
      <c r="I145" s="158">
        <f>'Dezechilibre(MWh)'!K145/10.711/1000</f>
        <v>0</v>
      </c>
      <c r="J145" s="158">
        <f>'Dezechilibre(MWh)'!L145/10.711/1000</f>
        <v>0</v>
      </c>
      <c r="K145" s="158">
        <f>'Dezechilibre(MWh)'!M145/10.711/1000</f>
        <v>0</v>
      </c>
      <c r="L145" s="158">
        <f>'Dezechilibre(MWh)'!N145/10.711/1000</f>
        <v>0</v>
      </c>
      <c r="M145" s="158">
        <f>'Dezechilibre(MWh)'!O145/10.711/1000</f>
        <v>0</v>
      </c>
      <c r="N145" s="158">
        <f>'Dezechilibre(MWh)'!P145/10.711/1000</f>
        <v>0</v>
      </c>
      <c r="O145" s="158">
        <f>'Dezechilibre(MWh)'!Q145/10.711/1000</f>
        <v>0</v>
      </c>
      <c r="P145" s="158">
        <f>'Dezechilibre(MWh)'!R145/10.711/1000</f>
        <v>0</v>
      </c>
      <c r="Q145" s="158">
        <f>'Dezechilibre(MWh)'!S145/10.711/1000</f>
        <v>0</v>
      </c>
      <c r="R145" s="158">
        <f>'Dezechilibre(MWh)'!T145/10.711/1000</f>
        <v>0</v>
      </c>
      <c r="S145" s="158">
        <f>'Dezechilibre(MWh)'!U145/10.711/1000</f>
        <v>0</v>
      </c>
      <c r="T145" s="158">
        <f>'Dezechilibre(MWh)'!V145/10.711/1000</f>
        <v>0</v>
      </c>
      <c r="U145" s="158">
        <f>'Dezechilibre(MWh)'!W145/10.711/1000</f>
        <v>0</v>
      </c>
      <c r="V145" s="158">
        <f>'Dezechilibre(MWh)'!X145/10.711/1000</f>
        <v>0</v>
      </c>
      <c r="W145" s="158">
        <f>'Dezechilibre(MWh)'!Y145/10.711/1000</f>
        <v>0</v>
      </c>
      <c r="X145" s="158">
        <f>'Dezechilibre(MWh)'!Z145/10.711/1000</f>
        <v>0</v>
      </c>
      <c r="Y145" s="158">
        <f>'Dezechilibre(MWh)'!AA145/10.711/1000</f>
        <v>0</v>
      </c>
      <c r="Z145" s="158">
        <f>'Dezechilibre(MWh)'!AB145/10.711/1000</f>
        <v>0</v>
      </c>
      <c r="AA145" s="158">
        <f>'Dezechilibre(MWh)'!AC145/10.711/1000</f>
        <v>0</v>
      </c>
      <c r="AB145" s="158">
        <f>'Dezechilibre(MWh)'!AD145/10.711/1000</f>
        <v>0</v>
      </c>
      <c r="AC145" s="158">
        <f>'Dezechilibre(MWh)'!AE145/10.711/1000</f>
        <v>0</v>
      </c>
      <c r="AD145" s="158">
        <f>'Dezechilibre(MWh)'!AF145/10.711/1000</f>
        <v>0</v>
      </c>
      <c r="AE145" s="158">
        <f>'Dezechilibre(MWh)'!AG145/10.711/1000</f>
        <v>0</v>
      </c>
      <c r="AF145" s="158">
        <f>'Dezechilibre(MWh)'!AH145/10.711/1000</f>
        <v>0</v>
      </c>
      <c r="AG145" s="158">
        <f>'Dezechilibre(MWh)'!AI145/10.711/1000</f>
        <v>0</v>
      </c>
      <c r="AH145" s="158">
        <f>'Dezechilibre(MWh)'!AJ145/10.711/1000</f>
        <v>0</v>
      </c>
    </row>
    <row r="146" spans="1:34" s="13" customFormat="1" x14ac:dyDescent="0.45">
      <c r="A146" s="102">
        <v>144</v>
      </c>
      <c r="B146" s="179" t="s">
        <v>336</v>
      </c>
      <c r="C146" s="157">
        <f t="shared" si="2"/>
        <v>0</v>
      </c>
      <c r="D146" s="158">
        <f>'Dezechilibre(MWh)'!F146/10.711/1000</f>
        <v>0</v>
      </c>
      <c r="E146" s="158">
        <f>'Dezechilibre(MWh)'!G146/10.711/1000</f>
        <v>0</v>
      </c>
      <c r="F146" s="158">
        <f>'Dezechilibre(MWh)'!H146/10.711/1000</f>
        <v>0</v>
      </c>
      <c r="G146" s="158">
        <f>'Dezechilibre(MWh)'!I146/10.711/1000</f>
        <v>0</v>
      </c>
      <c r="H146" s="158">
        <f>'Dezechilibre(MWh)'!J146/10.711/1000</f>
        <v>0</v>
      </c>
      <c r="I146" s="158">
        <f>'Dezechilibre(MWh)'!K146/10.711/1000</f>
        <v>0</v>
      </c>
      <c r="J146" s="158">
        <f>'Dezechilibre(MWh)'!L146/10.711/1000</f>
        <v>0</v>
      </c>
      <c r="K146" s="158">
        <f>'Dezechilibre(MWh)'!M146/10.711/1000</f>
        <v>0</v>
      </c>
      <c r="L146" s="158">
        <f>'Dezechilibre(MWh)'!N146/10.711/1000</f>
        <v>0</v>
      </c>
      <c r="M146" s="158">
        <f>'Dezechilibre(MWh)'!O146/10.711/1000</f>
        <v>0</v>
      </c>
      <c r="N146" s="158">
        <f>'Dezechilibre(MWh)'!P146/10.711/1000</f>
        <v>0</v>
      </c>
      <c r="O146" s="158">
        <f>'Dezechilibre(MWh)'!Q146/10.711/1000</f>
        <v>0</v>
      </c>
      <c r="P146" s="158">
        <f>'Dezechilibre(MWh)'!R146/10.711/1000</f>
        <v>0</v>
      </c>
      <c r="Q146" s="158">
        <f>'Dezechilibre(MWh)'!S146/10.711/1000</f>
        <v>0</v>
      </c>
      <c r="R146" s="158">
        <f>'Dezechilibre(MWh)'!T146/10.711/1000</f>
        <v>0</v>
      </c>
      <c r="S146" s="158">
        <f>'Dezechilibre(MWh)'!U146/10.711/1000</f>
        <v>0</v>
      </c>
      <c r="T146" s="158">
        <f>'Dezechilibre(MWh)'!V146/10.711/1000</f>
        <v>0</v>
      </c>
      <c r="U146" s="158">
        <f>'Dezechilibre(MWh)'!W146/10.711/1000</f>
        <v>0</v>
      </c>
      <c r="V146" s="158">
        <f>'Dezechilibre(MWh)'!X146/10.711/1000</f>
        <v>0</v>
      </c>
      <c r="W146" s="158">
        <f>'Dezechilibre(MWh)'!Y146/10.711/1000</f>
        <v>0</v>
      </c>
      <c r="X146" s="158">
        <f>'Dezechilibre(MWh)'!Z146/10.711/1000</f>
        <v>0</v>
      </c>
      <c r="Y146" s="158">
        <f>'Dezechilibre(MWh)'!AA146/10.711/1000</f>
        <v>0</v>
      </c>
      <c r="Z146" s="158">
        <f>'Dezechilibre(MWh)'!AB146/10.711/1000</f>
        <v>0</v>
      </c>
      <c r="AA146" s="158">
        <f>'Dezechilibre(MWh)'!AC146/10.711/1000</f>
        <v>0</v>
      </c>
      <c r="AB146" s="158">
        <f>'Dezechilibre(MWh)'!AD146/10.711/1000</f>
        <v>0</v>
      </c>
      <c r="AC146" s="158">
        <f>'Dezechilibre(MWh)'!AE146/10.711/1000</f>
        <v>0</v>
      </c>
      <c r="AD146" s="158">
        <f>'Dezechilibre(MWh)'!AF146/10.711/1000</f>
        <v>0</v>
      </c>
      <c r="AE146" s="158">
        <f>'Dezechilibre(MWh)'!AG146/10.711/1000</f>
        <v>0</v>
      </c>
      <c r="AF146" s="158">
        <f>'Dezechilibre(MWh)'!AH146/10.711/1000</f>
        <v>0</v>
      </c>
      <c r="AG146" s="158">
        <f>'Dezechilibre(MWh)'!AI146/10.711/1000</f>
        <v>0</v>
      </c>
      <c r="AH146" s="158">
        <f>'Dezechilibre(MWh)'!AJ146/10.711/1000</f>
        <v>0</v>
      </c>
    </row>
    <row r="147" spans="1:34" s="13" customFormat="1" x14ac:dyDescent="0.45">
      <c r="A147" s="156">
        <v>145</v>
      </c>
      <c r="B147" s="179" t="s">
        <v>338</v>
      </c>
      <c r="C147" s="157">
        <f t="shared" si="2"/>
        <v>0</v>
      </c>
      <c r="D147" s="158">
        <f>'Dezechilibre(MWh)'!F147/10.711/1000</f>
        <v>0</v>
      </c>
      <c r="E147" s="158">
        <f>'Dezechilibre(MWh)'!G147/10.711/1000</f>
        <v>0</v>
      </c>
      <c r="F147" s="158">
        <f>'Dezechilibre(MWh)'!H147/10.711/1000</f>
        <v>0</v>
      </c>
      <c r="G147" s="158">
        <f>'Dezechilibre(MWh)'!I147/10.711/1000</f>
        <v>0</v>
      </c>
      <c r="H147" s="158">
        <f>'Dezechilibre(MWh)'!J147/10.711/1000</f>
        <v>0</v>
      </c>
      <c r="I147" s="158">
        <f>'Dezechilibre(MWh)'!K147/10.711/1000</f>
        <v>0</v>
      </c>
      <c r="J147" s="158">
        <f>'Dezechilibre(MWh)'!L147/10.711/1000</f>
        <v>0</v>
      </c>
      <c r="K147" s="158">
        <f>'Dezechilibre(MWh)'!M147/10.711/1000</f>
        <v>0</v>
      </c>
      <c r="L147" s="158">
        <f>'Dezechilibre(MWh)'!N147/10.711/1000</f>
        <v>0</v>
      </c>
      <c r="M147" s="158">
        <f>'Dezechilibre(MWh)'!O147/10.711/1000</f>
        <v>0</v>
      </c>
      <c r="N147" s="158">
        <f>'Dezechilibre(MWh)'!P147/10.711/1000</f>
        <v>0</v>
      </c>
      <c r="O147" s="158">
        <f>'Dezechilibre(MWh)'!Q147/10.711/1000</f>
        <v>0</v>
      </c>
      <c r="P147" s="158">
        <f>'Dezechilibre(MWh)'!R147/10.711/1000</f>
        <v>0</v>
      </c>
      <c r="Q147" s="158">
        <f>'Dezechilibre(MWh)'!S147/10.711/1000</f>
        <v>0</v>
      </c>
      <c r="R147" s="158">
        <f>'Dezechilibre(MWh)'!T147/10.711/1000</f>
        <v>0</v>
      </c>
      <c r="S147" s="158">
        <f>'Dezechilibre(MWh)'!U147/10.711/1000</f>
        <v>0</v>
      </c>
      <c r="T147" s="158">
        <f>'Dezechilibre(MWh)'!V147/10.711/1000</f>
        <v>0</v>
      </c>
      <c r="U147" s="158">
        <f>'Dezechilibre(MWh)'!W147/10.711/1000</f>
        <v>0</v>
      </c>
      <c r="V147" s="158">
        <f>'Dezechilibre(MWh)'!X147/10.711/1000</f>
        <v>0</v>
      </c>
      <c r="W147" s="158">
        <f>'Dezechilibre(MWh)'!Y147/10.711/1000</f>
        <v>0</v>
      </c>
      <c r="X147" s="158">
        <f>'Dezechilibre(MWh)'!Z147/10.711/1000</f>
        <v>0</v>
      </c>
      <c r="Y147" s="158">
        <f>'Dezechilibre(MWh)'!AA147/10.711/1000</f>
        <v>0</v>
      </c>
      <c r="Z147" s="158">
        <f>'Dezechilibre(MWh)'!AB147/10.711/1000</f>
        <v>0</v>
      </c>
      <c r="AA147" s="158">
        <f>'Dezechilibre(MWh)'!AC147/10.711/1000</f>
        <v>0</v>
      </c>
      <c r="AB147" s="158">
        <f>'Dezechilibre(MWh)'!AD147/10.711/1000</f>
        <v>0</v>
      </c>
      <c r="AC147" s="158">
        <f>'Dezechilibre(MWh)'!AE147/10.711/1000</f>
        <v>0</v>
      </c>
      <c r="AD147" s="158">
        <f>'Dezechilibre(MWh)'!AF147/10.711/1000</f>
        <v>0</v>
      </c>
      <c r="AE147" s="158">
        <f>'Dezechilibre(MWh)'!AG147/10.711/1000</f>
        <v>0</v>
      </c>
      <c r="AF147" s="158">
        <f>'Dezechilibre(MWh)'!AH147/10.711/1000</f>
        <v>0</v>
      </c>
      <c r="AG147" s="158">
        <f>'Dezechilibre(MWh)'!AI147/10.711/1000</f>
        <v>0</v>
      </c>
      <c r="AH147" s="158">
        <f>'Dezechilibre(MWh)'!AJ147/10.711/1000</f>
        <v>0</v>
      </c>
    </row>
    <row r="148" spans="1:34" s="13" customFormat="1" x14ac:dyDescent="0.45">
      <c r="A148" s="102">
        <v>146</v>
      </c>
      <c r="B148" s="179" t="s">
        <v>341</v>
      </c>
      <c r="C148" s="157">
        <f t="shared" si="2"/>
        <v>0</v>
      </c>
      <c r="D148" s="158">
        <f>'Dezechilibre(MWh)'!F148/10.711/1000</f>
        <v>0</v>
      </c>
      <c r="E148" s="158">
        <f>'Dezechilibre(MWh)'!G148/10.711/1000</f>
        <v>0</v>
      </c>
      <c r="F148" s="158">
        <f>'Dezechilibre(MWh)'!H148/10.711/1000</f>
        <v>0</v>
      </c>
      <c r="G148" s="158">
        <f>'Dezechilibre(MWh)'!I148/10.711/1000</f>
        <v>0</v>
      </c>
      <c r="H148" s="158">
        <f>'Dezechilibre(MWh)'!J148/10.711/1000</f>
        <v>0</v>
      </c>
      <c r="I148" s="158">
        <f>'Dezechilibre(MWh)'!K148/10.711/1000</f>
        <v>0</v>
      </c>
      <c r="J148" s="158">
        <f>'Dezechilibre(MWh)'!L148/10.711/1000</f>
        <v>0</v>
      </c>
      <c r="K148" s="158">
        <f>'Dezechilibre(MWh)'!M148/10.711/1000</f>
        <v>0</v>
      </c>
      <c r="L148" s="158">
        <f>'Dezechilibre(MWh)'!N148/10.711/1000</f>
        <v>0</v>
      </c>
      <c r="M148" s="158">
        <f>'Dezechilibre(MWh)'!O148/10.711/1000</f>
        <v>0</v>
      </c>
      <c r="N148" s="158">
        <f>'Dezechilibre(MWh)'!P148/10.711/1000</f>
        <v>0</v>
      </c>
      <c r="O148" s="158">
        <f>'Dezechilibre(MWh)'!Q148/10.711/1000</f>
        <v>0</v>
      </c>
      <c r="P148" s="158">
        <f>'Dezechilibre(MWh)'!R148/10.711/1000</f>
        <v>0</v>
      </c>
      <c r="Q148" s="158">
        <f>'Dezechilibre(MWh)'!S148/10.711/1000</f>
        <v>0</v>
      </c>
      <c r="R148" s="158">
        <f>'Dezechilibre(MWh)'!T148/10.711/1000</f>
        <v>0</v>
      </c>
      <c r="S148" s="158">
        <f>'Dezechilibre(MWh)'!U148/10.711/1000</f>
        <v>0</v>
      </c>
      <c r="T148" s="158">
        <f>'Dezechilibre(MWh)'!V148/10.711/1000</f>
        <v>0</v>
      </c>
      <c r="U148" s="158">
        <f>'Dezechilibre(MWh)'!W148/10.711/1000</f>
        <v>0</v>
      </c>
      <c r="V148" s="158">
        <f>'Dezechilibre(MWh)'!X148/10.711/1000</f>
        <v>0</v>
      </c>
      <c r="W148" s="158">
        <f>'Dezechilibre(MWh)'!Y148/10.711/1000</f>
        <v>0</v>
      </c>
      <c r="X148" s="158">
        <f>'Dezechilibre(MWh)'!Z148/10.711/1000</f>
        <v>0</v>
      </c>
      <c r="Y148" s="158">
        <f>'Dezechilibre(MWh)'!AA148/10.711/1000</f>
        <v>0</v>
      </c>
      <c r="Z148" s="158">
        <f>'Dezechilibre(MWh)'!AB148/10.711/1000</f>
        <v>0</v>
      </c>
      <c r="AA148" s="158">
        <f>'Dezechilibre(MWh)'!AC148/10.711/1000</f>
        <v>0</v>
      </c>
      <c r="AB148" s="158">
        <f>'Dezechilibre(MWh)'!AD148/10.711/1000</f>
        <v>0</v>
      </c>
      <c r="AC148" s="158">
        <f>'Dezechilibre(MWh)'!AE148/10.711/1000</f>
        <v>0</v>
      </c>
      <c r="AD148" s="158">
        <f>'Dezechilibre(MWh)'!AF148/10.711/1000</f>
        <v>0</v>
      </c>
      <c r="AE148" s="158">
        <f>'Dezechilibre(MWh)'!AG148/10.711/1000</f>
        <v>0</v>
      </c>
      <c r="AF148" s="158">
        <f>'Dezechilibre(MWh)'!AH148/10.711/1000</f>
        <v>0</v>
      </c>
      <c r="AG148" s="158">
        <f>'Dezechilibre(MWh)'!AI148/10.711/1000</f>
        <v>0</v>
      </c>
      <c r="AH148" s="158">
        <f>'Dezechilibre(MWh)'!AJ148/10.711/1000</f>
        <v>0</v>
      </c>
    </row>
    <row r="149" spans="1:34" s="13" customFormat="1" x14ac:dyDescent="0.45">
      <c r="A149" s="156">
        <v>147</v>
      </c>
      <c r="B149" s="179" t="s">
        <v>345</v>
      </c>
      <c r="C149" s="157">
        <f t="shared" si="2"/>
        <v>1.1281072728970218E-3</v>
      </c>
      <c r="D149" s="158">
        <f>'Dezechilibre(MWh)'!F149/10.711/1000</f>
        <v>0</v>
      </c>
      <c r="E149" s="158">
        <f>'Dezechilibre(MWh)'!G149/10.711/1000</f>
        <v>0</v>
      </c>
      <c r="F149" s="158">
        <f>'Dezechilibre(MWh)'!H149/10.711/1000</f>
        <v>0</v>
      </c>
      <c r="G149" s="158">
        <f>'Dezechilibre(MWh)'!I149/10.711/1000</f>
        <v>0</v>
      </c>
      <c r="H149" s="158">
        <f>'Dezechilibre(MWh)'!J149/10.711/1000</f>
        <v>0</v>
      </c>
      <c r="I149" s="158">
        <f>'Dezechilibre(MWh)'!K149/10.711/1000</f>
        <v>1.9704929511716926E-4</v>
      </c>
      <c r="J149" s="158">
        <f>'Dezechilibre(MWh)'!L149/10.711/1000</f>
        <v>1.9704929511716926E-4</v>
      </c>
      <c r="K149" s="158">
        <f>'Dezechilibre(MWh)'!M149/10.711/1000</f>
        <v>1.576394360937354E-4</v>
      </c>
      <c r="L149" s="158">
        <f>'Dezechilibre(MWh)'!N149/10.711/1000</f>
        <v>1.9704929511716926E-4</v>
      </c>
      <c r="M149" s="158">
        <f>'Dezechilibre(MWh)'!O149/10.711/1000</f>
        <v>1.8227065633460928E-4</v>
      </c>
      <c r="N149" s="158">
        <f>'Dezechilibre(MWh)'!P149/10.711/1000</f>
        <v>1.9704929511716926E-4</v>
      </c>
      <c r="O149" s="158">
        <f>'Dezechilibre(MWh)'!Q149/10.711/1000</f>
        <v>0</v>
      </c>
      <c r="P149" s="158">
        <f>'Dezechilibre(MWh)'!R149/10.711/1000</f>
        <v>0</v>
      </c>
      <c r="Q149" s="158">
        <f>'Dezechilibre(MWh)'!S149/10.711/1000</f>
        <v>0</v>
      </c>
      <c r="R149" s="158">
        <f>'Dezechilibre(MWh)'!T149/10.711/1000</f>
        <v>0</v>
      </c>
      <c r="S149" s="158">
        <f>'Dezechilibre(MWh)'!U149/10.711/1000</f>
        <v>0</v>
      </c>
      <c r="T149" s="158">
        <f>'Dezechilibre(MWh)'!V149/10.711/1000</f>
        <v>0</v>
      </c>
      <c r="U149" s="158">
        <f>'Dezechilibre(MWh)'!W149/10.711/1000</f>
        <v>0</v>
      </c>
      <c r="V149" s="158">
        <f>'Dezechilibre(MWh)'!X149/10.711/1000</f>
        <v>0</v>
      </c>
      <c r="W149" s="158">
        <f>'Dezechilibre(MWh)'!Y149/10.711/1000</f>
        <v>0</v>
      </c>
      <c r="X149" s="158">
        <f>'Dezechilibre(MWh)'!Z149/10.711/1000</f>
        <v>0</v>
      </c>
      <c r="Y149" s="158">
        <f>'Dezechilibre(MWh)'!AA149/10.711/1000</f>
        <v>0</v>
      </c>
      <c r="Z149" s="158">
        <f>'Dezechilibre(MWh)'!AB149/10.711/1000</f>
        <v>0</v>
      </c>
      <c r="AA149" s="158">
        <f>'Dezechilibre(MWh)'!AC149/10.711/1000</f>
        <v>0</v>
      </c>
      <c r="AB149" s="158">
        <f>'Dezechilibre(MWh)'!AD149/10.711/1000</f>
        <v>0</v>
      </c>
      <c r="AC149" s="158">
        <f>'Dezechilibre(MWh)'!AE149/10.711/1000</f>
        <v>0</v>
      </c>
      <c r="AD149" s="158">
        <f>'Dezechilibre(MWh)'!AF149/10.711/1000</f>
        <v>0</v>
      </c>
      <c r="AE149" s="158">
        <f>'Dezechilibre(MWh)'!AG149/10.711/1000</f>
        <v>0</v>
      </c>
      <c r="AF149" s="158">
        <f>'Dezechilibre(MWh)'!AH149/10.711/1000</f>
        <v>0</v>
      </c>
      <c r="AG149" s="158">
        <f>'Dezechilibre(MWh)'!AI149/10.711/1000</f>
        <v>0</v>
      </c>
      <c r="AH149" s="158">
        <f>'Dezechilibre(MWh)'!AJ149/10.711/1000</f>
        <v>0</v>
      </c>
    </row>
    <row r="150" spans="1:34" s="13" customFormat="1" x14ac:dyDescent="0.45">
      <c r="A150" s="102">
        <v>148</v>
      </c>
      <c r="B150" s="179" t="s">
        <v>343</v>
      </c>
      <c r="C150" s="157">
        <f t="shared" si="2"/>
        <v>0</v>
      </c>
      <c r="D150" s="158">
        <f>'Dezechilibre(MWh)'!F150/10.711/1000</f>
        <v>0</v>
      </c>
      <c r="E150" s="158">
        <f>'Dezechilibre(MWh)'!G150/10.711/1000</f>
        <v>0</v>
      </c>
      <c r="F150" s="158">
        <f>'Dezechilibre(MWh)'!H150/10.711/1000</f>
        <v>0</v>
      </c>
      <c r="G150" s="158">
        <f>'Dezechilibre(MWh)'!I150/10.711/1000</f>
        <v>0</v>
      </c>
      <c r="H150" s="158">
        <f>'Dezechilibre(MWh)'!J150/10.711/1000</f>
        <v>0</v>
      </c>
      <c r="I150" s="158">
        <f>'Dezechilibre(MWh)'!K150/10.711/1000</f>
        <v>0</v>
      </c>
      <c r="J150" s="158">
        <f>'Dezechilibre(MWh)'!L150/10.711/1000</f>
        <v>0</v>
      </c>
      <c r="K150" s="158">
        <f>'Dezechilibre(MWh)'!M150/10.711/1000</f>
        <v>0</v>
      </c>
      <c r="L150" s="158">
        <f>'Dezechilibre(MWh)'!N150/10.711/1000</f>
        <v>0</v>
      </c>
      <c r="M150" s="158">
        <f>'Dezechilibre(MWh)'!O150/10.711/1000</f>
        <v>0</v>
      </c>
      <c r="N150" s="158">
        <f>'Dezechilibre(MWh)'!P150/10.711/1000</f>
        <v>0</v>
      </c>
      <c r="O150" s="158">
        <f>'Dezechilibre(MWh)'!Q150/10.711/1000</f>
        <v>0</v>
      </c>
      <c r="P150" s="158">
        <f>'Dezechilibre(MWh)'!R150/10.711/1000</f>
        <v>0</v>
      </c>
      <c r="Q150" s="158">
        <f>'Dezechilibre(MWh)'!S150/10.711/1000</f>
        <v>0</v>
      </c>
      <c r="R150" s="158">
        <f>'Dezechilibre(MWh)'!T150/10.711/1000</f>
        <v>0</v>
      </c>
      <c r="S150" s="158">
        <f>'Dezechilibre(MWh)'!U150/10.711/1000</f>
        <v>0</v>
      </c>
      <c r="T150" s="158">
        <f>'Dezechilibre(MWh)'!V150/10.711/1000</f>
        <v>0</v>
      </c>
      <c r="U150" s="158">
        <f>'Dezechilibre(MWh)'!W150/10.711/1000</f>
        <v>0</v>
      </c>
      <c r="V150" s="158">
        <f>'Dezechilibre(MWh)'!X150/10.711/1000</f>
        <v>0</v>
      </c>
      <c r="W150" s="158">
        <f>'Dezechilibre(MWh)'!Y150/10.711/1000</f>
        <v>0</v>
      </c>
      <c r="X150" s="158">
        <f>'Dezechilibre(MWh)'!Z150/10.711/1000</f>
        <v>0</v>
      </c>
      <c r="Y150" s="158">
        <f>'Dezechilibre(MWh)'!AA150/10.711/1000</f>
        <v>0</v>
      </c>
      <c r="Z150" s="158">
        <f>'Dezechilibre(MWh)'!AB150/10.711/1000</f>
        <v>0</v>
      </c>
      <c r="AA150" s="158">
        <f>'Dezechilibre(MWh)'!AC150/10.711/1000</f>
        <v>0</v>
      </c>
      <c r="AB150" s="158">
        <f>'Dezechilibre(MWh)'!AD150/10.711/1000</f>
        <v>0</v>
      </c>
      <c r="AC150" s="158">
        <f>'Dezechilibre(MWh)'!AE150/10.711/1000</f>
        <v>0</v>
      </c>
      <c r="AD150" s="158">
        <f>'Dezechilibre(MWh)'!AF150/10.711/1000</f>
        <v>0</v>
      </c>
      <c r="AE150" s="158">
        <f>'Dezechilibre(MWh)'!AG150/10.711/1000</f>
        <v>0</v>
      </c>
      <c r="AF150" s="158">
        <f>'Dezechilibre(MWh)'!AH150/10.711/1000</f>
        <v>0</v>
      </c>
      <c r="AG150" s="158">
        <f>'Dezechilibre(MWh)'!AI150/10.711/1000</f>
        <v>0</v>
      </c>
      <c r="AH150" s="158">
        <f>'Dezechilibre(MWh)'!AJ150/10.711/1000</f>
        <v>0</v>
      </c>
    </row>
    <row r="151" spans="1:34" s="13" customFormat="1" x14ac:dyDescent="0.45">
      <c r="A151" s="156">
        <v>149</v>
      </c>
      <c r="B151" s="179" t="s">
        <v>347</v>
      </c>
      <c r="C151" s="157">
        <f t="shared" si="2"/>
        <v>0</v>
      </c>
      <c r="D151" s="158">
        <f>'Dezechilibre(MWh)'!F151/10.711/1000</f>
        <v>0</v>
      </c>
      <c r="E151" s="158">
        <f>'Dezechilibre(MWh)'!G151/10.711/1000</f>
        <v>0</v>
      </c>
      <c r="F151" s="158">
        <f>'Dezechilibre(MWh)'!H151/10.711/1000</f>
        <v>0</v>
      </c>
      <c r="G151" s="158">
        <f>'Dezechilibre(MWh)'!I151/10.711/1000</f>
        <v>0</v>
      </c>
      <c r="H151" s="158">
        <f>'Dezechilibre(MWh)'!J151/10.711/1000</f>
        <v>0</v>
      </c>
      <c r="I151" s="158">
        <f>'Dezechilibre(MWh)'!K151/10.711/1000</f>
        <v>0</v>
      </c>
      <c r="J151" s="158">
        <f>'Dezechilibre(MWh)'!L151/10.711/1000</f>
        <v>0</v>
      </c>
      <c r="K151" s="158">
        <f>'Dezechilibre(MWh)'!M151/10.711/1000</f>
        <v>0</v>
      </c>
      <c r="L151" s="158">
        <f>'Dezechilibre(MWh)'!N151/10.711/1000</f>
        <v>0</v>
      </c>
      <c r="M151" s="158">
        <f>'Dezechilibre(MWh)'!O151/10.711/1000</f>
        <v>0</v>
      </c>
      <c r="N151" s="158">
        <f>'Dezechilibre(MWh)'!P151/10.711/1000</f>
        <v>0</v>
      </c>
      <c r="O151" s="158">
        <f>'Dezechilibre(MWh)'!Q151/10.711/1000</f>
        <v>0</v>
      </c>
      <c r="P151" s="158">
        <f>'Dezechilibre(MWh)'!R151/10.711/1000</f>
        <v>0</v>
      </c>
      <c r="Q151" s="158">
        <f>'Dezechilibre(MWh)'!S151/10.711/1000</f>
        <v>0</v>
      </c>
      <c r="R151" s="158">
        <f>'Dezechilibre(MWh)'!T151/10.711/1000</f>
        <v>0</v>
      </c>
      <c r="S151" s="158">
        <f>'Dezechilibre(MWh)'!U151/10.711/1000</f>
        <v>0</v>
      </c>
      <c r="T151" s="158">
        <f>'Dezechilibre(MWh)'!V151/10.711/1000</f>
        <v>0</v>
      </c>
      <c r="U151" s="158">
        <f>'Dezechilibre(MWh)'!W151/10.711/1000</f>
        <v>0</v>
      </c>
      <c r="V151" s="158">
        <f>'Dezechilibre(MWh)'!X151/10.711/1000</f>
        <v>0</v>
      </c>
      <c r="W151" s="158">
        <f>'Dezechilibre(MWh)'!Y151/10.711/1000</f>
        <v>0</v>
      </c>
      <c r="X151" s="158">
        <f>'Dezechilibre(MWh)'!Z151/10.711/1000</f>
        <v>0</v>
      </c>
      <c r="Y151" s="158">
        <f>'Dezechilibre(MWh)'!AA151/10.711/1000</f>
        <v>0</v>
      </c>
      <c r="Z151" s="158">
        <f>'Dezechilibre(MWh)'!AB151/10.711/1000</f>
        <v>0</v>
      </c>
      <c r="AA151" s="158">
        <f>'Dezechilibre(MWh)'!AC151/10.711/1000</f>
        <v>0</v>
      </c>
      <c r="AB151" s="158">
        <f>'Dezechilibre(MWh)'!AD151/10.711/1000</f>
        <v>0</v>
      </c>
      <c r="AC151" s="158">
        <f>'Dezechilibre(MWh)'!AE151/10.711/1000</f>
        <v>0</v>
      </c>
      <c r="AD151" s="158">
        <f>'Dezechilibre(MWh)'!AF151/10.711/1000</f>
        <v>0</v>
      </c>
      <c r="AE151" s="158">
        <f>'Dezechilibre(MWh)'!AG151/10.711/1000</f>
        <v>0</v>
      </c>
      <c r="AF151" s="158">
        <f>'Dezechilibre(MWh)'!AH151/10.711/1000</f>
        <v>0</v>
      </c>
      <c r="AG151" s="158">
        <f>'Dezechilibre(MWh)'!AI151/10.711/1000</f>
        <v>0</v>
      </c>
      <c r="AH151" s="158">
        <f>'Dezechilibre(MWh)'!AJ151/10.711/1000</f>
        <v>0</v>
      </c>
    </row>
    <row r="152" spans="1:34" s="13" customFormat="1" x14ac:dyDescent="0.45">
      <c r="A152" s="102">
        <v>150</v>
      </c>
      <c r="B152" s="179" t="s">
        <v>350</v>
      </c>
      <c r="C152" s="157">
        <f>SUM(D152:AH152)</f>
        <v>0</v>
      </c>
      <c r="D152" s="158">
        <f>'Dezechilibre(MWh)'!F152/10.711/1000</f>
        <v>0</v>
      </c>
      <c r="E152" s="158">
        <f>'Dezechilibre(MWh)'!G152/10.711/1000</f>
        <v>0</v>
      </c>
      <c r="F152" s="158">
        <f>'Dezechilibre(MWh)'!H152/10.711/1000</f>
        <v>0</v>
      </c>
      <c r="G152" s="158">
        <f>'Dezechilibre(MWh)'!I152/10.711/1000</f>
        <v>0</v>
      </c>
      <c r="H152" s="158">
        <f>'Dezechilibre(MWh)'!J152/10.711/1000</f>
        <v>0</v>
      </c>
      <c r="I152" s="158">
        <f>'Dezechilibre(MWh)'!K152/10.711/1000</f>
        <v>0</v>
      </c>
      <c r="J152" s="158">
        <f>'Dezechilibre(MWh)'!L152/10.711/1000</f>
        <v>0</v>
      </c>
      <c r="K152" s="158">
        <f>'Dezechilibre(MWh)'!M152/10.711/1000</f>
        <v>0</v>
      </c>
      <c r="L152" s="158">
        <f>'Dezechilibre(MWh)'!N152/10.711/1000</f>
        <v>0</v>
      </c>
      <c r="M152" s="158">
        <f>'Dezechilibre(MWh)'!O152/10.711/1000</f>
        <v>0</v>
      </c>
      <c r="N152" s="158">
        <f>'Dezechilibre(MWh)'!P152/10.711/1000</f>
        <v>0</v>
      </c>
      <c r="O152" s="158">
        <f>'Dezechilibre(MWh)'!Q152/10.711/1000</f>
        <v>0</v>
      </c>
      <c r="P152" s="158">
        <f>'Dezechilibre(MWh)'!R152/10.711/1000</f>
        <v>0</v>
      </c>
      <c r="Q152" s="158">
        <f>'Dezechilibre(MWh)'!S152/10.711/1000</f>
        <v>0</v>
      </c>
      <c r="R152" s="158">
        <f>'Dezechilibre(MWh)'!T152/10.711/1000</f>
        <v>0</v>
      </c>
      <c r="S152" s="158">
        <f>'Dezechilibre(MWh)'!U152/10.711/1000</f>
        <v>0</v>
      </c>
      <c r="T152" s="158">
        <f>'Dezechilibre(MWh)'!V152/10.711/1000</f>
        <v>0</v>
      </c>
      <c r="U152" s="158">
        <f>'Dezechilibre(MWh)'!W152/10.711/1000</f>
        <v>0</v>
      </c>
      <c r="V152" s="158">
        <f>'Dezechilibre(MWh)'!X152/10.711/1000</f>
        <v>0</v>
      </c>
      <c r="W152" s="158">
        <f>'Dezechilibre(MWh)'!Y152/10.711/1000</f>
        <v>0</v>
      </c>
      <c r="X152" s="158">
        <f>'Dezechilibre(MWh)'!Z152/10.711/1000</f>
        <v>0</v>
      </c>
      <c r="Y152" s="158">
        <f>'Dezechilibre(MWh)'!AA152/10.711/1000</f>
        <v>0</v>
      </c>
      <c r="Z152" s="158">
        <f>'Dezechilibre(MWh)'!AB152/10.711/1000</f>
        <v>0</v>
      </c>
      <c r="AA152" s="158">
        <f>'Dezechilibre(MWh)'!AC152/10.711/1000</f>
        <v>0</v>
      </c>
      <c r="AB152" s="158">
        <f>'Dezechilibre(MWh)'!AD152/10.711/1000</f>
        <v>0</v>
      </c>
      <c r="AC152" s="158">
        <f>'Dezechilibre(MWh)'!AE152/10.711/1000</f>
        <v>0</v>
      </c>
      <c r="AD152" s="158">
        <f>'Dezechilibre(MWh)'!AF152/10.711/1000</f>
        <v>0</v>
      </c>
      <c r="AE152" s="158">
        <f>'Dezechilibre(MWh)'!AG152/10.711/1000</f>
        <v>0</v>
      </c>
      <c r="AF152" s="158">
        <f>'Dezechilibre(MWh)'!AH152/10.711/1000</f>
        <v>0</v>
      </c>
      <c r="AG152" s="158">
        <f>'Dezechilibre(MWh)'!AI152/10.711/1000</f>
        <v>0</v>
      </c>
      <c r="AH152" s="158">
        <f>'Dezechilibre(MWh)'!AJ152/10.711/1000</f>
        <v>0</v>
      </c>
    </row>
    <row r="153" spans="1:34" s="13" customFormat="1" x14ac:dyDescent="0.45">
      <c r="A153" s="156">
        <v>151</v>
      </c>
      <c r="B153" s="179" t="s">
        <v>351</v>
      </c>
      <c r="C153" s="157">
        <f>SUM(D153:AH153)</f>
        <v>-1.9062552516104929E-4</v>
      </c>
      <c r="D153" s="158">
        <f>'Dezechilibre(MWh)'!F153/10.711/1000</f>
        <v>0</v>
      </c>
      <c r="E153" s="158">
        <f>'Dezechilibre(MWh)'!G153/10.711/1000</f>
        <v>-4.9262440481747735E-6</v>
      </c>
      <c r="F153" s="158">
        <f>'Dezechilibre(MWh)'!H153/10.711/1000</f>
        <v>-4.1380356642703759E-5</v>
      </c>
      <c r="G153" s="158">
        <f>'Dezechilibre(MWh)'!I153/10.711/1000</f>
        <v>-4.1380356642703759E-5</v>
      </c>
      <c r="H153" s="158">
        <f>'Dezechilibre(MWh)'!J153/10.711/1000</f>
        <v>-4.1380356642703759E-5</v>
      </c>
      <c r="I153" s="158">
        <f>'Dezechilibre(MWh)'!K153/10.711/1000</f>
        <v>-4.1380356642703759E-5</v>
      </c>
      <c r="J153" s="158">
        <f>'Dezechilibre(MWh)'!L153/10.711/1000</f>
        <v>-4.1380356642703759E-5</v>
      </c>
      <c r="K153" s="158">
        <f>'Dezechilibre(MWh)'!M153/10.711/1000</f>
        <v>-4.1380356642703759E-5</v>
      </c>
      <c r="L153" s="158">
        <f>'Dezechilibre(MWh)'!N153/10.711/1000</f>
        <v>-4.1380356642703759E-5</v>
      </c>
      <c r="M153" s="158">
        <f>'Dezechilibre(MWh)'!O153/10.711/1000</f>
        <v>5.1981607693025867E-5</v>
      </c>
      <c r="N153" s="158">
        <f>'Dezechilibre(MWh)'!P153/10.711/1000</f>
        <v>5.1981607693025867E-5</v>
      </c>
      <c r="O153" s="158">
        <f>'Dezechilibre(MWh)'!Q153/10.711/1000</f>
        <v>0</v>
      </c>
      <c r="P153" s="158">
        <f>'Dezechilibre(MWh)'!R153/10.711/1000</f>
        <v>0</v>
      </c>
      <c r="Q153" s="158">
        <f>'Dezechilibre(MWh)'!S153/10.711/1000</f>
        <v>0</v>
      </c>
      <c r="R153" s="158">
        <f>'Dezechilibre(MWh)'!T153/10.711/1000</f>
        <v>0</v>
      </c>
      <c r="S153" s="158">
        <f>'Dezechilibre(MWh)'!U153/10.711/1000</f>
        <v>0</v>
      </c>
      <c r="T153" s="158">
        <f>'Dezechilibre(MWh)'!V153/10.711/1000</f>
        <v>0</v>
      </c>
      <c r="U153" s="158">
        <f>'Dezechilibre(MWh)'!W153/10.711/1000</f>
        <v>0</v>
      </c>
      <c r="V153" s="158">
        <f>'Dezechilibre(MWh)'!X153/10.711/1000</f>
        <v>0</v>
      </c>
      <c r="W153" s="158">
        <f>'Dezechilibre(MWh)'!Y153/10.711/1000</f>
        <v>0</v>
      </c>
      <c r="X153" s="158">
        <f>'Dezechilibre(MWh)'!Z153/10.711/1000</f>
        <v>0</v>
      </c>
      <c r="Y153" s="158">
        <f>'Dezechilibre(MWh)'!AA153/10.711/1000</f>
        <v>0</v>
      </c>
      <c r="Z153" s="158">
        <f>'Dezechilibre(MWh)'!AB153/10.711/1000</f>
        <v>0</v>
      </c>
      <c r="AA153" s="158">
        <f>'Dezechilibre(MWh)'!AC153/10.711/1000</f>
        <v>0</v>
      </c>
      <c r="AB153" s="158">
        <f>'Dezechilibre(MWh)'!AD153/10.711/1000</f>
        <v>0</v>
      </c>
      <c r="AC153" s="158">
        <f>'Dezechilibre(MWh)'!AE153/10.711/1000</f>
        <v>0</v>
      </c>
      <c r="AD153" s="158">
        <f>'Dezechilibre(MWh)'!AF153/10.711/1000</f>
        <v>0</v>
      </c>
      <c r="AE153" s="158">
        <f>'Dezechilibre(MWh)'!AG153/10.711/1000</f>
        <v>0</v>
      </c>
      <c r="AF153" s="158">
        <f>'Dezechilibre(MWh)'!AH153/10.711/1000</f>
        <v>0</v>
      </c>
      <c r="AG153" s="158">
        <f>'Dezechilibre(MWh)'!AI153/10.711/1000</f>
        <v>0</v>
      </c>
      <c r="AH153" s="158">
        <f>'Dezechilibre(MWh)'!AJ153/10.711/1000</f>
        <v>0</v>
      </c>
    </row>
    <row r="154" spans="1:34" s="13" customFormat="1" x14ac:dyDescent="0.45">
      <c r="A154" s="102">
        <v>152</v>
      </c>
      <c r="B154" s="179" t="s">
        <v>353</v>
      </c>
      <c r="C154" s="157">
        <f t="shared" ref="C154:C165" si="3">SUM(D154:AH154)</f>
        <v>0</v>
      </c>
      <c r="D154" s="158">
        <f>'Dezechilibre(MWh)'!F154/10.711/1000</f>
        <v>0</v>
      </c>
      <c r="E154" s="158">
        <f>'Dezechilibre(MWh)'!G154/10.711/1000</f>
        <v>0</v>
      </c>
      <c r="F154" s="158">
        <f>'Dezechilibre(MWh)'!H154/10.711/1000</f>
        <v>0</v>
      </c>
      <c r="G154" s="158">
        <f>'Dezechilibre(MWh)'!I154/10.711/1000</f>
        <v>0</v>
      </c>
      <c r="H154" s="158">
        <f>'Dezechilibre(MWh)'!J154/10.711/1000</f>
        <v>0</v>
      </c>
      <c r="I154" s="158">
        <f>'Dezechilibre(MWh)'!K154/10.711/1000</f>
        <v>0</v>
      </c>
      <c r="J154" s="158">
        <f>'Dezechilibre(MWh)'!L154/10.711/1000</f>
        <v>0</v>
      </c>
      <c r="K154" s="158">
        <f>'Dezechilibre(MWh)'!M154/10.711/1000</f>
        <v>0</v>
      </c>
      <c r="L154" s="158">
        <f>'Dezechilibre(MWh)'!N154/10.711/1000</f>
        <v>0</v>
      </c>
      <c r="M154" s="158">
        <f>'Dezechilibre(MWh)'!O154/10.711/1000</f>
        <v>0</v>
      </c>
      <c r="N154" s="158">
        <f>'Dezechilibre(MWh)'!P154/10.711/1000</f>
        <v>0</v>
      </c>
      <c r="O154" s="158">
        <f>'Dezechilibre(MWh)'!Q154/10.711/1000</f>
        <v>0</v>
      </c>
      <c r="P154" s="158">
        <f>'Dezechilibre(MWh)'!R154/10.711/1000</f>
        <v>0</v>
      </c>
      <c r="Q154" s="158">
        <f>'Dezechilibre(MWh)'!S154/10.711/1000</f>
        <v>0</v>
      </c>
      <c r="R154" s="158">
        <f>'Dezechilibre(MWh)'!T154/10.711/1000</f>
        <v>0</v>
      </c>
      <c r="S154" s="158">
        <f>'Dezechilibre(MWh)'!U154/10.711/1000</f>
        <v>0</v>
      </c>
      <c r="T154" s="158">
        <f>'Dezechilibre(MWh)'!V154/10.711/1000</f>
        <v>0</v>
      </c>
      <c r="U154" s="158">
        <f>'Dezechilibre(MWh)'!W154/10.711/1000</f>
        <v>0</v>
      </c>
      <c r="V154" s="158">
        <f>'Dezechilibre(MWh)'!X154/10.711/1000</f>
        <v>0</v>
      </c>
      <c r="W154" s="158">
        <f>'Dezechilibre(MWh)'!Y154/10.711/1000</f>
        <v>0</v>
      </c>
      <c r="X154" s="158">
        <f>'Dezechilibre(MWh)'!Z154/10.711/1000</f>
        <v>0</v>
      </c>
      <c r="Y154" s="158">
        <f>'Dezechilibre(MWh)'!AA154/10.711/1000</f>
        <v>0</v>
      </c>
      <c r="Z154" s="158">
        <f>'Dezechilibre(MWh)'!AB154/10.711/1000</f>
        <v>0</v>
      </c>
      <c r="AA154" s="158">
        <f>'Dezechilibre(MWh)'!AC154/10.711/1000</f>
        <v>0</v>
      </c>
      <c r="AB154" s="158">
        <f>'Dezechilibre(MWh)'!AD154/10.711/1000</f>
        <v>0</v>
      </c>
      <c r="AC154" s="158">
        <f>'Dezechilibre(MWh)'!AE154/10.711/1000</f>
        <v>0</v>
      </c>
      <c r="AD154" s="158">
        <f>'Dezechilibre(MWh)'!AF154/10.711/1000</f>
        <v>0</v>
      </c>
      <c r="AE154" s="158">
        <f>'Dezechilibre(MWh)'!AG154/10.711/1000</f>
        <v>0</v>
      </c>
      <c r="AF154" s="158">
        <f>'Dezechilibre(MWh)'!AH154/10.711/1000</f>
        <v>0</v>
      </c>
      <c r="AG154" s="158">
        <f>'Dezechilibre(MWh)'!AI154/10.711/1000</f>
        <v>0</v>
      </c>
      <c r="AH154" s="158">
        <f>'Dezechilibre(MWh)'!AJ154/10.711/1000</f>
        <v>0</v>
      </c>
    </row>
    <row r="155" spans="1:34" s="13" customFormat="1" x14ac:dyDescent="0.45">
      <c r="A155" s="156">
        <v>153</v>
      </c>
      <c r="B155" s="179" t="s">
        <v>355</v>
      </c>
      <c r="C155" s="157">
        <f t="shared" si="3"/>
        <v>0</v>
      </c>
      <c r="D155" s="158">
        <f>'Dezechilibre(MWh)'!F155/10.711/1000</f>
        <v>0</v>
      </c>
      <c r="E155" s="158">
        <f>'Dezechilibre(MWh)'!G155/10.711/1000</f>
        <v>0</v>
      </c>
      <c r="F155" s="158">
        <f>'Dezechilibre(MWh)'!H155/10.711/1000</f>
        <v>0</v>
      </c>
      <c r="G155" s="158">
        <f>'Dezechilibre(MWh)'!I155/10.711/1000</f>
        <v>0</v>
      </c>
      <c r="H155" s="158">
        <f>'Dezechilibre(MWh)'!J155/10.711/1000</f>
        <v>0</v>
      </c>
      <c r="I155" s="158">
        <f>'Dezechilibre(MWh)'!K155/10.711/1000</f>
        <v>0</v>
      </c>
      <c r="J155" s="158">
        <f>'Dezechilibre(MWh)'!L155/10.711/1000</f>
        <v>0</v>
      </c>
      <c r="K155" s="158">
        <f>'Dezechilibre(MWh)'!M155/10.711/1000</f>
        <v>0</v>
      </c>
      <c r="L155" s="158">
        <f>'Dezechilibre(MWh)'!N155/10.711/1000</f>
        <v>0</v>
      </c>
      <c r="M155" s="158">
        <f>'Dezechilibre(MWh)'!O155/10.711/1000</f>
        <v>0</v>
      </c>
      <c r="N155" s="158">
        <f>'Dezechilibre(MWh)'!P155/10.711/1000</f>
        <v>0</v>
      </c>
      <c r="O155" s="158">
        <f>'Dezechilibre(MWh)'!Q155/10.711/1000</f>
        <v>0</v>
      </c>
      <c r="P155" s="158">
        <f>'Dezechilibre(MWh)'!R155/10.711/1000</f>
        <v>0</v>
      </c>
      <c r="Q155" s="158">
        <f>'Dezechilibre(MWh)'!S155/10.711/1000</f>
        <v>0</v>
      </c>
      <c r="R155" s="158">
        <f>'Dezechilibre(MWh)'!T155/10.711/1000</f>
        <v>0</v>
      </c>
      <c r="S155" s="158">
        <f>'Dezechilibre(MWh)'!U155/10.711/1000</f>
        <v>0</v>
      </c>
      <c r="T155" s="158">
        <f>'Dezechilibre(MWh)'!V155/10.711/1000</f>
        <v>0</v>
      </c>
      <c r="U155" s="158">
        <f>'Dezechilibre(MWh)'!W155/10.711/1000</f>
        <v>0</v>
      </c>
      <c r="V155" s="158">
        <f>'Dezechilibre(MWh)'!X155/10.711/1000</f>
        <v>0</v>
      </c>
      <c r="W155" s="158">
        <f>'Dezechilibre(MWh)'!Y155/10.711/1000</f>
        <v>0</v>
      </c>
      <c r="X155" s="158">
        <f>'Dezechilibre(MWh)'!Z155/10.711/1000</f>
        <v>0</v>
      </c>
      <c r="Y155" s="158">
        <f>'Dezechilibre(MWh)'!AA155/10.711/1000</f>
        <v>0</v>
      </c>
      <c r="Z155" s="158">
        <f>'Dezechilibre(MWh)'!AB155/10.711/1000</f>
        <v>0</v>
      </c>
      <c r="AA155" s="158">
        <f>'Dezechilibre(MWh)'!AC155/10.711/1000</f>
        <v>0</v>
      </c>
      <c r="AB155" s="158">
        <f>'Dezechilibre(MWh)'!AD155/10.711/1000</f>
        <v>0</v>
      </c>
      <c r="AC155" s="158">
        <f>'Dezechilibre(MWh)'!AE155/10.711/1000</f>
        <v>0</v>
      </c>
      <c r="AD155" s="158">
        <f>'Dezechilibre(MWh)'!AF155/10.711/1000</f>
        <v>0</v>
      </c>
      <c r="AE155" s="158">
        <f>'Dezechilibre(MWh)'!AG155/10.711/1000</f>
        <v>0</v>
      </c>
      <c r="AF155" s="158">
        <f>'Dezechilibre(MWh)'!AH155/10.711/1000</f>
        <v>0</v>
      </c>
      <c r="AG155" s="158">
        <f>'Dezechilibre(MWh)'!AI155/10.711/1000</f>
        <v>0</v>
      </c>
      <c r="AH155" s="158">
        <f>'Dezechilibre(MWh)'!AJ155/10.711/1000</f>
        <v>0</v>
      </c>
    </row>
    <row r="156" spans="1:34" s="13" customFormat="1" x14ac:dyDescent="0.45">
      <c r="A156" s="102">
        <v>154</v>
      </c>
      <c r="B156" s="179" t="s">
        <v>357</v>
      </c>
      <c r="C156" s="157">
        <f t="shared" si="3"/>
        <v>0</v>
      </c>
      <c r="D156" s="158">
        <f>'Dezechilibre(MWh)'!F156/10.711/1000</f>
        <v>0</v>
      </c>
      <c r="E156" s="158">
        <f>'Dezechilibre(MWh)'!G156/10.711/1000</f>
        <v>0</v>
      </c>
      <c r="F156" s="158">
        <f>'Dezechilibre(MWh)'!H156/10.711/1000</f>
        <v>0</v>
      </c>
      <c r="G156" s="158">
        <f>'Dezechilibre(MWh)'!I156/10.711/1000</f>
        <v>0</v>
      </c>
      <c r="H156" s="158">
        <f>'Dezechilibre(MWh)'!J156/10.711/1000</f>
        <v>0</v>
      </c>
      <c r="I156" s="158">
        <f>'Dezechilibre(MWh)'!K156/10.711/1000</f>
        <v>0</v>
      </c>
      <c r="J156" s="158">
        <f>'Dezechilibre(MWh)'!L156/10.711/1000</f>
        <v>0</v>
      </c>
      <c r="K156" s="158">
        <f>'Dezechilibre(MWh)'!M156/10.711/1000</f>
        <v>0</v>
      </c>
      <c r="L156" s="158">
        <f>'Dezechilibre(MWh)'!N156/10.711/1000</f>
        <v>0</v>
      </c>
      <c r="M156" s="158">
        <f>'Dezechilibre(MWh)'!O156/10.711/1000</f>
        <v>0</v>
      </c>
      <c r="N156" s="158">
        <f>'Dezechilibre(MWh)'!P156/10.711/1000</f>
        <v>0</v>
      </c>
      <c r="O156" s="158">
        <f>'Dezechilibre(MWh)'!Q156/10.711/1000</f>
        <v>0</v>
      </c>
      <c r="P156" s="158">
        <f>'Dezechilibre(MWh)'!R156/10.711/1000</f>
        <v>0</v>
      </c>
      <c r="Q156" s="158">
        <f>'Dezechilibre(MWh)'!S156/10.711/1000</f>
        <v>0</v>
      </c>
      <c r="R156" s="158">
        <f>'Dezechilibre(MWh)'!T156/10.711/1000</f>
        <v>0</v>
      </c>
      <c r="S156" s="158">
        <f>'Dezechilibre(MWh)'!U156/10.711/1000</f>
        <v>0</v>
      </c>
      <c r="T156" s="158">
        <f>'Dezechilibre(MWh)'!V156/10.711/1000</f>
        <v>0</v>
      </c>
      <c r="U156" s="158">
        <f>'Dezechilibre(MWh)'!W156/10.711/1000</f>
        <v>0</v>
      </c>
      <c r="V156" s="158">
        <f>'Dezechilibre(MWh)'!X156/10.711/1000</f>
        <v>0</v>
      </c>
      <c r="W156" s="158">
        <f>'Dezechilibre(MWh)'!Y156/10.711/1000</f>
        <v>0</v>
      </c>
      <c r="X156" s="158">
        <f>'Dezechilibre(MWh)'!Z156/10.711/1000</f>
        <v>0</v>
      </c>
      <c r="Y156" s="158">
        <f>'Dezechilibre(MWh)'!AA156/10.711/1000</f>
        <v>0</v>
      </c>
      <c r="Z156" s="158">
        <f>'Dezechilibre(MWh)'!AB156/10.711/1000</f>
        <v>0</v>
      </c>
      <c r="AA156" s="158">
        <f>'Dezechilibre(MWh)'!AC156/10.711/1000</f>
        <v>0</v>
      </c>
      <c r="AB156" s="158">
        <f>'Dezechilibre(MWh)'!AD156/10.711/1000</f>
        <v>0</v>
      </c>
      <c r="AC156" s="158">
        <f>'Dezechilibre(MWh)'!AE156/10.711/1000</f>
        <v>0</v>
      </c>
      <c r="AD156" s="158">
        <f>'Dezechilibre(MWh)'!AF156/10.711/1000</f>
        <v>0</v>
      </c>
      <c r="AE156" s="158">
        <f>'Dezechilibre(MWh)'!AG156/10.711/1000</f>
        <v>0</v>
      </c>
      <c r="AF156" s="158">
        <f>'Dezechilibre(MWh)'!AH156/10.711/1000</f>
        <v>0</v>
      </c>
      <c r="AG156" s="158">
        <f>'Dezechilibre(MWh)'!AI156/10.711/1000</f>
        <v>0</v>
      </c>
      <c r="AH156" s="158">
        <f>'Dezechilibre(MWh)'!AJ156/10.711/1000</f>
        <v>0</v>
      </c>
    </row>
    <row r="157" spans="1:34" s="13" customFormat="1" x14ac:dyDescent="0.45">
      <c r="A157" s="156">
        <v>155</v>
      </c>
      <c r="B157" s="179" t="s">
        <v>358</v>
      </c>
      <c r="C157" s="157">
        <f t="shared" si="3"/>
        <v>0</v>
      </c>
      <c r="D157" s="158">
        <f>'Dezechilibre(MWh)'!F157/10.711/1000</f>
        <v>0</v>
      </c>
      <c r="E157" s="158">
        <f>'Dezechilibre(MWh)'!G157/10.711/1000</f>
        <v>0</v>
      </c>
      <c r="F157" s="158">
        <f>'Dezechilibre(MWh)'!H157/10.711/1000</f>
        <v>0</v>
      </c>
      <c r="G157" s="158">
        <f>'Dezechilibre(MWh)'!I157/10.711/1000</f>
        <v>0</v>
      </c>
      <c r="H157" s="158">
        <f>'Dezechilibre(MWh)'!J157/10.711/1000</f>
        <v>0</v>
      </c>
      <c r="I157" s="158">
        <f>'Dezechilibre(MWh)'!K157/10.711/1000</f>
        <v>0</v>
      </c>
      <c r="J157" s="158">
        <f>'Dezechilibre(MWh)'!L157/10.711/1000</f>
        <v>0</v>
      </c>
      <c r="K157" s="158">
        <f>'Dezechilibre(MWh)'!M157/10.711/1000</f>
        <v>0</v>
      </c>
      <c r="L157" s="158">
        <f>'Dezechilibre(MWh)'!N157/10.711/1000</f>
        <v>0</v>
      </c>
      <c r="M157" s="158">
        <f>'Dezechilibre(MWh)'!O157/10.711/1000</f>
        <v>0</v>
      </c>
      <c r="N157" s="158">
        <f>'Dezechilibre(MWh)'!P157/10.711/1000</f>
        <v>0</v>
      </c>
      <c r="O157" s="158">
        <f>'Dezechilibre(MWh)'!Q157/10.711/1000</f>
        <v>0</v>
      </c>
      <c r="P157" s="158">
        <f>'Dezechilibre(MWh)'!R157/10.711/1000</f>
        <v>0</v>
      </c>
      <c r="Q157" s="158">
        <f>'Dezechilibre(MWh)'!S157/10.711/1000</f>
        <v>0</v>
      </c>
      <c r="R157" s="158">
        <f>'Dezechilibre(MWh)'!T157/10.711/1000</f>
        <v>0</v>
      </c>
      <c r="S157" s="158">
        <f>'Dezechilibre(MWh)'!U157/10.711/1000</f>
        <v>0</v>
      </c>
      <c r="T157" s="158">
        <f>'Dezechilibre(MWh)'!V157/10.711/1000</f>
        <v>0</v>
      </c>
      <c r="U157" s="158">
        <f>'Dezechilibre(MWh)'!W157/10.711/1000</f>
        <v>0</v>
      </c>
      <c r="V157" s="158">
        <f>'Dezechilibre(MWh)'!X157/10.711/1000</f>
        <v>0</v>
      </c>
      <c r="W157" s="158">
        <f>'Dezechilibre(MWh)'!Y157/10.711/1000</f>
        <v>0</v>
      </c>
      <c r="X157" s="158">
        <f>'Dezechilibre(MWh)'!Z157/10.711/1000</f>
        <v>0</v>
      </c>
      <c r="Y157" s="158">
        <f>'Dezechilibre(MWh)'!AA157/10.711/1000</f>
        <v>0</v>
      </c>
      <c r="Z157" s="158">
        <f>'Dezechilibre(MWh)'!AB157/10.711/1000</f>
        <v>0</v>
      </c>
      <c r="AA157" s="158">
        <f>'Dezechilibre(MWh)'!AC157/10.711/1000</f>
        <v>0</v>
      </c>
      <c r="AB157" s="158">
        <f>'Dezechilibre(MWh)'!AD157/10.711/1000</f>
        <v>0</v>
      </c>
      <c r="AC157" s="158">
        <f>'Dezechilibre(MWh)'!AE157/10.711/1000</f>
        <v>0</v>
      </c>
      <c r="AD157" s="158">
        <f>'Dezechilibre(MWh)'!AF157/10.711/1000</f>
        <v>0</v>
      </c>
      <c r="AE157" s="158">
        <f>'Dezechilibre(MWh)'!AG157/10.711/1000</f>
        <v>0</v>
      </c>
      <c r="AF157" s="158">
        <f>'Dezechilibre(MWh)'!AH157/10.711/1000</f>
        <v>0</v>
      </c>
      <c r="AG157" s="158">
        <f>'Dezechilibre(MWh)'!AI157/10.711/1000</f>
        <v>0</v>
      </c>
      <c r="AH157" s="158">
        <f>'Dezechilibre(MWh)'!AJ157/10.711/1000</f>
        <v>0</v>
      </c>
    </row>
    <row r="158" spans="1:34" s="13" customFormat="1" x14ac:dyDescent="0.45">
      <c r="A158" s="102">
        <v>156</v>
      </c>
      <c r="B158" s="179" t="s">
        <v>362</v>
      </c>
      <c r="C158" s="157">
        <f t="shared" si="3"/>
        <v>0</v>
      </c>
      <c r="D158" s="158">
        <f>'Dezechilibre(MWh)'!F158/10.711/1000</f>
        <v>0</v>
      </c>
      <c r="E158" s="158">
        <f>'Dezechilibre(MWh)'!G158/10.711/1000</f>
        <v>0</v>
      </c>
      <c r="F158" s="158">
        <f>'Dezechilibre(MWh)'!H158/10.711/1000</f>
        <v>0</v>
      </c>
      <c r="G158" s="158">
        <f>'Dezechilibre(MWh)'!I158/10.711/1000</f>
        <v>0</v>
      </c>
      <c r="H158" s="158">
        <f>'Dezechilibre(MWh)'!J158/10.711/1000</f>
        <v>0</v>
      </c>
      <c r="I158" s="158">
        <f>'Dezechilibre(MWh)'!K158/10.711/1000</f>
        <v>0</v>
      </c>
      <c r="J158" s="158">
        <f>'Dezechilibre(MWh)'!L158/10.711/1000</f>
        <v>0</v>
      </c>
      <c r="K158" s="158">
        <f>'Dezechilibre(MWh)'!M158/10.711/1000</f>
        <v>0</v>
      </c>
      <c r="L158" s="158">
        <f>'Dezechilibre(MWh)'!N158/10.711/1000</f>
        <v>0</v>
      </c>
      <c r="M158" s="158">
        <f>'Dezechilibre(MWh)'!O158/10.711/1000</f>
        <v>0</v>
      </c>
      <c r="N158" s="158">
        <f>'Dezechilibre(MWh)'!P158/10.711/1000</f>
        <v>0</v>
      </c>
      <c r="O158" s="158">
        <f>'Dezechilibre(MWh)'!Q158/10.711/1000</f>
        <v>0</v>
      </c>
      <c r="P158" s="158">
        <f>'Dezechilibre(MWh)'!R158/10.711/1000</f>
        <v>0</v>
      </c>
      <c r="Q158" s="158">
        <f>'Dezechilibre(MWh)'!S158/10.711/1000</f>
        <v>0</v>
      </c>
      <c r="R158" s="158">
        <f>'Dezechilibre(MWh)'!T158/10.711/1000</f>
        <v>0</v>
      </c>
      <c r="S158" s="158">
        <f>'Dezechilibre(MWh)'!U158/10.711/1000</f>
        <v>0</v>
      </c>
      <c r="T158" s="158">
        <f>'Dezechilibre(MWh)'!V158/10.711/1000</f>
        <v>0</v>
      </c>
      <c r="U158" s="158">
        <f>'Dezechilibre(MWh)'!W158/10.711/1000</f>
        <v>0</v>
      </c>
      <c r="V158" s="158">
        <f>'Dezechilibre(MWh)'!X158/10.711/1000</f>
        <v>0</v>
      </c>
      <c r="W158" s="158">
        <f>'Dezechilibre(MWh)'!Y158/10.711/1000</f>
        <v>0</v>
      </c>
      <c r="X158" s="158">
        <f>'Dezechilibre(MWh)'!Z158/10.711/1000</f>
        <v>0</v>
      </c>
      <c r="Y158" s="158">
        <f>'Dezechilibre(MWh)'!AA158/10.711/1000</f>
        <v>0</v>
      </c>
      <c r="Z158" s="158">
        <f>'Dezechilibre(MWh)'!AB158/10.711/1000</f>
        <v>0</v>
      </c>
      <c r="AA158" s="158">
        <f>'Dezechilibre(MWh)'!AC158/10.711/1000</f>
        <v>0</v>
      </c>
      <c r="AB158" s="158">
        <f>'Dezechilibre(MWh)'!AD158/10.711/1000</f>
        <v>0</v>
      </c>
      <c r="AC158" s="158">
        <f>'Dezechilibre(MWh)'!AE158/10.711/1000</f>
        <v>0</v>
      </c>
      <c r="AD158" s="158">
        <f>'Dezechilibre(MWh)'!AF158/10.711/1000</f>
        <v>0</v>
      </c>
      <c r="AE158" s="158">
        <f>'Dezechilibre(MWh)'!AG158/10.711/1000</f>
        <v>0</v>
      </c>
      <c r="AF158" s="158">
        <f>'Dezechilibre(MWh)'!AH158/10.711/1000</f>
        <v>0</v>
      </c>
      <c r="AG158" s="158">
        <f>'Dezechilibre(MWh)'!AI158/10.711/1000</f>
        <v>0</v>
      </c>
      <c r="AH158" s="158">
        <f>'Dezechilibre(MWh)'!AJ158/10.711/1000</f>
        <v>0</v>
      </c>
    </row>
    <row r="159" spans="1:34" s="13" customFormat="1" ht="21" customHeight="1" x14ac:dyDescent="0.45">
      <c r="A159" s="156">
        <v>157</v>
      </c>
      <c r="B159" s="179" t="s">
        <v>364</v>
      </c>
      <c r="C159" s="157">
        <f t="shared" si="3"/>
        <v>-0.53040185622257496</v>
      </c>
      <c r="D159" s="158">
        <f>'Dezechilibre(MWh)'!F159/10.711/1000</f>
        <v>-9.6963046120810373E-2</v>
      </c>
      <c r="E159" s="158">
        <f>'Dezechilibre(MWh)'!G159/10.711/1000</f>
        <v>-0.19553623909999066</v>
      </c>
      <c r="F159" s="158">
        <f>'Dezechilibre(MWh)'!H159/10.711/1000</f>
        <v>-9.7476857062832614E-2</v>
      </c>
      <c r="G159" s="158">
        <f>'Dezechilibre(MWh)'!I159/10.711/1000</f>
        <v>-9.9155505555036869E-3</v>
      </c>
      <c r="H159" s="158">
        <f>'Dezechilibre(MWh)'!J159/10.711/1000</f>
        <v>-1.1801129399682569E-2</v>
      </c>
      <c r="I159" s="158">
        <f>'Dezechilibre(MWh)'!K159/10.711/1000</f>
        <v>-3.0234577537111382E-2</v>
      </c>
      <c r="J159" s="158">
        <f>'Dezechilibre(MWh)'!L159/10.711/1000</f>
        <v>1.5110129773130427E-3</v>
      </c>
      <c r="K159" s="158">
        <f>'Dezechilibre(MWh)'!M159/10.711/1000</f>
        <v>-1.2912741854168613E-2</v>
      </c>
      <c r="L159" s="158">
        <f>'Dezechilibre(MWh)'!N159/10.711/1000</f>
        <v>-4.1109476799551854E-2</v>
      </c>
      <c r="M159" s="158">
        <f>'Dezechilibre(MWh)'!O159/10.711/1000</f>
        <v>-1.1688291009242834E-2</v>
      </c>
      <c r="N159" s="158">
        <f>'Dezechilibre(MWh)'!P159/10.711/1000</f>
        <v>-2.4274959760993371E-2</v>
      </c>
      <c r="O159" s="158">
        <f>'Dezechilibre(MWh)'!Q159/10.711/1000</f>
        <v>0</v>
      </c>
      <c r="P159" s="158">
        <f>'Dezechilibre(MWh)'!R159/10.711/1000</f>
        <v>0</v>
      </c>
      <c r="Q159" s="158">
        <f>'Dezechilibre(MWh)'!S159/10.711/1000</f>
        <v>0</v>
      </c>
      <c r="R159" s="158">
        <f>'Dezechilibre(MWh)'!T159/10.711/1000</f>
        <v>0</v>
      </c>
      <c r="S159" s="158">
        <f>'Dezechilibre(MWh)'!U159/10.711/1000</f>
        <v>0</v>
      </c>
      <c r="T159" s="158">
        <f>'Dezechilibre(MWh)'!V159/10.711/1000</f>
        <v>0</v>
      </c>
      <c r="U159" s="158">
        <f>'Dezechilibre(MWh)'!W159/10.711/1000</f>
        <v>0</v>
      </c>
      <c r="V159" s="158">
        <f>'Dezechilibre(MWh)'!X159/10.711/1000</f>
        <v>0</v>
      </c>
      <c r="W159" s="158">
        <f>'Dezechilibre(MWh)'!Y159/10.711/1000</f>
        <v>0</v>
      </c>
      <c r="X159" s="158">
        <f>'Dezechilibre(MWh)'!Z159/10.711/1000</f>
        <v>0</v>
      </c>
      <c r="Y159" s="158">
        <f>'Dezechilibre(MWh)'!AA159/10.711/1000</f>
        <v>0</v>
      </c>
      <c r="Z159" s="158">
        <f>'Dezechilibre(MWh)'!AB159/10.711/1000</f>
        <v>0</v>
      </c>
      <c r="AA159" s="158">
        <f>'Dezechilibre(MWh)'!AC159/10.711/1000</f>
        <v>0</v>
      </c>
      <c r="AB159" s="158">
        <f>'Dezechilibre(MWh)'!AD159/10.711/1000</f>
        <v>0</v>
      </c>
      <c r="AC159" s="158">
        <f>'Dezechilibre(MWh)'!AE159/10.711/1000</f>
        <v>0</v>
      </c>
      <c r="AD159" s="158">
        <f>'Dezechilibre(MWh)'!AF159/10.711/1000</f>
        <v>0</v>
      </c>
      <c r="AE159" s="158">
        <f>'Dezechilibre(MWh)'!AG159/10.711/1000</f>
        <v>0</v>
      </c>
      <c r="AF159" s="158">
        <f>'Dezechilibre(MWh)'!AH159/10.711/1000</f>
        <v>0</v>
      </c>
      <c r="AG159" s="158">
        <f>'Dezechilibre(MWh)'!AI159/10.711/1000</f>
        <v>0</v>
      </c>
      <c r="AH159" s="158">
        <f>'Dezechilibre(MWh)'!AJ159/10.711/1000</f>
        <v>0</v>
      </c>
    </row>
    <row r="160" spans="1:34" s="13" customFormat="1" ht="21" customHeight="1" x14ac:dyDescent="0.45">
      <c r="A160" s="102">
        <v>158</v>
      </c>
      <c r="B160" s="179" t="s">
        <v>366</v>
      </c>
      <c r="C160" s="157">
        <f t="shared" si="3"/>
        <v>0</v>
      </c>
      <c r="D160" s="158">
        <f>'Dezechilibre(MWh)'!F160/10.711/1000</f>
        <v>0</v>
      </c>
      <c r="E160" s="158">
        <f>'Dezechilibre(MWh)'!G160/10.711/1000</f>
        <v>0</v>
      </c>
      <c r="F160" s="158">
        <f>'Dezechilibre(MWh)'!H160/10.711/1000</f>
        <v>0</v>
      </c>
      <c r="G160" s="158">
        <f>'Dezechilibre(MWh)'!I160/10.711/1000</f>
        <v>0</v>
      </c>
      <c r="H160" s="158">
        <f>'Dezechilibre(MWh)'!J160/10.711/1000</f>
        <v>0</v>
      </c>
      <c r="I160" s="158">
        <f>'Dezechilibre(MWh)'!K160/10.711/1000</f>
        <v>0</v>
      </c>
      <c r="J160" s="158">
        <f>'Dezechilibre(MWh)'!L160/10.711/1000</f>
        <v>0</v>
      </c>
      <c r="K160" s="158">
        <f>'Dezechilibre(MWh)'!M160/10.711/1000</f>
        <v>0</v>
      </c>
      <c r="L160" s="158">
        <f>'Dezechilibre(MWh)'!N160/10.711/1000</f>
        <v>0</v>
      </c>
      <c r="M160" s="158">
        <f>'Dezechilibre(MWh)'!O160/10.711/1000</f>
        <v>0</v>
      </c>
      <c r="N160" s="158">
        <f>'Dezechilibre(MWh)'!P160/10.711/1000</f>
        <v>0</v>
      </c>
      <c r="O160" s="158">
        <f>'Dezechilibre(MWh)'!Q160/10.711/1000</f>
        <v>0</v>
      </c>
      <c r="P160" s="158">
        <f>'Dezechilibre(MWh)'!R160/10.711/1000</f>
        <v>0</v>
      </c>
      <c r="Q160" s="158">
        <f>'Dezechilibre(MWh)'!S160/10.711/1000</f>
        <v>0</v>
      </c>
      <c r="R160" s="158">
        <f>'Dezechilibre(MWh)'!T160/10.711/1000</f>
        <v>0</v>
      </c>
      <c r="S160" s="158">
        <f>'Dezechilibre(MWh)'!U160/10.711/1000</f>
        <v>0</v>
      </c>
      <c r="T160" s="158">
        <f>'Dezechilibre(MWh)'!V160/10.711/1000</f>
        <v>0</v>
      </c>
      <c r="U160" s="158">
        <f>'Dezechilibre(MWh)'!W160/10.711/1000</f>
        <v>0</v>
      </c>
      <c r="V160" s="158">
        <f>'Dezechilibre(MWh)'!X160/10.711/1000</f>
        <v>0</v>
      </c>
      <c r="W160" s="158">
        <f>'Dezechilibre(MWh)'!Y160/10.711/1000</f>
        <v>0</v>
      </c>
      <c r="X160" s="158">
        <f>'Dezechilibre(MWh)'!Z160/10.711/1000</f>
        <v>0</v>
      </c>
      <c r="Y160" s="158">
        <f>'Dezechilibre(MWh)'!AA160/10.711/1000</f>
        <v>0</v>
      </c>
      <c r="Z160" s="158">
        <f>'Dezechilibre(MWh)'!AB160/10.711/1000</f>
        <v>0</v>
      </c>
      <c r="AA160" s="158">
        <f>'Dezechilibre(MWh)'!AC160/10.711/1000</f>
        <v>0</v>
      </c>
      <c r="AB160" s="158">
        <f>'Dezechilibre(MWh)'!AD160/10.711/1000</f>
        <v>0</v>
      </c>
      <c r="AC160" s="158">
        <f>'Dezechilibre(MWh)'!AE160/10.711/1000</f>
        <v>0</v>
      </c>
      <c r="AD160" s="158">
        <f>'Dezechilibre(MWh)'!AF160/10.711/1000</f>
        <v>0</v>
      </c>
      <c r="AE160" s="158">
        <f>'Dezechilibre(MWh)'!AG160/10.711/1000</f>
        <v>0</v>
      </c>
      <c r="AF160" s="158">
        <f>'Dezechilibre(MWh)'!AH160/10.711/1000</f>
        <v>0</v>
      </c>
      <c r="AG160" s="158">
        <f>'Dezechilibre(MWh)'!AI160/10.711/1000</f>
        <v>0</v>
      </c>
      <c r="AH160" s="158">
        <f>'Dezechilibre(MWh)'!AJ160/10.711/1000</f>
        <v>0</v>
      </c>
    </row>
    <row r="161" spans="1:34" s="13" customFormat="1" ht="21" customHeight="1" x14ac:dyDescent="0.45">
      <c r="A161" s="156">
        <v>159</v>
      </c>
      <c r="B161" s="179" t="s">
        <v>367</v>
      </c>
      <c r="C161" s="157">
        <f>SUM(D161:AH161)</f>
        <v>0</v>
      </c>
      <c r="D161" s="158">
        <f>'Dezechilibre(MWh)'!F161/10.711/1000</f>
        <v>0</v>
      </c>
      <c r="E161" s="158">
        <f>'Dezechilibre(MWh)'!G161/10.711/1000</f>
        <v>0</v>
      </c>
      <c r="F161" s="158">
        <f>'Dezechilibre(MWh)'!H161/10.711/1000</f>
        <v>0</v>
      </c>
      <c r="G161" s="158">
        <f>'Dezechilibre(MWh)'!I161/10.711/1000</f>
        <v>0</v>
      </c>
      <c r="H161" s="158">
        <f>'Dezechilibre(MWh)'!J161/10.711/1000</f>
        <v>0</v>
      </c>
      <c r="I161" s="158">
        <f>'Dezechilibre(MWh)'!K161/10.711/1000</f>
        <v>0</v>
      </c>
      <c r="J161" s="158">
        <f>'Dezechilibre(MWh)'!L161/10.711/1000</f>
        <v>0</v>
      </c>
      <c r="K161" s="158">
        <f>'Dezechilibre(MWh)'!M161/10.711/1000</f>
        <v>0</v>
      </c>
      <c r="L161" s="158">
        <f>'Dezechilibre(MWh)'!N161/10.711/1000</f>
        <v>0</v>
      </c>
      <c r="M161" s="158">
        <f>'Dezechilibre(MWh)'!O161/10.711/1000</f>
        <v>0</v>
      </c>
      <c r="N161" s="158">
        <f>'Dezechilibre(MWh)'!P161/10.711/1000</f>
        <v>0</v>
      </c>
      <c r="O161" s="158">
        <f>'Dezechilibre(MWh)'!Q161/10.711/1000</f>
        <v>0</v>
      </c>
      <c r="P161" s="158">
        <f>'Dezechilibre(MWh)'!R161/10.711/1000</f>
        <v>0</v>
      </c>
      <c r="Q161" s="158">
        <f>'Dezechilibre(MWh)'!S161/10.711/1000</f>
        <v>0</v>
      </c>
      <c r="R161" s="158">
        <f>'Dezechilibre(MWh)'!T161/10.711/1000</f>
        <v>0</v>
      </c>
      <c r="S161" s="158">
        <f>'Dezechilibre(MWh)'!U161/10.711/1000</f>
        <v>0</v>
      </c>
      <c r="T161" s="158">
        <f>'Dezechilibre(MWh)'!V161/10.711/1000</f>
        <v>0</v>
      </c>
      <c r="U161" s="158">
        <f>'Dezechilibre(MWh)'!W161/10.711/1000</f>
        <v>0</v>
      </c>
      <c r="V161" s="158">
        <f>'Dezechilibre(MWh)'!X161/10.711/1000</f>
        <v>0</v>
      </c>
      <c r="W161" s="158">
        <f>'Dezechilibre(MWh)'!Y161/10.711/1000</f>
        <v>0</v>
      </c>
      <c r="X161" s="158">
        <f>'Dezechilibre(MWh)'!Z161/10.711/1000</f>
        <v>0</v>
      </c>
      <c r="Y161" s="158">
        <f>'Dezechilibre(MWh)'!AA161/10.711/1000</f>
        <v>0</v>
      </c>
      <c r="Z161" s="158">
        <f>'Dezechilibre(MWh)'!AB161/10.711/1000</f>
        <v>0</v>
      </c>
      <c r="AA161" s="158">
        <f>'Dezechilibre(MWh)'!AC161/10.711/1000</f>
        <v>0</v>
      </c>
      <c r="AB161" s="158">
        <f>'Dezechilibre(MWh)'!AD161/10.711/1000</f>
        <v>0</v>
      </c>
      <c r="AC161" s="158">
        <f>'Dezechilibre(MWh)'!AE161/10.711/1000</f>
        <v>0</v>
      </c>
      <c r="AD161" s="158">
        <f>'Dezechilibre(MWh)'!AF161/10.711/1000</f>
        <v>0</v>
      </c>
      <c r="AE161" s="158">
        <f>'Dezechilibre(MWh)'!AG161/10.711/1000</f>
        <v>0</v>
      </c>
      <c r="AF161" s="158">
        <f>'Dezechilibre(MWh)'!AH161/10.711/1000</f>
        <v>0</v>
      </c>
      <c r="AG161" s="158">
        <f>'Dezechilibre(MWh)'!AI161/10.711/1000</f>
        <v>0</v>
      </c>
      <c r="AH161" s="158">
        <f>'Dezechilibre(MWh)'!AJ161/10.711/1000</f>
        <v>0</v>
      </c>
    </row>
    <row r="162" spans="1:34" s="13" customFormat="1" ht="21" customHeight="1" x14ac:dyDescent="0.45">
      <c r="A162" s="102">
        <v>160</v>
      </c>
      <c r="B162" s="179" t="s">
        <v>371</v>
      </c>
      <c r="C162" s="157">
        <f>SUM(D162:AH162)</f>
        <v>0</v>
      </c>
      <c r="D162" s="158">
        <f>'Dezechilibre(MWh)'!F162/10.711/1000</f>
        <v>0</v>
      </c>
      <c r="E162" s="158">
        <f>'Dezechilibre(MWh)'!G162/10.711/1000</f>
        <v>0</v>
      </c>
      <c r="F162" s="158">
        <f>'Dezechilibre(MWh)'!H162/10.711/1000</f>
        <v>0</v>
      </c>
      <c r="G162" s="158">
        <f>'Dezechilibre(MWh)'!I162/10.711/1000</f>
        <v>0</v>
      </c>
      <c r="H162" s="158">
        <f>'Dezechilibre(MWh)'!J162/10.711/1000</f>
        <v>0</v>
      </c>
      <c r="I162" s="158">
        <f>'Dezechilibre(MWh)'!K162/10.711/1000</f>
        <v>0</v>
      </c>
      <c r="J162" s="158">
        <f>'Dezechilibre(MWh)'!L162/10.711/1000</f>
        <v>0</v>
      </c>
      <c r="K162" s="158">
        <f>'Dezechilibre(MWh)'!M162/10.711/1000</f>
        <v>0</v>
      </c>
      <c r="L162" s="158">
        <f>'Dezechilibre(MWh)'!N162/10.711/1000</f>
        <v>0</v>
      </c>
      <c r="M162" s="158">
        <f>'Dezechilibre(MWh)'!O162/10.711/1000</f>
        <v>0</v>
      </c>
      <c r="N162" s="158">
        <f>'Dezechilibre(MWh)'!P162/10.711/1000</f>
        <v>0</v>
      </c>
      <c r="O162" s="158">
        <f>'Dezechilibre(MWh)'!Q162/10.711/1000</f>
        <v>0</v>
      </c>
      <c r="P162" s="158">
        <f>'Dezechilibre(MWh)'!R162/10.711/1000</f>
        <v>0</v>
      </c>
      <c r="Q162" s="158">
        <f>'Dezechilibre(MWh)'!S162/10.711/1000</f>
        <v>0</v>
      </c>
      <c r="R162" s="158">
        <f>'Dezechilibre(MWh)'!T162/10.711/1000</f>
        <v>0</v>
      </c>
      <c r="S162" s="158">
        <f>'Dezechilibre(MWh)'!U162/10.711/1000</f>
        <v>0</v>
      </c>
      <c r="T162" s="158">
        <f>'Dezechilibre(MWh)'!V162/10.711/1000</f>
        <v>0</v>
      </c>
      <c r="U162" s="158">
        <f>'Dezechilibre(MWh)'!W162/10.711/1000</f>
        <v>0</v>
      </c>
      <c r="V162" s="158">
        <f>'Dezechilibre(MWh)'!X162/10.711/1000</f>
        <v>0</v>
      </c>
      <c r="W162" s="158">
        <f>'Dezechilibre(MWh)'!Y162/10.711/1000</f>
        <v>0</v>
      </c>
      <c r="X162" s="158">
        <f>'Dezechilibre(MWh)'!Z162/10.711/1000</f>
        <v>0</v>
      </c>
      <c r="Y162" s="158">
        <f>'Dezechilibre(MWh)'!AA162/10.711/1000</f>
        <v>0</v>
      </c>
      <c r="Z162" s="158">
        <f>'Dezechilibre(MWh)'!AB162/10.711/1000</f>
        <v>0</v>
      </c>
      <c r="AA162" s="158">
        <f>'Dezechilibre(MWh)'!AC162/10.711/1000</f>
        <v>0</v>
      </c>
      <c r="AB162" s="158">
        <f>'Dezechilibre(MWh)'!AD162/10.711/1000</f>
        <v>0</v>
      </c>
      <c r="AC162" s="158">
        <f>'Dezechilibre(MWh)'!AE162/10.711/1000</f>
        <v>0</v>
      </c>
      <c r="AD162" s="158">
        <f>'Dezechilibre(MWh)'!AF162/10.711/1000</f>
        <v>0</v>
      </c>
      <c r="AE162" s="158">
        <f>'Dezechilibre(MWh)'!AG162/10.711/1000</f>
        <v>0</v>
      </c>
      <c r="AF162" s="158">
        <f>'Dezechilibre(MWh)'!AH162/10.711/1000</f>
        <v>0</v>
      </c>
      <c r="AG162" s="158">
        <f>'Dezechilibre(MWh)'!AI162/10.711/1000</f>
        <v>0</v>
      </c>
      <c r="AH162" s="158">
        <f>'Dezechilibre(MWh)'!AJ162/10.711/1000</f>
        <v>0</v>
      </c>
    </row>
    <row r="163" spans="1:34" s="13" customFormat="1" ht="21" customHeight="1" x14ac:dyDescent="0.45">
      <c r="A163" s="102">
        <v>161</v>
      </c>
      <c r="B163" s="179" t="s">
        <v>372</v>
      </c>
      <c r="C163" s="157">
        <f>SUM(D163:AH163)</f>
        <v>0</v>
      </c>
      <c r="D163" s="158">
        <f>'Dezechilibre(MWh)'!F163/10.711/1000</f>
        <v>0</v>
      </c>
      <c r="E163" s="158">
        <f>'Dezechilibre(MWh)'!G163/10.711/1000</f>
        <v>0</v>
      </c>
      <c r="F163" s="158">
        <f>'Dezechilibre(MWh)'!H163/10.711/1000</f>
        <v>0</v>
      </c>
      <c r="G163" s="158">
        <f>'Dezechilibre(MWh)'!I163/10.711/1000</f>
        <v>0</v>
      </c>
      <c r="H163" s="158">
        <f>'Dezechilibre(MWh)'!J163/10.711/1000</f>
        <v>0</v>
      </c>
      <c r="I163" s="158">
        <f>'Dezechilibre(MWh)'!K163/10.711/1000</f>
        <v>0</v>
      </c>
      <c r="J163" s="158">
        <f>'Dezechilibre(MWh)'!L163/10.711/1000</f>
        <v>0</v>
      </c>
      <c r="K163" s="158">
        <f>'Dezechilibre(MWh)'!M163/10.711/1000</f>
        <v>0</v>
      </c>
      <c r="L163" s="158">
        <f>'Dezechilibre(MWh)'!N163/10.711/1000</f>
        <v>0</v>
      </c>
      <c r="M163" s="158">
        <f>'Dezechilibre(MWh)'!O163/10.711/1000</f>
        <v>0</v>
      </c>
      <c r="N163" s="158">
        <f>'Dezechilibre(MWh)'!P163/10.711/1000</f>
        <v>0</v>
      </c>
      <c r="O163" s="158">
        <f>'Dezechilibre(MWh)'!Q163/10.711/1000</f>
        <v>0</v>
      </c>
      <c r="P163" s="158">
        <f>'Dezechilibre(MWh)'!R163/10.711/1000</f>
        <v>0</v>
      </c>
      <c r="Q163" s="158">
        <f>'Dezechilibre(MWh)'!S163/10.711/1000</f>
        <v>0</v>
      </c>
      <c r="R163" s="158">
        <f>'Dezechilibre(MWh)'!T163/10.711/1000</f>
        <v>0</v>
      </c>
      <c r="S163" s="158">
        <f>'Dezechilibre(MWh)'!U163/10.711/1000</f>
        <v>0</v>
      </c>
      <c r="T163" s="158">
        <f>'Dezechilibre(MWh)'!V163/10.711/1000</f>
        <v>0</v>
      </c>
      <c r="U163" s="158">
        <f>'Dezechilibre(MWh)'!W163/10.711/1000</f>
        <v>0</v>
      </c>
      <c r="V163" s="158">
        <f>'Dezechilibre(MWh)'!X163/10.711/1000</f>
        <v>0</v>
      </c>
      <c r="W163" s="158">
        <f>'Dezechilibre(MWh)'!Y163/10.711/1000</f>
        <v>0</v>
      </c>
      <c r="X163" s="158">
        <f>'Dezechilibre(MWh)'!Z163/10.711/1000</f>
        <v>0</v>
      </c>
      <c r="Y163" s="158">
        <f>'Dezechilibre(MWh)'!AA163/10.711/1000</f>
        <v>0</v>
      </c>
      <c r="Z163" s="158">
        <f>'Dezechilibre(MWh)'!AB163/10.711/1000</f>
        <v>0</v>
      </c>
      <c r="AA163" s="158">
        <f>'Dezechilibre(MWh)'!AC163/10.711/1000</f>
        <v>0</v>
      </c>
      <c r="AB163" s="158">
        <f>'Dezechilibre(MWh)'!AD163/10.711/1000</f>
        <v>0</v>
      </c>
      <c r="AC163" s="158">
        <f>'Dezechilibre(MWh)'!AE163/10.711/1000</f>
        <v>0</v>
      </c>
      <c r="AD163" s="158">
        <f>'Dezechilibre(MWh)'!AF163/10.711/1000</f>
        <v>0</v>
      </c>
      <c r="AE163" s="158">
        <f>'Dezechilibre(MWh)'!AG163/10.711/1000</f>
        <v>0</v>
      </c>
      <c r="AF163" s="158">
        <f>'Dezechilibre(MWh)'!AH163/10.711/1000</f>
        <v>0</v>
      </c>
      <c r="AG163" s="158">
        <f>'Dezechilibre(MWh)'!AI163/10.711/1000</f>
        <v>0</v>
      </c>
      <c r="AH163" s="158">
        <f>'Dezechilibre(MWh)'!AJ163/10.711/1000</f>
        <v>0</v>
      </c>
    </row>
    <row r="164" spans="1:34" s="13" customFormat="1" ht="21" customHeight="1" x14ac:dyDescent="0.45">
      <c r="A164" s="156">
        <v>162</v>
      </c>
      <c r="B164" s="179" t="s">
        <v>378</v>
      </c>
      <c r="C164" s="157">
        <f>SUM(D164:AH164)</f>
        <v>0</v>
      </c>
      <c r="D164" s="158">
        <f>'Dezechilibre(MWh)'!F164/10.711/1000</f>
        <v>0</v>
      </c>
      <c r="E164" s="158">
        <f>'Dezechilibre(MWh)'!G164/10.711/1000</f>
        <v>0</v>
      </c>
      <c r="F164" s="158">
        <f>'Dezechilibre(MWh)'!H164/10.711/1000</f>
        <v>0</v>
      </c>
      <c r="G164" s="158">
        <f>'Dezechilibre(MWh)'!I164/10.711/1000</f>
        <v>0</v>
      </c>
      <c r="H164" s="158">
        <f>'Dezechilibre(MWh)'!J164/10.711/1000</f>
        <v>0</v>
      </c>
      <c r="I164" s="158">
        <f>'Dezechilibre(MWh)'!K164/10.711/1000</f>
        <v>0</v>
      </c>
      <c r="J164" s="158">
        <f>'Dezechilibre(MWh)'!L164/10.711/1000</f>
        <v>0</v>
      </c>
      <c r="K164" s="158">
        <f>'Dezechilibre(MWh)'!M164/10.711/1000</f>
        <v>0</v>
      </c>
      <c r="L164" s="158">
        <f>'Dezechilibre(MWh)'!N164/10.711/1000</f>
        <v>0</v>
      </c>
      <c r="M164" s="158">
        <f>'Dezechilibre(MWh)'!O164/10.711/1000</f>
        <v>0</v>
      </c>
      <c r="N164" s="158">
        <f>'Dezechilibre(MWh)'!P164/10.711/1000</f>
        <v>0</v>
      </c>
      <c r="O164" s="158">
        <f>'Dezechilibre(MWh)'!Q164/10.711/1000</f>
        <v>0</v>
      </c>
      <c r="P164" s="158">
        <f>'Dezechilibre(MWh)'!R164/10.711/1000</f>
        <v>0</v>
      </c>
      <c r="Q164" s="158">
        <f>'Dezechilibre(MWh)'!S164/10.711/1000</f>
        <v>0</v>
      </c>
      <c r="R164" s="158">
        <f>'Dezechilibre(MWh)'!T164/10.711/1000</f>
        <v>0</v>
      </c>
      <c r="S164" s="158">
        <f>'Dezechilibre(MWh)'!U164/10.711/1000</f>
        <v>0</v>
      </c>
      <c r="T164" s="158">
        <f>'Dezechilibre(MWh)'!V164/10.711/1000</f>
        <v>0</v>
      </c>
      <c r="U164" s="158">
        <f>'Dezechilibre(MWh)'!W164/10.711/1000</f>
        <v>0</v>
      </c>
      <c r="V164" s="158">
        <f>'Dezechilibre(MWh)'!X164/10.711/1000</f>
        <v>0</v>
      </c>
      <c r="W164" s="158">
        <f>'Dezechilibre(MWh)'!Y164/10.711/1000</f>
        <v>0</v>
      </c>
      <c r="X164" s="158">
        <f>'Dezechilibre(MWh)'!Z164/10.711/1000</f>
        <v>0</v>
      </c>
      <c r="Y164" s="158">
        <f>'Dezechilibre(MWh)'!AA164/10.711/1000</f>
        <v>0</v>
      </c>
      <c r="Z164" s="158">
        <f>'Dezechilibre(MWh)'!AB164/10.711/1000</f>
        <v>0</v>
      </c>
      <c r="AA164" s="158">
        <f>'Dezechilibre(MWh)'!AC164/10.711/1000</f>
        <v>0</v>
      </c>
      <c r="AB164" s="158">
        <f>'Dezechilibre(MWh)'!AD164/10.711/1000</f>
        <v>0</v>
      </c>
      <c r="AC164" s="158">
        <f>'Dezechilibre(MWh)'!AE164/10.711/1000</f>
        <v>0</v>
      </c>
      <c r="AD164" s="158">
        <f>'Dezechilibre(MWh)'!AF164/10.711/1000</f>
        <v>0</v>
      </c>
      <c r="AE164" s="158">
        <f>'Dezechilibre(MWh)'!AG164/10.711/1000</f>
        <v>0</v>
      </c>
      <c r="AF164" s="158">
        <f>'Dezechilibre(MWh)'!AH164/10.711/1000</f>
        <v>0</v>
      </c>
      <c r="AG164" s="158">
        <f>'Dezechilibre(MWh)'!AI164/10.711/1000</f>
        <v>0</v>
      </c>
      <c r="AH164" s="158">
        <f>'Dezechilibre(MWh)'!AJ164/10.711/1000</f>
        <v>0</v>
      </c>
    </row>
    <row r="165" spans="1:34" s="13" customFormat="1" ht="19.8" thickBot="1" x14ac:dyDescent="0.5">
      <c r="A165" s="102">
        <v>163</v>
      </c>
      <c r="B165" s="97" t="s">
        <v>12</v>
      </c>
      <c r="C165" s="157">
        <f t="shared" si="3"/>
        <v>0</v>
      </c>
      <c r="D165" s="158">
        <f>'Dezechilibre(MWh)'!F165/10.711/1000</f>
        <v>0</v>
      </c>
      <c r="E165" s="158">
        <f>'Dezechilibre(MWh)'!G165/10.711/1000</f>
        <v>0</v>
      </c>
      <c r="F165" s="158">
        <f>'Dezechilibre(MWh)'!H165/10.711/1000</f>
        <v>0</v>
      </c>
      <c r="G165" s="158">
        <f>'Dezechilibre(MWh)'!I165/10.711/1000</f>
        <v>0</v>
      </c>
      <c r="H165" s="158">
        <f>'Dezechilibre(MWh)'!J165/10.711/1000</f>
        <v>0</v>
      </c>
      <c r="I165" s="158">
        <f>'Dezechilibre(MWh)'!K165/10.711/1000</f>
        <v>0</v>
      </c>
      <c r="J165" s="158">
        <f>'Dezechilibre(MWh)'!L165/10.711/1000</f>
        <v>0</v>
      </c>
      <c r="K165" s="158">
        <f>'Dezechilibre(MWh)'!M165/10.711/1000</f>
        <v>0</v>
      </c>
      <c r="L165" s="158">
        <f>'Dezechilibre(MWh)'!N165/10.711/1000</f>
        <v>0</v>
      </c>
      <c r="M165" s="158">
        <f>'Dezechilibre(MWh)'!O165/10.711/1000</f>
        <v>0</v>
      </c>
      <c r="N165" s="158">
        <f>'Dezechilibre(MWh)'!P165/10.711/1000</f>
        <v>0</v>
      </c>
      <c r="O165" s="158">
        <f>'Dezechilibre(MWh)'!Q165/10.711/1000</f>
        <v>0</v>
      </c>
      <c r="P165" s="158">
        <f>'Dezechilibre(MWh)'!R165/10.711/1000</f>
        <v>0</v>
      </c>
      <c r="Q165" s="158">
        <f>'Dezechilibre(MWh)'!S165/10.711/1000</f>
        <v>0</v>
      </c>
      <c r="R165" s="158">
        <f>'Dezechilibre(MWh)'!T165/10.711/1000</f>
        <v>0</v>
      </c>
      <c r="S165" s="158">
        <f>'Dezechilibre(MWh)'!U165/10.711/1000</f>
        <v>0</v>
      </c>
      <c r="T165" s="158">
        <f>'Dezechilibre(MWh)'!V165/10.711/1000</f>
        <v>0</v>
      </c>
      <c r="U165" s="158">
        <f>'Dezechilibre(MWh)'!W165/10.711/1000</f>
        <v>0</v>
      </c>
      <c r="V165" s="158">
        <f>'Dezechilibre(MWh)'!X165/10.711/1000</f>
        <v>0</v>
      </c>
      <c r="W165" s="158">
        <f>'Dezechilibre(MWh)'!Y165/10.711/1000</f>
        <v>0</v>
      </c>
      <c r="X165" s="158">
        <f>'Dezechilibre(MWh)'!Z165/10.711/1000</f>
        <v>0</v>
      </c>
      <c r="Y165" s="158">
        <f>'Dezechilibre(MWh)'!AA165/10.711/1000</f>
        <v>0</v>
      </c>
      <c r="Z165" s="158">
        <f>'Dezechilibre(MWh)'!AB165/10.711/1000</f>
        <v>0</v>
      </c>
      <c r="AA165" s="158">
        <f>'Dezechilibre(MWh)'!AC165/10.711/1000</f>
        <v>0</v>
      </c>
      <c r="AB165" s="158">
        <f>'Dezechilibre(MWh)'!AD165/10.711/1000</f>
        <v>0</v>
      </c>
      <c r="AC165" s="158">
        <f>'Dezechilibre(MWh)'!AE165/10.711/1000</f>
        <v>0</v>
      </c>
      <c r="AD165" s="158">
        <f>'Dezechilibre(MWh)'!AF165/10.711/1000</f>
        <v>0</v>
      </c>
      <c r="AE165" s="158">
        <f>'Dezechilibre(MWh)'!AG165/10.711/1000</f>
        <v>0</v>
      </c>
      <c r="AF165" s="158">
        <f>'Dezechilibre(MWh)'!AH165/10.711/1000</f>
        <v>0</v>
      </c>
      <c r="AG165" s="158">
        <f>'Dezechilibre(MWh)'!AI165/10.711/1000</f>
        <v>0</v>
      </c>
      <c r="AH165" s="158">
        <f>'Dezechilibre(MWh)'!AJ165/10.711/1000</f>
        <v>0</v>
      </c>
    </row>
    <row r="166" spans="1:34" s="18" customFormat="1" ht="19.8" thickBot="1" x14ac:dyDescent="0.35">
      <c r="B166" s="73" t="s">
        <v>97</v>
      </c>
      <c r="C166" s="69">
        <f>SUM(C3:C165)</f>
        <v>-1.0146925832321914</v>
      </c>
      <c r="D166" s="142">
        <f t="shared" ref="D166:AH166" si="4">SUM(D3:D165)</f>
        <v>0.90626927140323077</v>
      </c>
      <c r="E166" s="142">
        <f t="shared" si="4"/>
        <v>-0.70464616291662785</v>
      </c>
      <c r="F166" s="142">
        <f t="shared" si="4"/>
        <v>-0.36967958295210501</v>
      </c>
      <c r="G166" s="142">
        <f t="shared" si="4"/>
        <v>-0.15079004070581653</v>
      </c>
      <c r="H166" s="142">
        <f t="shared" si="4"/>
        <v>-0.33127012342451678</v>
      </c>
      <c r="I166" s="142">
        <f t="shared" si="4"/>
        <v>-4.7773837923629922E-2</v>
      </c>
      <c r="J166" s="142">
        <f t="shared" si="4"/>
        <v>-0.13670175053683128</v>
      </c>
      <c r="K166" s="142">
        <f t="shared" si="4"/>
        <v>0.49475602866212315</v>
      </c>
      <c r="L166" s="142">
        <f t="shared" si="4"/>
        <v>-0.32919690654467365</v>
      </c>
      <c r="M166" s="142">
        <f t="shared" si="4"/>
        <v>-0.28426716142283631</v>
      </c>
      <c r="N166" s="142">
        <f t="shared" si="4"/>
        <v>-6.1392316870506954E-2</v>
      </c>
      <c r="O166" s="142">
        <f t="shared" si="4"/>
        <v>0</v>
      </c>
      <c r="P166" s="142">
        <f t="shared" si="4"/>
        <v>0</v>
      </c>
      <c r="Q166" s="142">
        <f t="shared" si="4"/>
        <v>0</v>
      </c>
      <c r="R166" s="142">
        <f t="shared" si="4"/>
        <v>0</v>
      </c>
      <c r="S166" s="142">
        <f t="shared" si="4"/>
        <v>0</v>
      </c>
      <c r="T166" s="142">
        <f t="shared" si="4"/>
        <v>0</v>
      </c>
      <c r="U166" s="142">
        <f t="shared" si="4"/>
        <v>0</v>
      </c>
      <c r="V166" s="142">
        <f t="shared" si="4"/>
        <v>0</v>
      </c>
      <c r="W166" s="142">
        <f t="shared" si="4"/>
        <v>0</v>
      </c>
      <c r="X166" s="142">
        <f t="shared" si="4"/>
        <v>0</v>
      </c>
      <c r="Y166" s="142">
        <f t="shared" si="4"/>
        <v>0</v>
      </c>
      <c r="Z166" s="142">
        <f t="shared" si="4"/>
        <v>0</v>
      </c>
      <c r="AA166" s="142">
        <f t="shared" si="4"/>
        <v>0</v>
      </c>
      <c r="AB166" s="142">
        <f t="shared" si="4"/>
        <v>0</v>
      </c>
      <c r="AC166" s="142">
        <f t="shared" si="4"/>
        <v>0</v>
      </c>
      <c r="AD166" s="142">
        <f t="shared" si="4"/>
        <v>0</v>
      </c>
      <c r="AE166" s="142">
        <f t="shared" si="4"/>
        <v>0</v>
      </c>
      <c r="AF166" s="142">
        <f t="shared" si="4"/>
        <v>0</v>
      </c>
      <c r="AG166" s="142">
        <f t="shared" si="4"/>
        <v>0</v>
      </c>
      <c r="AH166" s="142">
        <f t="shared" si="4"/>
        <v>0</v>
      </c>
    </row>
    <row r="167" spans="1:34" x14ac:dyDescent="0.45">
      <c r="A167" s="27"/>
    </row>
    <row r="171" spans="1:34" x14ac:dyDescent="0.45">
      <c r="D171" s="28"/>
    </row>
  </sheetData>
  <conditionalFormatting sqref="C3:AH166">
    <cfRule type="cellIs" dxfId="0" priority="6" operator="lessThan">
      <formula>0</formula>
    </cfRule>
  </conditionalFormatting>
  <pageMargins left="0.98425196850393704" right="0" top="0" bottom="0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Total iesiri UR</vt:lpstr>
      <vt:lpstr>Calcul dezechilibre MWh GMOIS</vt:lpstr>
      <vt:lpstr>Dezechilibre(MWh)</vt:lpstr>
      <vt:lpstr>Dezechilibre (mil.mc.)</vt:lpstr>
      <vt:lpstr>'Dezechilibre (mil.mc.)'!Print_Area</vt:lpstr>
      <vt:lpstr>'Dezechilibre(MWh)'!Print_Area</vt:lpstr>
      <vt:lpstr>'Dezechilibre(MWh)'!Print_Titles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2023-10-07T11:46:57Z</dcterms:created>
  <dcterms:modified xsi:type="dcterms:W3CDTF">2025-06-12T11:20:59Z</dcterms:modified>
</cp:coreProperties>
</file>