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2016\4.Aprilie 2016\"/>
    </mc:Choice>
  </mc:AlternateContent>
  <bookViews>
    <workbookView xWindow="0" yWindow="0" windowWidth="23040" windowHeight="9408"/>
  </bookViews>
  <sheets>
    <sheet name="PMP Aprilie_site" sheetId="7" r:id="rId1"/>
  </sheets>
  <calcPr calcId="152511"/>
</workbook>
</file>

<file path=xl/calcChain.xml><?xml version="1.0" encoding="utf-8"?>
<calcChain xmlns="http://schemas.openxmlformats.org/spreadsheetml/2006/main">
  <c r="J13" i="7" l="1"/>
  <c r="I18" i="7" l="1"/>
  <c r="I19" i="7" s="1"/>
  <c r="H18" i="7"/>
  <c r="I17" i="7"/>
  <c r="I16" i="7"/>
  <c r="H13" i="7"/>
  <c r="I12" i="7"/>
  <c r="I11" i="7"/>
  <c r="I10" i="7"/>
  <c r="I9" i="7"/>
  <c r="I8" i="7"/>
  <c r="I7" i="7"/>
  <c r="I6" i="7"/>
  <c r="I5" i="7"/>
  <c r="I4" i="7"/>
  <c r="I13" i="7" l="1"/>
  <c r="I14" i="7" s="1"/>
  <c r="I22" i="7" s="1"/>
  <c r="I23" i="7" s="1"/>
  <c r="I25" i="7" l="1"/>
</calcChain>
</file>

<file path=xl/sharedStrings.xml><?xml version="1.0" encoding="utf-8"?>
<sst xmlns="http://schemas.openxmlformats.org/spreadsheetml/2006/main" count="60" uniqueCount="47">
  <si>
    <t>O.I. NR.</t>
  </si>
  <si>
    <t>DATA LICITATIEI</t>
  </si>
  <si>
    <t xml:space="preserve"> INITIATORUL ORDINULUI</t>
  </si>
  <si>
    <t>SENS ORDIN</t>
  </si>
  <si>
    <t>PRET ADJUDECAT (Lei/MWh)</t>
  </si>
  <si>
    <t>MEGACONSTRUCT</t>
  </si>
  <si>
    <t>CUMPARARE</t>
  </si>
  <si>
    <t>AXPO ENERGY</t>
  </si>
  <si>
    <t>VANZARE</t>
  </si>
  <si>
    <t>28 STEG</t>
  </si>
  <si>
    <t>75 GN</t>
  </si>
  <si>
    <t>67 GN</t>
  </si>
  <si>
    <t>108 GN</t>
  </si>
  <si>
    <t>305 GN</t>
  </si>
  <si>
    <t>280 GN</t>
  </si>
  <si>
    <t>73 GN</t>
  </si>
  <si>
    <t>TRANSGAZ</t>
  </si>
  <si>
    <t>27 STEG</t>
  </si>
  <si>
    <t>VANZARE - ech.</t>
  </si>
  <si>
    <t>C-GAZ ENERGY</t>
  </si>
  <si>
    <t>GAZ VEST SA</t>
  </si>
  <si>
    <t>FTG</t>
  </si>
  <si>
    <t>CUMP</t>
  </si>
  <si>
    <t>CMMPV</t>
  </si>
  <si>
    <t>PMP x 90%</t>
  </si>
  <si>
    <t>PMV = min(CMMPV, PMP X 90%) (Lei/MWh)</t>
  </si>
  <si>
    <t>PMC = PMP x 110% (Lei/MWh)</t>
  </si>
  <si>
    <t>Cantitate confirmata (MWh)</t>
  </si>
  <si>
    <t>Valoare (Lei)</t>
  </si>
  <si>
    <t xml:space="preserve">DISTRIGAZ VEST SA </t>
  </si>
  <si>
    <t>CUMP- CT</t>
  </si>
  <si>
    <t xml:space="preserve">Total </t>
  </si>
  <si>
    <t>Total</t>
  </si>
  <si>
    <t>APRILIE 2016   -Pretul aplicabil</t>
  </si>
  <si>
    <t>nr. crt.</t>
  </si>
  <si>
    <t xml:space="preserve">PMP  la vanzare OTS (Lei/MWh) (achizitie Excedent UR) </t>
  </si>
  <si>
    <t>No.</t>
  </si>
  <si>
    <t>INITIATING ORDER</t>
  </si>
  <si>
    <t>AUCTION DATE</t>
  </si>
  <si>
    <t xml:space="preserve"> ORDER INITIATOR</t>
  </si>
  <si>
    <t>ORDER DIRECTION</t>
  </si>
  <si>
    <t>BRM HAMMER PRICE (Lei/MWh)</t>
  </si>
  <si>
    <t>CONFIRMED QUANTITY (MWh)</t>
  </si>
  <si>
    <t>VALUE (Lei)</t>
  </si>
  <si>
    <t>Pret Mediu Ponderat / Weighted average price  (PMP) Lei/MWh</t>
  </si>
  <si>
    <t>Cantitate confirmata (kWh)</t>
  </si>
  <si>
    <t>CONFIRMED QUANTITY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</si>
</sst>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00"/>
    <numFmt numFmtId="166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76">
    <xf numFmtId="0" fontId="0" fillId="0" borderId="0" xfId="0"/>
    <xf numFmtId="0" fontId="4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2" borderId="1" xfId="0" applyFill="1" applyBorder="1"/>
    <xf numFmtId="14" fontId="0" fillId="2" borderId="1" xfId="0" applyNumberFormat="1" applyFill="1" applyBorder="1" applyAlignment="1">
      <alignment horizontal="right"/>
    </xf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center"/>
    </xf>
    <xf numFmtId="49" fontId="0" fillId="0" borderId="0" xfId="0" applyNumberFormat="1"/>
    <xf numFmtId="0" fontId="0" fillId="0" borderId="1" xfId="0" applyFill="1" applyBorder="1"/>
    <xf numFmtId="14" fontId="0" fillId="0" borderId="1" xfId="0" applyNumberFormat="1" applyFill="1" applyBorder="1" applyAlignment="1">
      <alignment horizontal="right"/>
    </xf>
    <xf numFmtId="0" fontId="2" fillId="0" borderId="1" xfId="0" applyFont="1" applyFill="1" applyBorder="1"/>
    <xf numFmtId="0" fontId="0" fillId="0" borderId="0" xfId="0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2" borderId="13" xfId="0" applyFill="1" applyBorder="1"/>
    <xf numFmtId="14" fontId="0" fillId="2" borderId="13" xfId="0" applyNumberFormat="1" applyFill="1" applyBorder="1" applyAlignment="1">
      <alignment horizontal="right"/>
    </xf>
    <xf numFmtId="0" fontId="2" fillId="2" borderId="13" xfId="0" applyFont="1" applyFill="1" applyBorder="1"/>
    <xf numFmtId="2" fontId="3" fillId="2" borderId="13" xfId="0" applyNumberFormat="1" applyFont="1" applyFill="1" applyBorder="1" applyAlignment="1">
      <alignment horizontal="right"/>
    </xf>
    <xf numFmtId="165" fontId="5" fillId="2" borderId="13" xfId="1" applyNumberFormat="1" applyFont="1" applyFill="1" applyBorder="1" applyAlignment="1">
      <alignment horizontal="center"/>
    </xf>
    <xf numFmtId="166" fontId="5" fillId="2" borderId="6" xfId="1" applyNumberFormat="1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66" fontId="5" fillId="2" borderId="15" xfId="1" applyNumberFormat="1" applyFont="1" applyFill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right"/>
    </xf>
    <xf numFmtId="165" fontId="4" fillId="0" borderId="18" xfId="0" applyNumberFormat="1" applyFont="1" applyBorder="1" applyAlignment="1">
      <alignment horizontal="center"/>
    </xf>
    <xf numFmtId="4" fontId="0" fillId="0" borderId="6" xfId="0" applyNumberFormat="1" applyBorder="1"/>
    <xf numFmtId="4" fontId="0" fillId="0" borderId="10" xfId="0" applyNumberFormat="1" applyBorder="1"/>
    <xf numFmtId="165" fontId="7" fillId="0" borderId="19" xfId="0" applyNumberFormat="1" applyFont="1" applyBorder="1"/>
    <xf numFmtId="165" fontId="7" fillId="0" borderId="20" xfId="0" applyNumberFormat="1" applyFont="1" applyBorder="1"/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0" fillId="2" borderId="16" xfId="0" applyFill="1" applyBorder="1"/>
    <xf numFmtId="14" fontId="0" fillId="2" borderId="16" xfId="0" applyNumberFormat="1" applyFill="1" applyBorder="1" applyAlignment="1">
      <alignment horizontal="right"/>
    </xf>
    <xf numFmtId="0" fontId="2" fillId="2" borderId="16" xfId="0" applyFont="1" applyFill="1" applyBorder="1"/>
    <xf numFmtId="2" fontId="3" fillId="0" borderId="16" xfId="0" applyNumberFormat="1" applyFont="1" applyFill="1" applyBorder="1" applyAlignment="1">
      <alignment horizontal="right"/>
    </xf>
    <xf numFmtId="165" fontId="5" fillId="0" borderId="16" xfId="1" applyNumberFormat="1" applyFont="1" applyFill="1" applyBorder="1" applyAlignment="1">
      <alignment horizontal="center"/>
    </xf>
    <xf numFmtId="166" fontId="5" fillId="0" borderId="10" xfId="1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center"/>
    </xf>
    <xf numFmtId="166" fontId="5" fillId="0" borderId="15" xfId="1" applyNumberFormat="1" applyFont="1" applyFill="1" applyBorder="1" applyAlignment="1">
      <alignment horizontal="center"/>
    </xf>
    <xf numFmtId="0" fontId="0" fillId="0" borderId="13" xfId="0" applyFill="1" applyBorder="1"/>
    <xf numFmtId="14" fontId="0" fillId="0" borderId="13" xfId="0" applyNumberFormat="1" applyFill="1" applyBorder="1" applyAlignment="1">
      <alignment horizontal="right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right"/>
    </xf>
    <xf numFmtId="165" fontId="5" fillId="0" borderId="13" xfId="1" applyNumberFormat="1" applyFont="1" applyFill="1" applyBorder="1" applyAlignment="1">
      <alignment horizontal="center"/>
    </xf>
    <xf numFmtId="166" fontId="5" fillId="0" borderId="6" xfId="1" applyNumberFormat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6" xfId="0" applyFill="1" applyBorder="1"/>
    <xf numFmtId="14" fontId="0" fillId="0" borderId="16" xfId="0" applyNumberFormat="1" applyFill="1" applyBorder="1" applyAlignment="1">
      <alignment horizontal="right"/>
    </xf>
    <xf numFmtId="0" fontId="2" fillId="0" borderId="16" xfId="0" applyFont="1" applyFill="1" applyBorder="1"/>
    <xf numFmtId="2" fontId="4" fillId="3" borderId="12" xfId="1" applyNumberFormat="1" applyFont="1" applyFill="1" applyBorder="1" applyAlignment="1">
      <alignment horizontal="center"/>
    </xf>
    <xf numFmtId="4" fontId="7" fillId="3" borderId="12" xfId="0" applyNumberFormat="1" applyFont="1" applyFill="1" applyBorder="1" applyAlignment="1">
      <alignment horizontal="center"/>
    </xf>
    <xf numFmtId="0" fontId="9" fillId="0" borderId="0" xfId="0" applyFont="1"/>
    <xf numFmtId="2" fontId="4" fillId="0" borderId="2" xfId="0" applyNumberFormat="1" applyFont="1" applyBorder="1" applyAlignment="1">
      <alignment horizontal="center" vertical="center" wrapText="1"/>
    </xf>
    <xf numFmtId="4" fontId="7" fillId="4" borderId="12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165" fontId="5" fillId="2" borderId="21" xfId="1" applyNumberFormat="1" applyFont="1" applyFill="1" applyBorder="1" applyAlignment="1">
      <alignment horizontal="center"/>
    </xf>
    <xf numFmtId="165" fontId="5" fillId="2" borderId="22" xfId="1" applyNumberFormat="1" applyFont="1" applyFill="1" applyBorder="1" applyAlignment="1">
      <alignment horizontal="center"/>
    </xf>
    <xf numFmtId="165" fontId="5" fillId="0" borderId="22" xfId="1" applyNumberFormat="1" applyFont="1" applyFill="1" applyBorder="1" applyAlignment="1">
      <alignment horizontal="center"/>
    </xf>
    <xf numFmtId="165" fontId="5" fillId="0" borderId="23" xfId="1" applyNumberFormat="1" applyFont="1" applyFill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tabSelected="1" zoomScale="90" zoomScaleNormal="90" workbookViewId="0">
      <selection activeCell="J23" sqref="J23"/>
    </sheetView>
  </sheetViews>
  <sheetFormatPr defaultRowHeight="14.4" x14ac:dyDescent="0.3"/>
  <cols>
    <col min="1" max="1" width="1.44140625" customWidth="1"/>
    <col min="2" max="2" width="4.5546875" customWidth="1"/>
    <col min="3" max="3" width="8.6640625" bestFit="1" customWidth="1"/>
    <col min="4" max="4" width="15.5546875" customWidth="1"/>
    <col min="5" max="5" width="22.77734375" customWidth="1"/>
    <col min="6" max="6" width="18" customWidth="1"/>
    <col min="7" max="7" width="23.44140625" customWidth="1"/>
    <col min="8" max="8" width="38.6640625" customWidth="1"/>
    <col min="9" max="9" width="13.88671875" bestFit="1" customWidth="1"/>
    <col min="10" max="10" width="30.44140625" bestFit="1" customWidth="1"/>
  </cols>
  <sheetData>
    <row r="1" spans="2:10" ht="18" customHeight="1" thickBot="1" x14ac:dyDescent="0.4">
      <c r="B1" s="54" t="s">
        <v>33</v>
      </c>
    </row>
    <row r="2" spans="2:10" s="13" customFormat="1" ht="31.8" thickBot="1" x14ac:dyDescent="0.35">
      <c r="B2" s="55" t="s">
        <v>34</v>
      </c>
      <c r="C2" s="30" t="s">
        <v>0</v>
      </c>
      <c r="D2" s="31" t="s">
        <v>1</v>
      </c>
      <c r="E2" s="30" t="s">
        <v>2</v>
      </c>
      <c r="F2" s="31" t="s">
        <v>3</v>
      </c>
      <c r="G2" s="30" t="s">
        <v>4</v>
      </c>
      <c r="H2" s="31" t="s">
        <v>27</v>
      </c>
      <c r="I2" s="30" t="s">
        <v>28</v>
      </c>
      <c r="J2" s="30" t="s">
        <v>45</v>
      </c>
    </row>
    <row r="3" spans="2:10" s="13" customFormat="1" ht="47.4" thickBot="1" x14ac:dyDescent="0.35">
      <c r="B3" s="55" t="s">
        <v>36</v>
      </c>
      <c r="C3" s="70" t="s">
        <v>37</v>
      </c>
      <c r="D3" s="31" t="s">
        <v>38</v>
      </c>
      <c r="E3" s="30" t="s">
        <v>39</v>
      </c>
      <c r="F3" s="31" t="s">
        <v>40</v>
      </c>
      <c r="G3" s="30" t="s">
        <v>41</v>
      </c>
      <c r="H3" s="31" t="s">
        <v>42</v>
      </c>
      <c r="I3" s="30" t="s">
        <v>43</v>
      </c>
      <c r="J3" s="30" t="s">
        <v>46</v>
      </c>
    </row>
    <row r="4" spans="2:10" x14ac:dyDescent="0.3">
      <c r="B4" s="14">
        <v>1</v>
      </c>
      <c r="C4" s="15" t="s">
        <v>15</v>
      </c>
      <c r="D4" s="16">
        <v>42453</v>
      </c>
      <c r="E4" s="17" t="s">
        <v>5</v>
      </c>
      <c r="F4" s="15" t="s">
        <v>6</v>
      </c>
      <c r="G4" s="18">
        <v>73.489999999999995</v>
      </c>
      <c r="H4" s="19">
        <v>4000</v>
      </c>
      <c r="I4" s="20">
        <f>H4*G4</f>
        <v>293960</v>
      </c>
      <c r="J4" s="71">
        <v>4000000</v>
      </c>
    </row>
    <row r="5" spans="2:10" x14ac:dyDescent="0.3">
      <c r="B5" s="21">
        <v>2</v>
      </c>
      <c r="C5" s="4" t="s">
        <v>14</v>
      </c>
      <c r="D5" s="5">
        <v>42348</v>
      </c>
      <c r="E5" s="6" t="s">
        <v>20</v>
      </c>
      <c r="F5" s="4" t="s">
        <v>6</v>
      </c>
      <c r="G5" s="7">
        <v>81.75</v>
      </c>
      <c r="H5" s="8">
        <v>2000</v>
      </c>
      <c r="I5" s="22">
        <f t="shared" ref="I5:I12" si="0">H5*G5</f>
        <v>163500</v>
      </c>
      <c r="J5" s="72">
        <v>2000000</v>
      </c>
    </row>
    <row r="6" spans="2:10" x14ac:dyDescent="0.3">
      <c r="B6" s="21">
        <v>3</v>
      </c>
      <c r="C6" s="4" t="s">
        <v>13</v>
      </c>
      <c r="D6" s="5">
        <v>42367</v>
      </c>
      <c r="E6" s="6" t="s">
        <v>7</v>
      </c>
      <c r="F6" s="4" t="s">
        <v>8</v>
      </c>
      <c r="G6" s="7">
        <v>85</v>
      </c>
      <c r="H6" s="8">
        <v>91.25</v>
      </c>
      <c r="I6" s="22">
        <f t="shared" si="0"/>
        <v>7756.25</v>
      </c>
      <c r="J6" s="72">
        <v>91250</v>
      </c>
    </row>
    <row r="7" spans="2:10" x14ac:dyDescent="0.3">
      <c r="B7" s="21">
        <v>4</v>
      </c>
      <c r="C7" s="4" t="s">
        <v>12</v>
      </c>
      <c r="D7" s="5">
        <v>42185</v>
      </c>
      <c r="E7" s="6" t="s">
        <v>19</v>
      </c>
      <c r="F7" s="4" t="s">
        <v>8</v>
      </c>
      <c r="G7" s="7">
        <v>89.7</v>
      </c>
      <c r="H7" s="8">
        <v>0</v>
      </c>
      <c r="I7" s="22">
        <f t="shared" si="0"/>
        <v>0</v>
      </c>
      <c r="J7" s="72">
        <v>0</v>
      </c>
    </row>
    <row r="8" spans="2:10" x14ac:dyDescent="0.3">
      <c r="B8" s="21">
        <v>5</v>
      </c>
      <c r="C8" s="10" t="s">
        <v>11</v>
      </c>
      <c r="D8" s="11">
        <v>42447</v>
      </c>
      <c r="E8" s="12" t="s">
        <v>16</v>
      </c>
      <c r="F8" s="10" t="s">
        <v>30</v>
      </c>
      <c r="G8" s="39">
        <v>73.89</v>
      </c>
      <c r="H8" s="40">
        <v>70381.697</v>
      </c>
      <c r="I8" s="41">
        <f t="shared" si="0"/>
        <v>5200503.5913300002</v>
      </c>
      <c r="J8" s="73">
        <v>70381697</v>
      </c>
    </row>
    <row r="9" spans="2:10" x14ac:dyDescent="0.3">
      <c r="B9" s="21">
        <v>6</v>
      </c>
      <c r="C9" s="4" t="s">
        <v>10</v>
      </c>
      <c r="D9" s="5">
        <v>42457</v>
      </c>
      <c r="E9" s="6" t="s">
        <v>29</v>
      </c>
      <c r="F9" s="4" t="s">
        <v>6</v>
      </c>
      <c r="G9" s="7">
        <v>73.45</v>
      </c>
      <c r="H9" s="8">
        <v>2000</v>
      </c>
      <c r="I9" s="22">
        <f t="shared" si="0"/>
        <v>146900</v>
      </c>
      <c r="J9" s="72">
        <v>2000000</v>
      </c>
    </row>
    <row r="10" spans="2:10" x14ac:dyDescent="0.3">
      <c r="B10" s="21">
        <v>7</v>
      </c>
      <c r="C10" s="10" t="s">
        <v>17</v>
      </c>
      <c r="D10" s="11">
        <v>42471</v>
      </c>
      <c r="E10" s="12" t="s">
        <v>16</v>
      </c>
      <c r="F10" s="10" t="s">
        <v>18</v>
      </c>
      <c r="G10" s="39">
        <v>66</v>
      </c>
      <c r="H10" s="40">
        <v>5325</v>
      </c>
      <c r="I10" s="41">
        <f t="shared" si="0"/>
        <v>351450</v>
      </c>
      <c r="J10" s="73">
        <v>5325000</v>
      </c>
    </row>
    <row r="11" spans="2:10" x14ac:dyDescent="0.3">
      <c r="B11" s="21">
        <v>8</v>
      </c>
      <c r="C11" s="10" t="s">
        <v>9</v>
      </c>
      <c r="D11" s="11">
        <v>42485</v>
      </c>
      <c r="E11" s="12" t="s">
        <v>16</v>
      </c>
      <c r="F11" s="10" t="s">
        <v>18</v>
      </c>
      <c r="G11" s="39">
        <v>62</v>
      </c>
      <c r="H11" s="40">
        <v>10650</v>
      </c>
      <c r="I11" s="41">
        <f t="shared" si="0"/>
        <v>660300</v>
      </c>
      <c r="J11" s="73">
        <v>10650000</v>
      </c>
    </row>
    <row r="12" spans="2:10" ht="15" thickBot="1" x14ac:dyDescent="0.35">
      <c r="B12" s="32">
        <v>9</v>
      </c>
      <c r="C12" s="33" t="s">
        <v>21</v>
      </c>
      <c r="D12" s="34">
        <v>42572</v>
      </c>
      <c r="E12" s="35" t="s">
        <v>19</v>
      </c>
      <c r="F12" s="33" t="s">
        <v>22</v>
      </c>
      <c r="G12" s="36">
        <v>70</v>
      </c>
      <c r="H12" s="37">
        <v>422.63899999996647</v>
      </c>
      <c r="I12" s="38">
        <f t="shared" si="0"/>
        <v>29584.729999997653</v>
      </c>
      <c r="J12" s="74">
        <v>422638.99999996601</v>
      </c>
    </row>
    <row r="13" spans="2:10" ht="16.2" thickBot="1" x14ac:dyDescent="0.35">
      <c r="B13" s="1"/>
      <c r="C13" s="1"/>
      <c r="D13" s="3"/>
      <c r="E13" s="1"/>
      <c r="F13" s="1"/>
      <c r="G13" s="24" t="s">
        <v>31</v>
      </c>
      <c r="H13" s="25">
        <f>SUM(H4:H12)</f>
        <v>94870.585999999967</v>
      </c>
      <c r="I13" s="23">
        <f>SUM(I4:I12)</f>
        <v>6853954.5713299979</v>
      </c>
      <c r="J13" s="75">
        <f>SUM(J4:J12)</f>
        <v>94870585.99999997</v>
      </c>
    </row>
    <row r="14" spans="2:10" ht="16.2" thickBot="1" x14ac:dyDescent="0.35">
      <c r="D14" s="2"/>
      <c r="F14" s="64" t="s">
        <v>44</v>
      </c>
      <c r="G14" s="65"/>
      <c r="H14" s="66"/>
      <c r="I14" s="52">
        <f>I13/H13</f>
        <v>72.245306583538976</v>
      </c>
    </row>
    <row r="15" spans="2:10" ht="15" thickBot="1" x14ac:dyDescent="0.35">
      <c r="D15" s="2"/>
    </row>
    <row r="16" spans="2:10" x14ac:dyDescent="0.3">
      <c r="B16" s="14">
        <v>7</v>
      </c>
      <c r="C16" s="42" t="s">
        <v>17</v>
      </c>
      <c r="D16" s="43">
        <v>42471</v>
      </c>
      <c r="E16" s="44" t="s">
        <v>16</v>
      </c>
      <c r="F16" s="42" t="s">
        <v>18</v>
      </c>
      <c r="G16" s="45">
        <v>66</v>
      </c>
      <c r="H16" s="46">
        <v>5325</v>
      </c>
      <c r="I16" s="47">
        <f t="shared" ref="I16:I17" si="1">H16*G16</f>
        <v>351450</v>
      </c>
    </row>
    <row r="17" spans="2:9" ht="15" thickBot="1" x14ac:dyDescent="0.35">
      <c r="B17" s="48">
        <v>8</v>
      </c>
      <c r="C17" s="49" t="s">
        <v>9</v>
      </c>
      <c r="D17" s="50">
        <v>42485</v>
      </c>
      <c r="E17" s="51" t="s">
        <v>16</v>
      </c>
      <c r="F17" s="49" t="s">
        <v>18</v>
      </c>
      <c r="G17" s="36">
        <v>62</v>
      </c>
      <c r="H17" s="37">
        <v>10650</v>
      </c>
      <c r="I17" s="38">
        <f t="shared" si="1"/>
        <v>660300</v>
      </c>
    </row>
    <row r="18" spans="2:9" ht="16.2" thickBot="1" x14ac:dyDescent="0.35">
      <c r="D18" s="2"/>
      <c r="G18" s="24" t="s">
        <v>32</v>
      </c>
      <c r="H18" s="28">
        <f>SUM(H16:H17)</f>
        <v>15975</v>
      </c>
      <c r="I18" s="29">
        <f>SUM(I16:I17)</f>
        <v>1011750</v>
      </c>
    </row>
    <row r="19" spans="2:9" ht="15" thickBot="1" x14ac:dyDescent="0.35">
      <c r="D19" s="2"/>
      <c r="F19" s="67" t="s">
        <v>35</v>
      </c>
      <c r="G19" s="68"/>
      <c r="H19" s="69"/>
      <c r="I19" s="56">
        <f>I18/H18</f>
        <v>63.333333333333336</v>
      </c>
    </row>
    <row r="20" spans="2:9" ht="15" thickBot="1" x14ac:dyDescent="0.35">
      <c r="D20" s="2"/>
    </row>
    <row r="21" spans="2:9" x14ac:dyDescent="0.3">
      <c r="D21" s="2"/>
      <c r="G21" s="57" t="s">
        <v>23</v>
      </c>
      <c r="H21" s="58"/>
      <c r="I21" s="26">
        <v>62</v>
      </c>
    </row>
    <row r="22" spans="2:9" ht="15" thickBot="1" x14ac:dyDescent="0.35">
      <c r="D22" s="2"/>
      <c r="G22" s="59" t="s">
        <v>24</v>
      </c>
      <c r="H22" s="60"/>
      <c r="I22" s="27">
        <f>I14*90%</f>
        <v>65.020775925185077</v>
      </c>
    </row>
    <row r="23" spans="2:9" ht="15" thickBot="1" x14ac:dyDescent="0.35">
      <c r="D23" s="2"/>
      <c r="F23" s="61" t="s">
        <v>25</v>
      </c>
      <c r="G23" s="62"/>
      <c r="H23" s="63"/>
      <c r="I23" s="53">
        <f>MIN(I21:I22)</f>
        <v>62</v>
      </c>
    </row>
    <row r="24" spans="2:9" ht="15" thickBot="1" x14ac:dyDescent="0.35">
      <c r="D24" s="2"/>
    </row>
    <row r="25" spans="2:9" ht="15" thickBot="1" x14ac:dyDescent="0.35">
      <c r="D25" s="2"/>
      <c r="F25" s="61" t="s">
        <v>26</v>
      </c>
      <c r="G25" s="62"/>
      <c r="H25" s="63"/>
      <c r="I25" s="53">
        <f>I14*110%</f>
        <v>79.469837241892876</v>
      </c>
    </row>
    <row r="26" spans="2:9" x14ac:dyDescent="0.3">
      <c r="D26" s="2"/>
    </row>
    <row r="27" spans="2:9" x14ac:dyDescent="0.3">
      <c r="C27" s="9"/>
    </row>
    <row r="28" spans="2:9" x14ac:dyDescent="0.3">
      <c r="C28" s="9"/>
    </row>
  </sheetData>
  <mergeCells count="6">
    <mergeCell ref="G21:H21"/>
    <mergeCell ref="G22:H22"/>
    <mergeCell ref="F23:H23"/>
    <mergeCell ref="F25:H25"/>
    <mergeCell ref="F14:H14"/>
    <mergeCell ref="F19:H19"/>
  </mergeCells>
  <printOptions horizontalCentered="1"/>
  <pageMargins left="0.59055118110236227" right="0.59055118110236227" top="0.78740157480314965" bottom="0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Aprilie_site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HomePC</dc:creator>
  <cp:lastModifiedBy>Felicia Carmen Lupp</cp:lastModifiedBy>
  <cp:lastPrinted>2016-08-02T07:09:44Z</cp:lastPrinted>
  <dcterms:created xsi:type="dcterms:W3CDTF">2016-01-27T08:16:52Z</dcterms:created>
  <dcterms:modified xsi:type="dcterms:W3CDTF">2018-08-23T08:40:50Z</dcterms:modified>
</cp:coreProperties>
</file>