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codeName="{3D1A710C-6663-3D7B-7F91-EC182F24A4BC}"/>
  <workbookPr filterPrivacy="1" codeName="ThisWorkbook" defaultThemeVersion="124226"/>
  <xr:revisionPtr revIDLastSave="0" documentId="13_ncr:1_{146AA9E2-CC3A-4E2F-8E35-75A5A1A965CB}" xr6:coauthVersionLast="36" xr6:coauthVersionMax="36" xr10:uidLastSave="{00000000-0000-0000-0000-000000000000}"/>
  <workbookProtection workbookAlgorithmName="SHA-512" workbookHashValue="tJvRoG6xqhzPb2pRnwplDe6MVJZILbEBsj6W2K5ev8Poni4pkgQhI5cIqZIdobGDHdw8oLFQlR9i0KQGoyrUqQ==" workbookSaltValue="dEDmWY4krQ0Xx0e1CmRKAg==" workbookSpinCount="100000" lockStructure="1"/>
  <bookViews>
    <workbookView xWindow="240" yWindow="105" windowWidth="14805" windowHeight="7890" xr2:uid="{00000000-000D-0000-FFFF-FFFF00000000}"/>
  </bookViews>
  <sheets>
    <sheet name="2021-2022" sheetId="1" r:id="rId1"/>
  </sheets>
  <definedNames>
    <definedName name="_xlnm._FilterDatabase" localSheetId="0" hidden="1">'2021-2022'!$A$14:$BV$161</definedName>
  </definedNames>
  <calcPr calcId="191029"/>
</workbook>
</file>

<file path=xl/calcChain.xml><?xml version="1.0" encoding="utf-8"?>
<calcChain xmlns="http://schemas.openxmlformats.org/spreadsheetml/2006/main">
  <c r="BN162" i="1" l="1"/>
  <c r="BM162" i="1"/>
  <c r="BL162" i="1"/>
  <c r="BK162" i="1"/>
  <c r="BJ162" i="1"/>
  <c r="BI162" i="1"/>
  <c r="BH162" i="1"/>
  <c r="BG162" i="1"/>
  <c r="BF162" i="1"/>
  <c r="AX162" i="1"/>
  <c r="AZ162" i="1" s="1"/>
  <c r="AW162" i="1"/>
  <c r="AU162" i="1"/>
  <c r="AV162" i="1" s="1"/>
  <c r="AT162" i="1"/>
  <c r="AS162" i="1"/>
  <c r="AR162" i="1"/>
  <c r="A162" i="1"/>
  <c r="AY162" i="1" l="1"/>
  <c r="BN161" i="1"/>
  <c r="BM161" i="1"/>
  <c r="BL161" i="1"/>
  <c r="BK161" i="1"/>
  <c r="BJ161" i="1"/>
  <c r="BI161" i="1"/>
  <c r="BH161" i="1"/>
  <c r="BG161" i="1"/>
  <c r="BF161" i="1"/>
  <c r="AX161" i="1"/>
  <c r="AZ161" i="1" s="1"/>
  <c r="AW161" i="1"/>
  <c r="AU161" i="1"/>
  <c r="AV161" i="1" s="1"/>
  <c r="AT161" i="1"/>
  <c r="AR161" i="1"/>
  <c r="AS161" i="1" s="1"/>
  <c r="AY161" i="1" l="1"/>
  <c r="BN160" i="1"/>
  <c r="BM160" i="1"/>
  <c r="BL160" i="1"/>
  <c r="BK160" i="1"/>
  <c r="BJ160" i="1"/>
  <c r="BI160" i="1"/>
  <c r="BH160" i="1"/>
  <c r="BG160" i="1"/>
  <c r="BF160" i="1"/>
  <c r="AX160" i="1"/>
  <c r="AY160" i="1" s="1"/>
  <c r="AW160" i="1"/>
  <c r="AU160" i="1"/>
  <c r="AV160" i="1" s="1"/>
  <c r="AT160" i="1"/>
  <c r="AR160" i="1"/>
  <c r="AS160" i="1" s="1"/>
  <c r="AZ160" i="1" l="1"/>
  <c r="BN159" i="1"/>
  <c r="BM159" i="1"/>
  <c r="BL159" i="1"/>
  <c r="BK159" i="1"/>
  <c r="BJ159" i="1"/>
  <c r="BI159" i="1"/>
  <c r="BH159" i="1"/>
  <c r="BG159" i="1"/>
  <c r="BF159" i="1"/>
  <c r="AZ159" i="1"/>
  <c r="AY159" i="1"/>
  <c r="AX159" i="1"/>
  <c r="AW159" i="1"/>
  <c r="AV159" i="1"/>
  <c r="AU159" i="1"/>
  <c r="AT159" i="1"/>
  <c r="AS159" i="1"/>
  <c r="AR159" i="1"/>
  <c r="BN158" i="1"/>
  <c r="BM158" i="1"/>
  <c r="BL158" i="1"/>
  <c r="BK158" i="1"/>
  <c r="BJ158" i="1"/>
  <c r="BI158" i="1"/>
  <c r="BH158" i="1"/>
  <c r="BG158" i="1"/>
  <c r="BF158" i="1"/>
  <c r="AZ158" i="1"/>
  <c r="AY158" i="1"/>
  <c r="AX158" i="1"/>
  <c r="AW158" i="1"/>
  <c r="AV158" i="1"/>
  <c r="AU158" i="1"/>
  <c r="AT158" i="1"/>
  <c r="AS158" i="1"/>
  <c r="AR158" i="1"/>
  <c r="BN157" i="1"/>
  <c r="BM157" i="1"/>
  <c r="BL157" i="1"/>
  <c r="BK157" i="1"/>
  <c r="BJ157" i="1"/>
  <c r="BI157" i="1"/>
  <c r="BH157" i="1"/>
  <c r="BG157" i="1"/>
  <c r="BF157" i="1"/>
  <c r="AZ157" i="1"/>
  <c r="AY157" i="1"/>
  <c r="AX157" i="1"/>
  <c r="AW157" i="1"/>
  <c r="AV157" i="1"/>
  <c r="AU157" i="1"/>
  <c r="AT157" i="1"/>
  <c r="AS157" i="1"/>
  <c r="AR157" i="1"/>
  <c r="BN156" i="1"/>
  <c r="BM156" i="1"/>
  <c r="BL156" i="1"/>
  <c r="BK156" i="1"/>
  <c r="BJ156" i="1"/>
  <c r="BI156" i="1"/>
  <c r="BH156" i="1"/>
  <c r="BG156" i="1"/>
  <c r="BF156" i="1"/>
  <c r="AZ156" i="1"/>
  <c r="AY156" i="1"/>
  <c r="AX156" i="1"/>
  <c r="AW156" i="1"/>
  <c r="AV156" i="1"/>
  <c r="AU156" i="1"/>
  <c r="AT156" i="1"/>
  <c r="AS156" i="1"/>
  <c r="AR156" i="1"/>
  <c r="BN155" i="1"/>
  <c r="BM155" i="1"/>
  <c r="BL155" i="1"/>
  <c r="BK155" i="1"/>
  <c r="BJ155" i="1"/>
  <c r="BI155" i="1"/>
  <c r="BH155" i="1"/>
  <c r="BG155" i="1"/>
  <c r="BF155" i="1"/>
  <c r="AZ155" i="1"/>
  <c r="AY155" i="1"/>
  <c r="AX155" i="1"/>
  <c r="AW155" i="1"/>
  <c r="AV155" i="1"/>
  <c r="AU155" i="1"/>
  <c r="AT155" i="1"/>
  <c r="AS155" i="1"/>
  <c r="AR155" i="1"/>
  <c r="BN154" i="1"/>
  <c r="BM154" i="1"/>
  <c r="BL154" i="1"/>
  <c r="BK154" i="1"/>
  <c r="BJ154" i="1"/>
  <c r="BI154" i="1"/>
  <c r="BH154" i="1"/>
  <c r="BG154" i="1"/>
  <c r="BF154" i="1"/>
  <c r="AZ154" i="1"/>
  <c r="AY154" i="1"/>
  <c r="AX154" i="1"/>
  <c r="AW154" i="1"/>
  <c r="AV154" i="1"/>
  <c r="AU154" i="1"/>
  <c r="AT154" i="1"/>
  <c r="AS154" i="1"/>
  <c r="AR154" i="1"/>
  <c r="BN153" i="1"/>
  <c r="BM153" i="1"/>
  <c r="BL153" i="1"/>
  <c r="BK153" i="1"/>
  <c r="BJ153" i="1"/>
  <c r="BI153" i="1"/>
  <c r="BH153" i="1"/>
  <c r="BG153" i="1"/>
  <c r="BF153" i="1"/>
  <c r="AZ153" i="1"/>
  <c r="AY153" i="1"/>
  <c r="AX153" i="1"/>
  <c r="AW153" i="1"/>
  <c r="AV153" i="1"/>
  <c r="AU153" i="1"/>
  <c r="AT153" i="1"/>
  <c r="AS153" i="1"/>
  <c r="AR153" i="1"/>
  <c r="BN152" i="1" l="1"/>
  <c r="BM152" i="1"/>
  <c r="BL152" i="1"/>
  <c r="BK152" i="1"/>
  <c r="BJ152" i="1"/>
  <c r="BI152" i="1"/>
  <c r="BH152" i="1"/>
  <c r="BG152" i="1"/>
  <c r="BF152" i="1"/>
  <c r="AX152" i="1"/>
  <c r="AY152" i="1" s="1"/>
  <c r="AW152" i="1"/>
  <c r="AU152" i="1"/>
  <c r="AV152" i="1" s="1"/>
  <c r="AT152" i="1"/>
  <c r="AR152" i="1"/>
  <c r="AS152" i="1" s="1"/>
  <c r="AZ152" i="1" l="1"/>
  <c r="BN151" i="1"/>
  <c r="BM151" i="1"/>
  <c r="BL151" i="1"/>
  <c r="BK151" i="1"/>
  <c r="BJ151" i="1"/>
  <c r="BI151" i="1"/>
  <c r="BH151" i="1"/>
  <c r="BG151" i="1"/>
  <c r="BF151" i="1"/>
  <c r="AX151" i="1"/>
  <c r="AZ151" i="1" s="1"/>
  <c r="AW151" i="1"/>
  <c r="AU151" i="1"/>
  <c r="AV151" i="1" s="1"/>
  <c r="AT151" i="1"/>
  <c r="AR151" i="1"/>
  <c r="AS151" i="1" s="1"/>
  <c r="AY151" i="1" l="1"/>
  <c r="BN150" i="1"/>
  <c r="BM150" i="1"/>
  <c r="BL150" i="1"/>
  <c r="BK150" i="1"/>
  <c r="BJ150" i="1"/>
  <c r="BI150" i="1"/>
  <c r="BH150" i="1"/>
  <c r="BG150" i="1"/>
  <c r="BF150" i="1"/>
  <c r="AX150" i="1"/>
  <c r="AZ150" i="1" s="1"/>
  <c r="AW150" i="1"/>
  <c r="AU150" i="1"/>
  <c r="AV150" i="1" s="1"/>
  <c r="AT150" i="1"/>
  <c r="AR150" i="1"/>
  <c r="AS150" i="1" s="1"/>
  <c r="AY150" i="1" l="1"/>
  <c r="BN149" i="1"/>
  <c r="BM149" i="1"/>
  <c r="BL149" i="1"/>
  <c r="BK149" i="1"/>
  <c r="BJ149" i="1"/>
  <c r="BI149" i="1"/>
  <c r="BH149" i="1"/>
  <c r="BG149" i="1"/>
  <c r="BF149" i="1"/>
  <c r="AX149" i="1"/>
  <c r="AZ149" i="1" s="1"/>
  <c r="AW149" i="1"/>
  <c r="AU149" i="1"/>
  <c r="AV149" i="1" s="1"/>
  <c r="AT149" i="1"/>
  <c r="AR149" i="1"/>
  <c r="AS149" i="1" s="1"/>
  <c r="AY149" i="1" l="1"/>
  <c r="BN148" i="1"/>
  <c r="BM148" i="1"/>
  <c r="BL148" i="1"/>
  <c r="BK148" i="1"/>
  <c r="BJ148" i="1"/>
  <c r="BI148" i="1"/>
  <c r="BH148" i="1"/>
  <c r="BG148" i="1"/>
  <c r="BF148" i="1"/>
  <c r="AX148" i="1"/>
  <c r="AZ148" i="1" s="1"/>
  <c r="AW148" i="1"/>
  <c r="AU148" i="1"/>
  <c r="AV148" i="1" s="1"/>
  <c r="AT148" i="1"/>
  <c r="AR148" i="1"/>
  <c r="AS148" i="1" s="1"/>
  <c r="AY148" i="1" l="1"/>
  <c r="BN147" i="1"/>
  <c r="BM147" i="1"/>
  <c r="BL147" i="1"/>
  <c r="BK147" i="1"/>
  <c r="BJ147" i="1"/>
  <c r="BI147" i="1"/>
  <c r="BH147" i="1"/>
  <c r="BG147" i="1"/>
  <c r="BF147" i="1"/>
  <c r="AX147" i="1"/>
  <c r="AZ147" i="1" s="1"/>
  <c r="AW147" i="1"/>
  <c r="AU147" i="1"/>
  <c r="AV147" i="1" s="1"/>
  <c r="AT147" i="1"/>
  <c r="AR147" i="1"/>
  <c r="AS147" i="1" s="1"/>
  <c r="AY147" i="1" l="1"/>
  <c r="BN146" i="1"/>
  <c r="BM146" i="1"/>
  <c r="BL146" i="1"/>
  <c r="BK146" i="1"/>
  <c r="BJ146" i="1"/>
  <c r="BI146" i="1"/>
  <c r="BH146" i="1"/>
  <c r="BG146" i="1"/>
  <c r="BF146" i="1"/>
  <c r="AZ146" i="1"/>
  <c r="AY146" i="1"/>
  <c r="AX146" i="1"/>
  <c r="AW146" i="1"/>
  <c r="AV146" i="1"/>
  <c r="AU146" i="1"/>
  <c r="AT146" i="1"/>
  <c r="AS146" i="1"/>
  <c r="AR146" i="1"/>
  <c r="BN145" i="1"/>
  <c r="BM145" i="1"/>
  <c r="BL145" i="1"/>
  <c r="BK145" i="1"/>
  <c r="BJ145" i="1"/>
  <c r="BI145" i="1"/>
  <c r="BH145" i="1"/>
  <c r="BG145" i="1"/>
  <c r="BF145" i="1"/>
  <c r="AZ145" i="1"/>
  <c r="AY145" i="1"/>
  <c r="AX145" i="1"/>
  <c r="AW145" i="1"/>
  <c r="AV145" i="1"/>
  <c r="AU145" i="1"/>
  <c r="AT145" i="1"/>
  <c r="AS145" i="1"/>
  <c r="AR145" i="1"/>
  <c r="BN144" i="1"/>
  <c r="BM144" i="1"/>
  <c r="BL144" i="1"/>
  <c r="BK144" i="1"/>
  <c r="BJ144" i="1"/>
  <c r="BI144" i="1"/>
  <c r="BH144" i="1"/>
  <c r="BG144" i="1"/>
  <c r="BF144" i="1"/>
  <c r="AZ144" i="1"/>
  <c r="AY144" i="1"/>
  <c r="AX144" i="1"/>
  <c r="AW144" i="1"/>
  <c r="AV144" i="1"/>
  <c r="AU144" i="1"/>
  <c r="AT144" i="1"/>
  <c r="AS144" i="1"/>
  <c r="AR144" i="1"/>
  <c r="BN143" i="1"/>
  <c r="BM143" i="1"/>
  <c r="BL143" i="1"/>
  <c r="BK143" i="1"/>
  <c r="BJ143" i="1"/>
  <c r="BI143" i="1"/>
  <c r="BH143" i="1"/>
  <c r="BG143" i="1"/>
  <c r="BF143" i="1"/>
  <c r="AZ143" i="1"/>
  <c r="AY143" i="1"/>
  <c r="AX143" i="1"/>
  <c r="AW143" i="1"/>
  <c r="AV143" i="1"/>
  <c r="AU143" i="1"/>
  <c r="AT143" i="1"/>
  <c r="AS143" i="1"/>
  <c r="AR143" i="1"/>
  <c r="BN142" i="1" l="1"/>
  <c r="BM142" i="1"/>
  <c r="BL142" i="1"/>
  <c r="BK142" i="1"/>
  <c r="BJ142" i="1"/>
  <c r="BI142" i="1"/>
  <c r="BH142" i="1"/>
  <c r="BG142" i="1"/>
  <c r="BF142" i="1"/>
  <c r="AX142" i="1"/>
  <c r="AZ142" i="1" s="1"/>
  <c r="AW142" i="1"/>
  <c r="AU142" i="1"/>
  <c r="AV142" i="1" s="1"/>
  <c r="AT142" i="1"/>
  <c r="AR142" i="1"/>
  <c r="AS142" i="1" s="1"/>
  <c r="BN141" i="1"/>
  <c r="BM141" i="1"/>
  <c r="BL141" i="1"/>
  <c r="BK141" i="1"/>
  <c r="BJ141" i="1"/>
  <c r="BI141" i="1"/>
  <c r="BH141" i="1"/>
  <c r="BG141" i="1"/>
  <c r="BF141" i="1"/>
  <c r="AX141" i="1"/>
  <c r="AZ141" i="1" s="1"/>
  <c r="AW141" i="1"/>
  <c r="AU141" i="1"/>
  <c r="AV141" i="1" s="1"/>
  <c r="AT141" i="1"/>
  <c r="AR141" i="1"/>
  <c r="AS141" i="1" s="1"/>
  <c r="AY141" i="1" l="1"/>
  <c r="AY142" i="1"/>
  <c r="BN140" i="1"/>
  <c r="BM140" i="1"/>
  <c r="BL140" i="1"/>
  <c r="BK140" i="1"/>
  <c r="BJ140" i="1"/>
  <c r="BI140" i="1"/>
  <c r="BH140" i="1"/>
  <c r="BG140" i="1"/>
  <c r="BF140" i="1"/>
  <c r="AX140" i="1"/>
  <c r="AZ140" i="1" s="1"/>
  <c r="AW140" i="1"/>
  <c r="AU140" i="1"/>
  <c r="AV140" i="1" s="1"/>
  <c r="AT140" i="1"/>
  <c r="AR140" i="1"/>
  <c r="AS140" i="1" s="1"/>
  <c r="AY140" i="1" l="1"/>
  <c r="BN139" i="1"/>
  <c r="BM139" i="1"/>
  <c r="BL139" i="1"/>
  <c r="BK139" i="1"/>
  <c r="BJ139" i="1"/>
  <c r="BI139" i="1"/>
  <c r="BH139" i="1"/>
  <c r="BG139" i="1"/>
  <c r="BF139" i="1"/>
  <c r="AX139" i="1"/>
  <c r="AZ139" i="1" s="1"/>
  <c r="AW139" i="1"/>
  <c r="AU139" i="1"/>
  <c r="AV139" i="1" s="1"/>
  <c r="AT139" i="1"/>
  <c r="AR139" i="1"/>
  <c r="AS139" i="1" s="1"/>
  <c r="BN138" i="1"/>
  <c r="BM138" i="1"/>
  <c r="BL138" i="1"/>
  <c r="BK138" i="1"/>
  <c r="BJ138" i="1"/>
  <c r="BI138" i="1"/>
  <c r="BH138" i="1"/>
  <c r="BG138" i="1"/>
  <c r="BF138" i="1"/>
  <c r="AX138" i="1"/>
  <c r="AZ138" i="1" s="1"/>
  <c r="AW138" i="1"/>
  <c r="AU138" i="1"/>
  <c r="AV138" i="1" s="1"/>
  <c r="AT138" i="1"/>
  <c r="AR138" i="1"/>
  <c r="AS138" i="1" s="1"/>
  <c r="BN137" i="1"/>
  <c r="BM137" i="1"/>
  <c r="BL137" i="1"/>
  <c r="BK137" i="1"/>
  <c r="BJ137" i="1"/>
  <c r="BI137" i="1"/>
  <c r="BH137" i="1"/>
  <c r="BG137" i="1"/>
  <c r="BF137" i="1"/>
  <c r="AX137" i="1"/>
  <c r="AY137" i="1" s="1"/>
  <c r="AW137" i="1"/>
  <c r="AU137" i="1"/>
  <c r="AV137" i="1" s="1"/>
  <c r="AT137" i="1"/>
  <c r="AR137" i="1"/>
  <c r="AS137" i="1" s="1"/>
  <c r="AZ137" i="1" l="1"/>
  <c r="AY138" i="1"/>
  <c r="AY139" i="1"/>
  <c r="BN136" i="1"/>
  <c r="BM136" i="1"/>
  <c r="BL136" i="1"/>
  <c r="BK136" i="1"/>
  <c r="BJ136" i="1"/>
  <c r="BI136" i="1"/>
  <c r="BH136" i="1"/>
  <c r="BG136" i="1"/>
  <c r="BF136" i="1"/>
  <c r="AX136" i="1"/>
  <c r="AZ136" i="1" s="1"/>
  <c r="AW136" i="1"/>
  <c r="AU136" i="1"/>
  <c r="AV136" i="1" s="1"/>
  <c r="AT136" i="1"/>
  <c r="AR136" i="1"/>
  <c r="AS136" i="1" s="1"/>
  <c r="AY136" i="1" l="1"/>
  <c r="BN135" i="1"/>
  <c r="BM135" i="1"/>
  <c r="BL135" i="1"/>
  <c r="BK135" i="1"/>
  <c r="BJ135" i="1"/>
  <c r="BI135" i="1"/>
  <c r="BH135" i="1"/>
  <c r="BG135" i="1"/>
  <c r="BF135" i="1"/>
  <c r="AX135" i="1"/>
  <c r="AZ135" i="1" s="1"/>
  <c r="AW135" i="1"/>
  <c r="AU135" i="1"/>
  <c r="AV135" i="1" s="1"/>
  <c r="AT135" i="1"/>
  <c r="AR135" i="1"/>
  <c r="AS135" i="1" s="1"/>
  <c r="AY135" i="1" l="1"/>
  <c r="BN134" i="1"/>
  <c r="BM134" i="1"/>
  <c r="BL134" i="1"/>
  <c r="BK134" i="1"/>
  <c r="BJ134" i="1"/>
  <c r="BI134" i="1"/>
  <c r="BH134" i="1"/>
  <c r="BG134" i="1"/>
  <c r="BF134" i="1"/>
  <c r="AX134" i="1"/>
  <c r="AZ134" i="1" s="1"/>
  <c r="AW134" i="1"/>
  <c r="AU134" i="1"/>
  <c r="AV134" i="1" s="1"/>
  <c r="AT134" i="1"/>
  <c r="AR134" i="1"/>
  <c r="AS134" i="1" s="1"/>
  <c r="AY134" i="1" l="1"/>
  <c r="BN133" i="1"/>
  <c r="BM133" i="1"/>
  <c r="BL133" i="1"/>
  <c r="BK133" i="1"/>
  <c r="BJ133" i="1"/>
  <c r="BI133" i="1"/>
  <c r="BH133" i="1"/>
  <c r="BG133" i="1"/>
  <c r="BF133" i="1"/>
  <c r="AX133" i="1"/>
  <c r="AY133" i="1" s="1"/>
  <c r="AW133" i="1"/>
  <c r="AU133" i="1"/>
  <c r="AV133" i="1" s="1"/>
  <c r="AT133" i="1"/>
  <c r="AR133" i="1"/>
  <c r="AS133" i="1" s="1"/>
  <c r="AZ133" i="1" l="1"/>
  <c r="BN132" i="1"/>
  <c r="BM132" i="1"/>
  <c r="BL132" i="1"/>
  <c r="BK132" i="1"/>
  <c r="BJ132" i="1"/>
  <c r="BI132" i="1"/>
  <c r="BH132" i="1"/>
  <c r="BG132" i="1"/>
  <c r="BF132" i="1"/>
  <c r="AX132" i="1"/>
  <c r="AY132" i="1" s="1"/>
  <c r="AW132" i="1"/>
  <c r="AU132" i="1"/>
  <c r="AV132" i="1" s="1"/>
  <c r="AT132" i="1"/>
  <c r="AR132" i="1"/>
  <c r="AS132" i="1" s="1"/>
  <c r="BN131" i="1"/>
  <c r="BM131" i="1"/>
  <c r="BL131" i="1"/>
  <c r="BK131" i="1"/>
  <c r="BJ131" i="1"/>
  <c r="BI131" i="1"/>
  <c r="BH131" i="1"/>
  <c r="BG131" i="1"/>
  <c r="BF131" i="1"/>
  <c r="AX131" i="1"/>
  <c r="AY131" i="1" s="1"/>
  <c r="AW131" i="1"/>
  <c r="AU131" i="1"/>
  <c r="AV131" i="1" s="1"/>
  <c r="AT131" i="1"/>
  <c r="AR131" i="1"/>
  <c r="AS131" i="1" s="1"/>
  <c r="BN130" i="1"/>
  <c r="BM130" i="1"/>
  <c r="BL130" i="1"/>
  <c r="BK130" i="1"/>
  <c r="BJ130" i="1"/>
  <c r="BI130" i="1"/>
  <c r="BH130" i="1"/>
  <c r="BG130" i="1"/>
  <c r="BF130" i="1"/>
  <c r="AX130" i="1"/>
  <c r="AY130" i="1" s="1"/>
  <c r="AW130" i="1"/>
  <c r="AU130" i="1"/>
  <c r="AV130" i="1" s="1"/>
  <c r="AT130" i="1"/>
  <c r="AR130" i="1"/>
  <c r="AS130" i="1" s="1"/>
  <c r="BN129" i="1"/>
  <c r="BM129" i="1"/>
  <c r="BL129" i="1"/>
  <c r="BK129" i="1"/>
  <c r="BJ129" i="1"/>
  <c r="BI129" i="1"/>
  <c r="BH129" i="1"/>
  <c r="BG129" i="1"/>
  <c r="BF129" i="1"/>
  <c r="AX129" i="1"/>
  <c r="AY129" i="1" s="1"/>
  <c r="AW129" i="1"/>
  <c r="AU129" i="1"/>
  <c r="AV129" i="1" s="1"/>
  <c r="AT129" i="1"/>
  <c r="AR129" i="1"/>
  <c r="AS129" i="1" s="1"/>
  <c r="BF128" i="1"/>
  <c r="BG128" i="1"/>
  <c r="BH128" i="1"/>
  <c r="BI128" i="1"/>
  <c r="BJ128" i="1"/>
  <c r="BK128" i="1"/>
  <c r="BL128" i="1"/>
  <c r="BM128" i="1"/>
  <c r="BN128" i="1"/>
  <c r="AR128" i="1"/>
  <c r="AS128" i="1" s="1"/>
  <c r="AT128" i="1"/>
  <c r="AU128" i="1"/>
  <c r="AV128" i="1" s="1"/>
  <c r="AW128" i="1"/>
  <c r="AX128" i="1"/>
  <c r="AZ128" i="1" s="1"/>
  <c r="AY128" i="1"/>
  <c r="BN127" i="1"/>
  <c r="BM127" i="1"/>
  <c r="BL127" i="1"/>
  <c r="BK127" i="1"/>
  <c r="BJ127" i="1"/>
  <c r="BI127" i="1"/>
  <c r="BH127" i="1"/>
  <c r="BG127" i="1"/>
  <c r="BF127" i="1"/>
  <c r="AX127" i="1"/>
  <c r="AZ127" i="1" s="1"/>
  <c r="AW127" i="1"/>
  <c r="AU127" i="1"/>
  <c r="AV127" i="1" s="1"/>
  <c r="AT127" i="1"/>
  <c r="AR127" i="1"/>
  <c r="AS127" i="1" s="1"/>
  <c r="AZ132" i="1" l="1"/>
  <c r="AZ131" i="1"/>
  <c r="AZ130" i="1"/>
  <c r="AZ129" i="1"/>
  <c r="AY127" i="1"/>
  <c r="BN126" i="1"/>
  <c r="BM126" i="1"/>
  <c r="BL126" i="1"/>
  <c r="BK126" i="1"/>
  <c r="BJ126" i="1"/>
  <c r="BI126" i="1"/>
  <c r="BH126" i="1"/>
  <c r="BG126" i="1"/>
  <c r="BF126" i="1"/>
  <c r="AX126" i="1"/>
  <c r="AY126" i="1" s="1"/>
  <c r="AW126" i="1"/>
  <c r="AU126" i="1"/>
  <c r="AV126" i="1" s="1"/>
  <c r="AT126" i="1"/>
  <c r="AR126" i="1"/>
  <c r="AS126" i="1" s="1"/>
  <c r="AZ126" i="1" l="1"/>
  <c r="BN125" i="1"/>
  <c r="BM125" i="1"/>
  <c r="BL125" i="1"/>
  <c r="BK125" i="1"/>
  <c r="BJ125" i="1"/>
  <c r="BI125" i="1"/>
  <c r="BH125" i="1"/>
  <c r="BG125" i="1"/>
  <c r="BF125" i="1"/>
  <c r="AX125" i="1"/>
  <c r="AZ125" i="1" s="1"/>
  <c r="AW125" i="1"/>
  <c r="AU125" i="1"/>
  <c r="AV125" i="1" s="1"/>
  <c r="AT125" i="1"/>
  <c r="AR125" i="1"/>
  <c r="AS125" i="1" s="1"/>
  <c r="AY125" i="1" l="1"/>
  <c r="BN124" i="1"/>
  <c r="BM124" i="1"/>
  <c r="BL124" i="1"/>
  <c r="BK124" i="1"/>
  <c r="BJ124" i="1"/>
  <c r="BI124" i="1"/>
  <c r="BH124" i="1"/>
  <c r="BG124" i="1"/>
  <c r="BF124" i="1"/>
  <c r="AX124" i="1"/>
  <c r="AY124" i="1" s="1"/>
  <c r="AW124" i="1"/>
  <c r="AU124" i="1"/>
  <c r="AV124" i="1" s="1"/>
  <c r="AT124" i="1"/>
  <c r="AR124" i="1"/>
  <c r="AS124" i="1" s="1"/>
  <c r="AZ124" i="1" l="1"/>
  <c r="BN123" i="1"/>
  <c r="BM123" i="1"/>
  <c r="BL123" i="1"/>
  <c r="BK123" i="1"/>
  <c r="BJ123" i="1"/>
  <c r="BI123" i="1"/>
  <c r="BH123" i="1"/>
  <c r="BG123" i="1"/>
  <c r="BF123" i="1"/>
  <c r="AX123" i="1"/>
  <c r="AZ123" i="1" s="1"/>
  <c r="AW123" i="1"/>
  <c r="AU123" i="1"/>
  <c r="AV123" i="1" s="1"/>
  <c r="AT123" i="1"/>
  <c r="AR123" i="1"/>
  <c r="AS123" i="1" s="1"/>
  <c r="AY123" i="1" l="1"/>
  <c r="BN122" i="1"/>
  <c r="BM122" i="1"/>
  <c r="BL122" i="1"/>
  <c r="BK122" i="1"/>
  <c r="BJ122" i="1"/>
  <c r="BI122" i="1"/>
  <c r="BH122" i="1"/>
  <c r="BG122" i="1"/>
  <c r="BF122" i="1"/>
  <c r="AX122" i="1"/>
  <c r="AZ122" i="1" s="1"/>
  <c r="AW122" i="1"/>
  <c r="AU122" i="1"/>
  <c r="AV122" i="1" s="1"/>
  <c r="AT122" i="1"/>
  <c r="AR122" i="1"/>
  <c r="AS122" i="1" s="1"/>
  <c r="AY122" i="1" l="1"/>
  <c r="BN121" i="1"/>
  <c r="BM121" i="1"/>
  <c r="BL121" i="1"/>
  <c r="BK121" i="1"/>
  <c r="BJ121" i="1"/>
  <c r="BI121" i="1"/>
  <c r="BH121" i="1"/>
  <c r="BG121" i="1"/>
  <c r="BF121" i="1"/>
  <c r="AX121" i="1"/>
  <c r="AZ121" i="1" s="1"/>
  <c r="AW121" i="1"/>
  <c r="AU121" i="1"/>
  <c r="AV121" i="1" s="1"/>
  <c r="AT121" i="1"/>
  <c r="AR121" i="1"/>
  <c r="AS121" i="1" s="1"/>
  <c r="BN120" i="1"/>
  <c r="BM120" i="1"/>
  <c r="BL120" i="1"/>
  <c r="BK120" i="1"/>
  <c r="BJ120" i="1"/>
  <c r="BI120" i="1"/>
  <c r="BH120" i="1"/>
  <c r="BG120" i="1"/>
  <c r="BF120" i="1"/>
  <c r="AX120" i="1"/>
  <c r="AZ120" i="1" s="1"/>
  <c r="AW120" i="1"/>
  <c r="AU120" i="1"/>
  <c r="AV120" i="1" s="1"/>
  <c r="AT120" i="1"/>
  <c r="AR120" i="1"/>
  <c r="AS120" i="1" s="1"/>
  <c r="AY120" i="1" l="1"/>
  <c r="AY121" i="1"/>
  <c r="BN119" i="1"/>
  <c r="BM119" i="1"/>
  <c r="BL119" i="1"/>
  <c r="BK119" i="1"/>
  <c r="BJ119" i="1"/>
  <c r="BI119" i="1"/>
  <c r="BH119" i="1"/>
  <c r="BG119" i="1"/>
  <c r="BF119" i="1"/>
  <c r="AX119" i="1"/>
  <c r="AZ119" i="1" s="1"/>
  <c r="AW119" i="1"/>
  <c r="AU119" i="1"/>
  <c r="AV119" i="1" s="1"/>
  <c r="AT119" i="1"/>
  <c r="AR119" i="1"/>
  <c r="AS119" i="1" s="1"/>
  <c r="BN118" i="1"/>
  <c r="BM118" i="1"/>
  <c r="BL118" i="1"/>
  <c r="BK118" i="1"/>
  <c r="BJ118" i="1"/>
  <c r="BI118" i="1"/>
  <c r="BH118" i="1"/>
  <c r="BG118" i="1"/>
  <c r="BF118" i="1"/>
  <c r="AX118" i="1"/>
  <c r="AZ118" i="1" s="1"/>
  <c r="AW118" i="1"/>
  <c r="AU118" i="1"/>
  <c r="AV118" i="1" s="1"/>
  <c r="AT118" i="1"/>
  <c r="AR118" i="1"/>
  <c r="AS118" i="1" s="1"/>
  <c r="BN117" i="1"/>
  <c r="BM117" i="1"/>
  <c r="BL117" i="1"/>
  <c r="BK117" i="1"/>
  <c r="BJ117" i="1"/>
  <c r="BI117" i="1"/>
  <c r="BH117" i="1"/>
  <c r="BG117" i="1"/>
  <c r="BF117" i="1"/>
  <c r="AX117" i="1"/>
  <c r="AZ117" i="1" s="1"/>
  <c r="AW117" i="1"/>
  <c r="AU117" i="1"/>
  <c r="AV117" i="1" s="1"/>
  <c r="AT117" i="1"/>
  <c r="AR117" i="1"/>
  <c r="AS117" i="1" s="1"/>
  <c r="BN116" i="1"/>
  <c r="BM116" i="1"/>
  <c r="BL116" i="1"/>
  <c r="BK116" i="1"/>
  <c r="BJ116" i="1"/>
  <c r="BI116" i="1"/>
  <c r="BH116" i="1"/>
  <c r="BG116" i="1"/>
  <c r="BF116" i="1"/>
  <c r="AX116" i="1"/>
  <c r="AZ116" i="1" s="1"/>
  <c r="AW116" i="1"/>
  <c r="AU116" i="1"/>
  <c r="AV116" i="1" s="1"/>
  <c r="AT116" i="1"/>
  <c r="AR116" i="1"/>
  <c r="AS116" i="1" s="1"/>
  <c r="BN115" i="1"/>
  <c r="BM115" i="1"/>
  <c r="BL115" i="1"/>
  <c r="BK115" i="1"/>
  <c r="BJ115" i="1"/>
  <c r="BI115" i="1"/>
  <c r="BH115" i="1"/>
  <c r="BG115" i="1"/>
  <c r="BF115" i="1"/>
  <c r="AX115" i="1"/>
  <c r="AZ115" i="1" s="1"/>
  <c r="AW115" i="1"/>
  <c r="AU115" i="1"/>
  <c r="AV115" i="1" s="1"/>
  <c r="AT115" i="1"/>
  <c r="AR115" i="1"/>
  <c r="AS115" i="1" s="1"/>
  <c r="AY117" i="1" l="1"/>
  <c r="AY119" i="1"/>
  <c r="AY116" i="1"/>
  <c r="AY115" i="1"/>
  <c r="AY118" i="1"/>
  <c r="BN114" i="1"/>
  <c r="BM114" i="1"/>
  <c r="BL114" i="1"/>
  <c r="BK114" i="1"/>
  <c r="BJ114" i="1"/>
  <c r="BI114" i="1"/>
  <c r="BH114" i="1"/>
  <c r="BG114" i="1"/>
  <c r="BF114" i="1"/>
  <c r="AX114" i="1"/>
  <c r="AZ114" i="1" s="1"/>
  <c r="AW114" i="1"/>
  <c r="AU114" i="1"/>
  <c r="AV114" i="1" s="1"/>
  <c r="AT114" i="1"/>
  <c r="AR114" i="1"/>
  <c r="AS114" i="1" s="1"/>
  <c r="BN113" i="1"/>
  <c r="BM113" i="1"/>
  <c r="BL113" i="1"/>
  <c r="BK113" i="1"/>
  <c r="BJ113" i="1"/>
  <c r="BI113" i="1"/>
  <c r="BH113" i="1"/>
  <c r="BG113" i="1"/>
  <c r="BF113" i="1"/>
  <c r="AZ113" i="1"/>
  <c r="AX113" i="1"/>
  <c r="AY113" i="1" s="1"/>
  <c r="AW113" i="1"/>
  <c r="AV113" i="1"/>
  <c r="AU113" i="1"/>
  <c r="AT113" i="1"/>
  <c r="AR113" i="1"/>
  <c r="AS113" i="1" s="1"/>
  <c r="BN112" i="1"/>
  <c r="BM112" i="1"/>
  <c r="BL112" i="1"/>
  <c r="BK112" i="1"/>
  <c r="BJ112" i="1"/>
  <c r="BI112" i="1"/>
  <c r="BH112" i="1"/>
  <c r="BG112" i="1"/>
  <c r="BF112" i="1"/>
  <c r="AZ112" i="1"/>
  <c r="AY112" i="1"/>
  <c r="AX112" i="1"/>
  <c r="AW112" i="1"/>
  <c r="AU112" i="1"/>
  <c r="AV112" i="1" s="1"/>
  <c r="AT112" i="1"/>
  <c r="AR112" i="1"/>
  <c r="AS112" i="1" s="1"/>
  <c r="BN111" i="1"/>
  <c r="BM111" i="1"/>
  <c r="BL111" i="1"/>
  <c r="BK111" i="1"/>
  <c r="BJ111" i="1"/>
  <c r="BI111" i="1"/>
  <c r="BH111" i="1"/>
  <c r="BG111" i="1"/>
  <c r="BF111" i="1"/>
  <c r="AX111" i="1"/>
  <c r="AY111" i="1" s="1"/>
  <c r="AW111" i="1"/>
  <c r="AU111" i="1"/>
  <c r="AV111" i="1" s="1"/>
  <c r="AT111" i="1"/>
  <c r="AR111" i="1"/>
  <c r="AS111" i="1" s="1"/>
  <c r="BN110" i="1"/>
  <c r="BM110" i="1"/>
  <c r="BL110" i="1"/>
  <c r="BK110" i="1"/>
  <c r="BJ110" i="1"/>
  <c r="BI110" i="1"/>
  <c r="BH110" i="1"/>
  <c r="BG110" i="1"/>
  <c r="BF110" i="1"/>
  <c r="AX110" i="1"/>
  <c r="AY110" i="1" s="1"/>
  <c r="AW110" i="1"/>
  <c r="AV110" i="1"/>
  <c r="AU110" i="1"/>
  <c r="AT110" i="1"/>
  <c r="AR110" i="1"/>
  <c r="AS110" i="1" s="1"/>
  <c r="BN109" i="1"/>
  <c r="BM109" i="1"/>
  <c r="BL109" i="1"/>
  <c r="BK109" i="1"/>
  <c r="BJ109" i="1"/>
  <c r="BI109" i="1"/>
  <c r="BH109" i="1"/>
  <c r="BG109" i="1"/>
  <c r="BF109" i="1"/>
  <c r="AX109" i="1"/>
  <c r="AY109" i="1" s="1"/>
  <c r="AW109" i="1"/>
  <c r="AU109" i="1"/>
  <c r="AV109" i="1" s="1"/>
  <c r="AT109" i="1"/>
  <c r="AR109" i="1"/>
  <c r="AS109" i="1" s="1"/>
  <c r="AY114" i="1" l="1"/>
  <c r="AZ110" i="1"/>
  <c r="AZ111" i="1"/>
  <c r="AZ109" i="1"/>
  <c r="BN105" i="1"/>
  <c r="BM105" i="1"/>
  <c r="BL105" i="1"/>
  <c r="BK105" i="1"/>
  <c r="BJ105" i="1"/>
  <c r="BI105" i="1"/>
  <c r="BH105" i="1"/>
  <c r="BG105" i="1"/>
  <c r="BF105" i="1"/>
  <c r="AX105" i="1"/>
  <c r="AZ105" i="1" s="1"/>
  <c r="AW105" i="1"/>
  <c r="AU105" i="1"/>
  <c r="AV105" i="1" s="1"/>
  <c r="AT105" i="1"/>
  <c r="AR105" i="1"/>
  <c r="AS105" i="1" s="1"/>
  <c r="AY105" i="1" l="1"/>
  <c r="BN101" i="1"/>
  <c r="BM101" i="1"/>
  <c r="BL101" i="1"/>
  <c r="BK101" i="1"/>
  <c r="BJ101" i="1"/>
  <c r="BI101" i="1"/>
  <c r="BH101" i="1"/>
  <c r="BG101" i="1"/>
  <c r="BF101" i="1"/>
  <c r="AX101" i="1"/>
  <c r="AZ101" i="1" s="1"/>
  <c r="AW101" i="1"/>
  <c r="AU101" i="1"/>
  <c r="AV101" i="1" s="1"/>
  <c r="AT101" i="1"/>
  <c r="AR101" i="1"/>
  <c r="AS101" i="1" s="1"/>
  <c r="AY101" i="1" l="1"/>
  <c r="BN100" i="1"/>
  <c r="BM100" i="1"/>
  <c r="BL100" i="1"/>
  <c r="BK100" i="1"/>
  <c r="BJ100" i="1"/>
  <c r="BI100" i="1"/>
  <c r="BH100" i="1"/>
  <c r="BG100" i="1"/>
  <c r="BF100" i="1"/>
  <c r="AX100" i="1"/>
  <c r="AZ100" i="1" s="1"/>
  <c r="AW100" i="1"/>
  <c r="AU100" i="1"/>
  <c r="AV100" i="1" s="1"/>
  <c r="AT100" i="1"/>
  <c r="AR100" i="1"/>
  <c r="AS100" i="1" s="1"/>
  <c r="AY100" i="1" l="1"/>
  <c r="BF98" i="1"/>
  <c r="BG98" i="1"/>
  <c r="BH98" i="1"/>
  <c r="BI98" i="1"/>
  <c r="BJ98" i="1"/>
  <c r="BK98" i="1"/>
  <c r="BL98" i="1"/>
  <c r="BM98" i="1"/>
  <c r="BN98" i="1"/>
  <c r="BF99" i="1"/>
  <c r="BG99" i="1"/>
  <c r="BH99" i="1"/>
  <c r="BI99" i="1"/>
  <c r="BJ99" i="1"/>
  <c r="BK99" i="1"/>
  <c r="BL99" i="1"/>
  <c r="BM99" i="1"/>
  <c r="BN99" i="1"/>
  <c r="BF102" i="1"/>
  <c r="BG102" i="1"/>
  <c r="BH102" i="1"/>
  <c r="BI102" i="1"/>
  <c r="BJ102" i="1"/>
  <c r="BK102" i="1"/>
  <c r="BL102" i="1"/>
  <c r="BM102" i="1"/>
  <c r="BN102" i="1"/>
  <c r="BF103" i="1"/>
  <c r="BG103" i="1"/>
  <c r="BH103" i="1"/>
  <c r="BI103" i="1"/>
  <c r="BJ103" i="1"/>
  <c r="BK103" i="1"/>
  <c r="BL103" i="1"/>
  <c r="BM103" i="1"/>
  <c r="BN103" i="1"/>
  <c r="BF104" i="1"/>
  <c r="BG104" i="1"/>
  <c r="BH104" i="1"/>
  <c r="BI104" i="1"/>
  <c r="BJ104" i="1"/>
  <c r="BK104" i="1"/>
  <c r="BL104" i="1"/>
  <c r="BM104" i="1"/>
  <c r="BN104" i="1"/>
  <c r="BF106" i="1"/>
  <c r="BG106" i="1" s="1"/>
  <c r="BH106" i="1"/>
  <c r="BI106" i="1"/>
  <c r="BJ106" i="1" s="1"/>
  <c r="BK106" i="1"/>
  <c r="BL106" i="1"/>
  <c r="BM106" i="1" s="1"/>
  <c r="BN106" i="1"/>
  <c r="BF107" i="1"/>
  <c r="BG107" i="1" s="1"/>
  <c r="BH107" i="1"/>
  <c r="BI107" i="1"/>
  <c r="BJ107" i="1" s="1"/>
  <c r="BK107" i="1"/>
  <c r="BL107" i="1"/>
  <c r="BM107" i="1" s="1"/>
  <c r="BN107" i="1"/>
  <c r="BF108" i="1"/>
  <c r="BG108" i="1"/>
  <c r="BH108" i="1"/>
  <c r="BI108" i="1"/>
  <c r="BJ108" i="1"/>
  <c r="BK108" i="1"/>
  <c r="BL108" i="1"/>
  <c r="BM108" i="1"/>
  <c r="BN108" i="1"/>
  <c r="BF95" i="1"/>
  <c r="BG95" i="1"/>
  <c r="BH95" i="1"/>
  <c r="BI95" i="1"/>
  <c r="BJ95" i="1"/>
  <c r="BK95" i="1"/>
  <c r="BL95" i="1"/>
  <c r="BM95" i="1"/>
  <c r="BN95" i="1"/>
  <c r="BF96" i="1"/>
  <c r="BG96" i="1"/>
  <c r="BH96" i="1"/>
  <c r="BI96" i="1"/>
  <c r="BJ96" i="1"/>
  <c r="BK96" i="1"/>
  <c r="BL96" i="1"/>
  <c r="BM96" i="1"/>
  <c r="BN96" i="1"/>
  <c r="BF97" i="1"/>
  <c r="BG97" i="1"/>
  <c r="BH97" i="1"/>
  <c r="BI97" i="1"/>
  <c r="BJ97" i="1"/>
  <c r="BK97" i="1"/>
  <c r="BL97" i="1"/>
  <c r="BM97" i="1"/>
  <c r="BN97" i="1"/>
  <c r="AR95" i="1"/>
  <c r="AS95" i="1"/>
  <c r="AT95" i="1"/>
  <c r="AU95" i="1"/>
  <c r="AV95" i="1"/>
  <c r="AW95" i="1"/>
  <c r="AX95" i="1"/>
  <c r="AY95" i="1"/>
  <c r="AZ95" i="1"/>
  <c r="AR96" i="1"/>
  <c r="AS96" i="1"/>
  <c r="AT96" i="1"/>
  <c r="AU96" i="1"/>
  <c r="AV96" i="1"/>
  <c r="AW96" i="1"/>
  <c r="AX96" i="1"/>
  <c r="AY96" i="1"/>
  <c r="AZ96" i="1"/>
  <c r="AR97" i="1"/>
  <c r="AS97" i="1"/>
  <c r="AT97" i="1"/>
  <c r="AU97" i="1"/>
  <c r="AV97" i="1"/>
  <c r="AW97" i="1"/>
  <c r="AX97" i="1"/>
  <c r="AY97" i="1"/>
  <c r="AZ97" i="1"/>
  <c r="AR98" i="1"/>
  <c r="AS98" i="1"/>
  <c r="AT98" i="1"/>
  <c r="AU98" i="1"/>
  <c r="AV98" i="1"/>
  <c r="AW98" i="1"/>
  <c r="AX98" i="1"/>
  <c r="AY98" i="1"/>
  <c r="AZ98" i="1"/>
  <c r="AR99" i="1"/>
  <c r="AS99" i="1"/>
  <c r="AT99" i="1"/>
  <c r="AU99" i="1"/>
  <c r="AV99" i="1"/>
  <c r="AW99" i="1"/>
  <c r="AX99" i="1"/>
  <c r="AY99" i="1"/>
  <c r="AZ99" i="1"/>
  <c r="AR102" i="1"/>
  <c r="AS102" i="1"/>
  <c r="AT102" i="1"/>
  <c r="AU102" i="1"/>
  <c r="AV102" i="1"/>
  <c r="AW102" i="1"/>
  <c r="AX102" i="1"/>
  <c r="AY102" i="1"/>
  <c r="AZ102" i="1"/>
  <c r="AR103" i="1"/>
  <c r="AS103" i="1"/>
  <c r="AT103" i="1"/>
  <c r="AU103" i="1"/>
  <c r="AV103" i="1"/>
  <c r="AW103" i="1"/>
  <c r="AX103" i="1"/>
  <c r="AY103" i="1"/>
  <c r="AZ103" i="1"/>
  <c r="AR104" i="1"/>
  <c r="AS104" i="1"/>
  <c r="AT104" i="1"/>
  <c r="AU104" i="1"/>
  <c r="AV104" i="1"/>
  <c r="AW104" i="1"/>
  <c r="AX104" i="1"/>
  <c r="AY104" i="1"/>
  <c r="AZ104" i="1"/>
  <c r="AR106" i="1"/>
  <c r="AS106" i="1"/>
  <c r="AT106" i="1"/>
  <c r="AU106" i="1"/>
  <c r="AV106" i="1"/>
  <c r="AW106" i="1"/>
  <c r="AX106" i="1"/>
  <c r="AY106" i="1"/>
  <c r="AZ106" i="1"/>
  <c r="AR107" i="1"/>
  <c r="AS107" i="1"/>
  <c r="AT107" i="1"/>
  <c r="AU107" i="1"/>
  <c r="AV107" i="1"/>
  <c r="AW107" i="1"/>
  <c r="AX107" i="1"/>
  <c r="AY107" i="1"/>
  <c r="AZ107" i="1"/>
  <c r="AR108" i="1"/>
  <c r="AS108" i="1" s="1"/>
  <c r="AT108" i="1"/>
  <c r="AU108" i="1"/>
  <c r="AV108" i="1" s="1"/>
  <c r="AW108" i="1"/>
  <c r="AX108" i="1"/>
  <c r="AY108" i="1" s="1"/>
  <c r="AZ108" i="1" l="1"/>
  <c r="BF68" i="1"/>
  <c r="BG68" i="1"/>
  <c r="BH68" i="1"/>
  <c r="BI68" i="1"/>
  <c r="BJ68" i="1"/>
  <c r="BK68" i="1"/>
  <c r="BL68" i="1"/>
  <c r="BM68" i="1"/>
  <c r="BN68" i="1"/>
  <c r="BF69" i="1"/>
  <c r="BG69" i="1"/>
  <c r="BH69" i="1"/>
  <c r="BI69" i="1"/>
  <c r="BJ69" i="1"/>
  <c r="BK69" i="1"/>
  <c r="BL69" i="1"/>
  <c r="BM69" i="1"/>
  <c r="BN69" i="1"/>
  <c r="BF70" i="1"/>
  <c r="BG70" i="1"/>
  <c r="BH70" i="1"/>
  <c r="BI70" i="1"/>
  <c r="BJ70" i="1"/>
  <c r="BK70" i="1"/>
  <c r="BL70" i="1"/>
  <c r="BM70" i="1"/>
  <c r="BN70" i="1"/>
  <c r="AX68" i="1"/>
  <c r="AY68" i="1"/>
  <c r="AZ68" i="1"/>
  <c r="AX69" i="1"/>
  <c r="AY69" i="1"/>
  <c r="AZ69" i="1"/>
  <c r="AX70" i="1"/>
  <c r="AY70" i="1"/>
  <c r="AZ70" i="1"/>
  <c r="AU68" i="1"/>
  <c r="AV68" i="1"/>
  <c r="AW68" i="1"/>
  <c r="AU69" i="1"/>
  <c r="AV69" i="1"/>
  <c r="AW69" i="1"/>
  <c r="AU70" i="1"/>
  <c r="AV70" i="1"/>
  <c r="AW70" i="1"/>
  <c r="AR68" i="1"/>
  <c r="AS68" i="1"/>
  <c r="AT68" i="1"/>
  <c r="AR69" i="1"/>
  <c r="AS69" i="1"/>
  <c r="AT69" i="1"/>
  <c r="AR70" i="1"/>
  <c r="AS70" i="1"/>
  <c r="AT70" i="1"/>
  <c r="BN59" i="1" l="1"/>
  <c r="BM59" i="1"/>
  <c r="BL59" i="1"/>
  <c r="BK59" i="1"/>
  <c r="BJ59" i="1"/>
  <c r="BI59" i="1"/>
  <c r="BH59" i="1"/>
  <c r="BG59" i="1"/>
  <c r="BF59" i="1"/>
  <c r="AZ59" i="1"/>
  <c r="AY59" i="1"/>
  <c r="AX59" i="1"/>
  <c r="AW59" i="1"/>
  <c r="AV59" i="1"/>
  <c r="AU59" i="1"/>
  <c r="AT59" i="1"/>
  <c r="AS59" i="1"/>
  <c r="AR59" i="1"/>
  <c r="BN58" i="1" l="1"/>
  <c r="BM58" i="1"/>
  <c r="BL58" i="1"/>
  <c r="BK58" i="1"/>
  <c r="BJ58" i="1"/>
  <c r="BI58" i="1"/>
  <c r="BH58" i="1"/>
  <c r="BG58" i="1"/>
  <c r="BF58" i="1"/>
  <c r="AZ58" i="1"/>
  <c r="AY58" i="1"/>
  <c r="AX58" i="1"/>
  <c r="AW58" i="1"/>
  <c r="AV58" i="1"/>
  <c r="AU58" i="1"/>
  <c r="AT58" i="1"/>
  <c r="AS58" i="1"/>
  <c r="AR58" i="1"/>
  <c r="BN57" i="1"/>
  <c r="BM57" i="1"/>
  <c r="BL57" i="1"/>
  <c r="BK57" i="1"/>
  <c r="BJ57" i="1"/>
  <c r="BI57" i="1"/>
  <c r="BH57" i="1"/>
  <c r="BG57" i="1"/>
  <c r="BF57" i="1"/>
  <c r="AZ57" i="1"/>
  <c r="AY57" i="1"/>
  <c r="AX57" i="1"/>
  <c r="AW57" i="1"/>
  <c r="AV57" i="1"/>
  <c r="AU57" i="1"/>
  <c r="AT57" i="1"/>
  <c r="AS57" i="1"/>
  <c r="AR57" i="1"/>
  <c r="BN56" i="1"/>
  <c r="BM56" i="1"/>
  <c r="BL56" i="1"/>
  <c r="BK56" i="1"/>
  <c r="BJ56" i="1"/>
  <c r="BI56" i="1"/>
  <c r="BH56" i="1"/>
  <c r="BG56" i="1"/>
  <c r="BF56" i="1"/>
  <c r="AZ56" i="1"/>
  <c r="AY56" i="1"/>
  <c r="AX56" i="1"/>
  <c r="AW56" i="1"/>
  <c r="AV56" i="1"/>
  <c r="AU56" i="1"/>
  <c r="AT56" i="1"/>
  <c r="AS56" i="1"/>
  <c r="AR56" i="1"/>
  <c r="BN55" i="1" l="1"/>
  <c r="BM55" i="1"/>
  <c r="BL55" i="1"/>
  <c r="BK55" i="1"/>
  <c r="BJ55" i="1"/>
  <c r="BI55" i="1"/>
  <c r="BH55" i="1"/>
  <c r="BG55" i="1"/>
  <c r="BF55" i="1"/>
  <c r="AZ55" i="1"/>
  <c r="AY55" i="1"/>
  <c r="AX55" i="1"/>
  <c r="AW55" i="1"/>
  <c r="AV55" i="1"/>
  <c r="AU55" i="1"/>
  <c r="AT55" i="1"/>
  <c r="AS55" i="1"/>
  <c r="AR55" i="1"/>
  <c r="BF53" i="1"/>
  <c r="BG53" i="1"/>
  <c r="BH53" i="1"/>
  <c r="BI53" i="1"/>
  <c r="BJ53" i="1"/>
  <c r="BK53" i="1"/>
  <c r="BL53" i="1"/>
  <c r="BM53" i="1"/>
  <c r="BN53" i="1"/>
  <c r="AR53" i="1"/>
  <c r="AS53" i="1"/>
  <c r="AT53" i="1"/>
  <c r="AU53" i="1"/>
  <c r="AV53" i="1"/>
  <c r="AW53" i="1"/>
  <c r="AX53" i="1"/>
  <c r="AY53" i="1"/>
  <c r="AZ53" i="1"/>
  <c r="BN54" i="1" l="1"/>
  <c r="BM54" i="1"/>
  <c r="BL54" i="1"/>
  <c r="BK54" i="1"/>
  <c r="BJ54" i="1"/>
  <c r="BI54" i="1"/>
  <c r="BH54" i="1"/>
  <c r="BG54" i="1"/>
  <c r="BF54" i="1"/>
  <c r="AZ54" i="1"/>
  <c r="AY54" i="1"/>
  <c r="AX54" i="1"/>
  <c r="AW54" i="1"/>
  <c r="AV54" i="1"/>
  <c r="AU54" i="1"/>
  <c r="AT54" i="1"/>
  <c r="AS54" i="1"/>
  <c r="AR54" i="1"/>
  <c r="BN52" i="1"/>
  <c r="BM52" i="1"/>
  <c r="BL52" i="1"/>
  <c r="BK52" i="1"/>
  <c r="BJ52" i="1"/>
  <c r="BI52" i="1"/>
  <c r="BH52" i="1"/>
  <c r="BG52" i="1"/>
  <c r="BF52" i="1"/>
  <c r="AZ52" i="1"/>
  <c r="AY52" i="1"/>
  <c r="AX52" i="1"/>
  <c r="AW52" i="1"/>
  <c r="AV52" i="1"/>
  <c r="AU52" i="1"/>
  <c r="AT52" i="1"/>
  <c r="AS52" i="1"/>
  <c r="AR52" i="1"/>
  <c r="BN51" i="1" l="1"/>
  <c r="BM51" i="1"/>
  <c r="BL51" i="1"/>
  <c r="BK51" i="1"/>
  <c r="BJ51" i="1"/>
  <c r="BI51" i="1"/>
  <c r="BH51" i="1"/>
  <c r="BG51" i="1"/>
  <c r="BF51" i="1"/>
  <c r="AZ51" i="1"/>
  <c r="AY51" i="1"/>
  <c r="AX51" i="1"/>
  <c r="AW51" i="1"/>
  <c r="AV51" i="1"/>
  <c r="AU51" i="1"/>
  <c r="AT51" i="1"/>
  <c r="AS51" i="1"/>
  <c r="AR51" i="1"/>
  <c r="BN50" i="1"/>
  <c r="BM50" i="1"/>
  <c r="BL50" i="1"/>
  <c r="BK50" i="1"/>
  <c r="BJ50" i="1"/>
  <c r="BI50" i="1"/>
  <c r="BH50" i="1"/>
  <c r="BG50" i="1"/>
  <c r="BF50" i="1"/>
  <c r="AZ50" i="1"/>
  <c r="AY50" i="1"/>
  <c r="AX50" i="1"/>
  <c r="AW50" i="1"/>
  <c r="AV50" i="1"/>
  <c r="AU50" i="1"/>
  <c r="AT50" i="1"/>
  <c r="AS50" i="1"/>
  <c r="AR50" i="1"/>
  <c r="BN49" i="1"/>
  <c r="BM49" i="1"/>
  <c r="BL49" i="1"/>
  <c r="BK49" i="1"/>
  <c r="BJ49" i="1"/>
  <c r="BI49" i="1"/>
  <c r="BH49" i="1"/>
  <c r="BG49" i="1"/>
  <c r="BF49" i="1"/>
  <c r="AZ49" i="1"/>
  <c r="AY49" i="1"/>
  <c r="AX49" i="1"/>
  <c r="AW49" i="1"/>
  <c r="AV49" i="1"/>
  <c r="AU49" i="1"/>
  <c r="AT49" i="1"/>
  <c r="AS49" i="1"/>
  <c r="AR49" i="1"/>
  <c r="BF19" i="1" l="1"/>
  <c r="BG19" i="1"/>
  <c r="BH19" i="1"/>
  <c r="BI19" i="1"/>
  <c r="BJ19" i="1"/>
  <c r="BK19" i="1"/>
  <c r="BL19" i="1"/>
  <c r="BM19" i="1"/>
  <c r="BN19" i="1"/>
  <c r="AR19" i="1"/>
  <c r="AS19" i="1"/>
  <c r="AT19" i="1"/>
  <c r="AU19" i="1"/>
  <c r="AV19" i="1"/>
  <c r="AW19" i="1"/>
  <c r="AX19" i="1"/>
  <c r="AY19" i="1"/>
  <c r="AZ19" i="1"/>
  <c r="A17" i="1" l="1"/>
  <c r="A18" i="1" s="1"/>
  <c r="A19" i="1" l="1"/>
  <c r="A20" i="1" s="1"/>
  <c r="A21" i="1" s="1"/>
  <c r="A22" i="1" s="1"/>
  <c r="A23" i="1" s="1"/>
  <c r="A24" i="1" s="1"/>
  <c r="A25" i="1" s="1"/>
  <c r="A26" i="1" s="1"/>
  <c r="A27" i="1" s="1"/>
  <c r="A28" i="1" s="1"/>
  <c r="A29" i="1" s="1"/>
  <c r="A30" i="1" s="1"/>
  <c r="A31" i="1" s="1"/>
  <c r="A32" i="1" s="1"/>
  <c r="A33" i="1" s="1"/>
  <c r="A34" i="1" s="1"/>
  <c r="A35" i="1" s="1"/>
  <c r="A36" i="1" s="1"/>
  <c r="A37" i="1" s="1"/>
  <c r="BI20" i="1"/>
  <c r="BL21" i="1"/>
  <c r="A38" i="1" l="1"/>
  <c r="A39" i="1" s="1"/>
  <c r="A40" i="1" s="1"/>
  <c r="A41" i="1" s="1"/>
  <c r="A42" i="1" s="1"/>
  <c r="A43" i="1" s="1"/>
  <c r="A44" i="1" s="1"/>
  <c r="A45" i="1" s="1"/>
  <c r="A46" i="1" s="1"/>
  <c r="A47" i="1" s="1"/>
  <c r="A48" i="1" s="1"/>
  <c r="A49" i="1" l="1"/>
  <c r="A50" i="1" s="1"/>
  <c r="A51" i="1" s="1"/>
  <c r="A52" i="1" l="1"/>
  <c r="A53" i="1" s="1"/>
  <c r="A54" i="1" s="1"/>
  <c r="A55" i="1" s="1"/>
  <c r="A56" i="1" s="1"/>
  <c r="A57" i="1" s="1"/>
  <c r="A58" i="1" s="1"/>
  <c r="A59" i="1" s="1"/>
  <c r="A60" i="1" s="1"/>
  <c r="A61" i="1" s="1"/>
  <c r="A62" i="1" s="1"/>
  <c r="A63" i="1" s="1"/>
  <c r="A64" i="1" s="1"/>
  <c r="A65" i="1" s="1"/>
  <c r="A66" i="1" s="1"/>
  <c r="A67" i="1" s="1"/>
  <c r="A68" i="1" l="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l="1"/>
  <c r="A96" i="1" s="1"/>
  <c r="A97" i="1" s="1"/>
  <c r="A98" i="1" s="1"/>
  <c r="A99" i="1" s="1"/>
  <c r="A100" i="1" s="1"/>
  <c r="BN94" i="1"/>
  <c r="BM94" i="1"/>
  <c r="BL94" i="1"/>
  <c r="BK94" i="1"/>
  <c r="BJ94" i="1"/>
  <c r="BI94" i="1"/>
  <c r="BH94" i="1"/>
  <c r="BG94" i="1"/>
  <c r="BF94" i="1"/>
  <c r="AX94" i="1"/>
  <c r="AY94" i="1" s="1"/>
  <c r="AW94" i="1"/>
  <c r="AU94" i="1"/>
  <c r="AV94" i="1" s="1"/>
  <c r="AT94" i="1"/>
  <c r="AR94" i="1"/>
  <c r="AS94" i="1" s="1"/>
  <c r="BN93" i="1"/>
  <c r="BM93" i="1"/>
  <c r="BL93" i="1"/>
  <c r="BK93" i="1"/>
  <c r="BJ93" i="1"/>
  <c r="BI93" i="1"/>
  <c r="BH93" i="1"/>
  <c r="BG93" i="1"/>
  <c r="BF93" i="1"/>
  <c r="AX93" i="1"/>
  <c r="AY93" i="1" s="1"/>
  <c r="AW93" i="1"/>
  <c r="AU93" i="1"/>
  <c r="AV93" i="1" s="1"/>
  <c r="AT93" i="1"/>
  <c r="AR93" i="1"/>
  <c r="AS93" i="1" s="1"/>
  <c r="A101" i="1" l="1"/>
  <c r="A102" i="1" s="1"/>
  <c r="A103" i="1" s="1"/>
  <c r="A104" i="1" s="1"/>
  <c r="AZ94" i="1"/>
  <c r="AZ93" i="1"/>
  <c r="BN92" i="1"/>
  <c r="BM92" i="1"/>
  <c r="BL92" i="1"/>
  <c r="BK92" i="1"/>
  <c r="BJ92" i="1"/>
  <c r="BI92" i="1"/>
  <c r="BH92" i="1"/>
  <c r="BG92" i="1"/>
  <c r="BF92" i="1"/>
  <c r="AZ92" i="1"/>
  <c r="AY92" i="1"/>
  <c r="AX92" i="1"/>
  <c r="AW92" i="1"/>
  <c r="AV92" i="1"/>
  <c r="AU92" i="1"/>
  <c r="AT92" i="1"/>
  <c r="AS92" i="1"/>
  <c r="AR92" i="1"/>
  <c r="A105" i="1" l="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BN91" i="1"/>
  <c r="BM91" i="1"/>
  <c r="BL91" i="1"/>
  <c r="BK91" i="1"/>
  <c r="BJ91" i="1"/>
  <c r="BI91" i="1"/>
  <c r="BH91" i="1"/>
  <c r="BG91" i="1"/>
  <c r="BF91" i="1"/>
  <c r="AZ91" i="1"/>
  <c r="AY91" i="1"/>
  <c r="AX91" i="1"/>
  <c r="AW91" i="1"/>
  <c r="AV91" i="1"/>
  <c r="AU91" i="1"/>
  <c r="AT91" i="1"/>
  <c r="AS91" i="1"/>
  <c r="AR91" i="1"/>
  <c r="BN90" i="1"/>
  <c r="BM90" i="1"/>
  <c r="BL90" i="1"/>
  <c r="BK90" i="1"/>
  <c r="BJ90" i="1"/>
  <c r="BI90" i="1"/>
  <c r="BH90" i="1"/>
  <c r="BG90" i="1"/>
  <c r="BF90" i="1"/>
  <c r="AZ90" i="1"/>
  <c r="AY90" i="1"/>
  <c r="AX90" i="1"/>
  <c r="AW90" i="1"/>
  <c r="AV90" i="1"/>
  <c r="AU90" i="1"/>
  <c r="AT90" i="1"/>
  <c r="AS90" i="1"/>
  <c r="AR90" i="1"/>
  <c r="BN89" i="1"/>
  <c r="BM89" i="1"/>
  <c r="BL89" i="1"/>
  <c r="BK89" i="1"/>
  <c r="BJ89" i="1"/>
  <c r="BI89" i="1"/>
  <c r="BH89" i="1"/>
  <c r="BG89" i="1"/>
  <c r="BF89" i="1"/>
  <c r="AZ89" i="1"/>
  <c r="AY89" i="1"/>
  <c r="AX89" i="1"/>
  <c r="AW89" i="1"/>
  <c r="AV89" i="1"/>
  <c r="AU89" i="1"/>
  <c r="AT89" i="1"/>
  <c r="AS89" i="1"/>
  <c r="AR89" i="1"/>
  <c r="BN88" i="1"/>
  <c r="BM88" i="1"/>
  <c r="BL88" i="1"/>
  <c r="BK88" i="1"/>
  <c r="BJ88" i="1"/>
  <c r="BI88" i="1"/>
  <c r="BH88" i="1"/>
  <c r="BG88" i="1"/>
  <c r="BF88" i="1"/>
  <c r="AZ88" i="1"/>
  <c r="AY88" i="1"/>
  <c r="AX88" i="1"/>
  <c r="AW88" i="1"/>
  <c r="AV88" i="1"/>
  <c r="AU88" i="1"/>
  <c r="AT88" i="1"/>
  <c r="AS88" i="1"/>
  <c r="AR88" i="1"/>
  <c r="BN87" i="1"/>
  <c r="BL87" i="1"/>
  <c r="BM87" i="1" s="1"/>
  <c r="BK87" i="1"/>
  <c r="BI87" i="1"/>
  <c r="BJ87" i="1" s="1"/>
  <c r="BH87" i="1"/>
  <c r="BF87" i="1"/>
  <c r="BG87" i="1" s="1"/>
  <c r="AZ87" i="1"/>
  <c r="AY87" i="1"/>
  <c r="AX87" i="1"/>
  <c r="AW87" i="1"/>
  <c r="AV87" i="1"/>
  <c r="AU87" i="1"/>
  <c r="AT87" i="1"/>
  <c r="AS87" i="1"/>
  <c r="AR87" i="1"/>
  <c r="BN86" i="1"/>
  <c r="BM86" i="1"/>
  <c r="BL86" i="1"/>
  <c r="BK86" i="1"/>
  <c r="BJ86" i="1"/>
  <c r="BI86" i="1"/>
  <c r="BH86" i="1"/>
  <c r="BG86" i="1"/>
  <c r="BF86" i="1"/>
  <c r="AZ86" i="1"/>
  <c r="AY86" i="1"/>
  <c r="AX86" i="1"/>
  <c r="AW86" i="1"/>
  <c r="AV86" i="1"/>
  <c r="AU86" i="1"/>
  <c r="AT86" i="1"/>
  <c r="AS86" i="1"/>
  <c r="AR86" i="1"/>
  <c r="BN85" i="1"/>
  <c r="BM85" i="1"/>
  <c r="BL85" i="1"/>
  <c r="BK85" i="1"/>
  <c r="BJ85" i="1"/>
  <c r="BI85" i="1"/>
  <c r="BH85" i="1"/>
  <c r="BG85" i="1"/>
  <c r="BF85" i="1"/>
  <c r="AZ85" i="1"/>
  <c r="AY85" i="1"/>
  <c r="AX85" i="1"/>
  <c r="AW85" i="1"/>
  <c r="AV85" i="1"/>
  <c r="AU85" i="1"/>
  <c r="AT85" i="1"/>
  <c r="AS85" i="1"/>
  <c r="AR85" i="1"/>
  <c r="BN84" i="1"/>
  <c r="BM84" i="1"/>
  <c r="BL84" i="1"/>
  <c r="BK84" i="1"/>
  <c r="BJ84" i="1"/>
  <c r="BI84" i="1"/>
  <c r="BH84" i="1"/>
  <c r="BG84" i="1"/>
  <c r="BF84" i="1"/>
  <c r="AZ84" i="1"/>
  <c r="AY84" i="1"/>
  <c r="AX84" i="1"/>
  <c r="AW84" i="1"/>
  <c r="AV84" i="1"/>
  <c r="AU84" i="1"/>
  <c r="AT84" i="1"/>
  <c r="AS84" i="1"/>
  <c r="AR84" i="1"/>
  <c r="BN83" i="1"/>
  <c r="BM83" i="1"/>
  <c r="BL83" i="1"/>
  <c r="BK83" i="1"/>
  <c r="BJ83" i="1"/>
  <c r="BI83" i="1"/>
  <c r="BH83" i="1"/>
  <c r="BG83" i="1"/>
  <c r="BF83" i="1"/>
  <c r="AZ83" i="1"/>
  <c r="AY83" i="1"/>
  <c r="AX83" i="1"/>
  <c r="AW83" i="1"/>
  <c r="AV83" i="1"/>
  <c r="AU83" i="1"/>
  <c r="AT83" i="1"/>
  <c r="AS83" i="1"/>
  <c r="AR83" i="1"/>
  <c r="BN82" i="1"/>
  <c r="BM82" i="1"/>
  <c r="BL82" i="1"/>
  <c r="BK82" i="1"/>
  <c r="BJ82" i="1"/>
  <c r="BI82" i="1"/>
  <c r="BH82" i="1"/>
  <c r="BG82" i="1"/>
  <c r="BF82" i="1"/>
  <c r="AZ82" i="1"/>
  <c r="AY82" i="1"/>
  <c r="AX82" i="1"/>
  <c r="AW82" i="1"/>
  <c r="AV82" i="1"/>
  <c r="AU82" i="1"/>
  <c r="AT82" i="1"/>
  <c r="AS82" i="1"/>
  <c r="AR82" i="1"/>
  <c r="BN81" i="1"/>
  <c r="BM81" i="1"/>
  <c r="BL81" i="1"/>
  <c r="BK81" i="1"/>
  <c r="BJ81" i="1"/>
  <c r="BI81" i="1"/>
  <c r="BH81" i="1"/>
  <c r="BG81" i="1"/>
  <c r="BF81" i="1"/>
  <c r="AZ81" i="1"/>
  <c r="AY81" i="1"/>
  <c r="AX81" i="1"/>
  <c r="AW81" i="1"/>
  <c r="AV81" i="1"/>
  <c r="AU81" i="1"/>
  <c r="AT81" i="1"/>
  <c r="AS81" i="1"/>
  <c r="AR81" i="1"/>
  <c r="BN80" i="1"/>
  <c r="BM80" i="1"/>
  <c r="BL80" i="1"/>
  <c r="BK80" i="1"/>
  <c r="BJ80" i="1"/>
  <c r="BI80" i="1"/>
  <c r="BH80" i="1"/>
  <c r="BG80" i="1"/>
  <c r="BF80" i="1"/>
  <c r="AZ80" i="1"/>
  <c r="AY80" i="1"/>
  <c r="AX80" i="1"/>
  <c r="AW80" i="1"/>
  <c r="AV80" i="1"/>
  <c r="AU80" i="1"/>
  <c r="AT80" i="1"/>
  <c r="AS80" i="1"/>
  <c r="AR80" i="1"/>
  <c r="BN79" i="1"/>
  <c r="BM79" i="1"/>
  <c r="BL79" i="1"/>
  <c r="BK79" i="1"/>
  <c r="BJ79" i="1"/>
  <c r="BI79" i="1"/>
  <c r="BH79" i="1"/>
  <c r="BG79" i="1"/>
  <c r="BF79" i="1"/>
  <c r="AZ79" i="1"/>
  <c r="AY79" i="1"/>
  <c r="AX79" i="1"/>
  <c r="AW79" i="1"/>
  <c r="AV79" i="1"/>
  <c r="AU79" i="1"/>
  <c r="AT79" i="1"/>
  <c r="AS79" i="1"/>
  <c r="AR79" i="1"/>
  <c r="BN78" i="1"/>
  <c r="BM78" i="1"/>
  <c r="BL78" i="1"/>
  <c r="BK78" i="1"/>
  <c r="BJ78" i="1"/>
  <c r="BI78" i="1"/>
  <c r="BH78" i="1"/>
  <c r="BG78" i="1"/>
  <c r="BF78" i="1"/>
  <c r="AZ78" i="1"/>
  <c r="AY78" i="1"/>
  <c r="AX78" i="1"/>
  <c r="AW78" i="1"/>
  <c r="AV78" i="1"/>
  <c r="AU78" i="1"/>
  <c r="AT78" i="1"/>
  <c r="AS78" i="1"/>
  <c r="AR78" i="1"/>
  <c r="BN77" i="1"/>
  <c r="BM77" i="1"/>
  <c r="BL77" i="1"/>
  <c r="BK77" i="1"/>
  <c r="BJ77" i="1"/>
  <c r="BI77" i="1"/>
  <c r="BH77" i="1"/>
  <c r="BG77" i="1"/>
  <c r="BF77" i="1"/>
  <c r="AZ77" i="1"/>
  <c r="AY77" i="1"/>
  <c r="AX77" i="1"/>
  <c r="AW77" i="1"/>
  <c r="AV77" i="1"/>
  <c r="AU77" i="1"/>
  <c r="AT77" i="1"/>
  <c r="AS77" i="1"/>
  <c r="AR77" i="1"/>
  <c r="BN76" i="1"/>
  <c r="BL76" i="1"/>
  <c r="BM76" i="1" s="1"/>
  <c r="BK76" i="1"/>
  <c r="BI76" i="1"/>
  <c r="BJ76" i="1" s="1"/>
  <c r="BH76" i="1"/>
  <c r="BF76" i="1"/>
  <c r="BG76" i="1" s="1"/>
  <c r="AZ76" i="1"/>
  <c r="AY76" i="1"/>
  <c r="AX76" i="1"/>
  <c r="AW76" i="1"/>
  <c r="AV76" i="1"/>
  <c r="AU76" i="1"/>
  <c r="AT76" i="1"/>
  <c r="AS76" i="1"/>
  <c r="AR76" i="1"/>
  <c r="BN75" i="1"/>
  <c r="BM75" i="1"/>
  <c r="BL75" i="1"/>
  <c r="BK75" i="1"/>
  <c r="BJ75" i="1"/>
  <c r="BI75" i="1"/>
  <c r="BH75" i="1"/>
  <c r="BG75" i="1"/>
  <c r="BF75" i="1"/>
  <c r="AZ75" i="1"/>
  <c r="AY75" i="1"/>
  <c r="AX75" i="1"/>
  <c r="AW75" i="1"/>
  <c r="AV75" i="1"/>
  <c r="AU75" i="1"/>
  <c r="AT75" i="1"/>
  <c r="AS75" i="1"/>
  <c r="AR75" i="1"/>
  <c r="BN74" i="1"/>
  <c r="BM74" i="1"/>
  <c r="BL74" i="1"/>
  <c r="BK74" i="1"/>
  <c r="BJ74" i="1"/>
  <c r="BI74" i="1"/>
  <c r="BH74" i="1"/>
  <c r="BG74" i="1"/>
  <c r="BF74" i="1"/>
  <c r="AZ74" i="1"/>
  <c r="AY74" i="1"/>
  <c r="AX74" i="1"/>
  <c r="AW74" i="1"/>
  <c r="AV74" i="1"/>
  <c r="AU74" i="1"/>
  <c r="AT74" i="1"/>
  <c r="AS74" i="1"/>
  <c r="AR74" i="1"/>
  <c r="BN73" i="1"/>
  <c r="BM73" i="1"/>
  <c r="BL73" i="1"/>
  <c r="BK73" i="1"/>
  <c r="BJ73" i="1"/>
  <c r="BI73" i="1"/>
  <c r="BH73" i="1"/>
  <c r="BG73" i="1"/>
  <c r="BF73" i="1"/>
  <c r="AZ73" i="1"/>
  <c r="AY73" i="1"/>
  <c r="AX73" i="1"/>
  <c r="AW73" i="1"/>
  <c r="AV73" i="1"/>
  <c r="AU73" i="1"/>
  <c r="AT73" i="1"/>
  <c r="AS73" i="1"/>
  <c r="AR73" i="1"/>
  <c r="BN72" i="1"/>
  <c r="BM72" i="1"/>
  <c r="BL72" i="1"/>
  <c r="BK72" i="1"/>
  <c r="BJ72" i="1"/>
  <c r="BI72" i="1"/>
  <c r="BH72" i="1"/>
  <c r="BG72" i="1"/>
  <c r="BF72" i="1"/>
  <c r="AZ72" i="1"/>
  <c r="AY72" i="1"/>
  <c r="AX72" i="1"/>
  <c r="AW72" i="1"/>
  <c r="AV72" i="1"/>
  <c r="AU72" i="1"/>
  <c r="AT72" i="1"/>
  <c r="AS72" i="1"/>
  <c r="AR72" i="1"/>
  <c r="BN71" i="1"/>
  <c r="BM71" i="1"/>
  <c r="BL71" i="1"/>
  <c r="BK71" i="1"/>
  <c r="BJ71" i="1"/>
  <c r="BI71" i="1"/>
  <c r="BH71" i="1"/>
  <c r="BG71" i="1"/>
  <c r="BF71" i="1"/>
  <c r="AZ71" i="1"/>
  <c r="AY71" i="1"/>
  <c r="AX71" i="1"/>
  <c r="AW71" i="1"/>
  <c r="AV71" i="1"/>
  <c r="AU71" i="1"/>
  <c r="AT71" i="1"/>
  <c r="AS71" i="1"/>
  <c r="AR71" i="1"/>
  <c r="BN67" i="1"/>
  <c r="BM67" i="1"/>
  <c r="BL67" i="1"/>
  <c r="BK67" i="1"/>
  <c r="BJ67" i="1"/>
  <c r="BI67" i="1"/>
  <c r="BH67" i="1"/>
  <c r="BG67" i="1"/>
  <c r="BF67" i="1"/>
  <c r="AZ67" i="1"/>
  <c r="AY67" i="1"/>
  <c r="AX67" i="1"/>
  <c r="AW67" i="1"/>
  <c r="AV67" i="1"/>
  <c r="AU67" i="1"/>
  <c r="AT67" i="1"/>
  <c r="AS67" i="1"/>
  <c r="AR67" i="1"/>
  <c r="BN66" i="1"/>
  <c r="BM66" i="1"/>
  <c r="BL66" i="1"/>
  <c r="BK66" i="1"/>
  <c r="BJ66" i="1"/>
  <c r="BI66" i="1"/>
  <c r="BH66" i="1"/>
  <c r="BG66" i="1"/>
  <c r="BF66" i="1"/>
  <c r="AZ66" i="1"/>
  <c r="AY66" i="1"/>
  <c r="AX66" i="1"/>
  <c r="AW66" i="1"/>
  <c r="AV66" i="1"/>
  <c r="AU66" i="1"/>
  <c r="AT66" i="1"/>
  <c r="AS66" i="1"/>
  <c r="AR66" i="1"/>
  <c r="BN65" i="1"/>
  <c r="BM65" i="1"/>
  <c r="BL65" i="1"/>
  <c r="BK65" i="1"/>
  <c r="BJ65" i="1"/>
  <c r="BI65" i="1"/>
  <c r="BH65" i="1"/>
  <c r="BG65" i="1"/>
  <c r="BF65" i="1"/>
  <c r="AZ65" i="1"/>
  <c r="AY65" i="1"/>
  <c r="AX65" i="1"/>
  <c r="AW65" i="1"/>
  <c r="AV65" i="1"/>
  <c r="AU65" i="1"/>
  <c r="AT65" i="1"/>
  <c r="AS65" i="1"/>
  <c r="AR65" i="1"/>
  <c r="BN64" i="1"/>
  <c r="BM64" i="1"/>
  <c r="BL64" i="1"/>
  <c r="BK64" i="1"/>
  <c r="BJ64" i="1"/>
  <c r="BI64" i="1"/>
  <c r="BH64" i="1"/>
  <c r="BG64" i="1"/>
  <c r="BF64" i="1"/>
  <c r="AZ64" i="1"/>
  <c r="AY64" i="1"/>
  <c r="AX64" i="1"/>
  <c r="AW64" i="1"/>
  <c r="AV64" i="1"/>
  <c r="AU64" i="1"/>
  <c r="AT64" i="1"/>
  <c r="AS64" i="1"/>
  <c r="AR64" i="1"/>
  <c r="BN63" i="1"/>
  <c r="BM63" i="1"/>
  <c r="BL63" i="1"/>
  <c r="BK63" i="1"/>
  <c r="BJ63" i="1"/>
  <c r="BI63" i="1"/>
  <c r="BH63" i="1"/>
  <c r="BG63" i="1"/>
  <c r="BF63" i="1"/>
  <c r="AZ63" i="1"/>
  <c r="AY63" i="1"/>
  <c r="AX63" i="1"/>
  <c r="AW63" i="1"/>
  <c r="AV63" i="1"/>
  <c r="AU63" i="1"/>
  <c r="AT63" i="1"/>
  <c r="AS63" i="1"/>
  <c r="AR63" i="1"/>
  <c r="BN62" i="1"/>
  <c r="BM62" i="1"/>
  <c r="BL62" i="1"/>
  <c r="BK62" i="1"/>
  <c r="BJ62" i="1"/>
  <c r="BI62" i="1"/>
  <c r="BH62" i="1"/>
  <c r="BG62" i="1"/>
  <c r="BF62" i="1"/>
  <c r="AZ62" i="1"/>
  <c r="AY62" i="1"/>
  <c r="AX62" i="1"/>
  <c r="AW62" i="1"/>
  <c r="AV62" i="1"/>
  <c r="AU62" i="1"/>
  <c r="AT62" i="1"/>
  <c r="AS62" i="1"/>
  <c r="AR62" i="1"/>
  <c r="BN61" i="1"/>
  <c r="BM61" i="1"/>
  <c r="BL61" i="1"/>
  <c r="BK61" i="1"/>
  <c r="BJ61" i="1"/>
  <c r="BI61" i="1"/>
  <c r="BH61" i="1"/>
  <c r="BG61" i="1"/>
  <c r="BF61" i="1"/>
  <c r="AZ61" i="1"/>
  <c r="AY61" i="1"/>
  <c r="AX61" i="1"/>
  <c r="AW61" i="1"/>
  <c r="AV61" i="1"/>
  <c r="AU61" i="1"/>
  <c r="AT61" i="1"/>
  <c r="AS61" i="1"/>
  <c r="AR61" i="1"/>
  <c r="BN60" i="1"/>
  <c r="BM60" i="1"/>
  <c r="BL60" i="1"/>
  <c r="BK60" i="1"/>
  <c r="BJ60" i="1"/>
  <c r="BI60" i="1"/>
  <c r="BH60" i="1"/>
  <c r="BG60" i="1"/>
  <c r="BF60" i="1"/>
  <c r="AZ60" i="1"/>
  <c r="AY60" i="1"/>
  <c r="AX60" i="1"/>
  <c r="AW60" i="1"/>
  <c r="AV60" i="1"/>
  <c r="AU60" i="1"/>
  <c r="AT60" i="1"/>
  <c r="AS60" i="1"/>
  <c r="AR60" i="1"/>
  <c r="BN48" i="1" l="1"/>
  <c r="BM48" i="1"/>
  <c r="BL48" i="1"/>
  <c r="BK48" i="1"/>
  <c r="BJ48" i="1"/>
  <c r="BI48" i="1"/>
  <c r="BH48" i="1"/>
  <c r="BG48" i="1"/>
  <c r="BF48" i="1"/>
  <c r="AZ48" i="1"/>
  <c r="AY48" i="1"/>
  <c r="AX48" i="1"/>
  <c r="AW48" i="1"/>
  <c r="AV48" i="1"/>
  <c r="AU48" i="1"/>
  <c r="AT48" i="1"/>
  <c r="AS48" i="1"/>
  <c r="AR48" i="1"/>
  <c r="BN47" i="1"/>
  <c r="BM47" i="1"/>
  <c r="BL47" i="1"/>
  <c r="BK47" i="1"/>
  <c r="BJ47" i="1"/>
  <c r="BI47" i="1"/>
  <c r="BH47" i="1"/>
  <c r="BG47" i="1"/>
  <c r="BF47" i="1"/>
  <c r="AZ47" i="1"/>
  <c r="AY47" i="1"/>
  <c r="AX47" i="1"/>
  <c r="AW47" i="1"/>
  <c r="AV47" i="1"/>
  <c r="AU47" i="1"/>
  <c r="AT47" i="1"/>
  <c r="AS47" i="1"/>
  <c r="AR47" i="1"/>
  <c r="BN46" i="1"/>
  <c r="BM46" i="1"/>
  <c r="BL46" i="1"/>
  <c r="BK46" i="1"/>
  <c r="BJ46" i="1"/>
  <c r="BI46" i="1"/>
  <c r="BH46" i="1"/>
  <c r="BG46" i="1"/>
  <c r="BF46" i="1"/>
  <c r="AZ46" i="1"/>
  <c r="AY46" i="1"/>
  <c r="AX46" i="1"/>
  <c r="AW46" i="1"/>
  <c r="AV46" i="1"/>
  <c r="AU46" i="1"/>
  <c r="AT46" i="1"/>
  <c r="AS46" i="1"/>
  <c r="AR46" i="1"/>
  <c r="BN45" i="1"/>
  <c r="BM45" i="1"/>
  <c r="BL45" i="1"/>
  <c r="BK45" i="1"/>
  <c r="BJ45" i="1"/>
  <c r="BI45" i="1"/>
  <c r="BH45" i="1"/>
  <c r="BG45" i="1"/>
  <c r="BF45" i="1"/>
  <c r="AZ45" i="1"/>
  <c r="AY45" i="1"/>
  <c r="AX45" i="1"/>
  <c r="AW45" i="1"/>
  <c r="AV45" i="1"/>
  <c r="AU45" i="1"/>
  <c r="AT45" i="1"/>
  <c r="AS45" i="1"/>
  <c r="AR45" i="1"/>
  <c r="BN44" i="1" l="1"/>
  <c r="BL44" i="1"/>
  <c r="BM44" i="1" s="1"/>
  <c r="BK44" i="1"/>
  <c r="BI44" i="1"/>
  <c r="BJ44" i="1" s="1"/>
  <c r="BH44" i="1"/>
  <c r="BF44" i="1"/>
  <c r="BG44" i="1" s="1"/>
  <c r="AZ44" i="1"/>
  <c r="AY44" i="1"/>
  <c r="AX44" i="1"/>
  <c r="AW44" i="1"/>
  <c r="AV44" i="1"/>
  <c r="AU44" i="1"/>
  <c r="AT44" i="1"/>
  <c r="AS44" i="1"/>
  <c r="AR44" i="1"/>
  <c r="BN43" i="1"/>
  <c r="BM43" i="1"/>
  <c r="BL43" i="1"/>
  <c r="BK43" i="1"/>
  <c r="BJ43" i="1"/>
  <c r="BI43" i="1"/>
  <c r="BH43" i="1"/>
  <c r="BG43" i="1"/>
  <c r="BF43" i="1"/>
  <c r="AZ43" i="1"/>
  <c r="AY43" i="1"/>
  <c r="AX43" i="1"/>
  <c r="AW43" i="1"/>
  <c r="AV43" i="1"/>
  <c r="AU43" i="1"/>
  <c r="AT43" i="1"/>
  <c r="AS43" i="1"/>
  <c r="AR43" i="1"/>
  <c r="BN42" i="1"/>
  <c r="BL42" i="1"/>
  <c r="BM42" i="1" s="1"/>
  <c r="BK42" i="1"/>
  <c r="BI42" i="1"/>
  <c r="BJ42" i="1" s="1"/>
  <c r="BH42" i="1"/>
  <c r="BF42" i="1"/>
  <c r="BG42" i="1" s="1"/>
  <c r="AZ42" i="1"/>
  <c r="AY42" i="1"/>
  <c r="AX42" i="1"/>
  <c r="AW42" i="1"/>
  <c r="AV42" i="1"/>
  <c r="AU42" i="1"/>
  <c r="AT42" i="1"/>
  <c r="AS42" i="1"/>
  <c r="AR42" i="1"/>
  <c r="BF31" i="1" l="1"/>
  <c r="BG31" i="1"/>
  <c r="BH31" i="1"/>
  <c r="BI31" i="1"/>
  <c r="BJ31" i="1"/>
  <c r="BK31" i="1"/>
  <c r="BL31" i="1"/>
  <c r="BM31" i="1"/>
  <c r="BN31" i="1"/>
  <c r="AR31" i="1"/>
  <c r="AS31" i="1"/>
  <c r="AT31" i="1"/>
  <c r="AU31" i="1"/>
  <c r="AV31" i="1"/>
  <c r="AW31" i="1"/>
  <c r="AX31" i="1"/>
  <c r="AY31" i="1"/>
  <c r="AZ31" i="1"/>
  <c r="BF26" i="1" l="1"/>
  <c r="BG26" i="1"/>
  <c r="BH26" i="1"/>
  <c r="BI26" i="1"/>
  <c r="BJ26" i="1"/>
  <c r="BK26" i="1"/>
  <c r="BL26" i="1"/>
  <c r="BM26" i="1"/>
  <c r="BN26" i="1"/>
  <c r="BF27" i="1"/>
  <c r="BG27" i="1"/>
  <c r="BH27" i="1"/>
  <c r="BI27" i="1"/>
  <c r="BJ27" i="1"/>
  <c r="BK27" i="1"/>
  <c r="BL27" i="1"/>
  <c r="BM27" i="1"/>
  <c r="BN27" i="1"/>
  <c r="BF28" i="1"/>
  <c r="BG28" i="1"/>
  <c r="BH28" i="1"/>
  <c r="BI28" i="1"/>
  <c r="BJ28" i="1"/>
  <c r="BK28" i="1"/>
  <c r="BL28" i="1"/>
  <c r="BM28" i="1"/>
  <c r="BN28" i="1"/>
  <c r="AR26" i="1"/>
  <c r="AS26" i="1"/>
  <c r="AT26" i="1"/>
  <c r="AU26" i="1"/>
  <c r="AV26" i="1"/>
  <c r="AW26" i="1"/>
  <c r="AX26" i="1"/>
  <c r="AY26" i="1"/>
  <c r="AZ26" i="1"/>
  <c r="AR27" i="1"/>
  <c r="AS27" i="1"/>
  <c r="AT27" i="1"/>
  <c r="AU27" i="1"/>
  <c r="AV27" i="1"/>
  <c r="AW27" i="1"/>
  <c r="AX27" i="1"/>
  <c r="AY27" i="1"/>
  <c r="AZ27" i="1"/>
  <c r="AR28" i="1"/>
  <c r="AS28" i="1"/>
  <c r="AT28" i="1"/>
  <c r="AU28" i="1"/>
  <c r="AV28" i="1"/>
  <c r="AW28" i="1"/>
  <c r="AX28" i="1"/>
  <c r="AY28" i="1"/>
  <c r="AZ28" i="1"/>
  <c r="BF35" i="1" l="1"/>
  <c r="BG35" i="1"/>
  <c r="BH35" i="1"/>
  <c r="BI35" i="1"/>
  <c r="BJ35" i="1"/>
  <c r="BK35" i="1"/>
  <c r="BL35" i="1"/>
  <c r="BM35" i="1"/>
  <c r="BN35" i="1"/>
  <c r="BF36" i="1"/>
  <c r="BG36" i="1"/>
  <c r="BH36" i="1"/>
  <c r="BI36" i="1"/>
  <c r="BJ36" i="1"/>
  <c r="BK36" i="1"/>
  <c r="BL36" i="1"/>
  <c r="BM36" i="1"/>
  <c r="BN36" i="1"/>
  <c r="AR35" i="1"/>
  <c r="AS35" i="1"/>
  <c r="AT35" i="1"/>
  <c r="AU35" i="1"/>
  <c r="AV35" i="1"/>
  <c r="AW35" i="1"/>
  <c r="AX35" i="1"/>
  <c r="AY35" i="1"/>
  <c r="AZ35" i="1"/>
  <c r="AR36" i="1"/>
  <c r="AS36" i="1"/>
  <c r="AT36" i="1"/>
  <c r="AU36" i="1"/>
  <c r="AV36" i="1"/>
  <c r="AW36" i="1"/>
  <c r="AX36" i="1"/>
  <c r="AY36" i="1"/>
  <c r="AZ36" i="1"/>
  <c r="BF22" i="1"/>
  <c r="BG22" i="1" s="1"/>
  <c r="BH22" i="1"/>
  <c r="BI22" i="1"/>
  <c r="BJ22" i="1" s="1"/>
  <c r="BK22" i="1"/>
  <c r="BL22" i="1"/>
  <c r="BM22" i="1" s="1"/>
  <c r="BN22" i="1"/>
  <c r="AR22" i="1"/>
  <c r="AS22" i="1"/>
  <c r="AU22" i="1"/>
  <c r="AV22" i="1"/>
  <c r="AW22" i="1"/>
  <c r="AX22" i="1"/>
  <c r="AY22" i="1"/>
  <c r="AZ22" i="1"/>
  <c r="AT22" i="1"/>
  <c r="BF17" i="1"/>
  <c r="BG17" i="1" s="1"/>
  <c r="BH17" i="1"/>
  <c r="BI17" i="1"/>
  <c r="BJ17" i="1" s="1"/>
  <c r="BK17" i="1"/>
  <c r="BL17" i="1"/>
  <c r="BM17" i="1" s="1"/>
  <c r="BN17" i="1"/>
  <c r="BF18" i="1"/>
  <c r="BG18" i="1" s="1"/>
  <c r="BH18" i="1"/>
  <c r="BI18" i="1"/>
  <c r="BJ18" i="1" s="1"/>
  <c r="BK18" i="1"/>
  <c r="BL18" i="1"/>
  <c r="BM18" i="1" s="1"/>
  <c r="BN18" i="1"/>
  <c r="BF20" i="1"/>
  <c r="BG20" i="1" s="1"/>
  <c r="BH20" i="1"/>
  <c r="BJ20" i="1"/>
  <c r="BK20" i="1"/>
  <c r="BL20" i="1"/>
  <c r="BM20" i="1" s="1"/>
  <c r="BN20" i="1"/>
  <c r="BF21" i="1"/>
  <c r="BG21" i="1" s="1"/>
  <c r="BH21" i="1"/>
  <c r="BI21" i="1"/>
  <c r="BJ21" i="1"/>
  <c r="BK21" i="1"/>
  <c r="BM21" i="1"/>
  <c r="BN21" i="1"/>
  <c r="AR17" i="1"/>
  <c r="AS17" i="1"/>
  <c r="AT17" i="1"/>
  <c r="AU17" i="1"/>
  <c r="AV17" i="1"/>
  <c r="AW17" i="1"/>
  <c r="AX17" i="1"/>
  <c r="AY17" i="1"/>
  <c r="AZ17" i="1"/>
  <c r="AR18" i="1"/>
  <c r="AS18" i="1"/>
  <c r="AT18" i="1"/>
  <c r="AU18" i="1"/>
  <c r="AV18" i="1"/>
  <c r="AW18" i="1"/>
  <c r="AX18" i="1"/>
  <c r="AY18" i="1"/>
  <c r="AZ18" i="1"/>
  <c r="AR20" i="1"/>
  <c r="AS20" i="1"/>
  <c r="AT20" i="1"/>
  <c r="AU20" i="1"/>
  <c r="AV20" i="1"/>
  <c r="AW20" i="1"/>
  <c r="AX20" i="1"/>
  <c r="AY20" i="1"/>
  <c r="AZ20" i="1"/>
  <c r="AR21" i="1"/>
  <c r="AS21" i="1"/>
  <c r="AT21" i="1"/>
  <c r="AU21" i="1"/>
  <c r="AV21" i="1"/>
  <c r="AW21" i="1"/>
  <c r="AX21" i="1"/>
  <c r="AY21" i="1"/>
  <c r="AZ21" i="1"/>
  <c r="AR16" i="1" l="1"/>
  <c r="AS16" i="1"/>
  <c r="AT16" i="1"/>
  <c r="AU16" i="1"/>
  <c r="AV16" i="1"/>
  <c r="AW16" i="1"/>
  <c r="AX16" i="1"/>
  <c r="AY16" i="1"/>
  <c r="AZ16" i="1"/>
  <c r="AR23" i="1"/>
  <c r="AS23" i="1"/>
  <c r="AT23" i="1"/>
  <c r="AU23" i="1"/>
  <c r="AV23" i="1"/>
  <c r="AW23" i="1"/>
  <c r="AX23" i="1"/>
  <c r="AY23" i="1"/>
  <c r="AZ23" i="1"/>
  <c r="AR24" i="1"/>
  <c r="AS24" i="1"/>
  <c r="AT24" i="1"/>
  <c r="AU24" i="1"/>
  <c r="AV24" i="1"/>
  <c r="AW24" i="1"/>
  <c r="AX24" i="1"/>
  <c r="AY24" i="1"/>
  <c r="AZ24" i="1"/>
  <c r="AR25" i="1"/>
  <c r="AS25" i="1"/>
  <c r="AT25" i="1"/>
  <c r="AU25" i="1"/>
  <c r="AV25" i="1"/>
  <c r="AW25" i="1"/>
  <c r="AX25" i="1"/>
  <c r="AY25" i="1"/>
  <c r="AZ25" i="1"/>
  <c r="AR29" i="1"/>
  <c r="AS29" i="1"/>
  <c r="AT29" i="1"/>
  <c r="AU29" i="1"/>
  <c r="AV29" i="1"/>
  <c r="AW29" i="1"/>
  <c r="AX29" i="1"/>
  <c r="AY29" i="1"/>
  <c r="AZ29" i="1"/>
  <c r="AR30" i="1"/>
  <c r="AS30" i="1"/>
  <c r="AT30" i="1"/>
  <c r="AU30" i="1"/>
  <c r="AV30" i="1"/>
  <c r="AW30" i="1"/>
  <c r="AX30" i="1"/>
  <c r="AY30" i="1"/>
  <c r="AZ30" i="1"/>
  <c r="AR32" i="1"/>
  <c r="AS32" i="1"/>
  <c r="AT32" i="1"/>
  <c r="AU32" i="1"/>
  <c r="AV32" i="1"/>
  <c r="AW32" i="1"/>
  <c r="AX32" i="1"/>
  <c r="AY32" i="1"/>
  <c r="AZ32" i="1"/>
  <c r="AR33" i="1"/>
  <c r="AS33" i="1"/>
  <c r="AT33" i="1"/>
  <c r="AU33" i="1"/>
  <c r="AV33" i="1"/>
  <c r="AW33" i="1"/>
  <c r="AX33" i="1"/>
  <c r="AY33" i="1"/>
  <c r="AZ33" i="1"/>
  <c r="AR34" i="1"/>
  <c r="AS34" i="1"/>
  <c r="AT34" i="1"/>
  <c r="AU34" i="1"/>
  <c r="AV34" i="1"/>
  <c r="AW34" i="1"/>
  <c r="AX34" i="1"/>
  <c r="AY34" i="1"/>
  <c r="AZ34" i="1"/>
  <c r="AR37" i="1"/>
  <c r="AS37" i="1"/>
  <c r="AT37" i="1"/>
  <c r="AU37" i="1"/>
  <c r="AV37" i="1"/>
  <c r="AW37" i="1"/>
  <c r="AX37" i="1"/>
  <c r="AY37" i="1"/>
  <c r="AZ37" i="1"/>
  <c r="AR38" i="1"/>
  <c r="AS38" i="1"/>
  <c r="AT38" i="1"/>
  <c r="AU38" i="1"/>
  <c r="AV38" i="1"/>
  <c r="AW38" i="1"/>
  <c r="AX38" i="1"/>
  <c r="AY38" i="1"/>
  <c r="AZ38" i="1"/>
  <c r="AR39" i="1"/>
  <c r="AS39" i="1"/>
  <c r="AT39" i="1"/>
  <c r="AU39" i="1"/>
  <c r="AV39" i="1"/>
  <c r="AW39" i="1"/>
  <c r="AX39" i="1"/>
  <c r="AY39" i="1"/>
  <c r="AZ39" i="1"/>
  <c r="AR40" i="1"/>
  <c r="AS40" i="1"/>
  <c r="AT40" i="1"/>
  <c r="AU40" i="1"/>
  <c r="AV40" i="1"/>
  <c r="AW40" i="1"/>
  <c r="AX40" i="1"/>
  <c r="AY40" i="1"/>
  <c r="AZ40" i="1"/>
  <c r="AR41" i="1"/>
  <c r="AS41" i="1"/>
  <c r="AT41" i="1"/>
  <c r="AU41" i="1"/>
  <c r="AV41" i="1"/>
  <c r="AW41" i="1"/>
  <c r="AX41" i="1"/>
  <c r="AY41" i="1"/>
  <c r="AZ41" i="1"/>
  <c r="BF16" i="1"/>
  <c r="BG16" i="1" s="1"/>
  <c r="BH16" i="1"/>
  <c r="BI16" i="1"/>
  <c r="BJ16" i="1" s="1"/>
  <c r="BK16" i="1"/>
  <c r="BL16" i="1"/>
  <c r="BM16" i="1" s="1"/>
  <c r="BN16" i="1"/>
  <c r="BF23" i="1"/>
  <c r="BG23" i="1"/>
  <c r="BH23" i="1"/>
  <c r="BI23" i="1"/>
  <c r="BJ23" i="1"/>
  <c r="BK23" i="1"/>
  <c r="BL23" i="1"/>
  <c r="BM23" i="1"/>
  <c r="BN23" i="1"/>
  <c r="BF24" i="1"/>
  <c r="BG24" i="1"/>
  <c r="BH24" i="1"/>
  <c r="BI24" i="1"/>
  <c r="BJ24" i="1"/>
  <c r="BK24" i="1"/>
  <c r="BL24" i="1"/>
  <c r="BM24" i="1" s="1"/>
  <c r="BN24" i="1"/>
  <c r="BF25" i="1"/>
  <c r="BG25" i="1"/>
  <c r="BH25" i="1"/>
  <c r="BI25" i="1"/>
  <c r="BJ25" i="1"/>
  <c r="BK25" i="1"/>
  <c r="BL25" i="1"/>
  <c r="BM25" i="1"/>
  <c r="BN25" i="1"/>
  <c r="BF29" i="1"/>
  <c r="BG29" i="1"/>
  <c r="BH29" i="1"/>
  <c r="BI29" i="1"/>
  <c r="BJ29" i="1"/>
  <c r="BK29" i="1"/>
  <c r="BL29" i="1"/>
  <c r="BM29" i="1"/>
  <c r="BN29" i="1"/>
  <c r="BF30" i="1"/>
  <c r="BG30" i="1"/>
  <c r="BH30" i="1"/>
  <c r="BI30" i="1"/>
  <c r="BJ30" i="1"/>
  <c r="BK30" i="1"/>
  <c r="BL30" i="1"/>
  <c r="BM30" i="1"/>
  <c r="BN30" i="1"/>
  <c r="BF32" i="1"/>
  <c r="BG32" i="1"/>
  <c r="BH32" i="1"/>
  <c r="BI32" i="1"/>
  <c r="BJ32" i="1"/>
  <c r="BK32" i="1"/>
  <c r="BL32" i="1"/>
  <c r="BM32" i="1"/>
  <c r="BN32" i="1"/>
  <c r="BF33" i="1"/>
  <c r="BG33" i="1"/>
  <c r="BH33" i="1"/>
  <c r="BI33" i="1"/>
  <c r="BJ33" i="1"/>
  <c r="BK33" i="1"/>
  <c r="BL33" i="1"/>
  <c r="BM33" i="1"/>
  <c r="BN33" i="1"/>
  <c r="BF34" i="1"/>
  <c r="BG34" i="1" s="1"/>
  <c r="BH34" i="1"/>
  <c r="BI34" i="1"/>
  <c r="BJ34" i="1"/>
  <c r="BK34" i="1"/>
  <c r="BL34" i="1"/>
  <c r="BM34" i="1"/>
  <c r="BN34" i="1"/>
  <c r="BF37" i="1"/>
  <c r="BG37" i="1"/>
  <c r="BH37" i="1"/>
  <c r="BI37" i="1"/>
  <c r="BJ37" i="1"/>
  <c r="BK37" i="1"/>
  <c r="BL37" i="1"/>
  <c r="BM37" i="1"/>
  <c r="BN37" i="1"/>
  <c r="BF38" i="1"/>
  <c r="BG38" i="1"/>
  <c r="BH38" i="1"/>
  <c r="BI38" i="1"/>
  <c r="BJ38" i="1"/>
  <c r="BK38" i="1"/>
  <c r="BL38" i="1"/>
  <c r="BM38" i="1"/>
  <c r="BN38" i="1"/>
  <c r="BF39" i="1"/>
  <c r="BG39" i="1"/>
  <c r="BH39" i="1"/>
  <c r="BI39" i="1"/>
  <c r="BJ39" i="1"/>
  <c r="BK39" i="1"/>
  <c r="BL39" i="1"/>
  <c r="BM39" i="1"/>
  <c r="BN39" i="1"/>
  <c r="BF40" i="1"/>
  <c r="BG40" i="1"/>
  <c r="BH40" i="1"/>
  <c r="BI40" i="1"/>
  <c r="BJ40" i="1"/>
  <c r="BK40" i="1"/>
  <c r="BL40" i="1"/>
  <c r="BM40" i="1"/>
  <c r="BN40" i="1"/>
  <c r="BF41" i="1"/>
  <c r="BG41" i="1"/>
  <c r="BH41" i="1"/>
  <c r="BI41" i="1"/>
  <c r="BJ41" i="1"/>
  <c r="BK41" i="1"/>
  <c r="BL41" i="1"/>
  <c r="BM41" i="1"/>
  <c r="BN41" i="1"/>
  <c r="BQ10" i="1" l="1"/>
  <c r="BP10" i="1"/>
  <c r="BC10" i="1"/>
  <c r="BC14" i="1"/>
  <c r="BC9" i="1"/>
  <c r="BP12" i="1" l="1"/>
  <c r="BC13" i="1"/>
  <c r="BD14" i="1" s="1"/>
  <c r="BQ9" i="1"/>
  <c r="BP9" i="1"/>
  <c r="BP13" i="1"/>
  <c r="BP14" i="1"/>
  <c r="BQ14" i="1" l="1"/>
  <c r="BP11" i="1"/>
  <c r="BQ12" i="1" l="1"/>
  <c r="BD10" i="1" l="1"/>
  <c r="BD9" i="1"/>
  <c r="BC11" i="1" s="1"/>
  <c r="BC12" i="1" l="1"/>
  <c r="BD12" i="1" s="1"/>
</calcChain>
</file>

<file path=xl/sharedStrings.xml><?xml version="1.0" encoding="utf-8"?>
<sst xmlns="http://schemas.openxmlformats.org/spreadsheetml/2006/main" count="2924" uniqueCount="639">
  <si>
    <t>X1</t>
  </si>
  <si>
    <t>Y1</t>
  </si>
  <si>
    <t>X2</t>
  </si>
  <si>
    <t>Y2</t>
  </si>
  <si>
    <t>Tipul limitării/întreruperii / 
Type of limitation/interruption</t>
  </si>
  <si>
    <t>Neplanificată / Unplanned</t>
  </si>
  <si>
    <t>Planificată / Planned</t>
  </si>
  <si>
    <t xml:space="preserve">Denumire lucrare/motiv limitare și/sau întrerupere / 
Name of the works/reason for the limitation and/or interruption </t>
  </si>
  <si>
    <t>Siruta / Siruta code</t>
  </si>
  <si>
    <t>Localitate / Locality</t>
  </si>
  <si>
    <t>Județ / County</t>
  </si>
  <si>
    <t xml:space="preserve">Locația limitării/întreruperii / Location of the limitation/interruption </t>
  </si>
  <si>
    <t>Coordonate GPS început / GPS coordinates-beginning</t>
  </si>
  <si>
    <t>Punct de ieșire/intrare afectat / Affected exit/entry point</t>
  </si>
  <si>
    <t>Puncte de ieșire din SNT / NTS exit points</t>
  </si>
  <si>
    <t xml:space="preserve">Puncte de intrare în SNT / NTS entry points </t>
  </si>
  <si>
    <t>Limitare / Limitation</t>
  </si>
  <si>
    <t>Întrerupere / Interruption</t>
  </si>
  <si>
    <t>Cod / Code</t>
  </si>
  <si>
    <t>Denumire / Name</t>
  </si>
  <si>
    <t>Cod punct relevant / Code of the relevant point</t>
  </si>
  <si>
    <t xml:space="preserve">Utilizator ST afectat / Affected TS user </t>
  </si>
  <si>
    <t>Perioada planificată de execuție a lucrării / Planned period for the execution of the works</t>
  </si>
  <si>
    <t>Data și ora reluării prestării serviciului / Date and hour the service supply is resumed</t>
  </si>
  <si>
    <t xml:space="preserve">Data și ora limitării/întreruperii / Date and hour of the limitation/interruption </t>
  </si>
  <si>
    <t>Data / Date</t>
  </si>
  <si>
    <t>Ora / Hour</t>
  </si>
  <si>
    <t>Exploatarea Teritorială / Regional Office</t>
  </si>
  <si>
    <t>Observații / Comments</t>
  </si>
  <si>
    <t>Nr. crt. / Item No.</t>
  </si>
  <si>
    <t>Data</t>
  </si>
  <si>
    <t>Ora</t>
  </si>
  <si>
    <t xml:space="preserve">Data și ora efectivă de limitare/întrerupere </t>
  </si>
  <si>
    <t>Foaia de manevră</t>
  </si>
  <si>
    <t>Data și ora informării UR</t>
  </si>
  <si>
    <t>Data și ora informării partenerului adiacent</t>
  </si>
  <si>
    <t>Data și ora efectivă de reluare a prestării serviciului</t>
  </si>
  <si>
    <t>UR</t>
  </si>
  <si>
    <t>Partener adiacent</t>
  </si>
  <si>
    <t>Sf Andrei</t>
  </si>
  <si>
    <t>Ziua Nationala</t>
  </si>
  <si>
    <t>Ziua copilului</t>
  </si>
  <si>
    <t>Numar de zile lucratoare de anuntare partener adiacent pana la limitare / intrerupere (trebuie sa fie mai mare de 5)</t>
  </si>
  <si>
    <t>Observatii</t>
  </si>
  <si>
    <t>Lucrari neprogramate</t>
  </si>
  <si>
    <t>Lucrari programate</t>
  </si>
  <si>
    <t>Numar de zile de anuntare UR pana la limitare / intrerupere 
(trebuie sa fie mai mare de 5)</t>
  </si>
  <si>
    <t>Utilizator de rețea / Network User</t>
  </si>
  <si>
    <t>Partener adiacent / Adjacent Partner</t>
  </si>
  <si>
    <t>Partener adiacent informat din 12 in 12 ore, daca durata mai mare de 24h
(DA/NU)</t>
  </si>
  <si>
    <t>Numar de ore de la producerea intreruperii / limitarii pana la anuntarea UR
 (trebuie sa fie mai mic decat 6)</t>
  </si>
  <si>
    <t>Numar de ore de la producerea intreruperii / limitarii pana la anuntarea partenerului adiacent
 (trebuie sa fie mai mic decat 6)</t>
  </si>
  <si>
    <t>A fost afectat producătorul (în cazul PM) sau consumatorul final (în cazul SM)? 
(DA/NU)</t>
  </si>
  <si>
    <t>parteneri adiacenti</t>
  </si>
  <si>
    <t>Numar ore intre data anuntata si cea efectiva de reluare
(trebuie sa fie mai mic sau egal cu 0)</t>
  </si>
  <si>
    <t>Vinerea Mare</t>
  </si>
  <si>
    <t>Justificarea modificării perioadei planificate de execuție a lucrări</t>
  </si>
  <si>
    <t>Durata intreruperii / limitarii [ore]
(daca este mai mare de 24, trebuie sa fie completata celula aferenta de pe coloana AZ)</t>
  </si>
  <si>
    <t>Coordonate GPS sfârșit / GPS coordinates-end</t>
  </si>
  <si>
    <t>Program bugetat</t>
  </si>
  <si>
    <t>Sarbatoare legala</t>
  </si>
  <si>
    <r>
      <t>N</t>
    </r>
    <r>
      <rPr>
        <vertAlign val="subscript"/>
        <sz val="10"/>
        <color theme="1"/>
        <rFont val="Segoe UI"/>
        <family val="2"/>
      </rPr>
      <t>U6</t>
    </r>
    <r>
      <rPr>
        <sz val="10"/>
        <color theme="1"/>
        <rFont val="Segoe UI"/>
        <family val="2"/>
      </rPr>
      <t xml:space="preserve"> </t>
    </r>
  </si>
  <si>
    <r>
      <t>N</t>
    </r>
    <r>
      <rPr>
        <b/>
        <vertAlign val="subscript"/>
        <sz val="10"/>
        <color theme="1"/>
        <rFont val="Segoe UI"/>
        <family val="2"/>
      </rPr>
      <t>U5</t>
    </r>
  </si>
  <si>
    <r>
      <t>N</t>
    </r>
    <r>
      <rPr>
        <vertAlign val="subscript"/>
        <sz val="10"/>
        <color theme="1"/>
        <rFont val="Segoe UI"/>
        <family val="2"/>
      </rPr>
      <t>Uafectati</t>
    </r>
    <r>
      <rPr>
        <sz val="10"/>
        <color theme="1"/>
        <rFont val="Segoe UI"/>
        <family val="2"/>
      </rPr>
      <t xml:space="preserve"> </t>
    </r>
  </si>
  <si>
    <r>
      <t>N</t>
    </r>
    <r>
      <rPr>
        <b/>
        <vertAlign val="subscript"/>
        <sz val="10"/>
        <color theme="1"/>
        <rFont val="Segoe UI"/>
        <family val="2"/>
      </rPr>
      <t>Uafectati</t>
    </r>
    <r>
      <rPr>
        <b/>
        <sz val="10"/>
        <color theme="1"/>
        <rFont val="Segoe UI"/>
        <family val="2"/>
      </rPr>
      <t xml:space="preserve"> </t>
    </r>
  </si>
  <si>
    <r>
      <t>N</t>
    </r>
    <r>
      <rPr>
        <b/>
        <vertAlign val="subscript"/>
        <sz val="10"/>
        <color theme="1"/>
        <rFont val="Segoe UI"/>
        <family val="2"/>
      </rPr>
      <t>U6</t>
    </r>
  </si>
  <si>
    <r>
      <t>N</t>
    </r>
    <r>
      <rPr>
        <b/>
        <vertAlign val="subscript"/>
        <sz val="10"/>
        <color theme="1"/>
        <rFont val="Segoe UI"/>
        <family val="2"/>
      </rPr>
      <t>Uafectati</t>
    </r>
  </si>
  <si>
    <r>
      <t>N</t>
    </r>
    <r>
      <rPr>
        <b/>
        <vertAlign val="subscript"/>
        <sz val="10"/>
        <color theme="1"/>
        <rFont val="Segoe UI"/>
        <family val="2"/>
      </rPr>
      <t>U24</t>
    </r>
  </si>
  <si>
    <r>
      <t>N</t>
    </r>
    <r>
      <rPr>
        <b/>
        <vertAlign val="subscript"/>
        <sz val="10"/>
        <color theme="1"/>
        <rFont val="Segoe UI"/>
        <family val="2"/>
      </rPr>
      <t>uafectati</t>
    </r>
  </si>
  <si>
    <r>
      <t>N</t>
    </r>
    <r>
      <rPr>
        <b/>
        <vertAlign val="subscript"/>
        <sz val="10"/>
        <color theme="1"/>
        <rFont val="Segoe UI"/>
        <family val="2"/>
      </rPr>
      <t>U6</t>
    </r>
    <r>
      <rPr>
        <b/>
        <sz val="10"/>
        <color theme="1"/>
        <rFont val="Segoe UI"/>
        <family val="2"/>
      </rPr>
      <t xml:space="preserve"> </t>
    </r>
  </si>
  <si>
    <r>
      <t>IP</t>
    </r>
    <r>
      <rPr>
        <b/>
        <vertAlign val="subscript"/>
        <sz val="12"/>
        <color theme="1"/>
        <rFont val="Segoe UI"/>
        <family val="2"/>
      </rPr>
      <t>5</t>
    </r>
    <r>
      <rPr>
        <b/>
        <vertAlign val="superscript"/>
        <sz val="12"/>
        <color theme="1"/>
        <rFont val="Segoe UI"/>
        <family val="2"/>
      </rPr>
      <t>1</t>
    </r>
  </si>
  <si>
    <r>
      <t>N</t>
    </r>
    <r>
      <rPr>
        <b/>
        <vertAlign val="subscript"/>
        <sz val="10"/>
        <color theme="1"/>
        <rFont val="Segoe UI"/>
        <family val="2"/>
      </rPr>
      <t>Ureluate</t>
    </r>
  </si>
  <si>
    <r>
      <t>IP</t>
    </r>
    <r>
      <rPr>
        <b/>
        <vertAlign val="subscript"/>
        <sz val="10"/>
        <color theme="1"/>
        <rFont val="Segoe UI"/>
        <family val="2"/>
      </rPr>
      <t>6</t>
    </r>
    <r>
      <rPr>
        <b/>
        <vertAlign val="superscript"/>
        <sz val="10"/>
        <color theme="1"/>
        <rFont val="Segoe UI"/>
        <family val="2"/>
      </rPr>
      <t>1</t>
    </r>
  </si>
  <si>
    <r>
      <t>IP</t>
    </r>
    <r>
      <rPr>
        <b/>
        <vertAlign val="subscript"/>
        <sz val="12"/>
        <color theme="1"/>
        <rFont val="Segoe UI"/>
        <family val="2"/>
      </rPr>
      <t>5</t>
    </r>
    <r>
      <rPr>
        <b/>
        <vertAlign val="superscript"/>
        <sz val="12"/>
        <color theme="1"/>
        <rFont val="Segoe UI"/>
        <family val="2"/>
      </rPr>
      <t>2</t>
    </r>
  </si>
  <si>
    <r>
      <t>N</t>
    </r>
    <r>
      <rPr>
        <b/>
        <vertAlign val="subscript"/>
        <sz val="10"/>
        <color theme="1"/>
        <rFont val="Segoe UI"/>
        <family val="2"/>
      </rPr>
      <t>Ureluare</t>
    </r>
  </si>
  <si>
    <r>
      <t>IP</t>
    </r>
    <r>
      <rPr>
        <b/>
        <vertAlign val="subscript"/>
        <sz val="10"/>
        <color theme="1"/>
        <rFont val="Segoe UI"/>
        <family val="2"/>
      </rPr>
      <t>6</t>
    </r>
    <r>
      <rPr>
        <b/>
        <vertAlign val="superscript"/>
        <sz val="10"/>
        <color theme="1"/>
        <rFont val="Segoe UI"/>
        <family val="2"/>
      </rPr>
      <t>2</t>
    </r>
  </si>
  <si>
    <t>EVIDENȚA LIMITĂRILOR ȘI/SAU ÎNTRERUPERILOR PLANIFICATE ȘI NEPLANIFICATE pentru anul gazier 2021 - 2022 / RECORD OF THE PLANNED AND UNPLANNED LIMITATIONS AND/OR INTERRUPTIONS related to the gas year 2021 - 2022</t>
  </si>
  <si>
    <t>Ziua Unirii Principatelor României</t>
  </si>
  <si>
    <t>A doua zi de Paste Ortodox</t>
  </si>
  <si>
    <t>A doua zi de Rusalii</t>
  </si>
  <si>
    <t>Adormirea Maicii Domnului</t>
  </si>
  <si>
    <t>x</t>
  </si>
  <si>
    <t>Bisericani</t>
  </si>
  <si>
    <t>SM0461D0</t>
  </si>
  <si>
    <t>SM0458D0</t>
  </si>
  <si>
    <t>Stejaru</t>
  </si>
  <si>
    <t>SM0459D0</t>
  </si>
  <si>
    <t>Bicaz</t>
  </si>
  <si>
    <t>-</t>
  </si>
  <si>
    <t>octombrie - decembrie 2021</t>
  </si>
  <si>
    <t>Bacău</t>
  </si>
  <si>
    <t>Brașov</t>
  </si>
  <si>
    <t>Pregătire conductă 24” Paltin - Schitu Golești pentru transformare în conductă godevilabilă (jud. Argeș)</t>
  </si>
  <si>
    <t>Câmpulung</t>
  </si>
  <si>
    <t>Argeș</t>
  </si>
  <si>
    <t>SM0429D0</t>
  </si>
  <si>
    <t>SC Edilul Câmpulung</t>
  </si>
  <si>
    <t>SM-CF001</t>
  </si>
  <si>
    <t>SC Edilul C.G.A. SA</t>
  </si>
  <si>
    <t>SM0874D0</t>
  </si>
  <si>
    <t>SC Complex Holcim Câmpulung Sediu</t>
  </si>
  <si>
    <t>SC Holcim (România) SA</t>
  </si>
  <si>
    <t>SM0078D0</t>
  </si>
  <si>
    <t>SC Romturingia Câmpulung</t>
  </si>
  <si>
    <t>SC Romturingia SRL</t>
  </si>
  <si>
    <t>SM0213D1</t>
  </si>
  <si>
    <t>SC Holcim Câmpulung</t>
  </si>
  <si>
    <t>SM0213D2</t>
  </si>
  <si>
    <t>SC Carmeuse Holding Câmpulung</t>
  </si>
  <si>
    <t>SC Carmeuse Holding SRL</t>
  </si>
  <si>
    <t>Valea Mare Pravăț</t>
  </si>
  <si>
    <t>SM0213D3</t>
  </si>
  <si>
    <t>SC Star Multitrade Pravăț</t>
  </si>
  <si>
    <t>SM-SD001</t>
  </si>
  <si>
    <t>SC Distrigaz Sud Rețele</t>
  </si>
  <si>
    <t>SM0216D0</t>
  </si>
  <si>
    <t>Câmpulung Muscel</t>
  </si>
  <si>
    <t>Lerești</t>
  </si>
  <si>
    <t>SM1242D0</t>
  </si>
  <si>
    <t>Podu Dâmboviței</t>
  </si>
  <si>
    <t>SM1088D0</t>
  </si>
  <si>
    <t>Rucăr</t>
  </si>
  <si>
    <t>SM0938D0</t>
  </si>
  <si>
    <t>Distrigaz Sud Rețele</t>
  </si>
  <si>
    <t>Craiova</t>
  </si>
  <si>
    <t>iulie - septembrie 2022</t>
  </si>
  <si>
    <t>PRRASM 2021_IIA2_Anexa 1</t>
  </si>
  <si>
    <t>PRRASM 2021_IB1_Anexa 1</t>
  </si>
  <si>
    <t>Pregătire conductă 28” Seleuș - Cristur - Bățani pentru transformare în conductă godevilabilă, etapa 2B (jud. Harghita)</t>
  </si>
  <si>
    <t>Secuieni HG</t>
  </si>
  <si>
    <t>Harghita</t>
  </si>
  <si>
    <t>SM0374D0</t>
  </si>
  <si>
    <t>Secuieni I HG</t>
  </si>
  <si>
    <t>SM0374D1</t>
  </si>
  <si>
    <t>Secuieni II HG</t>
  </si>
  <si>
    <t>Cristuru Secuiesc</t>
  </si>
  <si>
    <t>SM0373D0</t>
  </si>
  <si>
    <t>Porumbenii Mici</t>
  </si>
  <si>
    <t>SM0382D0</t>
  </si>
  <si>
    <t>Porumbenii Mari</t>
  </si>
  <si>
    <t>SM0383D0</t>
  </si>
  <si>
    <t>Lutița</t>
  </si>
  <si>
    <t>SM0384D0</t>
  </si>
  <si>
    <t>Hargaz Harghita Gaz</t>
  </si>
  <si>
    <t>Delgaz Grid</t>
  </si>
  <si>
    <t>aprilie - iunie 2022</t>
  </si>
  <si>
    <t>PRRASM 2021_IIA6_Anexa 1</t>
  </si>
  <si>
    <t>Conductă de transport gaze naturale Nadeș - Sighișoara</t>
  </si>
  <si>
    <t>Hetiur</t>
  </si>
  <si>
    <t>Mureș</t>
  </si>
  <si>
    <t>SM0834D0</t>
  </si>
  <si>
    <t>Înlocuire tronson pe conducta de transport gaze naturale 8” racord SRM Poiana Brașov</t>
  </si>
  <si>
    <t>Poiana Brașov</t>
  </si>
  <si>
    <t>Braşov</t>
  </si>
  <si>
    <t>SM0054D0</t>
  </si>
  <si>
    <t>SM1113D0</t>
  </si>
  <si>
    <t>Poiana Sticlăriei</t>
  </si>
  <si>
    <t>PMDI 2021_cap.A_2.1.B.3</t>
  </si>
  <si>
    <t>PMDI 2021_cap.A_2.1.B.6</t>
  </si>
  <si>
    <t>SM0456D0</t>
  </si>
  <si>
    <t>Spitalul de Pneumoftiziologie Bisericani</t>
  </si>
  <si>
    <t>Vaduri</t>
  </si>
  <si>
    <t>Neamț</t>
  </si>
  <si>
    <t>SC Unopan Vaduri</t>
  </si>
  <si>
    <t>SM0457D0</t>
  </si>
  <si>
    <t>SC Unopan SRL</t>
  </si>
  <si>
    <t>SC Kober Vaduri</t>
  </si>
  <si>
    <t>SC Kober SRL - Sucursala Vaduri</t>
  </si>
  <si>
    <t>SM1052D0</t>
  </si>
  <si>
    <t>PMDI 2021_cap.A_2.1.B.15</t>
  </si>
  <si>
    <t>PMDI 2021_cap.A_2.1.B.16</t>
  </si>
  <si>
    <t>Punere în siguranță traversare aeriană peste canal râul Bistrița cu conducta 12” Piatra Neamț - Bicaz, zona Pângărați</t>
  </si>
  <si>
    <t>Punere în siguranță traversare aeriană peste canal râu Bistrița cu conducta 12” Piatra Neamț - Bicaz, zona Bicaz</t>
  </si>
  <si>
    <t>Punere în siguranță subtraversare râu Moldovița cu conducta de transport gaze naturale 12” Frasin - Câmpulung Moldovenesc, zona localității Vama</t>
  </si>
  <si>
    <t>SM1126D0</t>
  </si>
  <si>
    <t>Câmpulung Moldovenesc</t>
  </si>
  <si>
    <t>PMDI 2021_cap.A_2.1.B.10</t>
  </si>
  <si>
    <t>Nova Power&amp;Gas</t>
  </si>
  <si>
    <t>Suceava</t>
  </si>
  <si>
    <t>Punere în siguranță conductă 20” Medieșu Aurit - Abrămuț, zona Culciu Mare</t>
  </si>
  <si>
    <t>PMDI 2021_cap.A_2.1.B.11</t>
  </si>
  <si>
    <t>Cluj</t>
  </si>
  <si>
    <t>Culciu</t>
  </si>
  <si>
    <t>SM1083D0</t>
  </si>
  <si>
    <t>CPL Concordia</t>
  </si>
  <si>
    <t>Culciu Mare</t>
  </si>
  <si>
    <t>Satu Mare</t>
  </si>
  <si>
    <t>Punere în siguranță traversare aeriană peste canal râul Bistrița cu conducta 12” Piatra Neamț - Bicaz, zona Stejaru</t>
  </si>
  <si>
    <t>PMDI 2021_cap.A_2.1.B.28</t>
  </si>
  <si>
    <t>ianuarie - martie 2022</t>
  </si>
  <si>
    <t>Punere în siguranță subtraversare râu Bistrița cu conducta 12” Piatra Neamț - Bicaz, în zona Viișoara</t>
  </si>
  <si>
    <t>PMDI 2021_cap.C_19</t>
  </si>
  <si>
    <t>Mărire capacitate SRM Brașov IV, jud. Brașov</t>
  </si>
  <si>
    <t>SM1135D0</t>
  </si>
  <si>
    <t>Brașov IV</t>
  </si>
  <si>
    <t>Racord și SRM Turnătorie Silnef Metal Casting, Codlea, Jud. Brașov</t>
  </si>
  <si>
    <t>Racord și SRM Sagem Cucorani, jud. Botoșani</t>
  </si>
  <si>
    <t>SM1191D0</t>
  </si>
  <si>
    <t>SC Silnef Metal Casting Codlea</t>
  </si>
  <si>
    <t>Codlea</t>
  </si>
  <si>
    <t>Silnef</t>
  </si>
  <si>
    <t>SM1192D0</t>
  </si>
  <si>
    <t>SC Sagem Cucorani</t>
  </si>
  <si>
    <t>Sagem</t>
  </si>
  <si>
    <t>Botoșani</t>
  </si>
  <si>
    <t>Manolești</t>
  </si>
  <si>
    <t>Relocare și adaptare la teren a instalației tehnologice SRM Poroterom Orăștie pe locația SRM Baru</t>
  </si>
  <si>
    <t>SM0314D0</t>
  </si>
  <si>
    <t>Baru</t>
  </si>
  <si>
    <t>Hunedoara</t>
  </si>
  <si>
    <t>Arad</t>
  </si>
  <si>
    <t>SRM Clinceni - Eficientizarea sistemului de măsură prin completarea instalației tehnologice cu elemente/echipamente corespunzătoare</t>
  </si>
  <si>
    <t>Clinceni</t>
  </si>
  <si>
    <t>Ilfov</t>
  </si>
  <si>
    <t>SM0249D1</t>
  </si>
  <si>
    <t>SM0249D2</t>
  </si>
  <si>
    <t>Cornetu</t>
  </si>
  <si>
    <t>SM0249D3</t>
  </si>
  <si>
    <t>Clinceni Aeroport</t>
  </si>
  <si>
    <t>Premier Energy</t>
  </si>
  <si>
    <t>București</t>
  </si>
  <si>
    <t>PMDI 2021_1_Anexa 3</t>
  </si>
  <si>
    <t>Racord și SRM Lețcani, județul Iași</t>
  </si>
  <si>
    <t>Lețcani</t>
  </si>
  <si>
    <t>Iași</t>
  </si>
  <si>
    <t>SM0886D0</t>
  </si>
  <si>
    <t>PMDI 2021_cap.C_8</t>
  </si>
  <si>
    <t>Mărire capacitate SRM Uricani, județul Iași</t>
  </si>
  <si>
    <t>SM0480D2</t>
  </si>
  <si>
    <t>Uricani</t>
  </si>
  <si>
    <t>PMDI 2021_cap.C_5</t>
  </si>
  <si>
    <t>Modernizare NT Schitu Goleşti - montare gară godevil</t>
  </si>
  <si>
    <t>Schitu Golești</t>
  </si>
  <si>
    <t>SM1089D0</t>
  </si>
  <si>
    <t>Mihăești</t>
  </si>
  <si>
    <t>SM1243D0</t>
  </si>
  <si>
    <t>Mihaești AG</t>
  </si>
  <si>
    <t>PMDI 2021_4_Anexa 1</t>
  </si>
  <si>
    <t>SM0375DO</t>
  </si>
  <si>
    <t>Vânători</t>
  </si>
  <si>
    <t>Forțe proprii</t>
  </si>
  <si>
    <t>Refacere ocolitor exterior la SRM Vânători</t>
  </si>
  <si>
    <t>octombrie 2021</t>
  </si>
  <si>
    <t>Înlocuire robinet 20” cuplare racord SRM Balotești</t>
  </si>
  <si>
    <t xml:space="preserve">Balotești </t>
  </si>
  <si>
    <t>SM0198D0</t>
  </si>
  <si>
    <t>SC Megaconstruct SA</t>
  </si>
  <si>
    <t>Snagov</t>
  </si>
  <si>
    <t>SM0922D0</t>
  </si>
  <si>
    <t>SC Premier Energy SRL</t>
  </si>
  <si>
    <t>Corbeanca</t>
  </si>
  <si>
    <t>SM0148D0</t>
  </si>
  <si>
    <t xml:space="preserve"> Distrigaz Sud Rețele</t>
  </si>
  <si>
    <t>Modernizare/Sistematizare instalație tehnologică SRM Tunari</t>
  </si>
  <si>
    <t>Tunari</t>
  </si>
  <si>
    <t>SM0168D0</t>
  </si>
  <si>
    <t>București Tunari</t>
  </si>
  <si>
    <t>SM0168D1</t>
  </si>
  <si>
    <t>Cartier Pipera</t>
  </si>
  <si>
    <t>Montare flanșă electroizolantă pe racord SRM Videle</t>
  </si>
  <si>
    <t xml:space="preserve">Videle </t>
  </si>
  <si>
    <t>Teleorman</t>
  </si>
  <si>
    <t>SM1111D0</t>
  </si>
  <si>
    <t>Curățire interioara cu PIG a conductei 12” racord SRM Videle</t>
  </si>
  <si>
    <t xml:space="preserve">Mârșa </t>
  </si>
  <si>
    <t>Giurgiu</t>
  </si>
  <si>
    <t>SM1165D0</t>
  </si>
  <si>
    <t>Depozit 160 Videle</t>
  </si>
  <si>
    <t>Plan lucrări SM 2021, cap.A</t>
  </si>
  <si>
    <t>Înlocuit robinet R4 Inel București, zona Chiajna</t>
  </si>
  <si>
    <t>Chiajna</t>
  </si>
  <si>
    <t>SM0170D0</t>
  </si>
  <si>
    <t>SC Complex Carrefour Chiajna</t>
  </si>
  <si>
    <t>SM0154D0</t>
  </si>
  <si>
    <t>SC Linde Gaz București</t>
  </si>
  <si>
    <t>Adapare panou măsură si eliminare instalație odorizare veche SRM Măgureni</t>
  </si>
  <si>
    <t>Măgureni</t>
  </si>
  <si>
    <t>Prahova</t>
  </si>
  <si>
    <t>SM0506D0</t>
  </si>
  <si>
    <t>MMDATA</t>
  </si>
  <si>
    <t>Înlocuire robinet R33 pe conducta 28” Stâlp89 - Filipești, zona Talea</t>
  </si>
  <si>
    <t xml:space="preserve">Breaza de Sus </t>
  </si>
  <si>
    <t>SM0085D1</t>
  </si>
  <si>
    <t>Breaza PH</t>
  </si>
  <si>
    <t>SM0085D2</t>
  </si>
  <si>
    <t>SC Parc Industrial Breaza</t>
  </si>
  <si>
    <t>SC Parc Industrial Breaza SRL</t>
  </si>
  <si>
    <t>Înlocuire robinet R98 pe conducta 28” Stâlp89 - Filipești, zona Provița</t>
  </si>
  <si>
    <t>Provița de Jos</t>
  </si>
  <si>
    <t>SM0096D0</t>
  </si>
  <si>
    <t xml:space="preserve">Mentenanță si reabilitare SRM Răzvad </t>
  </si>
  <si>
    <t xml:space="preserve">Târgoviște </t>
  </si>
  <si>
    <t>Dâmbovița</t>
  </si>
  <si>
    <t>SM0105D0</t>
  </si>
  <si>
    <t xml:space="preserve">Răzvad </t>
  </si>
  <si>
    <t>Adaptare sistem de măsură SRM Comarnic</t>
  </si>
  <si>
    <t>Comarnic</t>
  </si>
  <si>
    <t>SM0084D1</t>
  </si>
  <si>
    <t>SM0084D2</t>
  </si>
  <si>
    <t>SC Vulturul Comarnic</t>
  </si>
  <si>
    <t>SC Vulturul SA</t>
  </si>
  <si>
    <t>Înlocuire robinet R15 în SRM Posada și eliminare R7 pe conducta 28” Coroi - București, zona Posada</t>
  </si>
  <si>
    <t>Posada</t>
  </si>
  <si>
    <t>SM0081D0</t>
  </si>
  <si>
    <t>Plan lucrări SM 2021, cap.A + forțe proprii</t>
  </si>
  <si>
    <t xml:space="preserve">Modernizare alimentare cu gaze Municipiul Ploiești </t>
  </si>
  <si>
    <t xml:space="preserve">Ploiești </t>
  </si>
  <si>
    <t>SM0130D1</t>
  </si>
  <si>
    <t>SC Vega Ploiești</t>
  </si>
  <si>
    <t>Rompetrol Vega Ploiești</t>
  </si>
  <si>
    <t>Interconectare 32" Moșu - Podișor cu 16" Gura Șuții, zona Slobozia Moara și relocare Rv16 cu refulator.</t>
  </si>
  <si>
    <t>Răcari</t>
  </si>
  <si>
    <t>SM0145D0</t>
  </si>
  <si>
    <t>Forțe proprii/SM</t>
  </si>
  <si>
    <t>Tărtășești</t>
  </si>
  <si>
    <t>SM0112D0</t>
  </si>
  <si>
    <t>Săbăreni</t>
  </si>
  <si>
    <t>SM1086D0</t>
  </si>
  <si>
    <t>Joița</t>
  </si>
  <si>
    <t>Euro Seven Industry</t>
  </si>
  <si>
    <t>mai - septembrie 2022</t>
  </si>
  <si>
    <t xml:space="preserve">Înlocuire sistem reglare SRM Izvorul Rece </t>
  </si>
  <si>
    <t>Nistorești</t>
  </si>
  <si>
    <t>SM0087D0</t>
  </si>
  <si>
    <t xml:space="preserve"> SC Izvorul Rece Nistorești</t>
  </si>
  <si>
    <t>Izvorul Rece Nistoresti</t>
  </si>
  <si>
    <t>Adaptare panouri de măsurăre gaze SRM Ștefăneștii de Jos</t>
  </si>
  <si>
    <t>Ștefăneștii de Jos</t>
  </si>
  <si>
    <t>SM1072D0</t>
  </si>
  <si>
    <t>28 - 30 octombrie 2021</t>
  </si>
  <si>
    <t>Înlocuire flanșă electroizolantă pe conducta 4” racord SRM Cornești II Crivățu</t>
  </si>
  <si>
    <t>Crivățu</t>
  </si>
  <si>
    <t>SM0908D0</t>
  </si>
  <si>
    <t>Cornești 2 Crivățu</t>
  </si>
  <si>
    <t xml:space="preserve">Lucrări de mentenanță în SRM Valea Călugărească  </t>
  </si>
  <si>
    <t xml:space="preserve">Valea Călugărească </t>
  </si>
  <si>
    <t>SM0136D1</t>
  </si>
  <si>
    <t>Valea Călugărească</t>
  </si>
  <si>
    <t>SM1112D0</t>
  </si>
  <si>
    <t>Urlați</t>
  </si>
  <si>
    <t>Ploiești</t>
  </si>
  <si>
    <t>SM0109D0</t>
  </si>
  <si>
    <t>Ploiești Km 65</t>
  </si>
  <si>
    <t>Strejnicu</t>
  </si>
  <si>
    <t>SM0124D0</t>
  </si>
  <si>
    <t>Strejnic</t>
  </si>
  <si>
    <t>SM0122D0</t>
  </si>
  <si>
    <t>Crângul Lui Bot</t>
  </si>
  <si>
    <t>Stoenești</t>
  </si>
  <si>
    <t>SM0121D0</t>
  </si>
  <si>
    <t>Stoienești</t>
  </si>
  <si>
    <t>SM0130D2</t>
  </si>
  <si>
    <t>Ploiești Nord Colonie</t>
  </si>
  <si>
    <t>Punere în siguranță a conductei 6” racord SRM Măgureni, zona Măgureni</t>
  </si>
  <si>
    <t>PRRASM_IA7_Anexa 1</t>
  </si>
  <si>
    <t>noiembrie - decembrie 2021</t>
  </si>
  <si>
    <t>Montare îmbinare electroizolantă pe conducta 10" racord PM Șoala</t>
  </si>
  <si>
    <t>Șoala</t>
  </si>
  <si>
    <t>Sibiu</t>
  </si>
  <si>
    <t>PM0141</t>
  </si>
  <si>
    <t>PM-PP001</t>
  </si>
  <si>
    <t>Romgaz</t>
  </si>
  <si>
    <t>Mediaș</t>
  </si>
  <si>
    <t>Punere în siguranță a conductei 12” Agârbiciu - Sibiu, zona Șeica Mare</t>
  </si>
  <si>
    <t>Șeica Mare</t>
  </si>
  <si>
    <t>SM0737D0</t>
  </si>
  <si>
    <t>PMDI_2021_7_Anexa 7</t>
  </si>
  <si>
    <t>Punere în siguranță a conductei 8” Cornățel - Avrig, zona Avrig</t>
  </si>
  <si>
    <t>Mârșa</t>
  </si>
  <si>
    <t>SM0819D1</t>
  </si>
  <si>
    <t>PMDI_2021_3_Anexa_7</t>
  </si>
  <si>
    <t>Racovița</t>
  </si>
  <si>
    <t>SM0876D0</t>
  </si>
  <si>
    <t>Sebeșu de Sus</t>
  </si>
  <si>
    <t>SM0903D0</t>
  </si>
  <si>
    <t>Sebeșu de Jos</t>
  </si>
  <si>
    <t>SM1041D0</t>
  </si>
  <si>
    <t>Turnu Roșu</t>
  </si>
  <si>
    <t>SM0805D0</t>
  </si>
  <si>
    <t>Înlocuire SRM provizoriu cu unul definitiv</t>
  </si>
  <si>
    <t>1963/30.09.2021</t>
  </si>
  <si>
    <t>Cis Gaz</t>
  </si>
  <si>
    <t>Curățire interioara cu PIG a conductei 32” Șendreni - Butimanu</t>
  </si>
  <si>
    <t>Butimanu</t>
  </si>
  <si>
    <t>SM1066D0</t>
  </si>
  <si>
    <t>Butimanu Înmagazinat</t>
  </si>
  <si>
    <t>VSM01</t>
  </si>
  <si>
    <t>Depogaz Ploiești</t>
  </si>
  <si>
    <t>Efectuată</t>
  </si>
  <si>
    <t>72429/27.09.2021</t>
  </si>
  <si>
    <t>DA</t>
  </si>
  <si>
    <t>Alpha Metal, Nova Power, Cez Vânzare, Cordun, CPL Concordia, MVM Energy Trade, MM Data, Design Proiect, Distrigaz Vest, Engie, Axpo Energy, E.on Energie, Energy Distribution, Enel Energie, Enel Muntenia, Euro Seven, Gaz Est, Gaz Nord Est, Gaz Vest, Mihoc Oil, Met România, Pado Group, Premier Energy, Petrom, Prisma Serv, Gas Provider, Restart Energy, Romgaz, RWE Supply, Salgaz, Tinmar, Veolia</t>
  </si>
  <si>
    <t>Pregătire conductă 24” Paltin - Schitu Golești pentru transformare în conductă godevilabilă (jud. Brașov)</t>
  </si>
  <si>
    <t>Poiana Mărului</t>
  </si>
  <si>
    <t>SM0212D0</t>
  </si>
  <si>
    <t>PRRASM 2021_IIA5_Anexa 1</t>
  </si>
  <si>
    <t>Zărnești</t>
  </si>
  <si>
    <t>SM1251D0</t>
  </si>
  <si>
    <t>DS Smith Paper Zărnești</t>
  </si>
  <si>
    <t>DS Smith Paper Zarnești SRL</t>
  </si>
  <si>
    <t>Moieciu de Jos</t>
  </si>
  <si>
    <t>SM1139D0</t>
  </si>
  <si>
    <t>Moieciu</t>
  </si>
  <si>
    <t>Întrerupere accidentală SRM Nicolae Bălcescu</t>
  </si>
  <si>
    <t>Nicolae Bălcescu</t>
  </si>
  <si>
    <t>SM0891D0</t>
  </si>
  <si>
    <t>Aderro GP, Nova Power, Cez Vânzare, Cis Furnizare, Cis Gaz, Conef Gaz, CPL Concordia, Crest Energy, MVM Energy Trade, Design Proiect, Distrigaz Vest, Engie, E.on Energie, Electrica Furnizare, Electric Planners, Electric&amp;Gas, Energy Distribution, Enel Energie, Enel Muntenia, Gas&amp;Power, Entrex, Premier Energy Trading, Gaz Est, Hargaz, Gazmir, Gaz Vest, Mihoc Oil, Met România, Monsson, Next Energy Distribution, Next Energy Partners, Pado Group, Premier Energy, Petrom, Prisma Serv, Gas Provider, Renovatio, Res Energy Solutions, Restart Energy, Romgaz, RWE Supply, SST Grup, Sun Wave, Tetarom, Tinmar, Veolia, Wiee, Arovi Energy</t>
  </si>
  <si>
    <t>Efectuată (lucrarea a fost executată în perioada 01 - 03.10.2021 împreună cu lucrarea de la poziția 85)</t>
  </si>
  <si>
    <t>Efectuată (lucrarea a fost executată în luna septembrie, fără a fi afectat consumatorul)</t>
  </si>
  <si>
    <t>Înlocuire robineți și montare baterie filtre la SRM Mârșa</t>
  </si>
  <si>
    <t>Refacere cuplare conductă 2” racord SRM Șoroștin în conducta 20” Lunca - Sibiu</t>
  </si>
  <si>
    <t>Șoroștin</t>
  </si>
  <si>
    <t>SM0758D0</t>
  </si>
  <si>
    <t>4 - 30 noiembrie 2021</t>
  </si>
  <si>
    <t>PMDI 2021_cap.C_1</t>
  </si>
  <si>
    <t>PMDI 2021_cap.C_2</t>
  </si>
  <si>
    <t>PMDI 2021_2_Anexa 3</t>
  </si>
  <si>
    <t>74707/04.10.2021</t>
  </si>
  <si>
    <t>Cuplare deviere conductă 20” Timișoara I - Dumbrăvița, zona Ghiroda</t>
  </si>
  <si>
    <t>Giarmata</t>
  </si>
  <si>
    <t>Timiș</t>
  </si>
  <si>
    <t>SM0347D0</t>
  </si>
  <si>
    <t>Gaz Vest</t>
  </si>
  <si>
    <t>Nova Power, Cez Vânzare, Cis Gaz, MVM Energy Trade, Distrigaz Vest, Engie, E.on Energie, Electrica Furnizare, Electric&amp;Gas, Energy Distribution, Enel Energie, Enel Muntenia, Premier Energy Trading, Gaz Est, Gaz Vest, Met România, Premier Energy, Petrom, Gas Provider, Renovatio, Restart Energy, Tinmar, Arovi Energy</t>
  </si>
  <si>
    <t>Ghiroda</t>
  </si>
  <si>
    <t>SM0344D0</t>
  </si>
  <si>
    <t>Timișoara</t>
  </si>
  <si>
    <t>SM0339D0</t>
  </si>
  <si>
    <t xml:space="preserve">Timișoara IV Aeroportul Militar </t>
  </si>
  <si>
    <t>Giarmata-Vii</t>
  </si>
  <si>
    <t>SM0346D0</t>
  </si>
  <si>
    <t>Dumbrăvița</t>
  </si>
  <si>
    <t>SM0294D0</t>
  </si>
  <si>
    <t>Dumbrăvița TM</t>
  </si>
  <si>
    <t>SM1168D0</t>
  </si>
  <si>
    <t>Dumbrăvița II</t>
  </si>
  <si>
    <t>SM0340D0</t>
  </si>
  <si>
    <t>SC Aeroportul Internațional Timișoara</t>
  </si>
  <si>
    <t>Aeroportul Internațional Timișoara</t>
  </si>
  <si>
    <t>Premier Energy Trading</t>
  </si>
  <si>
    <t>NU</t>
  </si>
  <si>
    <t>Înlocuire cupon pe racord PM Armeni</t>
  </si>
  <si>
    <t>Bogatu Român</t>
  </si>
  <si>
    <t>SM0752D0</t>
  </si>
  <si>
    <t>3058/04.10.2021</t>
  </si>
  <si>
    <t>Presaca</t>
  </si>
  <si>
    <t>SM0754D0</t>
  </si>
  <si>
    <t>Păuca</t>
  </si>
  <si>
    <t>SM0753D0</t>
  </si>
  <si>
    <t>Armeni</t>
  </si>
  <si>
    <t>PM0304</t>
  </si>
  <si>
    <t>Refacere traseu DN400 Gherăiești - Iași, fir I și II</t>
  </si>
  <si>
    <t>Mircești</t>
  </si>
  <si>
    <t>SM1209D0</t>
  </si>
  <si>
    <t>Design Proiect</t>
  </si>
  <si>
    <t>Nova Power, Cez Vânzare, Design Proiect, E.on Energie, Electrica Furnizare, Enel Energie, Enel Muntenia, Premier Energy Trading, Gaz Nord Est, Premier Energy, Petrom, Restart Energy, Tinmar</t>
  </si>
  <si>
    <t>74730/04.10.2021</t>
  </si>
  <si>
    <t>Simionești</t>
  </si>
  <si>
    <t>SM0957D0</t>
  </si>
  <si>
    <t>SM0957D1</t>
  </si>
  <si>
    <t>Simionești II</t>
  </si>
  <si>
    <t>Cordun Gaz</t>
  </si>
  <si>
    <t>SM1027D0</t>
  </si>
  <si>
    <t>Ion Neculce</t>
  </si>
  <si>
    <t>Nova Power, Cez Vânzare, Cordun Gaz, Engie, E.on Energie, Electrica Furnizare, Enel Energie, Enel Muntenia, Gas&amp;Power, Premier Energy, Gaz Est, Met România, Premier Energy, Petrom, Restart Energy, Tinmar</t>
  </si>
  <si>
    <t>Buhuși</t>
  </si>
  <si>
    <t>SM0446D0</t>
  </si>
  <si>
    <t>Dumbrava Roșie</t>
  </si>
  <si>
    <t>SM1108D0</t>
  </si>
  <si>
    <t>Nova Power, Cez Vânzare, E.on Energie, Electrica Furnizare, Enel Energie, Enel Muntenia, Gas&amp;Power, Premier Energy Trading, Gaz Est, Mihoc Oil, Met România, Premier Energy, Petrom, Prisma Serv, Restart Energy</t>
  </si>
  <si>
    <t>Roznov</t>
  </si>
  <si>
    <t>SM1127D0</t>
  </si>
  <si>
    <t>SM1097D0</t>
  </si>
  <si>
    <t>Tămășeni</t>
  </si>
  <si>
    <t>Mihoc Oil</t>
  </si>
  <si>
    <t>Nova Power, Cez Vânzare, Cis Gaz, Engie, E.on Energie, Electric&amp;Gas, Enel Energie, Enel Muntenia, Premier Energy Trading, Mihoc Oil, Met România, Premier Energy, Petrom, Restart Energy</t>
  </si>
  <si>
    <t>Întreruperea serviciului de transport prin SRM Simionești, solicitată de operatorul de distribuție datorită calității neconforme a gazelor</t>
  </si>
  <si>
    <t>Întreruperea serviciului de transport prin SRM Ion Neculce, solicitată de operatorul de distribuție datorită calității neconforme a gazelor</t>
  </si>
  <si>
    <t>Întreruperea serviciului de transport prin SRM Buhuși, solicitată de operatorul de distribuție datorită calității neconforme a gazelor</t>
  </si>
  <si>
    <t>Întreruperea serviciului de transport prin SRM Dumbrava Roșie, solicitată de operatorul de distribuție datorită calității neconforme a gazelor</t>
  </si>
  <si>
    <t>Prisma Serv</t>
  </si>
  <si>
    <t>Întreruperea serviciului de transport prin SRM Roznov, solicitată de operatorul de distribuție datorită calității neconforme a gazelor</t>
  </si>
  <si>
    <t>Întreruperea serviciului de transport prin SRM Tămășeni, solicitată de operatorul de distribuție datorită calității neconforme a gazelor</t>
  </si>
  <si>
    <t>Cuplare deviere conducte 12” Cisnădie - Tălmaciu și 4” racord SRM Tălmăcel</t>
  </si>
  <si>
    <t>Tălmaciu</t>
  </si>
  <si>
    <t>SM0733D1</t>
  </si>
  <si>
    <t>SC Romanofir Tălmaciu</t>
  </si>
  <si>
    <t>E.on Energie</t>
  </si>
  <si>
    <t>SC Romanofir SA</t>
  </si>
  <si>
    <t>3149/12.10.2021</t>
  </si>
  <si>
    <t>Sadu</t>
  </si>
  <si>
    <t>SM0730D0</t>
  </si>
  <si>
    <t>SM0733D2</t>
  </si>
  <si>
    <t>Tălmăcel</t>
  </si>
  <si>
    <t>SM07350D0</t>
  </si>
  <si>
    <t>Tălmăcel II</t>
  </si>
  <si>
    <t>SM1160D0</t>
  </si>
  <si>
    <t>Boița</t>
  </si>
  <si>
    <t>SM0736D0</t>
  </si>
  <si>
    <t>Tecuci</t>
  </si>
  <si>
    <t>Galați</t>
  </si>
  <si>
    <t>SM0513D0</t>
  </si>
  <si>
    <t>Brăila</t>
  </si>
  <si>
    <t>77679/13.10.2021</t>
  </si>
  <si>
    <t>Cuplare deviere conductă 10” racord SRM Tecuci și montare robinet pe conducta 20” Onești - Șendreni</t>
  </si>
  <si>
    <t>Aderro GP, Alpha Metal, Nova Power, Cez Vânzare, Cis Gaz, Conef Gaz, Crest Energy, MVM Energy Trade, Distrigaz Vest, Engie, E.on Energie, Electrocentrale București, Electrocentrale Constanța, Electrica Furnizare, Electric Planners, Electric&amp;Gas, Energy Distribution, Enel Energie, Enel Muntenia, Gas&amp;Power, Entrex, Euro Seven, Premier Energy Trading, Gaz Est, Hargaz, Gaz Vest, Gecabuild, Getica 95, Megaconstruct, Met România, Monsson, Next Energy Distribution, Next Energy Partners, Nord Gaz, Oligopol, Premier Energy, Petrom, Progaz, Gas Provider, Renovatio, Res Energy, Restart Energy, Romgaz, RWE Supply, Tinmar, Transenergo, Veolia, Wiee, With Us</t>
  </si>
  <si>
    <t>Next Energy Distribution</t>
  </si>
  <si>
    <t>Reparare refulator pe conducta de racord SRM Rustrans Blăgești</t>
  </si>
  <si>
    <t>Blăgești</t>
  </si>
  <si>
    <t>SM1167D0</t>
  </si>
  <si>
    <t>SC Rustrans Blăgești</t>
  </si>
  <si>
    <t>SC Rustrans SRL</t>
  </si>
  <si>
    <t>77954/14.10.2021</t>
  </si>
  <si>
    <t>Remediere robinet defect în instalația tehnologică SRM Șoard</t>
  </si>
  <si>
    <t>Șoard</t>
  </si>
  <si>
    <t>SM1240D0</t>
  </si>
  <si>
    <t>Întrerupere accidentală SRM Pielești</t>
  </si>
  <si>
    <t>Pielești</t>
  </si>
  <si>
    <t>Dolj</t>
  </si>
  <si>
    <t>SM1187D0</t>
  </si>
  <si>
    <t>Megaconstruct</t>
  </si>
  <si>
    <t>Aderro GP, Nova Power, Cez Vânzare, Cis Gaz, Engie, E.on Energie, Electrica Furnizare, Electric&amp;Gas, Energy Distribution, Enel Energie, Enel Muntenia, Gas&amp;Power, Entrex, Premier Energy Trading, Megaconstruct, Met România, Premier Energy, Petrom, Gas Provider, Renovatio, Restart Energy, Romgaz, Tinmar</t>
  </si>
  <si>
    <t>78280/14.10.2021</t>
  </si>
  <si>
    <t>Aderro GP, Nova Power, Cez Vânzare, Cis Gaz, Conef Gaz, Crest Energy, Distrigaz Vest, Engie, E.on Energie, Electrica Furnizare, Electric Planners, Electric&amp;Gas, Energy Distribution, Enel Energie, Enel Muntenia, Gas&amp;Power, Entrex, Premier Energy Trading, Gaz Est, Gaz Vest, Megaconstruct, Met România, Monsson, Next Energy Distribution, Nord Gaz, Premier Energy, Petrom, Gas Provider, Renovatio, Restart Energy, Romgaz, Tinmar, Transenergo, Veolia, Wiee, With Us</t>
  </si>
  <si>
    <t>Cuplări deviere conducte 28” Inel București, zona Ștefăneștii de Jos</t>
  </si>
  <si>
    <t>Cuplări deviere conducte 28” Inel București, zona Afumați</t>
  </si>
  <si>
    <t>Seleuș</t>
  </si>
  <si>
    <t>SM0008D0</t>
  </si>
  <si>
    <t>Venchi</t>
  </si>
  <si>
    <t>Aderro GP, Nova Power, Cez Vânzare, Racord Furnizare, Cis Gaz, Conef Gaz, CPL Concordia, Crest Energy, MVM Energy Trade, Design Proiect, Distrigaz Vest, Engie, E.on Energie, Electrica Furnizare, Electric Planners, Electric&amp;Gas, Energy Distribution, Enel Energie, Enel Muntenia, Gas&amp;Power, Entrex, Premier Energy Trading, Gaz Est, Hargaz, Gazmir, Gaz Vest, Mihoc Oil, Met România, Monsson, Next Energy Distribution, Next Energy Partners, Pado Group, Premier Energy, Petrom, Prisma Serv, Gas Provider, Renovatio, Res Energy Solutions, Restart Energy, Romgaz, RWE Supply, SST Grup, Sun Wave, Tetarom, Tinmar, Veolia, Wiee, Arovi Energy</t>
  </si>
  <si>
    <t>3286/20.10.2021</t>
  </si>
  <si>
    <t>Montarea unei linii de reglare în SRM Venchi</t>
  </si>
  <si>
    <t>Sighișoara</t>
  </si>
  <si>
    <t>PM0157</t>
  </si>
  <si>
    <t>Sighișoara Sonda III</t>
  </si>
  <si>
    <t>2131/27.10.2021</t>
  </si>
  <si>
    <t>81071/25.10.2021</t>
  </si>
  <si>
    <t>Boldești Scăieni</t>
  </si>
  <si>
    <t>PM0017</t>
  </si>
  <si>
    <t>Curățare interioara cu PIG a conductei 28” Bățani - Seleuș</t>
  </si>
  <si>
    <t>Petrom</t>
  </si>
  <si>
    <t>Scăieni Compresoare 54</t>
  </si>
  <si>
    <t>Dublare robinet de pe ocolitorul exterior la SRM Tușnad</t>
  </si>
  <si>
    <t>Tușnad</t>
  </si>
  <si>
    <t>SM0397D0</t>
  </si>
  <si>
    <t>forțe proprii</t>
  </si>
  <si>
    <t>Dublare robinet de pe ocolitorul exterior la SRM Turia</t>
  </si>
  <si>
    <t>Turia</t>
  </si>
  <si>
    <t>Covasna</t>
  </si>
  <si>
    <t>SM0400D0</t>
  </si>
  <si>
    <t>Refacere ocolitor exterior și montare îmbinare electroizolantă la SRM Bordoșiu</t>
  </si>
  <si>
    <t>Bordoșiu</t>
  </si>
  <si>
    <t>SM0377D0</t>
  </si>
  <si>
    <t>Dublare robinet de pe ocolitorul exterior și înlocuire regulator la SRM Poiana Mărului</t>
  </si>
  <si>
    <t>Efectuată (fără întrerupere furnizării gazelor naturale)</t>
  </si>
  <si>
    <t>SM0191D3</t>
  </si>
  <si>
    <t>Aderro GP, Alpha Metal, Nova Power, Cez Vânzare, Cis Gaz, Conef Gaz, Crest Energy, MVM Energy Trade, Distrigaz Vest, Engie, E.on Energie, Electrocentrale București, Electrocentrale Constanța, Electrica Furnizare, Electric Planners, Electric&amp;Gas, Energy Distribution, Enel Energie, Enel Muntenia, Gas&amp;Power, Entrex, Euro Seven, Premier Energy Trading, Gaz Est, Gaz Vest, Gecabuild, Getica 95, Megaconstruct, Mehedinți Gaz, Met România, Monsson, Next Energy Distribution, Next Energy Partners, Nord Gaz, Oligopol, Premier Energy, Petrom, Gas Provider, Renovatio, Res Energy, Restart Energy, Romgaz, RWE Supply, Tinmar, Transenergo, Veolia, Wiee, With Us</t>
  </si>
  <si>
    <t>82864/01.11.2021</t>
  </si>
  <si>
    <t>Bârsești</t>
  </si>
  <si>
    <t>SC Eurotecrom Bârsești</t>
  </si>
  <si>
    <t>Gorj</t>
  </si>
  <si>
    <t>Montare treaptă de reglare pentru SC Eurotecrom în SRM Bârsești</t>
  </si>
  <si>
    <t>Întrerupere accidentală SRM Ipotești</t>
  </si>
  <si>
    <t>Ipotești</t>
  </si>
  <si>
    <t>SM0491D0</t>
  </si>
  <si>
    <t>Aderro GP, Nova Power, Cez Vânzare, Racord Furnizare, Cis Gaz, Conef Gaz, CPL Concordia, Crest Energy, MVM Energy Trade, Design Proiect, Distrigaz Vest, Engie, E.on Energie, Electrica Furnizare, Electric Planners, Electric&amp;Gas, Energy Distribution, Enel Energie, Enel Muntenia, Gas&amp;Power, Entrex, Premier Energy Trading, Gaz Est, Gazmir, Gaz Vest, Mihoc Oil, Met România, Monsson, Next Energy Distribution, Next Energy Partners, Pado Group, Premier Energy, Petrom, Prisma Serv, Gas Provider, Renovatio, Res Energy Solutions, Restart Energy, Romgaz, RWE Supply, SST Grup, Sun Wave, Tetarom, Tinmar, Transenergo, Veolia, Wiee, Arovi Energy</t>
  </si>
  <si>
    <t>Ișalnița</t>
  </si>
  <si>
    <t>SM0207D6</t>
  </si>
  <si>
    <t>CET Ișalnița</t>
  </si>
  <si>
    <t>Complex Energetic Oltenița</t>
  </si>
  <si>
    <t>Tinmar</t>
  </si>
  <si>
    <t>82861/01.11.2021</t>
  </si>
  <si>
    <t>Înlocuire robinet R11 în SRM Ișalnița</t>
  </si>
  <si>
    <t>3515/05.11.2021</t>
  </si>
  <si>
    <t>3543/09.11.2021</t>
  </si>
  <si>
    <t>Socu</t>
  </si>
  <si>
    <t>PM0065</t>
  </si>
  <si>
    <t>Amromco</t>
  </si>
  <si>
    <t>Remediere defect pe conducta 20” Turcinești - Ișalnița, la subtraversare DN66, zona Bărbătești</t>
  </si>
  <si>
    <t>86546/11.11.2021</t>
  </si>
  <si>
    <t>Aderro GP, Alpha Metal, Nova Power, Cez Vânzare, Cis Gaz, Conef Gaz, Crest Energy, MVM Energy Trade, Distrigaz Vest, Engie, E.on Energie, Electrocentrale București, Electrocentrale Constanța, Electrica Furnizare, Electric Planners, Electric&amp;Gas, Energy Distribution, Enel Energie, Enel Muntenia, Gas&amp;Power, Entrex, Euro Seven, Premier Energy Trading, Gaz Est, Gaz Vest, Gecabuild, Getica 95, Megaconstruct, Met România, Monsson, Next Energy Distribution, Next Energy Partners, Nord Gaz, Oligopol, Premier Energy, Petrom, Gas Provider, Renovatio, Res Energy, Romgaz, RWE Supply, Tinmar, Transenergo, Veolia, Wiee, With Us</t>
  </si>
  <si>
    <t>SM0083D0</t>
  </si>
  <si>
    <t>Târgu Jiu</t>
  </si>
  <si>
    <t>Înlocuire robinet defect la instalația de odorizare de la SRM Avicola Târgu Jiu</t>
  </si>
  <si>
    <t>SC Avicola Târgu Jiu</t>
  </si>
  <si>
    <t>88000/17.11.2021</t>
  </si>
  <si>
    <t>Cuplare deviere pe conducta 6” racord SRM Giarmata Mare</t>
  </si>
  <si>
    <t>88938/19.11.2021</t>
  </si>
  <si>
    <t>Nova Power, Cez Vânzare, Cis Gaz, MVM Energy Trade, Distrigaz Vest, Engie, E.on Energie, Electrica Furnizare, Electric&amp;Gas, Energy Distribution, Enel Energie, Enel Muntenia, Premier Energy Trading, Gaz Est, Gaz Vest, Met România, Premier Energy, Petrom, Gas Provider, Renovatio, Tinmar, Arovi Energy</t>
  </si>
  <si>
    <r>
      <rPr>
        <strike/>
        <sz val="10"/>
        <rFont val="Segoe UI"/>
        <family val="2"/>
      </rPr>
      <t>octombrie - decembrie 2021</t>
    </r>
    <r>
      <rPr>
        <sz val="10"/>
        <rFont val="Segoe UI"/>
        <family val="2"/>
      </rPr>
      <t xml:space="preserve">
martie - mai 2022</t>
    </r>
  </si>
  <si>
    <t>Solicitare amânare transmisă de parteneri</t>
  </si>
  <si>
    <r>
      <rPr>
        <strike/>
        <sz val="10"/>
        <rFont val="Segoe UI"/>
        <family val="2"/>
      </rPr>
      <t>octombrie - decembrie 2021</t>
    </r>
    <r>
      <rPr>
        <sz val="10"/>
        <rFont val="Segoe UI"/>
        <family val="2"/>
      </rPr>
      <t xml:space="preserve">
ianuarie - martie 2022</t>
    </r>
  </si>
  <si>
    <t>Necesitatea elaborării unei dispoziții de șantier</t>
  </si>
  <si>
    <t>Montare Panou de Măsurare suplimentar la SRM Cernica</t>
  </si>
  <si>
    <t>Cernica</t>
  </si>
  <si>
    <t>SM0162D0</t>
  </si>
  <si>
    <t>Mentenanță la SRM 16 Februarie</t>
  </si>
  <si>
    <t>SM0144D0</t>
  </si>
  <si>
    <t>SM0151D0</t>
  </si>
  <si>
    <t>SM0157D0</t>
  </si>
  <si>
    <t>SM0252D0</t>
  </si>
  <si>
    <t>SM0141D0</t>
  </si>
  <si>
    <t>SM0152D0</t>
  </si>
  <si>
    <t xml:space="preserve">București 16 Februarie </t>
  </si>
  <si>
    <t>București Cet Vest</t>
  </si>
  <si>
    <t>București Titan</t>
  </si>
  <si>
    <t>Măgurele</t>
  </si>
  <si>
    <t>Vidra</t>
  </si>
  <si>
    <t>Mentenanță  la SRM CET Vest București</t>
  </si>
  <si>
    <t>Mentenanță la SRM Titan București</t>
  </si>
  <si>
    <t>Mentenanță la SRM Măgurele București</t>
  </si>
  <si>
    <t>Înlocuire instalație mecanică la SRM Finta</t>
  </si>
  <si>
    <t>Finta</t>
  </si>
  <si>
    <t>Înlocuire flansă electroizolantă pe racord SRM Vidra</t>
  </si>
  <si>
    <t>Măgurele București</t>
  </si>
  <si>
    <t>Ca urmare a intervenției echipei de mentenanță de la sector Câmpina, robinetul a fost reparat și nu mai necesită înlocuire</t>
  </si>
  <si>
    <t>Racova</t>
  </si>
  <si>
    <t>SM0447D0</t>
  </si>
  <si>
    <t>SC Agricola Internațional Bacău</t>
  </si>
  <si>
    <t>SC Agricola Internațional SA</t>
  </si>
  <si>
    <t>E.on Energie, Premier Energy</t>
  </si>
  <si>
    <t>Remediere în regim de urgență a unui defect pe conducta DN125 racord SRM SC Agricola Internațional Bacău</t>
  </si>
  <si>
    <t>Cuplare deviere pe conducă 20” Schitu Golești - Slătioarele, zona Bascov</t>
  </si>
  <si>
    <t>Budeasa Mare</t>
  </si>
  <si>
    <t>SM1131D0</t>
  </si>
  <si>
    <t>Budeasa</t>
  </si>
  <si>
    <t>SC Tehnologica Radion SRL</t>
  </si>
  <si>
    <t>92548/06.12.2021</t>
  </si>
  <si>
    <t>Nova Power, Cez Vânzare, Engie, Energy Distribution, Enel Energie, Enel Muntenia, Premier Energy Trading, Premier Energy, Petrom, Renovatio, Tehnologica Radion</t>
  </si>
  <si>
    <t>Efectuată (lucrarea a fost executată în data de 24.12.2021, fără a fi afectat consumatorul)</t>
  </si>
  <si>
    <t>Imposibilitatea sistării livrării gazelor naturale</t>
  </si>
  <si>
    <r>
      <rPr>
        <strike/>
        <sz val="10"/>
        <rFont val="Segoe UI"/>
        <family val="2"/>
      </rPr>
      <t>decembrie 2021</t>
    </r>
    <r>
      <rPr>
        <sz val="10"/>
        <rFont val="Segoe UI"/>
        <family val="2"/>
      </rPr>
      <t xml:space="preserve">
februarie - martie 2022</t>
    </r>
  </si>
  <si>
    <t>Înlocuire clapetă de sens cu mosor la SRM Fundeni</t>
  </si>
  <si>
    <t>Fundeni</t>
  </si>
  <si>
    <t>Călărași</t>
  </si>
  <si>
    <t>SM1302D0</t>
  </si>
  <si>
    <t>Donacor Invest SRL</t>
  </si>
  <si>
    <t>Cez Vânzare, Cis Gaz, Dornacor Invest, Engie, Enel Energie, Enel Muntenia, Premier Energy Trading, Met România, Premier Energy, Petrom, Tinmar</t>
  </si>
  <si>
    <t>4951/20.01.2022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</si>
</sst>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mm;@"/>
    <numFmt numFmtId="165" formatCode="0.0%"/>
  </numFmts>
  <fonts count="12" x14ac:knownFonts="1">
    <font>
      <sz val="11"/>
      <color theme="1"/>
      <name val="Calibri"/>
      <family val="2"/>
      <scheme val="minor"/>
    </font>
    <font>
      <sz val="8"/>
      <name val="Tahoma"/>
      <family val="2"/>
    </font>
    <font>
      <sz val="10"/>
      <color theme="1"/>
      <name val="Segoe UI"/>
      <family val="2"/>
    </font>
    <font>
      <b/>
      <sz val="10"/>
      <color theme="1"/>
      <name val="Segoe UI"/>
      <family val="2"/>
    </font>
    <font>
      <b/>
      <sz val="12"/>
      <color theme="1"/>
      <name val="Segoe UI"/>
      <family val="2"/>
    </font>
    <font>
      <vertAlign val="subscript"/>
      <sz val="10"/>
      <color theme="1"/>
      <name val="Segoe UI"/>
      <family val="2"/>
    </font>
    <font>
      <b/>
      <vertAlign val="subscript"/>
      <sz val="10"/>
      <color theme="1"/>
      <name val="Segoe UI"/>
      <family val="2"/>
    </font>
    <font>
      <b/>
      <vertAlign val="subscript"/>
      <sz val="12"/>
      <color theme="1"/>
      <name val="Segoe UI"/>
      <family val="2"/>
    </font>
    <font>
      <b/>
      <vertAlign val="superscript"/>
      <sz val="12"/>
      <color theme="1"/>
      <name val="Segoe UI"/>
      <family val="2"/>
    </font>
    <font>
      <b/>
      <vertAlign val="superscript"/>
      <sz val="10"/>
      <color theme="1"/>
      <name val="Segoe UI"/>
      <family val="2"/>
    </font>
    <font>
      <sz val="10"/>
      <name val="Segoe UI"/>
      <family val="2"/>
    </font>
    <font>
      <strike/>
      <sz val="10"/>
      <name val="Segoe UI"/>
      <family val="2"/>
    </font>
  </fonts>
  <fills count="5">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5"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dashed">
        <color indexed="64"/>
      </left>
      <right style="dashed">
        <color indexed="64"/>
      </right>
      <top style="dashed">
        <color indexed="64"/>
      </top>
      <bottom style="dashed">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2">
    <xf numFmtId="0" fontId="0" fillId="0" borderId="0"/>
    <xf numFmtId="1" fontId="1" fillId="0" borderId="35">
      <alignment vertical="center"/>
    </xf>
  </cellStyleXfs>
  <cellXfs count="397">
    <xf numFmtId="0" fontId="0" fillId="0" borderId="0" xfId="0"/>
    <xf numFmtId="0" fontId="2" fillId="0" borderId="0" xfId="0" applyFont="1" applyAlignment="1" applyProtection="1">
      <alignment horizontal="center" vertical="center"/>
    </xf>
    <xf numFmtId="0" fontId="2" fillId="0" borderId="0" xfId="0" applyFont="1" applyAlignment="1" applyProtection="1">
      <alignment horizontal="left" vertical="center"/>
    </xf>
    <xf numFmtId="2" fontId="2" fillId="0" borderId="0" xfId="0" applyNumberFormat="1" applyFont="1" applyAlignment="1" applyProtection="1">
      <alignment horizontal="center" vertical="center"/>
    </xf>
    <xf numFmtId="0" fontId="2" fillId="0" borderId="0" xfId="0" applyFont="1" applyAlignment="1" applyProtection="1">
      <alignment horizontal="center" vertical="center" wrapText="1"/>
    </xf>
    <xf numFmtId="14" fontId="2" fillId="0" borderId="0" xfId="0" applyNumberFormat="1" applyFont="1" applyAlignment="1" applyProtection="1">
      <alignment horizontal="center" vertical="center"/>
    </xf>
    <xf numFmtId="164" fontId="2" fillId="0" borderId="0" xfId="0" applyNumberFormat="1" applyFont="1" applyAlignment="1" applyProtection="1">
      <alignment horizontal="center" vertical="center"/>
    </xf>
    <xf numFmtId="1" fontId="2" fillId="0" borderId="0" xfId="0" applyNumberFormat="1" applyFont="1" applyAlignment="1" applyProtection="1">
      <alignment horizontal="center" vertical="center"/>
    </xf>
    <xf numFmtId="1" fontId="2" fillId="0" borderId="0" xfId="0" applyNumberFormat="1" applyFont="1" applyFill="1" applyAlignment="1" applyProtection="1">
      <alignment horizontal="center" vertical="center"/>
    </xf>
    <xf numFmtId="2" fontId="2" fillId="0" borderId="0" xfId="0" applyNumberFormat="1" applyFont="1" applyFill="1" applyAlignment="1" applyProtection="1">
      <alignment horizontal="center" vertical="center"/>
    </xf>
    <xf numFmtId="0" fontId="2" fillId="0" borderId="0" xfId="0" applyFont="1" applyFill="1" applyAlignment="1" applyProtection="1">
      <alignment horizontal="center" vertical="center"/>
    </xf>
    <xf numFmtId="0" fontId="2" fillId="0" borderId="0" xfId="0" applyFont="1" applyBorder="1" applyAlignment="1" applyProtection="1">
      <alignment horizontal="center" vertical="center"/>
    </xf>
    <xf numFmtId="2" fontId="2" fillId="0" borderId="0" xfId="0" applyNumberFormat="1" applyFont="1" applyFill="1" applyAlignment="1" applyProtection="1">
      <alignment horizontal="center" vertical="center" wrapText="1"/>
    </xf>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xf numFmtId="14" fontId="3" fillId="0" borderId="4" xfId="0" applyNumberFormat="1" applyFont="1" applyBorder="1" applyAlignment="1" applyProtection="1">
      <alignment horizontal="center" vertical="center"/>
    </xf>
    <xf numFmtId="0" fontId="3" fillId="0" borderId="6" xfId="0" applyFont="1" applyBorder="1" applyAlignment="1" applyProtection="1">
      <alignment horizontal="left" vertical="center"/>
    </xf>
    <xf numFmtId="14" fontId="3" fillId="0" borderId="7" xfId="0" applyNumberFormat="1" applyFont="1" applyBorder="1" applyAlignment="1" applyProtection="1">
      <alignment horizontal="center" vertical="center"/>
    </xf>
    <xf numFmtId="0" fontId="3" fillId="0" borderId="8" xfId="0" applyFont="1" applyBorder="1" applyAlignment="1" applyProtection="1">
      <alignment horizontal="left" vertical="center"/>
    </xf>
    <xf numFmtId="0" fontId="2" fillId="0" borderId="0" xfId="0" applyFont="1" applyAlignment="1" applyProtection="1">
      <alignment horizontal="right" vertical="center"/>
    </xf>
    <xf numFmtId="0" fontId="3" fillId="0" borderId="0" xfId="0" applyFont="1" applyAlignment="1" applyProtection="1">
      <alignment vertical="center"/>
    </xf>
    <xf numFmtId="0" fontId="2" fillId="3" borderId="31" xfId="0" applyFont="1" applyFill="1" applyBorder="1" applyAlignment="1" applyProtection="1">
      <alignment horizontal="center" vertical="center"/>
    </xf>
    <xf numFmtId="0" fontId="2" fillId="3" borderId="33" xfId="0" applyFont="1" applyFill="1" applyBorder="1" applyAlignment="1" applyProtection="1">
      <alignment horizontal="center" vertical="center"/>
    </xf>
    <xf numFmtId="2" fontId="3" fillId="0" borderId="0" xfId="0" applyNumberFormat="1" applyFont="1" applyFill="1" applyAlignment="1" applyProtection="1">
      <alignment vertical="center" wrapText="1"/>
    </xf>
    <xf numFmtId="2" fontId="3" fillId="0" borderId="0" xfId="0" applyNumberFormat="1" applyFont="1" applyFill="1" applyAlignment="1" applyProtection="1">
      <alignment vertical="center"/>
    </xf>
    <xf numFmtId="14" fontId="3" fillId="0" borderId="7" xfId="0" applyNumberFormat="1" applyFont="1" applyBorder="1" applyAlignment="1" applyProtection="1">
      <alignment horizontal="center" vertical="center" wrapText="1"/>
    </xf>
    <xf numFmtId="0" fontId="3" fillId="0" borderId="8" xfId="0" applyFont="1" applyBorder="1" applyAlignment="1" applyProtection="1">
      <alignment horizontal="left" vertical="center" wrapText="1"/>
    </xf>
    <xf numFmtId="0" fontId="2" fillId="3" borderId="18" xfId="0" applyFont="1" applyFill="1" applyBorder="1" applyAlignment="1" applyProtection="1">
      <alignment horizontal="center" vertical="center"/>
    </xf>
    <xf numFmtId="0" fontId="2" fillId="3" borderId="30" xfId="0" applyFont="1" applyFill="1" applyBorder="1" applyAlignment="1" applyProtection="1">
      <alignment horizontal="center" vertical="center"/>
    </xf>
    <xf numFmtId="0" fontId="2" fillId="3" borderId="19" xfId="0" applyFont="1" applyFill="1" applyBorder="1" applyAlignment="1" applyProtection="1">
      <alignment horizontal="center" vertical="center"/>
    </xf>
    <xf numFmtId="0" fontId="3" fillId="0" borderId="0" xfId="0" applyFont="1" applyAlignment="1" applyProtection="1">
      <alignment horizontal="center" vertical="center"/>
    </xf>
    <xf numFmtId="0" fontId="2" fillId="3" borderId="2" xfId="0" applyFont="1" applyFill="1" applyBorder="1" applyAlignment="1" applyProtection="1">
      <alignment horizontal="center" vertical="center"/>
    </xf>
    <xf numFmtId="0" fontId="2" fillId="3" borderId="20" xfId="0" applyFont="1" applyFill="1" applyBorder="1" applyAlignment="1" applyProtection="1">
      <alignment horizontal="center" vertical="center"/>
    </xf>
    <xf numFmtId="0" fontId="2" fillId="3" borderId="26" xfId="0" applyFont="1" applyFill="1" applyBorder="1" applyAlignment="1" applyProtection="1">
      <alignment horizontal="center" vertical="center"/>
    </xf>
    <xf numFmtId="14" fontId="3" fillId="0" borderId="0" xfId="0" applyNumberFormat="1" applyFont="1" applyAlignment="1" applyProtection="1">
      <alignment horizontal="center" vertical="center"/>
    </xf>
    <xf numFmtId="0" fontId="3" fillId="0" borderId="0" xfId="0" applyFont="1" applyAlignment="1" applyProtection="1">
      <alignment horizontal="left" vertical="center"/>
    </xf>
    <xf numFmtId="1" fontId="3" fillId="0" borderId="0" xfId="0" applyNumberFormat="1" applyFont="1" applyFill="1" applyBorder="1" applyAlignment="1" applyProtection="1">
      <alignment horizontal="center" vertical="center" wrapText="1"/>
    </xf>
    <xf numFmtId="0" fontId="3" fillId="2" borderId="27"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Border="1" applyAlignment="1" applyProtection="1">
      <alignment horizontal="center" vertical="center" wrapText="1"/>
    </xf>
    <xf numFmtId="14" fontId="3" fillId="0" borderId="0" xfId="0" applyNumberFormat="1" applyFont="1" applyBorder="1" applyAlignment="1" applyProtection="1">
      <alignment horizontal="center" vertical="center" wrapText="1"/>
    </xf>
    <xf numFmtId="0" fontId="3" fillId="0" borderId="0" xfId="0" applyFont="1" applyBorder="1" applyAlignment="1" applyProtection="1">
      <alignment horizontal="left" vertical="center" wrapText="1"/>
    </xf>
    <xf numFmtId="0" fontId="3" fillId="2" borderId="28"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165" fontId="4" fillId="2" borderId="11" xfId="0" applyNumberFormat="1"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4" fillId="2" borderId="19" xfId="0" applyFont="1" applyFill="1" applyBorder="1" applyAlignment="1" applyProtection="1">
      <alignment horizontal="center" vertical="center" wrapText="1"/>
    </xf>
    <xf numFmtId="14" fontId="3" fillId="0" borderId="9" xfId="0" applyNumberFormat="1" applyFont="1" applyBorder="1" applyAlignment="1" applyProtection="1">
      <alignment horizontal="center" vertical="center" wrapText="1"/>
    </xf>
    <xf numFmtId="0" fontId="3" fillId="0" borderId="11" xfId="0" applyFont="1" applyBorder="1" applyAlignment="1" applyProtection="1">
      <alignment horizontal="left" vertical="center" wrapText="1"/>
    </xf>
    <xf numFmtId="0" fontId="2" fillId="0" borderId="13"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1" fontId="2" fillId="0" borderId="12" xfId="0" applyNumberFormat="1"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1" fontId="2" fillId="0" borderId="0" xfId="0" applyNumberFormat="1" applyFont="1" applyBorder="1" applyAlignment="1" applyProtection="1">
      <alignment horizontal="center" vertical="center"/>
    </xf>
    <xf numFmtId="0" fontId="2" fillId="0" borderId="0" xfId="0" applyFont="1" applyFill="1" applyBorder="1" applyAlignment="1" applyProtection="1">
      <alignment horizontal="center" vertical="center"/>
    </xf>
    <xf numFmtId="0" fontId="10" fillId="0" borderId="4"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5" xfId="0" applyFont="1" applyFill="1" applyBorder="1" applyAlignment="1" applyProtection="1">
      <alignment horizontal="left" vertical="center" wrapText="1"/>
    </xf>
    <xf numFmtId="2" fontId="10" fillId="0" borderId="5" xfId="0" applyNumberFormat="1" applyFont="1" applyFill="1" applyBorder="1" applyAlignment="1" applyProtection="1">
      <alignment horizontal="center" vertical="center" wrapText="1"/>
    </xf>
    <xf numFmtId="49" fontId="10" fillId="0" borderId="5" xfId="0" applyNumberFormat="1" applyFont="1" applyFill="1" applyBorder="1" applyAlignment="1" applyProtection="1">
      <alignment horizontal="center" vertical="center" wrapText="1"/>
    </xf>
    <xf numFmtId="14" fontId="10" fillId="0" borderId="5" xfId="0" applyNumberFormat="1" applyFont="1" applyFill="1" applyBorder="1" applyAlignment="1" applyProtection="1">
      <alignment horizontal="center" vertical="center" wrapText="1"/>
    </xf>
    <xf numFmtId="164" fontId="10" fillId="0" borderId="5" xfId="0" applyNumberFormat="1" applyFont="1" applyFill="1" applyBorder="1" applyAlignment="1" applyProtection="1">
      <alignment horizontal="center" vertical="center" wrapText="1"/>
    </xf>
    <xf numFmtId="1" fontId="10" fillId="0" borderId="5" xfId="0" applyNumberFormat="1" applyFont="1" applyFill="1" applyBorder="1" applyAlignment="1" applyProtection="1">
      <alignment horizontal="center" vertical="center" wrapText="1"/>
    </xf>
    <xf numFmtId="1" fontId="10" fillId="0" borderId="6" xfId="0"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xf>
    <xf numFmtId="2" fontId="2" fillId="0" borderId="4" xfId="0" applyNumberFormat="1"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2" fontId="2" fillId="0" borderId="4" xfId="0" applyNumberFormat="1"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left" vertical="center" wrapText="1"/>
    </xf>
    <xf numFmtId="2" fontId="10" fillId="0" borderId="1" xfId="0" applyNumberFormat="1" applyFont="1" applyFill="1" applyBorder="1" applyAlignment="1" applyProtection="1">
      <alignment horizontal="center" vertical="center" wrapText="1"/>
    </xf>
    <xf numFmtId="49" fontId="10" fillId="0" borderId="1" xfId="0" applyNumberFormat="1" applyFont="1" applyFill="1" applyBorder="1" applyAlignment="1" applyProtection="1">
      <alignment horizontal="center" vertical="center" wrapText="1"/>
    </xf>
    <xf numFmtId="14" fontId="10" fillId="0" borderId="1" xfId="0" applyNumberFormat="1" applyFont="1" applyFill="1" applyBorder="1" applyAlignment="1" applyProtection="1">
      <alignment horizontal="center" vertical="center" wrapText="1"/>
    </xf>
    <xf numFmtId="164" fontId="10" fillId="0" borderId="1" xfId="0" applyNumberFormat="1" applyFont="1" applyFill="1" applyBorder="1" applyAlignment="1" applyProtection="1">
      <alignment horizontal="center" vertical="center" wrapText="1"/>
    </xf>
    <xf numFmtId="1" fontId="10" fillId="0" borderId="1" xfId="0" applyNumberFormat="1" applyFont="1" applyFill="1" applyBorder="1" applyAlignment="1" applyProtection="1">
      <alignment horizontal="center" vertical="center" wrapText="1"/>
    </xf>
    <xf numFmtId="1" fontId="10" fillId="0" borderId="8" xfId="0" applyNumberFormat="1" applyFont="1" applyFill="1" applyBorder="1" applyAlignment="1" applyProtection="1">
      <alignment horizontal="center" vertical="center" wrapText="1"/>
    </xf>
    <xf numFmtId="164" fontId="10" fillId="0" borderId="10" xfId="0" applyNumberFormat="1" applyFont="1" applyFill="1" applyBorder="1" applyAlignment="1" applyProtection="1">
      <alignment horizontal="center" vertical="center" wrapText="1"/>
    </xf>
    <xf numFmtId="14" fontId="10" fillId="0" borderId="10" xfId="0" applyNumberFormat="1" applyFont="1" applyFill="1" applyBorder="1" applyAlignment="1" applyProtection="1">
      <alignment horizontal="center" vertical="center" wrapText="1"/>
    </xf>
    <xf numFmtId="1" fontId="10" fillId="0" borderId="11" xfId="0" applyNumberFormat="1" applyFont="1" applyFill="1" applyBorder="1" applyAlignment="1" applyProtection="1">
      <alignment horizontal="center" vertical="center" wrapText="1"/>
    </xf>
    <xf numFmtId="14" fontId="10" fillId="0" borderId="4" xfId="0" applyNumberFormat="1" applyFont="1" applyFill="1" applyBorder="1" applyAlignment="1" applyProtection="1">
      <alignment horizontal="center" vertical="center" wrapText="1"/>
    </xf>
    <xf numFmtId="14" fontId="10" fillId="0" borderId="7" xfId="0" applyNumberFormat="1" applyFont="1" applyFill="1" applyBorder="1" applyAlignment="1" applyProtection="1">
      <alignment horizontal="center" vertical="center" wrapText="1"/>
    </xf>
    <xf numFmtId="2" fontId="2" fillId="0" borderId="7" xfId="0"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2" fontId="2" fillId="0" borderId="7" xfId="0" applyNumberFormat="1"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10" fillId="0" borderId="10" xfId="0" applyFont="1" applyFill="1" applyBorder="1" applyAlignment="1" applyProtection="1">
      <alignment horizontal="left" vertical="center" wrapText="1"/>
    </xf>
    <xf numFmtId="2" fontId="10" fillId="0" borderId="10" xfId="0" applyNumberFormat="1" applyFont="1" applyFill="1" applyBorder="1" applyAlignment="1" applyProtection="1">
      <alignment horizontal="center" vertical="center" wrapText="1"/>
    </xf>
    <xf numFmtId="49" fontId="10" fillId="0" borderId="10" xfId="0" applyNumberFormat="1" applyFont="1" applyFill="1" applyBorder="1" applyAlignment="1" applyProtection="1">
      <alignment horizontal="center" vertical="center" wrapText="1"/>
    </xf>
    <xf numFmtId="2" fontId="2" fillId="0" borderId="9" xfId="0" applyNumberFormat="1"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2" fontId="2" fillId="0" borderId="9" xfId="0" applyNumberFormat="1" applyFont="1" applyFill="1" applyBorder="1" applyAlignment="1" applyProtection="1">
      <alignment horizontal="center" vertical="center" wrapText="1"/>
    </xf>
    <xf numFmtId="164" fontId="10" fillId="0" borderId="1" xfId="0" applyNumberFormat="1" applyFont="1" applyFill="1" applyBorder="1" applyAlignment="1" applyProtection="1">
      <alignment horizontal="center" vertical="center"/>
    </xf>
    <xf numFmtId="14" fontId="10" fillId="0" borderId="1" xfId="0" applyNumberFormat="1" applyFont="1" applyFill="1" applyBorder="1" applyAlignment="1" applyProtection="1">
      <alignment horizontal="center" vertical="center"/>
    </xf>
    <xf numFmtId="1" fontId="10" fillId="0" borderId="1" xfId="0" applyNumberFormat="1" applyFont="1" applyFill="1" applyBorder="1" applyAlignment="1" applyProtection="1">
      <alignment horizontal="center" vertical="center"/>
    </xf>
    <xf numFmtId="164" fontId="10" fillId="0" borderId="10" xfId="0" applyNumberFormat="1" applyFont="1" applyFill="1" applyBorder="1" applyAlignment="1" applyProtection="1">
      <alignment horizontal="center" vertical="center"/>
    </xf>
    <xf numFmtId="14" fontId="10" fillId="0" borderId="10" xfId="0" applyNumberFormat="1" applyFont="1" applyFill="1" applyBorder="1" applyAlignment="1" applyProtection="1">
      <alignment horizontal="center" vertical="center"/>
    </xf>
    <xf numFmtId="1" fontId="10" fillId="0" borderId="10" xfId="0" applyNumberFormat="1" applyFont="1" applyFill="1" applyBorder="1" applyAlignment="1" applyProtection="1">
      <alignment horizontal="center" vertical="center"/>
    </xf>
    <xf numFmtId="14" fontId="10" fillId="0" borderId="7" xfId="0" applyNumberFormat="1" applyFont="1" applyFill="1" applyBorder="1" applyAlignment="1" applyProtection="1">
      <alignment horizontal="center" vertical="center"/>
    </xf>
    <xf numFmtId="14" fontId="10" fillId="0" borderId="9" xfId="0" applyNumberFormat="1" applyFont="1" applyFill="1" applyBorder="1" applyAlignment="1" applyProtection="1">
      <alignment horizontal="center" vertical="center"/>
    </xf>
    <xf numFmtId="0" fontId="2" fillId="3" borderId="32" xfId="0" applyFont="1" applyFill="1" applyBorder="1" applyAlignment="1" applyProtection="1">
      <alignment horizontal="center" vertical="center" wrapText="1"/>
    </xf>
    <xf numFmtId="1" fontId="2" fillId="0" borderId="13" xfId="0" applyNumberFormat="1" applyFont="1" applyFill="1" applyBorder="1" applyAlignment="1" applyProtection="1">
      <alignment horizontal="center" vertical="center" wrapText="1"/>
    </xf>
    <xf numFmtId="1" fontId="2" fillId="0" borderId="14" xfId="0" applyNumberFormat="1" applyFont="1" applyFill="1" applyBorder="1" applyAlignment="1" applyProtection="1">
      <alignment horizontal="center" vertical="center" wrapText="1"/>
    </xf>
    <xf numFmtId="1" fontId="2" fillId="0" borderId="13" xfId="0" applyNumberFormat="1" applyFont="1" applyFill="1" applyBorder="1" applyAlignment="1" applyProtection="1">
      <alignment horizontal="center" vertical="center"/>
    </xf>
    <xf numFmtId="1" fontId="2" fillId="0" borderId="12" xfId="0" applyNumberFormat="1" applyFont="1" applyFill="1" applyBorder="1" applyAlignment="1" applyProtection="1">
      <alignment horizontal="center" vertical="center"/>
    </xf>
    <xf numFmtId="1" fontId="2" fillId="0" borderId="14" xfId="0" applyNumberFormat="1" applyFont="1" applyFill="1" applyBorder="1" applyAlignment="1" applyProtection="1">
      <alignment horizontal="center" vertical="center"/>
    </xf>
    <xf numFmtId="1" fontId="2" fillId="0" borderId="37" xfId="0" applyNumberFormat="1" applyFont="1" applyFill="1" applyBorder="1" applyAlignment="1" applyProtection="1">
      <alignment horizontal="center" vertical="center"/>
    </xf>
    <xf numFmtId="1" fontId="2" fillId="0" borderId="36" xfId="0" applyNumberFormat="1" applyFont="1" applyFill="1" applyBorder="1" applyAlignment="1" applyProtection="1">
      <alignment horizontal="center" vertical="center" wrapText="1"/>
    </xf>
    <xf numFmtId="14" fontId="10" fillId="0" borderId="9" xfId="0" applyNumberFormat="1" applyFont="1" applyFill="1" applyBorder="1" applyAlignment="1" applyProtection="1">
      <alignment horizontal="center" vertical="center" wrapText="1"/>
    </xf>
    <xf numFmtId="1" fontId="10" fillId="0" borderId="10" xfId="0" applyNumberFormat="1" applyFont="1" applyFill="1" applyBorder="1" applyAlignment="1" applyProtection="1">
      <alignment horizontal="center" vertical="center" wrapText="1"/>
    </xf>
    <xf numFmtId="14" fontId="10" fillId="0" borderId="41" xfId="0" applyNumberFormat="1" applyFont="1" applyFill="1" applyBorder="1" applyAlignment="1" applyProtection="1">
      <alignment horizontal="center" vertical="center" wrapText="1"/>
    </xf>
    <xf numFmtId="164" fontId="10" fillId="0" borderId="42" xfId="0" applyNumberFormat="1" applyFont="1" applyFill="1" applyBorder="1" applyAlignment="1" applyProtection="1">
      <alignment horizontal="center" vertical="center" wrapText="1"/>
    </xf>
    <xf numFmtId="14" fontId="10" fillId="0" borderId="42" xfId="0" applyNumberFormat="1" applyFont="1" applyFill="1" applyBorder="1" applyAlignment="1" applyProtection="1">
      <alignment horizontal="center" vertical="center" wrapText="1"/>
    </xf>
    <xf numFmtId="1" fontId="10" fillId="0" borderId="42" xfId="0" applyNumberFormat="1" applyFont="1" applyFill="1" applyBorder="1" applyAlignment="1" applyProtection="1">
      <alignment horizontal="center" vertical="center" wrapText="1"/>
    </xf>
    <xf numFmtId="1" fontId="10" fillId="0" borderId="43" xfId="0" applyNumberFormat="1" applyFont="1" applyFill="1" applyBorder="1" applyAlignment="1" applyProtection="1">
      <alignment horizontal="center" vertical="center" wrapText="1"/>
    </xf>
    <xf numFmtId="2" fontId="2" fillId="0" borderId="41" xfId="0" applyNumberFormat="1" applyFont="1" applyFill="1" applyBorder="1" applyAlignment="1" applyProtection="1">
      <alignment horizontal="center" vertical="center"/>
    </xf>
    <xf numFmtId="0" fontId="2" fillId="0" borderId="42" xfId="0" applyFont="1" applyFill="1" applyBorder="1" applyAlignment="1" applyProtection="1">
      <alignment horizontal="center" vertical="center"/>
    </xf>
    <xf numFmtId="0" fontId="2" fillId="0" borderId="43" xfId="0" applyFont="1" applyFill="1" applyBorder="1" applyAlignment="1" applyProtection="1">
      <alignment horizontal="center" vertical="center"/>
    </xf>
    <xf numFmtId="2" fontId="2" fillId="0" borderId="41" xfId="0" applyNumberFormat="1" applyFont="1" applyFill="1" applyBorder="1" applyAlignment="1" applyProtection="1">
      <alignment horizontal="center" vertical="center" wrapText="1"/>
    </xf>
    <xf numFmtId="0" fontId="10" fillId="0" borderId="38" xfId="0" applyFont="1" applyFill="1" applyBorder="1" applyAlignment="1" applyProtection="1">
      <alignment horizontal="center" vertical="center" wrapText="1"/>
    </xf>
    <xf numFmtId="0" fontId="10" fillId="0" borderId="39" xfId="0" applyFont="1" applyFill="1" applyBorder="1" applyAlignment="1" applyProtection="1">
      <alignment horizontal="center" vertical="center" wrapText="1"/>
    </xf>
    <xf numFmtId="0" fontId="10" fillId="0" borderId="39" xfId="0" applyFont="1" applyFill="1" applyBorder="1" applyAlignment="1" applyProtection="1">
      <alignment horizontal="left" vertical="center" wrapText="1"/>
    </xf>
    <xf numFmtId="2" fontId="10" fillId="0" borderId="39" xfId="0" applyNumberFormat="1" applyFont="1" applyFill="1" applyBorder="1" applyAlignment="1" applyProtection="1">
      <alignment horizontal="center" vertical="center" wrapText="1"/>
    </xf>
    <xf numFmtId="49" fontId="10" fillId="0" borderId="39" xfId="0" applyNumberFormat="1" applyFont="1" applyFill="1" applyBorder="1" applyAlignment="1" applyProtection="1">
      <alignment horizontal="center" vertical="center" wrapText="1"/>
    </xf>
    <xf numFmtId="14" fontId="10" fillId="0" borderId="39" xfId="0" applyNumberFormat="1" applyFont="1" applyFill="1" applyBorder="1" applyAlignment="1" applyProtection="1">
      <alignment horizontal="center" vertical="center" wrapText="1"/>
    </xf>
    <xf numFmtId="164" fontId="10" fillId="0" borderId="39" xfId="0" applyNumberFormat="1" applyFont="1" applyFill="1" applyBorder="1" applyAlignment="1" applyProtection="1">
      <alignment horizontal="center" vertical="center" wrapText="1"/>
    </xf>
    <xf numFmtId="0" fontId="10" fillId="0" borderId="40"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14" fontId="10" fillId="0" borderId="4" xfId="0" applyNumberFormat="1" applyFont="1" applyFill="1" applyBorder="1" applyAlignment="1" applyProtection="1">
      <alignment horizontal="center" vertical="center"/>
    </xf>
    <xf numFmtId="164" fontId="10" fillId="0" borderId="5" xfId="0" applyNumberFormat="1" applyFont="1" applyFill="1" applyBorder="1" applyAlignment="1" applyProtection="1">
      <alignment horizontal="center" vertical="center"/>
    </xf>
    <xf numFmtId="14" fontId="10" fillId="0" borderId="5" xfId="0" applyNumberFormat="1" applyFont="1" applyFill="1" applyBorder="1" applyAlignment="1" applyProtection="1">
      <alignment horizontal="center" vertical="center"/>
    </xf>
    <xf numFmtId="1" fontId="10" fillId="0" borderId="5" xfId="0" applyNumberFormat="1" applyFont="1" applyFill="1" applyBorder="1" applyAlignment="1" applyProtection="1">
      <alignment horizontal="center" vertical="center"/>
    </xf>
    <xf numFmtId="0" fontId="10" fillId="0" borderId="31" xfId="0" applyFont="1" applyFill="1" applyBorder="1" applyAlignment="1" applyProtection="1">
      <alignment horizontal="center" vertical="center" wrapText="1"/>
    </xf>
    <xf numFmtId="0" fontId="10" fillId="0" borderId="32" xfId="0" applyFont="1" applyFill="1" applyBorder="1" applyAlignment="1" applyProtection="1">
      <alignment horizontal="center" vertical="center" wrapText="1"/>
    </xf>
    <xf numFmtId="0" fontId="10" fillId="0" borderId="32" xfId="0" applyFont="1" applyFill="1" applyBorder="1" applyAlignment="1" applyProtection="1">
      <alignment horizontal="left" vertical="center" wrapText="1"/>
    </xf>
    <xf numFmtId="14" fontId="10" fillId="0" borderId="32" xfId="0" applyNumberFormat="1" applyFont="1" applyFill="1" applyBorder="1" applyAlignment="1" applyProtection="1">
      <alignment horizontal="center" vertical="center" wrapText="1"/>
    </xf>
    <xf numFmtId="164" fontId="10" fillId="0" borderId="32" xfId="0" applyNumberFormat="1" applyFont="1" applyFill="1" applyBorder="1" applyAlignment="1" applyProtection="1">
      <alignment horizontal="center" vertical="center" wrapText="1"/>
    </xf>
    <xf numFmtId="14" fontId="10" fillId="0" borderId="31" xfId="0" applyNumberFormat="1" applyFont="1" applyFill="1" applyBorder="1" applyAlignment="1" applyProtection="1">
      <alignment horizontal="center" vertical="center"/>
    </xf>
    <xf numFmtId="164" fontId="10" fillId="0" borderId="32" xfId="0" applyNumberFormat="1" applyFont="1" applyFill="1" applyBorder="1" applyAlignment="1" applyProtection="1">
      <alignment horizontal="center" vertical="center"/>
    </xf>
    <xf numFmtId="14" fontId="10" fillId="0" borderId="32" xfId="0" applyNumberFormat="1" applyFont="1" applyFill="1" applyBorder="1" applyAlignment="1" applyProtection="1">
      <alignment horizontal="center" vertical="center"/>
    </xf>
    <xf numFmtId="1" fontId="10" fillId="0" borderId="32" xfId="0" applyNumberFormat="1" applyFont="1" applyFill="1" applyBorder="1" applyAlignment="1" applyProtection="1">
      <alignment horizontal="center" vertical="center"/>
    </xf>
    <xf numFmtId="1" fontId="10" fillId="0" borderId="33" xfId="0" applyNumberFormat="1" applyFont="1" applyFill="1" applyBorder="1" applyAlignment="1" applyProtection="1">
      <alignment horizontal="center" vertical="center" wrapText="1"/>
    </xf>
    <xf numFmtId="49" fontId="10" fillId="0" borderId="32" xfId="0" applyNumberFormat="1" applyFont="1" applyFill="1" applyBorder="1" applyAlignment="1" applyProtection="1">
      <alignment horizontal="center" vertical="center" wrapText="1"/>
    </xf>
    <xf numFmtId="2" fontId="10" fillId="0" borderId="32" xfId="0" applyNumberFormat="1" applyFont="1" applyFill="1" applyBorder="1" applyAlignment="1" applyProtection="1">
      <alignment horizontal="center" vertical="center" wrapText="1"/>
    </xf>
    <xf numFmtId="1" fontId="10" fillId="0" borderId="32" xfId="0" applyNumberFormat="1" applyFont="1" applyFill="1" applyBorder="1" applyAlignment="1" applyProtection="1">
      <alignment horizontal="center" vertical="center" wrapText="1"/>
    </xf>
    <xf numFmtId="2" fontId="10" fillId="0" borderId="18" xfId="0" applyNumberFormat="1" applyFont="1" applyFill="1" applyBorder="1" applyAlignment="1" applyProtection="1">
      <alignment horizontal="center" vertical="center"/>
    </xf>
    <xf numFmtId="0" fontId="10" fillId="0" borderId="30"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2" fontId="10" fillId="0" borderId="44" xfId="0" applyNumberFormat="1" applyFont="1" applyFill="1" applyBorder="1" applyAlignment="1" applyProtection="1">
      <alignment horizontal="center" vertical="center"/>
    </xf>
    <xf numFmtId="0" fontId="10" fillId="0" borderId="20" xfId="0" applyFont="1" applyFill="1" applyBorder="1" applyAlignment="1" applyProtection="1">
      <alignment horizontal="center" vertical="center"/>
    </xf>
    <xf numFmtId="0" fontId="10" fillId="0" borderId="26" xfId="0" applyFont="1" applyFill="1" applyBorder="1" applyAlignment="1" applyProtection="1">
      <alignment horizontal="center" vertical="center"/>
    </xf>
    <xf numFmtId="2" fontId="2" fillId="0" borderId="31" xfId="0" applyNumberFormat="1" applyFont="1" applyFill="1" applyBorder="1" applyAlignment="1" applyProtection="1">
      <alignment horizontal="center" vertical="center"/>
    </xf>
    <xf numFmtId="0" fontId="2" fillId="0" borderId="32" xfId="0" applyFont="1" applyFill="1" applyBorder="1" applyAlignment="1" applyProtection="1">
      <alignment horizontal="center" vertical="center"/>
    </xf>
    <xf numFmtId="0" fontId="2" fillId="0" borderId="33" xfId="0" applyFont="1" applyFill="1" applyBorder="1" applyAlignment="1" applyProtection="1">
      <alignment horizontal="center" vertical="center"/>
    </xf>
    <xf numFmtId="2" fontId="2" fillId="0" borderId="31" xfId="0" applyNumberFormat="1"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0" fillId="0" borderId="33" xfId="0" applyFont="1" applyFill="1" applyBorder="1" applyAlignment="1" applyProtection="1">
      <alignment horizontal="center" vertical="center" wrapText="1"/>
    </xf>
    <xf numFmtId="0" fontId="11" fillId="0" borderId="33" xfId="0" applyFont="1" applyFill="1" applyBorder="1" applyAlignment="1" applyProtection="1">
      <alignment horizontal="center" vertical="center" wrapText="1"/>
    </xf>
    <xf numFmtId="0" fontId="10" fillId="0" borderId="42" xfId="0" applyFont="1" applyFill="1" applyBorder="1" applyAlignment="1" applyProtection="1">
      <alignment horizontal="center" vertical="center" wrapText="1"/>
    </xf>
    <xf numFmtId="0" fontId="10" fillId="0" borderId="42" xfId="0" applyFont="1" applyFill="1" applyBorder="1" applyAlignment="1" applyProtection="1">
      <alignment horizontal="left" vertical="center" wrapText="1"/>
    </xf>
    <xf numFmtId="2" fontId="10" fillId="0" borderId="42" xfId="0" applyNumberFormat="1" applyFont="1" applyFill="1" applyBorder="1" applyAlignment="1" applyProtection="1">
      <alignment horizontal="center" vertical="center" wrapText="1"/>
    </xf>
    <xf numFmtId="49" fontId="10" fillId="0" borderId="42" xfId="0" applyNumberFormat="1" applyFont="1" applyFill="1" applyBorder="1" applyAlignment="1" applyProtection="1">
      <alignment horizontal="center" vertical="center" wrapText="1"/>
    </xf>
    <xf numFmtId="0" fontId="10" fillId="0" borderId="43" xfId="0" applyFont="1" applyFill="1" applyBorder="1" applyAlignment="1" applyProtection="1">
      <alignment horizontal="center" vertical="center" wrapText="1"/>
    </xf>
    <xf numFmtId="14" fontId="10" fillId="0" borderId="41" xfId="0" applyNumberFormat="1" applyFont="1" applyFill="1" applyBorder="1" applyAlignment="1" applyProtection="1">
      <alignment horizontal="center" vertical="center"/>
    </xf>
    <xf numFmtId="164" fontId="10" fillId="0" borderId="42" xfId="0" applyNumberFormat="1" applyFont="1" applyFill="1" applyBorder="1" applyAlignment="1" applyProtection="1">
      <alignment horizontal="center" vertical="center"/>
    </xf>
    <xf numFmtId="14" fontId="10" fillId="0" borderId="42" xfId="0" applyNumberFormat="1" applyFont="1" applyFill="1" applyBorder="1" applyAlignment="1" applyProtection="1">
      <alignment horizontal="center" vertical="center"/>
    </xf>
    <xf numFmtId="1" fontId="10" fillId="0" borderId="42" xfId="0" applyNumberFormat="1" applyFont="1" applyFill="1" applyBorder="1" applyAlignment="1" applyProtection="1">
      <alignment horizontal="center" vertical="center"/>
    </xf>
    <xf numFmtId="0" fontId="10" fillId="0" borderId="13" xfId="0" applyFont="1" applyFill="1" applyBorder="1" applyAlignment="1" applyProtection="1">
      <alignment horizontal="center" vertical="center" wrapText="1"/>
    </xf>
    <xf numFmtId="2" fontId="2" fillId="0" borderId="13" xfId="0" applyNumberFormat="1"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2" fontId="2" fillId="0" borderId="27" xfId="0" applyNumberFormat="1" applyFont="1" applyFill="1" applyBorder="1" applyAlignment="1" applyProtection="1">
      <alignment horizontal="center" vertical="center"/>
    </xf>
    <xf numFmtId="2" fontId="2" fillId="0" borderId="17" xfId="0" applyNumberFormat="1" applyFont="1" applyFill="1" applyBorder="1" applyAlignment="1" applyProtection="1">
      <alignment horizontal="center" vertical="center"/>
    </xf>
    <xf numFmtId="2" fontId="2" fillId="0" borderId="28" xfId="0" applyNumberFormat="1" applyFont="1" applyFill="1" applyBorder="1" applyAlignment="1" applyProtection="1">
      <alignment horizontal="center" vertical="center"/>
    </xf>
    <xf numFmtId="2" fontId="2" fillId="0" borderId="45" xfId="0" applyNumberFormat="1" applyFont="1" applyFill="1" applyBorder="1" applyAlignment="1" applyProtection="1">
      <alignment horizontal="center" vertical="center"/>
    </xf>
    <xf numFmtId="2" fontId="10" fillId="0" borderId="3" xfId="0" applyNumberFormat="1" applyFont="1" applyFill="1" applyBorder="1" applyAlignment="1" applyProtection="1">
      <alignment horizontal="center" vertical="center"/>
    </xf>
    <xf numFmtId="2" fontId="10" fillId="0" borderId="2" xfId="0" applyNumberFormat="1" applyFont="1" applyFill="1" applyBorder="1" applyAlignment="1" applyProtection="1">
      <alignment horizontal="center" vertical="center"/>
    </xf>
    <xf numFmtId="2" fontId="2" fillId="0" borderId="46" xfId="0" applyNumberFormat="1" applyFont="1" applyFill="1" applyBorder="1" applyAlignment="1" applyProtection="1">
      <alignment horizontal="center" vertical="center"/>
    </xf>
    <xf numFmtId="2" fontId="2" fillId="0" borderId="36" xfId="0" applyNumberFormat="1" applyFont="1" applyFill="1" applyBorder="1" applyAlignment="1" applyProtection="1">
      <alignment horizontal="center" vertical="center"/>
    </xf>
    <xf numFmtId="0" fontId="2" fillId="0" borderId="34"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47" xfId="0" applyFont="1" applyFill="1" applyBorder="1" applyAlignment="1" applyProtection="1">
      <alignment horizontal="center" vertical="center"/>
    </xf>
    <xf numFmtId="0" fontId="10" fillId="0" borderId="48" xfId="0" applyFont="1" applyFill="1" applyBorder="1" applyAlignment="1" applyProtection="1">
      <alignment horizontal="center" vertical="center"/>
    </xf>
    <xf numFmtId="0" fontId="10" fillId="0" borderId="49" xfId="0" applyFont="1" applyFill="1" applyBorder="1" applyAlignment="1" applyProtection="1">
      <alignment horizontal="center" vertical="center"/>
    </xf>
    <xf numFmtId="0" fontId="2" fillId="0" borderId="50" xfId="0" applyFont="1" applyFill="1" applyBorder="1" applyAlignment="1" applyProtection="1">
      <alignment horizontal="center" vertical="center"/>
    </xf>
    <xf numFmtId="0" fontId="2" fillId="0" borderId="37" xfId="0" applyFont="1" applyFill="1" applyBorder="1" applyAlignment="1" applyProtection="1">
      <alignment horizontal="center" vertical="center"/>
    </xf>
    <xf numFmtId="2" fontId="2" fillId="0" borderId="13" xfId="0" applyNumberFormat="1" applyFont="1" applyFill="1" applyBorder="1" applyAlignment="1" applyProtection="1">
      <alignment horizontal="center" vertical="center" wrapText="1"/>
    </xf>
    <xf numFmtId="2" fontId="2" fillId="0" borderId="17" xfId="0" applyNumberFormat="1" applyFont="1" applyFill="1" applyBorder="1" applyAlignment="1" applyProtection="1">
      <alignment horizontal="center" vertical="center" wrapText="1"/>
    </xf>
    <xf numFmtId="2" fontId="2" fillId="0" borderId="28" xfId="0" applyNumberFormat="1" applyFont="1" applyFill="1" applyBorder="1" applyAlignment="1" applyProtection="1">
      <alignment horizontal="center" vertical="center" wrapText="1"/>
    </xf>
    <xf numFmtId="2" fontId="2" fillId="0" borderId="45" xfId="0" applyNumberFormat="1" applyFont="1" applyFill="1" applyBorder="1" applyAlignment="1" applyProtection="1">
      <alignment horizontal="center" vertical="center" wrapText="1"/>
    </xf>
    <xf numFmtId="2" fontId="2" fillId="0" borderId="46" xfId="0" applyNumberFormat="1" applyFont="1" applyFill="1" applyBorder="1" applyAlignment="1" applyProtection="1">
      <alignment horizontal="center" vertical="center" wrapText="1"/>
    </xf>
    <xf numFmtId="2" fontId="2" fillId="0" borderId="36" xfId="0" applyNumberFormat="1" applyFont="1" applyFill="1" applyBorder="1" applyAlignment="1" applyProtection="1">
      <alignment horizontal="center" vertical="center" wrapText="1"/>
    </xf>
    <xf numFmtId="0" fontId="10" fillId="0" borderId="30" xfId="0" applyFont="1" applyFill="1" applyBorder="1" applyAlignment="1" applyProtection="1">
      <alignment horizontal="center" vertical="center" wrapText="1"/>
    </xf>
    <xf numFmtId="0" fontId="10" fillId="0" borderId="30" xfId="0" applyFont="1" applyFill="1" applyBorder="1" applyAlignment="1" applyProtection="1">
      <alignment horizontal="left" vertical="center" wrapText="1"/>
    </xf>
    <xf numFmtId="2" fontId="10" fillId="0" borderId="30" xfId="0" applyNumberFormat="1" applyFont="1" applyFill="1" applyBorder="1" applyAlignment="1" applyProtection="1">
      <alignment horizontal="center" vertical="center" wrapText="1"/>
    </xf>
    <xf numFmtId="49" fontId="10" fillId="0" borderId="30" xfId="0" applyNumberFormat="1" applyFont="1" applyFill="1" applyBorder="1" applyAlignment="1" applyProtection="1">
      <alignment horizontal="center" vertical="center" wrapText="1"/>
    </xf>
    <xf numFmtId="14" fontId="10" fillId="0" borderId="30" xfId="0" applyNumberFormat="1" applyFont="1" applyFill="1" applyBorder="1" applyAlignment="1" applyProtection="1">
      <alignment horizontal="center" vertical="center" wrapText="1"/>
    </xf>
    <xf numFmtId="164" fontId="10" fillId="0" borderId="30" xfId="0" applyNumberFormat="1"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14" fontId="10" fillId="0" borderId="18" xfId="0" applyNumberFormat="1" applyFont="1" applyFill="1" applyBorder="1" applyAlignment="1" applyProtection="1">
      <alignment horizontal="center" vertical="center"/>
    </xf>
    <xf numFmtId="164" fontId="10" fillId="0" borderId="30" xfId="0" applyNumberFormat="1" applyFont="1" applyFill="1" applyBorder="1" applyAlignment="1" applyProtection="1">
      <alignment horizontal="center" vertical="center"/>
    </xf>
    <xf numFmtId="14" fontId="10" fillId="0" borderId="30" xfId="0" applyNumberFormat="1" applyFont="1" applyFill="1" applyBorder="1" applyAlignment="1" applyProtection="1">
      <alignment horizontal="center" vertical="center"/>
    </xf>
    <xf numFmtId="1" fontId="10" fillId="0" borderId="30" xfId="0" applyNumberFormat="1" applyFont="1" applyFill="1" applyBorder="1" applyAlignment="1" applyProtection="1">
      <alignment horizontal="center" vertical="center"/>
    </xf>
    <xf numFmtId="1" fontId="10" fillId="0" borderId="19" xfId="0" applyNumberFormat="1" applyFont="1" applyFill="1" applyBorder="1" applyAlignment="1" applyProtection="1">
      <alignment horizontal="center" vertical="center" wrapText="1"/>
    </xf>
    <xf numFmtId="2" fontId="2" fillId="0" borderId="18" xfId="0" applyNumberFormat="1" applyFont="1" applyFill="1" applyBorder="1" applyAlignment="1" applyProtection="1">
      <alignment horizontal="center" vertical="center"/>
    </xf>
    <xf numFmtId="0" fontId="2" fillId="0" borderId="30"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2" fontId="2" fillId="0" borderId="3" xfId="0" applyNumberFormat="1" applyFont="1" applyFill="1" applyBorder="1" applyAlignment="1" applyProtection="1">
      <alignment horizontal="center" vertical="center"/>
    </xf>
    <xf numFmtId="0" fontId="2" fillId="0" borderId="48" xfId="0" applyFont="1" applyFill="1" applyBorder="1" applyAlignment="1" applyProtection="1">
      <alignment horizontal="center" vertical="center"/>
    </xf>
    <xf numFmtId="2" fontId="2" fillId="0" borderId="18" xfId="0" applyNumberFormat="1" applyFont="1" applyFill="1" applyBorder="1" applyAlignment="1" applyProtection="1">
      <alignment horizontal="center" vertical="center" wrapText="1"/>
    </xf>
    <xf numFmtId="2" fontId="2" fillId="0" borderId="3" xfId="0" applyNumberFormat="1" applyFont="1" applyFill="1" applyBorder="1" applyAlignment="1" applyProtection="1">
      <alignment horizontal="center" vertical="center" wrapText="1"/>
    </xf>
    <xf numFmtId="2" fontId="2" fillId="0" borderId="44" xfId="0" applyNumberFormat="1"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xf>
    <xf numFmtId="0" fontId="2" fillId="0" borderId="49" xfId="0" applyFont="1" applyFill="1" applyBorder="1" applyAlignment="1" applyProtection="1">
      <alignment horizontal="center" vertical="center"/>
    </xf>
    <xf numFmtId="0" fontId="2" fillId="0" borderId="26" xfId="0" applyFont="1" applyFill="1" applyBorder="1" applyAlignment="1" applyProtection="1">
      <alignment horizontal="center" vertical="center"/>
    </xf>
    <xf numFmtId="2" fontId="2" fillId="0" borderId="2" xfId="0" applyNumberFormat="1" applyFont="1" applyFill="1" applyBorder="1" applyAlignment="1" applyProtection="1">
      <alignment horizontal="center" vertical="center" wrapText="1"/>
    </xf>
    <xf numFmtId="0" fontId="10" fillId="0" borderId="28" xfId="0" applyFont="1" applyFill="1" applyBorder="1" applyAlignment="1" applyProtection="1">
      <alignment horizontal="center" vertical="center" wrapText="1"/>
    </xf>
    <xf numFmtId="0" fontId="10" fillId="0" borderId="44" xfId="0" applyFont="1" applyFill="1" applyBorder="1" applyAlignment="1" applyProtection="1">
      <alignment horizontal="center" vertical="center" wrapText="1"/>
    </xf>
    <xf numFmtId="0" fontId="10" fillId="0" borderId="20" xfId="0" applyFont="1" applyFill="1" applyBorder="1" applyAlignment="1" applyProtection="1">
      <alignment horizontal="center" vertical="center" wrapText="1"/>
    </xf>
    <xf numFmtId="0" fontId="10" fillId="0" borderId="20" xfId="0" applyFont="1" applyFill="1" applyBorder="1" applyAlignment="1" applyProtection="1">
      <alignment horizontal="left" vertical="center" wrapText="1"/>
    </xf>
    <xf numFmtId="2" fontId="10" fillId="0" borderId="20" xfId="0" applyNumberFormat="1" applyFont="1" applyFill="1" applyBorder="1" applyAlignment="1" applyProtection="1">
      <alignment horizontal="center" vertical="center" wrapText="1"/>
    </xf>
    <xf numFmtId="49" fontId="10" fillId="0" borderId="20" xfId="0" applyNumberFormat="1" applyFont="1" applyFill="1" applyBorder="1" applyAlignment="1" applyProtection="1">
      <alignment horizontal="center" vertical="center" wrapText="1"/>
    </xf>
    <xf numFmtId="14" fontId="10" fillId="0" borderId="20" xfId="0" applyNumberFormat="1" applyFont="1" applyFill="1" applyBorder="1" applyAlignment="1" applyProtection="1">
      <alignment horizontal="center" vertical="center" wrapText="1"/>
    </xf>
    <xf numFmtId="164" fontId="10" fillId="0" borderId="20" xfId="0" applyNumberFormat="1" applyFont="1" applyFill="1" applyBorder="1" applyAlignment="1" applyProtection="1">
      <alignment horizontal="center" vertical="center" wrapText="1"/>
    </xf>
    <xf numFmtId="0" fontId="10" fillId="0" borderId="26" xfId="0" applyFont="1" applyFill="1" applyBorder="1" applyAlignment="1" applyProtection="1">
      <alignment horizontal="center" vertical="center" wrapText="1"/>
    </xf>
    <xf numFmtId="14" fontId="10" fillId="0" borderId="44" xfId="0" applyNumberFormat="1" applyFont="1" applyFill="1" applyBorder="1" applyAlignment="1" applyProtection="1">
      <alignment horizontal="center" vertical="center"/>
    </xf>
    <xf numFmtId="164" fontId="10" fillId="0" borderId="20" xfId="0" applyNumberFormat="1" applyFont="1" applyFill="1" applyBorder="1" applyAlignment="1" applyProtection="1">
      <alignment horizontal="center" vertical="center"/>
    </xf>
    <xf numFmtId="14" fontId="10" fillId="0" borderId="20" xfId="0" applyNumberFormat="1" applyFont="1" applyFill="1" applyBorder="1" applyAlignment="1" applyProtection="1">
      <alignment horizontal="center" vertical="center"/>
    </xf>
    <xf numFmtId="1" fontId="10" fillId="0" borderId="20" xfId="0" applyNumberFormat="1" applyFont="1" applyFill="1" applyBorder="1" applyAlignment="1" applyProtection="1">
      <alignment horizontal="center" vertical="center"/>
    </xf>
    <xf numFmtId="1" fontId="10" fillId="0" borderId="26" xfId="0" applyNumberFormat="1" applyFont="1" applyFill="1" applyBorder="1" applyAlignment="1" applyProtection="1">
      <alignment horizontal="center" vertical="center" wrapText="1"/>
    </xf>
    <xf numFmtId="2" fontId="2" fillId="0" borderId="44" xfId="0" applyNumberFormat="1" applyFont="1" applyFill="1" applyBorder="1" applyAlignment="1" applyProtection="1">
      <alignment horizontal="center" vertical="center"/>
    </xf>
    <xf numFmtId="2" fontId="2" fillId="0" borderId="2" xfId="0" applyNumberFormat="1" applyFont="1" applyFill="1" applyBorder="1" applyAlignment="1" applyProtection="1">
      <alignment horizontal="center" vertical="center"/>
    </xf>
    <xf numFmtId="0" fontId="10" fillId="0" borderId="41"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wrapText="1"/>
    </xf>
    <xf numFmtId="14" fontId="10" fillId="0" borderId="27" xfId="0" applyNumberFormat="1" applyFont="1" applyFill="1" applyBorder="1" applyAlignment="1" applyProtection="1">
      <alignment horizontal="center" vertical="center"/>
    </xf>
    <xf numFmtId="14" fontId="10" fillId="0" borderId="17" xfId="0" applyNumberFormat="1" applyFont="1" applyFill="1" applyBorder="1" applyAlignment="1" applyProtection="1">
      <alignment horizontal="center" vertical="center"/>
    </xf>
    <xf numFmtId="14" fontId="10" fillId="0" borderId="28" xfId="0" applyNumberFormat="1" applyFont="1" applyFill="1" applyBorder="1" applyAlignment="1" applyProtection="1">
      <alignment horizontal="center" vertical="center"/>
    </xf>
    <xf numFmtId="0" fontId="10" fillId="0" borderId="12" xfId="0" applyFont="1" applyFill="1" applyBorder="1" applyAlignment="1" applyProtection="1">
      <alignment horizontal="center" vertical="center" wrapText="1"/>
    </xf>
    <xf numFmtId="0" fontId="10" fillId="0" borderId="12" xfId="0" applyFont="1" applyFill="1" applyBorder="1" applyAlignment="1" applyProtection="1">
      <alignment horizontal="left" vertical="center" wrapText="1"/>
    </xf>
    <xf numFmtId="2" fontId="10" fillId="0" borderId="12" xfId="0" applyNumberFormat="1" applyFont="1" applyFill="1" applyBorder="1" applyAlignment="1" applyProtection="1">
      <alignment horizontal="center" vertical="center" wrapText="1"/>
    </xf>
    <xf numFmtId="49" fontId="10" fillId="0" borderId="12" xfId="0" applyNumberFormat="1" applyFont="1" applyFill="1" applyBorder="1" applyAlignment="1" applyProtection="1">
      <alignment horizontal="center" vertical="center" wrapText="1"/>
    </xf>
    <xf numFmtId="14" fontId="10" fillId="0" borderId="12" xfId="0" applyNumberFormat="1" applyFont="1" applyFill="1" applyBorder="1" applyAlignment="1" applyProtection="1">
      <alignment horizontal="center" vertical="center" wrapText="1"/>
    </xf>
    <xf numFmtId="164" fontId="10" fillId="0" borderId="12" xfId="0" applyNumberFormat="1" applyFont="1" applyFill="1" applyBorder="1" applyAlignment="1" applyProtection="1">
      <alignment horizontal="center" vertical="center" wrapText="1"/>
    </xf>
    <xf numFmtId="0" fontId="10" fillId="0" borderId="14" xfId="0" applyFont="1" applyFill="1" applyBorder="1" applyAlignment="1" applyProtection="1">
      <alignment horizontal="center" vertical="center" wrapText="1"/>
    </xf>
    <xf numFmtId="14" fontId="10" fillId="0" borderId="13" xfId="0" applyNumberFormat="1" applyFont="1" applyFill="1" applyBorder="1" applyAlignment="1" applyProtection="1">
      <alignment horizontal="center" vertical="center"/>
    </xf>
    <xf numFmtId="164" fontId="10" fillId="0" borderId="12" xfId="0" applyNumberFormat="1" applyFont="1" applyFill="1" applyBorder="1" applyAlignment="1" applyProtection="1">
      <alignment horizontal="center" vertical="center"/>
    </xf>
    <xf numFmtId="14" fontId="10" fillId="0" borderId="12" xfId="0" applyNumberFormat="1" applyFont="1" applyFill="1" applyBorder="1" applyAlignment="1" applyProtection="1">
      <alignment horizontal="center" vertical="center"/>
    </xf>
    <xf numFmtId="1" fontId="10" fillId="0" borderId="12" xfId="0" applyNumberFormat="1" applyFont="1" applyFill="1" applyBorder="1" applyAlignment="1" applyProtection="1">
      <alignment horizontal="center" vertical="center"/>
    </xf>
    <xf numFmtId="1" fontId="10" fillId="0" borderId="14" xfId="0" applyNumberFormat="1" applyFont="1" applyFill="1" applyBorder="1" applyAlignment="1" applyProtection="1">
      <alignment horizontal="center" vertical="center" wrapText="1"/>
    </xf>
    <xf numFmtId="0" fontId="10" fillId="0" borderId="36" xfId="0" applyFont="1" applyFill="1" applyBorder="1" applyAlignment="1" applyProtection="1">
      <alignment horizontal="center" vertical="center" wrapText="1"/>
    </xf>
    <xf numFmtId="14" fontId="10" fillId="0" borderId="38" xfId="0" applyNumberFormat="1" applyFont="1" applyFill="1" applyBorder="1" applyAlignment="1" applyProtection="1">
      <alignment horizontal="center" vertical="center"/>
    </xf>
    <xf numFmtId="164" fontId="10" fillId="0" borderId="39" xfId="0" applyNumberFormat="1" applyFont="1" applyFill="1" applyBorder="1" applyAlignment="1" applyProtection="1">
      <alignment horizontal="center" vertical="center"/>
    </xf>
    <xf numFmtId="14" fontId="10" fillId="0" borderId="39" xfId="0" applyNumberFormat="1" applyFont="1" applyFill="1" applyBorder="1" applyAlignment="1" applyProtection="1">
      <alignment horizontal="center" vertical="center"/>
    </xf>
    <xf numFmtId="1" fontId="10" fillId="0" borderId="39" xfId="0" applyNumberFormat="1" applyFont="1" applyFill="1" applyBorder="1" applyAlignment="1" applyProtection="1">
      <alignment horizontal="center" vertical="center"/>
    </xf>
    <xf numFmtId="1" fontId="10" fillId="0" borderId="40" xfId="0" applyNumberFormat="1" applyFont="1" applyFill="1" applyBorder="1" applyAlignment="1" applyProtection="1">
      <alignment horizontal="center" vertical="center" wrapText="1"/>
    </xf>
    <xf numFmtId="2" fontId="2" fillId="0" borderId="38" xfId="0" applyNumberFormat="1" applyFont="1" applyFill="1" applyBorder="1" applyAlignment="1" applyProtection="1">
      <alignment horizontal="center" vertical="center"/>
    </xf>
    <xf numFmtId="0" fontId="2" fillId="0" borderId="39" xfId="0" applyFont="1" applyFill="1" applyBorder="1" applyAlignment="1" applyProtection="1">
      <alignment horizontal="center" vertical="center"/>
    </xf>
    <xf numFmtId="0" fontId="2" fillId="0" borderId="40" xfId="0" applyFont="1" applyFill="1" applyBorder="1" applyAlignment="1" applyProtection="1">
      <alignment horizontal="center" vertical="center"/>
    </xf>
    <xf numFmtId="2" fontId="2" fillId="0" borderId="51" xfId="0" applyNumberFormat="1" applyFont="1" applyFill="1" applyBorder="1" applyAlignment="1" applyProtection="1">
      <alignment horizontal="center" vertical="center"/>
    </xf>
    <xf numFmtId="0" fontId="2" fillId="0" borderId="52" xfId="0" applyFont="1" applyFill="1" applyBorder="1" applyAlignment="1" applyProtection="1">
      <alignment horizontal="center" vertical="center"/>
    </xf>
    <xf numFmtId="2" fontId="2" fillId="0" borderId="38" xfId="0" applyNumberFormat="1" applyFont="1" applyFill="1" applyBorder="1" applyAlignment="1" applyProtection="1">
      <alignment horizontal="center" vertical="center" wrapText="1"/>
    </xf>
    <xf numFmtId="2" fontId="2" fillId="0" borderId="51" xfId="0" applyNumberFormat="1" applyFont="1" applyFill="1" applyBorder="1" applyAlignment="1" applyProtection="1">
      <alignment horizontal="center" vertical="center" wrapText="1"/>
    </xf>
    <xf numFmtId="14" fontId="10" fillId="2" borderId="31" xfId="0" applyNumberFormat="1" applyFont="1" applyFill="1" applyBorder="1" applyAlignment="1" applyProtection="1">
      <alignment horizontal="center" vertical="center"/>
    </xf>
    <xf numFmtId="164" fontId="10" fillId="2" borderId="32" xfId="0" applyNumberFormat="1" applyFont="1" applyFill="1" applyBorder="1" applyAlignment="1" applyProtection="1">
      <alignment horizontal="center" vertical="center"/>
    </xf>
    <xf numFmtId="14" fontId="10" fillId="2" borderId="32" xfId="0" applyNumberFormat="1" applyFont="1" applyFill="1" applyBorder="1" applyAlignment="1" applyProtection="1">
      <alignment horizontal="center" vertical="center"/>
    </xf>
    <xf numFmtId="1" fontId="10" fillId="2" borderId="32" xfId="0" applyNumberFormat="1" applyFont="1" applyFill="1" applyBorder="1" applyAlignment="1" applyProtection="1">
      <alignment horizontal="center" vertical="center"/>
    </xf>
    <xf numFmtId="1" fontId="10" fillId="2" borderId="30" xfId="0" applyNumberFormat="1" applyFont="1" applyFill="1" applyBorder="1" applyAlignment="1" applyProtection="1">
      <alignment horizontal="center" vertical="center"/>
    </xf>
    <xf numFmtId="14" fontId="10" fillId="2" borderId="18" xfId="0" applyNumberFormat="1" applyFont="1" applyFill="1" applyBorder="1" applyAlignment="1" applyProtection="1">
      <alignment horizontal="center" vertical="center"/>
    </xf>
    <xf numFmtId="164" fontId="10" fillId="2" borderId="30" xfId="0" applyNumberFormat="1" applyFont="1" applyFill="1" applyBorder="1" applyAlignment="1" applyProtection="1">
      <alignment horizontal="center" vertical="center"/>
    </xf>
    <xf numFmtId="14" fontId="10" fillId="2" borderId="30" xfId="0" applyNumberFormat="1" applyFont="1" applyFill="1" applyBorder="1" applyAlignment="1" applyProtection="1">
      <alignment horizontal="center" vertical="center"/>
    </xf>
    <xf numFmtId="14" fontId="10" fillId="2" borderId="4" xfId="0" applyNumberFormat="1" applyFont="1" applyFill="1" applyBorder="1" applyAlignment="1" applyProtection="1">
      <alignment horizontal="center" vertical="center"/>
    </xf>
    <xf numFmtId="164" fontId="10" fillId="2" borderId="5" xfId="0" applyNumberFormat="1" applyFont="1" applyFill="1" applyBorder="1" applyAlignment="1" applyProtection="1">
      <alignment horizontal="center" vertical="center"/>
    </xf>
    <xf numFmtId="14" fontId="10" fillId="2" borderId="5" xfId="0" applyNumberFormat="1" applyFont="1" applyFill="1" applyBorder="1" applyAlignment="1" applyProtection="1">
      <alignment horizontal="center" vertical="center"/>
    </xf>
    <xf numFmtId="1" fontId="10" fillId="2" borderId="5" xfId="0" applyNumberFormat="1" applyFont="1" applyFill="1" applyBorder="1" applyAlignment="1" applyProtection="1">
      <alignment horizontal="center" vertical="center"/>
    </xf>
    <xf numFmtId="0" fontId="10" fillId="0" borderId="18" xfId="0" applyFont="1" applyFill="1" applyBorder="1" applyAlignment="1" applyProtection="1">
      <alignment horizontal="center" vertical="center" wrapText="1"/>
    </xf>
    <xf numFmtId="14" fontId="10" fillId="2" borderId="38" xfId="0" applyNumberFormat="1" applyFont="1" applyFill="1" applyBorder="1" applyAlignment="1" applyProtection="1">
      <alignment horizontal="center" vertical="center"/>
    </xf>
    <xf numFmtId="164" fontId="10" fillId="2" borderId="39" xfId="0" applyNumberFormat="1" applyFont="1" applyFill="1" applyBorder="1" applyAlignment="1" applyProtection="1">
      <alignment horizontal="center" vertical="center"/>
    </xf>
    <xf numFmtId="14" fontId="10" fillId="2" borderId="39" xfId="0" applyNumberFormat="1" applyFont="1" applyFill="1" applyBorder="1" applyAlignment="1" applyProtection="1">
      <alignment horizontal="center" vertical="center"/>
    </xf>
    <xf numFmtId="1" fontId="10" fillId="2" borderId="39" xfId="0" applyNumberFormat="1" applyFont="1" applyFill="1" applyBorder="1" applyAlignment="1" applyProtection="1">
      <alignment horizontal="center" vertical="center"/>
    </xf>
    <xf numFmtId="0" fontId="2" fillId="0" borderId="3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2" fillId="0" borderId="48" xfId="0" applyFont="1" applyFill="1" applyBorder="1" applyAlignment="1" applyProtection="1">
      <alignment horizontal="center" vertical="center" wrapText="1"/>
    </xf>
    <xf numFmtId="0" fontId="2" fillId="0" borderId="32" xfId="0" applyFont="1" applyFill="1" applyBorder="1" applyAlignment="1" applyProtection="1">
      <alignment horizontal="center" vertical="center" wrapText="1"/>
    </xf>
    <xf numFmtId="0" fontId="2" fillId="0" borderId="33" xfId="0" applyFont="1" applyFill="1" applyBorder="1" applyAlignment="1" applyProtection="1">
      <alignment horizontal="center" vertical="center" wrapText="1"/>
    </xf>
    <xf numFmtId="0" fontId="2" fillId="0" borderId="50" xfId="0" applyFont="1" applyFill="1" applyBorder="1" applyAlignment="1" applyProtection="1">
      <alignment horizontal="center" vertical="center" wrapText="1"/>
    </xf>
    <xf numFmtId="0" fontId="2" fillId="0" borderId="39" xfId="0" applyFont="1" applyFill="1" applyBorder="1" applyAlignment="1" applyProtection="1">
      <alignment horizontal="center" vertical="center" wrapText="1"/>
    </xf>
    <xf numFmtId="0" fontId="2" fillId="0" borderId="40" xfId="0" applyFont="1" applyFill="1" applyBorder="1" applyAlignment="1" applyProtection="1">
      <alignment horizontal="center" vertical="center" wrapText="1"/>
    </xf>
    <xf numFmtId="0" fontId="2" fillId="0" borderId="52"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34" xfId="0" applyFont="1" applyFill="1" applyBorder="1" applyAlignment="1" applyProtection="1">
      <alignment horizontal="center" vertical="center" wrapText="1"/>
    </xf>
    <xf numFmtId="14" fontId="10" fillId="2" borderId="13" xfId="0" applyNumberFormat="1" applyFont="1" applyFill="1" applyBorder="1" applyAlignment="1" applyProtection="1">
      <alignment horizontal="center" vertical="center"/>
    </xf>
    <xf numFmtId="164" fontId="10" fillId="2" borderId="12" xfId="0" applyNumberFormat="1" applyFont="1" applyFill="1" applyBorder="1" applyAlignment="1" applyProtection="1">
      <alignment horizontal="center" vertical="center"/>
    </xf>
    <xf numFmtId="14" fontId="10" fillId="2" borderId="12" xfId="0" applyNumberFormat="1" applyFont="1" applyFill="1" applyBorder="1" applyAlignment="1" applyProtection="1">
      <alignment horizontal="center" vertical="center"/>
    </xf>
    <xf numFmtId="1" fontId="10" fillId="2" borderId="12" xfId="0" applyNumberFormat="1" applyFont="1" applyFill="1" applyBorder="1" applyAlignment="1" applyProtection="1">
      <alignment horizontal="center" vertical="center"/>
    </xf>
    <xf numFmtId="14" fontId="10" fillId="2" borderId="1" xfId="0" applyNumberFormat="1" applyFont="1" applyFill="1" applyBorder="1" applyAlignment="1" applyProtection="1">
      <alignment horizontal="center" vertical="center"/>
    </xf>
    <xf numFmtId="164" fontId="10" fillId="2" borderId="1" xfId="0" applyNumberFormat="1" applyFont="1" applyFill="1" applyBorder="1" applyAlignment="1" applyProtection="1">
      <alignment horizontal="center" vertical="center"/>
    </xf>
    <xf numFmtId="1" fontId="10" fillId="2" borderId="1" xfId="0" applyNumberFormat="1" applyFont="1" applyFill="1" applyBorder="1" applyAlignment="1" applyProtection="1">
      <alignment horizontal="center" vertical="center"/>
    </xf>
    <xf numFmtId="14" fontId="10" fillId="2" borderId="7" xfId="0" applyNumberFormat="1" applyFont="1" applyFill="1" applyBorder="1" applyAlignment="1" applyProtection="1">
      <alignment horizontal="center" vertical="center"/>
    </xf>
    <xf numFmtId="14" fontId="10" fillId="2" borderId="9" xfId="0" applyNumberFormat="1" applyFont="1" applyFill="1" applyBorder="1" applyAlignment="1" applyProtection="1">
      <alignment horizontal="center" vertical="center"/>
    </xf>
    <xf numFmtId="164" fontId="10" fillId="2" borderId="10" xfId="0" applyNumberFormat="1" applyFont="1" applyFill="1" applyBorder="1" applyAlignment="1" applyProtection="1">
      <alignment horizontal="center" vertical="center"/>
    </xf>
    <xf numFmtId="14" fontId="10" fillId="2" borderId="10" xfId="0" applyNumberFormat="1" applyFont="1" applyFill="1" applyBorder="1" applyAlignment="1" applyProtection="1">
      <alignment horizontal="center" vertical="center"/>
    </xf>
    <xf numFmtId="1" fontId="10" fillId="2" borderId="10" xfId="0" applyNumberFormat="1" applyFont="1" applyFill="1" applyBorder="1" applyAlignment="1" applyProtection="1">
      <alignment horizontal="center" vertical="center"/>
    </xf>
    <xf numFmtId="0" fontId="2" fillId="0" borderId="37"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14" fontId="10" fillId="0" borderId="51" xfId="0" applyNumberFormat="1" applyFont="1" applyFill="1" applyBorder="1" applyAlignment="1" applyProtection="1">
      <alignment horizontal="center" vertical="center" wrapText="1"/>
    </xf>
    <xf numFmtId="1" fontId="10" fillId="0" borderId="39" xfId="0" applyNumberFormat="1" applyFont="1" applyFill="1" applyBorder="1" applyAlignment="1" applyProtection="1">
      <alignment horizontal="center" vertical="center" wrapText="1"/>
    </xf>
    <xf numFmtId="0" fontId="11" fillId="0" borderId="32" xfId="0" applyFont="1" applyFill="1" applyBorder="1" applyAlignment="1" applyProtection="1">
      <alignment horizontal="center" vertical="center" wrapText="1"/>
    </xf>
    <xf numFmtId="49" fontId="11" fillId="0" borderId="32" xfId="0" applyNumberFormat="1" applyFont="1" applyFill="1" applyBorder="1" applyAlignment="1" applyProtection="1">
      <alignment horizontal="center" vertical="center" wrapText="1"/>
    </xf>
    <xf numFmtId="2" fontId="11" fillId="0" borderId="32" xfId="0" applyNumberFormat="1" applyFont="1" applyFill="1" applyBorder="1" applyAlignment="1" applyProtection="1">
      <alignment horizontal="center" vertical="center" wrapText="1"/>
    </xf>
    <xf numFmtId="0" fontId="10" fillId="4" borderId="31" xfId="0" applyFont="1" applyFill="1" applyBorder="1" applyAlignment="1" applyProtection="1">
      <alignment horizontal="center" vertical="center" wrapText="1"/>
    </xf>
    <xf numFmtId="0" fontId="10" fillId="4" borderId="32" xfId="0" applyFont="1" applyFill="1" applyBorder="1" applyAlignment="1" applyProtection="1">
      <alignment horizontal="center" vertical="center" wrapText="1"/>
    </xf>
    <xf numFmtId="0" fontId="11" fillId="4" borderId="32" xfId="0" applyNumberFormat="1" applyFont="1" applyFill="1" applyBorder="1" applyAlignment="1" applyProtection="1">
      <alignment horizontal="left" vertical="center" wrapText="1"/>
    </xf>
    <xf numFmtId="0" fontId="11" fillId="4" borderId="32" xfId="0" applyNumberFormat="1" applyFont="1" applyFill="1" applyBorder="1" applyAlignment="1" applyProtection="1">
      <alignment horizontal="center" vertical="center" wrapText="1"/>
    </xf>
    <xf numFmtId="0" fontId="11" fillId="4" borderId="32" xfId="0" applyFont="1" applyFill="1" applyBorder="1" applyAlignment="1" applyProtection="1">
      <alignment horizontal="center" vertical="center" wrapText="1"/>
    </xf>
    <xf numFmtId="49" fontId="11" fillId="4" borderId="32" xfId="0" applyNumberFormat="1" applyFont="1" applyFill="1" applyBorder="1" applyAlignment="1" applyProtection="1">
      <alignment horizontal="center" vertical="center" wrapText="1"/>
    </xf>
    <xf numFmtId="14" fontId="10" fillId="4" borderId="32" xfId="0" applyNumberFormat="1" applyFont="1" applyFill="1" applyBorder="1" applyAlignment="1" applyProtection="1">
      <alignment horizontal="center" vertical="center" wrapText="1"/>
    </xf>
    <xf numFmtId="164" fontId="10" fillId="4" borderId="32" xfId="0" applyNumberFormat="1" applyFont="1" applyFill="1" applyBorder="1" applyAlignment="1" applyProtection="1">
      <alignment horizontal="center" vertical="center" wrapText="1"/>
    </xf>
    <xf numFmtId="0" fontId="10" fillId="4" borderId="33"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49" fontId="11" fillId="0" borderId="12" xfId="0" applyNumberFormat="1" applyFont="1" applyFill="1" applyBorder="1" applyAlignment="1" applyProtection="1">
      <alignment horizontal="center" vertical="center" wrapText="1"/>
    </xf>
    <xf numFmtId="2" fontId="11" fillId="0" borderId="12" xfId="0" applyNumberFormat="1" applyFont="1" applyFill="1" applyBorder="1" applyAlignment="1" applyProtection="1">
      <alignment horizontal="center" vertical="center" wrapText="1"/>
    </xf>
    <xf numFmtId="2" fontId="3" fillId="0" borderId="10" xfId="0" applyNumberFormat="1"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2" fontId="2" fillId="0" borderId="27" xfId="0" applyNumberFormat="1" applyFont="1" applyFill="1" applyBorder="1" applyAlignment="1" applyProtection="1">
      <alignment horizontal="center" vertical="center" wrapText="1"/>
    </xf>
    <xf numFmtId="164" fontId="3" fillId="0" borderId="1" xfId="0" applyNumberFormat="1" applyFont="1" applyFill="1" applyBorder="1" applyAlignment="1" applyProtection="1">
      <alignment horizontal="center" vertical="center" wrapText="1"/>
    </xf>
    <xf numFmtId="164" fontId="3" fillId="0" borderId="10" xfId="0" applyNumberFormat="1"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xf>
    <xf numFmtId="14" fontId="3" fillId="0" borderId="10" xfId="0" applyNumberFormat="1"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4" fillId="0" borderId="0" xfId="0" applyFont="1" applyAlignment="1" applyProtection="1">
      <alignment horizontal="center" vertical="center"/>
    </xf>
    <xf numFmtId="1" fontId="3" fillId="0" borderId="5" xfId="0" applyNumberFormat="1" applyFont="1" applyFill="1" applyBorder="1" applyAlignment="1" applyProtection="1">
      <alignment horizontal="center" vertical="center" wrapText="1"/>
    </xf>
    <xf numFmtId="1" fontId="3" fillId="0" borderId="1" xfId="0" applyNumberFormat="1" applyFont="1" applyFill="1" applyBorder="1" applyAlignment="1" applyProtection="1">
      <alignment horizontal="center" vertical="center" wrapText="1"/>
    </xf>
    <xf numFmtId="1" fontId="3" fillId="0" borderId="10" xfId="0" applyNumberFormat="1" applyFont="1" applyFill="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2" fontId="3" fillId="0" borderId="4" xfId="0" applyNumberFormat="1"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34" xfId="0" applyFont="1" applyFill="1" applyBorder="1" applyAlignment="1" applyProtection="1">
      <alignment horizontal="center" vertical="center"/>
    </xf>
    <xf numFmtId="2" fontId="3" fillId="0" borderId="3" xfId="0" applyNumberFormat="1" applyFont="1" applyFill="1" applyBorder="1" applyAlignment="1" applyProtection="1">
      <alignment horizontal="center" vertical="center" wrapText="1"/>
    </xf>
    <xf numFmtId="2" fontId="3" fillId="0" borderId="17" xfId="0" applyNumberFormat="1" applyFont="1" applyFill="1" applyBorder="1" applyAlignment="1" applyProtection="1">
      <alignment horizontal="center" vertical="center" wrapText="1"/>
    </xf>
    <xf numFmtId="2" fontId="3" fillId="0" borderId="28" xfId="0" applyNumberFormat="1" applyFont="1" applyFill="1" applyBorder="1" applyAlignment="1" applyProtection="1">
      <alignment horizontal="center" vertical="center" wrapText="1"/>
    </xf>
    <xf numFmtId="2" fontId="3" fillId="0" borderId="4" xfId="0" applyNumberFormat="1" applyFont="1" applyFill="1" applyBorder="1" applyAlignment="1" applyProtection="1">
      <alignment horizontal="center" vertical="center" wrapText="1"/>
    </xf>
    <xf numFmtId="2" fontId="3" fillId="0" borderId="7" xfId="0" applyNumberFormat="1" applyFont="1" applyFill="1" applyBorder="1" applyAlignment="1" applyProtection="1">
      <alignment horizontal="center" vertical="center" wrapText="1"/>
    </xf>
    <xf numFmtId="2" fontId="3" fillId="0" borderId="9" xfId="0" applyNumberFormat="1"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2" fontId="3" fillId="0" borderId="30" xfId="0" applyNumberFormat="1" applyFont="1" applyFill="1" applyBorder="1" applyAlignment="1" applyProtection="1">
      <alignment horizontal="center" vertical="center" wrapText="1"/>
    </xf>
    <xf numFmtId="2" fontId="3" fillId="0" borderId="1" xfId="0" applyNumberFormat="1" applyFont="1" applyFill="1" applyBorder="1" applyAlignment="1" applyProtection="1">
      <alignment horizontal="center" vertical="center" wrapText="1"/>
    </xf>
    <xf numFmtId="2" fontId="3" fillId="0" borderId="10" xfId="0" applyNumberFormat="1" applyFont="1" applyFill="1" applyBorder="1" applyAlignment="1" applyProtection="1">
      <alignment horizontal="center" vertical="center" wrapText="1"/>
    </xf>
    <xf numFmtId="2" fontId="2" fillId="0" borderId="21" xfId="0" applyNumberFormat="1" applyFont="1" applyFill="1" applyBorder="1" applyAlignment="1" applyProtection="1">
      <alignment horizontal="center" vertical="center"/>
    </xf>
    <xf numFmtId="2" fontId="2" fillId="0" borderId="25" xfId="0" applyNumberFormat="1" applyFont="1" applyFill="1" applyBorder="1" applyAlignment="1" applyProtection="1">
      <alignment horizontal="center" vertical="center"/>
    </xf>
    <xf numFmtId="2" fontId="2" fillId="0" borderId="29" xfId="0" applyNumberFormat="1" applyFont="1" applyFill="1" applyBorder="1" applyAlignment="1" applyProtection="1">
      <alignment horizontal="center" vertical="center"/>
    </xf>
    <xf numFmtId="1" fontId="3" fillId="0" borderId="6" xfId="0" applyNumberFormat="1" applyFont="1" applyFill="1" applyBorder="1" applyAlignment="1" applyProtection="1">
      <alignment horizontal="center" vertical="center" wrapText="1"/>
    </xf>
    <xf numFmtId="1" fontId="3" fillId="0" borderId="8" xfId="0" applyNumberFormat="1" applyFont="1" applyFill="1" applyBorder="1" applyAlignment="1" applyProtection="1">
      <alignment horizontal="center" vertical="center" wrapText="1"/>
    </xf>
    <xf numFmtId="1" fontId="3" fillId="0" borderId="11" xfId="0" applyNumberFormat="1" applyFont="1" applyFill="1" applyBorder="1" applyAlignment="1" applyProtection="1">
      <alignment horizontal="center" vertical="center" wrapText="1"/>
    </xf>
    <xf numFmtId="0" fontId="3" fillId="0" borderId="27"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14" fontId="3" fillId="0" borderId="17" xfId="0" applyNumberFormat="1" applyFont="1" applyFill="1" applyBorder="1" applyAlignment="1" applyProtection="1">
      <alignment horizontal="center" vertical="center" wrapText="1"/>
    </xf>
    <xf numFmtId="14" fontId="3" fillId="0" borderId="28" xfId="0" applyNumberFormat="1" applyFont="1" applyFill="1" applyBorder="1" applyAlignment="1" applyProtection="1">
      <alignment horizontal="center" vertical="center" wrapText="1"/>
    </xf>
    <xf numFmtId="0" fontId="3" fillId="0" borderId="21"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29" xfId="0" applyFont="1" applyBorder="1" applyAlignment="1" applyProtection="1">
      <alignment horizontal="center" vertical="center"/>
    </xf>
    <xf numFmtId="2" fontId="3" fillId="0" borderId="22" xfId="0" applyNumberFormat="1" applyFont="1" applyFill="1" applyBorder="1" applyAlignment="1" applyProtection="1">
      <alignment horizontal="center" vertical="center"/>
    </xf>
    <xf numFmtId="2" fontId="3" fillId="0" borderId="24" xfId="0" applyNumberFormat="1" applyFont="1" applyFill="1" applyBorder="1" applyAlignment="1" applyProtection="1">
      <alignment horizontal="center" vertical="center"/>
    </xf>
    <xf numFmtId="2" fontId="3" fillId="0" borderId="23" xfId="0" applyNumberFormat="1" applyFont="1" applyFill="1" applyBorder="1" applyAlignment="1" applyProtection="1">
      <alignment horizontal="center" vertical="center"/>
    </xf>
    <xf numFmtId="0" fontId="3" fillId="0" borderId="30"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0" fontId="3" fillId="0" borderId="33" xfId="0" applyFont="1" applyFill="1" applyBorder="1" applyAlignment="1" applyProtection="1">
      <alignment horizontal="center" vertical="center"/>
    </xf>
    <xf numFmtId="0" fontId="3" fillId="0" borderId="19" xfId="0" applyFont="1" applyFill="1" applyBorder="1" applyAlignment="1" applyProtection="1">
      <alignment horizontal="center" vertical="center" wrapText="1"/>
    </xf>
    <xf numFmtId="2" fontId="2" fillId="0" borderId="27" xfId="0" applyNumberFormat="1" applyFont="1" applyFill="1" applyBorder="1" applyAlignment="1" applyProtection="1">
      <alignment horizontal="center" vertical="center" wrapText="1"/>
    </xf>
    <xf numFmtId="2" fontId="2" fillId="0" borderId="5" xfId="0" applyNumberFormat="1" applyFont="1" applyFill="1" applyBorder="1" applyAlignment="1" applyProtection="1">
      <alignment horizontal="center" vertical="center" wrapText="1"/>
    </xf>
    <xf numFmtId="2" fontId="2" fillId="0" borderId="6" xfId="0" applyNumberFormat="1" applyFont="1" applyFill="1" applyBorder="1" applyAlignment="1" applyProtection="1">
      <alignment horizontal="center" vertical="center" wrapText="1"/>
    </xf>
    <xf numFmtId="0" fontId="3" fillId="0" borderId="6" xfId="0" applyFont="1" applyFill="1" applyBorder="1" applyAlignment="1" applyProtection="1">
      <alignment horizontal="center" vertical="center"/>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cellXfs>
  <cellStyles count="2">
    <cellStyle name="BRIGI" xfId="1" xr:uid="{00000000-0005-0000-0000-000000000000}"/>
    <cellStyle name="Normal" xfId="0" builtinId="0"/>
  </cellStyles>
  <dxfs count="470">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rgb="FFFFC000"/>
        </patternFill>
      </fill>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rgb="FFFFC000"/>
        </patternFill>
      </fill>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6" tint="0.79998168889431442"/>
        </patternFill>
      </fill>
    </dxf>
    <dxf>
      <fill>
        <patternFill>
          <bgColor rgb="FFFFC000"/>
        </patternFill>
      </fill>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rgb="FFFFC000"/>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V162"/>
  <sheetViews>
    <sheetView tabSelected="1" zoomScale="70" zoomScaleNormal="70" workbookViewId="0">
      <pane xSplit="4" ySplit="15" topLeftCell="N152" activePane="bottomRight" state="frozen"/>
      <selection pane="topRight" activeCell="E1" sqref="E1"/>
      <selection pane="bottomLeft" activeCell="A16" sqref="A16"/>
      <selection pane="bottomRight" activeCell="V164" sqref="V164"/>
    </sheetView>
  </sheetViews>
  <sheetFormatPr defaultColWidth="9.140625" defaultRowHeight="14.25" outlineLevelCol="2" x14ac:dyDescent="0.25"/>
  <cols>
    <col min="1" max="1" width="5.140625" style="1" customWidth="1"/>
    <col min="2" max="2" width="14.140625" style="1" customWidth="1"/>
    <col min="3" max="3" width="12.28515625" style="1" customWidth="1"/>
    <col min="4" max="4" width="60.28515625" style="2" bestFit="1" customWidth="1"/>
    <col min="5" max="5" width="11.5703125" style="1" bestFit="1" customWidth="1"/>
    <col min="6" max="6" width="20" style="1" customWidth="1"/>
    <col min="7" max="7" width="15.28515625" style="1" bestFit="1" customWidth="1"/>
    <col min="8" max="8" width="11" style="3" bestFit="1" customWidth="1"/>
    <col min="9" max="9" width="10.28515625" style="3" bestFit="1" customWidth="1"/>
    <col min="10" max="11" width="10.28515625" style="1" bestFit="1" customWidth="1"/>
    <col min="12" max="12" width="12.140625" style="1" customWidth="1"/>
    <col min="13" max="13" width="13.7109375" style="1" bestFit="1" customWidth="1"/>
    <col min="14" max="14" width="17.42578125" style="1" bestFit="1" customWidth="1"/>
    <col min="15" max="15" width="17.7109375" style="4" bestFit="1" customWidth="1"/>
    <col min="16" max="16" width="10.7109375" style="1" customWidth="1"/>
    <col min="17" max="17" width="12" style="1" customWidth="1"/>
    <col min="18" max="18" width="11" style="1" customWidth="1"/>
    <col min="19" max="19" width="13.7109375" style="1" customWidth="1"/>
    <col min="20" max="20" width="10.85546875" style="1" customWidth="1"/>
    <col min="21" max="21" width="40" style="1" customWidth="1"/>
    <col min="22" max="22" width="21.28515625" style="2" customWidth="1"/>
    <col min="23" max="23" width="27.42578125" style="1" customWidth="1"/>
    <col min="24" max="24" width="11.7109375" style="5" bestFit="1" customWidth="1"/>
    <col min="25" max="25" width="10.7109375" style="6" customWidth="1"/>
    <col min="26" max="26" width="11.7109375" style="5" bestFit="1" customWidth="1"/>
    <col min="27" max="27" width="8.5703125" style="6" customWidth="1"/>
    <col min="28" max="28" width="15.28515625" style="1" customWidth="1"/>
    <col min="29" max="29" width="20.7109375" style="1" bestFit="1" customWidth="1"/>
    <col min="30" max="30" width="21.28515625" style="1" customWidth="1"/>
    <col min="31" max="31" width="10.85546875" style="5" hidden="1" customWidth="1" outlineLevel="2"/>
    <col min="32" max="32" width="9.140625" style="6" hidden="1" customWidth="1" outlineLevel="2"/>
    <col min="33" max="33" width="10.85546875" style="5" hidden="1" customWidth="1" outlineLevel="2"/>
    <col min="34" max="34" width="9.140625" style="6" hidden="1" customWidth="1" outlineLevel="2"/>
    <col min="35" max="35" width="11.28515625" style="5" hidden="1" customWidth="1" outlineLevel="2"/>
    <col min="36" max="36" width="11.28515625" style="6" hidden="1" customWidth="1" outlineLevel="2"/>
    <col min="37" max="37" width="10.85546875" style="5" hidden="1" customWidth="1" outlineLevel="2"/>
    <col min="38" max="38" width="9.140625" style="6" hidden="1" customWidth="1" outlineLevel="2"/>
    <col min="39" max="39" width="17.85546875" style="7" hidden="1" customWidth="1" outlineLevel="2"/>
    <col min="40" max="40" width="15.28515625" style="7" hidden="1" customWidth="1" outlineLevel="2"/>
    <col min="41" max="41" width="20.42578125" style="8" hidden="1" customWidth="1" outlineLevel="2"/>
    <col min="42" max="42" width="26.7109375" style="8" hidden="1" customWidth="1" outlineLevel="2"/>
    <col min="43" max="43" width="13.5703125" style="7" hidden="1" customWidth="1" outlineLevel="1"/>
    <col min="44" max="44" width="16.7109375" style="9" hidden="1" customWidth="1" outlineLevel="2"/>
    <col min="45" max="46" width="9.140625" style="10" hidden="1" customWidth="1" outlineLevel="2"/>
    <col min="47" max="47" width="16.7109375" style="9" hidden="1" customWidth="1" outlineLevel="2"/>
    <col min="48" max="49" width="9.140625" style="10" hidden="1" customWidth="1" outlineLevel="2"/>
    <col min="50" max="50" width="17.28515625" style="9" hidden="1" customWidth="1" outlineLevel="2"/>
    <col min="51" max="52" width="9.140625" style="10" hidden="1" customWidth="1" outlineLevel="2"/>
    <col min="53" max="53" width="11.85546875" style="11" hidden="1" customWidth="1" outlineLevel="2"/>
    <col min="54" max="54" width="11" style="10" hidden="1" customWidth="1" outlineLevel="2"/>
    <col min="55" max="55" width="13.42578125" style="10" hidden="1" customWidth="1" outlineLevel="2"/>
    <col min="56" max="56" width="17.28515625" style="10" hidden="1" customWidth="1" outlineLevel="2"/>
    <col min="57" max="57" width="9.140625" style="10" hidden="1" customWidth="1" outlineLevel="1"/>
    <col min="58" max="58" width="16.5703125" style="12" hidden="1" customWidth="1" outlineLevel="2"/>
    <col min="59" max="59" width="9.7109375" style="10" hidden="1" customWidth="1" outlineLevel="2"/>
    <col min="60" max="60" width="8.7109375" style="10" hidden="1" customWidth="1" outlineLevel="2"/>
    <col min="61" max="61" width="16.28515625" style="12" hidden="1" customWidth="1" outlineLevel="2"/>
    <col min="62" max="62" width="6.5703125" style="10" hidden="1" customWidth="1" outlineLevel="2"/>
    <col min="63" max="63" width="10.7109375" style="10" hidden="1" customWidth="1" outlineLevel="2"/>
    <col min="64" max="64" width="16.28515625" style="12" hidden="1" customWidth="1" outlineLevel="2"/>
    <col min="65" max="66" width="6.42578125" style="10" hidden="1" customWidth="1" outlineLevel="2"/>
    <col min="67" max="67" width="11" style="10" hidden="1" customWidth="1" outlineLevel="2"/>
    <col min="68" max="68" width="13.42578125" style="10" hidden="1" customWidth="1" outlineLevel="2"/>
    <col min="69" max="69" width="17.28515625" style="1" hidden="1" customWidth="1" outlineLevel="2"/>
    <col min="70" max="70" width="9.140625" style="1" hidden="1" customWidth="1" outlineLevel="2"/>
    <col min="71" max="71" width="10.85546875" style="1" hidden="1" customWidth="1" outlineLevel="2"/>
    <col min="72" max="72" width="31.7109375" style="1" hidden="1" customWidth="1" outlineLevel="2"/>
    <col min="73" max="73" width="8.7109375" style="1" bestFit="1" customWidth="1" collapsed="1"/>
    <col min="74" max="74" width="21.140625" style="1" bestFit="1" customWidth="1"/>
    <col min="75" max="16384" width="9.140625" style="1"/>
  </cols>
  <sheetData>
    <row r="1" spans="1:74" ht="15" thickBot="1" x14ac:dyDescent="0.3">
      <c r="BS1" s="13" t="s">
        <v>30</v>
      </c>
      <c r="BT1" s="14" t="s">
        <v>60</v>
      </c>
    </row>
    <row r="2" spans="1:74" x14ac:dyDescent="0.25">
      <c r="BS2" s="15">
        <v>44530</v>
      </c>
      <c r="BT2" s="16" t="s">
        <v>39</v>
      </c>
    </row>
    <row r="3" spans="1:74" x14ac:dyDescent="0.25">
      <c r="BS3" s="17">
        <v>44531</v>
      </c>
      <c r="BT3" s="18" t="s">
        <v>40</v>
      </c>
    </row>
    <row r="4" spans="1:74" x14ac:dyDescent="0.25">
      <c r="BS4" s="17">
        <v>44585</v>
      </c>
      <c r="BT4" s="18" t="s">
        <v>77</v>
      </c>
    </row>
    <row r="5" spans="1:74" x14ac:dyDescent="0.25">
      <c r="BS5" s="17">
        <v>44673</v>
      </c>
      <c r="BT5" s="18" t="s">
        <v>55</v>
      </c>
    </row>
    <row r="6" spans="1:74" x14ac:dyDescent="0.25">
      <c r="BS6" s="17">
        <v>44676</v>
      </c>
      <c r="BT6" s="18" t="s">
        <v>78</v>
      </c>
    </row>
    <row r="7" spans="1:74" ht="15" thickBot="1" x14ac:dyDescent="0.3">
      <c r="BS7" s="25">
        <v>44713</v>
      </c>
      <c r="BT7" s="26" t="s">
        <v>41</v>
      </c>
    </row>
    <row r="8" spans="1:74" ht="29.25" thickBot="1" x14ac:dyDescent="0.3">
      <c r="B8" s="11"/>
      <c r="AC8" s="19"/>
      <c r="AD8" s="19"/>
      <c r="AR8" s="20"/>
      <c r="AS8" s="20"/>
      <c r="AT8" s="20"/>
      <c r="AU8" s="20"/>
      <c r="AV8" s="20"/>
      <c r="AW8" s="20"/>
      <c r="AX8" s="20"/>
      <c r="AY8" s="20"/>
      <c r="AZ8" s="20"/>
      <c r="BB8" s="21"/>
      <c r="BC8" s="107" t="s">
        <v>53</v>
      </c>
      <c r="BD8" s="22" t="s">
        <v>37</v>
      </c>
      <c r="BF8" s="23"/>
      <c r="BG8" s="24"/>
      <c r="BH8" s="24"/>
      <c r="BI8" s="23"/>
      <c r="BJ8" s="24"/>
      <c r="BK8" s="24"/>
      <c r="BL8" s="23"/>
      <c r="BM8" s="24"/>
      <c r="BN8" s="24"/>
      <c r="BO8" s="21"/>
      <c r="BP8" s="107" t="s">
        <v>53</v>
      </c>
      <c r="BQ8" s="22" t="s">
        <v>37</v>
      </c>
      <c r="BS8" s="25">
        <v>44725</v>
      </c>
      <c r="BT8" s="26" t="s">
        <v>79</v>
      </c>
    </row>
    <row r="9" spans="1:74" ht="18" thickBot="1" x14ac:dyDescent="0.3">
      <c r="A9" s="345" t="s">
        <v>76</v>
      </c>
      <c r="B9" s="345"/>
      <c r="C9" s="345"/>
      <c r="D9" s="345"/>
      <c r="E9" s="345"/>
      <c r="F9" s="345"/>
      <c r="G9" s="345"/>
      <c r="H9" s="345"/>
      <c r="I9" s="345"/>
      <c r="J9" s="345"/>
      <c r="K9" s="345"/>
      <c r="L9" s="345"/>
      <c r="M9" s="345"/>
      <c r="N9" s="345"/>
      <c r="O9" s="345"/>
      <c r="P9" s="345"/>
      <c r="Q9" s="345"/>
      <c r="R9" s="345"/>
      <c r="S9" s="345"/>
      <c r="T9" s="345"/>
      <c r="U9" s="345"/>
      <c r="V9" s="345"/>
      <c r="W9" s="345"/>
      <c r="X9" s="345"/>
      <c r="Y9" s="345"/>
      <c r="Z9" s="345"/>
      <c r="AA9" s="345"/>
      <c r="AB9" s="345"/>
      <c r="AC9" s="345"/>
      <c r="AD9" s="345"/>
      <c r="AR9" s="377" t="s">
        <v>44</v>
      </c>
      <c r="AS9" s="378"/>
      <c r="AT9" s="378"/>
      <c r="AU9" s="378"/>
      <c r="AV9" s="378"/>
      <c r="AW9" s="378"/>
      <c r="AX9" s="378"/>
      <c r="AY9" s="378"/>
      <c r="AZ9" s="378"/>
      <c r="BA9" s="379"/>
      <c r="BB9" s="27" t="s">
        <v>61</v>
      </c>
      <c r="BC9" s="28">
        <f>SUBTOTAL(9,AS:AS)</f>
        <v>42</v>
      </c>
      <c r="BD9" s="29">
        <f>SUBTOTAL(9,AV:AV)</f>
        <v>1171</v>
      </c>
      <c r="BF9" s="380" t="s">
        <v>45</v>
      </c>
      <c r="BG9" s="381"/>
      <c r="BH9" s="381"/>
      <c r="BI9" s="381"/>
      <c r="BJ9" s="381"/>
      <c r="BK9" s="381"/>
      <c r="BL9" s="381"/>
      <c r="BM9" s="381"/>
      <c r="BN9" s="382"/>
      <c r="BO9" s="27" t="s">
        <v>62</v>
      </c>
      <c r="BP9" s="28">
        <f>SUBTOTAL(9,BG:BG)</f>
        <v>2</v>
      </c>
      <c r="BQ9" s="29">
        <f>SUBTOTAL(9,BJ:BJ)</f>
        <v>96</v>
      </c>
      <c r="BS9" s="25">
        <v>44788</v>
      </c>
      <c r="BT9" s="26" t="s">
        <v>80</v>
      </c>
      <c r="BU9" s="30"/>
      <c r="BV9" s="30"/>
    </row>
    <row r="10" spans="1:74" ht="15" thickBot="1" x14ac:dyDescent="0.3">
      <c r="AR10" s="384" t="s">
        <v>38</v>
      </c>
      <c r="AS10" s="385"/>
      <c r="AT10" s="386"/>
      <c r="AU10" s="387" t="s">
        <v>37</v>
      </c>
      <c r="AV10" s="388"/>
      <c r="AW10" s="389"/>
      <c r="AX10" s="367"/>
      <c r="AY10" s="368"/>
      <c r="AZ10" s="368"/>
      <c r="BA10" s="369"/>
      <c r="BB10" s="31" t="s">
        <v>63</v>
      </c>
      <c r="BC10" s="32">
        <f>SUBTOTAL(9,AT:AT)</f>
        <v>42</v>
      </c>
      <c r="BD10" s="33">
        <f>SUBTOTAL(9,AW:AW)</f>
        <v>1171</v>
      </c>
      <c r="BF10" s="352" t="s">
        <v>38</v>
      </c>
      <c r="BG10" s="353"/>
      <c r="BH10" s="354"/>
      <c r="BI10" s="352" t="s">
        <v>37</v>
      </c>
      <c r="BJ10" s="353"/>
      <c r="BK10" s="394"/>
      <c r="BL10" s="391"/>
      <c r="BM10" s="392"/>
      <c r="BN10" s="393"/>
      <c r="BO10" s="31" t="s">
        <v>64</v>
      </c>
      <c r="BP10" s="32">
        <f>SUBTOTAL(9,BH:BH)</f>
        <v>2</v>
      </c>
      <c r="BQ10" s="33">
        <f>SUBTOTAL(9,BK:BK)</f>
        <v>96</v>
      </c>
      <c r="BS10" s="17"/>
      <c r="BT10" s="18"/>
      <c r="BU10" s="34"/>
      <c r="BV10" s="35"/>
    </row>
    <row r="11" spans="1:74" s="41" customFormat="1" ht="35.1" customHeight="1" x14ac:dyDescent="0.25">
      <c r="A11" s="349" t="s">
        <v>29</v>
      </c>
      <c r="B11" s="342" t="s">
        <v>4</v>
      </c>
      <c r="C11" s="342"/>
      <c r="D11" s="342" t="s">
        <v>7</v>
      </c>
      <c r="E11" s="342" t="s">
        <v>11</v>
      </c>
      <c r="F11" s="342"/>
      <c r="G11" s="342"/>
      <c r="H11" s="342"/>
      <c r="I11" s="342"/>
      <c r="J11" s="342"/>
      <c r="K11" s="342"/>
      <c r="L11" s="342" t="s">
        <v>13</v>
      </c>
      <c r="M11" s="342"/>
      <c r="N11" s="342"/>
      <c r="O11" s="342"/>
      <c r="P11" s="342"/>
      <c r="Q11" s="342"/>
      <c r="R11" s="342"/>
      <c r="S11" s="342"/>
      <c r="T11" s="342" t="s">
        <v>20</v>
      </c>
      <c r="U11" s="342" t="s">
        <v>21</v>
      </c>
      <c r="V11" s="342"/>
      <c r="W11" s="342" t="s">
        <v>22</v>
      </c>
      <c r="X11" s="342" t="s">
        <v>24</v>
      </c>
      <c r="Y11" s="342"/>
      <c r="Z11" s="342" t="s">
        <v>23</v>
      </c>
      <c r="AA11" s="342"/>
      <c r="AB11" s="342" t="s">
        <v>27</v>
      </c>
      <c r="AC11" s="342" t="s">
        <v>28</v>
      </c>
      <c r="AD11" s="361" t="s">
        <v>56</v>
      </c>
      <c r="AE11" s="373" t="s">
        <v>32</v>
      </c>
      <c r="AF11" s="342"/>
      <c r="AG11" s="342" t="s">
        <v>36</v>
      </c>
      <c r="AH11" s="342"/>
      <c r="AI11" s="346" t="s">
        <v>34</v>
      </c>
      <c r="AJ11" s="346"/>
      <c r="AK11" s="346" t="s">
        <v>35</v>
      </c>
      <c r="AL11" s="346"/>
      <c r="AM11" s="346" t="s">
        <v>33</v>
      </c>
      <c r="AN11" s="346" t="s">
        <v>52</v>
      </c>
      <c r="AO11" s="346" t="s">
        <v>43</v>
      </c>
      <c r="AP11" s="370" t="s">
        <v>59</v>
      </c>
      <c r="AQ11" s="36"/>
      <c r="AR11" s="358" t="s">
        <v>51</v>
      </c>
      <c r="AS11" s="342" t="s">
        <v>65</v>
      </c>
      <c r="AT11" s="361" t="s">
        <v>66</v>
      </c>
      <c r="AU11" s="355" t="s">
        <v>50</v>
      </c>
      <c r="AV11" s="383" t="s">
        <v>65</v>
      </c>
      <c r="AW11" s="390" t="s">
        <v>66</v>
      </c>
      <c r="AX11" s="355" t="s">
        <v>57</v>
      </c>
      <c r="AY11" s="364" t="s">
        <v>67</v>
      </c>
      <c r="AZ11" s="383" t="s">
        <v>68</v>
      </c>
      <c r="BA11" s="355" t="s">
        <v>49</v>
      </c>
      <c r="BB11" s="37" t="s">
        <v>69</v>
      </c>
      <c r="BC11" s="38">
        <f>BC9+BD9</f>
        <v>1213</v>
      </c>
      <c r="BD11" s="39" t="s">
        <v>70</v>
      </c>
      <c r="BE11" s="40"/>
      <c r="BF11" s="359" t="s">
        <v>42</v>
      </c>
      <c r="BG11" s="343" t="s">
        <v>62</v>
      </c>
      <c r="BH11" s="395" t="s">
        <v>66</v>
      </c>
      <c r="BI11" s="359" t="s">
        <v>46</v>
      </c>
      <c r="BJ11" s="343" t="s">
        <v>62</v>
      </c>
      <c r="BK11" s="362" t="s">
        <v>66</v>
      </c>
      <c r="BL11" s="356" t="s">
        <v>54</v>
      </c>
      <c r="BM11" s="365" t="s">
        <v>71</v>
      </c>
      <c r="BN11" s="362" t="s">
        <v>66</v>
      </c>
      <c r="BO11" s="37" t="s">
        <v>62</v>
      </c>
      <c r="BP11" s="38">
        <f>BP9+BQ9</f>
        <v>98</v>
      </c>
      <c r="BQ11" s="39" t="s">
        <v>72</v>
      </c>
      <c r="BS11" s="25"/>
      <c r="BT11" s="26"/>
      <c r="BU11" s="42"/>
      <c r="BV11" s="43"/>
    </row>
    <row r="12" spans="1:74" s="41" customFormat="1" ht="35.1" customHeight="1" thickBot="1" x14ac:dyDescent="0.3">
      <c r="A12" s="350"/>
      <c r="B12" s="343"/>
      <c r="C12" s="343"/>
      <c r="D12" s="343"/>
      <c r="E12" s="343" t="s">
        <v>8</v>
      </c>
      <c r="F12" s="343" t="s">
        <v>9</v>
      </c>
      <c r="G12" s="343" t="s">
        <v>10</v>
      </c>
      <c r="H12" s="343" t="s">
        <v>12</v>
      </c>
      <c r="I12" s="343"/>
      <c r="J12" s="343" t="s">
        <v>58</v>
      </c>
      <c r="K12" s="343"/>
      <c r="L12" s="343" t="s">
        <v>14</v>
      </c>
      <c r="M12" s="343"/>
      <c r="N12" s="343"/>
      <c r="O12" s="343"/>
      <c r="P12" s="343" t="s">
        <v>15</v>
      </c>
      <c r="Q12" s="343"/>
      <c r="R12" s="343"/>
      <c r="S12" s="343"/>
      <c r="T12" s="343"/>
      <c r="U12" s="343"/>
      <c r="V12" s="343"/>
      <c r="W12" s="343"/>
      <c r="X12" s="343"/>
      <c r="Y12" s="343"/>
      <c r="Z12" s="343"/>
      <c r="AA12" s="343"/>
      <c r="AB12" s="343"/>
      <c r="AC12" s="343"/>
      <c r="AD12" s="362"/>
      <c r="AE12" s="374"/>
      <c r="AF12" s="343"/>
      <c r="AG12" s="343"/>
      <c r="AH12" s="343"/>
      <c r="AI12" s="347"/>
      <c r="AJ12" s="347"/>
      <c r="AK12" s="347"/>
      <c r="AL12" s="347"/>
      <c r="AM12" s="347"/>
      <c r="AN12" s="347"/>
      <c r="AO12" s="347"/>
      <c r="AP12" s="371"/>
      <c r="AQ12" s="36"/>
      <c r="AR12" s="359"/>
      <c r="AS12" s="343"/>
      <c r="AT12" s="362"/>
      <c r="AU12" s="356"/>
      <c r="AV12" s="343"/>
      <c r="AW12" s="362"/>
      <c r="AX12" s="356"/>
      <c r="AY12" s="365"/>
      <c r="AZ12" s="343"/>
      <c r="BA12" s="356"/>
      <c r="BB12" s="44" t="s">
        <v>64</v>
      </c>
      <c r="BC12" s="45">
        <f>BC10+BD10</f>
        <v>1213</v>
      </c>
      <c r="BD12" s="46">
        <f>IF(BC12=0,1,BC11/BC12)</f>
        <v>1</v>
      </c>
      <c r="BE12" s="40"/>
      <c r="BF12" s="359"/>
      <c r="BG12" s="343"/>
      <c r="BH12" s="395"/>
      <c r="BI12" s="359"/>
      <c r="BJ12" s="343"/>
      <c r="BK12" s="362"/>
      <c r="BL12" s="356"/>
      <c r="BM12" s="365"/>
      <c r="BN12" s="362"/>
      <c r="BO12" s="44" t="s">
        <v>64</v>
      </c>
      <c r="BP12" s="45">
        <f>BP10+BQ10</f>
        <v>98</v>
      </c>
      <c r="BQ12" s="46">
        <f>IF(BP12=0,1,BP11/BP12)</f>
        <v>1</v>
      </c>
      <c r="BS12" s="25"/>
      <c r="BT12" s="26"/>
      <c r="BU12" s="42"/>
      <c r="BV12" s="43"/>
    </row>
    <row r="13" spans="1:74" s="41" customFormat="1" ht="24.95" customHeight="1" x14ac:dyDescent="0.25">
      <c r="A13" s="350"/>
      <c r="B13" s="343" t="s">
        <v>5</v>
      </c>
      <c r="C13" s="343" t="s">
        <v>6</v>
      </c>
      <c r="D13" s="343"/>
      <c r="E13" s="343"/>
      <c r="F13" s="343"/>
      <c r="G13" s="343"/>
      <c r="H13" s="343"/>
      <c r="I13" s="343"/>
      <c r="J13" s="343"/>
      <c r="K13" s="343"/>
      <c r="L13" s="343" t="s">
        <v>16</v>
      </c>
      <c r="M13" s="343"/>
      <c r="N13" s="343" t="s">
        <v>17</v>
      </c>
      <c r="O13" s="343"/>
      <c r="P13" s="343" t="s">
        <v>16</v>
      </c>
      <c r="Q13" s="343"/>
      <c r="R13" s="343" t="s">
        <v>17</v>
      </c>
      <c r="S13" s="343"/>
      <c r="T13" s="343"/>
      <c r="U13" s="343"/>
      <c r="V13" s="343"/>
      <c r="W13" s="343"/>
      <c r="X13" s="340" t="s">
        <v>25</v>
      </c>
      <c r="Y13" s="338" t="s">
        <v>26</v>
      </c>
      <c r="Z13" s="340" t="s">
        <v>25</v>
      </c>
      <c r="AA13" s="338" t="s">
        <v>26</v>
      </c>
      <c r="AB13" s="343"/>
      <c r="AC13" s="343"/>
      <c r="AD13" s="362"/>
      <c r="AE13" s="375" t="s">
        <v>30</v>
      </c>
      <c r="AF13" s="338" t="s">
        <v>31</v>
      </c>
      <c r="AG13" s="340" t="s">
        <v>30</v>
      </c>
      <c r="AH13" s="338" t="s">
        <v>31</v>
      </c>
      <c r="AI13" s="340" t="s">
        <v>30</v>
      </c>
      <c r="AJ13" s="338" t="s">
        <v>31</v>
      </c>
      <c r="AK13" s="340" t="s">
        <v>30</v>
      </c>
      <c r="AL13" s="338" t="s">
        <v>31</v>
      </c>
      <c r="AM13" s="347"/>
      <c r="AN13" s="347"/>
      <c r="AO13" s="347"/>
      <c r="AP13" s="371"/>
      <c r="AQ13" s="36"/>
      <c r="AR13" s="359"/>
      <c r="AS13" s="343"/>
      <c r="AT13" s="362"/>
      <c r="AU13" s="356"/>
      <c r="AV13" s="343"/>
      <c r="AW13" s="362"/>
      <c r="AX13" s="356"/>
      <c r="AY13" s="365"/>
      <c r="AZ13" s="343"/>
      <c r="BA13" s="356"/>
      <c r="BB13" s="47" t="s">
        <v>67</v>
      </c>
      <c r="BC13" s="48">
        <f>SUBTOTAL(9,AY:AY)</f>
        <v>4</v>
      </c>
      <c r="BD13" s="49" t="s">
        <v>73</v>
      </c>
      <c r="BE13" s="40"/>
      <c r="BF13" s="359"/>
      <c r="BG13" s="343"/>
      <c r="BH13" s="395"/>
      <c r="BI13" s="359"/>
      <c r="BJ13" s="343"/>
      <c r="BK13" s="362"/>
      <c r="BL13" s="356"/>
      <c r="BM13" s="365"/>
      <c r="BN13" s="362"/>
      <c r="BO13" s="47" t="s">
        <v>74</v>
      </c>
      <c r="BP13" s="48">
        <f>SUBTOTAL(9,BM:BM)</f>
        <v>98</v>
      </c>
      <c r="BQ13" s="49" t="s">
        <v>75</v>
      </c>
      <c r="BS13" s="25"/>
      <c r="BT13" s="26"/>
      <c r="BU13" s="42"/>
      <c r="BV13" s="43"/>
    </row>
    <row r="14" spans="1:74" s="41" customFormat="1" ht="29.25" thickBot="1" x14ac:dyDescent="0.3">
      <c r="A14" s="351"/>
      <c r="B14" s="344"/>
      <c r="C14" s="344"/>
      <c r="D14" s="344"/>
      <c r="E14" s="344"/>
      <c r="F14" s="344"/>
      <c r="G14" s="344"/>
      <c r="H14" s="335" t="s">
        <v>0</v>
      </c>
      <c r="I14" s="335" t="s">
        <v>1</v>
      </c>
      <c r="J14" s="336" t="s">
        <v>2</v>
      </c>
      <c r="K14" s="336" t="s">
        <v>3</v>
      </c>
      <c r="L14" s="336" t="s">
        <v>18</v>
      </c>
      <c r="M14" s="336" t="s">
        <v>19</v>
      </c>
      <c r="N14" s="336" t="s">
        <v>18</v>
      </c>
      <c r="O14" s="336" t="s">
        <v>19</v>
      </c>
      <c r="P14" s="336" t="s">
        <v>18</v>
      </c>
      <c r="Q14" s="336" t="s">
        <v>19</v>
      </c>
      <c r="R14" s="336" t="s">
        <v>18</v>
      </c>
      <c r="S14" s="336" t="s">
        <v>19</v>
      </c>
      <c r="T14" s="344"/>
      <c r="U14" s="336" t="s">
        <v>47</v>
      </c>
      <c r="V14" s="336" t="s">
        <v>48</v>
      </c>
      <c r="W14" s="344"/>
      <c r="X14" s="341"/>
      <c r="Y14" s="339"/>
      <c r="Z14" s="341"/>
      <c r="AA14" s="339"/>
      <c r="AB14" s="344"/>
      <c r="AC14" s="344"/>
      <c r="AD14" s="363"/>
      <c r="AE14" s="376"/>
      <c r="AF14" s="339"/>
      <c r="AG14" s="341"/>
      <c r="AH14" s="339"/>
      <c r="AI14" s="341"/>
      <c r="AJ14" s="339"/>
      <c r="AK14" s="341"/>
      <c r="AL14" s="339"/>
      <c r="AM14" s="348"/>
      <c r="AN14" s="348"/>
      <c r="AO14" s="348"/>
      <c r="AP14" s="372"/>
      <c r="AQ14" s="36"/>
      <c r="AR14" s="360"/>
      <c r="AS14" s="344"/>
      <c r="AT14" s="363"/>
      <c r="AU14" s="357"/>
      <c r="AV14" s="344"/>
      <c r="AW14" s="363"/>
      <c r="AX14" s="357"/>
      <c r="AY14" s="366"/>
      <c r="AZ14" s="344"/>
      <c r="BA14" s="357"/>
      <c r="BB14" s="44" t="s">
        <v>66</v>
      </c>
      <c r="BC14" s="45">
        <f>SUBTOTAL(9,AZ:AZ)</f>
        <v>4</v>
      </c>
      <c r="BD14" s="46">
        <f>IF(BC14=0,1,BC13/BC14)</f>
        <v>1</v>
      </c>
      <c r="BE14" s="40"/>
      <c r="BF14" s="360"/>
      <c r="BG14" s="344"/>
      <c r="BH14" s="396"/>
      <c r="BI14" s="360"/>
      <c r="BJ14" s="344"/>
      <c r="BK14" s="363"/>
      <c r="BL14" s="357"/>
      <c r="BM14" s="366"/>
      <c r="BN14" s="363"/>
      <c r="BO14" s="44" t="s">
        <v>66</v>
      </c>
      <c r="BP14" s="45">
        <f>SUBTOTAL(9,BN:BN)</f>
        <v>98</v>
      </c>
      <c r="BQ14" s="46">
        <f>IF(BP14=0,1,BP13/BP14)</f>
        <v>1</v>
      </c>
      <c r="BS14" s="50"/>
      <c r="BT14" s="51"/>
      <c r="BU14" s="42"/>
      <c r="BV14" s="43"/>
    </row>
    <row r="15" spans="1:74" s="11" customFormat="1" ht="15" thickBot="1" x14ac:dyDescent="0.3">
      <c r="A15" s="52">
        <v>0</v>
      </c>
      <c r="B15" s="53">
        <v>1</v>
      </c>
      <c r="C15" s="53">
        <v>2</v>
      </c>
      <c r="D15" s="53">
        <v>3</v>
      </c>
      <c r="E15" s="53">
        <v>4</v>
      </c>
      <c r="F15" s="53">
        <v>5</v>
      </c>
      <c r="G15" s="53">
        <v>6</v>
      </c>
      <c r="H15" s="54">
        <v>7</v>
      </c>
      <c r="I15" s="54">
        <v>8</v>
      </c>
      <c r="J15" s="53">
        <v>9</v>
      </c>
      <c r="K15" s="53">
        <v>10</v>
      </c>
      <c r="L15" s="53">
        <v>11</v>
      </c>
      <c r="M15" s="53">
        <v>12</v>
      </c>
      <c r="N15" s="53">
        <v>13</v>
      </c>
      <c r="O15" s="53">
        <v>14</v>
      </c>
      <c r="P15" s="53">
        <v>15</v>
      </c>
      <c r="Q15" s="53">
        <v>16</v>
      </c>
      <c r="R15" s="53">
        <v>17</v>
      </c>
      <c r="S15" s="53">
        <v>18</v>
      </c>
      <c r="T15" s="53">
        <v>19</v>
      </c>
      <c r="U15" s="53">
        <v>20</v>
      </c>
      <c r="V15" s="53">
        <v>21</v>
      </c>
      <c r="W15" s="53">
        <v>22</v>
      </c>
      <c r="X15" s="54">
        <v>23</v>
      </c>
      <c r="Y15" s="54">
        <v>24</v>
      </c>
      <c r="Z15" s="54">
        <v>25</v>
      </c>
      <c r="AA15" s="54">
        <v>26</v>
      </c>
      <c r="AB15" s="53">
        <v>27</v>
      </c>
      <c r="AC15" s="53">
        <v>28</v>
      </c>
      <c r="AD15" s="55">
        <v>29</v>
      </c>
      <c r="AE15" s="108">
        <v>30</v>
      </c>
      <c r="AF15" s="54">
        <v>31</v>
      </c>
      <c r="AG15" s="54">
        <v>32</v>
      </c>
      <c r="AH15" s="54">
        <v>33</v>
      </c>
      <c r="AI15" s="54">
        <v>34</v>
      </c>
      <c r="AJ15" s="54">
        <v>35</v>
      </c>
      <c r="AK15" s="54">
        <v>36</v>
      </c>
      <c r="AL15" s="54">
        <v>37</v>
      </c>
      <c r="AM15" s="54">
        <v>38</v>
      </c>
      <c r="AN15" s="54">
        <v>39</v>
      </c>
      <c r="AO15" s="54">
        <v>40</v>
      </c>
      <c r="AP15" s="109">
        <v>41</v>
      </c>
      <c r="AQ15" s="56"/>
      <c r="AR15" s="110"/>
      <c r="AS15" s="111"/>
      <c r="AT15" s="112"/>
      <c r="AU15" s="110"/>
      <c r="AV15" s="111"/>
      <c r="AW15" s="113"/>
      <c r="AX15" s="110"/>
      <c r="AY15" s="111"/>
      <c r="AZ15" s="112"/>
      <c r="BB15" s="57"/>
      <c r="BC15" s="57"/>
      <c r="BD15" s="57"/>
      <c r="BE15" s="57"/>
      <c r="BF15" s="108"/>
      <c r="BG15" s="111"/>
      <c r="BH15" s="113"/>
      <c r="BI15" s="108"/>
      <c r="BJ15" s="111"/>
      <c r="BK15" s="112"/>
      <c r="BL15" s="114"/>
      <c r="BM15" s="111"/>
      <c r="BN15" s="112"/>
      <c r="BO15" s="57"/>
      <c r="BP15" s="57"/>
    </row>
    <row r="16" spans="1:74" s="57" customFormat="1" ht="42.75" x14ac:dyDescent="0.25">
      <c r="A16" s="58">
        <v>1</v>
      </c>
      <c r="B16" s="59" t="s">
        <v>88</v>
      </c>
      <c r="C16" s="59" t="s">
        <v>81</v>
      </c>
      <c r="D16" s="60" t="s">
        <v>190</v>
      </c>
      <c r="E16" s="59">
        <v>124965</v>
      </c>
      <c r="F16" s="59" t="s">
        <v>82</v>
      </c>
      <c r="G16" s="59" t="s">
        <v>162</v>
      </c>
      <c r="H16" s="61">
        <v>594524.28</v>
      </c>
      <c r="I16" s="61">
        <v>607357.25</v>
      </c>
      <c r="J16" s="61">
        <v>594524.28</v>
      </c>
      <c r="K16" s="61">
        <v>607357.25</v>
      </c>
      <c r="L16" s="59" t="s">
        <v>88</v>
      </c>
      <c r="M16" s="59" t="s">
        <v>88</v>
      </c>
      <c r="N16" s="59" t="s">
        <v>159</v>
      </c>
      <c r="O16" s="59" t="s">
        <v>160</v>
      </c>
      <c r="P16" s="59" t="s">
        <v>88</v>
      </c>
      <c r="Q16" s="59" t="s">
        <v>88</v>
      </c>
      <c r="R16" s="59" t="s">
        <v>88</v>
      </c>
      <c r="S16" s="59" t="s">
        <v>88</v>
      </c>
      <c r="T16" s="59" t="s">
        <v>97</v>
      </c>
      <c r="U16" s="59"/>
      <c r="V16" s="59" t="s">
        <v>160</v>
      </c>
      <c r="W16" s="62" t="s">
        <v>89</v>
      </c>
      <c r="X16" s="63"/>
      <c r="Y16" s="64"/>
      <c r="Z16" s="63"/>
      <c r="AA16" s="64"/>
      <c r="AB16" s="59" t="s">
        <v>90</v>
      </c>
      <c r="AC16" s="59"/>
      <c r="AD16" s="134"/>
      <c r="AE16" s="84"/>
      <c r="AF16" s="64"/>
      <c r="AG16" s="63"/>
      <c r="AH16" s="64"/>
      <c r="AI16" s="63"/>
      <c r="AJ16" s="64"/>
      <c r="AK16" s="63"/>
      <c r="AL16" s="64"/>
      <c r="AM16" s="65"/>
      <c r="AN16" s="65"/>
      <c r="AO16" s="65"/>
      <c r="AP16" s="66" t="s">
        <v>127</v>
      </c>
      <c r="AQ16" s="67"/>
      <c r="AR16" s="68" t="str">
        <f t="shared" ref="AR16:AR41" si="0">IF(B16="X",IF(AN16="","Afectat sau NU?",IF(AN16="DA",IF(((AK16+AL16)-(AE16+AF16))*24&lt;-720,"Neinformat",((AK16+AL16)-(AE16+AF16))*24),"Nu a fost afectat producator/consumator")),"")</f>
        <v/>
      </c>
      <c r="AS16" s="69" t="str">
        <f t="shared" ref="AS16:AS41" si="1">IF(B16="X",IF(AN16="DA",IF(AR16&lt;6,LEN(TRIM(V16))-LEN(SUBSTITUTE(V16,CHAR(44),""))+1,0),"-"),"")</f>
        <v/>
      </c>
      <c r="AT16" s="70" t="str">
        <f t="shared" ref="AT16:AT41" si="2">IF(B16="X",IF(AN16="DA",LEN(TRIM(V16))-LEN(SUBSTITUTE(V16,CHAR(44),""))+1,"-"),"")</f>
        <v/>
      </c>
      <c r="AU16" s="180" t="str">
        <f t="shared" ref="AU16:AU41" si="3">IF(B16="X",IF(AN16="","Afectat sau NU?",IF(AN16="DA",IF(((AI16+AJ16)-(AE16+AF16))*24&lt;-720,"Neinformat",((AI16+AJ16)-(AE16+AF16))*24),"Nu a fost afectat producator/consumator")),"")</f>
        <v/>
      </c>
      <c r="AV16" s="69" t="str">
        <f t="shared" ref="AV16:AV41" si="4">IF(B16="X",IF(AN16="DA",IF(AU16&lt;6,LEN(TRIM(U16))-LEN(SUBSTITUTE(U16,CHAR(44),""))+1,0),"-"),"")</f>
        <v/>
      </c>
      <c r="AW16" s="188" t="str">
        <f t="shared" ref="AW16:AW41" si="5">IF(B16="X",IF(AN16="DA",LEN(TRIM(U16))-LEN(SUBSTITUTE(U16,CHAR(44),""))+1,"-"),"")</f>
        <v/>
      </c>
      <c r="AX16" s="68" t="str">
        <f t="shared" ref="AX16:AX41" si="6">IF(B16="X",IF(AN16="","Afectat sau NU?",IF(AN16="DA",((AG16+AH16)-(AE16+AF16))*24,"Nu a fost afectat producator/consumator")),"")</f>
        <v/>
      </c>
      <c r="AY16" s="69" t="str">
        <f t="shared" ref="AY16:AY41" si="7">IF(B16="X",IF(AN16="DA",IF(AX16&gt;24,IF(BA16="NU",0,LEN(TRIM(V16))-LEN(SUBSTITUTE(V16,CHAR(44),""))+1),0),"-"),"")</f>
        <v/>
      </c>
      <c r="AZ16" s="70" t="str">
        <f t="shared" ref="AZ16:AZ41" si="8">IF(B16="X",IF(AN16="DA",IF(AX16&gt;24,LEN(TRIM(V16))-LEN(SUBSTITUTE(V16,CHAR(44),""))+1,0),"-"),"")</f>
        <v/>
      </c>
      <c r="BF16" s="71" t="str">
        <f t="shared" ref="BF16:BF41" si="9">IF(C16="X",IF(AN16="","Afectat sau NU?",IF(AN16="DA",IF(AK16="","Neinformat",NETWORKDAYS(AK16+AL16,AE16+AF16,$BS$2:$BS$14)-2),"Nu a fost afectat producator/consumator")),"")</f>
        <v>Afectat sau NU?</v>
      </c>
      <c r="BG16" s="69" t="str">
        <f t="shared" ref="BG16:BG41" si="10">IF(C16="X",IF(AN16="DA",IF(AND(BF16&gt;=5,AK16&lt;&gt;""),LEN(TRIM(V16))-LEN(SUBSTITUTE(V16,CHAR(44),""))+1,0),"-"),"")</f>
        <v>-</v>
      </c>
      <c r="BH16" s="188" t="str">
        <f t="shared" ref="BH16:BH41" si="11">IF(C16="X",IF(AN16="DA",LEN(TRIM(V16))-LEN(SUBSTITUTE(V16,CHAR(44),""))+1,"-"),"")</f>
        <v>-</v>
      </c>
      <c r="BI16" s="71" t="str">
        <f t="shared" ref="BI16:BI41" si="12">IF(C16="X",IF(AN16="","Afectat sau NU?",IF(AN16="DA",IF(AI16="","Neinformat",NETWORKDAYS(AI16+AJ16,AE16+AF16,$BS$2:$BS$14)-2),"Nu a fost afectat producator/consumator")),"")</f>
        <v>Afectat sau NU?</v>
      </c>
      <c r="BJ16" s="69" t="str">
        <f t="shared" ref="BJ16:BJ41" si="13">IF(C16="X",IF(AN16="DA",IF(AND(BI16&gt;=5,AI16&lt;&gt;""),LEN(TRIM(U16))-LEN(SUBSTITUTE(U16,CHAR(44),""))+1,0),"-"),"")</f>
        <v>-</v>
      </c>
      <c r="BK16" s="70" t="str">
        <f t="shared" ref="BK16:BK41" si="14">IF(C16="X",IF(AN16="DA",LEN(TRIM(U16))-LEN(SUBSTITUTE(U16,CHAR(44),""))+1,"-"),"")</f>
        <v>-</v>
      </c>
      <c r="BL16" s="337" t="str">
        <f t="shared" ref="BL16:BL41" si="15">IF(C16="X",IF(AN16="","Afectat sau NU?",IF(AN16="DA",((AG16+AH16)-(Z16+AA16))*24,"Nu a fost afectat producator/consumator")),"")</f>
        <v>Afectat sau NU?</v>
      </c>
      <c r="BM16" s="69" t="str">
        <f t="shared" ref="BM16:BM41" si="16">IF(C16="X",IF(AN16&lt;&gt;"DA","-",IF(AND(AN16="DA",BL16&lt;=0),LEN(TRIM(V16))-LEN(SUBSTITUTE(V16,CHAR(44),""))+1+LEN(TRIM(U16))-LEN(SUBSTITUTE(U16,CHAR(44),""))+1,0)),"")</f>
        <v>-</v>
      </c>
      <c r="BN16" s="70" t="str">
        <f t="shared" ref="BN16:BN41" si="17">IF(C16="X",IF(AN16="DA",LEN(TRIM(V16))-LEN(SUBSTITUTE(V16,CHAR(44),""))+1+LEN(TRIM(U16))-LEN(SUBSTITUTE(U16,CHAR(44),""))+1,"-"),"")</f>
        <v>-</v>
      </c>
    </row>
    <row r="17" spans="1:66" s="57" customFormat="1" ht="28.5" x14ac:dyDescent="0.25">
      <c r="A17" s="72">
        <f>A16+1</f>
        <v>2</v>
      </c>
      <c r="B17" s="73" t="s">
        <v>88</v>
      </c>
      <c r="C17" s="73" t="s">
        <v>81</v>
      </c>
      <c r="D17" s="74" t="s">
        <v>190</v>
      </c>
      <c r="E17" s="73">
        <v>124992</v>
      </c>
      <c r="F17" s="73" t="s">
        <v>161</v>
      </c>
      <c r="G17" s="73" t="s">
        <v>162</v>
      </c>
      <c r="H17" s="75">
        <v>595164.76</v>
      </c>
      <c r="I17" s="75">
        <v>604317.65</v>
      </c>
      <c r="J17" s="75">
        <v>595164.76</v>
      </c>
      <c r="K17" s="75">
        <v>604317.65</v>
      </c>
      <c r="L17" s="73" t="s">
        <v>88</v>
      </c>
      <c r="M17" s="73" t="s">
        <v>88</v>
      </c>
      <c r="N17" s="73" t="s">
        <v>164</v>
      </c>
      <c r="O17" s="73" t="s">
        <v>163</v>
      </c>
      <c r="P17" s="73" t="s">
        <v>88</v>
      </c>
      <c r="Q17" s="73" t="s">
        <v>88</v>
      </c>
      <c r="R17" s="73" t="s">
        <v>88</v>
      </c>
      <c r="S17" s="73" t="s">
        <v>88</v>
      </c>
      <c r="T17" s="73" t="s">
        <v>97</v>
      </c>
      <c r="U17" s="73"/>
      <c r="V17" s="73" t="s">
        <v>165</v>
      </c>
      <c r="W17" s="76" t="s">
        <v>89</v>
      </c>
      <c r="X17" s="77"/>
      <c r="Y17" s="78"/>
      <c r="Z17" s="77"/>
      <c r="AA17" s="78"/>
      <c r="AB17" s="73" t="s">
        <v>90</v>
      </c>
      <c r="AC17" s="73"/>
      <c r="AD17" s="163"/>
      <c r="AE17" s="85"/>
      <c r="AF17" s="78"/>
      <c r="AG17" s="77"/>
      <c r="AH17" s="78"/>
      <c r="AI17" s="77"/>
      <c r="AJ17" s="78"/>
      <c r="AK17" s="77"/>
      <c r="AL17" s="78"/>
      <c r="AM17" s="79"/>
      <c r="AN17" s="79"/>
      <c r="AO17" s="79"/>
      <c r="AP17" s="80" t="s">
        <v>127</v>
      </c>
      <c r="AQ17" s="67"/>
      <c r="AR17" s="86" t="str">
        <f t="shared" ref="AR17:AR22" si="18">IF(B17="X",IF(AN17="","Afectat sau NU?",IF(AN17="DA",IF(((AK17+AL17)-(AE17+AF17))*24&lt;-720,"Neinformat",((AK17+AL17)-(AE17+AF17))*24),"Nu a fost afectat producator/consumator")),"")</f>
        <v/>
      </c>
      <c r="AS17" s="87" t="str">
        <f t="shared" ref="AS17:AS22" si="19">IF(B17="X",IF(AN17="DA",IF(AR17&lt;6,LEN(TRIM(V17))-LEN(SUBSTITUTE(V17,CHAR(44),""))+1,0),"-"),"")</f>
        <v/>
      </c>
      <c r="AT17" s="88" t="str">
        <f t="shared" ref="AT17:AT22" si="20">IF(B17="X",IF(AN17="DA",LEN(TRIM(V17))-LEN(SUBSTITUTE(V17,CHAR(44),""))+1,"-"),"")</f>
        <v/>
      </c>
      <c r="AU17" s="181" t="str">
        <f t="shared" ref="AU17:AU22" si="21">IF(B17="X",IF(AN17="","Afectat sau NU?",IF(AN17="DA",IF(((AI17+AJ17)-(AE17+AF17))*24&lt;-720,"Neinformat",((AI17+AJ17)-(AE17+AF17))*24),"Nu a fost afectat producator/consumator")),"")</f>
        <v/>
      </c>
      <c r="AV17" s="87" t="str">
        <f t="shared" ref="AV17:AV22" si="22">IF(B17="X",IF(AN17="DA",IF(AU17&lt;6,LEN(TRIM(U17))-LEN(SUBSTITUTE(U17,CHAR(44),""))+1,0),"-"),"")</f>
        <v/>
      </c>
      <c r="AW17" s="189" t="str">
        <f t="shared" ref="AW17:AW22" si="23">IF(B17="X",IF(AN17="DA",LEN(TRIM(U17))-LEN(SUBSTITUTE(U17,CHAR(44),""))+1,"-"),"")</f>
        <v/>
      </c>
      <c r="AX17" s="86" t="str">
        <f t="shared" ref="AX17:AX22" si="24">IF(B17="X",IF(AN17="","Afectat sau NU?",IF(AN17="DA",((AG17+AH17)-(AE17+AF17))*24,"Nu a fost afectat producator/consumator")),"")</f>
        <v/>
      </c>
      <c r="AY17" s="87" t="str">
        <f t="shared" ref="AY17:AY22" si="25">IF(B17="X",IF(AN17="DA",IF(AX17&gt;24,IF(BA17="NU",0,LEN(TRIM(V17))-LEN(SUBSTITUTE(V17,CHAR(44),""))+1),0),"-"),"")</f>
        <v/>
      </c>
      <c r="AZ17" s="88" t="str">
        <f t="shared" ref="AZ17:AZ22" si="26">IF(B17="X",IF(AN17="DA",IF(AX17&gt;24,LEN(TRIM(V17))-LEN(SUBSTITUTE(V17,CHAR(44),""))+1,0),"-"),"")</f>
        <v/>
      </c>
      <c r="BF17" s="89" t="str">
        <f t="shared" ref="BF17:BF21" si="27">IF(C17="X",IF(AN17="","Afectat sau NU?",IF(AN17="DA",IF(AK17="","Neinformat",NETWORKDAYS(AK17+AL17,AE17+AF17,$BS$2:$BS$14)-2),"Nu a fost afectat producator/consumator")),"")</f>
        <v>Afectat sau NU?</v>
      </c>
      <c r="BG17" s="87" t="str">
        <f t="shared" ref="BG17:BG21" si="28">IF(C17="X",IF(AN17="DA",IF(AND(BF17&gt;=5,AK17&lt;&gt;""),LEN(TRIM(V17))-LEN(SUBSTITUTE(V17,CHAR(44),""))+1,0),"-"),"")</f>
        <v>-</v>
      </c>
      <c r="BH17" s="189" t="str">
        <f t="shared" ref="BH17:BH21" si="29">IF(C17="X",IF(AN17="DA",LEN(TRIM(V17))-LEN(SUBSTITUTE(V17,CHAR(44),""))+1,"-"),"")</f>
        <v>-</v>
      </c>
      <c r="BI17" s="89" t="str">
        <f t="shared" ref="BI17:BI21" si="30">IF(C17="X",IF(AN17="","Afectat sau NU?",IF(AN17="DA",IF(AI17="","Neinformat",NETWORKDAYS(AI17+AJ17,AE17+AF17,$BS$2:$BS$14)-2),"Nu a fost afectat producator/consumator")),"")</f>
        <v>Afectat sau NU?</v>
      </c>
      <c r="BJ17" s="87" t="str">
        <f t="shared" ref="BJ17:BJ21" si="31">IF(C17="X",IF(AN17="DA",IF(AND(BI17&gt;=5,AI17&lt;&gt;""),LEN(TRIM(U17))-LEN(SUBSTITUTE(U17,CHAR(44),""))+1,0),"-"),"")</f>
        <v>-</v>
      </c>
      <c r="BK17" s="88" t="str">
        <f t="shared" ref="BK17:BK21" si="32">IF(C17="X",IF(AN17="DA",LEN(TRIM(U17))-LEN(SUBSTITUTE(U17,CHAR(44),""))+1,"-"),"")</f>
        <v>-</v>
      </c>
      <c r="BL17" s="197" t="str">
        <f t="shared" ref="BL17:BL20" si="33">IF(C17="X",IF(AN17="","Afectat sau NU?",IF(AN17="DA",((AG17+AH17)-(Z17+AA17))*24,"Nu a fost afectat producator/consumator")),"")</f>
        <v>Afectat sau NU?</v>
      </c>
      <c r="BM17" s="87" t="str">
        <f t="shared" ref="BM17:BM21" si="34">IF(C17="X",IF(AN17&lt;&gt;"DA","-",IF(AND(AN17="DA",BL17&lt;=0),LEN(TRIM(V17))-LEN(SUBSTITUTE(V17,CHAR(44),""))+1+LEN(TRIM(U17))-LEN(SUBSTITUTE(U17,CHAR(44),""))+1,0)),"")</f>
        <v>-</v>
      </c>
      <c r="BN17" s="88" t="str">
        <f t="shared" ref="BN17:BN21" si="35">IF(C17="X",IF(AN17="DA",LEN(TRIM(V17))-LEN(SUBSTITUTE(V17,CHAR(44),""))+1+LEN(TRIM(U17))-LEN(SUBSTITUTE(U17,CHAR(44),""))+1,"-"),"")</f>
        <v>-</v>
      </c>
    </row>
    <row r="18" spans="1:66" s="57" customFormat="1" ht="28.5" x14ac:dyDescent="0.25">
      <c r="A18" s="72">
        <f t="shared" ref="A18:A85" si="36">A17+1</f>
        <v>3</v>
      </c>
      <c r="B18" s="73" t="s">
        <v>88</v>
      </c>
      <c r="C18" s="73" t="s">
        <v>81</v>
      </c>
      <c r="D18" s="74" t="s">
        <v>190</v>
      </c>
      <c r="E18" s="73">
        <v>124992</v>
      </c>
      <c r="F18" s="73" t="s">
        <v>161</v>
      </c>
      <c r="G18" s="73" t="s">
        <v>162</v>
      </c>
      <c r="H18" s="75">
        <v>595078.51</v>
      </c>
      <c r="I18" s="75">
        <v>604354.39</v>
      </c>
      <c r="J18" s="75">
        <v>595078.51</v>
      </c>
      <c r="K18" s="75">
        <v>604354.39</v>
      </c>
      <c r="L18" s="73" t="s">
        <v>88</v>
      </c>
      <c r="M18" s="73" t="s">
        <v>88</v>
      </c>
      <c r="N18" s="73" t="s">
        <v>83</v>
      </c>
      <c r="O18" s="73" t="s">
        <v>166</v>
      </c>
      <c r="P18" s="73" t="s">
        <v>88</v>
      </c>
      <c r="Q18" s="73" t="s">
        <v>88</v>
      </c>
      <c r="R18" s="73" t="s">
        <v>88</v>
      </c>
      <c r="S18" s="73" t="s">
        <v>88</v>
      </c>
      <c r="T18" s="73" t="s">
        <v>97</v>
      </c>
      <c r="U18" s="73"/>
      <c r="V18" s="73" t="s">
        <v>167</v>
      </c>
      <c r="W18" s="76" t="s">
        <v>89</v>
      </c>
      <c r="X18" s="77"/>
      <c r="Y18" s="78"/>
      <c r="Z18" s="77"/>
      <c r="AA18" s="78"/>
      <c r="AB18" s="73" t="s">
        <v>90</v>
      </c>
      <c r="AC18" s="73"/>
      <c r="AD18" s="163"/>
      <c r="AE18" s="85"/>
      <c r="AF18" s="78"/>
      <c r="AG18" s="77"/>
      <c r="AH18" s="78"/>
      <c r="AI18" s="77"/>
      <c r="AJ18" s="78"/>
      <c r="AK18" s="77"/>
      <c r="AL18" s="78"/>
      <c r="AM18" s="79"/>
      <c r="AN18" s="79"/>
      <c r="AO18" s="79"/>
      <c r="AP18" s="80" t="s">
        <v>127</v>
      </c>
      <c r="AQ18" s="67"/>
      <c r="AR18" s="86" t="str">
        <f t="shared" si="18"/>
        <v/>
      </c>
      <c r="AS18" s="87" t="str">
        <f t="shared" si="19"/>
        <v/>
      </c>
      <c r="AT18" s="88" t="str">
        <f t="shared" si="20"/>
        <v/>
      </c>
      <c r="AU18" s="181" t="str">
        <f t="shared" si="21"/>
        <v/>
      </c>
      <c r="AV18" s="87" t="str">
        <f t="shared" si="22"/>
        <v/>
      </c>
      <c r="AW18" s="189" t="str">
        <f t="shared" si="23"/>
        <v/>
      </c>
      <c r="AX18" s="86" t="str">
        <f t="shared" si="24"/>
        <v/>
      </c>
      <c r="AY18" s="87" t="str">
        <f t="shared" si="25"/>
        <v/>
      </c>
      <c r="AZ18" s="88" t="str">
        <f t="shared" si="26"/>
        <v/>
      </c>
      <c r="BF18" s="89" t="str">
        <f t="shared" si="27"/>
        <v>Afectat sau NU?</v>
      </c>
      <c r="BG18" s="87" t="str">
        <f t="shared" si="28"/>
        <v>-</v>
      </c>
      <c r="BH18" s="189" t="str">
        <f t="shared" si="29"/>
        <v>-</v>
      </c>
      <c r="BI18" s="89" t="str">
        <f t="shared" si="30"/>
        <v>Afectat sau NU?</v>
      </c>
      <c r="BJ18" s="87" t="str">
        <f t="shared" si="31"/>
        <v>-</v>
      </c>
      <c r="BK18" s="88" t="str">
        <f t="shared" si="32"/>
        <v>-</v>
      </c>
      <c r="BL18" s="197" t="str">
        <f t="shared" si="33"/>
        <v>Afectat sau NU?</v>
      </c>
      <c r="BM18" s="87" t="str">
        <f t="shared" si="34"/>
        <v>-</v>
      </c>
      <c r="BN18" s="88" t="str">
        <f t="shared" si="35"/>
        <v>-</v>
      </c>
    </row>
    <row r="19" spans="1:66" s="57" customFormat="1" ht="28.5" x14ac:dyDescent="0.25">
      <c r="A19" s="72">
        <f t="shared" si="36"/>
        <v>4</v>
      </c>
      <c r="B19" s="73" t="s">
        <v>88</v>
      </c>
      <c r="C19" s="73" t="s">
        <v>81</v>
      </c>
      <c r="D19" s="74" t="s">
        <v>190</v>
      </c>
      <c r="E19" s="73">
        <v>124992</v>
      </c>
      <c r="F19" s="73" t="s">
        <v>161</v>
      </c>
      <c r="G19" s="73" t="s">
        <v>162</v>
      </c>
      <c r="H19" s="75">
        <v>594758.28</v>
      </c>
      <c r="I19" s="75">
        <v>604040.56000000006</v>
      </c>
      <c r="J19" s="75">
        <v>594758.28</v>
      </c>
      <c r="K19" s="75">
        <v>604040.56000000006</v>
      </c>
      <c r="L19" s="73" t="s">
        <v>88</v>
      </c>
      <c r="M19" s="73" t="s">
        <v>88</v>
      </c>
      <c r="N19" s="73" t="s">
        <v>168</v>
      </c>
      <c r="O19" s="73" t="s">
        <v>161</v>
      </c>
      <c r="P19" s="73" t="s">
        <v>88</v>
      </c>
      <c r="Q19" s="73" t="s">
        <v>88</v>
      </c>
      <c r="R19" s="73" t="s">
        <v>88</v>
      </c>
      <c r="S19" s="73" t="s">
        <v>88</v>
      </c>
      <c r="T19" s="73" t="s">
        <v>113</v>
      </c>
      <c r="U19" s="73"/>
      <c r="V19" s="73" t="s">
        <v>144</v>
      </c>
      <c r="W19" s="76" t="s">
        <v>89</v>
      </c>
      <c r="X19" s="77"/>
      <c r="Y19" s="78"/>
      <c r="Z19" s="77"/>
      <c r="AA19" s="78"/>
      <c r="AB19" s="73" t="s">
        <v>90</v>
      </c>
      <c r="AC19" s="73"/>
      <c r="AD19" s="163"/>
      <c r="AE19" s="85"/>
      <c r="AF19" s="78"/>
      <c r="AG19" s="77"/>
      <c r="AH19" s="78"/>
      <c r="AI19" s="77"/>
      <c r="AJ19" s="78"/>
      <c r="AK19" s="77"/>
      <c r="AL19" s="78"/>
      <c r="AM19" s="79"/>
      <c r="AN19" s="79"/>
      <c r="AO19" s="79"/>
      <c r="AP19" s="80" t="s">
        <v>127</v>
      </c>
      <c r="AQ19" s="67"/>
      <c r="AR19" s="86" t="str">
        <f t="shared" ref="AR19" si="37">IF(B19="X",IF(AN19="","Afectat sau NU?",IF(AN19="DA",IF(((AK19+AL19)-(AE19+AF19))*24&lt;-720,"Neinformat",((AK19+AL19)-(AE19+AF19))*24),"Nu a fost afectat producator/consumator")),"")</f>
        <v/>
      </c>
      <c r="AS19" s="87" t="str">
        <f t="shared" ref="AS19" si="38">IF(B19="X",IF(AN19="DA",IF(AR19&lt;6,LEN(TRIM(V19))-LEN(SUBSTITUTE(V19,CHAR(44),""))+1,0),"-"),"")</f>
        <v/>
      </c>
      <c r="AT19" s="88" t="str">
        <f t="shared" ref="AT19" si="39">IF(B19="X",IF(AN19="DA",LEN(TRIM(V19))-LEN(SUBSTITUTE(V19,CHAR(44),""))+1,"-"),"")</f>
        <v/>
      </c>
      <c r="AU19" s="181" t="str">
        <f t="shared" ref="AU19" si="40">IF(B19="X",IF(AN19="","Afectat sau NU?",IF(AN19="DA",IF(((AI19+AJ19)-(AE19+AF19))*24&lt;-720,"Neinformat",((AI19+AJ19)-(AE19+AF19))*24),"Nu a fost afectat producator/consumator")),"")</f>
        <v/>
      </c>
      <c r="AV19" s="87" t="str">
        <f t="shared" ref="AV19" si="41">IF(B19="X",IF(AN19="DA",IF(AU19&lt;6,LEN(TRIM(U19))-LEN(SUBSTITUTE(U19,CHAR(44),""))+1,0),"-"),"")</f>
        <v/>
      </c>
      <c r="AW19" s="189" t="str">
        <f t="shared" ref="AW19" si="42">IF(B19="X",IF(AN19="DA",LEN(TRIM(U19))-LEN(SUBSTITUTE(U19,CHAR(44),""))+1,"-"),"")</f>
        <v/>
      </c>
      <c r="AX19" s="86" t="str">
        <f t="shared" ref="AX19" si="43">IF(B19="X",IF(AN19="","Afectat sau NU?",IF(AN19="DA",((AG19+AH19)-(AE19+AF19))*24,"Nu a fost afectat producator/consumator")),"")</f>
        <v/>
      </c>
      <c r="AY19" s="87" t="str">
        <f t="shared" ref="AY19" si="44">IF(B19="X",IF(AN19="DA",IF(AX19&gt;24,IF(BA19="NU",0,LEN(TRIM(V19))-LEN(SUBSTITUTE(V19,CHAR(44),""))+1),0),"-"),"")</f>
        <v/>
      </c>
      <c r="AZ19" s="88" t="str">
        <f t="shared" ref="AZ19" si="45">IF(B19="X",IF(AN19="DA",IF(AX19&gt;24,LEN(TRIM(V19))-LEN(SUBSTITUTE(V19,CHAR(44),""))+1,0),"-"),"")</f>
        <v/>
      </c>
      <c r="BF19" s="89" t="str">
        <f t="shared" ref="BF19" si="46">IF(C19="X",IF(AN19="","Afectat sau NU?",IF(AN19="DA",IF(AK19="","Neinformat",NETWORKDAYS(AK19+AL19,AE19+AF19,$BS$2:$BS$14)-2),"Nu a fost afectat producator/consumator")),"")</f>
        <v>Afectat sau NU?</v>
      </c>
      <c r="BG19" s="87" t="str">
        <f t="shared" ref="BG19" si="47">IF(C19="X",IF(AN19="DA",IF(AND(BF19&gt;=5,AK19&lt;&gt;""),LEN(TRIM(V19))-LEN(SUBSTITUTE(V19,CHAR(44),""))+1,0),"-"),"")</f>
        <v>-</v>
      </c>
      <c r="BH19" s="189" t="str">
        <f t="shared" ref="BH19" si="48">IF(C19="X",IF(AN19="DA",LEN(TRIM(V19))-LEN(SUBSTITUTE(V19,CHAR(44),""))+1,"-"),"")</f>
        <v>-</v>
      </c>
      <c r="BI19" s="89" t="str">
        <f t="shared" ref="BI19" si="49">IF(C19="X",IF(AN19="","Afectat sau NU?",IF(AN19="DA",IF(AI19="","Neinformat",NETWORKDAYS(AI19+AJ19,AE19+AF19,$BS$2:$BS$14)-2),"Nu a fost afectat producator/consumator")),"")</f>
        <v>Afectat sau NU?</v>
      </c>
      <c r="BJ19" s="87" t="str">
        <f t="shared" ref="BJ19" si="50">IF(C19="X",IF(AN19="DA",IF(AND(BI19&gt;=5,AI19&lt;&gt;""),LEN(TRIM(U19))-LEN(SUBSTITUTE(U19,CHAR(44),""))+1,0),"-"),"")</f>
        <v>-</v>
      </c>
      <c r="BK19" s="88" t="str">
        <f t="shared" ref="BK19" si="51">IF(C19="X",IF(AN19="DA",LEN(TRIM(U19))-LEN(SUBSTITUTE(U19,CHAR(44),""))+1,"-"),"")</f>
        <v>-</v>
      </c>
      <c r="BL19" s="197" t="str">
        <f t="shared" ref="BL19" si="52">IF(C19="X",IF(AN19="","Afectat sau NU?",IF(AN19="DA",((AG19+AH19)-(Z19+AA19))*24,"Nu a fost afectat producator/consumator")),"")</f>
        <v>Afectat sau NU?</v>
      </c>
      <c r="BM19" s="87" t="str">
        <f t="shared" ref="BM19" si="53">IF(C19="X",IF(AN19&lt;&gt;"DA","-",IF(AND(AN19="DA",BL19&lt;=0),LEN(TRIM(V19))-LEN(SUBSTITUTE(V19,CHAR(44),""))+1+LEN(TRIM(U19))-LEN(SUBSTITUTE(U19,CHAR(44),""))+1,0)),"")</f>
        <v>-</v>
      </c>
      <c r="BN19" s="88" t="str">
        <f t="shared" ref="BN19" si="54">IF(C19="X",IF(AN19="DA",LEN(TRIM(V19))-LEN(SUBSTITUTE(V19,CHAR(44),""))+1+LEN(TRIM(U19))-LEN(SUBSTITUTE(U19,CHAR(44),""))+1,"-"),"")</f>
        <v>-</v>
      </c>
    </row>
    <row r="20" spans="1:66" s="57" customFormat="1" ht="28.5" x14ac:dyDescent="0.25">
      <c r="A20" s="72">
        <f t="shared" si="36"/>
        <v>5</v>
      </c>
      <c r="B20" s="73" t="s">
        <v>88</v>
      </c>
      <c r="C20" s="73" t="s">
        <v>81</v>
      </c>
      <c r="D20" s="74" t="s">
        <v>190</v>
      </c>
      <c r="E20" s="73">
        <v>122604</v>
      </c>
      <c r="F20" s="73" t="s">
        <v>85</v>
      </c>
      <c r="G20" s="73" t="s">
        <v>162</v>
      </c>
      <c r="H20" s="75">
        <v>589703.30000000005</v>
      </c>
      <c r="I20" s="75">
        <v>602610.30000000005</v>
      </c>
      <c r="J20" s="75">
        <v>589703.30000000005</v>
      </c>
      <c r="K20" s="75">
        <v>602610.30000000005</v>
      </c>
      <c r="L20" s="73" t="s">
        <v>88</v>
      </c>
      <c r="M20" s="73" t="s">
        <v>88</v>
      </c>
      <c r="N20" s="73" t="s">
        <v>84</v>
      </c>
      <c r="O20" s="73" t="s">
        <v>85</v>
      </c>
      <c r="P20" s="73" t="s">
        <v>88</v>
      </c>
      <c r="Q20" s="73" t="s">
        <v>88</v>
      </c>
      <c r="R20" s="73" t="s">
        <v>88</v>
      </c>
      <c r="S20" s="73" t="s">
        <v>88</v>
      </c>
      <c r="T20" s="73" t="s">
        <v>113</v>
      </c>
      <c r="U20" s="73"/>
      <c r="V20" s="73" t="s">
        <v>144</v>
      </c>
      <c r="W20" s="76" t="s">
        <v>89</v>
      </c>
      <c r="X20" s="77"/>
      <c r="Y20" s="78"/>
      <c r="Z20" s="77"/>
      <c r="AA20" s="78"/>
      <c r="AB20" s="73" t="s">
        <v>90</v>
      </c>
      <c r="AC20" s="73"/>
      <c r="AD20" s="163"/>
      <c r="AE20" s="85"/>
      <c r="AF20" s="78"/>
      <c r="AG20" s="77"/>
      <c r="AH20" s="78"/>
      <c r="AI20" s="77"/>
      <c r="AJ20" s="78"/>
      <c r="AK20" s="77"/>
      <c r="AL20" s="78"/>
      <c r="AM20" s="79"/>
      <c r="AN20" s="79"/>
      <c r="AO20" s="79"/>
      <c r="AP20" s="80" t="s">
        <v>127</v>
      </c>
      <c r="AQ20" s="67"/>
      <c r="AR20" s="86" t="str">
        <f t="shared" si="18"/>
        <v/>
      </c>
      <c r="AS20" s="87" t="str">
        <f t="shared" si="19"/>
        <v/>
      </c>
      <c r="AT20" s="88" t="str">
        <f t="shared" si="20"/>
        <v/>
      </c>
      <c r="AU20" s="181" t="str">
        <f t="shared" si="21"/>
        <v/>
      </c>
      <c r="AV20" s="87" t="str">
        <f t="shared" si="22"/>
        <v/>
      </c>
      <c r="AW20" s="189" t="str">
        <f t="shared" si="23"/>
        <v/>
      </c>
      <c r="AX20" s="86" t="str">
        <f t="shared" si="24"/>
        <v/>
      </c>
      <c r="AY20" s="87" t="str">
        <f t="shared" si="25"/>
        <v/>
      </c>
      <c r="AZ20" s="88" t="str">
        <f t="shared" si="26"/>
        <v/>
      </c>
      <c r="BF20" s="89" t="str">
        <f t="shared" si="27"/>
        <v>Afectat sau NU?</v>
      </c>
      <c r="BG20" s="87" t="str">
        <f t="shared" si="28"/>
        <v>-</v>
      </c>
      <c r="BH20" s="189" t="str">
        <f t="shared" si="29"/>
        <v>-</v>
      </c>
      <c r="BI20" s="89" t="str">
        <f>IF(C20="X",IF(AN20="","Afectat sau NU?",IF(AN20="DA",IF(AI20="","Neinformat",NETWORKDAYS(AI20+AJ20,AE20+AF20,$BS$2:$BS$14)-2),"Nu a fost afectat producator/consumator")),"")</f>
        <v>Afectat sau NU?</v>
      </c>
      <c r="BJ20" s="87" t="str">
        <f t="shared" si="31"/>
        <v>-</v>
      </c>
      <c r="BK20" s="88" t="str">
        <f t="shared" si="32"/>
        <v>-</v>
      </c>
      <c r="BL20" s="197" t="str">
        <f t="shared" si="33"/>
        <v>Afectat sau NU?</v>
      </c>
      <c r="BM20" s="87" t="str">
        <f t="shared" si="34"/>
        <v>-</v>
      </c>
      <c r="BN20" s="88" t="str">
        <f t="shared" si="35"/>
        <v>-</v>
      </c>
    </row>
    <row r="21" spans="1:66" s="57" customFormat="1" ht="29.25" thickBot="1" x14ac:dyDescent="0.3">
      <c r="A21" s="90">
        <f t="shared" si="36"/>
        <v>6</v>
      </c>
      <c r="B21" s="91" t="s">
        <v>88</v>
      </c>
      <c r="C21" s="91" t="s">
        <v>81</v>
      </c>
      <c r="D21" s="92" t="s">
        <v>190</v>
      </c>
      <c r="E21" s="91">
        <v>120977</v>
      </c>
      <c r="F21" s="91" t="s">
        <v>87</v>
      </c>
      <c r="G21" s="91" t="s">
        <v>162</v>
      </c>
      <c r="H21" s="93">
        <v>583336.32999999996</v>
      </c>
      <c r="I21" s="93">
        <v>601827.11</v>
      </c>
      <c r="J21" s="93">
        <v>583336.32999999996</v>
      </c>
      <c r="K21" s="93">
        <v>601827.11</v>
      </c>
      <c r="L21" s="91" t="s">
        <v>88</v>
      </c>
      <c r="M21" s="91" t="s">
        <v>88</v>
      </c>
      <c r="N21" s="91" t="s">
        <v>86</v>
      </c>
      <c r="O21" s="91" t="s">
        <v>87</v>
      </c>
      <c r="P21" s="91" t="s">
        <v>88</v>
      </c>
      <c r="Q21" s="91" t="s">
        <v>88</v>
      </c>
      <c r="R21" s="91" t="s">
        <v>88</v>
      </c>
      <c r="S21" s="91" t="s">
        <v>88</v>
      </c>
      <c r="T21" s="73" t="s">
        <v>113</v>
      </c>
      <c r="U21" s="73"/>
      <c r="V21" s="73" t="s">
        <v>144</v>
      </c>
      <c r="W21" s="94" t="s">
        <v>89</v>
      </c>
      <c r="X21" s="82"/>
      <c r="Y21" s="81"/>
      <c r="Z21" s="82"/>
      <c r="AA21" s="81"/>
      <c r="AB21" s="91" t="s">
        <v>90</v>
      </c>
      <c r="AC21" s="91"/>
      <c r="AD21" s="135"/>
      <c r="AE21" s="115"/>
      <c r="AF21" s="81"/>
      <c r="AG21" s="82"/>
      <c r="AH21" s="81"/>
      <c r="AI21" s="82"/>
      <c r="AJ21" s="81"/>
      <c r="AK21" s="82"/>
      <c r="AL21" s="81"/>
      <c r="AM21" s="116"/>
      <c r="AN21" s="116"/>
      <c r="AO21" s="116"/>
      <c r="AP21" s="83" t="s">
        <v>127</v>
      </c>
      <c r="AQ21" s="67"/>
      <c r="AR21" s="95" t="str">
        <f t="shared" si="18"/>
        <v/>
      </c>
      <c r="AS21" s="96" t="str">
        <f t="shared" si="19"/>
        <v/>
      </c>
      <c r="AT21" s="97" t="str">
        <f t="shared" si="20"/>
        <v/>
      </c>
      <c r="AU21" s="182" t="str">
        <f t="shared" si="21"/>
        <v/>
      </c>
      <c r="AV21" s="96" t="str">
        <f t="shared" si="22"/>
        <v/>
      </c>
      <c r="AW21" s="190" t="str">
        <f t="shared" si="23"/>
        <v/>
      </c>
      <c r="AX21" s="95" t="str">
        <f t="shared" si="24"/>
        <v/>
      </c>
      <c r="AY21" s="96" t="str">
        <f t="shared" si="25"/>
        <v/>
      </c>
      <c r="AZ21" s="97" t="str">
        <f t="shared" si="26"/>
        <v/>
      </c>
      <c r="BF21" s="98" t="str">
        <f t="shared" si="27"/>
        <v>Afectat sau NU?</v>
      </c>
      <c r="BG21" s="96" t="str">
        <f t="shared" si="28"/>
        <v>-</v>
      </c>
      <c r="BH21" s="190" t="str">
        <f t="shared" si="29"/>
        <v>-</v>
      </c>
      <c r="BI21" s="98" t="str">
        <f t="shared" si="30"/>
        <v>Afectat sau NU?</v>
      </c>
      <c r="BJ21" s="96" t="str">
        <f t="shared" si="31"/>
        <v>-</v>
      </c>
      <c r="BK21" s="97" t="str">
        <f t="shared" si="32"/>
        <v>-</v>
      </c>
      <c r="BL21" s="198" t="str">
        <f>IF(C21="X",IF(AN21="","Afectat sau NU?",IF(AN21="DA",((AG21+AH21)-(Z21+AA21))*24,"Nu a fost afectat producator/consumator")),"")</f>
        <v>Afectat sau NU?</v>
      </c>
      <c r="BM21" s="96" t="str">
        <f t="shared" si="34"/>
        <v>-</v>
      </c>
      <c r="BN21" s="97" t="str">
        <f t="shared" si="35"/>
        <v>-</v>
      </c>
    </row>
    <row r="22" spans="1:66" s="57" customFormat="1" ht="28.5" x14ac:dyDescent="0.25">
      <c r="A22" s="58">
        <f>A21+1</f>
        <v>7</v>
      </c>
      <c r="B22" s="59" t="s">
        <v>88</v>
      </c>
      <c r="C22" s="59" t="s">
        <v>81</v>
      </c>
      <c r="D22" s="60" t="s">
        <v>92</v>
      </c>
      <c r="E22" s="59">
        <v>13506</v>
      </c>
      <c r="F22" s="59" t="s">
        <v>93</v>
      </c>
      <c r="G22" s="59" t="s">
        <v>94</v>
      </c>
      <c r="H22" s="61">
        <v>506375.179</v>
      </c>
      <c r="I22" s="61">
        <v>420606.43400000001</v>
      </c>
      <c r="J22" s="61">
        <v>506375.179</v>
      </c>
      <c r="K22" s="61">
        <v>420606.43400000001</v>
      </c>
      <c r="L22" s="59" t="s">
        <v>88</v>
      </c>
      <c r="M22" s="59" t="s">
        <v>88</v>
      </c>
      <c r="N22" s="59" t="s">
        <v>95</v>
      </c>
      <c r="O22" s="59" t="s">
        <v>96</v>
      </c>
      <c r="P22" s="59" t="s">
        <v>88</v>
      </c>
      <c r="Q22" s="59" t="s">
        <v>88</v>
      </c>
      <c r="R22" s="59" t="s">
        <v>88</v>
      </c>
      <c r="S22" s="59" t="s">
        <v>88</v>
      </c>
      <c r="T22" s="59" t="s">
        <v>97</v>
      </c>
      <c r="U22" s="59"/>
      <c r="V22" s="59" t="s">
        <v>98</v>
      </c>
      <c r="W22" s="62" t="s">
        <v>125</v>
      </c>
      <c r="X22" s="63"/>
      <c r="Y22" s="64"/>
      <c r="Z22" s="63"/>
      <c r="AA22" s="64"/>
      <c r="AB22" s="59" t="s">
        <v>124</v>
      </c>
      <c r="AC22" s="59"/>
      <c r="AD22" s="134"/>
      <c r="AE22" s="84"/>
      <c r="AF22" s="64"/>
      <c r="AG22" s="63"/>
      <c r="AH22" s="64"/>
      <c r="AI22" s="63"/>
      <c r="AJ22" s="64"/>
      <c r="AK22" s="63"/>
      <c r="AL22" s="64"/>
      <c r="AM22" s="65"/>
      <c r="AN22" s="65"/>
      <c r="AO22" s="65"/>
      <c r="AP22" s="66" t="s">
        <v>126</v>
      </c>
      <c r="AQ22" s="67"/>
      <c r="AR22" s="68" t="str">
        <f t="shared" si="18"/>
        <v/>
      </c>
      <c r="AS22" s="69" t="str">
        <f t="shared" si="19"/>
        <v/>
      </c>
      <c r="AT22" s="70" t="str">
        <f t="shared" si="20"/>
        <v/>
      </c>
      <c r="AU22" s="180" t="str">
        <f t="shared" si="21"/>
        <v/>
      </c>
      <c r="AV22" s="69" t="str">
        <f t="shared" si="22"/>
        <v/>
      </c>
      <c r="AW22" s="188" t="str">
        <f t="shared" si="23"/>
        <v/>
      </c>
      <c r="AX22" s="68" t="str">
        <f t="shared" si="24"/>
        <v/>
      </c>
      <c r="AY22" s="69" t="str">
        <f t="shared" si="25"/>
        <v/>
      </c>
      <c r="AZ22" s="70" t="str">
        <f t="shared" si="26"/>
        <v/>
      </c>
      <c r="BF22" s="71" t="str">
        <f t="shared" ref="BF22" si="55">IF(C22="X",IF(AN22="","Afectat sau NU?",IF(AN22="DA",IF(AK22="","Neinformat",NETWORKDAYS(AK22+AL22,AE22+AF22,$BS$2:$BS$14)-2),"Nu a fost afectat producator/consumator")),"")</f>
        <v>Afectat sau NU?</v>
      </c>
      <c r="BG22" s="69" t="str">
        <f t="shared" ref="BG22" si="56">IF(C22="X",IF(AN22="DA",IF(AND(BF22&gt;=5,AK22&lt;&gt;""),LEN(TRIM(V22))-LEN(SUBSTITUTE(V22,CHAR(44),""))+1,0),"-"),"")</f>
        <v>-</v>
      </c>
      <c r="BH22" s="188" t="str">
        <f t="shared" ref="BH22" si="57">IF(C22="X",IF(AN22="DA",LEN(TRIM(V22))-LEN(SUBSTITUTE(V22,CHAR(44),""))+1,"-"),"")</f>
        <v>-</v>
      </c>
      <c r="BI22" s="71" t="str">
        <f t="shared" ref="BI22" si="58">IF(C22="X",IF(AN22="","Afectat sau NU?",IF(AN22="DA",IF(AI22="","Neinformat",NETWORKDAYS(AI22+AJ22,AE22+AF22,$BS$2:$BS$14)-2),"Nu a fost afectat producator/consumator")),"")</f>
        <v>Afectat sau NU?</v>
      </c>
      <c r="BJ22" s="69" t="str">
        <f t="shared" ref="BJ22" si="59">IF(C22="X",IF(AN22="DA",IF(AND(BI22&gt;=5,AI22&lt;&gt;""),LEN(TRIM(U22))-LEN(SUBSTITUTE(U22,CHAR(44),""))+1,0),"-"),"")</f>
        <v>-</v>
      </c>
      <c r="BK22" s="70" t="str">
        <f t="shared" ref="BK22" si="60">IF(C22="X",IF(AN22="DA",LEN(TRIM(U22))-LEN(SUBSTITUTE(U22,CHAR(44),""))+1,"-"),"")</f>
        <v>-</v>
      </c>
      <c r="BL22" s="337" t="str">
        <f t="shared" ref="BL22" si="61">IF(C22="X",IF(AN22="","Afectat sau NU?",IF(AN22="DA",((AG22+AH22)-(Z22+AA22))*24,"Nu a fost afectat producator/consumator")),"")</f>
        <v>Afectat sau NU?</v>
      </c>
      <c r="BM22" s="69" t="str">
        <f t="shared" ref="BM22" si="62">IF(C22="X",IF(AN22&lt;&gt;"DA","-",IF(AND(AN22="DA",BL22&lt;=0),LEN(TRIM(V22))-LEN(SUBSTITUTE(V22,CHAR(44),""))+1+LEN(TRIM(U22))-LEN(SUBSTITUTE(U22,CHAR(44),""))+1,0)),"")</f>
        <v>-</v>
      </c>
      <c r="BN22" s="70" t="str">
        <f t="shared" ref="BN22" si="63">IF(C22="X",IF(AN22="DA",LEN(TRIM(V22))-LEN(SUBSTITUTE(V22,CHAR(44),""))+1+LEN(TRIM(U22))-LEN(SUBSTITUTE(U22,CHAR(44),""))+1,"-"),"")</f>
        <v>-</v>
      </c>
    </row>
    <row r="23" spans="1:66" s="57" customFormat="1" ht="28.5" x14ac:dyDescent="0.25">
      <c r="A23" s="72">
        <f t="shared" si="36"/>
        <v>8</v>
      </c>
      <c r="B23" s="73" t="s">
        <v>88</v>
      </c>
      <c r="C23" s="73" t="s">
        <v>81</v>
      </c>
      <c r="D23" s="74" t="s">
        <v>92</v>
      </c>
      <c r="E23" s="73">
        <v>13506</v>
      </c>
      <c r="F23" s="73" t="s">
        <v>93</v>
      </c>
      <c r="G23" s="73" t="s">
        <v>94</v>
      </c>
      <c r="H23" s="75">
        <v>506435.56099999999</v>
      </c>
      <c r="I23" s="75">
        <v>420938.47100000002</v>
      </c>
      <c r="J23" s="75">
        <v>506435.56099999999</v>
      </c>
      <c r="K23" s="75">
        <v>420938.47100000002</v>
      </c>
      <c r="L23" s="73" t="s">
        <v>88</v>
      </c>
      <c r="M23" s="73" t="s">
        <v>88</v>
      </c>
      <c r="N23" s="73" t="s">
        <v>99</v>
      </c>
      <c r="O23" s="73" t="s">
        <v>100</v>
      </c>
      <c r="P23" s="73" t="s">
        <v>88</v>
      </c>
      <c r="Q23" s="73" t="s">
        <v>88</v>
      </c>
      <c r="R23" s="73" t="s">
        <v>88</v>
      </c>
      <c r="S23" s="73" t="s">
        <v>88</v>
      </c>
      <c r="T23" s="73" t="s">
        <v>97</v>
      </c>
      <c r="U23" s="73"/>
      <c r="V23" s="73" t="s">
        <v>101</v>
      </c>
      <c r="W23" s="76" t="s">
        <v>125</v>
      </c>
      <c r="X23" s="77"/>
      <c r="Y23" s="78"/>
      <c r="Z23" s="77"/>
      <c r="AA23" s="78"/>
      <c r="AB23" s="73" t="s">
        <v>124</v>
      </c>
      <c r="AC23" s="73"/>
      <c r="AD23" s="163"/>
      <c r="AE23" s="85"/>
      <c r="AF23" s="78"/>
      <c r="AG23" s="77"/>
      <c r="AH23" s="78"/>
      <c r="AI23" s="77"/>
      <c r="AJ23" s="78"/>
      <c r="AK23" s="77"/>
      <c r="AL23" s="78"/>
      <c r="AM23" s="79"/>
      <c r="AN23" s="79"/>
      <c r="AO23" s="79"/>
      <c r="AP23" s="80" t="s">
        <v>126</v>
      </c>
      <c r="AQ23" s="67"/>
      <c r="AR23" s="86" t="str">
        <f t="shared" si="0"/>
        <v/>
      </c>
      <c r="AS23" s="87" t="str">
        <f t="shared" si="1"/>
        <v/>
      </c>
      <c r="AT23" s="88" t="str">
        <f t="shared" si="2"/>
        <v/>
      </c>
      <c r="AU23" s="181" t="str">
        <f t="shared" si="3"/>
        <v/>
      </c>
      <c r="AV23" s="87" t="str">
        <f t="shared" si="4"/>
        <v/>
      </c>
      <c r="AW23" s="189" t="str">
        <f t="shared" si="5"/>
        <v/>
      </c>
      <c r="AX23" s="86" t="str">
        <f t="shared" si="6"/>
        <v/>
      </c>
      <c r="AY23" s="87" t="str">
        <f t="shared" si="7"/>
        <v/>
      </c>
      <c r="AZ23" s="88" t="str">
        <f t="shared" si="8"/>
        <v/>
      </c>
      <c r="BF23" s="89" t="str">
        <f t="shared" si="9"/>
        <v>Afectat sau NU?</v>
      </c>
      <c r="BG23" s="87" t="str">
        <f t="shared" si="10"/>
        <v>-</v>
      </c>
      <c r="BH23" s="189" t="str">
        <f t="shared" si="11"/>
        <v>-</v>
      </c>
      <c r="BI23" s="89" t="str">
        <f t="shared" si="12"/>
        <v>Afectat sau NU?</v>
      </c>
      <c r="BJ23" s="87" t="str">
        <f t="shared" si="13"/>
        <v>-</v>
      </c>
      <c r="BK23" s="88" t="str">
        <f t="shared" si="14"/>
        <v>-</v>
      </c>
      <c r="BL23" s="197" t="str">
        <f t="shared" si="15"/>
        <v>Afectat sau NU?</v>
      </c>
      <c r="BM23" s="87" t="str">
        <f t="shared" si="16"/>
        <v>-</v>
      </c>
      <c r="BN23" s="88" t="str">
        <f t="shared" si="17"/>
        <v>-</v>
      </c>
    </row>
    <row r="24" spans="1:66" s="57" customFormat="1" ht="28.5" x14ac:dyDescent="0.25">
      <c r="A24" s="72">
        <f t="shared" si="36"/>
        <v>9</v>
      </c>
      <c r="B24" s="73" t="s">
        <v>88</v>
      </c>
      <c r="C24" s="73" t="s">
        <v>81</v>
      </c>
      <c r="D24" s="74" t="s">
        <v>92</v>
      </c>
      <c r="E24" s="73">
        <v>13506</v>
      </c>
      <c r="F24" s="73" t="s">
        <v>93</v>
      </c>
      <c r="G24" s="73" t="s">
        <v>94</v>
      </c>
      <c r="H24" s="75">
        <v>506492.15500000003</v>
      </c>
      <c r="I24" s="75">
        <v>421280.19400000002</v>
      </c>
      <c r="J24" s="75">
        <v>506492.15500000003</v>
      </c>
      <c r="K24" s="75">
        <v>421280.19400000002</v>
      </c>
      <c r="L24" s="73" t="s">
        <v>88</v>
      </c>
      <c r="M24" s="73" t="s">
        <v>88</v>
      </c>
      <c r="N24" s="73" t="s">
        <v>102</v>
      </c>
      <c r="O24" s="73" t="s">
        <v>103</v>
      </c>
      <c r="P24" s="73" t="s">
        <v>88</v>
      </c>
      <c r="Q24" s="73" t="s">
        <v>88</v>
      </c>
      <c r="R24" s="73" t="s">
        <v>88</v>
      </c>
      <c r="S24" s="73" t="s">
        <v>88</v>
      </c>
      <c r="T24" s="73" t="s">
        <v>97</v>
      </c>
      <c r="U24" s="73"/>
      <c r="V24" s="73" t="s">
        <v>104</v>
      </c>
      <c r="W24" s="76" t="s">
        <v>125</v>
      </c>
      <c r="X24" s="77"/>
      <c r="Y24" s="78"/>
      <c r="Z24" s="77"/>
      <c r="AA24" s="78"/>
      <c r="AB24" s="73" t="s">
        <v>124</v>
      </c>
      <c r="AC24" s="73"/>
      <c r="AD24" s="164"/>
      <c r="AE24" s="85"/>
      <c r="AF24" s="78"/>
      <c r="AG24" s="77"/>
      <c r="AH24" s="78"/>
      <c r="AI24" s="77"/>
      <c r="AJ24" s="78"/>
      <c r="AK24" s="77"/>
      <c r="AL24" s="78"/>
      <c r="AM24" s="79"/>
      <c r="AN24" s="79"/>
      <c r="AO24" s="79"/>
      <c r="AP24" s="80" t="s">
        <v>126</v>
      </c>
      <c r="AQ24" s="67"/>
      <c r="AR24" s="86" t="str">
        <f t="shared" si="0"/>
        <v/>
      </c>
      <c r="AS24" s="87" t="str">
        <f t="shared" si="1"/>
        <v/>
      </c>
      <c r="AT24" s="88" t="str">
        <f t="shared" si="2"/>
        <v/>
      </c>
      <c r="AU24" s="181" t="str">
        <f t="shared" si="3"/>
        <v/>
      </c>
      <c r="AV24" s="87" t="str">
        <f t="shared" si="4"/>
        <v/>
      </c>
      <c r="AW24" s="189" t="str">
        <f t="shared" si="5"/>
        <v/>
      </c>
      <c r="AX24" s="86" t="str">
        <f t="shared" si="6"/>
        <v/>
      </c>
      <c r="AY24" s="87" t="str">
        <f t="shared" si="7"/>
        <v/>
      </c>
      <c r="AZ24" s="88" t="str">
        <f t="shared" si="8"/>
        <v/>
      </c>
      <c r="BF24" s="89" t="str">
        <f t="shared" si="9"/>
        <v>Afectat sau NU?</v>
      </c>
      <c r="BG24" s="87" t="str">
        <f t="shared" si="10"/>
        <v>-</v>
      </c>
      <c r="BH24" s="189" t="str">
        <f t="shared" si="11"/>
        <v>-</v>
      </c>
      <c r="BI24" s="89" t="str">
        <f t="shared" si="12"/>
        <v>Afectat sau NU?</v>
      </c>
      <c r="BJ24" s="87" t="str">
        <f t="shared" si="13"/>
        <v>-</v>
      </c>
      <c r="BK24" s="88" t="str">
        <f t="shared" si="14"/>
        <v>-</v>
      </c>
      <c r="BL24" s="197" t="str">
        <f t="shared" si="15"/>
        <v>Afectat sau NU?</v>
      </c>
      <c r="BM24" s="87" t="str">
        <f t="shared" si="16"/>
        <v>-</v>
      </c>
      <c r="BN24" s="88" t="str">
        <f t="shared" si="17"/>
        <v>-</v>
      </c>
    </row>
    <row r="25" spans="1:66" s="57" customFormat="1" ht="28.5" x14ac:dyDescent="0.25">
      <c r="A25" s="72">
        <f t="shared" si="36"/>
        <v>10</v>
      </c>
      <c r="B25" s="73" t="s">
        <v>88</v>
      </c>
      <c r="C25" s="73" t="s">
        <v>81</v>
      </c>
      <c r="D25" s="74" t="s">
        <v>92</v>
      </c>
      <c r="E25" s="73">
        <v>13506</v>
      </c>
      <c r="F25" s="73" t="s">
        <v>93</v>
      </c>
      <c r="G25" s="73" t="s">
        <v>94</v>
      </c>
      <c r="H25" s="75">
        <v>509108.28096399998</v>
      </c>
      <c r="I25" s="75">
        <v>421227.17672599998</v>
      </c>
      <c r="J25" s="75">
        <v>509108.28096399998</v>
      </c>
      <c r="K25" s="75">
        <v>421227.17672599998</v>
      </c>
      <c r="L25" s="73" t="s">
        <v>88</v>
      </c>
      <c r="M25" s="73" t="s">
        <v>88</v>
      </c>
      <c r="N25" s="73" t="s">
        <v>105</v>
      </c>
      <c r="O25" s="73" t="s">
        <v>106</v>
      </c>
      <c r="P25" s="73" t="s">
        <v>88</v>
      </c>
      <c r="Q25" s="73" t="s">
        <v>88</v>
      </c>
      <c r="R25" s="73" t="s">
        <v>88</v>
      </c>
      <c r="S25" s="73" t="s">
        <v>88</v>
      </c>
      <c r="T25" s="73" t="s">
        <v>97</v>
      </c>
      <c r="U25" s="73"/>
      <c r="V25" s="73" t="s">
        <v>101</v>
      </c>
      <c r="W25" s="76" t="s">
        <v>125</v>
      </c>
      <c r="X25" s="77"/>
      <c r="Y25" s="78"/>
      <c r="Z25" s="77"/>
      <c r="AA25" s="78"/>
      <c r="AB25" s="73" t="s">
        <v>124</v>
      </c>
      <c r="AC25" s="73"/>
      <c r="AD25" s="163"/>
      <c r="AE25" s="85"/>
      <c r="AF25" s="78"/>
      <c r="AG25" s="77"/>
      <c r="AH25" s="78"/>
      <c r="AI25" s="77"/>
      <c r="AJ25" s="78"/>
      <c r="AK25" s="77"/>
      <c r="AL25" s="78"/>
      <c r="AM25" s="79"/>
      <c r="AN25" s="79"/>
      <c r="AO25" s="79"/>
      <c r="AP25" s="80" t="s">
        <v>126</v>
      </c>
      <c r="AQ25" s="67"/>
      <c r="AR25" s="86" t="str">
        <f t="shared" si="0"/>
        <v/>
      </c>
      <c r="AS25" s="87" t="str">
        <f t="shared" si="1"/>
        <v/>
      </c>
      <c r="AT25" s="88" t="str">
        <f t="shared" si="2"/>
        <v/>
      </c>
      <c r="AU25" s="181" t="str">
        <f t="shared" si="3"/>
        <v/>
      </c>
      <c r="AV25" s="87" t="str">
        <f t="shared" si="4"/>
        <v/>
      </c>
      <c r="AW25" s="189" t="str">
        <f t="shared" si="5"/>
        <v/>
      </c>
      <c r="AX25" s="86" t="str">
        <f t="shared" si="6"/>
        <v/>
      </c>
      <c r="AY25" s="87" t="str">
        <f t="shared" si="7"/>
        <v/>
      </c>
      <c r="AZ25" s="88" t="str">
        <f t="shared" si="8"/>
        <v/>
      </c>
      <c r="BF25" s="89" t="str">
        <f t="shared" si="9"/>
        <v>Afectat sau NU?</v>
      </c>
      <c r="BG25" s="87" t="str">
        <f t="shared" si="10"/>
        <v>-</v>
      </c>
      <c r="BH25" s="189" t="str">
        <f t="shared" si="11"/>
        <v>-</v>
      </c>
      <c r="BI25" s="89" t="str">
        <f t="shared" si="12"/>
        <v>Afectat sau NU?</v>
      </c>
      <c r="BJ25" s="87" t="str">
        <f t="shared" si="13"/>
        <v>-</v>
      </c>
      <c r="BK25" s="88" t="str">
        <f t="shared" si="14"/>
        <v>-</v>
      </c>
      <c r="BL25" s="197" t="str">
        <f t="shared" si="15"/>
        <v>Afectat sau NU?</v>
      </c>
      <c r="BM25" s="87" t="str">
        <f t="shared" si="16"/>
        <v>-</v>
      </c>
      <c r="BN25" s="88" t="str">
        <f t="shared" si="17"/>
        <v>-</v>
      </c>
    </row>
    <row r="26" spans="1:66" s="57" customFormat="1" ht="42.75" x14ac:dyDescent="0.25">
      <c r="A26" s="72">
        <f t="shared" si="36"/>
        <v>11</v>
      </c>
      <c r="B26" s="73" t="s">
        <v>88</v>
      </c>
      <c r="C26" s="73" t="s">
        <v>81</v>
      </c>
      <c r="D26" s="74" t="s">
        <v>92</v>
      </c>
      <c r="E26" s="73">
        <v>13506</v>
      </c>
      <c r="F26" s="73" t="s">
        <v>93</v>
      </c>
      <c r="G26" s="73" t="s">
        <v>94</v>
      </c>
      <c r="H26" s="75">
        <v>509108.28096399998</v>
      </c>
      <c r="I26" s="75">
        <v>421227.17672599998</v>
      </c>
      <c r="J26" s="75">
        <v>509108.28096399998</v>
      </c>
      <c r="K26" s="75">
        <v>421227.17672599998</v>
      </c>
      <c r="L26" s="73" t="s">
        <v>88</v>
      </c>
      <c r="M26" s="73" t="s">
        <v>88</v>
      </c>
      <c r="N26" s="73" t="s">
        <v>107</v>
      </c>
      <c r="O26" s="73" t="s">
        <v>108</v>
      </c>
      <c r="P26" s="73" t="s">
        <v>88</v>
      </c>
      <c r="Q26" s="73" t="s">
        <v>88</v>
      </c>
      <c r="R26" s="73" t="s">
        <v>88</v>
      </c>
      <c r="S26" s="73" t="s">
        <v>88</v>
      </c>
      <c r="T26" s="73" t="s">
        <v>97</v>
      </c>
      <c r="U26" s="73"/>
      <c r="V26" s="73" t="s">
        <v>109</v>
      </c>
      <c r="W26" s="76" t="s">
        <v>125</v>
      </c>
      <c r="X26" s="77"/>
      <c r="Y26" s="78"/>
      <c r="Z26" s="77"/>
      <c r="AA26" s="78"/>
      <c r="AB26" s="73" t="s">
        <v>124</v>
      </c>
      <c r="AC26" s="73"/>
      <c r="AD26" s="163"/>
      <c r="AE26" s="85"/>
      <c r="AF26" s="78"/>
      <c r="AG26" s="77"/>
      <c r="AH26" s="78"/>
      <c r="AI26" s="77"/>
      <c r="AJ26" s="78"/>
      <c r="AK26" s="77"/>
      <c r="AL26" s="78"/>
      <c r="AM26" s="79"/>
      <c r="AN26" s="79"/>
      <c r="AO26" s="79"/>
      <c r="AP26" s="80" t="s">
        <v>126</v>
      </c>
      <c r="AQ26" s="67"/>
      <c r="AR26" s="86" t="str">
        <f t="shared" ref="AR26:AR28" si="64">IF(B26="X",IF(AN26="","Afectat sau NU?",IF(AN26="DA",IF(((AK26+AL26)-(AE26+AF26))*24&lt;-720,"Neinformat",((AK26+AL26)-(AE26+AF26))*24),"Nu a fost afectat producator/consumator")),"")</f>
        <v/>
      </c>
      <c r="AS26" s="87" t="str">
        <f t="shared" ref="AS26:AS28" si="65">IF(B26="X",IF(AN26="DA",IF(AR26&lt;6,LEN(TRIM(V26))-LEN(SUBSTITUTE(V26,CHAR(44),""))+1,0),"-"),"")</f>
        <v/>
      </c>
      <c r="AT26" s="88" t="str">
        <f t="shared" ref="AT26:AT28" si="66">IF(B26="X",IF(AN26="DA",LEN(TRIM(V26))-LEN(SUBSTITUTE(V26,CHAR(44),""))+1,"-"),"")</f>
        <v/>
      </c>
      <c r="AU26" s="181" t="str">
        <f t="shared" ref="AU26:AU28" si="67">IF(B26="X",IF(AN26="","Afectat sau NU?",IF(AN26="DA",IF(((AI26+AJ26)-(AE26+AF26))*24&lt;-720,"Neinformat",((AI26+AJ26)-(AE26+AF26))*24),"Nu a fost afectat producator/consumator")),"")</f>
        <v/>
      </c>
      <c r="AV26" s="87" t="str">
        <f t="shared" ref="AV26:AV28" si="68">IF(B26="X",IF(AN26="DA",IF(AU26&lt;6,LEN(TRIM(U26))-LEN(SUBSTITUTE(U26,CHAR(44),""))+1,0),"-"),"")</f>
        <v/>
      </c>
      <c r="AW26" s="189" t="str">
        <f t="shared" ref="AW26:AW28" si="69">IF(B26="X",IF(AN26="DA",LEN(TRIM(U26))-LEN(SUBSTITUTE(U26,CHAR(44),""))+1,"-"),"")</f>
        <v/>
      </c>
      <c r="AX26" s="86" t="str">
        <f t="shared" ref="AX26:AX28" si="70">IF(B26="X",IF(AN26="","Afectat sau NU?",IF(AN26="DA",((AG26+AH26)-(AE26+AF26))*24,"Nu a fost afectat producator/consumator")),"")</f>
        <v/>
      </c>
      <c r="AY26" s="87" t="str">
        <f t="shared" ref="AY26:AY28" si="71">IF(B26="X",IF(AN26="DA",IF(AX26&gt;24,IF(BA26="NU",0,LEN(TRIM(V26))-LEN(SUBSTITUTE(V26,CHAR(44),""))+1),0),"-"),"")</f>
        <v/>
      </c>
      <c r="AZ26" s="88" t="str">
        <f t="shared" ref="AZ26:AZ28" si="72">IF(B26="X",IF(AN26="DA",IF(AX26&gt;24,LEN(TRIM(V26))-LEN(SUBSTITUTE(V26,CHAR(44),""))+1,0),"-"),"")</f>
        <v/>
      </c>
      <c r="BF26" s="89" t="str">
        <f t="shared" ref="BF26:BF28" si="73">IF(C26="X",IF(AN26="","Afectat sau NU?",IF(AN26="DA",IF(AK26="","Neinformat",NETWORKDAYS(AK26+AL26,AE26+AF26,$BS$2:$BS$14)-2),"Nu a fost afectat producator/consumator")),"")</f>
        <v>Afectat sau NU?</v>
      </c>
      <c r="BG26" s="87" t="str">
        <f t="shared" ref="BG26:BG28" si="74">IF(C26="X",IF(AN26="DA",IF(AND(BF26&gt;=5,AK26&lt;&gt;""),LEN(TRIM(V26))-LEN(SUBSTITUTE(V26,CHAR(44),""))+1,0),"-"),"")</f>
        <v>-</v>
      </c>
      <c r="BH26" s="189" t="str">
        <f t="shared" ref="BH26:BH28" si="75">IF(C26="X",IF(AN26="DA",LEN(TRIM(V26))-LEN(SUBSTITUTE(V26,CHAR(44),""))+1,"-"),"")</f>
        <v>-</v>
      </c>
      <c r="BI26" s="89" t="str">
        <f t="shared" ref="BI26:BI28" si="76">IF(C26="X",IF(AN26="","Afectat sau NU?",IF(AN26="DA",IF(AI26="","Neinformat",NETWORKDAYS(AI26+AJ26,AE26+AF26,$BS$2:$BS$14)-2),"Nu a fost afectat producator/consumator")),"")</f>
        <v>Afectat sau NU?</v>
      </c>
      <c r="BJ26" s="87" t="str">
        <f t="shared" ref="BJ26:BJ28" si="77">IF(C26="X",IF(AN26="DA",IF(AND(BI26&gt;=5,AI26&lt;&gt;""),LEN(TRIM(U26))-LEN(SUBSTITUTE(U26,CHAR(44),""))+1,0),"-"),"")</f>
        <v>-</v>
      </c>
      <c r="BK26" s="88" t="str">
        <f t="shared" ref="BK26:BK28" si="78">IF(C26="X",IF(AN26="DA",LEN(TRIM(U26))-LEN(SUBSTITUTE(U26,CHAR(44),""))+1,"-"),"")</f>
        <v>-</v>
      </c>
      <c r="BL26" s="197" t="str">
        <f t="shared" ref="BL26:BL28" si="79">IF(C26="X",IF(AN26="","Afectat sau NU?",IF(AN26="DA",((AG26+AH26)-(Z26+AA26))*24,"Nu a fost afectat producator/consumator")),"")</f>
        <v>Afectat sau NU?</v>
      </c>
      <c r="BM26" s="87" t="str">
        <f t="shared" ref="BM26:BM28" si="80">IF(C26="X",IF(AN26&lt;&gt;"DA","-",IF(AND(AN26="DA",BL26&lt;=0),LEN(TRIM(V26))-LEN(SUBSTITUTE(V26,CHAR(44),""))+1+LEN(TRIM(U26))-LEN(SUBSTITUTE(U26,CHAR(44),""))+1,0)),"")</f>
        <v>-</v>
      </c>
      <c r="BN26" s="88" t="str">
        <f t="shared" ref="BN26:BN28" si="81">IF(C26="X",IF(AN26="DA",LEN(TRIM(V26))-LEN(SUBSTITUTE(V26,CHAR(44),""))+1+LEN(TRIM(U26))-LEN(SUBSTITUTE(U26,CHAR(44),""))+1,"-"),"")</f>
        <v>-</v>
      </c>
    </row>
    <row r="27" spans="1:66" s="57" customFormat="1" ht="28.5" x14ac:dyDescent="0.25">
      <c r="A27" s="72">
        <f t="shared" si="36"/>
        <v>12</v>
      </c>
      <c r="B27" s="73" t="s">
        <v>88</v>
      </c>
      <c r="C27" s="73" t="s">
        <v>81</v>
      </c>
      <c r="D27" s="74" t="s">
        <v>92</v>
      </c>
      <c r="E27" s="73">
        <v>13533</v>
      </c>
      <c r="F27" s="73" t="s">
        <v>110</v>
      </c>
      <c r="G27" s="73" t="s">
        <v>94</v>
      </c>
      <c r="H27" s="75">
        <v>509108.28096399998</v>
      </c>
      <c r="I27" s="75">
        <v>421227.17672599998</v>
      </c>
      <c r="J27" s="75">
        <v>509108.28096399998</v>
      </c>
      <c r="K27" s="75">
        <v>421227.17672599998</v>
      </c>
      <c r="L27" s="73" t="s">
        <v>88</v>
      </c>
      <c r="M27" s="73" t="s">
        <v>88</v>
      </c>
      <c r="N27" s="73" t="s">
        <v>111</v>
      </c>
      <c r="O27" s="73" t="s">
        <v>112</v>
      </c>
      <c r="P27" s="73" t="s">
        <v>88</v>
      </c>
      <c r="Q27" s="73" t="s">
        <v>88</v>
      </c>
      <c r="R27" s="73" t="s">
        <v>88</v>
      </c>
      <c r="S27" s="73" t="s">
        <v>88</v>
      </c>
      <c r="T27" s="73" t="s">
        <v>113</v>
      </c>
      <c r="U27" s="73"/>
      <c r="V27" s="73" t="s">
        <v>114</v>
      </c>
      <c r="W27" s="76" t="s">
        <v>125</v>
      </c>
      <c r="X27" s="77"/>
      <c r="Y27" s="78"/>
      <c r="Z27" s="77"/>
      <c r="AA27" s="78"/>
      <c r="AB27" s="73" t="s">
        <v>124</v>
      </c>
      <c r="AC27" s="73"/>
      <c r="AD27" s="163"/>
      <c r="AE27" s="85"/>
      <c r="AF27" s="78"/>
      <c r="AG27" s="77"/>
      <c r="AH27" s="78"/>
      <c r="AI27" s="77"/>
      <c r="AJ27" s="78"/>
      <c r="AK27" s="77"/>
      <c r="AL27" s="78"/>
      <c r="AM27" s="79"/>
      <c r="AN27" s="79"/>
      <c r="AO27" s="79"/>
      <c r="AP27" s="80" t="s">
        <v>126</v>
      </c>
      <c r="AQ27" s="67"/>
      <c r="AR27" s="86" t="str">
        <f t="shared" si="64"/>
        <v/>
      </c>
      <c r="AS27" s="87" t="str">
        <f t="shared" si="65"/>
        <v/>
      </c>
      <c r="AT27" s="88" t="str">
        <f t="shared" si="66"/>
        <v/>
      </c>
      <c r="AU27" s="181" t="str">
        <f t="shared" si="67"/>
        <v/>
      </c>
      <c r="AV27" s="87" t="str">
        <f t="shared" si="68"/>
        <v/>
      </c>
      <c r="AW27" s="189" t="str">
        <f t="shared" si="69"/>
        <v/>
      </c>
      <c r="AX27" s="86" t="str">
        <f t="shared" si="70"/>
        <v/>
      </c>
      <c r="AY27" s="87" t="str">
        <f t="shared" si="71"/>
        <v/>
      </c>
      <c r="AZ27" s="88" t="str">
        <f t="shared" si="72"/>
        <v/>
      </c>
      <c r="BF27" s="89" t="str">
        <f t="shared" si="73"/>
        <v>Afectat sau NU?</v>
      </c>
      <c r="BG27" s="87" t="str">
        <f t="shared" si="74"/>
        <v>-</v>
      </c>
      <c r="BH27" s="189" t="str">
        <f t="shared" si="75"/>
        <v>-</v>
      </c>
      <c r="BI27" s="89" t="str">
        <f t="shared" si="76"/>
        <v>Afectat sau NU?</v>
      </c>
      <c r="BJ27" s="87" t="str">
        <f t="shared" si="77"/>
        <v>-</v>
      </c>
      <c r="BK27" s="88" t="str">
        <f t="shared" si="78"/>
        <v>-</v>
      </c>
      <c r="BL27" s="197" t="str">
        <f t="shared" si="79"/>
        <v>Afectat sau NU?</v>
      </c>
      <c r="BM27" s="87" t="str">
        <f t="shared" si="80"/>
        <v>-</v>
      </c>
      <c r="BN27" s="88" t="str">
        <f t="shared" si="81"/>
        <v>-</v>
      </c>
    </row>
    <row r="28" spans="1:66" s="57" customFormat="1" ht="28.5" x14ac:dyDescent="0.25">
      <c r="A28" s="72">
        <f t="shared" si="36"/>
        <v>13</v>
      </c>
      <c r="B28" s="73" t="s">
        <v>88</v>
      </c>
      <c r="C28" s="73" t="s">
        <v>81</v>
      </c>
      <c r="D28" s="74" t="s">
        <v>92</v>
      </c>
      <c r="E28" s="73">
        <v>13506</v>
      </c>
      <c r="F28" s="73" t="s">
        <v>93</v>
      </c>
      <c r="G28" s="73" t="s">
        <v>94</v>
      </c>
      <c r="H28" s="75">
        <v>504544.17111499998</v>
      </c>
      <c r="I28" s="75">
        <v>418845.73154000001</v>
      </c>
      <c r="J28" s="75">
        <v>504544.17111499998</v>
      </c>
      <c r="K28" s="75">
        <v>418845.73154000001</v>
      </c>
      <c r="L28" s="73" t="s">
        <v>88</v>
      </c>
      <c r="M28" s="73" t="s">
        <v>88</v>
      </c>
      <c r="N28" s="73" t="s">
        <v>115</v>
      </c>
      <c r="O28" s="73" t="s">
        <v>116</v>
      </c>
      <c r="P28" s="73" t="s">
        <v>88</v>
      </c>
      <c r="Q28" s="73" t="s">
        <v>88</v>
      </c>
      <c r="R28" s="73" t="s">
        <v>88</v>
      </c>
      <c r="S28" s="73" t="s">
        <v>88</v>
      </c>
      <c r="T28" s="73" t="s">
        <v>113</v>
      </c>
      <c r="U28" s="73"/>
      <c r="V28" s="73" t="s">
        <v>114</v>
      </c>
      <c r="W28" s="76" t="s">
        <v>125</v>
      </c>
      <c r="X28" s="77"/>
      <c r="Y28" s="78"/>
      <c r="Z28" s="77"/>
      <c r="AA28" s="78"/>
      <c r="AB28" s="73" t="s">
        <v>124</v>
      </c>
      <c r="AC28" s="73"/>
      <c r="AD28" s="163"/>
      <c r="AE28" s="85"/>
      <c r="AF28" s="78"/>
      <c r="AG28" s="77"/>
      <c r="AH28" s="78"/>
      <c r="AI28" s="77"/>
      <c r="AJ28" s="78"/>
      <c r="AK28" s="77"/>
      <c r="AL28" s="78"/>
      <c r="AM28" s="79"/>
      <c r="AN28" s="79"/>
      <c r="AO28" s="79"/>
      <c r="AP28" s="80" t="s">
        <v>126</v>
      </c>
      <c r="AQ28" s="67"/>
      <c r="AR28" s="86" t="str">
        <f t="shared" si="64"/>
        <v/>
      </c>
      <c r="AS28" s="87" t="str">
        <f t="shared" si="65"/>
        <v/>
      </c>
      <c r="AT28" s="88" t="str">
        <f t="shared" si="66"/>
        <v/>
      </c>
      <c r="AU28" s="181" t="str">
        <f t="shared" si="67"/>
        <v/>
      </c>
      <c r="AV28" s="87" t="str">
        <f t="shared" si="68"/>
        <v/>
      </c>
      <c r="AW28" s="189" t="str">
        <f t="shared" si="69"/>
        <v/>
      </c>
      <c r="AX28" s="86" t="str">
        <f t="shared" si="70"/>
        <v/>
      </c>
      <c r="AY28" s="87" t="str">
        <f t="shared" si="71"/>
        <v/>
      </c>
      <c r="AZ28" s="88" t="str">
        <f t="shared" si="72"/>
        <v/>
      </c>
      <c r="BF28" s="89" t="str">
        <f t="shared" si="73"/>
        <v>Afectat sau NU?</v>
      </c>
      <c r="BG28" s="87" t="str">
        <f t="shared" si="74"/>
        <v>-</v>
      </c>
      <c r="BH28" s="189" t="str">
        <f t="shared" si="75"/>
        <v>-</v>
      </c>
      <c r="BI28" s="89" t="str">
        <f t="shared" si="76"/>
        <v>Afectat sau NU?</v>
      </c>
      <c r="BJ28" s="87" t="str">
        <f t="shared" si="77"/>
        <v>-</v>
      </c>
      <c r="BK28" s="88" t="str">
        <f t="shared" si="78"/>
        <v>-</v>
      </c>
      <c r="BL28" s="197" t="str">
        <f t="shared" si="79"/>
        <v>Afectat sau NU?</v>
      </c>
      <c r="BM28" s="87" t="str">
        <f t="shared" si="80"/>
        <v>-</v>
      </c>
      <c r="BN28" s="88" t="str">
        <f t="shared" si="81"/>
        <v>-</v>
      </c>
    </row>
    <row r="29" spans="1:66" s="57" customFormat="1" ht="28.5" x14ac:dyDescent="0.25">
      <c r="A29" s="72">
        <f t="shared" si="36"/>
        <v>14</v>
      </c>
      <c r="B29" s="73" t="s">
        <v>88</v>
      </c>
      <c r="C29" s="73" t="s">
        <v>81</v>
      </c>
      <c r="D29" s="74" t="s">
        <v>92</v>
      </c>
      <c r="E29" s="73">
        <v>16917</v>
      </c>
      <c r="F29" s="73" t="s">
        <v>117</v>
      </c>
      <c r="G29" s="73" t="s">
        <v>94</v>
      </c>
      <c r="H29" s="75">
        <v>505375.83399999997</v>
      </c>
      <c r="I29" s="75">
        <v>421813.47600000002</v>
      </c>
      <c r="J29" s="75">
        <v>505375.83399999997</v>
      </c>
      <c r="K29" s="75">
        <v>421813.47600000002</v>
      </c>
      <c r="L29" s="73" t="s">
        <v>88</v>
      </c>
      <c r="M29" s="73" t="s">
        <v>88</v>
      </c>
      <c r="N29" s="73" t="s">
        <v>118</v>
      </c>
      <c r="O29" s="73" t="s">
        <v>117</v>
      </c>
      <c r="P29" s="73" t="s">
        <v>88</v>
      </c>
      <c r="Q29" s="73" t="s">
        <v>88</v>
      </c>
      <c r="R29" s="73" t="s">
        <v>88</v>
      </c>
      <c r="S29" s="73" t="s">
        <v>88</v>
      </c>
      <c r="T29" s="73" t="s">
        <v>113</v>
      </c>
      <c r="U29" s="73"/>
      <c r="V29" s="73" t="s">
        <v>114</v>
      </c>
      <c r="W29" s="76" t="s">
        <v>125</v>
      </c>
      <c r="X29" s="77"/>
      <c r="Y29" s="78"/>
      <c r="Z29" s="77"/>
      <c r="AA29" s="78"/>
      <c r="AB29" s="73" t="s">
        <v>124</v>
      </c>
      <c r="AC29" s="73"/>
      <c r="AD29" s="163"/>
      <c r="AE29" s="85"/>
      <c r="AF29" s="78"/>
      <c r="AG29" s="77"/>
      <c r="AH29" s="78"/>
      <c r="AI29" s="77"/>
      <c r="AJ29" s="78"/>
      <c r="AK29" s="77"/>
      <c r="AL29" s="78"/>
      <c r="AM29" s="79"/>
      <c r="AN29" s="79"/>
      <c r="AO29" s="79"/>
      <c r="AP29" s="80" t="s">
        <v>126</v>
      </c>
      <c r="AQ29" s="67"/>
      <c r="AR29" s="86" t="str">
        <f t="shared" si="0"/>
        <v/>
      </c>
      <c r="AS29" s="87" t="str">
        <f t="shared" si="1"/>
        <v/>
      </c>
      <c r="AT29" s="88" t="str">
        <f t="shared" si="2"/>
        <v/>
      </c>
      <c r="AU29" s="181" t="str">
        <f t="shared" si="3"/>
        <v/>
      </c>
      <c r="AV29" s="87" t="str">
        <f t="shared" si="4"/>
        <v/>
      </c>
      <c r="AW29" s="189" t="str">
        <f t="shared" si="5"/>
        <v/>
      </c>
      <c r="AX29" s="86" t="str">
        <f t="shared" si="6"/>
        <v/>
      </c>
      <c r="AY29" s="87" t="str">
        <f t="shared" si="7"/>
        <v/>
      </c>
      <c r="AZ29" s="88" t="str">
        <f t="shared" si="8"/>
        <v/>
      </c>
      <c r="BF29" s="89" t="str">
        <f t="shared" si="9"/>
        <v>Afectat sau NU?</v>
      </c>
      <c r="BG29" s="87" t="str">
        <f t="shared" si="10"/>
        <v>-</v>
      </c>
      <c r="BH29" s="189" t="str">
        <f t="shared" si="11"/>
        <v>-</v>
      </c>
      <c r="BI29" s="89" t="str">
        <f t="shared" si="12"/>
        <v>Afectat sau NU?</v>
      </c>
      <c r="BJ29" s="87" t="str">
        <f t="shared" si="13"/>
        <v>-</v>
      </c>
      <c r="BK29" s="88" t="str">
        <f t="shared" si="14"/>
        <v>-</v>
      </c>
      <c r="BL29" s="197" t="str">
        <f t="shared" si="15"/>
        <v>Afectat sau NU?</v>
      </c>
      <c r="BM29" s="87" t="str">
        <f t="shared" si="16"/>
        <v>-</v>
      </c>
      <c r="BN29" s="88" t="str">
        <f t="shared" si="17"/>
        <v>-</v>
      </c>
    </row>
    <row r="30" spans="1:66" s="57" customFormat="1" ht="28.5" x14ac:dyDescent="0.25">
      <c r="A30" s="72">
        <f t="shared" si="36"/>
        <v>15</v>
      </c>
      <c r="B30" s="73" t="s">
        <v>88</v>
      </c>
      <c r="C30" s="73" t="s">
        <v>81</v>
      </c>
      <c r="D30" s="74" t="s">
        <v>92</v>
      </c>
      <c r="E30" s="73">
        <v>16356</v>
      </c>
      <c r="F30" s="73" t="s">
        <v>119</v>
      </c>
      <c r="G30" s="73" t="s">
        <v>94</v>
      </c>
      <c r="H30" s="75">
        <v>515779.41327671334</v>
      </c>
      <c r="I30" s="75">
        <v>434408.46333483607</v>
      </c>
      <c r="J30" s="75">
        <v>515779.41327671334</v>
      </c>
      <c r="K30" s="75">
        <v>434408.46333483607</v>
      </c>
      <c r="L30" s="73" t="s">
        <v>88</v>
      </c>
      <c r="M30" s="73" t="s">
        <v>88</v>
      </c>
      <c r="N30" s="73" t="s">
        <v>120</v>
      </c>
      <c r="O30" s="73" t="s">
        <v>119</v>
      </c>
      <c r="P30" s="73" t="s">
        <v>88</v>
      </c>
      <c r="Q30" s="73" t="s">
        <v>88</v>
      </c>
      <c r="R30" s="73" t="s">
        <v>88</v>
      </c>
      <c r="S30" s="73" t="s">
        <v>88</v>
      </c>
      <c r="T30" s="73" t="s">
        <v>113</v>
      </c>
      <c r="U30" s="73"/>
      <c r="V30" s="73" t="s">
        <v>114</v>
      </c>
      <c r="W30" s="76" t="s">
        <v>125</v>
      </c>
      <c r="X30" s="77"/>
      <c r="Y30" s="78"/>
      <c r="Z30" s="77"/>
      <c r="AA30" s="78"/>
      <c r="AB30" s="73" t="s">
        <v>91</v>
      </c>
      <c r="AC30" s="73"/>
      <c r="AD30" s="163"/>
      <c r="AE30" s="85"/>
      <c r="AF30" s="78"/>
      <c r="AG30" s="77"/>
      <c r="AH30" s="78"/>
      <c r="AI30" s="77"/>
      <c r="AJ30" s="78"/>
      <c r="AK30" s="77"/>
      <c r="AL30" s="78"/>
      <c r="AM30" s="79"/>
      <c r="AN30" s="79"/>
      <c r="AO30" s="79"/>
      <c r="AP30" s="80" t="s">
        <v>126</v>
      </c>
      <c r="AQ30" s="67"/>
      <c r="AR30" s="86" t="str">
        <f t="shared" si="0"/>
        <v/>
      </c>
      <c r="AS30" s="87" t="str">
        <f t="shared" si="1"/>
        <v/>
      </c>
      <c r="AT30" s="88" t="str">
        <f t="shared" si="2"/>
        <v/>
      </c>
      <c r="AU30" s="181" t="str">
        <f t="shared" si="3"/>
        <v/>
      </c>
      <c r="AV30" s="87" t="str">
        <f t="shared" si="4"/>
        <v/>
      </c>
      <c r="AW30" s="189" t="str">
        <f t="shared" si="5"/>
        <v/>
      </c>
      <c r="AX30" s="86" t="str">
        <f t="shared" si="6"/>
        <v/>
      </c>
      <c r="AY30" s="87" t="str">
        <f t="shared" si="7"/>
        <v/>
      </c>
      <c r="AZ30" s="88" t="str">
        <f t="shared" si="8"/>
        <v/>
      </c>
      <c r="BF30" s="89" t="str">
        <f t="shared" si="9"/>
        <v>Afectat sau NU?</v>
      </c>
      <c r="BG30" s="87" t="str">
        <f t="shared" si="10"/>
        <v>-</v>
      </c>
      <c r="BH30" s="189" t="str">
        <f t="shared" si="11"/>
        <v>-</v>
      </c>
      <c r="BI30" s="89" t="str">
        <f t="shared" si="12"/>
        <v>Afectat sau NU?</v>
      </c>
      <c r="BJ30" s="87" t="str">
        <f t="shared" si="13"/>
        <v>-</v>
      </c>
      <c r="BK30" s="88" t="str">
        <f t="shared" si="14"/>
        <v>-</v>
      </c>
      <c r="BL30" s="197" t="str">
        <f t="shared" si="15"/>
        <v>Afectat sau NU?</v>
      </c>
      <c r="BM30" s="87" t="str">
        <f t="shared" si="16"/>
        <v>-</v>
      </c>
      <c r="BN30" s="88" t="str">
        <f t="shared" si="17"/>
        <v>-</v>
      </c>
    </row>
    <row r="31" spans="1:66" s="57" customFormat="1" ht="29.25" thickBot="1" x14ac:dyDescent="0.3">
      <c r="A31" s="90">
        <f t="shared" si="36"/>
        <v>16</v>
      </c>
      <c r="B31" s="91" t="s">
        <v>88</v>
      </c>
      <c r="C31" s="91" t="s">
        <v>81</v>
      </c>
      <c r="D31" s="92" t="s">
        <v>92</v>
      </c>
      <c r="E31" s="91">
        <v>18536</v>
      </c>
      <c r="F31" s="91" t="s">
        <v>121</v>
      </c>
      <c r="G31" s="91" t="s">
        <v>94</v>
      </c>
      <c r="H31" s="93">
        <v>514200.63</v>
      </c>
      <c r="I31" s="93">
        <v>431834.68</v>
      </c>
      <c r="J31" s="93">
        <v>514200.63</v>
      </c>
      <c r="K31" s="93">
        <v>431834.68</v>
      </c>
      <c r="L31" s="91" t="s">
        <v>88</v>
      </c>
      <c r="M31" s="91" t="s">
        <v>88</v>
      </c>
      <c r="N31" s="91" t="s">
        <v>122</v>
      </c>
      <c r="O31" s="91" t="s">
        <v>121</v>
      </c>
      <c r="P31" s="91" t="s">
        <v>88</v>
      </c>
      <c r="Q31" s="91" t="s">
        <v>88</v>
      </c>
      <c r="R31" s="91" t="s">
        <v>88</v>
      </c>
      <c r="S31" s="91" t="s">
        <v>88</v>
      </c>
      <c r="T31" s="91" t="s">
        <v>113</v>
      </c>
      <c r="U31" s="91"/>
      <c r="V31" s="91" t="s">
        <v>123</v>
      </c>
      <c r="W31" s="94" t="s">
        <v>125</v>
      </c>
      <c r="X31" s="82"/>
      <c r="Y31" s="81"/>
      <c r="Z31" s="82"/>
      <c r="AA31" s="81"/>
      <c r="AB31" s="91" t="s">
        <v>91</v>
      </c>
      <c r="AC31" s="91"/>
      <c r="AD31" s="135"/>
      <c r="AE31" s="115"/>
      <c r="AF31" s="81"/>
      <c r="AG31" s="82"/>
      <c r="AH31" s="81"/>
      <c r="AI31" s="82"/>
      <c r="AJ31" s="81"/>
      <c r="AK31" s="82"/>
      <c r="AL31" s="81"/>
      <c r="AM31" s="116"/>
      <c r="AN31" s="116"/>
      <c r="AO31" s="116"/>
      <c r="AP31" s="83" t="s">
        <v>126</v>
      </c>
      <c r="AQ31" s="67"/>
      <c r="AR31" s="95" t="str">
        <f t="shared" ref="AR31" si="82">IF(B31="X",IF(AN31="","Afectat sau NU?",IF(AN31="DA",IF(((AK31+AL31)-(AE31+AF31))*24&lt;-720,"Neinformat",((AK31+AL31)-(AE31+AF31))*24),"Nu a fost afectat producator/consumator")),"")</f>
        <v/>
      </c>
      <c r="AS31" s="96" t="str">
        <f t="shared" ref="AS31" si="83">IF(B31="X",IF(AN31="DA",IF(AR31&lt;6,LEN(TRIM(V31))-LEN(SUBSTITUTE(V31,CHAR(44),""))+1,0),"-"),"")</f>
        <v/>
      </c>
      <c r="AT31" s="97" t="str">
        <f t="shared" ref="AT31" si="84">IF(B31="X",IF(AN31="DA",LEN(TRIM(V31))-LEN(SUBSTITUTE(V31,CHAR(44),""))+1,"-"),"")</f>
        <v/>
      </c>
      <c r="AU31" s="182" t="str">
        <f t="shared" ref="AU31" si="85">IF(B31="X",IF(AN31="","Afectat sau NU?",IF(AN31="DA",IF(((AI31+AJ31)-(AE31+AF31))*24&lt;-720,"Neinformat",((AI31+AJ31)-(AE31+AF31))*24),"Nu a fost afectat producator/consumator")),"")</f>
        <v/>
      </c>
      <c r="AV31" s="96" t="str">
        <f t="shared" ref="AV31" si="86">IF(B31="X",IF(AN31="DA",IF(AU31&lt;6,LEN(TRIM(U31))-LEN(SUBSTITUTE(U31,CHAR(44),""))+1,0),"-"),"")</f>
        <v/>
      </c>
      <c r="AW31" s="190" t="str">
        <f t="shared" ref="AW31" si="87">IF(B31="X",IF(AN31="DA",LEN(TRIM(U31))-LEN(SUBSTITUTE(U31,CHAR(44),""))+1,"-"),"")</f>
        <v/>
      </c>
      <c r="AX31" s="95" t="str">
        <f t="shared" ref="AX31" si="88">IF(B31="X",IF(AN31="","Afectat sau NU?",IF(AN31="DA",((AG31+AH31)-(AE31+AF31))*24,"Nu a fost afectat producator/consumator")),"")</f>
        <v/>
      </c>
      <c r="AY31" s="96" t="str">
        <f t="shared" ref="AY31" si="89">IF(B31="X",IF(AN31="DA",IF(AX31&gt;24,IF(BA31="NU",0,LEN(TRIM(V31))-LEN(SUBSTITUTE(V31,CHAR(44),""))+1),0),"-"),"")</f>
        <v/>
      </c>
      <c r="AZ31" s="97" t="str">
        <f t="shared" ref="AZ31" si="90">IF(B31="X",IF(AN31="DA",IF(AX31&gt;24,LEN(TRIM(V31))-LEN(SUBSTITUTE(V31,CHAR(44),""))+1,0),"-"),"")</f>
        <v/>
      </c>
      <c r="BF31" s="98" t="str">
        <f t="shared" ref="BF31" si="91">IF(C31="X",IF(AN31="","Afectat sau NU?",IF(AN31="DA",IF(AK31="","Neinformat",NETWORKDAYS(AK31+AL31,AE31+AF31,$BS$2:$BS$14)-2),"Nu a fost afectat producator/consumator")),"")</f>
        <v>Afectat sau NU?</v>
      </c>
      <c r="BG31" s="96" t="str">
        <f t="shared" ref="BG31" si="92">IF(C31="X",IF(AN31="DA",IF(AND(BF31&gt;=5,AK31&lt;&gt;""),LEN(TRIM(V31))-LEN(SUBSTITUTE(V31,CHAR(44),""))+1,0),"-"),"")</f>
        <v>-</v>
      </c>
      <c r="BH31" s="190" t="str">
        <f t="shared" ref="BH31" si="93">IF(C31="X",IF(AN31="DA",LEN(TRIM(V31))-LEN(SUBSTITUTE(V31,CHAR(44),""))+1,"-"),"")</f>
        <v>-</v>
      </c>
      <c r="BI31" s="98" t="str">
        <f t="shared" ref="BI31" si="94">IF(C31="X",IF(AN31="","Afectat sau NU?",IF(AN31="DA",IF(AI31="","Neinformat",NETWORKDAYS(AI31+AJ31,AE31+AF31,$BS$2:$BS$14)-2),"Nu a fost afectat producator/consumator")),"")</f>
        <v>Afectat sau NU?</v>
      </c>
      <c r="BJ31" s="96" t="str">
        <f t="shared" ref="BJ31" si="95">IF(C31="X",IF(AN31="DA",IF(AND(BI31&gt;=5,AI31&lt;&gt;""),LEN(TRIM(U31))-LEN(SUBSTITUTE(U31,CHAR(44),""))+1,0),"-"),"")</f>
        <v>-</v>
      </c>
      <c r="BK31" s="97" t="str">
        <f t="shared" ref="BK31" si="96">IF(C31="X",IF(AN31="DA",LEN(TRIM(U31))-LEN(SUBSTITUTE(U31,CHAR(44),""))+1,"-"),"")</f>
        <v>-</v>
      </c>
      <c r="BL31" s="198" t="str">
        <f t="shared" ref="BL31" si="97">IF(C31="X",IF(AN31="","Afectat sau NU?",IF(AN31="DA",((AG31+AH31)-(Z31+AA31))*24,"Nu a fost afectat producator/consumator")),"")</f>
        <v>Afectat sau NU?</v>
      </c>
      <c r="BM31" s="96" t="str">
        <f t="shared" ref="BM31" si="98">IF(C31="X",IF(AN31&lt;&gt;"DA","-",IF(AND(AN31="DA",BL31&lt;=0),LEN(TRIM(V31))-LEN(SUBSTITUTE(V31,CHAR(44),""))+1+LEN(TRIM(U31))-LEN(SUBSTITUTE(U31,CHAR(44),""))+1,0)),"")</f>
        <v>-</v>
      </c>
      <c r="BN31" s="97" t="str">
        <f t="shared" ref="BN31" si="99">IF(C31="X",IF(AN31="DA",LEN(TRIM(V31))-LEN(SUBSTITUTE(V31,CHAR(44),""))+1+LEN(TRIM(U31))-LEN(SUBSTITUTE(U31,CHAR(44),""))+1,"-"),"")</f>
        <v>-</v>
      </c>
    </row>
    <row r="32" spans="1:66" s="57" customFormat="1" ht="28.5" x14ac:dyDescent="0.25">
      <c r="A32" s="58">
        <f t="shared" si="36"/>
        <v>17</v>
      </c>
      <c r="B32" s="59" t="s">
        <v>88</v>
      </c>
      <c r="C32" s="59" t="s">
        <v>81</v>
      </c>
      <c r="D32" s="60" t="s">
        <v>128</v>
      </c>
      <c r="E32" s="59">
        <v>85582</v>
      </c>
      <c r="F32" s="59" t="s">
        <v>129</v>
      </c>
      <c r="G32" s="59" t="s">
        <v>130</v>
      </c>
      <c r="H32" s="61">
        <v>528595</v>
      </c>
      <c r="I32" s="61">
        <v>498017</v>
      </c>
      <c r="J32" s="61">
        <v>528595</v>
      </c>
      <c r="K32" s="61">
        <v>498017</v>
      </c>
      <c r="L32" s="59" t="s">
        <v>88</v>
      </c>
      <c r="M32" s="59" t="s">
        <v>88</v>
      </c>
      <c r="N32" s="59" t="s">
        <v>131</v>
      </c>
      <c r="O32" s="59" t="s">
        <v>132</v>
      </c>
      <c r="P32" s="59" t="s">
        <v>88</v>
      </c>
      <c r="Q32" s="59" t="s">
        <v>88</v>
      </c>
      <c r="R32" s="59" t="s">
        <v>88</v>
      </c>
      <c r="S32" s="59" t="s">
        <v>88</v>
      </c>
      <c r="T32" s="59" t="s">
        <v>113</v>
      </c>
      <c r="U32" s="59"/>
      <c r="V32" s="59" t="s">
        <v>143</v>
      </c>
      <c r="W32" s="62" t="s">
        <v>145</v>
      </c>
      <c r="X32" s="63"/>
      <c r="Y32" s="64"/>
      <c r="Z32" s="63"/>
      <c r="AA32" s="64"/>
      <c r="AB32" s="59" t="s">
        <v>91</v>
      </c>
      <c r="AC32" s="59"/>
      <c r="AD32" s="134"/>
      <c r="AE32" s="84"/>
      <c r="AF32" s="64"/>
      <c r="AG32" s="63"/>
      <c r="AH32" s="64"/>
      <c r="AI32" s="63"/>
      <c r="AJ32" s="64"/>
      <c r="AK32" s="63"/>
      <c r="AL32" s="64"/>
      <c r="AM32" s="65"/>
      <c r="AN32" s="65"/>
      <c r="AO32" s="65"/>
      <c r="AP32" s="66" t="s">
        <v>146</v>
      </c>
      <c r="AQ32" s="67"/>
      <c r="AR32" s="68" t="str">
        <f t="shared" si="0"/>
        <v/>
      </c>
      <c r="AS32" s="69" t="str">
        <f t="shared" si="1"/>
        <v/>
      </c>
      <c r="AT32" s="70" t="str">
        <f t="shared" si="2"/>
        <v/>
      </c>
      <c r="AU32" s="180" t="str">
        <f t="shared" si="3"/>
        <v/>
      </c>
      <c r="AV32" s="69" t="str">
        <f t="shared" si="4"/>
        <v/>
      </c>
      <c r="AW32" s="188" t="str">
        <f t="shared" si="5"/>
        <v/>
      </c>
      <c r="AX32" s="68" t="str">
        <f t="shared" si="6"/>
        <v/>
      </c>
      <c r="AY32" s="69" t="str">
        <f t="shared" si="7"/>
        <v/>
      </c>
      <c r="AZ32" s="70" t="str">
        <f t="shared" si="8"/>
        <v/>
      </c>
      <c r="BF32" s="71" t="str">
        <f t="shared" si="9"/>
        <v>Afectat sau NU?</v>
      </c>
      <c r="BG32" s="69" t="str">
        <f t="shared" si="10"/>
        <v>-</v>
      </c>
      <c r="BH32" s="188" t="str">
        <f t="shared" si="11"/>
        <v>-</v>
      </c>
      <c r="BI32" s="71" t="str">
        <f t="shared" si="12"/>
        <v>Afectat sau NU?</v>
      </c>
      <c r="BJ32" s="69" t="str">
        <f t="shared" si="13"/>
        <v>-</v>
      </c>
      <c r="BK32" s="70" t="str">
        <f t="shared" si="14"/>
        <v>-</v>
      </c>
      <c r="BL32" s="337" t="str">
        <f t="shared" si="15"/>
        <v>Afectat sau NU?</v>
      </c>
      <c r="BM32" s="69" t="str">
        <f t="shared" si="16"/>
        <v>-</v>
      </c>
      <c r="BN32" s="70" t="str">
        <f t="shared" si="17"/>
        <v>-</v>
      </c>
    </row>
    <row r="33" spans="1:66" s="57" customFormat="1" ht="28.5" x14ac:dyDescent="0.25">
      <c r="A33" s="72">
        <f t="shared" si="36"/>
        <v>18</v>
      </c>
      <c r="B33" s="73" t="s">
        <v>88</v>
      </c>
      <c r="C33" s="73" t="s">
        <v>81</v>
      </c>
      <c r="D33" s="74" t="s">
        <v>128</v>
      </c>
      <c r="E33" s="73">
        <v>85582</v>
      </c>
      <c r="F33" s="73" t="s">
        <v>129</v>
      </c>
      <c r="G33" s="73" t="s">
        <v>130</v>
      </c>
      <c r="H33" s="75">
        <v>528595</v>
      </c>
      <c r="I33" s="75">
        <v>498017</v>
      </c>
      <c r="J33" s="75">
        <v>528595</v>
      </c>
      <c r="K33" s="75">
        <v>498017</v>
      </c>
      <c r="L33" s="73" t="s">
        <v>88</v>
      </c>
      <c r="M33" s="73" t="s">
        <v>88</v>
      </c>
      <c r="N33" s="73" t="s">
        <v>133</v>
      </c>
      <c r="O33" s="73" t="s">
        <v>134</v>
      </c>
      <c r="P33" s="73" t="s">
        <v>88</v>
      </c>
      <c r="Q33" s="73" t="s">
        <v>88</v>
      </c>
      <c r="R33" s="73" t="s">
        <v>88</v>
      </c>
      <c r="S33" s="73" t="s">
        <v>88</v>
      </c>
      <c r="T33" s="73" t="s">
        <v>113</v>
      </c>
      <c r="U33" s="73"/>
      <c r="V33" s="73" t="s">
        <v>143</v>
      </c>
      <c r="W33" s="76" t="s">
        <v>145</v>
      </c>
      <c r="X33" s="77"/>
      <c r="Y33" s="78"/>
      <c r="Z33" s="77"/>
      <c r="AA33" s="78"/>
      <c r="AB33" s="73" t="s">
        <v>91</v>
      </c>
      <c r="AC33" s="73"/>
      <c r="AD33" s="163"/>
      <c r="AE33" s="85"/>
      <c r="AF33" s="78"/>
      <c r="AG33" s="77"/>
      <c r="AH33" s="78"/>
      <c r="AI33" s="77"/>
      <c r="AJ33" s="78"/>
      <c r="AK33" s="77"/>
      <c r="AL33" s="78"/>
      <c r="AM33" s="79"/>
      <c r="AN33" s="79"/>
      <c r="AO33" s="79"/>
      <c r="AP33" s="80" t="s">
        <v>146</v>
      </c>
      <c r="AQ33" s="67"/>
      <c r="AR33" s="86" t="str">
        <f t="shared" si="0"/>
        <v/>
      </c>
      <c r="AS33" s="87" t="str">
        <f t="shared" si="1"/>
        <v/>
      </c>
      <c r="AT33" s="88" t="str">
        <f t="shared" si="2"/>
        <v/>
      </c>
      <c r="AU33" s="181" t="str">
        <f t="shared" si="3"/>
        <v/>
      </c>
      <c r="AV33" s="87" t="str">
        <f t="shared" si="4"/>
        <v/>
      </c>
      <c r="AW33" s="189" t="str">
        <f t="shared" si="5"/>
        <v/>
      </c>
      <c r="AX33" s="86" t="str">
        <f t="shared" si="6"/>
        <v/>
      </c>
      <c r="AY33" s="87" t="str">
        <f t="shared" si="7"/>
        <v/>
      </c>
      <c r="AZ33" s="88" t="str">
        <f t="shared" si="8"/>
        <v/>
      </c>
      <c r="BF33" s="89" t="str">
        <f t="shared" si="9"/>
        <v>Afectat sau NU?</v>
      </c>
      <c r="BG33" s="87" t="str">
        <f t="shared" si="10"/>
        <v>-</v>
      </c>
      <c r="BH33" s="189" t="str">
        <f t="shared" si="11"/>
        <v>-</v>
      </c>
      <c r="BI33" s="89" t="str">
        <f t="shared" si="12"/>
        <v>Afectat sau NU?</v>
      </c>
      <c r="BJ33" s="87" t="str">
        <f t="shared" si="13"/>
        <v>-</v>
      </c>
      <c r="BK33" s="88" t="str">
        <f t="shared" si="14"/>
        <v>-</v>
      </c>
      <c r="BL33" s="197" t="str">
        <f t="shared" si="15"/>
        <v>Afectat sau NU?</v>
      </c>
      <c r="BM33" s="87" t="str">
        <f t="shared" si="16"/>
        <v>-</v>
      </c>
      <c r="BN33" s="88" t="str">
        <f t="shared" si="17"/>
        <v>-</v>
      </c>
    </row>
    <row r="34" spans="1:66" s="57" customFormat="1" ht="28.5" x14ac:dyDescent="0.25">
      <c r="A34" s="72">
        <f t="shared" si="36"/>
        <v>19</v>
      </c>
      <c r="B34" s="73" t="s">
        <v>88</v>
      </c>
      <c r="C34" s="73" t="s">
        <v>81</v>
      </c>
      <c r="D34" s="74" t="s">
        <v>128</v>
      </c>
      <c r="E34" s="73">
        <v>83525</v>
      </c>
      <c r="F34" s="73" t="s">
        <v>135</v>
      </c>
      <c r="G34" s="73" t="s">
        <v>130</v>
      </c>
      <c r="H34" s="75">
        <v>502769</v>
      </c>
      <c r="I34" s="75">
        <v>530742</v>
      </c>
      <c r="J34" s="75">
        <v>502769</v>
      </c>
      <c r="K34" s="75">
        <v>530742</v>
      </c>
      <c r="L34" s="73" t="s">
        <v>88</v>
      </c>
      <c r="M34" s="73" t="s">
        <v>88</v>
      </c>
      <c r="N34" s="73" t="s">
        <v>136</v>
      </c>
      <c r="O34" s="73" t="s">
        <v>135</v>
      </c>
      <c r="P34" s="73" t="s">
        <v>88</v>
      </c>
      <c r="Q34" s="73" t="s">
        <v>88</v>
      </c>
      <c r="R34" s="73" t="s">
        <v>88</v>
      </c>
      <c r="S34" s="73" t="s">
        <v>88</v>
      </c>
      <c r="T34" s="73" t="s">
        <v>113</v>
      </c>
      <c r="U34" s="73"/>
      <c r="V34" s="73" t="s">
        <v>144</v>
      </c>
      <c r="W34" s="76" t="s">
        <v>145</v>
      </c>
      <c r="X34" s="77"/>
      <c r="Y34" s="78"/>
      <c r="Z34" s="77"/>
      <c r="AA34" s="78"/>
      <c r="AB34" s="73" t="s">
        <v>91</v>
      </c>
      <c r="AC34" s="73"/>
      <c r="AD34" s="163"/>
      <c r="AE34" s="85"/>
      <c r="AF34" s="78"/>
      <c r="AG34" s="77"/>
      <c r="AH34" s="78"/>
      <c r="AI34" s="77"/>
      <c r="AJ34" s="78"/>
      <c r="AK34" s="77"/>
      <c r="AL34" s="78"/>
      <c r="AM34" s="79"/>
      <c r="AN34" s="79"/>
      <c r="AO34" s="79"/>
      <c r="AP34" s="80" t="s">
        <v>146</v>
      </c>
      <c r="AQ34" s="67"/>
      <c r="AR34" s="86" t="str">
        <f t="shared" si="0"/>
        <v/>
      </c>
      <c r="AS34" s="87" t="str">
        <f t="shared" si="1"/>
        <v/>
      </c>
      <c r="AT34" s="88" t="str">
        <f t="shared" si="2"/>
        <v/>
      </c>
      <c r="AU34" s="181" t="str">
        <f t="shared" si="3"/>
        <v/>
      </c>
      <c r="AV34" s="87" t="str">
        <f t="shared" si="4"/>
        <v/>
      </c>
      <c r="AW34" s="189" t="str">
        <f t="shared" si="5"/>
        <v/>
      </c>
      <c r="AX34" s="86" t="str">
        <f t="shared" si="6"/>
        <v/>
      </c>
      <c r="AY34" s="87" t="str">
        <f t="shared" si="7"/>
        <v/>
      </c>
      <c r="AZ34" s="88" t="str">
        <f t="shared" si="8"/>
        <v/>
      </c>
      <c r="BF34" s="89" t="str">
        <f t="shared" si="9"/>
        <v>Afectat sau NU?</v>
      </c>
      <c r="BG34" s="87" t="str">
        <f t="shared" si="10"/>
        <v>-</v>
      </c>
      <c r="BH34" s="189" t="str">
        <f t="shared" si="11"/>
        <v>-</v>
      </c>
      <c r="BI34" s="89" t="str">
        <f t="shared" si="12"/>
        <v>Afectat sau NU?</v>
      </c>
      <c r="BJ34" s="87" t="str">
        <f t="shared" si="13"/>
        <v>-</v>
      </c>
      <c r="BK34" s="88" t="str">
        <f t="shared" si="14"/>
        <v>-</v>
      </c>
      <c r="BL34" s="197" t="str">
        <f t="shared" si="15"/>
        <v>Afectat sau NU?</v>
      </c>
      <c r="BM34" s="87" t="str">
        <f t="shared" si="16"/>
        <v>-</v>
      </c>
      <c r="BN34" s="88" t="str">
        <f t="shared" si="17"/>
        <v>-</v>
      </c>
    </row>
    <row r="35" spans="1:66" s="57" customFormat="1" ht="28.5" x14ac:dyDescent="0.25">
      <c r="A35" s="72">
        <f t="shared" si="36"/>
        <v>20</v>
      </c>
      <c r="B35" s="73" t="s">
        <v>88</v>
      </c>
      <c r="C35" s="73" t="s">
        <v>81</v>
      </c>
      <c r="D35" s="74" t="s">
        <v>128</v>
      </c>
      <c r="E35" s="73">
        <v>85127</v>
      </c>
      <c r="F35" s="73" t="s">
        <v>137</v>
      </c>
      <c r="G35" s="73" t="s">
        <v>130</v>
      </c>
      <c r="H35" s="75">
        <v>508388</v>
      </c>
      <c r="I35" s="75">
        <v>530078</v>
      </c>
      <c r="J35" s="75">
        <v>508388</v>
      </c>
      <c r="K35" s="75">
        <v>530078</v>
      </c>
      <c r="L35" s="73" t="s">
        <v>88</v>
      </c>
      <c r="M35" s="73" t="s">
        <v>88</v>
      </c>
      <c r="N35" s="73" t="s">
        <v>138</v>
      </c>
      <c r="O35" s="73" t="s">
        <v>137</v>
      </c>
      <c r="P35" s="73" t="s">
        <v>88</v>
      </c>
      <c r="Q35" s="73" t="s">
        <v>88</v>
      </c>
      <c r="R35" s="73" t="s">
        <v>88</v>
      </c>
      <c r="S35" s="73" t="s">
        <v>88</v>
      </c>
      <c r="T35" s="73" t="s">
        <v>113</v>
      </c>
      <c r="U35" s="73"/>
      <c r="V35" s="73" t="s">
        <v>143</v>
      </c>
      <c r="W35" s="76" t="s">
        <v>145</v>
      </c>
      <c r="X35" s="77"/>
      <c r="Y35" s="78"/>
      <c r="Z35" s="77"/>
      <c r="AA35" s="78"/>
      <c r="AB35" s="73" t="s">
        <v>91</v>
      </c>
      <c r="AC35" s="73"/>
      <c r="AD35" s="163"/>
      <c r="AE35" s="85"/>
      <c r="AF35" s="78"/>
      <c r="AG35" s="77"/>
      <c r="AH35" s="78"/>
      <c r="AI35" s="77"/>
      <c r="AJ35" s="78"/>
      <c r="AK35" s="77"/>
      <c r="AL35" s="78"/>
      <c r="AM35" s="79"/>
      <c r="AN35" s="79"/>
      <c r="AO35" s="79"/>
      <c r="AP35" s="80" t="s">
        <v>146</v>
      </c>
      <c r="AQ35" s="67"/>
      <c r="AR35" s="86" t="str">
        <f t="shared" ref="AR35:AR36" si="100">IF(B35="X",IF(AN35="","Afectat sau NU?",IF(AN35="DA",IF(((AK35+AL35)-(AE35+AF35))*24&lt;-720,"Neinformat",((AK35+AL35)-(AE35+AF35))*24),"Nu a fost afectat producator/consumator")),"")</f>
        <v/>
      </c>
      <c r="AS35" s="87" t="str">
        <f t="shared" ref="AS35:AS36" si="101">IF(B35="X",IF(AN35="DA",IF(AR35&lt;6,LEN(TRIM(V35))-LEN(SUBSTITUTE(V35,CHAR(44),""))+1,0),"-"),"")</f>
        <v/>
      </c>
      <c r="AT35" s="88" t="str">
        <f t="shared" ref="AT35:AT36" si="102">IF(B35="X",IF(AN35="DA",LEN(TRIM(V35))-LEN(SUBSTITUTE(V35,CHAR(44),""))+1,"-"),"")</f>
        <v/>
      </c>
      <c r="AU35" s="181" t="str">
        <f t="shared" ref="AU35:AU36" si="103">IF(B35="X",IF(AN35="","Afectat sau NU?",IF(AN35="DA",IF(((AI35+AJ35)-(AE35+AF35))*24&lt;-720,"Neinformat",((AI35+AJ35)-(AE35+AF35))*24),"Nu a fost afectat producator/consumator")),"")</f>
        <v/>
      </c>
      <c r="AV35" s="87" t="str">
        <f t="shared" ref="AV35:AV36" si="104">IF(B35="X",IF(AN35="DA",IF(AU35&lt;6,LEN(TRIM(U35))-LEN(SUBSTITUTE(U35,CHAR(44),""))+1,0),"-"),"")</f>
        <v/>
      </c>
      <c r="AW35" s="189" t="str">
        <f t="shared" ref="AW35:AW36" si="105">IF(B35="X",IF(AN35="DA",LEN(TRIM(U35))-LEN(SUBSTITUTE(U35,CHAR(44),""))+1,"-"),"")</f>
        <v/>
      </c>
      <c r="AX35" s="86" t="str">
        <f t="shared" ref="AX35:AX36" si="106">IF(B35="X",IF(AN35="","Afectat sau NU?",IF(AN35="DA",((AG35+AH35)-(AE35+AF35))*24,"Nu a fost afectat producator/consumator")),"")</f>
        <v/>
      </c>
      <c r="AY35" s="87" t="str">
        <f t="shared" ref="AY35:AY36" si="107">IF(B35="X",IF(AN35="DA",IF(AX35&gt;24,IF(BA35="NU",0,LEN(TRIM(V35))-LEN(SUBSTITUTE(V35,CHAR(44),""))+1),0),"-"),"")</f>
        <v/>
      </c>
      <c r="AZ35" s="88" t="str">
        <f t="shared" ref="AZ35:AZ36" si="108">IF(B35="X",IF(AN35="DA",IF(AX35&gt;24,LEN(TRIM(V35))-LEN(SUBSTITUTE(V35,CHAR(44),""))+1,0),"-"),"")</f>
        <v/>
      </c>
      <c r="BF35" s="89" t="str">
        <f t="shared" ref="BF35:BF36" si="109">IF(C35="X",IF(AN35="","Afectat sau NU?",IF(AN35="DA",IF(AK35="","Neinformat",NETWORKDAYS(AK35+AL35,AE35+AF35,$BS$2:$BS$14)-2),"Nu a fost afectat producator/consumator")),"")</f>
        <v>Afectat sau NU?</v>
      </c>
      <c r="BG35" s="87" t="str">
        <f t="shared" ref="BG35:BG36" si="110">IF(C35="X",IF(AN35="DA",IF(AND(BF35&gt;=5,AK35&lt;&gt;""),LEN(TRIM(V35))-LEN(SUBSTITUTE(V35,CHAR(44),""))+1,0),"-"),"")</f>
        <v>-</v>
      </c>
      <c r="BH35" s="189" t="str">
        <f t="shared" ref="BH35:BH36" si="111">IF(C35="X",IF(AN35="DA",LEN(TRIM(V35))-LEN(SUBSTITUTE(V35,CHAR(44),""))+1,"-"),"")</f>
        <v>-</v>
      </c>
      <c r="BI35" s="89" t="str">
        <f t="shared" ref="BI35:BI36" si="112">IF(C35="X",IF(AN35="","Afectat sau NU?",IF(AN35="DA",IF(AI35="","Neinformat",NETWORKDAYS(AI35+AJ35,AE35+AF35,$BS$2:$BS$14)-2),"Nu a fost afectat producator/consumator")),"")</f>
        <v>Afectat sau NU?</v>
      </c>
      <c r="BJ35" s="87" t="str">
        <f t="shared" ref="BJ35:BJ36" si="113">IF(C35="X",IF(AN35="DA",IF(AND(BI35&gt;=5,AI35&lt;&gt;""),LEN(TRIM(U35))-LEN(SUBSTITUTE(U35,CHAR(44),""))+1,0),"-"),"")</f>
        <v>-</v>
      </c>
      <c r="BK35" s="88" t="str">
        <f t="shared" ref="BK35:BK36" si="114">IF(C35="X",IF(AN35="DA",LEN(TRIM(U35))-LEN(SUBSTITUTE(U35,CHAR(44),""))+1,"-"),"")</f>
        <v>-</v>
      </c>
      <c r="BL35" s="197" t="str">
        <f t="shared" ref="BL35:BL36" si="115">IF(C35="X",IF(AN35="","Afectat sau NU?",IF(AN35="DA",((AG35+AH35)-(Z35+AA35))*24,"Nu a fost afectat producator/consumator")),"")</f>
        <v>Afectat sau NU?</v>
      </c>
      <c r="BM35" s="87" t="str">
        <f t="shared" ref="BM35:BM36" si="116">IF(C35="X",IF(AN35&lt;&gt;"DA","-",IF(AND(AN35="DA",BL35&lt;=0),LEN(TRIM(V35))-LEN(SUBSTITUTE(V35,CHAR(44),""))+1+LEN(TRIM(U35))-LEN(SUBSTITUTE(U35,CHAR(44),""))+1,0)),"")</f>
        <v>-</v>
      </c>
      <c r="BN35" s="88" t="str">
        <f t="shared" ref="BN35:BN36" si="117">IF(C35="X",IF(AN35="DA",LEN(TRIM(V35))-LEN(SUBSTITUTE(V35,CHAR(44),""))+1+LEN(TRIM(U35))-LEN(SUBSTITUTE(U35,CHAR(44),""))+1,"-"),"")</f>
        <v>-</v>
      </c>
    </row>
    <row r="36" spans="1:66" s="57" customFormat="1" ht="28.5" x14ac:dyDescent="0.25">
      <c r="A36" s="72">
        <f t="shared" si="36"/>
        <v>21</v>
      </c>
      <c r="B36" s="73" t="s">
        <v>88</v>
      </c>
      <c r="C36" s="73" t="s">
        <v>81</v>
      </c>
      <c r="D36" s="74" t="s">
        <v>128</v>
      </c>
      <c r="E36" s="73">
        <v>85127</v>
      </c>
      <c r="F36" s="73" t="s">
        <v>139</v>
      </c>
      <c r="G36" s="73" t="s">
        <v>130</v>
      </c>
      <c r="H36" s="75">
        <v>510975</v>
      </c>
      <c r="I36" s="75">
        <v>529795</v>
      </c>
      <c r="J36" s="75">
        <v>510975</v>
      </c>
      <c r="K36" s="75">
        <v>529795</v>
      </c>
      <c r="L36" s="73" t="s">
        <v>88</v>
      </c>
      <c r="M36" s="73" t="s">
        <v>88</v>
      </c>
      <c r="N36" s="73" t="s">
        <v>140</v>
      </c>
      <c r="O36" s="73" t="s">
        <v>139</v>
      </c>
      <c r="P36" s="73" t="s">
        <v>88</v>
      </c>
      <c r="Q36" s="73" t="s">
        <v>88</v>
      </c>
      <c r="R36" s="73" t="s">
        <v>88</v>
      </c>
      <c r="S36" s="73" t="s">
        <v>88</v>
      </c>
      <c r="T36" s="73" t="s">
        <v>113</v>
      </c>
      <c r="U36" s="73"/>
      <c r="V36" s="73" t="s">
        <v>143</v>
      </c>
      <c r="W36" s="76" t="s">
        <v>145</v>
      </c>
      <c r="X36" s="77"/>
      <c r="Y36" s="78"/>
      <c r="Z36" s="77"/>
      <c r="AA36" s="78"/>
      <c r="AB36" s="73" t="s">
        <v>91</v>
      </c>
      <c r="AC36" s="73"/>
      <c r="AD36" s="163"/>
      <c r="AE36" s="85"/>
      <c r="AF36" s="78"/>
      <c r="AG36" s="77"/>
      <c r="AH36" s="78"/>
      <c r="AI36" s="77"/>
      <c r="AJ36" s="78"/>
      <c r="AK36" s="77"/>
      <c r="AL36" s="78"/>
      <c r="AM36" s="79"/>
      <c r="AN36" s="79"/>
      <c r="AO36" s="79"/>
      <c r="AP36" s="80" t="s">
        <v>146</v>
      </c>
      <c r="AQ36" s="67"/>
      <c r="AR36" s="86" t="str">
        <f t="shared" si="100"/>
        <v/>
      </c>
      <c r="AS36" s="87" t="str">
        <f t="shared" si="101"/>
        <v/>
      </c>
      <c r="AT36" s="88" t="str">
        <f t="shared" si="102"/>
        <v/>
      </c>
      <c r="AU36" s="181" t="str">
        <f t="shared" si="103"/>
        <v/>
      </c>
      <c r="AV36" s="87" t="str">
        <f t="shared" si="104"/>
        <v/>
      </c>
      <c r="AW36" s="189" t="str">
        <f t="shared" si="105"/>
        <v/>
      </c>
      <c r="AX36" s="86" t="str">
        <f t="shared" si="106"/>
        <v/>
      </c>
      <c r="AY36" s="87" t="str">
        <f t="shared" si="107"/>
        <v/>
      </c>
      <c r="AZ36" s="88" t="str">
        <f t="shared" si="108"/>
        <v/>
      </c>
      <c r="BF36" s="89" t="str">
        <f t="shared" si="109"/>
        <v>Afectat sau NU?</v>
      </c>
      <c r="BG36" s="87" t="str">
        <f t="shared" si="110"/>
        <v>-</v>
      </c>
      <c r="BH36" s="189" t="str">
        <f t="shared" si="111"/>
        <v>-</v>
      </c>
      <c r="BI36" s="89" t="str">
        <f t="shared" si="112"/>
        <v>Afectat sau NU?</v>
      </c>
      <c r="BJ36" s="87" t="str">
        <f t="shared" si="113"/>
        <v>-</v>
      </c>
      <c r="BK36" s="88" t="str">
        <f t="shared" si="114"/>
        <v>-</v>
      </c>
      <c r="BL36" s="197" t="str">
        <f t="shared" si="115"/>
        <v>Afectat sau NU?</v>
      </c>
      <c r="BM36" s="87" t="str">
        <f t="shared" si="116"/>
        <v>-</v>
      </c>
      <c r="BN36" s="88" t="str">
        <f t="shared" si="117"/>
        <v>-</v>
      </c>
    </row>
    <row r="37" spans="1:66" s="57" customFormat="1" ht="29.25" thickBot="1" x14ac:dyDescent="0.3">
      <c r="A37" s="90">
        <f t="shared" si="36"/>
        <v>22</v>
      </c>
      <c r="B37" s="91" t="s">
        <v>88</v>
      </c>
      <c r="C37" s="91" t="s">
        <v>81</v>
      </c>
      <c r="D37" s="92" t="s">
        <v>128</v>
      </c>
      <c r="E37" s="91">
        <v>85127</v>
      </c>
      <c r="F37" s="91" t="s">
        <v>141</v>
      </c>
      <c r="G37" s="91" t="s">
        <v>130</v>
      </c>
      <c r="H37" s="93">
        <v>514498</v>
      </c>
      <c r="I37" s="93">
        <v>528363</v>
      </c>
      <c r="J37" s="93">
        <v>514498</v>
      </c>
      <c r="K37" s="93">
        <v>528363</v>
      </c>
      <c r="L37" s="91" t="s">
        <v>88</v>
      </c>
      <c r="M37" s="91" t="s">
        <v>88</v>
      </c>
      <c r="N37" s="91" t="s">
        <v>142</v>
      </c>
      <c r="O37" s="91" t="s">
        <v>141</v>
      </c>
      <c r="P37" s="91" t="s">
        <v>88</v>
      </c>
      <c r="Q37" s="91" t="s">
        <v>88</v>
      </c>
      <c r="R37" s="91" t="s">
        <v>88</v>
      </c>
      <c r="S37" s="91" t="s">
        <v>88</v>
      </c>
      <c r="T37" s="91" t="s">
        <v>113</v>
      </c>
      <c r="U37" s="91"/>
      <c r="V37" s="91" t="s">
        <v>144</v>
      </c>
      <c r="W37" s="94" t="s">
        <v>145</v>
      </c>
      <c r="X37" s="82"/>
      <c r="Y37" s="81"/>
      <c r="Z37" s="82"/>
      <c r="AA37" s="81"/>
      <c r="AB37" s="91" t="s">
        <v>91</v>
      </c>
      <c r="AC37" s="91"/>
      <c r="AD37" s="135"/>
      <c r="AE37" s="115"/>
      <c r="AF37" s="81"/>
      <c r="AG37" s="82"/>
      <c r="AH37" s="81"/>
      <c r="AI37" s="82"/>
      <c r="AJ37" s="81"/>
      <c r="AK37" s="82"/>
      <c r="AL37" s="81"/>
      <c r="AM37" s="116"/>
      <c r="AN37" s="116"/>
      <c r="AO37" s="116"/>
      <c r="AP37" s="83" t="s">
        <v>146</v>
      </c>
      <c r="AQ37" s="67"/>
      <c r="AR37" s="95" t="str">
        <f t="shared" si="0"/>
        <v/>
      </c>
      <c r="AS37" s="96" t="str">
        <f t="shared" si="1"/>
        <v/>
      </c>
      <c r="AT37" s="97" t="str">
        <f t="shared" si="2"/>
        <v/>
      </c>
      <c r="AU37" s="182" t="str">
        <f t="shared" si="3"/>
        <v/>
      </c>
      <c r="AV37" s="96" t="str">
        <f t="shared" si="4"/>
        <v/>
      </c>
      <c r="AW37" s="190" t="str">
        <f t="shared" si="5"/>
        <v/>
      </c>
      <c r="AX37" s="95" t="str">
        <f t="shared" si="6"/>
        <v/>
      </c>
      <c r="AY37" s="96" t="str">
        <f t="shared" si="7"/>
        <v/>
      </c>
      <c r="AZ37" s="97" t="str">
        <f t="shared" si="8"/>
        <v/>
      </c>
      <c r="BF37" s="98" t="str">
        <f t="shared" si="9"/>
        <v>Afectat sau NU?</v>
      </c>
      <c r="BG37" s="96" t="str">
        <f t="shared" si="10"/>
        <v>-</v>
      </c>
      <c r="BH37" s="190" t="str">
        <f t="shared" si="11"/>
        <v>-</v>
      </c>
      <c r="BI37" s="98" t="str">
        <f t="shared" si="12"/>
        <v>Afectat sau NU?</v>
      </c>
      <c r="BJ37" s="96" t="str">
        <f t="shared" si="13"/>
        <v>-</v>
      </c>
      <c r="BK37" s="97" t="str">
        <f t="shared" si="14"/>
        <v>-</v>
      </c>
      <c r="BL37" s="198" t="str">
        <f t="shared" si="15"/>
        <v>Afectat sau NU?</v>
      </c>
      <c r="BM37" s="96" t="str">
        <f t="shared" si="16"/>
        <v>-</v>
      </c>
      <c r="BN37" s="97" t="str">
        <f t="shared" si="17"/>
        <v>-</v>
      </c>
    </row>
    <row r="38" spans="1:66" s="57" customFormat="1" ht="15" thickBot="1" x14ac:dyDescent="0.3">
      <c r="A38" s="126">
        <f t="shared" ref="A38" si="118">SUM(1,A37)</f>
        <v>23</v>
      </c>
      <c r="B38" s="127" t="s">
        <v>88</v>
      </c>
      <c r="C38" s="127" t="s">
        <v>81</v>
      </c>
      <c r="D38" s="128" t="s">
        <v>147</v>
      </c>
      <c r="E38" s="127">
        <v>114596</v>
      </c>
      <c r="F38" s="127" t="s">
        <v>148</v>
      </c>
      <c r="G38" s="127" t="s">
        <v>149</v>
      </c>
      <c r="H38" s="129">
        <v>481685.76000000001</v>
      </c>
      <c r="I38" s="129">
        <v>529831.52</v>
      </c>
      <c r="J38" s="129">
        <v>481685.76000000001</v>
      </c>
      <c r="K38" s="129">
        <v>529831.52</v>
      </c>
      <c r="L38" s="127"/>
      <c r="M38" s="127"/>
      <c r="N38" s="127" t="s">
        <v>150</v>
      </c>
      <c r="O38" s="127" t="s">
        <v>148</v>
      </c>
      <c r="P38" s="127"/>
      <c r="Q38" s="127"/>
      <c r="R38" s="127"/>
      <c r="S38" s="127"/>
      <c r="T38" s="127" t="s">
        <v>113</v>
      </c>
      <c r="U38" s="127"/>
      <c r="V38" s="127" t="s">
        <v>144</v>
      </c>
      <c r="W38" s="130" t="s">
        <v>89</v>
      </c>
      <c r="X38" s="131"/>
      <c r="Y38" s="132"/>
      <c r="Z38" s="131"/>
      <c r="AA38" s="132"/>
      <c r="AB38" s="127" t="s">
        <v>91</v>
      </c>
      <c r="AC38" s="127"/>
      <c r="AD38" s="133"/>
      <c r="AE38" s="117"/>
      <c r="AF38" s="118"/>
      <c r="AG38" s="119"/>
      <c r="AH38" s="118"/>
      <c r="AI38" s="119"/>
      <c r="AJ38" s="118"/>
      <c r="AK38" s="119"/>
      <c r="AL38" s="118"/>
      <c r="AM38" s="120"/>
      <c r="AN38" s="120"/>
      <c r="AO38" s="120"/>
      <c r="AP38" s="121" t="s">
        <v>157</v>
      </c>
      <c r="AQ38" s="67"/>
      <c r="AR38" s="122" t="str">
        <f t="shared" si="0"/>
        <v/>
      </c>
      <c r="AS38" s="123" t="str">
        <f t="shared" si="1"/>
        <v/>
      </c>
      <c r="AT38" s="124" t="str">
        <f t="shared" si="2"/>
        <v/>
      </c>
      <c r="AU38" s="183" t="str">
        <f t="shared" si="3"/>
        <v/>
      </c>
      <c r="AV38" s="123" t="str">
        <f t="shared" si="4"/>
        <v/>
      </c>
      <c r="AW38" s="191" t="str">
        <f t="shared" si="5"/>
        <v/>
      </c>
      <c r="AX38" s="122" t="str">
        <f t="shared" si="6"/>
        <v/>
      </c>
      <c r="AY38" s="123" t="str">
        <f t="shared" si="7"/>
        <v/>
      </c>
      <c r="AZ38" s="124" t="str">
        <f t="shared" si="8"/>
        <v/>
      </c>
      <c r="BF38" s="125" t="str">
        <f t="shared" si="9"/>
        <v>Afectat sau NU?</v>
      </c>
      <c r="BG38" s="123" t="str">
        <f t="shared" si="10"/>
        <v>-</v>
      </c>
      <c r="BH38" s="191" t="str">
        <f t="shared" si="11"/>
        <v>-</v>
      </c>
      <c r="BI38" s="125" t="str">
        <f t="shared" si="12"/>
        <v>Afectat sau NU?</v>
      </c>
      <c r="BJ38" s="123" t="str">
        <f t="shared" si="13"/>
        <v>-</v>
      </c>
      <c r="BK38" s="124" t="str">
        <f t="shared" si="14"/>
        <v>-</v>
      </c>
      <c r="BL38" s="199" t="str">
        <f t="shared" si="15"/>
        <v>Afectat sau NU?</v>
      </c>
      <c r="BM38" s="123" t="str">
        <f t="shared" si="16"/>
        <v>-</v>
      </c>
      <c r="BN38" s="124" t="str">
        <f t="shared" si="17"/>
        <v>-</v>
      </c>
    </row>
    <row r="39" spans="1:66" s="57" customFormat="1" ht="28.5" x14ac:dyDescent="0.25">
      <c r="A39" s="58">
        <f t="shared" si="36"/>
        <v>24</v>
      </c>
      <c r="B39" s="59" t="s">
        <v>88</v>
      </c>
      <c r="C39" s="59" t="s">
        <v>81</v>
      </c>
      <c r="D39" s="60" t="s">
        <v>151</v>
      </c>
      <c r="E39" s="59">
        <v>42432</v>
      </c>
      <c r="F39" s="59" t="s">
        <v>152</v>
      </c>
      <c r="G39" s="59" t="s">
        <v>153</v>
      </c>
      <c r="H39" s="61">
        <v>543202.21</v>
      </c>
      <c r="I39" s="61">
        <v>455663.91</v>
      </c>
      <c r="J39" s="61">
        <v>543202.21</v>
      </c>
      <c r="K39" s="61">
        <v>455663.91</v>
      </c>
      <c r="L39" s="59" t="s">
        <v>88</v>
      </c>
      <c r="M39" s="59" t="s">
        <v>88</v>
      </c>
      <c r="N39" s="59" t="s">
        <v>154</v>
      </c>
      <c r="O39" s="59" t="s">
        <v>152</v>
      </c>
      <c r="P39" s="59" t="s">
        <v>88</v>
      </c>
      <c r="Q39" s="59" t="s">
        <v>88</v>
      </c>
      <c r="R39" s="59" t="s">
        <v>88</v>
      </c>
      <c r="S39" s="59" t="s">
        <v>88</v>
      </c>
      <c r="T39" s="59" t="s">
        <v>113</v>
      </c>
      <c r="U39" s="59"/>
      <c r="V39" s="59" t="s">
        <v>123</v>
      </c>
      <c r="W39" s="62" t="s">
        <v>89</v>
      </c>
      <c r="X39" s="63"/>
      <c r="Y39" s="64"/>
      <c r="Z39" s="63"/>
      <c r="AA39" s="64"/>
      <c r="AB39" s="59" t="s">
        <v>91</v>
      </c>
      <c r="AC39" s="59"/>
      <c r="AD39" s="134"/>
      <c r="AE39" s="84"/>
      <c r="AF39" s="64"/>
      <c r="AG39" s="63"/>
      <c r="AH39" s="64"/>
      <c r="AI39" s="63"/>
      <c r="AJ39" s="64"/>
      <c r="AK39" s="63"/>
      <c r="AL39" s="64"/>
      <c r="AM39" s="65"/>
      <c r="AN39" s="65"/>
      <c r="AO39" s="65"/>
      <c r="AP39" s="66" t="s">
        <v>158</v>
      </c>
      <c r="AQ39" s="67"/>
      <c r="AR39" s="68" t="str">
        <f t="shared" si="0"/>
        <v/>
      </c>
      <c r="AS39" s="69" t="str">
        <f t="shared" si="1"/>
        <v/>
      </c>
      <c r="AT39" s="70" t="str">
        <f t="shared" si="2"/>
        <v/>
      </c>
      <c r="AU39" s="180" t="str">
        <f t="shared" si="3"/>
        <v/>
      </c>
      <c r="AV39" s="69" t="str">
        <f t="shared" si="4"/>
        <v/>
      </c>
      <c r="AW39" s="188" t="str">
        <f t="shared" si="5"/>
        <v/>
      </c>
      <c r="AX39" s="68" t="str">
        <f t="shared" si="6"/>
        <v/>
      </c>
      <c r="AY39" s="69" t="str">
        <f t="shared" si="7"/>
        <v/>
      </c>
      <c r="AZ39" s="70" t="str">
        <f t="shared" si="8"/>
        <v/>
      </c>
      <c r="BF39" s="71" t="str">
        <f t="shared" si="9"/>
        <v>Afectat sau NU?</v>
      </c>
      <c r="BG39" s="69" t="str">
        <f t="shared" si="10"/>
        <v>-</v>
      </c>
      <c r="BH39" s="188" t="str">
        <f t="shared" si="11"/>
        <v>-</v>
      </c>
      <c r="BI39" s="71" t="str">
        <f t="shared" si="12"/>
        <v>Afectat sau NU?</v>
      </c>
      <c r="BJ39" s="69" t="str">
        <f t="shared" si="13"/>
        <v>-</v>
      </c>
      <c r="BK39" s="70" t="str">
        <f t="shared" si="14"/>
        <v>-</v>
      </c>
      <c r="BL39" s="337" t="str">
        <f t="shared" si="15"/>
        <v>Afectat sau NU?</v>
      </c>
      <c r="BM39" s="69" t="str">
        <f t="shared" si="16"/>
        <v>-</v>
      </c>
      <c r="BN39" s="70" t="str">
        <f t="shared" si="17"/>
        <v>-</v>
      </c>
    </row>
    <row r="40" spans="1:66" s="10" customFormat="1" ht="29.25" thickBot="1" x14ac:dyDescent="0.3">
      <c r="A40" s="90">
        <f t="shared" si="36"/>
        <v>25</v>
      </c>
      <c r="B40" s="91" t="s">
        <v>88</v>
      </c>
      <c r="C40" s="91" t="s">
        <v>81</v>
      </c>
      <c r="D40" s="92" t="s">
        <v>151</v>
      </c>
      <c r="E40" s="91">
        <v>42432</v>
      </c>
      <c r="F40" s="91" t="s">
        <v>152</v>
      </c>
      <c r="G40" s="91" t="s">
        <v>153</v>
      </c>
      <c r="H40" s="93">
        <v>543067.84</v>
      </c>
      <c r="I40" s="93">
        <v>456573.21</v>
      </c>
      <c r="J40" s="93">
        <v>543067.84</v>
      </c>
      <c r="K40" s="93">
        <v>456573.21</v>
      </c>
      <c r="L40" s="91" t="s">
        <v>88</v>
      </c>
      <c r="M40" s="91" t="s">
        <v>88</v>
      </c>
      <c r="N40" s="91" t="s">
        <v>155</v>
      </c>
      <c r="O40" s="91" t="s">
        <v>156</v>
      </c>
      <c r="P40" s="91" t="s">
        <v>88</v>
      </c>
      <c r="Q40" s="91" t="s">
        <v>88</v>
      </c>
      <c r="R40" s="91" t="s">
        <v>88</v>
      </c>
      <c r="S40" s="91" t="s">
        <v>88</v>
      </c>
      <c r="T40" s="91" t="s">
        <v>113</v>
      </c>
      <c r="U40" s="91"/>
      <c r="V40" s="91" t="s">
        <v>123</v>
      </c>
      <c r="W40" s="94" t="s">
        <v>89</v>
      </c>
      <c r="X40" s="82"/>
      <c r="Y40" s="81"/>
      <c r="Z40" s="82"/>
      <c r="AA40" s="81"/>
      <c r="AB40" s="91" t="s">
        <v>91</v>
      </c>
      <c r="AC40" s="91"/>
      <c r="AD40" s="135"/>
      <c r="AE40" s="106"/>
      <c r="AF40" s="102"/>
      <c r="AG40" s="103"/>
      <c r="AH40" s="102"/>
      <c r="AI40" s="103"/>
      <c r="AJ40" s="102"/>
      <c r="AK40" s="103"/>
      <c r="AL40" s="102"/>
      <c r="AM40" s="104"/>
      <c r="AN40" s="104"/>
      <c r="AO40" s="104"/>
      <c r="AP40" s="83" t="s">
        <v>158</v>
      </c>
      <c r="AQ40" s="67"/>
      <c r="AR40" s="95" t="str">
        <f t="shared" si="0"/>
        <v/>
      </c>
      <c r="AS40" s="96" t="str">
        <f t="shared" si="1"/>
        <v/>
      </c>
      <c r="AT40" s="97" t="str">
        <f t="shared" si="2"/>
        <v/>
      </c>
      <c r="AU40" s="182" t="str">
        <f t="shared" si="3"/>
        <v/>
      </c>
      <c r="AV40" s="96" t="str">
        <f t="shared" si="4"/>
        <v/>
      </c>
      <c r="AW40" s="190" t="str">
        <f t="shared" si="5"/>
        <v/>
      </c>
      <c r="AX40" s="95" t="str">
        <f t="shared" si="6"/>
        <v/>
      </c>
      <c r="AY40" s="96" t="str">
        <f t="shared" si="7"/>
        <v/>
      </c>
      <c r="AZ40" s="97" t="str">
        <f t="shared" si="8"/>
        <v/>
      </c>
      <c r="BA40" s="57"/>
      <c r="BB40" s="57"/>
      <c r="BC40" s="57"/>
      <c r="BD40" s="57"/>
      <c r="BE40" s="57"/>
      <c r="BF40" s="98" t="str">
        <f t="shared" si="9"/>
        <v>Afectat sau NU?</v>
      </c>
      <c r="BG40" s="96" t="str">
        <f t="shared" si="10"/>
        <v>-</v>
      </c>
      <c r="BH40" s="190" t="str">
        <f t="shared" si="11"/>
        <v>-</v>
      </c>
      <c r="BI40" s="98" t="str">
        <f t="shared" si="12"/>
        <v>Afectat sau NU?</v>
      </c>
      <c r="BJ40" s="96" t="str">
        <f t="shared" si="13"/>
        <v>-</v>
      </c>
      <c r="BK40" s="97" t="str">
        <f t="shared" si="14"/>
        <v>-</v>
      </c>
      <c r="BL40" s="198" t="str">
        <f t="shared" si="15"/>
        <v>Afectat sau NU?</v>
      </c>
      <c r="BM40" s="96" t="str">
        <f t="shared" si="16"/>
        <v>-</v>
      </c>
      <c r="BN40" s="97" t="str">
        <f t="shared" si="17"/>
        <v>-</v>
      </c>
    </row>
    <row r="41" spans="1:66" s="10" customFormat="1" ht="28.5" x14ac:dyDescent="0.25">
      <c r="A41" s="58">
        <f t="shared" si="36"/>
        <v>26</v>
      </c>
      <c r="B41" s="59" t="s">
        <v>88</v>
      </c>
      <c r="C41" s="59" t="s">
        <v>81</v>
      </c>
      <c r="D41" s="60" t="s">
        <v>171</v>
      </c>
      <c r="E41" s="73">
        <v>122604</v>
      </c>
      <c r="F41" s="59" t="s">
        <v>85</v>
      </c>
      <c r="G41" s="59" t="s">
        <v>162</v>
      </c>
      <c r="H41" s="61">
        <v>589703.30000000005</v>
      </c>
      <c r="I41" s="61">
        <v>602610.30000000005</v>
      </c>
      <c r="J41" s="61">
        <v>589703.30000000005</v>
      </c>
      <c r="K41" s="61">
        <v>602610.30000000005</v>
      </c>
      <c r="L41" s="59" t="s">
        <v>88</v>
      </c>
      <c r="M41" s="59" t="s">
        <v>88</v>
      </c>
      <c r="N41" s="59" t="s">
        <v>84</v>
      </c>
      <c r="O41" s="59" t="s">
        <v>85</v>
      </c>
      <c r="P41" s="59" t="s">
        <v>88</v>
      </c>
      <c r="Q41" s="59" t="s">
        <v>88</v>
      </c>
      <c r="R41" s="59" t="s">
        <v>88</v>
      </c>
      <c r="S41" s="59" t="s">
        <v>88</v>
      </c>
      <c r="T41" s="59" t="s">
        <v>113</v>
      </c>
      <c r="U41" s="59"/>
      <c r="V41" s="59" t="s">
        <v>144</v>
      </c>
      <c r="W41" s="62" t="s">
        <v>145</v>
      </c>
      <c r="X41" s="63"/>
      <c r="Y41" s="64"/>
      <c r="Z41" s="63"/>
      <c r="AA41" s="64"/>
      <c r="AB41" s="59" t="s">
        <v>90</v>
      </c>
      <c r="AC41" s="59"/>
      <c r="AD41" s="134"/>
      <c r="AE41" s="136"/>
      <c r="AF41" s="137"/>
      <c r="AG41" s="138"/>
      <c r="AH41" s="137"/>
      <c r="AI41" s="138"/>
      <c r="AJ41" s="137"/>
      <c r="AK41" s="138"/>
      <c r="AL41" s="137"/>
      <c r="AM41" s="139"/>
      <c r="AN41" s="139"/>
      <c r="AO41" s="139"/>
      <c r="AP41" s="66" t="s">
        <v>169</v>
      </c>
      <c r="AQ41" s="67"/>
      <c r="AR41" s="153" t="str">
        <f t="shared" si="0"/>
        <v/>
      </c>
      <c r="AS41" s="154" t="str">
        <f t="shared" si="1"/>
        <v/>
      </c>
      <c r="AT41" s="155" t="str">
        <f t="shared" si="2"/>
        <v/>
      </c>
      <c r="AU41" s="184" t="str">
        <f t="shared" si="3"/>
        <v/>
      </c>
      <c r="AV41" s="154" t="str">
        <f t="shared" si="4"/>
        <v/>
      </c>
      <c r="AW41" s="192" t="str">
        <f t="shared" si="5"/>
        <v/>
      </c>
      <c r="AX41" s="153" t="str">
        <f t="shared" si="6"/>
        <v/>
      </c>
      <c r="AY41" s="154" t="str">
        <f t="shared" si="7"/>
        <v/>
      </c>
      <c r="AZ41" s="155" t="str">
        <f t="shared" si="8"/>
        <v/>
      </c>
      <c r="BA41" s="57"/>
      <c r="BB41" s="57"/>
      <c r="BC41" s="57"/>
      <c r="BD41" s="57"/>
      <c r="BE41" s="57"/>
      <c r="BF41" s="71" t="str">
        <f t="shared" si="9"/>
        <v>Afectat sau NU?</v>
      </c>
      <c r="BG41" s="69" t="str">
        <f t="shared" si="10"/>
        <v>-</v>
      </c>
      <c r="BH41" s="188" t="str">
        <f t="shared" si="11"/>
        <v>-</v>
      </c>
      <c r="BI41" s="71" t="str">
        <f t="shared" si="12"/>
        <v>Afectat sau NU?</v>
      </c>
      <c r="BJ41" s="69" t="str">
        <f t="shared" si="13"/>
        <v>-</v>
      </c>
      <c r="BK41" s="70" t="str">
        <f t="shared" si="14"/>
        <v>-</v>
      </c>
      <c r="BL41" s="337" t="str">
        <f t="shared" si="15"/>
        <v>Afectat sau NU?</v>
      </c>
      <c r="BM41" s="69" t="str">
        <f t="shared" si="16"/>
        <v>-</v>
      </c>
      <c r="BN41" s="70" t="str">
        <f t="shared" si="17"/>
        <v>-</v>
      </c>
    </row>
    <row r="42" spans="1:66" s="57" customFormat="1" ht="29.25" thickBot="1" x14ac:dyDescent="0.3">
      <c r="A42" s="90">
        <f t="shared" si="36"/>
        <v>27</v>
      </c>
      <c r="B42" s="91" t="s">
        <v>88</v>
      </c>
      <c r="C42" s="91" t="s">
        <v>81</v>
      </c>
      <c r="D42" s="128" t="s">
        <v>171</v>
      </c>
      <c r="E42" s="91">
        <v>120977</v>
      </c>
      <c r="F42" s="91" t="s">
        <v>87</v>
      </c>
      <c r="G42" s="91" t="s">
        <v>162</v>
      </c>
      <c r="H42" s="93">
        <v>583336.32999999996</v>
      </c>
      <c r="I42" s="93">
        <v>601827.11</v>
      </c>
      <c r="J42" s="93">
        <v>583336.32999999996</v>
      </c>
      <c r="K42" s="93">
        <v>601827.11</v>
      </c>
      <c r="L42" s="91" t="s">
        <v>88</v>
      </c>
      <c r="M42" s="91" t="s">
        <v>88</v>
      </c>
      <c r="N42" s="91" t="s">
        <v>86</v>
      </c>
      <c r="O42" s="91" t="s">
        <v>87</v>
      </c>
      <c r="P42" s="91" t="s">
        <v>88</v>
      </c>
      <c r="Q42" s="91" t="s">
        <v>88</v>
      </c>
      <c r="R42" s="91" t="s">
        <v>88</v>
      </c>
      <c r="S42" s="91" t="s">
        <v>88</v>
      </c>
      <c r="T42" s="91" t="s">
        <v>113</v>
      </c>
      <c r="U42" s="91"/>
      <c r="V42" s="91" t="s">
        <v>144</v>
      </c>
      <c r="W42" s="94" t="s">
        <v>145</v>
      </c>
      <c r="X42" s="82"/>
      <c r="Y42" s="81"/>
      <c r="Z42" s="82"/>
      <c r="AA42" s="81"/>
      <c r="AB42" s="91" t="s">
        <v>90</v>
      </c>
      <c r="AC42" s="91"/>
      <c r="AD42" s="135"/>
      <c r="AE42" s="115"/>
      <c r="AF42" s="81"/>
      <c r="AG42" s="82"/>
      <c r="AH42" s="81"/>
      <c r="AI42" s="82"/>
      <c r="AJ42" s="81"/>
      <c r="AK42" s="82"/>
      <c r="AL42" s="81"/>
      <c r="AM42" s="116"/>
      <c r="AN42" s="116"/>
      <c r="AO42" s="116"/>
      <c r="AP42" s="83" t="s">
        <v>169</v>
      </c>
      <c r="AQ42" s="67"/>
      <c r="AR42" s="156" t="str">
        <f t="shared" ref="AR42:AR44" si="119">IF(B42="X",IF(AN42="","Afectat sau NU?",IF(AN42="DA",IF(((AK42+AL42)-(AE42+AF42))*24&lt;-720,"Neinformat",((AK42+AL42)-(AE42+AF42))*24),"Nu a fost afectat producator/consumator")),"")</f>
        <v/>
      </c>
      <c r="AS42" s="157" t="str">
        <f t="shared" ref="AS42:AS44" si="120">IF(B42="X",IF(AN42="DA",IF(AR42&lt;6,LEN(TRIM(V42))-LEN(SUBSTITUTE(V42,CHAR(44),""))+1,0),"-"),"")</f>
        <v/>
      </c>
      <c r="AT42" s="158" t="str">
        <f t="shared" ref="AT42:AT44" si="121">IF(B42="X",IF(AN42="DA",LEN(TRIM(V42))-LEN(SUBSTITUTE(V42,CHAR(44),""))+1,"-"),"")</f>
        <v/>
      </c>
      <c r="AU42" s="185" t="str">
        <f t="shared" ref="AU42:AU44" si="122">IF(B42="X",IF(AN42="","Afectat sau NU?",IF(AN42="DA",IF(((AI42+AJ42)-(AE42+AF42))*24&lt;-720,"Neinformat",((AI42+AJ42)-(AE42+AF42))*24),"Nu a fost afectat producator/consumator")),"")</f>
        <v/>
      </c>
      <c r="AV42" s="157" t="str">
        <f t="shared" ref="AV42:AV44" si="123">IF(B42="X",IF(AN42="DA",IF(AU42&lt;6,LEN(TRIM(U42))-LEN(SUBSTITUTE(U42,CHAR(44),""))+1,0),"-"),"")</f>
        <v/>
      </c>
      <c r="AW42" s="193" t="str">
        <f t="shared" ref="AW42:AW44" si="124">IF(B42="X",IF(AN42="DA",LEN(TRIM(U42))-LEN(SUBSTITUTE(U42,CHAR(44),""))+1,"-"),"")</f>
        <v/>
      </c>
      <c r="AX42" s="156" t="str">
        <f t="shared" ref="AX42:AX44" si="125">IF(B42="X",IF(AN42="","Afectat sau NU?",IF(AN42="DA",((AG42+AH42)-(AE42+AF42))*24,"Nu a fost afectat producator/consumator")),"")</f>
        <v/>
      </c>
      <c r="AY42" s="157" t="str">
        <f t="shared" ref="AY42:AY44" si="126">IF(B42="X",IF(AN42="DA",IF(AX42&gt;24,IF(BA42="NU",0,LEN(TRIM(V42))-LEN(SUBSTITUTE(V42,CHAR(44),""))+1),0),"-"),"")</f>
        <v/>
      </c>
      <c r="AZ42" s="158" t="str">
        <f t="shared" ref="AZ42:AZ44" si="127">IF(B42="X",IF(AN42="DA",IF(AX42&gt;24,LEN(TRIM(V42))-LEN(SUBSTITUTE(V42,CHAR(44),""))+1,0),"-"),"")</f>
        <v/>
      </c>
      <c r="BF42" s="98" t="str">
        <f t="shared" ref="BF42:BF44" si="128">IF(C42="X",IF(AN42="","Afectat sau NU?",IF(AN42="DA",IF(AK42="","Neinformat",NETWORKDAYS(AK42+AL42,AE42+AF42,$BS$2:$BS$14)-2),"Nu a fost afectat producator/consumator")),"")</f>
        <v>Afectat sau NU?</v>
      </c>
      <c r="BG42" s="96" t="str">
        <f t="shared" ref="BG42:BG44" si="129">IF(C42="X",IF(AN42="DA",IF(AND(BF42&gt;=5,AK42&lt;&gt;""),LEN(TRIM(V42))-LEN(SUBSTITUTE(V42,CHAR(44),""))+1,0),"-"),"")</f>
        <v>-</v>
      </c>
      <c r="BH42" s="190" t="str">
        <f t="shared" ref="BH42:BH44" si="130">IF(C42="X",IF(AN42="DA",LEN(TRIM(V42))-LEN(SUBSTITUTE(V42,CHAR(44),""))+1,"-"),"")</f>
        <v>-</v>
      </c>
      <c r="BI42" s="98" t="str">
        <f t="shared" ref="BI42:BI44" si="131">IF(C42="X",IF(AN42="","Afectat sau NU?",IF(AN42="DA",IF(AI42="","Neinformat",NETWORKDAYS(AI42+AJ42,AE42+AF42,$BS$2:$BS$14)-2),"Nu a fost afectat producator/consumator")),"")</f>
        <v>Afectat sau NU?</v>
      </c>
      <c r="BJ42" s="96" t="str">
        <f t="shared" ref="BJ42:BJ44" si="132">IF(C42="X",IF(AN42="DA",IF(AND(BI42&gt;=5,AI42&lt;&gt;""),LEN(TRIM(U42))-LEN(SUBSTITUTE(U42,CHAR(44),""))+1,0),"-"),"")</f>
        <v>-</v>
      </c>
      <c r="BK42" s="97" t="str">
        <f t="shared" ref="BK42:BK44" si="133">IF(C42="X",IF(AN42="DA",LEN(TRIM(U42))-LEN(SUBSTITUTE(U42,CHAR(44),""))+1,"-"),"")</f>
        <v>-</v>
      </c>
      <c r="BL42" s="198" t="str">
        <f t="shared" ref="BL42:BL44" si="134">IF(C42="X",IF(AN42="","Afectat sau NU?",IF(AN42="DA",((AG42+AH42)-(Z42+AA42))*24,"Nu a fost afectat producator/consumator")),"")</f>
        <v>Afectat sau NU?</v>
      </c>
      <c r="BM42" s="96" t="str">
        <f t="shared" ref="BM42:BM44" si="135">IF(C42="X",IF(AN42&lt;&gt;"DA","-",IF(AND(AN42="DA",BL42&lt;=0),LEN(TRIM(V42))-LEN(SUBSTITUTE(V42,CHAR(44),""))+1+LEN(TRIM(U42))-LEN(SUBSTITUTE(U42,CHAR(44),""))+1,0)),"")</f>
        <v>-</v>
      </c>
      <c r="BN42" s="97" t="str">
        <f t="shared" ref="BN42:BN44" si="136">IF(C42="X",IF(AN42="DA",LEN(TRIM(V42))-LEN(SUBSTITUTE(V42,CHAR(44),""))+1+LEN(TRIM(U42))-LEN(SUBSTITUTE(U42,CHAR(44),""))+1,"-"),"")</f>
        <v>-</v>
      </c>
    </row>
    <row r="43" spans="1:66" s="10" customFormat="1" ht="29.25" thickBot="1" x14ac:dyDescent="0.3">
      <c r="A43" s="140">
        <f t="shared" si="36"/>
        <v>28</v>
      </c>
      <c r="B43" s="141" t="s">
        <v>88</v>
      </c>
      <c r="C43" s="141" t="s">
        <v>81</v>
      </c>
      <c r="D43" s="142" t="s">
        <v>172</v>
      </c>
      <c r="E43" s="141">
        <v>120977</v>
      </c>
      <c r="F43" s="141" t="s">
        <v>87</v>
      </c>
      <c r="G43" s="141" t="s">
        <v>162</v>
      </c>
      <c r="H43" s="93">
        <v>583336.32999999996</v>
      </c>
      <c r="I43" s="93">
        <v>601827.11</v>
      </c>
      <c r="J43" s="93">
        <v>583336.32999999996</v>
      </c>
      <c r="K43" s="93">
        <v>601827.11</v>
      </c>
      <c r="L43" s="141" t="s">
        <v>88</v>
      </c>
      <c r="M43" s="141" t="s">
        <v>88</v>
      </c>
      <c r="N43" s="141" t="s">
        <v>86</v>
      </c>
      <c r="O43" s="141" t="s">
        <v>87</v>
      </c>
      <c r="P43" s="141" t="s">
        <v>88</v>
      </c>
      <c r="Q43" s="141" t="s">
        <v>88</v>
      </c>
      <c r="R43" s="141" t="s">
        <v>88</v>
      </c>
      <c r="S43" s="141" t="s">
        <v>88</v>
      </c>
      <c r="T43" s="141" t="s">
        <v>113</v>
      </c>
      <c r="U43" s="141"/>
      <c r="V43" s="141" t="s">
        <v>144</v>
      </c>
      <c r="W43" s="150" t="s">
        <v>145</v>
      </c>
      <c r="X43" s="143"/>
      <c r="Y43" s="144"/>
      <c r="Z43" s="143"/>
      <c r="AA43" s="144"/>
      <c r="AB43" s="141" t="s">
        <v>90</v>
      </c>
      <c r="AC43" s="141"/>
      <c r="AD43" s="165"/>
      <c r="AE43" s="145"/>
      <c r="AF43" s="146"/>
      <c r="AG43" s="147"/>
      <c r="AH43" s="146"/>
      <c r="AI43" s="147"/>
      <c r="AJ43" s="146"/>
      <c r="AK43" s="147"/>
      <c r="AL43" s="146"/>
      <c r="AM43" s="148"/>
      <c r="AN43" s="148"/>
      <c r="AO43" s="148"/>
      <c r="AP43" s="149" t="s">
        <v>170</v>
      </c>
      <c r="AQ43" s="67"/>
      <c r="AR43" s="159" t="str">
        <f t="shared" si="119"/>
        <v/>
      </c>
      <c r="AS43" s="160" t="str">
        <f t="shared" si="120"/>
        <v/>
      </c>
      <c r="AT43" s="161" t="str">
        <f t="shared" si="121"/>
        <v/>
      </c>
      <c r="AU43" s="186" t="str">
        <f t="shared" si="122"/>
        <v/>
      </c>
      <c r="AV43" s="160" t="str">
        <f t="shared" si="123"/>
        <v/>
      </c>
      <c r="AW43" s="194" t="str">
        <f t="shared" si="124"/>
        <v/>
      </c>
      <c r="AX43" s="159" t="str">
        <f t="shared" si="125"/>
        <v/>
      </c>
      <c r="AY43" s="160" t="str">
        <f t="shared" si="126"/>
        <v/>
      </c>
      <c r="AZ43" s="161" t="str">
        <f t="shared" si="127"/>
        <v/>
      </c>
      <c r="BA43" s="57"/>
      <c r="BB43" s="57"/>
      <c r="BC43" s="57"/>
      <c r="BD43" s="57"/>
      <c r="BE43" s="57"/>
      <c r="BF43" s="162" t="str">
        <f t="shared" si="128"/>
        <v>Afectat sau NU?</v>
      </c>
      <c r="BG43" s="160" t="str">
        <f t="shared" si="129"/>
        <v>-</v>
      </c>
      <c r="BH43" s="194" t="str">
        <f t="shared" si="130"/>
        <v>-</v>
      </c>
      <c r="BI43" s="162" t="str">
        <f t="shared" si="131"/>
        <v>Afectat sau NU?</v>
      </c>
      <c r="BJ43" s="160" t="str">
        <f t="shared" si="132"/>
        <v>-</v>
      </c>
      <c r="BK43" s="161" t="str">
        <f t="shared" si="133"/>
        <v>-</v>
      </c>
      <c r="BL43" s="200" t="str">
        <f t="shared" si="134"/>
        <v>Afectat sau NU?</v>
      </c>
      <c r="BM43" s="160" t="str">
        <f t="shared" si="135"/>
        <v>-</v>
      </c>
      <c r="BN43" s="161" t="str">
        <f t="shared" si="136"/>
        <v>-</v>
      </c>
    </row>
    <row r="44" spans="1:66" s="10" customFormat="1" ht="43.5" thickBot="1" x14ac:dyDescent="0.3">
      <c r="A44" s="140">
        <f t="shared" si="36"/>
        <v>29</v>
      </c>
      <c r="B44" s="141" t="s">
        <v>88</v>
      </c>
      <c r="C44" s="141" t="s">
        <v>81</v>
      </c>
      <c r="D44" s="142" t="s">
        <v>173</v>
      </c>
      <c r="E44" s="141">
        <v>146511</v>
      </c>
      <c r="F44" s="141" t="s">
        <v>175</v>
      </c>
      <c r="G44" s="141" t="s">
        <v>178</v>
      </c>
      <c r="H44" s="151">
        <v>541635.5</v>
      </c>
      <c r="I44" s="151">
        <v>669718.05000000005</v>
      </c>
      <c r="J44" s="151">
        <v>541635.5</v>
      </c>
      <c r="K44" s="151">
        <v>669718.05000000005</v>
      </c>
      <c r="L44" s="141" t="s">
        <v>88</v>
      </c>
      <c r="M44" s="141" t="s">
        <v>88</v>
      </c>
      <c r="N44" s="141" t="s">
        <v>174</v>
      </c>
      <c r="O44" s="141" t="s">
        <v>175</v>
      </c>
      <c r="P44" s="141" t="s">
        <v>88</v>
      </c>
      <c r="Q44" s="141" t="s">
        <v>88</v>
      </c>
      <c r="R44" s="141" t="s">
        <v>88</v>
      </c>
      <c r="S44" s="141" t="s">
        <v>88</v>
      </c>
      <c r="T44" s="141" t="s">
        <v>113</v>
      </c>
      <c r="U44" s="141"/>
      <c r="V44" s="141" t="s">
        <v>177</v>
      </c>
      <c r="W44" s="150" t="s">
        <v>89</v>
      </c>
      <c r="X44" s="143"/>
      <c r="Y44" s="144"/>
      <c r="Z44" s="143"/>
      <c r="AA44" s="144"/>
      <c r="AB44" s="141" t="s">
        <v>90</v>
      </c>
      <c r="AC44" s="141"/>
      <c r="AD44" s="166"/>
      <c r="AE44" s="145"/>
      <c r="AF44" s="146"/>
      <c r="AG44" s="147"/>
      <c r="AH44" s="146"/>
      <c r="AI44" s="147"/>
      <c r="AJ44" s="146"/>
      <c r="AK44" s="147"/>
      <c r="AL44" s="146"/>
      <c r="AM44" s="148"/>
      <c r="AN44" s="148"/>
      <c r="AO44" s="148"/>
      <c r="AP44" s="149" t="s">
        <v>176</v>
      </c>
      <c r="AQ44" s="67"/>
      <c r="AR44" s="159" t="str">
        <f t="shared" si="119"/>
        <v/>
      </c>
      <c r="AS44" s="160" t="str">
        <f t="shared" si="120"/>
        <v/>
      </c>
      <c r="AT44" s="161" t="str">
        <f t="shared" si="121"/>
        <v/>
      </c>
      <c r="AU44" s="186" t="str">
        <f t="shared" si="122"/>
        <v/>
      </c>
      <c r="AV44" s="160" t="str">
        <f t="shared" si="123"/>
        <v/>
      </c>
      <c r="AW44" s="194" t="str">
        <f t="shared" si="124"/>
        <v/>
      </c>
      <c r="AX44" s="159" t="str">
        <f t="shared" si="125"/>
        <v/>
      </c>
      <c r="AY44" s="160" t="str">
        <f t="shared" si="126"/>
        <v/>
      </c>
      <c r="AZ44" s="161" t="str">
        <f t="shared" si="127"/>
        <v/>
      </c>
      <c r="BA44" s="57"/>
      <c r="BB44" s="57"/>
      <c r="BC44" s="57"/>
      <c r="BD44" s="57"/>
      <c r="BE44" s="57"/>
      <c r="BF44" s="162" t="str">
        <f t="shared" si="128"/>
        <v>Afectat sau NU?</v>
      </c>
      <c r="BG44" s="160" t="str">
        <f t="shared" si="129"/>
        <v>-</v>
      </c>
      <c r="BH44" s="194" t="str">
        <f t="shared" si="130"/>
        <v>-</v>
      </c>
      <c r="BI44" s="162" t="str">
        <f t="shared" si="131"/>
        <v>Afectat sau NU?</v>
      </c>
      <c r="BJ44" s="160" t="str">
        <f t="shared" si="132"/>
        <v>-</v>
      </c>
      <c r="BK44" s="161" t="str">
        <f t="shared" si="133"/>
        <v>-</v>
      </c>
      <c r="BL44" s="200" t="str">
        <f t="shared" si="134"/>
        <v>Afectat sau NU?</v>
      </c>
      <c r="BM44" s="160" t="str">
        <f t="shared" si="135"/>
        <v>-</v>
      </c>
      <c r="BN44" s="161" t="str">
        <f t="shared" si="136"/>
        <v>-</v>
      </c>
    </row>
    <row r="45" spans="1:66" s="10" customFormat="1" ht="29.25" thickBot="1" x14ac:dyDescent="0.3">
      <c r="A45" s="140">
        <f t="shared" si="36"/>
        <v>30</v>
      </c>
      <c r="B45" s="141" t="s">
        <v>88</v>
      </c>
      <c r="C45" s="141" t="s">
        <v>81</v>
      </c>
      <c r="D45" s="142" t="s">
        <v>179</v>
      </c>
      <c r="E45" s="141">
        <v>137559</v>
      </c>
      <c r="F45" s="141" t="s">
        <v>185</v>
      </c>
      <c r="G45" s="141" t="s">
        <v>186</v>
      </c>
      <c r="H45" s="151">
        <v>355830.22</v>
      </c>
      <c r="I45" s="151">
        <v>696040.63</v>
      </c>
      <c r="J45" s="151">
        <v>355830.22</v>
      </c>
      <c r="K45" s="151">
        <v>696040.63</v>
      </c>
      <c r="L45" s="141" t="s">
        <v>88</v>
      </c>
      <c r="M45" s="141" t="s">
        <v>88</v>
      </c>
      <c r="N45" s="141" t="s">
        <v>183</v>
      </c>
      <c r="O45" s="141" t="s">
        <v>182</v>
      </c>
      <c r="P45" s="141" t="s">
        <v>88</v>
      </c>
      <c r="Q45" s="141" t="s">
        <v>88</v>
      </c>
      <c r="R45" s="141" t="s">
        <v>88</v>
      </c>
      <c r="S45" s="141" t="s">
        <v>88</v>
      </c>
      <c r="T45" s="141" t="s">
        <v>113</v>
      </c>
      <c r="U45" s="141"/>
      <c r="V45" s="141" t="s">
        <v>184</v>
      </c>
      <c r="W45" s="150" t="s">
        <v>125</v>
      </c>
      <c r="X45" s="143"/>
      <c r="Y45" s="144"/>
      <c r="Z45" s="143"/>
      <c r="AA45" s="144"/>
      <c r="AB45" s="141" t="s">
        <v>181</v>
      </c>
      <c r="AC45" s="141"/>
      <c r="AD45" s="165"/>
      <c r="AE45" s="145"/>
      <c r="AF45" s="146"/>
      <c r="AG45" s="147"/>
      <c r="AH45" s="146"/>
      <c r="AI45" s="147"/>
      <c r="AJ45" s="146"/>
      <c r="AK45" s="147"/>
      <c r="AL45" s="146"/>
      <c r="AM45" s="148"/>
      <c r="AN45" s="148"/>
      <c r="AO45" s="152"/>
      <c r="AP45" s="149" t="s">
        <v>180</v>
      </c>
      <c r="AQ45" s="67"/>
      <c r="AR45" s="159" t="str">
        <f t="shared" ref="AR45" si="137">IF(B45="X",IF(AN45="","Afectat sau NU?",IF(AN45="DA",IF(((AK45+AL45)-(AE45+AF45))*24&lt;-720,"Neinformat",((AK45+AL45)-(AE45+AF45))*24),"Nu a fost afectat producator/consumator")),"")</f>
        <v/>
      </c>
      <c r="AS45" s="160" t="str">
        <f t="shared" ref="AS45" si="138">IF(B45="X",IF(AN45="DA",IF(AR45&lt;6,LEN(TRIM(V45))-LEN(SUBSTITUTE(V45,CHAR(44),""))+1,0),"-"),"")</f>
        <v/>
      </c>
      <c r="AT45" s="161" t="str">
        <f t="shared" ref="AT45" si="139">IF(B45="X",IF(AN45="DA",LEN(TRIM(V45))-LEN(SUBSTITUTE(V45,CHAR(44),""))+1,"-"),"")</f>
        <v/>
      </c>
      <c r="AU45" s="186" t="str">
        <f t="shared" ref="AU45" si="140">IF(B45="X",IF(AN45="","Afectat sau NU?",IF(AN45="DA",IF(((AI45+AJ45)-(AE45+AF45))*24&lt;-720,"Neinformat",((AI45+AJ45)-(AE45+AF45))*24),"Nu a fost afectat producator/consumator")),"")</f>
        <v/>
      </c>
      <c r="AV45" s="160" t="str">
        <f t="shared" ref="AV45" si="141">IF(B45="X",IF(AN45="DA",IF(AU45&lt;6,LEN(TRIM(U45))-LEN(SUBSTITUTE(U45,CHAR(44),""))+1,0),"-"),"")</f>
        <v/>
      </c>
      <c r="AW45" s="194" t="str">
        <f t="shared" ref="AW45" si="142">IF(B45="X",IF(AN45="DA",LEN(TRIM(U45))-LEN(SUBSTITUTE(U45,CHAR(44),""))+1,"-"),"")</f>
        <v/>
      </c>
      <c r="AX45" s="159" t="str">
        <f t="shared" ref="AX45" si="143">IF(B45="X",IF(AN45="","Afectat sau NU?",IF(AN45="DA",((AG45+AH45)-(AE45+AF45))*24,"Nu a fost afectat producator/consumator")),"")</f>
        <v/>
      </c>
      <c r="AY45" s="160" t="str">
        <f t="shared" ref="AY45" si="144">IF(B45="X",IF(AN45="DA",IF(AX45&gt;24,IF(BA45="NU",0,LEN(TRIM(V45))-LEN(SUBSTITUTE(V45,CHAR(44),""))+1),0),"-"),"")</f>
        <v/>
      </c>
      <c r="AZ45" s="161" t="str">
        <f t="shared" ref="AZ45" si="145">IF(B45="X",IF(AN45="DA",IF(AX45&gt;24,LEN(TRIM(V45))-LEN(SUBSTITUTE(V45,CHAR(44),""))+1,0),"-"),"")</f>
        <v/>
      </c>
      <c r="BA45" s="57"/>
      <c r="BB45" s="57"/>
      <c r="BC45" s="57"/>
      <c r="BD45" s="57"/>
      <c r="BE45" s="57"/>
      <c r="BF45" s="162" t="str">
        <f t="shared" ref="BF45" si="146">IF(C45="X",IF(AN45="","Afectat sau NU?",IF(AN45="DA",IF(AK45="","Neinformat",NETWORKDAYS(AK45+AL45,AE45+AF45,$BS$2:$BS$14)-2),"Nu a fost afectat producator/consumator")),"")</f>
        <v>Afectat sau NU?</v>
      </c>
      <c r="BG45" s="160" t="str">
        <f t="shared" ref="BG45" si="147">IF(C45="X",IF(AN45="DA",IF(AND(BF45&gt;=5,AK45&lt;&gt;""),LEN(TRIM(V45))-LEN(SUBSTITUTE(V45,CHAR(44),""))+1,0),"-"),"")</f>
        <v>-</v>
      </c>
      <c r="BH45" s="194" t="str">
        <f t="shared" ref="BH45" si="148">IF(C45="X",IF(AN45="DA",LEN(TRIM(V45))-LEN(SUBSTITUTE(V45,CHAR(44),""))+1,"-"),"")</f>
        <v>-</v>
      </c>
      <c r="BI45" s="162" t="str">
        <f t="shared" ref="BI45" si="149">IF(C45="X",IF(AN45="","Afectat sau NU?",IF(AN45="DA",IF(AI45="","Neinformat",NETWORKDAYS(AI45+AJ45,AE45+AF45,$BS$2:$BS$14)-2),"Nu a fost afectat producator/consumator")),"")</f>
        <v>Afectat sau NU?</v>
      </c>
      <c r="BJ45" s="160" t="str">
        <f t="shared" ref="BJ45" si="150">IF(C45="X",IF(AN45="DA",IF(AND(BI45&gt;=5,AI45&lt;&gt;""),LEN(TRIM(U45))-LEN(SUBSTITUTE(U45,CHAR(44),""))+1,0),"-"),"")</f>
        <v>-</v>
      </c>
      <c r="BK45" s="161" t="str">
        <f t="shared" ref="BK45" si="151">IF(C45="X",IF(AN45="DA",LEN(TRIM(U45))-LEN(SUBSTITUTE(U45,CHAR(44),""))+1,"-"),"")</f>
        <v>-</v>
      </c>
      <c r="BL45" s="200" t="str">
        <f t="shared" ref="BL45" si="152">IF(C45="X",IF(AN45="","Afectat sau NU?",IF(AN45="DA",((AG45+AH45)-(Z45+AA45))*24,"Nu a fost afectat producator/consumator")),"")</f>
        <v>Afectat sau NU?</v>
      </c>
      <c r="BM45" s="160" t="str">
        <f t="shared" ref="BM45" si="153">IF(C45="X",IF(AN45&lt;&gt;"DA","-",IF(AND(AN45="DA",BL45&lt;=0),LEN(TRIM(V45))-LEN(SUBSTITUTE(V45,CHAR(44),""))+1+LEN(TRIM(U45))-LEN(SUBSTITUTE(U45,CHAR(44),""))+1,0)),"")</f>
        <v>-</v>
      </c>
      <c r="BN45" s="161" t="str">
        <f t="shared" ref="BN45" si="154">IF(C45="X",IF(AN45="DA",LEN(TRIM(V45))-LEN(SUBSTITUTE(V45,CHAR(44),""))+1+LEN(TRIM(U45))-LEN(SUBSTITUTE(U45,CHAR(44),""))+1,"-"),"")</f>
        <v>-</v>
      </c>
    </row>
    <row r="46" spans="1:66" s="10" customFormat="1" ht="28.5" x14ac:dyDescent="0.25">
      <c r="A46" s="58">
        <f t="shared" si="36"/>
        <v>31</v>
      </c>
      <c r="B46" s="59" t="s">
        <v>88</v>
      </c>
      <c r="C46" s="59" t="s">
        <v>81</v>
      </c>
      <c r="D46" s="60" t="s">
        <v>187</v>
      </c>
      <c r="E46" s="59">
        <v>122604</v>
      </c>
      <c r="F46" s="59" t="s">
        <v>85</v>
      </c>
      <c r="G46" s="59" t="s">
        <v>162</v>
      </c>
      <c r="H46" s="61">
        <v>589703.30000000005</v>
      </c>
      <c r="I46" s="61">
        <v>602610.30000000005</v>
      </c>
      <c r="J46" s="61">
        <v>589703.30000000005</v>
      </c>
      <c r="K46" s="61">
        <v>602610.30000000005</v>
      </c>
      <c r="L46" s="59" t="s">
        <v>88</v>
      </c>
      <c r="M46" s="59" t="s">
        <v>88</v>
      </c>
      <c r="N46" s="59" t="s">
        <v>84</v>
      </c>
      <c r="O46" s="59" t="s">
        <v>85</v>
      </c>
      <c r="P46" s="59" t="s">
        <v>88</v>
      </c>
      <c r="Q46" s="59" t="s">
        <v>88</v>
      </c>
      <c r="R46" s="59" t="s">
        <v>88</v>
      </c>
      <c r="S46" s="59" t="s">
        <v>88</v>
      </c>
      <c r="T46" s="59" t="s">
        <v>113</v>
      </c>
      <c r="U46" s="59"/>
      <c r="V46" s="59" t="s">
        <v>144</v>
      </c>
      <c r="W46" s="62" t="s">
        <v>189</v>
      </c>
      <c r="X46" s="63"/>
      <c r="Y46" s="64"/>
      <c r="Z46" s="63"/>
      <c r="AA46" s="64"/>
      <c r="AB46" s="59" t="s">
        <v>90</v>
      </c>
      <c r="AC46" s="59"/>
      <c r="AD46" s="134"/>
      <c r="AE46" s="136"/>
      <c r="AF46" s="137"/>
      <c r="AG46" s="138"/>
      <c r="AH46" s="137"/>
      <c r="AI46" s="138"/>
      <c r="AJ46" s="137"/>
      <c r="AK46" s="138"/>
      <c r="AL46" s="137"/>
      <c r="AM46" s="139"/>
      <c r="AN46" s="139"/>
      <c r="AO46" s="65"/>
      <c r="AP46" s="66" t="s">
        <v>188</v>
      </c>
      <c r="AQ46" s="67"/>
      <c r="AR46" s="68" t="str">
        <f t="shared" ref="AR46:AR48" si="155">IF(B46="X",IF(AN46="","Afectat sau NU?",IF(AN46="DA",IF(((AK46+AL46)-(AE46+AF46))*24&lt;-720,"Neinformat",((AK46+AL46)-(AE46+AF46))*24),"Nu a fost afectat producator/consumator")),"")</f>
        <v/>
      </c>
      <c r="AS46" s="69" t="str">
        <f t="shared" ref="AS46:AS48" si="156">IF(B46="X",IF(AN46="DA",IF(AR46&lt;6,LEN(TRIM(V46))-LEN(SUBSTITUTE(V46,CHAR(44),""))+1,0),"-"),"")</f>
        <v/>
      </c>
      <c r="AT46" s="70" t="str">
        <f t="shared" ref="AT46:AT48" si="157">IF(B46="X",IF(AN46="DA",LEN(TRIM(V46))-LEN(SUBSTITUTE(V46,CHAR(44),""))+1,"-"),"")</f>
        <v/>
      </c>
      <c r="AU46" s="180" t="str">
        <f t="shared" ref="AU46:AU48" si="158">IF(B46="X",IF(AN46="","Afectat sau NU?",IF(AN46="DA",IF(((AI46+AJ46)-(AE46+AF46))*24&lt;-720,"Neinformat",((AI46+AJ46)-(AE46+AF46))*24),"Nu a fost afectat producator/consumator")),"")</f>
        <v/>
      </c>
      <c r="AV46" s="69" t="str">
        <f t="shared" ref="AV46:AV48" si="159">IF(B46="X",IF(AN46="DA",IF(AU46&lt;6,LEN(TRIM(U46))-LEN(SUBSTITUTE(U46,CHAR(44),""))+1,0),"-"),"")</f>
        <v/>
      </c>
      <c r="AW46" s="188" t="str">
        <f t="shared" ref="AW46:AW48" si="160">IF(B46="X",IF(AN46="DA",LEN(TRIM(U46))-LEN(SUBSTITUTE(U46,CHAR(44),""))+1,"-"),"")</f>
        <v/>
      </c>
      <c r="AX46" s="68" t="str">
        <f t="shared" ref="AX46:AX48" si="161">IF(B46="X",IF(AN46="","Afectat sau NU?",IF(AN46="DA",((AG46+AH46)-(AE46+AF46))*24,"Nu a fost afectat producator/consumator")),"")</f>
        <v/>
      </c>
      <c r="AY46" s="69" t="str">
        <f t="shared" ref="AY46:AY48" si="162">IF(B46="X",IF(AN46="DA",IF(AX46&gt;24,IF(BA46="NU",0,LEN(TRIM(V46))-LEN(SUBSTITUTE(V46,CHAR(44),""))+1),0),"-"),"")</f>
        <v/>
      </c>
      <c r="AZ46" s="70" t="str">
        <f t="shared" ref="AZ46:AZ48" si="163">IF(B46="X",IF(AN46="DA",IF(AX46&gt;24,LEN(TRIM(V46))-LEN(SUBSTITUTE(V46,CHAR(44),""))+1,0),"-"),"")</f>
        <v/>
      </c>
      <c r="BA46" s="57"/>
      <c r="BB46" s="57"/>
      <c r="BC46" s="57"/>
      <c r="BD46" s="57"/>
      <c r="BE46" s="57"/>
      <c r="BF46" s="71" t="str">
        <f t="shared" ref="BF46:BF48" si="164">IF(C46="X",IF(AN46="","Afectat sau NU?",IF(AN46="DA",IF(AK46="","Neinformat",NETWORKDAYS(AK46+AL46,AE46+AF46,$BS$2:$BS$14)-2),"Nu a fost afectat producator/consumator")),"")</f>
        <v>Afectat sau NU?</v>
      </c>
      <c r="BG46" s="69" t="str">
        <f t="shared" ref="BG46:BG48" si="165">IF(C46="X",IF(AN46="DA",IF(AND(BF46&gt;=5,AK46&lt;&gt;""),LEN(TRIM(V46))-LEN(SUBSTITUTE(V46,CHAR(44),""))+1,0),"-"),"")</f>
        <v>-</v>
      </c>
      <c r="BH46" s="188" t="str">
        <f t="shared" ref="BH46:BH48" si="166">IF(C46="X",IF(AN46="DA",LEN(TRIM(V46))-LEN(SUBSTITUTE(V46,CHAR(44),""))+1,"-"),"")</f>
        <v>-</v>
      </c>
      <c r="BI46" s="71" t="str">
        <f t="shared" ref="BI46:BI48" si="167">IF(C46="X",IF(AN46="","Afectat sau NU?",IF(AN46="DA",IF(AI46="","Neinformat",NETWORKDAYS(AI46+AJ46,AE46+AF46,$BS$2:$BS$14)-2),"Nu a fost afectat producator/consumator")),"")</f>
        <v>Afectat sau NU?</v>
      </c>
      <c r="BJ46" s="69" t="str">
        <f t="shared" ref="BJ46:BJ48" si="168">IF(C46="X",IF(AN46="DA",IF(AND(BI46&gt;=5,AI46&lt;&gt;""),LEN(TRIM(U46))-LEN(SUBSTITUTE(U46,CHAR(44),""))+1,0),"-"),"")</f>
        <v>-</v>
      </c>
      <c r="BK46" s="70" t="str">
        <f t="shared" ref="BK46:BK48" si="169">IF(C46="X",IF(AN46="DA",LEN(TRIM(U46))-LEN(SUBSTITUTE(U46,CHAR(44),""))+1,"-"),"")</f>
        <v>-</v>
      </c>
      <c r="BL46" s="337" t="str">
        <f t="shared" ref="BL46:BL48" si="170">IF(C46="X",IF(AN46="","Afectat sau NU?",IF(AN46="DA",((AG46+AH46)-(Z46+AA46))*24,"Nu a fost afectat producator/consumator")),"")</f>
        <v>Afectat sau NU?</v>
      </c>
      <c r="BM46" s="69" t="str">
        <f t="shared" ref="BM46:BM48" si="171">IF(C46="X",IF(AN46&lt;&gt;"DA","-",IF(AND(AN46="DA",BL46&lt;=0),LEN(TRIM(V46))-LEN(SUBSTITUTE(V46,CHAR(44),""))+1+LEN(TRIM(U46))-LEN(SUBSTITUTE(U46,CHAR(44),""))+1,0)),"")</f>
        <v>-</v>
      </c>
      <c r="BN46" s="70" t="str">
        <f t="shared" ref="BN46:BN48" si="172">IF(C46="X",IF(AN46="DA",LEN(TRIM(V46))-LEN(SUBSTITUTE(V46,CHAR(44),""))+1+LEN(TRIM(U46))-LEN(SUBSTITUTE(U46,CHAR(44),""))+1,"-"),"")</f>
        <v>-</v>
      </c>
    </row>
    <row r="47" spans="1:66" s="10" customFormat="1" ht="29.25" thickBot="1" x14ac:dyDescent="0.3">
      <c r="A47" s="90">
        <f t="shared" si="36"/>
        <v>32</v>
      </c>
      <c r="B47" s="91" t="s">
        <v>88</v>
      </c>
      <c r="C47" s="91" t="s">
        <v>81</v>
      </c>
      <c r="D47" s="92" t="s">
        <v>187</v>
      </c>
      <c r="E47" s="91">
        <v>120977</v>
      </c>
      <c r="F47" s="91" t="s">
        <v>87</v>
      </c>
      <c r="G47" s="91" t="s">
        <v>162</v>
      </c>
      <c r="H47" s="93">
        <v>583336.32999999996</v>
      </c>
      <c r="I47" s="93">
        <v>601827.11</v>
      </c>
      <c r="J47" s="93">
        <v>583336.32999999996</v>
      </c>
      <c r="K47" s="93">
        <v>601827.11</v>
      </c>
      <c r="L47" s="91" t="s">
        <v>88</v>
      </c>
      <c r="M47" s="91" t="s">
        <v>88</v>
      </c>
      <c r="N47" s="91" t="s">
        <v>86</v>
      </c>
      <c r="O47" s="91" t="s">
        <v>87</v>
      </c>
      <c r="P47" s="91" t="s">
        <v>88</v>
      </c>
      <c r="Q47" s="91" t="s">
        <v>88</v>
      </c>
      <c r="R47" s="91" t="s">
        <v>88</v>
      </c>
      <c r="S47" s="91" t="s">
        <v>88</v>
      </c>
      <c r="T47" s="91" t="s">
        <v>113</v>
      </c>
      <c r="U47" s="91"/>
      <c r="V47" s="91" t="s">
        <v>144</v>
      </c>
      <c r="W47" s="94" t="s">
        <v>189</v>
      </c>
      <c r="X47" s="82"/>
      <c r="Y47" s="81"/>
      <c r="Z47" s="82"/>
      <c r="AA47" s="81"/>
      <c r="AB47" s="91" t="s">
        <v>90</v>
      </c>
      <c r="AC47" s="91"/>
      <c r="AD47" s="135"/>
      <c r="AE47" s="106"/>
      <c r="AF47" s="102"/>
      <c r="AG47" s="103"/>
      <c r="AH47" s="102"/>
      <c r="AI47" s="103"/>
      <c r="AJ47" s="102"/>
      <c r="AK47" s="103"/>
      <c r="AL47" s="102"/>
      <c r="AM47" s="104"/>
      <c r="AN47" s="104"/>
      <c r="AO47" s="104"/>
      <c r="AP47" s="83" t="s">
        <v>188</v>
      </c>
      <c r="AQ47" s="67"/>
      <c r="AR47" s="95" t="str">
        <f t="shared" si="155"/>
        <v/>
      </c>
      <c r="AS47" s="96" t="str">
        <f t="shared" si="156"/>
        <v/>
      </c>
      <c r="AT47" s="97" t="str">
        <f t="shared" si="157"/>
        <v/>
      </c>
      <c r="AU47" s="182" t="str">
        <f t="shared" si="158"/>
        <v/>
      </c>
      <c r="AV47" s="96" t="str">
        <f t="shared" si="159"/>
        <v/>
      </c>
      <c r="AW47" s="190" t="str">
        <f t="shared" si="160"/>
        <v/>
      </c>
      <c r="AX47" s="95" t="str">
        <f t="shared" si="161"/>
        <v/>
      </c>
      <c r="AY47" s="96" t="str">
        <f t="shared" si="162"/>
        <v/>
      </c>
      <c r="AZ47" s="97" t="str">
        <f t="shared" si="163"/>
        <v/>
      </c>
      <c r="BA47" s="57"/>
      <c r="BB47" s="57"/>
      <c r="BC47" s="57"/>
      <c r="BD47" s="57"/>
      <c r="BE47" s="57"/>
      <c r="BF47" s="98" t="str">
        <f t="shared" si="164"/>
        <v>Afectat sau NU?</v>
      </c>
      <c r="BG47" s="96" t="str">
        <f t="shared" si="165"/>
        <v>-</v>
      </c>
      <c r="BH47" s="190" t="str">
        <f t="shared" si="166"/>
        <v>-</v>
      </c>
      <c r="BI47" s="98" t="str">
        <f t="shared" si="167"/>
        <v>Afectat sau NU?</v>
      </c>
      <c r="BJ47" s="96" t="str">
        <f t="shared" si="168"/>
        <v>-</v>
      </c>
      <c r="BK47" s="97" t="str">
        <f t="shared" si="169"/>
        <v>-</v>
      </c>
      <c r="BL47" s="198" t="str">
        <f t="shared" si="170"/>
        <v>Afectat sau NU?</v>
      </c>
      <c r="BM47" s="96" t="str">
        <f t="shared" si="171"/>
        <v>-</v>
      </c>
      <c r="BN47" s="97" t="str">
        <f t="shared" si="172"/>
        <v>-</v>
      </c>
    </row>
    <row r="48" spans="1:66" s="10" customFormat="1" ht="15" thickBot="1" x14ac:dyDescent="0.3">
      <c r="A48" s="140">
        <f t="shared" si="36"/>
        <v>33</v>
      </c>
      <c r="B48" s="141" t="s">
        <v>88</v>
      </c>
      <c r="C48" s="141" t="s">
        <v>81</v>
      </c>
      <c r="D48" s="142" t="s">
        <v>192</v>
      </c>
      <c r="E48" s="141">
        <v>40205</v>
      </c>
      <c r="F48" s="141" t="s">
        <v>91</v>
      </c>
      <c r="G48" s="141" t="s">
        <v>91</v>
      </c>
      <c r="H48" s="151">
        <v>543022.21</v>
      </c>
      <c r="I48" s="151">
        <v>463921.21</v>
      </c>
      <c r="J48" s="151">
        <v>543022.21</v>
      </c>
      <c r="K48" s="151">
        <v>463921.21</v>
      </c>
      <c r="L48" s="141" t="s">
        <v>88</v>
      </c>
      <c r="M48" s="141" t="s">
        <v>88</v>
      </c>
      <c r="N48" s="141" t="s">
        <v>193</v>
      </c>
      <c r="O48" s="141" t="s">
        <v>194</v>
      </c>
      <c r="P48" s="141" t="s">
        <v>88</v>
      </c>
      <c r="Q48" s="141" t="s">
        <v>88</v>
      </c>
      <c r="R48" s="141" t="s">
        <v>88</v>
      </c>
      <c r="S48" s="141" t="s">
        <v>88</v>
      </c>
      <c r="T48" s="141" t="s">
        <v>113</v>
      </c>
      <c r="U48" s="141"/>
      <c r="V48" s="141" t="s">
        <v>123</v>
      </c>
      <c r="W48" s="150" t="s">
        <v>125</v>
      </c>
      <c r="X48" s="143"/>
      <c r="Y48" s="144"/>
      <c r="Z48" s="143"/>
      <c r="AA48" s="144"/>
      <c r="AB48" s="141" t="s">
        <v>91</v>
      </c>
      <c r="AC48" s="141"/>
      <c r="AD48" s="165"/>
      <c r="AE48" s="145"/>
      <c r="AF48" s="146"/>
      <c r="AG48" s="147"/>
      <c r="AH48" s="146"/>
      <c r="AI48" s="147"/>
      <c r="AJ48" s="146"/>
      <c r="AK48" s="147"/>
      <c r="AL48" s="146"/>
      <c r="AM48" s="148"/>
      <c r="AN48" s="148"/>
      <c r="AO48" s="148"/>
      <c r="AP48" s="149" t="s">
        <v>191</v>
      </c>
      <c r="AQ48" s="67"/>
      <c r="AR48" s="159" t="str">
        <f t="shared" si="155"/>
        <v/>
      </c>
      <c r="AS48" s="160" t="str">
        <f t="shared" si="156"/>
        <v/>
      </c>
      <c r="AT48" s="161" t="str">
        <f t="shared" si="157"/>
        <v/>
      </c>
      <c r="AU48" s="186" t="str">
        <f t="shared" si="158"/>
        <v/>
      </c>
      <c r="AV48" s="160" t="str">
        <f t="shared" si="159"/>
        <v/>
      </c>
      <c r="AW48" s="194" t="str">
        <f t="shared" si="160"/>
        <v/>
      </c>
      <c r="AX48" s="159" t="str">
        <f t="shared" si="161"/>
        <v/>
      </c>
      <c r="AY48" s="160" t="str">
        <f t="shared" si="162"/>
        <v/>
      </c>
      <c r="AZ48" s="161" t="str">
        <f t="shared" si="163"/>
        <v/>
      </c>
      <c r="BA48" s="57"/>
      <c r="BB48" s="57"/>
      <c r="BC48" s="57"/>
      <c r="BD48" s="57"/>
      <c r="BE48" s="57"/>
      <c r="BF48" s="162" t="str">
        <f t="shared" si="164"/>
        <v>Afectat sau NU?</v>
      </c>
      <c r="BG48" s="160" t="str">
        <f t="shared" si="165"/>
        <v>-</v>
      </c>
      <c r="BH48" s="194" t="str">
        <f t="shared" si="166"/>
        <v>-</v>
      </c>
      <c r="BI48" s="162" t="str">
        <f t="shared" si="167"/>
        <v>Afectat sau NU?</v>
      </c>
      <c r="BJ48" s="160" t="str">
        <f t="shared" si="168"/>
        <v>-</v>
      </c>
      <c r="BK48" s="161" t="str">
        <f t="shared" si="169"/>
        <v>-</v>
      </c>
      <c r="BL48" s="200" t="str">
        <f t="shared" si="170"/>
        <v>Afectat sau NU?</v>
      </c>
      <c r="BM48" s="160" t="str">
        <f t="shared" si="171"/>
        <v>-</v>
      </c>
      <c r="BN48" s="161" t="str">
        <f t="shared" si="172"/>
        <v>-</v>
      </c>
    </row>
    <row r="49" spans="1:66" s="10" customFormat="1" ht="86.25" thickBot="1" x14ac:dyDescent="0.3">
      <c r="A49" s="140">
        <f t="shared" si="36"/>
        <v>34</v>
      </c>
      <c r="B49" s="141" t="s">
        <v>88</v>
      </c>
      <c r="C49" s="141" t="s">
        <v>81</v>
      </c>
      <c r="D49" s="142" t="s">
        <v>195</v>
      </c>
      <c r="E49" s="141">
        <v>40250</v>
      </c>
      <c r="F49" s="141" t="s">
        <v>199</v>
      </c>
      <c r="G49" s="141" t="s">
        <v>91</v>
      </c>
      <c r="H49" s="151">
        <v>536853.73</v>
      </c>
      <c r="I49" s="151">
        <v>468564.83</v>
      </c>
      <c r="J49" s="151">
        <v>536853.73</v>
      </c>
      <c r="K49" s="151">
        <v>468564.83</v>
      </c>
      <c r="L49" s="141" t="s">
        <v>88</v>
      </c>
      <c r="M49" s="141" t="s">
        <v>88</v>
      </c>
      <c r="N49" s="141" t="s">
        <v>197</v>
      </c>
      <c r="O49" s="141" t="s">
        <v>198</v>
      </c>
      <c r="P49" s="141" t="s">
        <v>88</v>
      </c>
      <c r="Q49" s="141" t="s">
        <v>88</v>
      </c>
      <c r="R49" s="141" t="s">
        <v>88</v>
      </c>
      <c r="S49" s="141" t="s">
        <v>88</v>
      </c>
      <c r="T49" s="141" t="s">
        <v>97</v>
      </c>
      <c r="U49" s="141" t="s">
        <v>381</v>
      </c>
      <c r="V49" s="141" t="s">
        <v>200</v>
      </c>
      <c r="W49" s="150" t="s">
        <v>89</v>
      </c>
      <c r="X49" s="143"/>
      <c r="Y49" s="144"/>
      <c r="Z49" s="143"/>
      <c r="AA49" s="144"/>
      <c r="AB49" s="141" t="s">
        <v>91</v>
      </c>
      <c r="AC49" s="141" t="s">
        <v>407</v>
      </c>
      <c r="AD49" s="165"/>
      <c r="AE49" s="145"/>
      <c r="AF49" s="146"/>
      <c r="AG49" s="147"/>
      <c r="AH49" s="146"/>
      <c r="AI49" s="147"/>
      <c r="AJ49" s="146"/>
      <c r="AK49" s="147"/>
      <c r="AL49" s="146"/>
      <c r="AM49" s="148"/>
      <c r="AN49" s="148"/>
      <c r="AO49" s="148"/>
      <c r="AP49" s="149" t="s">
        <v>414</v>
      </c>
      <c r="AQ49" s="67"/>
      <c r="AR49" s="159" t="str">
        <f t="shared" ref="AR49:AR50" si="173">IF(B49="X",IF(AN49="","Afectat sau NU?",IF(AN49="DA",IF(((AK49+AL49)-(AE49+AF49))*24&lt;-720,"Neinformat",((AK49+AL49)-(AE49+AF49))*24),"Nu a fost afectat producator/consumator")),"")</f>
        <v/>
      </c>
      <c r="AS49" s="160" t="str">
        <f t="shared" ref="AS49:AS50" si="174">IF(B49="X",IF(AN49="DA",IF(AR49&lt;6,LEN(TRIM(V49))-LEN(SUBSTITUTE(V49,CHAR(44),""))+1,0),"-"),"")</f>
        <v/>
      </c>
      <c r="AT49" s="161" t="str">
        <f t="shared" ref="AT49:AT50" si="175">IF(B49="X",IF(AN49="DA",LEN(TRIM(V49))-LEN(SUBSTITUTE(V49,CHAR(44),""))+1,"-"),"")</f>
        <v/>
      </c>
      <c r="AU49" s="186" t="str">
        <f t="shared" ref="AU49:AU50" si="176">IF(B49="X",IF(AN49="","Afectat sau NU?",IF(AN49="DA",IF(((AI49+AJ49)-(AE49+AF49))*24&lt;-720,"Neinformat",((AI49+AJ49)-(AE49+AF49))*24),"Nu a fost afectat producator/consumator")),"")</f>
        <v/>
      </c>
      <c r="AV49" s="160" t="str">
        <f t="shared" ref="AV49:AV50" si="177">IF(B49="X",IF(AN49="DA",IF(AU49&lt;6,LEN(TRIM(U49))-LEN(SUBSTITUTE(U49,CHAR(44),""))+1,0),"-"),"")</f>
        <v/>
      </c>
      <c r="AW49" s="194" t="str">
        <f t="shared" ref="AW49:AW50" si="178">IF(B49="X",IF(AN49="DA",LEN(TRIM(U49))-LEN(SUBSTITUTE(U49,CHAR(44),""))+1,"-"),"")</f>
        <v/>
      </c>
      <c r="AX49" s="159" t="str">
        <f t="shared" ref="AX49:AX50" si="179">IF(B49="X",IF(AN49="","Afectat sau NU?",IF(AN49="DA",((AG49+AH49)-(AE49+AF49))*24,"Nu a fost afectat producator/consumator")),"")</f>
        <v/>
      </c>
      <c r="AY49" s="160" t="str">
        <f t="shared" ref="AY49:AY50" si="180">IF(B49="X",IF(AN49="DA",IF(AX49&gt;24,IF(BA49="NU",0,LEN(TRIM(V49))-LEN(SUBSTITUTE(V49,CHAR(44),""))+1),0),"-"),"")</f>
        <v/>
      </c>
      <c r="AZ49" s="161" t="str">
        <f t="shared" ref="AZ49:AZ50" si="181">IF(B49="X",IF(AN49="DA",IF(AX49&gt;24,LEN(TRIM(V49))-LEN(SUBSTITUTE(V49,CHAR(44),""))+1,0),"-"),"")</f>
        <v/>
      </c>
      <c r="BA49" s="57"/>
      <c r="BB49" s="57"/>
      <c r="BC49" s="57"/>
      <c r="BD49" s="57"/>
      <c r="BE49" s="57"/>
      <c r="BF49" s="162" t="str">
        <f t="shared" ref="BF49:BF50" si="182">IF(C49="X",IF(AN49="","Afectat sau NU?",IF(AN49="DA",IF(AK49="","Neinformat",NETWORKDAYS(AK49+AL49,AE49+AF49,$BS$2:$BS$14)-2),"Nu a fost afectat producator/consumator")),"")</f>
        <v>Afectat sau NU?</v>
      </c>
      <c r="BG49" s="160" t="str">
        <f t="shared" ref="BG49:BG50" si="183">IF(C49="X",IF(AN49="DA",IF(AND(BF49&gt;=5,AK49&lt;&gt;""),LEN(TRIM(V49))-LEN(SUBSTITUTE(V49,CHAR(44),""))+1,0),"-"),"")</f>
        <v>-</v>
      </c>
      <c r="BH49" s="194" t="str">
        <f t="shared" ref="BH49:BH50" si="184">IF(C49="X",IF(AN49="DA",LEN(TRIM(V49))-LEN(SUBSTITUTE(V49,CHAR(44),""))+1,"-"),"")</f>
        <v>-</v>
      </c>
      <c r="BI49" s="162" t="str">
        <f t="shared" ref="BI49:BI50" si="185">IF(C49="X",IF(AN49="","Afectat sau NU?",IF(AN49="DA",IF(AI49="","Neinformat",NETWORKDAYS(AI49+AJ49,AE49+AF49,$BS$2:$BS$14)-2),"Nu a fost afectat producator/consumator")),"")</f>
        <v>Afectat sau NU?</v>
      </c>
      <c r="BJ49" s="160" t="str">
        <f t="shared" ref="BJ49:BJ50" si="186">IF(C49="X",IF(AN49="DA",IF(AND(BI49&gt;=5,AI49&lt;&gt;""),LEN(TRIM(U49))-LEN(SUBSTITUTE(U49,CHAR(44),""))+1,0),"-"),"")</f>
        <v>-</v>
      </c>
      <c r="BK49" s="161" t="str">
        <f t="shared" ref="BK49:BK50" si="187">IF(C49="X",IF(AN49="DA",LEN(TRIM(U49))-LEN(SUBSTITUTE(U49,CHAR(44),""))+1,"-"),"")</f>
        <v>-</v>
      </c>
      <c r="BL49" s="200" t="str">
        <f t="shared" ref="BL49:BL50" si="188">IF(C49="X",IF(AN49="","Afectat sau NU?",IF(AN49="DA",((AG49+AH49)-(Z49+AA49))*24,"Nu a fost afectat producator/consumator")),"")</f>
        <v>Afectat sau NU?</v>
      </c>
      <c r="BM49" s="160" t="str">
        <f t="shared" ref="BM49:BM50" si="189">IF(C49="X",IF(AN49&lt;&gt;"DA","-",IF(AND(AN49="DA",BL49&lt;=0),LEN(TRIM(V49))-LEN(SUBSTITUTE(V49,CHAR(44),""))+1+LEN(TRIM(U49))-LEN(SUBSTITUTE(U49,CHAR(44),""))+1,0)),"")</f>
        <v>-</v>
      </c>
      <c r="BN49" s="161" t="str">
        <f t="shared" ref="BN49:BN50" si="190">IF(C49="X",IF(AN49="DA",LEN(TRIM(V49))-LEN(SUBSTITUTE(V49,CHAR(44),""))+1+LEN(TRIM(U49))-LEN(SUBSTITUTE(U49,CHAR(44),""))+1,"-"),"")</f>
        <v>-</v>
      </c>
    </row>
    <row r="50" spans="1:66" s="10" customFormat="1" ht="15" thickBot="1" x14ac:dyDescent="0.3">
      <c r="A50" s="140">
        <f t="shared" si="36"/>
        <v>35</v>
      </c>
      <c r="B50" s="141" t="s">
        <v>88</v>
      </c>
      <c r="C50" s="141" t="s">
        <v>81</v>
      </c>
      <c r="D50" s="142" t="s">
        <v>196</v>
      </c>
      <c r="E50" s="141">
        <v>38143</v>
      </c>
      <c r="F50" s="141" t="s">
        <v>205</v>
      </c>
      <c r="G50" s="141" t="s">
        <v>204</v>
      </c>
      <c r="H50" s="151">
        <v>620967.59</v>
      </c>
      <c r="I50" s="151">
        <v>695527.58</v>
      </c>
      <c r="J50" s="151">
        <v>620967.59</v>
      </c>
      <c r="K50" s="151">
        <v>695527.58</v>
      </c>
      <c r="L50" s="141" t="s">
        <v>88</v>
      </c>
      <c r="M50" s="141" t="s">
        <v>88</v>
      </c>
      <c r="N50" s="141" t="s">
        <v>201</v>
      </c>
      <c r="O50" s="141" t="s">
        <v>202</v>
      </c>
      <c r="P50" s="141" t="s">
        <v>88</v>
      </c>
      <c r="Q50" s="141" t="s">
        <v>88</v>
      </c>
      <c r="R50" s="141" t="s">
        <v>88</v>
      </c>
      <c r="S50" s="141" t="s">
        <v>88</v>
      </c>
      <c r="T50" s="141" t="s">
        <v>113</v>
      </c>
      <c r="U50" s="141"/>
      <c r="V50" s="141" t="s">
        <v>203</v>
      </c>
      <c r="W50" s="150" t="s">
        <v>189</v>
      </c>
      <c r="X50" s="143"/>
      <c r="Y50" s="144"/>
      <c r="Z50" s="143"/>
      <c r="AA50" s="144"/>
      <c r="AB50" s="141" t="s">
        <v>90</v>
      </c>
      <c r="AC50" s="141"/>
      <c r="AD50" s="165"/>
      <c r="AE50" s="145"/>
      <c r="AF50" s="146"/>
      <c r="AG50" s="147"/>
      <c r="AH50" s="146"/>
      <c r="AI50" s="147"/>
      <c r="AJ50" s="146"/>
      <c r="AK50" s="147"/>
      <c r="AL50" s="146"/>
      <c r="AM50" s="148"/>
      <c r="AN50" s="148"/>
      <c r="AO50" s="148"/>
      <c r="AP50" s="149" t="s">
        <v>415</v>
      </c>
      <c r="AQ50" s="67"/>
      <c r="AR50" s="159" t="str">
        <f t="shared" si="173"/>
        <v/>
      </c>
      <c r="AS50" s="160" t="str">
        <f t="shared" si="174"/>
        <v/>
      </c>
      <c r="AT50" s="161" t="str">
        <f t="shared" si="175"/>
        <v/>
      </c>
      <c r="AU50" s="186" t="str">
        <f t="shared" si="176"/>
        <v/>
      </c>
      <c r="AV50" s="160" t="str">
        <f t="shared" si="177"/>
        <v/>
      </c>
      <c r="AW50" s="194" t="str">
        <f t="shared" si="178"/>
        <v/>
      </c>
      <c r="AX50" s="159" t="str">
        <f t="shared" si="179"/>
        <v/>
      </c>
      <c r="AY50" s="160" t="str">
        <f t="shared" si="180"/>
        <v/>
      </c>
      <c r="AZ50" s="161" t="str">
        <f t="shared" si="181"/>
        <v/>
      </c>
      <c r="BA50" s="57"/>
      <c r="BB50" s="57"/>
      <c r="BC50" s="57"/>
      <c r="BD50" s="57"/>
      <c r="BE50" s="57"/>
      <c r="BF50" s="162" t="str">
        <f t="shared" si="182"/>
        <v>Afectat sau NU?</v>
      </c>
      <c r="BG50" s="160" t="str">
        <f t="shared" si="183"/>
        <v>-</v>
      </c>
      <c r="BH50" s="194" t="str">
        <f t="shared" si="184"/>
        <v>-</v>
      </c>
      <c r="BI50" s="162" t="str">
        <f t="shared" si="185"/>
        <v>Afectat sau NU?</v>
      </c>
      <c r="BJ50" s="160" t="str">
        <f t="shared" si="186"/>
        <v>-</v>
      </c>
      <c r="BK50" s="161" t="str">
        <f t="shared" si="187"/>
        <v>-</v>
      </c>
      <c r="BL50" s="200" t="str">
        <f t="shared" si="188"/>
        <v>Afectat sau NU?</v>
      </c>
      <c r="BM50" s="160" t="str">
        <f t="shared" si="189"/>
        <v>-</v>
      </c>
      <c r="BN50" s="161" t="str">
        <f t="shared" si="190"/>
        <v>-</v>
      </c>
    </row>
    <row r="51" spans="1:66" s="10" customFormat="1" ht="29.25" thickBot="1" x14ac:dyDescent="0.3">
      <c r="A51" s="140">
        <f t="shared" si="36"/>
        <v>36</v>
      </c>
      <c r="B51" s="141" t="s">
        <v>88</v>
      </c>
      <c r="C51" s="141" t="s">
        <v>81</v>
      </c>
      <c r="D51" s="142" t="s">
        <v>206</v>
      </c>
      <c r="E51" s="141">
        <v>88001</v>
      </c>
      <c r="F51" s="141" t="s">
        <v>208</v>
      </c>
      <c r="G51" s="141" t="s">
        <v>209</v>
      </c>
      <c r="H51" s="151">
        <v>357044.71</v>
      </c>
      <c r="I51" s="151">
        <v>442838.66</v>
      </c>
      <c r="J51" s="151">
        <v>357044.71</v>
      </c>
      <c r="K51" s="151">
        <v>442838.66</v>
      </c>
      <c r="L51" s="141" t="s">
        <v>88</v>
      </c>
      <c r="M51" s="141" t="s">
        <v>88</v>
      </c>
      <c r="N51" s="141" t="s">
        <v>207</v>
      </c>
      <c r="O51" s="141" t="s">
        <v>208</v>
      </c>
      <c r="P51" s="141" t="s">
        <v>88</v>
      </c>
      <c r="Q51" s="141" t="s">
        <v>88</v>
      </c>
      <c r="R51" s="141" t="s">
        <v>88</v>
      </c>
      <c r="S51" s="141" t="s">
        <v>88</v>
      </c>
      <c r="T51" s="141" t="s">
        <v>113</v>
      </c>
      <c r="U51" s="141"/>
      <c r="V51" s="141" t="s">
        <v>144</v>
      </c>
      <c r="W51" s="150" t="s">
        <v>125</v>
      </c>
      <c r="X51" s="143"/>
      <c r="Y51" s="144"/>
      <c r="Z51" s="143"/>
      <c r="AA51" s="144"/>
      <c r="AB51" s="141" t="s">
        <v>210</v>
      </c>
      <c r="AC51" s="141"/>
      <c r="AD51" s="165"/>
      <c r="AE51" s="145"/>
      <c r="AF51" s="146"/>
      <c r="AG51" s="147"/>
      <c r="AH51" s="146"/>
      <c r="AI51" s="147"/>
      <c r="AJ51" s="146"/>
      <c r="AK51" s="147"/>
      <c r="AL51" s="146"/>
      <c r="AM51" s="148"/>
      <c r="AN51" s="148"/>
      <c r="AO51" s="148"/>
      <c r="AP51" s="149" t="s">
        <v>416</v>
      </c>
      <c r="AQ51" s="67"/>
      <c r="AR51" s="159" t="str">
        <f t="shared" ref="AR51:AR55" si="191">IF(B51="X",IF(AN51="","Afectat sau NU?",IF(AN51="DA",IF(((AK51+AL51)-(AE51+AF51))*24&lt;-720,"Neinformat",((AK51+AL51)-(AE51+AF51))*24),"Nu a fost afectat producator/consumator")),"")</f>
        <v/>
      </c>
      <c r="AS51" s="160" t="str">
        <f t="shared" ref="AS51:AS55" si="192">IF(B51="X",IF(AN51="DA",IF(AR51&lt;6,LEN(TRIM(V51))-LEN(SUBSTITUTE(V51,CHAR(44),""))+1,0),"-"),"")</f>
        <v/>
      </c>
      <c r="AT51" s="161" t="str">
        <f t="shared" ref="AT51:AT55" si="193">IF(B51="X",IF(AN51="DA",LEN(TRIM(V51))-LEN(SUBSTITUTE(V51,CHAR(44),""))+1,"-"),"")</f>
        <v/>
      </c>
      <c r="AU51" s="186" t="str">
        <f t="shared" ref="AU51:AU55" si="194">IF(B51="X",IF(AN51="","Afectat sau NU?",IF(AN51="DA",IF(((AI51+AJ51)-(AE51+AF51))*24&lt;-720,"Neinformat",((AI51+AJ51)-(AE51+AF51))*24),"Nu a fost afectat producator/consumator")),"")</f>
        <v/>
      </c>
      <c r="AV51" s="160" t="str">
        <f t="shared" ref="AV51:AV55" si="195">IF(B51="X",IF(AN51="DA",IF(AU51&lt;6,LEN(TRIM(U51))-LEN(SUBSTITUTE(U51,CHAR(44),""))+1,0),"-"),"")</f>
        <v/>
      </c>
      <c r="AW51" s="194" t="str">
        <f t="shared" ref="AW51:AW55" si="196">IF(B51="X",IF(AN51="DA",LEN(TRIM(U51))-LEN(SUBSTITUTE(U51,CHAR(44),""))+1,"-"),"")</f>
        <v/>
      </c>
      <c r="AX51" s="159" t="str">
        <f t="shared" ref="AX51:AX55" si="197">IF(B51="X",IF(AN51="","Afectat sau NU?",IF(AN51="DA",((AG51+AH51)-(AE51+AF51))*24,"Nu a fost afectat producator/consumator")),"")</f>
        <v/>
      </c>
      <c r="AY51" s="160" t="str">
        <f t="shared" ref="AY51:AY55" si="198">IF(B51="X",IF(AN51="DA",IF(AX51&gt;24,IF(BA51="NU",0,LEN(TRIM(V51))-LEN(SUBSTITUTE(V51,CHAR(44),""))+1),0),"-"),"")</f>
        <v/>
      </c>
      <c r="AZ51" s="161" t="str">
        <f t="shared" ref="AZ51:AZ55" si="199">IF(B51="X",IF(AN51="DA",IF(AX51&gt;24,LEN(TRIM(V51))-LEN(SUBSTITUTE(V51,CHAR(44),""))+1,0),"-"),"")</f>
        <v/>
      </c>
      <c r="BA51" s="57"/>
      <c r="BB51" s="57"/>
      <c r="BC51" s="57"/>
      <c r="BD51" s="57"/>
      <c r="BE51" s="57"/>
      <c r="BF51" s="162" t="str">
        <f t="shared" ref="BF51:BF55" si="200">IF(C51="X",IF(AN51="","Afectat sau NU?",IF(AN51="DA",IF(AK51="","Neinformat",NETWORKDAYS(AK51+AL51,AE51+AF51,$BS$2:$BS$14)-2),"Nu a fost afectat producator/consumator")),"")</f>
        <v>Afectat sau NU?</v>
      </c>
      <c r="BG51" s="160" t="str">
        <f t="shared" ref="BG51:BG55" si="201">IF(C51="X",IF(AN51="DA",IF(AND(BF51&gt;=5,AK51&lt;&gt;""),LEN(TRIM(V51))-LEN(SUBSTITUTE(V51,CHAR(44),""))+1,0),"-"),"")</f>
        <v>-</v>
      </c>
      <c r="BH51" s="194" t="str">
        <f t="shared" ref="BH51:BH55" si="202">IF(C51="X",IF(AN51="DA",LEN(TRIM(V51))-LEN(SUBSTITUTE(V51,CHAR(44),""))+1,"-"),"")</f>
        <v>-</v>
      </c>
      <c r="BI51" s="162" t="str">
        <f t="shared" ref="BI51:BI55" si="203">IF(C51="X",IF(AN51="","Afectat sau NU?",IF(AN51="DA",IF(AI51="","Neinformat",NETWORKDAYS(AI51+AJ51,AE51+AF51,$BS$2:$BS$14)-2),"Nu a fost afectat producator/consumator")),"")</f>
        <v>Afectat sau NU?</v>
      </c>
      <c r="BJ51" s="160" t="str">
        <f t="shared" ref="BJ51:BJ55" si="204">IF(C51="X",IF(AN51="DA",IF(AND(BI51&gt;=5,AI51&lt;&gt;""),LEN(TRIM(U51))-LEN(SUBSTITUTE(U51,CHAR(44),""))+1,0),"-"),"")</f>
        <v>-</v>
      </c>
      <c r="BK51" s="161" t="str">
        <f t="shared" ref="BK51:BK55" si="205">IF(C51="X",IF(AN51="DA",LEN(TRIM(U51))-LEN(SUBSTITUTE(U51,CHAR(44),""))+1,"-"),"")</f>
        <v>-</v>
      </c>
      <c r="BL51" s="200" t="str">
        <f t="shared" ref="BL51:BL55" si="206">IF(C51="X",IF(AN51="","Afectat sau NU?",IF(AN51="DA",((AG51+AH51)-(Z51+AA51))*24,"Nu a fost afectat producator/consumator")),"")</f>
        <v>Afectat sau NU?</v>
      </c>
      <c r="BM51" s="160" t="str">
        <f t="shared" ref="BM51:BM55" si="207">IF(C51="X",IF(AN51&lt;&gt;"DA","-",IF(AND(AN51="DA",BL51&lt;=0),LEN(TRIM(V51))-LEN(SUBSTITUTE(V51,CHAR(44),""))+1+LEN(TRIM(U51))-LEN(SUBSTITUTE(U51,CHAR(44),""))+1,0)),"")</f>
        <v>-</v>
      </c>
      <c r="BN51" s="161" t="str">
        <f t="shared" ref="BN51:BN55" si="208">IF(C51="X",IF(AN51="DA",LEN(TRIM(V51))-LEN(SUBSTITUTE(V51,CHAR(44),""))+1+LEN(TRIM(U51))-LEN(SUBSTITUTE(U51,CHAR(44),""))+1,"-"),"")</f>
        <v>-</v>
      </c>
    </row>
    <row r="52" spans="1:66" s="10" customFormat="1" ht="44.1" customHeight="1" x14ac:dyDescent="0.25">
      <c r="A52" s="176">
        <f>A51+1</f>
        <v>37</v>
      </c>
      <c r="B52" s="59" t="s">
        <v>88</v>
      </c>
      <c r="C52" s="59" t="s">
        <v>81</v>
      </c>
      <c r="D52" s="60" t="s">
        <v>211</v>
      </c>
      <c r="E52" s="59">
        <v>102044</v>
      </c>
      <c r="F52" s="59" t="s">
        <v>212</v>
      </c>
      <c r="G52" s="59" t="s">
        <v>213</v>
      </c>
      <c r="H52" s="61">
        <v>574454.57999999996</v>
      </c>
      <c r="I52" s="61">
        <v>318647.90000000002</v>
      </c>
      <c r="J52" s="61">
        <v>574454.57999999996</v>
      </c>
      <c r="K52" s="61">
        <v>318647.90000000002</v>
      </c>
      <c r="L52" s="59" t="s">
        <v>88</v>
      </c>
      <c r="M52" s="59" t="s">
        <v>88</v>
      </c>
      <c r="N52" s="59" t="s">
        <v>214</v>
      </c>
      <c r="O52" s="59" t="s">
        <v>212</v>
      </c>
      <c r="P52" s="59" t="s">
        <v>88</v>
      </c>
      <c r="Q52" s="59" t="s">
        <v>88</v>
      </c>
      <c r="R52" s="59" t="s">
        <v>88</v>
      </c>
      <c r="S52" s="59" t="s">
        <v>88</v>
      </c>
      <c r="T52" s="59" t="s">
        <v>113</v>
      </c>
      <c r="U52" s="59"/>
      <c r="V52" s="59" t="s">
        <v>123</v>
      </c>
      <c r="W52" s="62" t="s">
        <v>589</v>
      </c>
      <c r="X52" s="63"/>
      <c r="Y52" s="64"/>
      <c r="Z52" s="63"/>
      <c r="AA52" s="64"/>
      <c r="AB52" s="59" t="s">
        <v>220</v>
      </c>
      <c r="AC52" s="59"/>
      <c r="AD52" s="134" t="s">
        <v>590</v>
      </c>
      <c r="AE52" s="136"/>
      <c r="AF52" s="137"/>
      <c r="AG52" s="138"/>
      <c r="AH52" s="137"/>
      <c r="AI52" s="138"/>
      <c r="AJ52" s="137"/>
      <c r="AK52" s="138"/>
      <c r="AL52" s="137"/>
      <c r="AM52" s="139"/>
      <c r="AN52" s="139"/>
      <c r="AO52" s="65"/>
      <c r="AP52" s="66" t="s">
        <v>221</v>
      </c>
      <c r="AQ52" s="67"/>
      <c r="AR52" s="177" t="str">
        <f t="shared" si="191"/>
        <v/>
      </c>
      <c r="AS52" s="178" t="str">
        <f t="shared" si="192"/>
        <v/>
      </c>
      <c r="AT52" s="179" t="str">
        <f t="shared" si="193"/>
        <v/>
      </c>
      <c r="AU52" s="187" t="str">
        <f t="shared" si="194"/>
        <v/>
      </c>
      <c r="AV52" s="178" t="str">
        <f t="shared" si="195"/>
        <v/>
      </c>
      <c r="AW52" s="195" t="str">
        <f t="shared" si="196"/>
        <v/>
      </c>
      <c r="AX52" s="177" t="str">
        <f t="shared" si="197"/>
        <v/>
      </c>
      <c r="AY52" s="178" t="str">
        <f t="shared" si="198"/>
        <v/>
      </c>
      <c r="AZ52" s="179" t="str">
        <f t="shared" si="199"/>
        <v/>
      </c>
      <c r="BA52" s="57"/>
      <c r="BB52" s="57"/>
      <c r="BC52" s="57"/>
      <c r="BD52" s="57"/>
      <c r="BE52" s="57"/>
      <c r="BF52" s="196" t="str">
        <f t="shared" si="200"/>
        <v>Afectat sau NU?</v>
      </c>
      <c r="BG52" s="178" t="str">
        <f t="shared" si="201"/>
        <v>-</v>
      </c>
      <c r="BH52" s="195" t="str">
        <f t="shared" si="202"/>
        <v>-</v>
      </c>
      <c r="BI52" s="196" t="str">
        <f t="shared" si="203"/>
        <v>Afectat sau NU?</v>
      </c>
      <c r="BJ52" s="178" t="str">
        <f t="shared" si="204"/>
        <v>-</v>
      </c>
      <c r="BK52" s="179" t="str">
        <f t="shared" si="205"/>
        <v>-</v>
      </c>
      <c r="BL52" s="201" t="str">
        <f t="shared" si="206"/>
        <v>Afectat sau NU?</v>
      </c>
      <c r="BM52" s="178" t="str">
        <f t="shared" si="207"/>
        <v>-</v>
      </c>
      <c r="BN52" s="179" t="str">
        <f t="shared" si="208"/>
        <v>-</v>
      </c>
    </row>
    <row r="53" spans="1:66" s="10" customFormat="1" ht="44.1" customHeight="1" x14ac:dyDescent="0.25">
      <c r="A53" s="72">
        <f>A52+1</f>
        <v>38</v>
      </c>
      <c r="B53" s="167" t="s">
        <v>88</v>
      </c>
      <c r="C53" s="167" t="s">
        <v>81</v>
      </c>
      <c r="D53" s="168" t="s">
        <v>211</v>
      </c>
      <c r="E53" s="167">
        <v>102044</v>
      </c>
      <c r="F53" s="167" t="s">
        <v>212</v>
      </c>
      <c r="G53" s="167" t="s">
        <v>213</v>
      </c>
      <c r="H53" s="169">
        <v>574454.57999999996</v>
      </c>
      <c r="I53" s="169">
        <v>318647.90000000002</v>
      </c>
      <c r="J53" s="169">
        <v>574454.57999999996</v>
      </c>
      <c r="K53" s="169">
        <v>318647.90000000002</v>
      </c>
      <c r="L53" s="167" t="s">
        <v>88</v>
      </c>
      <c r="M53" s="167" t="s">
        <v>88</v>
      </c>
      <c r="N53" s="167" t="s">
        <v>215</v>
      </c>
      <c r="O53" s="167" t="s">
        <v>216</v>
      </c>
      <c r="P53" s="167" t="s">
        <v>88</v>
      </c>
      <c r="Q53" s="167" t="s">
        <v>88</v>
      </c>
      <c r="R53" s="167" t="s">
        <v>88</v>
      </c>
      <c r="S53" s="167" t="s">
        <v>88</v>
      </c>
      <c r="T53" s="167" t="s">
        <v>113</v>
      </c>
      <c r="U53" s="167"/>
      <c r="V53" s="167" t="s">
        <v>219</v>
      </c>
      <c r="W53" s="170" t="s">
        <v>589</v>
      </c>
      <c r="X53" s="119"/>
      <c r="Y53" s="118"/>
      <c r="Z53" s="119"/>
      <c r="AA53" s="118"/>
      <c r="AB53" s="167" t="s">
        <v>220</v>
      </c>
      <c r="AC53" s="167"/>
      <c r="AD53" s="171" t="s">
        <v>590</v>
      </c>
      <c r="AE53" s="172"/>
      <c r="AF53" s="173"/>
      <c r="AG53" s="174"/>
      <c r="AH53" s="173"/>
      <c r="AI53" s="174"/>
      <c r="AJ53" s="173"/>
      <c r="AK53" s="174"/>
      <c r="AL53" s="173"/>
      <c r="AM53" s="175"/>
      <c r="AN53" s="175"/>
      <c r="AO53" s="120"/>
      <c r="AP53" s="121" t="s">
        <v>221</v>
      </c>
      <c r="AQ53" s="67"/>
      <c r="AR53" s="86" t="str">
        <f t="shared" ref="AR53" si="209">IF(B53="X",IF(AN53="","Afectat sau NU?",IF(AN53="DA",IF(((AK53+AL53)-(AE53+AF53))*24&lt;-720,"Neinformat",((AK53+AL53)-(AE53+AF53))*24),"Nu a fost afectat producator/consumator")),"")</f>
        <v/>
      </c>
      <c r="AS53" s="87" t="str">
        <f t="shared" ref="AS53" si="210">IF(B53="X",IF(AN53="DA",IF(AR53&lt;6,LEN(TRIM(V53))-LEN(SUBSTITUTE(V53,CHAR(44),""))+1,0),"-"),"")</f>
        <v/>
      </c>
      <c r="AT53" s="88" t="str">
        <f t="shared" ref="AT53" si="211">IF(B53="X",IF(AN53="DA",LEN(TRIM(V53))-LEN(SUBSTITUTE(V53,CHAR(44),""))+1,"-"),"")</f>
        <v/>
      </c>
      <c r="AU53" s="181" t="str">
        <f t="shared" ref="AU53" si="212">IF(B53="X",IF(AN53="","Afectat sau NU?",IF(AN53="DA",IF(((AI53+AJ53)-(AE53+AF53))*24&lt;-720,"Neinformat",((AI53+AJ53)-(AE53+AF53))*24),"Nu a fost afectat producator/consumator")),"")</f>
        <v/>
      </c>
      <c r="AV53" s="87" t="str">
        <f t="shared" ref="AV53" si="213">IF(B53="X",IF(AN53="DA",IF(AU53&lt;6,LEN(TRIM(U53))-LEN(SUBSTITUTE(U53,CHAR(44),""))+1,0),"-"),"")</f>
        <v/>
      </c>
      <c r="AW53" s="189" t="str">
        <f t="shared" ref="AW53" si="214">IF(B53="X",IF(AN53="DA",LEN(TRIM(U53))-LEN(SUBSTITUTE(U53,CHAR(44),""))+1,"-"),"")</f>
        <v/>
      </c>
      <c r="AX53" s="86" t="str">
        <f t="shared" ref="AX53" si="215">IF(B53="X",IF(AN53="","Afectat sau NU?",IF(AN53="DA",((AG53+AH53)-(AE53+AF53))*24,"Nu a fost afectat producator/consumator")),"")</f>
        <v/>
      </c>
      <c r="AY53" s="87" t="str">
        <f t="shared" ref="AY53" si="216">IF(B53="X",IF(AN53="DA",IF(AX53&gt;24,IF(BA53="NU",0,LEN(TRIM(V53))-LEN(SUBSTITUTE(V53,CHAR(44),""))+1),0),"-"),"")</f>
        <v/>
      </c>
      <c r="AZ53" s="88" t="str">
        <f t="shared" ref="AZ53" si="217">IF(B53="X",IF(AN53="DA",IF(AX53&gt;24,LEN(TRIM(V53))-LEN(SUBSTITUTE(V53,CHAR(44),""))+1,0),"-"),"")</f>
        <v/>
      </c>
      <c r="BA53" s="57"/>
      <c r="BB53" s="57"/>
      <c r="BC53" s="57"/>
      <c r="BD53" s="57"/>
      <c r="BE53" s="57"/>
      <c r="BF53" s="89" t="str">
        <f t="shared" ref="BF53" si="218">IF(C53="X",IF(AN53="","Afectat sau NU?",IF(AN53="DA",IF(AK53="","Neinformat",NETWORKDAYS(AK53+AL53,AE53+AF53,$BS$2:$BS$14)-2),"Nu a fost afectat producator/consumator")),"")</f>
        <v>Afectat sau NU?</v>
      </c>
      <c r="BG53" s="87" t="str">
        <f t="shared" ref="BG53" si="219">IF(C53="X",IF(AN53="DA",IF(AND(BF53&gt;=5,AK53&lt;&gt;""),LEN(TRIM(V53))-LEN(SUBSTITUTE(V53,CHAR(44),""))+1,0),"-"),"")</f>
        <v>-</v>
      </c>
      <c r="BH53" s="189" t="str">
        <f t="shared" ref="BH53" si="220">IF(C53="X",IF(AN53="DA",LEN(TRIM(V53))-LEN(SUBSTITUTE(V53,CHAR(44),""))+1,"-"),"")</f>
        <v>-</v>
      </c>
      <c r="BI53" s="89" t="str">
        <f t="shared" ref="BI53" si="221">IF(C53="X",IF(AN53="","Afectat sau NU?",IF(AN53="DA",IF(AI53="","Neinformat",NETWORKDAYS(AI53+AJ53,AE53+AF53,$BS$2:$BS$14)-2),"Nu a fost afectat producator/consumator")),"")</f>
        <v>Afectat sau NU?</v>
      </c>
      <c r="BJ53" s="87" t="str">
        <f t="shared" ref="BJ53" si="222">IF(C53="X",IF(AN53="DA",IF(AND(BI53&gt;=5,AI53&lt;&gt;""),LEN(TRIM(U53))-LEN(SUBSTITUTE(U53,CHAR(44),""))+1,0),"-"),"")</f>
        <v>-</v>
      </c>
      <c r="BK53" s="88" t="str">
        <f t="shared" ref="BK53" si="223">IF(C53="X",IF(AN53="DA",LEN(TRIM(U53))-LEN(SUBSTITUTE(U53,CHAR(44),""))+1,"-"),"")</f>
        <v>-</v>
      </c>
      <c r="BL53" s="197" t="str">
        <f t="shared" ref="BL53" si="224">IF(C53="X",IF(AN53="","Afectat sau NU?",IF(AN53="DA",((AG53+AH53)-(Z53+AA53))*24,"Nu a fost afectat producator/consumator")),"")</f>
        <v>Afectat sau NU?</v>
      </c>
      <c r="BM53" s="87" t="str">
        <f t="shared" ref="BM53" si="225">IF(C53="X",IF(AN53&lt;&gt;"DA","-",IF(AND(AN53="DA",BL53&lt;=0),LEN(TRIM(V53))-LEN(SUBSTITUTE(V53,CHAR(44),""))+1+LEN(TRIM(U53))-LEN(SUBSTITUTE(U53,CHAR(44),""))+1,0)),"")</f>
        <v>-</v>
      </c>
      <c r="BN53" s="88" t="str">
        <f t="shared" ref="BN53" si="226">IF(C53="X",IF(AN53="DA",LEN(TRIM(V53))-LEN(SUBSTITUTE(V53,CHAR(44),""))+1+LEN(TRIM(U53))-LEN(SUBSTITUTE(U53,CHAR(44),""))+1,"-"),"")</f>
        <v>-</v>
      </c>
    </row>
    <row r="54" spans="1:66" s="10" customFormat="1" ht="44.1" customHeight="1" thickBot="1" x14ac:dyDescent="0.3">
      <c r="A54" s="126">
        <f>A53+1</f>
        <v>39</v>
      </c>
      <c r="B54" s="91" t="s">
        <v>88</v>
      </c>
      <c r="C54" s="91" t="s">
        <v>81</v>
      </c>
      <c r="D54" s="92" t="s">
        <v>211</v>
      </c>
      <c r="E54" s="91">
        <v>102044</v>
      </c>
      <c r="F54" s="91" t="s">
        <v>212</v>
      </c>
      <c r="G54" s="91" t="s">
        <v>213</v>
      </c>
      <c r="H54" s="93">
        <v>574454.57999999996</v>
      </c>
      <c r="I54" s="93">
        <v>318647.90000000002</v>
      </c>
      <c r="J54" s="93">
        <v>574454.57999999996</v>
      </c>
      <c r="K54" s="93">
        <v>318647.90000000002</v>
      </c>
      <c r="L54" s="91" t="s">
        <v>88</v>
      </c>
      <c r="M54" s="91" t="s">
        <v>88</v>
      </c>
      <c r="N54" s="91" t="s">
        <v>217</v>
      </c>
      <c r="O54" s="91" t="s">
        <v>218</v>
      </c>
      <c r="P54" s="91" t="s">
        <v>88</v>
      </c>
      <c r="Q54" s="91" t="s">
        <v>88</v>
      </c>
      <c r="R54" s="91" t="s">
        <v>88</v>
      </c>
      <c r="S54" s="91" t="s">
        <v>88</v>
      </c>
      <c r="T54" s="91" t="s">
        <v>113</v>
      </c>
      <c r="U54" s="91"/>
      <c r="V54" s="91" t="s">
        <v>219</v>
      </c>
      <c r="W54" s="94" t="s">
        <v>589</v>
      </c>
      <c r="X54" s="82"/>
      <c r="Y54" s="81"/>
      <c r="Z54" s="82"/>
      <c r="AA54" s="81"/>
      <c r="AB54" s="91" t="s">
        <v>220</v>
      </c>
      <c r="AC54" s="91"/>
      <c r="AD54" s="135" t="s">
        <v>590</v>
      </c>
      <c r="AE54" s="106"/>
      <c r="AF54" s="102"/>
      <c r="AG54" s="103"/>
      <c r="AH54" s="102"/>
      <c r="AI54" s="103"/>
      <c r="AJ54" s="102"/>
      <c r="AK54" s="103"/>
      <c r="AL54" s="102"/>
      <c r="AM54" s="104"/>
      <c r="AN54" s="104"/>
      <c r="AO54" s="104"/>
      <c r="AP54" s="83" t="s">
        <v>221</v>
      </c>
      <c r="AQ54" s="67"/>
      <c r="AR54" s="95" t="str">
        <f t="shared" si="191"/>
        <v/>
      </c>
      <c r="AS54" s="96" t="str">
        <f t="shared" si="192"/>
        <v/>
      </c>
      <c r="AT54" s="97" t="str">
        <f t="shared" si="193"/>
        <v/>
      </c>
      <c r="AU54" s="182" t="str">
        <f t="shared" si="194"/>
        <v/>
      </c>
      <c r="AV54" s="96" t="str">
        <f t="shared" si="195"/>
        <v/>
      </c>
      <c r="AW54" s="190" t="str">
        <f t="shared" si="196"/>
        <v/>
      </c>
      <c r="AX54" s="95" t="str">
        <f t="shared" si="197"/>
        <v/>
      </c>
      <c r="AY54" s="96" t="str">
        <f t="shared" si="198"/>
        <v/>
      </c>
      <c r="AZ54" s="97" t="str">
        <f t="shared" si="199"/>
        <v/>
      </c>
      <c r="BA54" s="57"/>
      <c r="BB54" s="57"/>
      <c r="BC54" s="57"/>
      <c r="BD54" s="57"/>
      <c r="BE54" s="57"/>
      <c r="BF54" s="98" t="str">
        <f t="shared" si="200"/>
        <v>Afectat sau NU?</v>
      </c>
      <c r="BG54" s="96" t="str">
        <f t="shared" si="201"/>
        <v>-</v>
      </c>
      <c r="BH54" s="190" t="str">
        <f t="shared" si="202"/>
        <v>-</v>
      </c>
      <c r="BI54" s="98" t="str">
        <f t="shared" si="203"/>
        <v>Afectat sau NU?</v>
      </c>
      <c r="BJ54" s="96" t="str">
        <f t="shared" si="204"/>
        <v>-</v>
      </c>
      <c r="BK54" s="97" t="str">
        <f t="shared" si="205"/>
        <v>-</v>
      </c>
      <c r="BL54" s="198" t="str">
        <f t="shared" si="206"/>
        <v>Afectat sau NU?</v>
      </c>
      <c r="BM54" s="96" t="str">
        <f t="shared" si="207"/>
        <v>-</v>
      </c>
      <c r="BN54" s="97" t="str">
        <f t="shared" si="208"/>
        <v>-</v>
      </c>
    </row>
    <row r="55" spans="1:66" s="10" customFormat="1" ht="15" thickBot="1" x14ac:dyDescent="0.3">
      <c r="A55" s="140">
        <f t="shared" si="36"/>
        <v>40</v>
      </c>
      <c r="B55" s="141" t="s">
        <v>88</v>
      </c>
      <c r="C55" s="141" t="s">
        <v>81</v>
      </c>
      <c r="D55" s="142" t="s">
        <v>222</v>
      </c>
      <c r="E55" s="141">
        <v>97688</v>
      </c>
      <c r="F55" s="141" t="s">
        <v>223</v>
      </c>
      <c r="G55" s="141" t="s">
        <v>224</v>
      </c>
      <c r="H55" s="151">
        <v>682858.38</v>
      </c>
      <c r="I55" s="151">
        <v>636181.85</v>
      </c>
      <c r="J55" s="151">
        <v>682858.38</v>
      </c>
      <c r="K55" s="151">
        <v>636181.85</v>
      </c>
      <c r="L55" s="141" t="s">
        <v>88</v>
      </c>
      <c r="M55" s="141" t="s">
        <v>88</v>
      </c>
      <c r="N55" s="141" t="s">
        <v>225</v>
      </c>
      <c r="O55" s="141" t="s">
        <v>223</v>
      </c>
      <c r="P55" s="141" t="s">
        <v>88</v>
      </c>
      <c r="Q55" s="141" t="s">
        <v>88</v>
      </c>
      <c r="R55" s="141" t="s">
        <v>88</v>
      </c>
      <c r="S55" s="141" t="s">
        <v>88</v>
      </c>
      <c r="T55" s="141" t="s">
        <v>113</v>
      </c>
      <c r="U55" s="141"/>
      <c r="V55" s="141" t="s">
        <v>144</v>
      </c>
      <c r="W55" s="150" t="s">
        <v>89</v>
      </c>
      <c r="X55" s="143"/>
      <c r="Y55" s="144"/>
      <c r="Z55" s="143"/>
      <c r="AA55" s="144"/>
      <c r="AB55" s="141" t="s">
        <v>90</v>
      </c>
      <c r="AC55" s="141"/>
      <c r="AD55" s="165"/>
      <c r="AE55" s="145"/>
      <c r="AF55" s="146"/>
      <c r="AG55" s="147"/>
      <c r="AH55" s="146"/>
      <c r="AI55" s="147"/>
      <c r="AJ55" s="146"/>
      <c r="AK55" s="147"/>
      <c r="AL55" s="146"/>
      <c r="AM55" s="148"/>
      <c r="AN55" s="148"/>
      <c r="AO55" s="148"/>
      <c r="AP55" s="149" t="s">
        <v>226</v>
      </c>
      <c r="AQ55" s="67"/>
      <c r="AR55" s="159" t="str">
        <f t="shared" si="191"/>
        <v/>
      </c>
      <c r="AS55" s="160" t="str">
        <f t="shared" si="192"/>
        <v/>
      </c>
      <c r="AT55" s="161" t="str">
        <f t="shared" si="193"/>
        <v/>
      </c>
      <c r="AU55" s="186" t="str">
        <f t="shared" si="194"/>
        <v/>
      </c>
      <c r="AV55" s="160" t="str">
        <f t="shared" si="195"/>
        <v/>
      </c>
      <c r="AW55" s="194" t="str">
        <f t="shared" si="196"/>
        <v/>
      </c>
      <c r="AX55" s="159" t="str">
        <f t="shared" si="197"/>
        <v/>
      </c>
      <c r="AY55" s="160" t="str">
        <f t="shared" si="198"/>
        <v/>
      </c>
      <c r="AZ55" s="161" t="str">
        <f t="shared" si="199"/>
        <v/>
      </c>
      <c r="BA55" s="57"/>
      <c r="BB55" s="57"/>
      <c r="BC55" s="57"/>
      <c r="BD55" s="57"/>
      <c r="BE55" s="57"/>
      <c r="BF55" s="162" t="str">
        <f t="shared" si="200"/>
        <v>Afectat sau NU?</v>
      </c>
      <c r="BG55" s="160" t="str">
        <f t="shared" si="201"/>
        <v>-</v>
      </c>
      <c r="BH55" s="194" t="str">
        <f t="shared" si="202"/>
        <v>-</v>
      </c>
      <c r="BI55" s="162" t="str">
        <f t="shared" si="203"/>
        <v>Afectat sau NU?</v>
      </c>
      <c r="BJ55" s="160" t="str">
        <f t="shared" si="204"/>
        <v>-</v>
      </c>
      <c r="BK55" s="161" t="str">
        <f t="shared" si="205"/>
        <v>-</v>
      </c>
      <c r="BL55" s="200" t="str">
        <f t="shared" si="206"/>
        <v>Afectat sau NU?</v>
      </c>
      <c r="BM55" s="160" t="str">
        <f t="shared" si="207"/>
        <v>-</v>
      </c>
      <c r="BN55" s="161" t="str">
        <f t="shared" si="208"/>
        <v>-</v>
      </c>
    </row>
    <row r="56" spans="1:66" s="10" customFormat="1" ht="15" thickBot="1" x14ac:dyDescent="0.3">
      <c r="A56" s="140">
        <f t="shared" si="36"/>
        <v>41</v>
      </c>
      <c r="B56" s="141" t="s">
        <v>88</v>
      </c>
      <c r="C56" s="141" t="s">
        <v>81</v>
      </c>
      <c r="D56" s="142" t="s">
        <v>227</v>
      </c>
      <c r="E56" s="141">
        <v>95284</v>
      </c>
      <c r="F56" s="141" t="s">
        <v>224</v>
      </c>
      <c r="G56" s="141" t="s">
        <v>224</v>
      </c>
      <c r="H56" s="151">
        <v>688243.26</v>
      </c>
      <c r="I56" s="151">
        <v>633571.56000000006</v>
      </c>
      <c r="J56" s="151">
        <v>688243.26</v>
      </c>
      <c r="K56" s="151">
        <v>633571.56000000006</v>
      </c>
      <c r="L56" s="141" t="s">
        <v>88</v>
      </c>
      <c r="M56" s="141" t="s">
        <v>88</v>
      </c>
      <c r="N56" s="141" t="s">
        <v>228</v>
      </c>
      <c r="O56" s="141" t="s">
        <v>229</v>
      </c>
      <c r="P56" s="141" t="s">
        <v>88</v>
      </c>
      <c r="Q56" s="141" t="s">
        <v>88</v>
      </c>
      <c r="R56" s="141" t="s">
        <v>88</v>
      </c>
      <c r="S56" s="141" t="s">
        <v>88</v>
      </c>
      <c r="T56" s="141" t="s">
        <v>113</v>
      </c>
      <c r="U56" s="141"/>
      <c r="V56" s="141" t="s">
        <v>144</v>
      </c>
      <c r="W56" s="150" t="s">
        <v>89</v>
      </c>
      <c r="X56" s="143"/>
      <c r="Y56" s="144"/>
      <c r="Z56" s="143"/>
      <c r="AA56" s="144"/>
      <c r="AB56" s="141" t="s">
        <v>90</v>
      </c>
      <c r="AC56" s="141"/>
      <c r="AD56" s="165"/>
      <c r="AE56" s="145"/>
      <c r="AF56" s="146"/>
      <c r="AG56" s="147"/>
      <c r="AH56" s="146"/>
      <c r="AI56" s="147"/>
      <c r="AJ56" s="146"/>
      <c r="AK56" s="147"/>
      <c r="AL56" s="146"/>
      <c r="AM56" s="148"/>
      <c r="AN56" s="148"/>
      <c r="AO56" s="148"/>
      <c r="AP56" s="149" t="s">
        <v>230</v>
      </c>
      <c r="AQ56" s="67"/>
      <c r="AR56" s="159" t="str">
        <f t="shared" ref="AR56:AR58" si="227">IF(B56="X",IF(AN56="","Afectat sau NU?",IF(AN56="DA",IF(((AK56+AL56)-(AE56+AF56))*24&lt;-720,"Neinformat",((AK56+AL56)-(AE56+AF56))*24),"Nu a fost afectat producator/consumator")),"")</f>
        <v/>
      </c>
      <c r="AS56" s="160" t="str">
        <f t="shared" ref="AS56:AS58" si="228">IF(B56="X",IF(AN56="DA",IF(AR56&lt;6,LEN(TRIM(V56))-LEN(SUBSTITUTE(V56,CHAR(44),""))+1,0),"-"),"")</f>
        <v/>
      </c>
      <c r="AT56" s="161" t="str">
        <f t="shared" ref="AT56:AT58" si="229">IF(B56="X",IF(AN56="DA",LEN(TRIM(V56))-LEN(SUBSTITUTE(V56,CHAR(44),""))+1,"-"),"")</f>
        <v/>
      </c>
      <c r="AU56" s="186" t="str">
        <f t="shared" ref="AU56:AU58" si="230">IF(B56="X",IF(AN56="","Afectat sau NU?",IF(AN56="DA",IF(((AI56+AJ56)-(AE56+AF56))*24&lt;-720,"Neinformat",((AI56+AJ56)-(AE56+AF56))*24),"Nu a fost afectat producator/consumator")),"")</f>
        <v/>
      </c>
      <c r="AV56" s="160" t="str">
        <f t="shared" ref="AV56:AV58" si="231">IF(B56="X",IF(AN56="DA",IF(AU56&lt;6,LEN(TRIM(U56))-LEN(SUBSTITUTE(U56,CHAR(44),""))+1,0),"-"),"")</f>
        <v/>
      </c>
      <c r="AW56" s="194" t="str">
        <f t="shared" ref="AW56:AW58" si="232">IF(B56="X",IF(AN56="DA",LEN(TRIM(U56))-LEN(SUBSTITUTE(U56,CHAR(44),""))+1,"-"),"")</f>
        <v/>
      </c>
      <c r="AX56" s="159" t="str">
        <f t="shared" ref="AX56:AX58" si="233">IF(B56="X",IF(AN56="","Afectat sau NU?",IF(AN56="DA",((AG56+AH56)-(AE56+AF56))*24,"Nu a fost afectat producator/consumator")),"")</f>
        <v/>
      </c>
      <c r="AY56" s="160" t="str">
        <f t="shared" ref="AY56:AY58" si="234">IF(B56="X",IF(AN56="DA",IF(AX56&gt;24,IF(BA56="NU",0,LEN(TRIM(V56))-LEN(SUBSTITUTE(V56,CHAR(44),""))+1),0),"-"),"")</f>
        <v/>
      </c>
      <c r="AZ56" s="161" t="str">
        <f t="shared" ref="AZ56:AZ58" si="235">IF(B56="X",IF(AN56="DA",IF(AX56&gt;24,LEN(TRIM(V56))-LEN(SUBSTITUTE(V56,CHAR(44),""))+1,0),"-"),"")</f>
        <v/>
      </c>
      <c r="BA56" s="57"/>
      <c r="BB56" s="57"/>
      <c r="BC56" s="57"/>
      <c r="BD56" s="57"/>
      <c r="BE56" s="57"/>
      <c r="BF56" s="162" t="str">
        <f t="shared" ref="BF56:BF58" si="236">IF(C56="X",IF(AN56="","Afectat sau NU?",IF(AN56="DA",IF(AK56="","Neinformat",NETWORKDAYS(AK56+AL56,AE56+AF56,$BS$2:$BS$14)-2),"Nu a fost afectat producator/consumator")),"")</f>
        <v>Afectat sau NU?</v>
      </c>
      <c r="BG56" s="160" t="str">
        <f t="shared" ref="BG56:BG58" si="237">IF(C56="X",IF(AN56="DA",IF(AND(BF56&gt;=5,AK56&lt;&gt;""),LEN(TRIM(V56))-LEN(SUBSTITUTE(V56,CHAR(44),""))+1,0),"-"),"")</f>
        <v>-</v>
      </c>
      <c r="BH56" s="194" t="str">
        <f t="shared" ref="BH56:BH58" si="238">IF(C56="X",IF(AN56="DA",LEN(TRIM(V56))-LEN(SUBSTITUTE(V56,CHAR(44),""))+1,"-"),"")</f>
        <v>-</v>
      </c>
      <c r="BI56" s="162" t="str">
        <f t="shared" ref="BI56:BI58" si="239">IF(C56="X",IF(AN56="","Afectat sau NU?",IF(AN56="DA",IF(AI56="","Neinformat",NETWORKDAYS(AI56+AJ56,AE56+AF56,$BS$2:$BS$14)-2),"Nu a fost afectat producator/consumator")),"")</f>
        <v>Afectat sau NU?</v>
      </c>
      <c r="BJ56" s="160" t="str">
        <f t="shared" ref="BJ56:BJ58" si="240">IF(C56="X",IF(AN56="DA",IF(AND(BI56&gt;=5,AI56&lt;&gt;""),LEN(TRIM(U56))-LEN(SUBSTITUTE(U56,CHAR(44),""))+1,0),"-"),"")</f>
        <v>-</v>
      </c>
      <c r="BK56" s="161" t="str">
        <f t="shared" ref="BK56:BK58" si="241">IF(C56="X",IF(AN56="DA",LEN(TRIM(U56))-LEN(SUBSTITUTE(U56,CHAR(44),""))+1,"-"),"")</f>
        <v>-</v>
      </c>
      <c r="BL56" s="200" t="str">
        <f t="shared" ref="BL56:BL58" si="242">IF(C56="X",IF(AN56="","Afectat sau NU?",IF(AN56="DA",((AG56+AH56)-(Z56+AA56))*24,"Nu a fost afectat producator/consumator")),"")</f>
        <v>Afectat sau NU?</v>
      </c>
      <c r="BM56" s="160" t="str">
        <f t="shared" ref="BM56:BM58" si="243">IF(C56="X",IF(AN56&lt;&gt;"DA","-",IF(AND(AN56="DA",BL56&lt;=0),LEN(TRIM(V56))-LEN(SUBSTITUTE(V56,CHAR(44),""))+1+LEN(TRIM(U56))-LEN(SUBSTITUTE(U56,CHAR(44),""))+1,0)),"")</f>
        <v>-</v>
      </c>
      <c r="BN56" s="161" t="str">
        <f t="shared" ref="BN56:BN58" si="244">IF(C56="X",IF(AN56="DA",LEN(TRIM(V56))-LEN(SUBSTITUTE(V56,CHAR(44),""))+1+LEN(TRIM(U56))-LEN(SUBSTITUTE(U56,CHAR(44),""))+1,"-"),"")</f>
        <v>-</v>
      </c>
    </row>
    <row r="57" spans="1:66" s="10" customFormat="1" ht="42.75" x14ac:dyDescent="0.25">
      <c r="A57" s="58">
        <f t="shared" si="36"/>
        <v>42</v>
      </c>
      <c r="B57" s="59" t="s">
        <v>88</v>
      </c>
      <c r="C57" s="59" t="s">
        <v>81</v>
      </c>
      <c r="D57" s="60" t="s">
        <v>231</v>
      </c>
      <c r="E57" s="59">
        <v>18689</v>
      </c>
      <c r="F57" s="59" t="s">
        <v>232</v>
      </c>
      <c r="G57" s="59" t="s">
        <v>94</v>
      </c>
      <c r="H57" s="61">
        <v>499964.40600000002</v>
      </c>
      <c r="I57" s="61">
        <v>409075.77299999999</v>
      </c>
      <c r="J57" s="61">
        <v>499964.40600000002</v>
      </c>
      <c r="K57" s="61">
        <v>409075.77299999999</v>
      </c>
      <c r="L57" s="59" t="s">
        <v>88</v>
      </c>
      <c r="M57" s="59" t="s">
        <v>88</v>
      </c>
      <c r="N57" s="59" t="s">
        <v>233</v>
      </c>
      <c r="O57" s="59" t="s">
        <v>232</v>
      </c>
      <c r="P57" s="59" t="s">
        <v>88</v>
      </c>
      <c r="Q57" s="59" t="s">
        <v>88</v>
      </c>
      <c r="R57" s="59" t="s">
        <v>88</v>
      </c>
      <c r="S57" s="59" t="s">
        <v>88</v>
      </c>
      <c r="T57" s="59" t="s">
        <v>113</v>
      </c>
      <c r="U57" s="59"/>
      <c r="V57" s="59" t="s">
        <v>123</v>
      </c>
      <c r="W57" s="62" t="s">
        <v>591</v>
      </c>
      <c r="X57" s="63"/>
      <c r="Y57" s="64"/>
      <c r="Z57" s="63"/>
      <c r="AA57" s="64"/>
      <c r="AB57" s="59" t="s">
        <v>124</v>
      </c>
      <c r="AC57" s="59"/>
      <c r="AD57" s="134" t="s">
        <v>592</v>
      </c>
      <c r="AE57" s="136"/>
      <c r="AF57" s="137"/>
      <c r="AG57" s="138"/>
      <c r="AH57" s="137"/>
      <c r="AI57" s="138"/>
      <c r="AJ57" s="137"/>
      <c r="AK57" s="138"/>
      <c r="AL57" s="137"/>
      <c r="AM57" s="139"/>
      <c r="AN57" s="139"/>
      <c r="AO57" s="65"/>
      <c r="AP57" s="66" t="s">
        <v>237</v>
      </c>
      <c r="AQ57" s="67"/>
      <c r="AR57" s="68" t="str">
        <f t="shared" si="227"/>
        <v/>
      </c>
      <c r="AS57" s="69" t="str">
        <f t="shared" si="228"/>
        <v/>
      </c>
      <c r="AT57" s="70" t="str">
        <f t="shared" si="229"/>
        <v/>
      </c>
      <c r="AU57" s="180" t="str">
        <f t="shared" si="230"/>
        <v/>
      </c>
      <c r="AV57" s="69" t="str">
        <f t="shared" si="231"/>
        <v/>
      </c>
      <c r="AW57" s="188" t="str">
        <f t="shared" si="232"/>
        <v/>
      </c>
      <c r="AX57" s="68" t="str">
        <f t="shared" si="233"/>
        <v/>
      </c>
      <c r="AY57" s="69" t="str">
        <f t="shared" si="234"/>
        <v/>
      </c>
      <c r="AZ57" s="70" t="str">
        <f t="shared" si="235"/>
        <v/>
      </c>
      <c r="BA57" s="57"/>
      <c r="BB57" s="57"/>
      <c r="BC57" s="57"/>
      <c r="BD57" s="57"/>
      <c r="BE57" s="57"/>
      <c r="BF57" s="71" t="str">
        <f t="shared" si="236"/>
        <v>Afectat sau NU?</v>
      </c>
      <c r="BG57" s="69" t="str">
        <f t="shared" si="237"/>
        <v>-</v>
      </c>
      <c r="BH57" s="188" t="str">
        <f t="shared" si="238"/>
        <v>-</v>
      </c>
      <c r="BI57" s="71" t="str">
        <f t="shared" si="239"/>
        <v>Afectat sau NU?</v>
      </c>
      <c r="BJ57" s="69" t="str">
        <f t="shared" si="240"/>
        <v>-</v>
      </c>
      <c r="BK57" s="70" t="str">
        <f t="shared" si="241"/>
        <v>-</v>
      </c>
      <c r="BL57" s="337" t="str">
        <f t="shared" si="242"/>
        <v>Afectat sau NU?</v>
      </c>
      <c r="BM57" s="69" t="str">
        <f t="shared" si="243"/>
        <v>-</v>
      </c>
      <c r="BN57" s="70" t="str">
        <f t="shared" si="244"/>
        <v>-</v>
      </c>
    </row>
    <row r="58" spans="1:66" s="10" customFormat="1" ht="43.5" thickBot="1" x14ac:dyDescent="0.3">
      <c r="A58" s="90">
        <f t="shared" si="36"/>
        <v>43</v>
      </c>
      <c r="B58" s="91" t="s">
        <v>88</v>
      </c>
      <c r="C58" s="91" t="s">
        <v>81</v>
      </c>
      <c r="D58" s="92" t="s">
        <v>231</v>
      </c>
      <c r="E58" s="91">
        <v>17254</v>
      </c>
      <c r="F58" s="91" t="s">
        <v>234</v>
      </c>
      <c r="G58" s="91" t="s">
        <v>94</v>
      </c>
      <c r="H58" s="93">
        <v>500598.14502300002</v>
      </c>
      <c r="I58" s="93">
        <v>401110.15465600003</v>
      </c>
      <c r="J58" s="93">
        <v>500598.14502300002</v>
      </c>
      <c r="K58" s="93">
        <v>401110.15465600003</v>
      </c>
      <c r="L58" s="91" t="s">
        <v>88</v>
      </c>
      <c r="M58" s="91" t="s">
        <v>88</v>
      </c>
      <c r="N58" s="91" t="s">
        <v>235</v>
      </c>
      <c r="O58" s="91" t="s">
        <v>236</v>
      </c>
      <c r="P58" s="91" t="s">
        <v>88</v>
      </c>
      <c r="Q58" s="91" t="s">
        <v>88</v>
      </c>
      <c r="R58" s="91" t="s">
        <v>88</v>
      </c>
      <c r="S58" s="91" t="s">
        <v>88</v>
      </c>
      <c r="T58" s="91" t="s">
        <v>113</v>
      </c>
      <c r="U58" s="91"/>
      <c r="V58" s="91" t="s">
        <v>123</v>
      </c>
      <c r="W58" s="94" t="s">
        <v>591</v>
      </c>
      <c r="X58" s="82"/>
      <c r="Y58" s="81"/>
      <c r="Z58" s="82"/>
      <c r="AA58" s="81"/>
      <c r="AB58" s="91" t="s">
        <v>124</v>
      </c>
      <c r="AC58" s="91"/>
      <c r="AD58" s="135" t="s">
        <v>592</v>
      </c>
      <c r="AE58" s="106"/>
      <c r="AF58" s="102"/>
      <c r="AG58" s="103"/>
      <c r="AH58" s="102"/>
      <c r="AI58" s="103"/>
      <c r="AJ58" s="102"/>
      <c r="AK58" s="103"/>
      <c r="AL58" s="102"/>
      <c r="AM58" s="104"/>
      <c r="AN58" s="104"/>
      <c r="AO58" s="104"/>
      <c r="AP58" s="83" t="s">
        <v>237</v>
      </c>
      <c r="AQ58" s="67"/>
      <c r="AR58" s="95" t="str">
        <f t="shared" si="227"/>
        <v/>
      </c>
      <c r="AS58" s="96" t="str">
        <f t="shared" si="228"/>
        <v/>
      </c>
      <c r="AT58" s="97" t="str">
        <f t="shared" si="229"/>
        <v/>
      </c>
      <c r="AU58" s="182" t="str">
        <f t="shared" si="230"/>
        <v/>
      </c>
      <c r="AV58" s="96" t="str">
        <f t="shared" si="231"/>
        <v/>
      </c>
      <c r="AW58" s="190" t="str">
        <f t="shared" si="232"/>
        <v/>
      </c>
      <c r="AX58" s="95" t="str">
        <f t="shared" si="233"/>
        <v/>
      </c>
      <c r="AY58" s="96" t="str">
        <f t="shared" si="234"/>
        <v/>
      </c>
      <c r="AZ58" s="97" t="str">
        <f t="shared" si="235"/>
        <v/>
      </c>
      <c r="BA58" s="57"/>
      <c r="BB58" s="57"/>
      <c r="BC58" s="57"/>
      <c r="BD58" s="57"/>
      <c r="BE58" s="57"/>
      <c r="BF58" s="98" t="str">
        <f t="shared" si="236"/>
        <v>Afectat sau NU?</v>
      </c>
      <c r="BG58" s="96" t="str">
        <f t="shared" si="237"/>
        <v>-</v>
      </c>
      <c r="BH58" s="190" t="str">
        <f t="shared" si="238"/>
        <v>-</v>
      </c>
      <c r="BI58" s="98" t="str">
        <f t="shared" si="239"/>
        <v>Afectat sau NU?</v>
      </c>
      <c r="BJ58" s="96" t="str">
        <f t="shared" si="240"/>
        <v>-</v>
      </c>
      <c r="BK58" s="97" t="str">
        <f t="shared" si="241"/>
        <v>-</v>
      </c>
      <c r="BL58" s="198" t="str">
        <f t="shared" si="242"/>
        <v>Afectat sau NU?</v>
      </c>
      <c r="BM58" s="96" t="str">
        <f t="shared" si="243"/>
        <v>-</v>
      </c>
      <c r="BN58" s="97" t="str">
        <f t="shared" si="244"/>
        <v>-</v>
      </c>
    </row>
    <row r="59" spans="1:66" s="10" customFormat="1" ht="57.75" thickBot="1" x14ac:dyDescent="0.3">
      <c r="A59" s="140">
        <f t="shared" si="36"/>
        <v>44</v>
      </c>
      <c r="B59" s="141" t="s">
        <v>88</v>
      </c>
      <c r="C59" s="141" t="s">
        <v>81</v>
      </c>
      <c r="D59" s="142" t="s">
        <v>241</v>
      </c>
      <c r="E59" s="320">
        <v>120263</v>
      </c>
      <c r="F59" s="320" t="s">
        <v>239</v>
      </c>
      <c r="G59" s="320" t="s">
        <v>149</v>
      </c>
      <c r="H59" s="322">
        <v>494351.98</v>
      </c>
      <c r="I59" s="322">
        <v>527481.18000000005</v>
      </c>
      <c r="J59" s="322">
        <v>494351.98</v>
      </c>
      <c r="K59" s="322">
        <v>527481.18000000005</v>
      </c>
      <c r="L59" s="141" t="s">
        <v>88</v>
      </c>
      <c r="M59" s="141" t="s">
        <v>88</v>
      </c>
      <c r="N59" s="320" t="s">
        <v>238</v>
      </c>
      <c r="O59" s="320" t="s">
        <v>239</v>
      </c>
      <c r="P59" s="141" t="s">
        <v>88</v>
      </c>
      <c r="Q59" s="141" t="s">
        <v>88</v>
      </c>
      <c r="R59" s="141" t="s">
        <v>88</v>
      </c>
      <c r="S59" s="141" t="s">
        <v>88</v>
      </c>
      <c r="T59" s="320" t="s">
        <v>113</v>
      </c>
      <c r="U59" s="141"/>
      <c r="V59" s="320" t="s">
        <v>144</v>
      </c>
      <c r="W59" s="321" t="s">
        <v>242</v>
      </c>
      <c r="X59" s="143"/>
      <c r="Y59" s="144"/>
      <c r="Z59" s="143"/>
      <c r="AA59" s="144"/>
      <c r="AB59" s="141" t="s">
        <v>91</v>
      </c>
      <c r="AC59" s="141" t="s">
        <v>408</v>
      </c>
      <c r="AD59" s="165"/>
      <c r="AE59" s="145"/>
      <c r="AF59" s="146"/>
      <c r="AG59" s="147"/>
      <c r="AH59" s="146"/>
      <c r="AI59" s="147"/>
      <c r="AJ59" s="146"/>
      <c r="AK59" s="147"/>
      <c r="AL59" s="146"/>
      <c r="AM59" s="148"/>
      <c r="AN59" s="148"/>
      <c r="AO59" s="148"/>
      <c r="AP59" s="149" t="s">
        <v>240</v>
      </c>
      <c r="AQ59" s="67"/>
      <c r="AR59" s="159" t="str">
        <f t="shared" ref="AR59" si="245">IF(B59="X",IF(AN59="","Afectat sau NU?",IF(AN59="DA",IF(((AK59+AL59)-(AE59+AF59))*24&lt;-720,"Neinformat",((AK59+AL59)-(AE59+AF59))*24),"Nu a fost afectat producator/consumator")),"")</f>
        <v/>
      </c>
      <c r="AS59" s="160" t="str">
        <f t="shared" ref="AS59" si="246">IF(B59="X",IF(AN59="DA",IF(AR59&lt;6,LEN(TRIM(V59))-LEN(SUBSTITUTE(V59,CHAR(44),""))+1,0),"-"),"")</f>
        <v/>
      </c>
      <c r="AT59" s="161" t="str">
        <f t="shared" ref="AT59" si="247">IF(B59="X",IF(AN59="DA",LEN(TRIM(V59))-LEN(SUBSTITUTE(V59,CHAR(44),""))+1,"-"),"")</f>
        <v/>
      </c>
      <c r="AU59" s="186" t="str">
        <f t="shared" ref="AU59" si="248">IF(B59="X",IF(AN59="","Afectat sau NU?",IF(AN59="DA",IF(((AI59+AJ59)-(AE59+AF59))*24&lt;-720,"Neinformat",((AI59+AJ59)-(AE59+AF59))*24),"Nu a fost afectat producator/consumator")),"")</f>
        <v/>
      </c>
      <c r="AV59" s="160" t="str">
        <f t="shared" ref="AV59" si="249">IF(B59="X",IF(AN59="DA",IF(AU59&lt;6,LEN(TRIM(U59))-LEN(SUBSTITUTE(U59,CHAR(44),""))+1,0),"-"),"")</f>
        <v/>
      </c>
      <c r="AW59" s="194" t="str">
        <f t="shared" ref="AW59" si="250">IF(B59="X",IF(AN59="DA",LEN(TRIM(U59))-LEN(SUBSTITUTE(U59,CHAR(44),""))+1,"-"),"")</f>
        <v/>
      </c>
      <c r="AX59" s="159" t="str">
        <f t="shared" ref="AX59" si="251">IF(B59="X",IF(AN59="","Afectat sau NU?",IF(AN59="DA",((AG59+AH59)-(AE59+AF59))*24,"Nu a fost afectat producator/consumator")),"")</f>
        <v/>
      </c>
      <c r="AY59" s="160" t="str">
        <f t="shared" ref="AY59" si="252">IF(B59="X",IF(AN59="DA",IF(AX59&gt;24,IF(BA59="NU",0,LEN(TRIM(V59))-LEN(SUBSTITUTE(V59,CHAR(44),""))+1),0),"-"),"")</f>
        <v/>
      </c>
      <c r="AZ59" s="161" t="str">
        <f t="shared" ref="AZ59" si="253">IF(B59="X",IF(AN59="DA",IF(AX59&gt;24,LEN(TRIM(V59))-LEN(SUBSTITUTE(V59,CHAR(44),""))+1,0),"-"),"")</f>
        <v/>
      </c>
      <c r="BA59" s="57"/>
      <c r="BB59" s="57"/>
      <c r="BC59" s="57"/>
      <c r="BD59" s="57"/>
      <c r="BE59" s="57"/>
      <c r="BF59" s="162" t="str">
        <f t="shared" ref="BF59" si="254">IF(C59="X",IF(AN59="","Afectat sau NU?",IF(AN59="DA",IF(AK59="","Neinformat",NETWORKDAYS(AK59+AL59,AE59+AF59,$BS$2:$BS$14)-2),"Nu a fost afectat producator/consumator")),"")</f>
        <v>Afectat sau NU?</v>
      </c>
      <c r="BG59" s="160" t="str">
        <f t="shared" ref="BG59" si="255">IF(C59="X",IF(AN59="DA",IF(AND(BF59&gt;=5,AK59&lt;&gt;""),LEN(TRIM(V59))-LEN(SUBSTITUTE(V59,CHAR(44),""))+1,0),"-"),"")</f>
        <v>-</v>
      </c>
      <c r="BH59" s="194" t="str">
        <f t="shared" ref="BH59" si="256">IF(C59="X",IF(AN59="DA",LEN(TRIM(V59))-LEN(SUBSTITUTE(V59,CHAR(44),""))+1,"-"),"")</f>
        <v>-</v>
      </c>
      <c r="BI59" s="162" t="str">
        <f t="shared" ref="BI59" si="257">IF(C59="X",IF(AN59="","Afectat sau NU?",IF(AN59="DA",IF(AI59="","Neinformat",NETWORKDAYS(AI59+AJ59,AE59+AF59,$BS$2:$BS$14)-2),"Nu a fost afectat producator/consumator")),"")</f>
        <v>Afectat sau NU?</v>
      </c>
      <c r="BJ59" s="160" t="str">
        <f t="shared" ref="BJ59" si="258">IF(C59="X",IF(AN59="DA",IF(AND(BI59&gt;=5,AI59&lt;&gt;""),LEN(TRIM(U59))-LEN(SUBSTITUTE(U59,CHAR(44),""))+1,0),"-"),"")</f>
        <v>-</v>
      </c>
      <c r="BK59" s="161" t="str">
        <f t="shared" ref="BK59" si="259">IF(C59="X",IF(AN59="DA",LEN(TRIM(U59))-LEN(SUBSTITUTE(U59,CHAR(44),""))+1,"-"),"")</f>
        <v>-</v>
      </c>
      <c r="BL59" s="200" t="str">
        <f t="shared" ref="BL59" si="260">IF(C59="X",IF(AN59="","Afectat sau NU?",IF(AN59="DA",((AG59+AH59)-(Z59+AA59))*24,"Nu a fost afectat producator/consumator")),"")</f>
        <v>Afectat sau NU?</v>
      </c>
      <c r="BM59" s="160" t="str">
        <f t="shared" ref="BM59" si="261">IF(C59="X",IF(AN59&lt;&gt;"DA","-",IF(AND(AN59="DA",BL59&lt;=0),LEN(TRIM(V59))-LEN(SUBSTITUTE(V59,CHAR(44),""))+1+LEN(TRIM(U59))-LEN(SUBSTITUTE(U59,CHAR(44),""))+1,0)),"")</f>
        <v>-</v>
      </c>
      <c r="BN59" s="161" t="str">
        <f t="shared" ref="BN59" si="262">IF(C59="X",IF(AN59="DA",LEN(TRIM(V59))-LEN(SUBSTITUTE(V59,CHAR(44),""))+1+LEN(TRIM(U59))-LEN(SUBSTITUTE(U59,CHAR(44),""))+1,"-"),"")</f>
        <v>-</v>
      </c>
    </row>
    <row r="60" spans="1:66" s="10" customFormat="1" x14ac:dyDescent="0.25">
      <c r="A60" s="58">
        <f t="shared" si="36"/>
        <v>45</v>
      </c>
      <c r="B60" s="59" t="s">
        <v>88</v>
      </c>
      <c r="C60" s="59" t="s">
        <v>81</v>
      </c>
      <c r="D60" s="60" t="s">
        <v>243</v>
      </c>
      <c r="E60" s="59">
        <v>100978</v>
      </c>
      <c r="F60" s="59" t="s">
        <v>244</v>
      </c>
      <c r="G60" s="59" t="s">
        <v>213</v>
      </c>
      <c r="H60" s="61">
        <v>589605.26</v>
      </c>
      <c r="I60" s="61">
        <v>346450.65</v>
      </c>
      <c r="J60" s="61">
        <v>589605.26</v>
      </c>
      <c r="K60" s="61">
        <v>346450.65</v>
      </c>
      <c r="L60" s="59" t="s">
        <v>88</v>
      </c>
      <c r="M60" s="59" t="s">
        <v>88</v>
      </c>
      <c r="N60" s="59" t="s">
        <v>245</v>
      </c>
      <c r="O60" s="59" t="s">
        <v>244</v>
      </c>
      <c r="P60" s="59" t="s">
        <v>88</v>
      </c>
      <c r="Q60" s="59" t="s">
        <v>88</v>
      </c>
      <c r="R60" s="59" t="s">
        <v>88</v>
      </c>
      <c r="S60" s="59" t="s">
        <v>88</v>
      </c>
      <c r="T60" s="59" t="s">
        <v>113</v>
      </c>
      <c r="U60" s="59"/>
      <c r="V60" s="59" t="s">
        <v>246</v>
      </c>
      <c r="W60" s="62" t="s">
        <v>320</v>
      </c>
      <c r="X60" s="63"/>
      <c r="Y60" s="64"/>
      <c r="Z60" s="63"/>
      <c r="AA60" s="64"/>
      <c r="AB60" s="59" t="s">
        <v>220</v>
      </c>
      <c r="AC60" s="59"/>
      <c r="AD60" s="134"/>
      <c r="AE60" s="136"/>
      <c r="AF60" s="137"/>
      <c r="AG60" s="138"/>
      <c r="AH60" s="137"/>
      <c r="AI60" s="138"/>
      <c r="AJ60" s="137"/>
      <c r="AK60" s="138"/>
      <c r="AL60" s="137"/>
      <c r="AM60" s="139"/>
      <c r="AN60" s="139"/>
      <c r="AO60" s="139"/>
      <c r="AP60" s="66" t="s">
        <v>268</v>
      </c>
      <c r="AQ60" s="67"/>
      <c r="AR60" s="68" t="str">
        <f t="shared" ref="AR60:AR75" si="263">IF(B60="X",IF(AN60="","Afectat sau NU?",IF(AN60="DA",IF(((AK60+AL60)-(AE60+AF60))*24&lt;-720,"Neinformat",((AK60+AL60)-(AE60+AF60))*24),"Nu a fost afectat producator/consumator")),"")</f>
        <v/>
      </c>
      <c r="AS60" s="69" t="str">
        <f t="shared" ref="AS60:AS75" si="264">IF(B60="X",IF(AN60="DA",IF(AR60&lt;6,LEN(TRIM(V60))-LEN(SUBSTITUTE(V60,CHAR(44),""))+1,0),"-"),"")</f>
        <v/>
      </c>
      <c r="AT60" s="70" t="str">
        <f t="shared" ref="AT60:AT75" si="265">IF(B60="X",IF(AN60="DA",LEN(TRIM(V60))-LEN(SUBSTITUTE(V60,CHAR(44),""))+1,"-"),"")</f>
        <v/>
      </c>
      <c r="AU60" s="180" t="str">
        <f t="shared" ref="AU60:AU75" si="266">IF(B60="X",IF(AN60="","Afectat sau NU?",IF(AN60="DA",IF(((AI60+AJ60)-(AE60+AF60))*24&lt;-720,"Neinformat",((AI60+AJ60)-(AE60+AF60))*24),"Nu a fost afectat producator/consumator")),"")</f>
        <v/>
      </c>
      <c r="AV60" s="69" t="str">
        <f t="shared" ref="AV60:AV75" si="267">IF(B60="X",IF(AN60="DA",IF(AU60&lt;6,LEN(TRIM(U60))-LEN(SUBSTITUTE(U60,CHAR(44),""))+1,0),"-"),"")</f>
        <v/>
      </c>
      <c r="AW60" s="188" t="str">
        <f t="shared" ref="AW60:AW75" si="268">IF(B60="X",IF(AN60="DA",LEN(TRIM(U60))-LEN(SUBSTITUTE(U60,CHAR(44),""))+1,"-"),"")</f>
        <v/>
      </c>
      <c r="AX60" s="68" t="str">
        <f t="shared" ref="AX60:AX75" si="269">IF(B60="X",IF(AN60="","Afectat sau NU?",IF(AN60="DA",((AG60+AH60)-(AE60+AF60))*24,"Nu a fost afectat producator/consumator")),"")</f>
        <v/>
      </c>
      <c r="AY60" s="69" t="str">
        <f t="shared" ref="AY60:AY75" si="270">IF(B60="X",IF(AN60="DA",IF(AX60&gt;24,IF(BA60="NU",0,LEN(TRIM(V60))-LEN(SUBSTITUTE(V60,CHAR(44),""))+1),0),"-"),"")</f>
        <v/>
      </c>
      <c r="AZ60" s="70" t="str">
        <f t="shared" ref="AZ60:AZ75" si="271">IF(B60="X",IF(AN60="DA",IF(AX60&gt;24,LEN(TRIM(V60))-LEN(SUBSTITUTE(V60,CHAR(44),""))+1,0),"-"),"")</f>
        <v/>
      </c>
      <c r="BA60" s="57"/>
      <c r="BB60" s="57"/>
      <c r="BC60" s="57"/>
      <c r="BD60" s="57"/>
      <c r="BE60" s="57"/>
      <c r="BF60" s="71" t="str">
        <f t="shared" ref="BF60:BF75" si="272">IF(C60="X",IF(AN60="","Afectat sau NU?",IF(AN60="DA",IF(AK60="","Neinformat",NETWORKDAYS(AK60+AL60,AE60+AF60,$BS$2:$BS$14)-2),"Nu a fost afectat producator/consumator")),"")</f>
        <v>Afectat sau NU?</v>
      </c>
      <c r="BG60" s="69" t="str">
        <f t="shared" ref="BG60:BG75" si="273">IF(C60="X",IF(AN60="DA",IF(AND(BF60&gt;=5,AK60&lt;&gt;""),LEN(TRIM(V60))-LEN(SUBSTITUTE(V60,CHAR(44),""))+1,0),"-"),"")</f>
        <v>-</v>
      </c>
      <c r="BH60" s="188" t="str">
        <f t="shared" ref="BH60:BH75" si="274">IF(C60="X",IF(AN60="DA",LEN(TRIM(V60))-LEN(SUBSTITUTE(V60,CHAR(44),""))+1,"-"),"")</f>
        <v>-</v>
      </c>
      <c r="BI60" s="71" t="str">
        <f t="shared" ref="BI60:BI75" si="275">IF(C60="X",IF(AN60="","Afectat sau NU?",IF(AN60="DA",IF(AI60="","Neinformat",NETWORKDAYS(AI60+AJ60,AE60+AF60,$BS$2:$BS$14)-2),"Nu a fost afectat producator/consumator")),"")</f>
        <v>Afectat sau NU?</v>
      </c>
      <c r="BJ60" s="69" t="str">
        <f t="shared" ref="BJ60:BJ75" si="276">IF(C60="X",IF(AN60="DA",IF(AND(BI60&gt;=5,AI60&lt;&gt;""),LEN(TRIM(U60))-LEN(SUBSTITUTE(U60,CHAR(44),""))+1,0),"-"),"")</f>
        <v>-</v>
      </c>
      <c r="BK60" s="70" t="str">
        <f t="shared" ref="BK60:BK75" si="277">IF(C60="X",IF(AN60="DA",LEN(TRIM(U60))-LEN(SUBSTITUTE(U60,CHAR(44),""))+1,"-"),"")</f>
        <v>-</v>
      </c>
      <c r="BL60" s="337" t="str">
        <f t="shared" ref="BL60:BL75" si="278">IF(C60="X",IF(AN60="","Afectat sau NU?",IF(AN60="DA",((AG60+AH60)-(Z60+AA60))*24,"Nu a fost afectat producator/consumator")),"")</f>
        <v>Afectat sau NU?</v>
      </c>
      <c r="BM60" s="69" t="str">
        <f t="shared" ref="BM60:BM75" si="279">IF(C60="X",IF(AN60&lt;&gt;"DA","-",IF(AND(AN60="DA",BL60&lt;=0),LEN(TRIM(V60))-LEN(SUBSTITUTE(V60,CHAR(44),""))+1+LEN(TRIM(U60))-LEN(SUBSTITUTE(U60,CHAR(44),""))+1,0)),"")</f>
        <v>-</v>
      </c>
      <c r="BN60" s="70" t="str">
        <f t="shared" ref="BN60:BN75" si="280">IF(C60="X",IF(AN60="DA",LEN(TRIM(V60))-LEN(SUBSTITUTE(V60,CHAR(44),""))+1+LEN(TRIM(U60))-LEN(SUBSTITUTE(U60,CHAR(44),""))+1,"-"),"")</f>
        <v>-</v>
      </c>
    </row>
    <row r="61" spans="1:66" s="10" customFormat="1" x14ac:dyDescent="0.25">
      <c r="A61" s="72">
        <f t="shared" si="36"/>
        <v>46</v>
      </c>
      <c r="B61" s="73" t="s">
        <v>88</v>
      </c>
      <c r="C61" s="73" t="s">
        <v>81</v>
      </c>
      <c r="D61" s="74" t="s">
        <v>243</v>
      </c>
      <c r="E61" s="73">
        <v>105179</v>
      </c>
      <c r="F61" s="73" t="s">
        <v>247</v>
      </c>
      <c r="G61" s="73" t="s">
        <v>213</v>
      </c>
      <c r="H61" s="75">
        <v>589606.49</v>
      </c>
      <c r="I61" s="75">
        <v>346458.63</v>
      </c>
      <c r="J61" s="75">
        <v>589606.49</v>
      </c>
      <c r="K61" s="75">
        <v>346458.63</v>
      </c>
      <c r="L61" s="73" t="s">
        <v>88</v>
      </c>
      <c r="M61" s="73" t="s">
        <v>88</v>
      </c>
      <c r="N61" s="73" t="s">
        <v>248</v>
      </c>
      <c r="O61" s="73" t="s">
        <v>247</v>
      </c>
      <c r="P61" s="73" t="s">
        <v>88</v>
      </c>
      <c r="Q61" s="73" t="s">
        <v>88</v>
      </c>
      <c r="R61" s="73" t="s">
        <v>88</v>
      </c>
      <c r="S61" s="73" t="s">
        <v>88</v>
      </c>
      <c r="T61" s="73" t="s">
        <v>113</v>
      </c>
      <c r="U61" s="73"/>
      <c r="V61" s="73" t="s">
        <v>249</v>
      </c>
      <c r="W61" s="76" t="s">
        <v>320</v>
      </c>
      <c r="X61" s="77"/>
      <c r="Y61" s="78"/>
      <c r="Z61" s="77"/>
      <c r="AA61" s="78"/>
      <c r="AB61" s="73" t="s">
        <v>220</v>
      </c>
      <c r="AC61" s="73"/>
      <c r="AD61" s="163"/>
      <c r="AE61" s="105"/>
      <c r="AF61" s="99"/>
      <c r="AG61" s="100"/>
      <c r="AH61" s="99"/>
      <c r="AI61" s="100"/>
      <c r="AJ61" s="99"/>
      <c r="AK61" s="100"/>
      <c r="AL61" s="99"/>
      <c r="AM61" s="101"/>
      <c r="AN61" s="101"/>
      <c r="AO61" s="101"/>
      <c r="AP61" s="80" t="s">
        <v>268</v>
      </c>
      <c r="AQ61" s="67"/>
      <c r="AR61" s="86" t="str">
        <f t="shared" si="263"/>
        <v/>
      </c>
      <c r="AS61" s="87" t="str">
        <f t="shared" si="264"/>
        <v/>
      </c>
      <c r="AT61" s="88" t="str">
        <f t="shared" si="265"/>
        <v/>
      </c>
      <c r="AU61" s="181" t="str">
        <f t="shared" si="266"/>
        <v/>
      </c>
      <c r="AV61" s="87" t="str">
        <f t="shared" si="267"/>
        <v/>
      </c>
      <c r="AW61" s="189" t="str">
        <f t="shared" si="268"/>
        <v/>
      </c>
      <c r="AX61" s="86" t="str">
        <f t="shared" si="269"/>
        <v/>
      </c>
      <c r="AY61" s="87" t="str">
        <f t="shared" si="270"/>
        <v/>
      </c>
      <c r="AZ61" s="88" t="str">
        <f t="shared" si="271"/>
        <v/>
      </c>
      <c r="BA61" s="57"/>
      <c r="BB61" s="57"/>
      <c r="BC61" s="57"/>
      <c r="BD61" s="57"/>
      <c r="BE61" s="57"/>
      <c r="BF61" s="89" t="str">
        <f t="shared" si="272"/>
        <v>Afectat sau NU?</v>
      </c>
      <c r="BG61" s="87" t="str">
        <f t="shared" si="273"/>
        <v>-</v>
      </c>
      <c r="BH61" s="189" t="str">
        <f t="shared" si="274"/>
        <v>-</v>
      </c>
      <c r="BI61" s="89" t="str">
        <f t="shared" si="275"/>
        <v>Afectat sau NU?</v>
      </c>
      <c r="BJ61" s="87" t="str">
        <f t="shared" si="276"/>
        <v>-</v>
      </c>
      <c r="BK61" s="88" t="str">
        <f t="shared" si="277"/>
        <v>-</v>
      </c>
      <c r="BL61" s="197" t="str">
        <f t="shared" si="278"/>
        <v>Afectat sau NU?</v>
      </c>
      <c r="BM61" s="87" t="str">
        <f t="shared" si="279"/>
        <v>-</v>
      </c>
      <c r="BN61" s="88" t="str">
        <f t="shared" si="280"/>
        <v>-</v>
      </c>
    </row>
    <row r="62" spans="1:66" s="10" customFormat="1" ht="15" thickBot="1" x14ac:dyDescent="0.3">
      <c r="A62" s="90">
        <f t="shared" si="36"/>
        <v>47</v>
      </c>
      <c r="B62" s="91" t="s">
        <v>88</v>
      </c>
      <c r="C62" s="91" t="s">
        <v>81</v>
      </c>
      <c r="D62" s="92" t="s">
        <v>243</v>
      </c>
      <c r="E62" s="91">
        <v>102179</v>
      </c>
      <c r="F62" s="91" t="s">
        <v>250</v>
      </c>
      <c r="G62" s="91" t="s">
        <v>213</v>
      </c>
      <c r="H62" s="93">
        <v>582902.09</v>
      </c>
      <c r="I62" s="93">
        <v>344014.84</v>
      </c>
      <c r="J62" s="93">
        <v>582902.09</v>
      </c>
      <c r="K62" s="93">
        <v>344014.84</v>
      </c>
      <c r="L62" s="91" t="s">
        <v>88</v>
      </c>
      <c r="M62" s="91" t="s">
        <v>88</v>
      </c>
      <c r="N62" s="91" t="s">
        <v>251</v>
      </c>
      <c r="O62" s="91" t="s">
        <v>250</v>
      </c>
      <c r="P62" s="91" t="s">
        <v>88</v>
      </c>
      <c r="Q62" s="91" t="s">
        <v>88</v>
      </c>
      <c r="R62" s="91" t="s">
        <v>88</v>
      </c>
      <c r="S62" s="91" t="s">
        <v>88</v>
      </c>
      <c r="T62" s="91" t="s">
        <v>113</v>
      </c>
      <c r="U62" s="91"/>
      <c r="V62" s="91" t="s">
        <v>252</v>
      </c>
      <c r="W62" s="94" t="s">
        <v>320</v>
      </c>
      <c r="X62" s="82"/>
      <c r="Y62" s="81"/>
      <c r="Z62" s="82"/>
      <c r="AA62" s="81"/>
      <c r="AB62" s="91" t="s">
        <v>220</v>
      </c>
      <c r="AC62" s="91"/>
      <c r="AD62" s="135"/>
      <c r="AE62" s="106"/>
      <c r="AF62" s="102"/>
      <c r="AG62" s="103"/>
      <c r="AH62" s="102"/>
      <c r="AI62" s="103"/>
      <c r="AJ62" s="102"/>
      <c r="AK62" s="103"/>
      <c r="AL62" s="102"/>
      <c r="AM62" s="104"/>
      <c r="AN62" s="104"/>
      <c r="AO62" s="104"/>
      <c r="AP62" s="83" t="s">
        <v>268</v>
      </c>
      <c r="AQ62" s="67"/>
      <c r="AR62" s="95" t="str">
        <f t="shared" si="263"/>
        <v/>
      </c>
      <c r="AS62" s="96" t="str">
        <f t="shared" si="264"/>
        <v/>
      </c>
      <c r="AT62" s="97" t="str">
        <f t="shared" si="265"/>
        <v/>
      </c>
      <c r="AU62" s="182" t="str">
        <f t="shared" si="266"/>
        <v/>
      </c>
      <c r="AV62" s="96" t="str">
        <f t="shared" si="267"/>
        <v/>
      </c>
      <c r="AW62" s="190" t="str">
        <f t="shared" si="268"/>
        <v/>
      </c>
      <c r="AX62" s="95" t="str">
        <f t="shared" si="269"/>
        <v/>
      </c>
      <c r="AY62" s="96" t="str">
        <f t="shared" si="270"/>
        <v/>
      </c>
      <c r="AZ62" s="97" t="str">
        <f t="shared" si="271"/>
        <v/>
      </c>
      <c r="BA62" s="57"/>
      <c r="BB62" s="57"/>
      <c r="BC62" s="57"/>
      <c r="BD62" s="57"/>
      <c r="BE62" s="57"/>
      <c r="BF62" s="98" t="str">
        <f t="shared" si="272"/>
        <v>Afectat sau NU?</v>
      </c>
      <c r="BG62" s="96" t="str">
        <f t="shared" si="273"/>
        <v>-</v>
      </c>
      <c r="BH62" s="190" t="str">
        <f t="shared" si="274"/>
        <v>-</v>
      </c>
      <c r="BI62" s="98" t="str">
        <f t="shared" si="275"/>
        <v>Afectat sau NU?</v>
      </c>
      <c r="BJ62" s="96" t="str">
        <f t="shared" si="276"/>
        <v>-</v>
      </c>
      <c r="BK62" s="97" t="str">
        <f t="shared" si="277"/>
        <v>-</v>
      </c>
      <c r="BL62" s="198" t="str">
        <f t="shared" si="278"/>
        <v>Afectat sau NU?</v>
      </c>
      <c r="BM62" s="96" t="str">
        <f t="shared" si="279"/>
        <v>-</v>
      </c>
      <c r="BN62" s="97" t="str">
        <f t="shared" si="280"/>
        <v>-</v>
      </c>
    </row>
    <row r="63" spans="1:66" s="10" customFormat="1" x14ac:dyDescent="0.25">
      <c r="A63" s="58">
        <f t="shared" si="36"/>
        <v>48</v>
      </c>
      <c r="B63" s="59" t="s">
        <v>88</v>
      </c>
      <c r="C63" s="59" t="s">
        <v>81</v>
      </c>
      <c r="D63" s="60" t="s">
        <v>253</v>
      </c>
      <c r="E63" s="59">
        <v>105589</v>
      </c>
      <c r="F63" s="59" t="s">
        <v>254</v>
      </c>
      <c r="G63" s="59" t="s">
        <v>213</v>
      </c>
      <c r="H63" s="61">
        <v>590859.85</v>
      </c>
      <c r="I63" s="61">
        <v>338211.21</v>
      </c>
      <c r="J63" s="61">
        <v>590859.85</v>
      </c>
      <c r="K63" s="61">
        <v>338211.21</v>
      </c>
      <c r="L63" s="59" t="s">
        <v>88</v>
      </c>
      <c r="M63" s="59" t="s">
        <v>88</v>
      </c>
      <c r="N63" s="59" t="s">
        <v>255</v>
      </c>
      <c r="O63" s="59" t="s">
        <v>256</v>
      </c>
      <c r="P63" s="59" t="s">
        <v>88</v>
      </c>
      <c r="Q63" s="59" t="s">
        <v>88</v>
      </c>
      <c r="R63" s="59" t="s">
        <v>88</v>
      </c>
      <c r="S63" s="59" t="s">
        <v>88</v>
      </c>
      <c r="T63" s="59" t="s">
        <v>113</v>
      </c>
      <c r="U63" s="59"/>
      <c r="V63" s="59" t="s">
        <v>252</v>
      </c>
      <c r="W63" s="62" t="s">
        <v>320</v>
      </c>
      <c r="X63" s="63"/>
      <c r="Y63" s="64"/>
      <c r="Z63" s="63"/>
      <c r="AA63" s="64"/>
      <c r="AB63" s="59" t="s">
        <v>220</v>
      </c>
      <c r="AC63" s="59"/>
      <c r="AD63" s="134"/>
      <c r="AE63" s="136"/>
      <c r="AF63" s="137"/>
      <c r="AG63" s="138"/>
      <c r="AH63" s="137"/>
      <c r="AI63" s="138"/>
      <c r="AJ63" s="137"/>
      <c r="AK63" s="138"/>
      <c r="AL63" s="137"/>
      <c r="AM63" s="139"/>
      <c r="AN63" s="139"/>
      <c r="AO63" s="139"/>
      <c r="AP63" s="66" t="s">
        <v>268</v>
      </c>
      <c r="AQ63" s="67"/>
      <c r="AR63" s="68" t="str">
        <f t="shared" si="263"/>
        <v/>
      </c>
      <c r="AS63" s="69" t="str">
        <f t="shared" si="264"/>
        <v/>
      </c>
      <c r="AT63" s="70" t="str">
        <f t="shared" si="265"/>
        <v/>
      </c>
      <c r="AU63" s="180" t="str">
        <f t="shared" si="266"/>
        <v/>
      </c>
      <c r="AV63" s="69" t="str">
        <f t="shared" si="267"/>
        <v/>
      </c>
      <c r="AW63" s="188" t="str">
        <f t="shared" si="268"/>
        <v/>
      </c>
      <c r="AX63" s="68" t="str">
        <f t="shared" si="269"/>
        <v/>
      </c>
      <c r="AY63" s="69" t="str">
        <f t="shared" si="270"/>
        <v/>
      </c>
      <c r="AZ63" s="70" t="str">
        <f t="shared" si="271"/>
        <v/>
      </c>
      <c r="BA63" s="57"/>
      <c r="BB63" s="57"/>
      <c r="BC63" s="57"/>
      <c r="BD63" s="57"/>
      <c r="BE63" s="57"/>
      <c r="BF63" s="71" t="str">
        <f t="shared" si="272"/>
        <v>Afectat sau NU?</v>
      </c>
      <c r="BG63" s="69" t="str">
        <f t="shared" si="273"/>
        <v>-</v>
      </c>
      <c r="BH63" s="188" t="str">
        <f t="shared" si="274"/>
        <v>-</v>
      </c>
      <c r="BI63" s="71" t="str">
        <f t="shared" si="275"/>
        <v>Afectat sau NU?</v>
      </c>
      <c r="BJ63" s="69" t="str">
        <f t="shared" si="276"/>
        <v>-</v>
      </c>
      <c r="BK63" s="70" t="str">
        <f t="shared" si="277"/>
        <v>-</v>
      </c>
      <c r="BL63" s="337" t="str">
        <f t="shared" si="278"/>
        <v>Afectat sau NU?</v>
      </c>
      <c r="BM63" s="69" t="str">
        <f t="shared" si="279"/>
        <v>-</v>
      </c>
      <c r="BN63" s="70" t="str">
        <f t="shared" si="280"/>
        <v>-</v>
      </c>
    </row>
    <row r="64" spans="1:66" s="10" customFormat="1" ht="15" thickBot="1" x14ac:dyDescent="0.3">
      <c r="A64" s="90">
        <f t="shared" si="36"/>
        <v>49</v>
      </c>
      <c r="B64" s="91" t="s">
        <v>88</v>
      </c>
      <c r="C64" s="91" t="s">
        <v>81</v>
      </c>
      <c r="D64" s="92" t="s">
        <v>253</v>
      </c>
      <c r="E64" s="91">
        <v>105589</v>
      </c>
      <c r="F64" s="91" t="s">
        <v>254</v>
      </c>
      <c r="G64" s="91" t="s">
        <v>213</v>
      </c>
      <c r="H64" s="93">
        <v>590859.85</v>
      </c>
      <c r="I64" s="93">
        <v>338211.21</v>
      </c>
      <c r="J64" s="93">
        <v>590859.85</v>
      </c>
      <c r="K64" s="93">
        <v>338211.21</v>
      </c>
      <c r="L64" s="91" t="s">
        <v>88</v>
      </c>
      <c r="M64" s="91" t="s">
        <v>88</v>
      </c>
      <c r="N64" s="91" t="s">
        <v>257</v>
      </c>
      <c r="O64" s="91" t="s">
        <v>258</v>
      </c>
      <c r="P64" s="91" t="s">
        <v>88</v>
      </c>
      <c r="Q64" s="91" t="s">
        <v>88</v>
      </c>
      <c r="R64" s="91" t="s">
        <v>88</v>
      </c>
      <c r="S64" s="91" t="s">
        <v>88</v>
      </c>
      <c r="T64" s="91" t="s">
        <v>113</v>
      </c>
      <c r="U64" s="91"/>
      <c r="V64" s="91" t="s">
        <v>249</v>
      </c>
      <c r="W64" s="94" t="s">
        <v>320</v>
      </c>
      <c r="X64" s="82"/>
      <c r="Y64" s="81"/>
      <c r="Z64" s="82"/>
      <c r="AA64" s="81"/>
      <c r="AB64" s="91" t="s">
        <v>220</v>
      </c>
      <c r="AC64" s="91"/>
      <c r="AD64" s="135"/>
      <c r="AE64" s="106"/>
      <c r="AF64" s="102"/>
      <c r="AG64" s="103"/>
      <c r="AH64" s="102"/>
      <c r="AI64" s="103"/>
      <c r="AJ64" s="102"/>
      <c r="AK64" s="103"/>
      <c r="AL64" s="102"/>
      <c r="AM64" s="104"/>
      <c r="AN64" s="104"/>
      <c r="AO64" s="104"/>
      <c r="AP64" s="83" t="s">
        <v>268</v>
      </c>
      <c r="AQ64" s="67"/>
      <c r="AR64" s="95" t="str">
        <f t="shared" si="263"/>
        <v/>
      </c>
      <c r="AS64" s="96" t="str">
        <f t="shared" si="264"/>
        <v/>
      </c>
      <c r="AT64" s="97" t="str">
        <f t="shared" si="265"/>
        <v/>
      </c>
      <c r="AU64" s="182" t="str">
        <f t="shared" si="266"/>
        <v/>
      </c>
      <c r="AV64" s="96" t="str">
        <f t="shared" si="267"/>
        <v/>
      </c>
      <c r="AW64" s="190" t="str">
        <f t="shared" si="268"/>
        <v/>
      </c>
      <c r="AX64" s="95" t="str">
        <f t="shared" si="269"/>
        <v/>
      </c>
      <c r="AY64" s="96" t="str">
        <f t="shared" si="270"/>
        <v/>
      </c>
      <c r="AZ64" s="97" t="str">
        <f t="shared" si="271"/>
        <v/>
      </c>
      <c r="BA64" s="57"/>
      <c r="BB64" s="57"/>
      <c r="BC64" s="57"/>
      <c r="BD64" s="57"/>
      <c r="BE64" s="57"/>
      <c r="BF64" s="98" t="str">
        <f t="shared" si="272"/>
        <v>Afectat sau NU?</v>
      </c>
      <c r="BG64" s="96" t="str">
        <f t="shared" si="273"/>
        <v>-</v>
      </c>
      <c r="BH64" s="190" t="str">
        <f t="shared" si="274"/>
        <v>-</v>
      </c>
      <c r="BI64" s="98" t="str">
        <f t="shared" si="275"/>
        <v>Afectat sau NU?</v>
      </c>
      <c r="BJ64" s="96" t="str">
        <f t="shared" si="276"/>
        <v>-</v>
      </c>
      <c r="BK64" s="97" t="str">
        <f t="shared" si="277"/>
        <v>-</v>
      </c>
      <c r="BL64" s="198" t="str">
        <f t="shared" si="278"/>
        <v>Afectat sau NU?</v>
      </c>
      <c r="BM64" s="96" t="str">
        <f t="shared" si="279"/>
        <v>-</v>
      </c>
      <c r="BN64" s="97" t="str">
        <f t="shared" si="280"/>
        <v>-</v>
      </c>
    </row>
    <row r="65" spans="1:66" s="10" customFormat="1" ht="15" thickBot="1" x14ac:dyDescent="0.3">
      <c r="A65" s="140">
        <f t="shared" si="36"/>
        <v>50</v>
      </c>
      <c r="B65" s="141" t="s">
        <v>88</v>
      </c>
      <c r="C65" s="141" t="s">
        <v>81</v>
      </c>
      <c r="D65" s="142" t="s">
        <v>259</v>
      </c>
      <c r="E65" s="141">
        <v>151914</v>
      </c>
      <c r="F65" s="141" t="s">
        <v>260</v>
      </c>
      <c r="G65" s="141" t="s">
        <v>261</v>
      </c>
      <c r="H65" s="151">
        <v>543275.88</v>
      </c>
      <c r="I65" s="151">
        <v>310029.43</v>
      </c>
      <c r="J65" s="151">
        <v>543275.88</v>
      </c>
      <c r="K65" s="151">
        <v>310029.43</v>
      </c>
      <c r="L65" s="141" t="s">
        <v>88</v>
      </c>
      <c r="M65" s="141" t="s">
        <v>88</v>
      </c>
      <c r="N65" s="141" t="s">
        <v>262</v>
      </c>
      <c r="O65" s="141" t="s">
        <v>260</v>
      </c>
      <c r="P65" s="141" t="s">
        <v>88</v>
      </c>
      <c r="Q65" s="141" t="s">
        <v>88</v>
      </c>
      <c r="R65" s="141" t="s">
        <v>88</v>
      </c>
      <c r="S65" s="141" t="s">
        <v>88</v>
      </c>
      <c r="T65" s="141" t="s">
        <v>113</v>
      </c>
      <c r="U65" s="141"/>
      <c r="V65" s="141" t="s">
        <v>249</v>
      </c>
      <c r="W65" s="150" t="s">
        <v>320</v>
      </c>
      <c r="X65" s="143"/>
      <c r="Y65" s="144"/>
      <c r="Z65" s="143"/>
      <c r="AA65" s="144"/>
      <c r="AB65" s="141" t="s">
        <v>220</v>
      </c>
      <c r="AC65" s="141"/>
      <c r="AD65" s="165"/>
      <c r="AE65" s="145"/>
      <c r="AF65" s="146"/>
      <c r="AG65" s="147"/>
      <c r="AH65" s="146"/>
      <c r="AI65" s="147"/>
      <c r="AJ65" s="146"/>
      <c r="AK65" s="147"/>
      <c r="AL65" s="146"/>
      <c r="AM65" s="148"/>
      <c r="AN65" s="148"/>
      <c r="AO65" s="148"/>
      <c r="AP65" s="149" t="s">
        <v>240</v>
      </c>
      <c r="AQ65" s="67"/>
      <c r="AR65" s="159" t="str">
        <f t="shared" si="263"/>
        <v/>
      </c>
      <c r="AS65" s="160" t="str">
        <f t="shared" si="264"/>
        <v/>
      </c>
      <c r="AT65" s="161" t="str">
        <f t="shared" si="265"/>
        <v/>
      </c>
      <c r="AU65" s="186" t="str">
        <f t="shared" si="266"/>
        <v/>
      </c>
      <c r="AV65" s="160" t="str">
        <f t="shared" si="267"/>
        <v/>
      </c>
      <c r="AW65" s="194" t="str">
        <f t="shared" si="268"/>
        <v/>
      </c>
      <c r="AX65" s="159" t="str">
        <f t="shared" si="269"/>
        <v/>
      </c>
      <c r="AY65" s="160" t="str">
        <f t="shared" si="270"/>
        <v/>
      </c>
      <c r="AZ65" s="161" t="str">
        <f t="shared" si="271"/>
        <v/>
      </c>
      <c r="BA65" s="57"/>
      <c r="BB65" s="57"/>
      <c r="BC65" s="57"/>
      <c r="BD65" s="57"/>
      <c r="BE65" s="57"/>
      <c r="BF65" s="125" t="str">
        <f t="shared" si="272"/>
        <v>Afectat sau NU?</v>
      </c>
      <c r="BG65" s="123" t="str">
        <f t="shared" si="273"/>
        <v>-</v>
      </c>
      <c r="BH65" s="191" t="str">
        <f t="shared" si="274"/>
        <v>-</v>
      </c>
      <c r="BI65" s="125" t="str">
        <f t="shared" si="275"/>
        <v>Afectat sau NU?</v>
      </c>
      <c r="BJ65" s="123" t="str">
        <f t="shared" si="276"/>
        <v>-</v>
      </c>
      <c r="BK65" s="124" t="str">
        <f t="shared" si="277"/>
        <v>-</v>
      </c>
      <c r="BL65" s="199" t="str">
        <f t="shared" si="278"/>
        <v>Afectat sau NU?</v>
      </c>
      <c r="BM65" s="123" t="str">
        <f t="shared" si="279"/>
        <v>-</v>
      </c>
      <c r="BN65" s="124" t="str">
        <f t="shared" si="280"/>
        <v>-</v>
      </c>
    </row>
    <row r="66" spans="1:66" s="10" customFormat="1" x14ac:dyDescent="0.25">
      <c r="A66" s="58">
        <f t="shared" si="36"/>
        <v>51</v>
      </c>
      <c r="B66" s="59" t="s">
        <v>88</v>
      </c>
      <c r="C66" s="59" t="s">
        <v>81</v>
      </c>
      <c r="D66" s="60" t="s">
        <v>263</v>
      </c>
      <c r="E66" s="59">
        <v>151914</v>
      </c>
      <c r="F66" s="59" t="s">
        <v>260</v>
      </c>
      <c r="G66" s="59" t="s">
        <v>261</v>
      </c>
      <c r="H66" s="61">
        <v>543275.88</v>
      </c>
      <c r="I66" s="61">
        <v>310029.43</v>
      </c>
      <c r="J66" s="61">
        <v>543275.88</v>
      </c>
      <c r="K66" s="61">
        <v>310029.43</v>
      </c>
      <c r="L66" s="59" t="s">
        <v>88</v>
      </c>
      <c r="M66" s="59" t="s">
        <v>88</v>
      </c>
      <c r="N66" s="59" t="s">
        <v>262</v>
      </c>
      <c r="O66" s="59" t="s">
        <v>260</v>
      </c>
      <c r="P66" s="59" t="s">
        <v>88</v>
      </c>
      <c r="Q66" s="59" t="s">
        <v>88</v>
      </c>
      <c r="R66" s="59" t="s">
        <v>88</v>
      </c>
      <c r="S66" s="59" t="s">
        <v>88</v>
      </c>
      <c r="T66" s="59" t="s">
        <v>113</v>
      </c>
      <c r="U66" s="59"/>
      <c r="V66" s="59" t="s">
        <v>249</v>
      </c>
      <c r="W66" s="62" t="s">
        <v>320</v>
      </c>
      <c r="X66" s="63"/>
      <c r="Y66" s="64"/>
      <c r="Z66" s="63"/>
      <c r="AA66" s="64"/>
      <c r="AB66" s="59" t="s">
        <v>220</v>
      </c>
      <c r="AC66" s="59"/>
      <c r="AD66" s="134"/>
      <c r="AE66" s="136"/>
      <c r="AF66" s="137"/>
      <c r="AG66" s="138"/>
      <c r="AH66" s="137"/>
      <c r="AI66" s="138"/>
      <c r="AJ66" s="137"/>
      <c r="AK66" s="138"/>
      <c r="AL66" s="137"/>
      <c r="AM66" s="139"/>
      <c r="AN66" s="139"/>
      <c r="AO66" s="139"/>
      <c r="AP66" s="66" t="s">
        <v>240</v>
      </c>
      <c r="AQ66" s="67"/>
      <c r="AR66" s="68" t="str">
        <f t="shared" si="263"/>
        <v/>
      </c>
      <c r="AS66" s="69" t="str">
        <f t="shared" si="264"/>
        <v/>
      </c>
      <c r="AT66" s="70" t="str">
        <f t="shared" si="265"/>
        <v/>
      </c>
      <c r="AU66" s="180" t="str">
        <f t="shared" si="266"/>
        <v/>
      </c>
      <c r="AV66" s="69" t="str">
        <f t="shared" si="267"/>
        <v/>
      </c>
      <c r="AW66" s="188" t="str">
        <f t="shared" si="268"/>
        <v/>
      </c>
      <c r="AX66" s="68" t="str">
        <f t="shared" si="269"/>
        <v/>
      </c>
      <c r="AY66" s="69" t="str">
        <f t="shared" si="270"/>
        <v/>
      </c>
      <c r="AZ66" s="70" t="str">
        <f t="shared" si="271"/>
        <v/>
      </c>
      <c r="BA66" s="57"/>
      <c r="BB66" s="57"/>
      <c r="BC66" s="57"/>
      <c r="BD66" s="57"/>
      <c r="BE66" s="57"/>
      <c r="BF66" s="71" t="str">
        <f t="shared" si="272"/>
        <v>Afectat sau NU?</v>
      </c>
      <c r="BG66" s="69" t="str">
        <f t="shared" si="273"/>
        <v>-</v>
      </c>
      <c r="BH66" s="188" t="str">
        <f t="shared" si="274"/>
        <v>-</v>
      </c>
      <c r="BI66" s="71" t="str">
        <f t="shared" si="275"/>
        <v>Afectat sau NU?</v>
      </c>
      <c r="BJ66" s="69" t="str">
        <f t="shared" si="276"/>
        <v>-</v>
      </c>
      <c r="BK66" s="70" t="str">
        <f t="shared" si="277"/>
        <v>-</v>
      </c>
      <c r="BL66" s="337" t="str">
        <f t="shared" si="278"/>
        <v>Afectat sau NU?</v>
      </c>
      <c r="BM66" s="69" t="str">
        <f t="shared" si="279"/>
        <v>-</v>
      </c>
      <c r="BN66" s="70" t="str">
        <f t="shared" si="280"/>
        <v>-</v>
      </c>
    </row>
    <row r="67" spans="1:66" s="10" customFormat="1" ht="15" thickBot="1" x14ac:dyDescent="0.3">
      <c r="A67" s="227">
        <f t="shared" si="36"/>
        <v>52</v>
      </c>
      <c r="B67" s="228" t="s">
        <v>88</v>
      </c>
      <c r="C67" s="228" t="s">
        <v>81</v>
      </c>
      <c r="D67" s="229" t="s">
        <v>263</v>
      </c>
      <c r="E67" s="228">
        <v>104234</v>
      </c>
      <c r="F67" s="228" t="s">
        <v>264</v>
      </c>
      <c r="G67" s="228" t="s">
        <v>265</v>
      </c>
      <c r="H67" s="230">
        <v>543811.16</v>
      </c>
      <c r="I67" s="230">
        <v>313253.82</v>
      </c>
      <c r="J67" s="230">
        <v>543811.16</v>
      </c>
      <c r="K67" s="230">
        <v>313253.82</v>
      </c>
      <c r="L67" s="228" t="s">
        <v>88</v>
      </c>
      <c r="M67" s="228" t="s">
        <v>88</v>
      </c>
      <c r="N67" s="228" t="s">
        <v>266</v>
      </c>
      <c r="O67" s="228" t="s">
        <v>267</v>
      </c>
      <c r="P67" s="228" t="s">
        <v>88</v>
      </c>
      <c r="Q67" s="228" t="s">
        <v>88</v>
      </c>
      <c r="R67" s="228" t="s">
        <v>88</v>
      </c>
      <c r="S67" s="228" t="s">
        <v>88</v>
      </c>
      <c r="T67" s="228" t="s">
        <v>97</v>
      </c>
      <c r="U67" s="228"/>
      <c r="V67" s="228" t="s">
        <v>540</v>
      </c>
      <c r="W67" s="231" t="s">
        <v>320</v>
      </c>
      <c r="X67" s="232"/>
      <c r="Y67" s="233"/>
      <c r="Z67" s="232"/>
      <c r="AA67" s="233"/>
      <c r="AB67" s="228" t="s">
        <v>220</v>
      </c>
      <c r="AC67" s="228"/>
      <c r="AD67" s="234"/>
      <c r="AE67" s="235"/>
      <c r="AF67" s="236"/>
      <c r="AG67" s="237"/>
      <c r="AH67" s="236"/>
      <c r="AI67" s="237"/>
      <c r="AJ67" s="236"/>
      <c r="AK67" s="237"/>
      <c r="AL67" s="236"/>
      <c r="AM67" s="238"/>
      <c r="AN67" s="238"/>
      <c r="AO67" s="238"/>
      <c r="AP67" s="239" t="s">
        <v>240</v>
      </c>
      <c r="AQ67" s="67"/>
      <c r="AR67" s="240" t="str">
        <f t="shared" si="263"/>
        <v/>
      </c>
      <c r="AS67" s="222" t="str">
        <f t="shared" si="264"/>
        <v/>
      </c>
      <c r="AT67" s="224" t="str">
        <f t="shared" si="265"/>
        <v/>
      </c>
      <c r="AU67" s="241" t="str">
        <f t="shared" si="266"/>
        <v/>
      </c>
      <c r="AV67" s="222" t="str">
        <f t="shared" si="267"/>
        <v/>
      </c>
      <c r="AW67" s="223" t="str">
        <f t="shared" si="268"/>
        <v/>
      </c>
      <c r="AX67" s="240" t="str">
        <f t="shared" si="269"/>
        <v/>
      </c>
      <c r="AY67" s="222" t="str">
        <f t="shared" si="270"/>
        <v/>
      </c>
      <c r="AZ67" s="224" t="str">
        <f t="shared" si="271"/>
        <v/>
      </c>
      <c r="BA67" s="57"/>
      <c r="BB67" s="57"/>
      <c r="BC67" s="57"/>
      <c r="BD67" s="57"/>
      <c r="BE67" s="57"/>
      <c r="BF67" s="221" t="str">
        <f t="shared" si="272"/>
        <v>Afectat sau NU?</v>
      </c>
      <c r="BG67" s="222" t="str">
        <f t="shared" si="273"/>
        <v>-</v>
      </c>
      <c r="BH67" s="223" t="str">
        <f t="shared" si="274"/>
        <v>-</v>
      </c>
      <c r="BI67" s="221" t="str">
        <f t="shared" si="275"/>
        <v>Afectat sau NU?</v>
      </c>
      <c r="BJ67" s="222" t="str">
        <f t="shared" si="276"/>
        <v>-</v>
      </c>
      <c r="BK67" s="224" t="str">
        <f t="shared" si="277"/>
        <v>-</v>
      </c>
      <c r="BL67" s="225" t="str">
        <f t="shared" si="278"/>
        <v>Afectat sau NU?</v>
      </c>
      <c r="BM67" s="222" t="str">
        <f t="shared" si="279"/>
        <v>-</v>
      </c>
      <c r="BN67" s="224" t="str">
        <f t="shared" si="280"/>
        <v>-</v>
      </c>
    </row>
    <row r="68" spans="1:66" s="10" customFormat="1" ht="28.5" x14ac:dyDescent="0.25">
      <c r="A68" s="176">
        <f t="shared" si="36"/>
        <v>53</v>
      </c>
      <c r="B68" s="59" t="s">
        <v>88</v>
      </c>
      <c r="C68" s="59" t="s">
        <v>81</v>
      </c>
      <c r="D68" s="60" t="s">
        <v>310</v>
      </c>
      <c r="E68" s="59">
        <v>68636</v>
      </c>
      <c r="F68" s="59" t="s">
        <v>311</v>
      </c>
      <c r="G68" s="59" t="s">
        <v>292</v>
      </c>
      <c r="H68" s="61">
        <v>557141.14</v>
      </c>
      <c r="I68" s="61">
        <v>348301.15</v>
      </c>
      <c r="J68" s="61">
        <v>557141.14</v>
      </c>
      <c r="K68" s="61">
        <v>348301.15</v>
      </c>
      <c r="L68" s="59" t="s">
        <v>88</v>
      </c>
      <c r="M68" s="59" t="s">
        <v>88</v>
      </c>
      <c r="N68" s="59" t="s">
        <v>312</v>
      </c>
      <c r="O68" s="59" t="s">
        <v>311</v>
      </c>
      <c r="P68" s="59" t="s">
        <v>88</v>
      </c>
      <c r="Q68" s="59" t="s">
        <v>88</v>
      </c>
      <c r="R68" s="59" t="s">
        <v>88</v>
      </c>
      <c r="S68" s="59" t="s">
        <v>88</v>
      </c>
      <c r="T68" s="59" t="s">
        <v>113</v>
      </c>
      <c r="U68" s="59"/>
      <c r="V68" s="59" t="s">
        <v>252</v>
      </c>
      <c r="W68" s="62" t="s">
        <v>320</v>
      </c>
      <c r="X68" s="63"/>
      <c r="Y68" s="64"/>
      <c r="Z68" s="63"/>
      <c r="AA68" s="64"/>
      <c r="AB68" s="59" t="s">
        <v>220</v>
      </c>
      <c r="AC68" s="59"/>
      <c r="AD68" s="134"/>
      <c r="AE68" s="244"/>
      <c r="AF68" s="137"/>
      <c r="AG68" s="138"/>
      <c r="AH68" s="137"/>
      <c r="AI68" s="138"/>
      <c r="AJ68" s="137"/>
      <c r="AK68" s="138"/>
      <c r="AL68" s="137"/>
      <c r="AM68" s="139"/>
      <c r="AN68" s="139"/>
      <c r="AO68" s="139"/>
      <c r="AP68" s="66" t="s">
        <v>313</v>
      </c>
      <c r="AQ68" s="67"/>
      <c r="AR68" s="68" t="str">
        <f t="shared" ref="AR68:AR70" si="281">IF(B68="X",IF(AN68="","Afectat sau NU?",IF(AN68="DA",IF(((AK68+AL68)-(AE68+AF68))*24&lt;-720,"Neinformat",((AK68+AL68)-(AE68+AF68))*24),"Nu a fost afectat producator/consumator")),"")</f>
        <v/>
      </c>
      <c r="AS68" s="69" t="str">
        <f t="shared" ref="AS68:AS70" si="282">IF(B68="X",IF(AN68="DA",IF(AR68&lt;6,LEN(TRIM(V68))-LEN(SUBSTITUTE(V68,CHAR(44),""))+1,0),"-"),"")</f>
        <v/>
      </c>
      <c r="AT68" s="70" t="str">
        <f t="shared" ref="AT68:AT70" si="283">IF(B68="X",IF(AN68="DA",LEN(TRIM(V68))-LEN(SUBSTITUTE(V68,CHAR(44),""))+1,"-"),"")</f>
        <v/>
      </c>
      <c r="AU68" s="68" t="str">
        <f t="shared" ref="AU68:AU70" si="284">IF(B68="X",IF(AN68="","Afectat sau NU?",IF(AN68="DA",IF(((AI68+AJ68)-(AE68+AF68))*24&lt;-720,"Neinformat",((AI68+AJ68)-(AE68+AF68))*24),"Nu a fost afectat producator/consumator")),"")</f>
        <v/>
      </c>
      <c r="AV68" s="69" t="str">
        <f t="shared" ref="AV68:AV70" si="285">IF(B68="X",IF(AN68="DA",IF(AU68&lt;6,LEN(TRIM(U68))-LEN(SUBSTITUTE(U68,CHAR(44),""))+1,0),"-"),"")</f>
        <v/>
      </c>
      <c r="AW68" s="70" t="str">
        <f t="shared" ref="AW68:AW70" si="286">IF(B68="X",IF(AN68="DA",LEN(TRIM(U68))-LEN(SUBSTITUTE(U68,CHAR(44),""))+1,"-"),"")</f>
        <v/>
      </c>
      <c r="AX68" s="68" t="str">
        <f t="shared" ref="AX68:AX70" si="287">IF(B68="X",IF(AN68="","Afectat sau NU?",IF(AN68="DA",((AG68+AH68)-(AE68+AF68))*24,"Nu a fost afectat producator/consumator")),"")</f>
        <v/>
      </c>
      <c r="AY68" s="69" t="str">
        <f t="shared" ref="AY68:AY70" si="288">IF(B68="X",IF(AN68="DA",IF(AX68&gt;24,IF(BA68="NU",0,LEN(TRIM(V68))-LEN(SUBSTITUTE(V68,CHAR(44),""))+1),0),"-"),"")</f>
        <v/>
      </c>
      <c r="AZ68" s="70" t="str">
        <f t="shared" ref="AZ68:AZ70" si="289">IF(B68="X",IF(AN68="DA",IF(AX68&gt;24,LEN(TRIM(V68))-LEN(SUBSTITUTE(V68,CHAR(44),""))+1,0),"-"),"")</f>
        <v/>
      </c>
      <c r="BA68" s="57"/>
      <c r="BB68" s="57"/>
      <c r="BC68" s="57"/>
      <c r="BD68" s="57"/>
      <c r="BE68" s="57"/>
      <c r="BF68" s="71" t="str">
        <f t="shared" ref="BF68:BF70" si="290">IF(C68="X",IF(AN68="","Afectat sau NU?",IF(AN68="DA",IF(AK68="","Neinformat",NETWORKDAYS(AK68+AL68,AE68+AF68,$BS$2:$BS$14)-2),"Nu a fost afectat producator/consumator")),"")</f>
        <v>Afectat sau NU?</v>
      </c>
      <c r="BG68" s="69" t="str">
        <f t="shared" ref="BG68:BG70" si="291">IF(C68="X",IF(AN68="DA",IF(AND(BF68&gt;=5,AK68&lt;&gt;""),LEN(TRIM(V68))-LEN(SUBSTITUTE(V68,CHAR(44),""))+1,0),"-"),"")</f>
        <v>-</v>
      </c>
      <c r="BH68" s="70" t="str">
        <f t="shared" ref="BH68:BH70" si="292">IF(C68="X",IF(AN68="DA",LEN(TRIM(V68))-LEN(SUBSTITUTE(V68,CHAR(44),""))+1,"-"),"")</f>
        <v>-</v>
      </c>
      <c r="BI68" s="71" t="str">
        <f t="shared" ref="BI68:BI70" si="293">IF(C68="X",IF(AN68="","Afectat sau NU?",IF(AN68="DA",IF(AI68="","Neinformat",NETWORKDAYS(AI68+AJ68,AE68+AF68,$BS$2:$BS$14)-2),"Nu a fost afectat producator/consumator")),"")</f>
        <v>Afectat sau NU?</v>
      </c>
      <c r="BJ68" s="69" t="str">
        <f t="shared" ref="BJ68:BJ70" si="294">IF(C68="X",IF(AN68="DA",IF(AND(BI68&gt;=5,AI68&lt;&gt;""),LEN(TRIM(U68))-LEN(SUBSTITUTE(U68,CHAR(44),""))+1,0),"-"),"")</f>
        <v>-</v>
      </c>
      <c r="BK68" s="70" t="str">
        <f t="shared" ref="BK68:BK70" si="295">IF(C68="X",IF(AN68="DA",LEN(TRIM(U68))-LEN(SUBSTITUTE(U68,CHAR(44),""))+1,"-"),"")</f>
        <v>-</v>
      </c>
      <c r="BL68" s="71" t="str">
        <f t="shared" ref="BL68:BL70" si="296">IF(C68="X",IF(AN68="","Afectat sau NU?",IF(AN68="DA",((AG68+AH68)-(Z68+AA68))*24,"Nu a fost afectat producator/consumator")),"")</f>
        <v>Afectat sau NU?</v>
      </c>
      <c r="BM68" s="69" t="str">
        <f t="shared" ref="BM68:BM70" si="297">IF(C68="X",IF(AN68&lt;&gt;"DA","-",IF(AND(AN68="DA",BL68&lt;=0),LEN(TRIM(V68))-LEN(SUBSTITUTE(V68,CHAR(44),""))+1+LEN(TRIM(U68))-LEN(SUBSTITUTE(U68,CHAR(44),""))+1,0)),"")</f>
        <v>-</v>
      </c>
      <c r="BN68" s="70" t="str">
        <f t="shared" ref="BN68:BN70" si="298">IF(C68="X",IF(AN68="DA",LEN(TRIM(V68))-LEN(SUBSTITUTE(V68,CHAR(44),""))+1+LEN(TRIM(U68))-LEN(SUBSTITUTE(U68,CHAR(44),""))+1,"-"),"")</f>
        <v>-</v>
      </c>
    </row>
    <row r="69" spans="1:66" s="10" customFormat="1" ht="28.5" x14ac:dyDescent="0.25">
      <c r="A69" s="227">
        <f t="shared" si="36"/>
        <v>54</v>
      </c>
      <c r="B69" s="73" t="s">
        <v>88</v>
      </c>
      <c r="C69" s="73" t="s">
        <v>81</v>
      </c>
      <c r="D69" s="74" t="s">
        <v>310</v>
      </c>
      <c r="E69" s="73">
        <v>105543</v>
      </c>
      <c r="F69" s="73" t="s">
        <v>314</v>
      </c>
      <c r="G69" s="73" t="s">
        <v>292</v>
      </c>
      <c r="H69" s="75">
        <v>564729.06000000006</v>
      </c>
      <c r="I69" s="75">
        <v>341811.75</v>
      </c>
      <c r="J69" s="75">
        <v>564729.06000000006</v>
      </c>
      <c r="K69" s="75">
        <v>341811.75</v>
      </c>
      <c r="L69" s="73" t="s">
        <v>88</v>
      </c>
      <c r="M69" s="73" t="s">
        <v>88</v>
      </c>
      <c r="N69" s="73" t="s">
        <v>315</v>
      </c>
      <c r="O69" s="73" t="s">
        <v>314</v>
      </c>
      <c r="P69" s="73" t="s">
        <v>88</v>
      </c>
      <c r="Q69" s="73" t="s">
        <v>88</v>
      </c>
      <c r="R69" s="73" t="s">
        <v>88</v>
      </c>
      <c r="S69" s="73" t="s">
        <v>88</v>
      </c>
      <c r="T69" s="73" t="s">
        <v>113</v>
      </c>
      <c r="U69" s="73"/>
      <c r="V69" s="73" t="s">
        <v>249</v>
      </c>
      <c r="W69" s="76" t="s">
        <v>320</v>
      </c>
      <c r="X69" s="77"/>
      <c r="Y69" s="78"/>
      <c r="Z69" s="77"/>
      <c r="AA69" s="78"/>
      <c r="AB69" s="73" t="s">
        <v>220</v>
      </c>
      <c r="AC69" s="73"/>
      <c r="AD69" s="163"/>
      <c r="AE69" s="245"/>
      <c r="AF69" s="99"/>
      <c r="AG69" s="100"/>
      <c r="AH69" s="99"/>
      <c r="AI69" s="100"/>
      <c r="AJ69" s="99"/>
      <c r="AK69" s="100"/>
      <c r="AL69" s="99"/>
      <c r="AM69" s="101"/>
      <c r="AN69" s="101"/>
      <c r="AO69" s="101"/>
      <c r="AP69" s="80" t="s">
        <v>313</v>
      </c>
      <c r="AQ69" s="67"/>
      <c r="AR69" s="86" t="str">
        <f t="shared" si="281"/>
        <v/>
      </c>
      <c r="AS69" s="87" t="str">
        <f t="shared" si="282"/>
        <v/>
      </c>
      <c r="AT69" s="88" t="str">
        <f t="shared" si="283"/>
        <v/>
      </c>
      <c r="AU69" s="86" t="str">
        <f t="shared" si="284"/>
        <v/>
      </c>
      <c r="AV69" s="87" t="str">
        <f t="shared" si="285"/>
        <v/>
      </c>
      <c r="AW69" s="88" t="str">
        <f t="shared" si="286"/>
        <v/>
      </c>
      <c r="AX69" s="86" t="str">
        <f t="shared" si="287"/>
        <v/>
      </c>
      <c r="AY69" s="87" t="str">
        <f t="shared" si="288"/>
        <v/>
      </c>
      <c r="AZ69" s="88" t="str">
        <f t="shared" si="289"/>
        <v/>
      </c>
      <c r="BA69" s="57"/>
      <c r="BB69" s="57"/>
      <c r="BC69" s="57"/>
      <c r="BD69" s="57"/>
      <c r="BE69" s="57"/>
      <c r="BF69" s="89" t="str">
        <f t="shared" si="290"/>
        <v>Afectat sau NU?</v>
      </c>
      <c r="BG69" s="87" t="str">
        <f t="shared" si="291"/>
        <v>-</v>
      </c>
      <c r="BH69" s="88" t="str">
        <f t="shared" si="292"/>
        <v>-</v>
      </c>
      <c r="BI69" s="89" t="str">
        <f t="shared" si="293"/>
        <v>Afectat sau NU?</v>
      </c>
      <c r="BJ69" s="87" t="str">
        <f t="shared" si="294"/>
        <v>-</v>
      </c>
      <c r="BK69" s="88" t="str">
        <f t="shared" si="295"/>
        <v>-</v>
      </c>
      <c r="BL69" s="89" t="str">
        <f t="shared" si="296"/>
        <v>Afectat sau NU?</v>
      </c>
      <c r="BM69" s="87" t="str">
        <f t="shared" si="297"/>
        <v>-</v>
      </c>
      <c r="BN69" s="88" t="str">
        <f t="shared" si="298"/>
        <v>-</v>
      </c>
    </row>
    <row r="70" spans="1:66" s="10" customFormat="1" ht="29.25" thickBot="1" x14ac:dyDescent="0.3">
      <c r="A70" s="90">
        <f t="shared" si="36"/>
        <v>55</v>
      </c>
      <c r="B70" s="91" t="s">
        <v>88</v>
      </c>
      <c r="C70" s="91" t="s">
        <v>81</v>
      </c>
      <c r="D70" s="92" t="s">
        <v>310</v>
      </c>
      <c r="E70" s="91">
        <v>104038</v>
      </c>
      <c r="F70" s="91" t="s">
        <v>316</v>
      </c>
      <c r="G70" s="91" t="s">
        <v>265</v>
      </c>
      <c r="H70" s="93">
        <v>569107.28</v>
      </c>
      <c r="I70" s="93">
        <v>334140.34999999998</v>
      </c>
      <c r="J70" s="93">
        <v>569107.28</v>
      </c>
      <c r="K70" s="93">
        <v>334140.34999999998</v>
      </c>
      <c r="L70" s="91" t="s">
        <v>88</v>
      </c>
      <c r="M70" s="91" t="s">
        <v>88</v>
      </c>
      <c r="N70" s="91" t="s">
        <v>317</v>
      </c>
      <c r="O70" s="91" t="s">
        <v>318</v>
      </c>
      <c r="P70" s="91" t="s">
        <v>88</v>
      </c>
      <c r="Q70" s="91" t="s">
        <v>88</v>
      </c>
      <c r="R70" s="91" t="s">
        <v>88</v>
      </c>
      <c r="S70" s="91" t="s">
        <v>88</v>
      </c>
      <c r="T70" s="91" t="s">
        <v>113</v>
      </c>
      <c r="U70" s="91"/>
      <c r="V70" s="91" t="s">
        <v>319</v>
      </c>
      <c r="W70" s="94" t="s">
        <v>320</v>
      </c>
      <c r="X70" s="82"/>
      <c r="Y70" s="81"/>
      <c r="Z70" s="82"/>
      <c r="AA70" s="81"/>
      <c r="AB70" s="91" t="s">
        <v>220</v>
      </c>
      <c r="AC70" s="91"/>
      <c r="AD70" s="135"/>
      <c r="AE70" s="246"/>
      <c r="AF70" s="102"/>
      <c r="AG70" s="103"/>
      <c r="AH70" s="102"/>
      <c r="AI70" s="103"/>
      <c r="AJ70" s="102"/>
      <c r="AK70" s="103"/>
      <c r="AL70" s="102"/>
      <c r="AM70" s="104"/>
      <c r="AN70" s="104"/>
      <c r="AO70" s="104"/>
      <c r="AP70" s="83" t="s">
        <v>313</v>
      </c>
      <c r="AQ70" s="67"/>
      <c r="AR70" s="95" t="str">
        <f t="shared" si="281"/>
        <v/>
      </c>
      <c r="AS70" s="96" t="str">
        <f t="shared" si="282"/>
        <v/>
      </c>
      <c r="AT70" s="97" t="str">
        <f t="shared" si="283"/>
        <v/>
      </c>
      <c r="AU70" s="95" t="str">
        <f t="shared" si="284"/>
        <v/>
      </c>
      <c r="AV70" s="96" t="str">
        <f t="shared" si="285"/>
        <v/>
      </c>
      <c r="AW70" s="97" t="str">
        <f t="shared" si="286"/>
        <v/>
      </c>
      <c r="AX70" s="95" t="str">
        <f t="shared" si="287"/>
        <v/>
      </c>
      <c r="AY70" s="96" t="str">
        <f t="shared" si="288"/>
        <v/>
      </c>
      <c r="AZ70" s="97" t="str">
        <f t="shared" si="289"/>
        <v/>
      </c>
      <c r="BA70" s="57"/>
      <c r="BB70" s="57"/>
      <c r="BC70" s="57"/>
      <c r="BD70" s="57"/>
      <c r="BE70" s="57"/>
      <c r="BF70" s="98" t="str">
        <f t="shared" si="290"/>
        <v>Afectat sau NU?</v>
      </c>
      <c r="BG70" s="96" t="str">
        <f t="shared" si="291"/>
        <v>-</v>
      </c>
      <c r="BH70" s="97" t="str">
        <f t="shared" si="292"/>
        <v>-</v>
      </c>
      <c r="BI70" s="98" t="str">
        <f t="shared" si="293"/>
        <v>Afectat sau NU?</v>
      </c>
      <c r="BJ70" s="96" t="str">
        <f t="shared" si="294"/>
        <v>-</v>
      </c>
      <c r="BK70" s="97" t="str">
        <f t="shared" si="295"/>
        <v>-</v>
      </c>
      <c r="BL70" s="98" t="str">
        <f t="shared" si="296"/>
        <v>Afectat sau NU?</v>
      </c>
      <c r="BM70" s="96" t="str">
        <f t="shared" si="297"/>
        <v>-</v>
      </c>
      <c r="BN70" s="97" t="str">
        <f t="shared" si="298"/>
        <v>-</v>
      </c>
    </row>
    <row r="71" spans="1:66" s="10" customFormat="1" ht="28.5" x14ac:dyDescent="0.25">
      <c r="A71" s="242">
        <f t="shared" si="36"/>
        <v>56</v>
      </c>
      <c r="B71" s="243" t="s">
        <v>88</v>
      </c>
      <c r="C71" s="202" t="s">
        <v>81</v>
      </c>
      <c r="D71" s="203" t="s">
        <v>269</v>
      </c>
      <c r="E71" s="202">
        <v>179258</v>
      </c>
      <c r="F71" s="202" t="s">
        <v>270</v>
      </c>
      <c r="G71" s="202" t="s">
        <v>213</v>
      </c>
      <c r="H71" s="204">
        <v>576624.93999999994</v>
      </c>
      <c r="I71" s="204">
        <v>327167.40999999997</v>
      </c>
      <c r="J71" s="204">
        <v>576624.93999999994</v>
      </c>
      <c r="K71" s="204">
        <v>327167.40999999997</v>
      </c>
      <c r="L71" s="202" t="s">
        <v>88</v>
      </c>
      <c r="M71" s="202" t="s">
        <v>88</v>
      </c>
      <c r="N71" s="202" t="s">
        <v>271</v>
      </c>
      <c r="O71" s="202" t="s">
        <v>272</v>
      </c>
      <c r="P71" s="202" t="s">
        <v>88</v>
      </c>
      <c r="Q71" s="202" t="s">
        <v>88</v>
      </c>
      <c r="R71" s="202" t="s">
        <v>88</v>
      </c>
      <c r="S71" s="202" t="s">
        <v>88</v>
      </c>
      <c r="T71" s="202" t="s">
        <v>113</v>
      </c>
      <c r="U71" s="202"/>
      <c r="V71" s="202" t="s">
        <v>123</v>
      </c>
      <c r="W71" s="205" t="s">
        <v>320</v>
      </c>
      <c r="X71" s="206"/>
      <c r="Y71" s="207"/>
      <c r="Z71" s="206"/>
      <c r="AA71" s="207"/>
      <c r="AB71" s="202" t="s">
        <v>220</v>
      </c>
      <c r="AC71" s="202"/>
      <c r="AD71" s="208"/>
      <c r="AE71" s="209"/>
      <c r="AF71" s="210"/>
      <c r="AG71" s="211"/>
      <c r="AH71" s="210"/>
      <c r="AI71" s="211"/>
      <c r="AJ71" s="210"/>
      <c r="AK71" s="211"/>
      <c r="AL71" s="210"/>
      <c r="AM71" s="212"/>
      <c r="AN71" s="212"/>
      <c r="AO71" s="212"/>
      <c r="AP71" s="213" t="s">
        <v>240</v>
      </c>
      <c r="AQ71" s="67"/>
      <c r="AR71" s="214" t="str">
        <f t="shared" si="263"/>
        <v/>
      </c>
      <c r="AS71" s="215" t="str">
        <f t="shared" si="264"/>
        <v/>
      </c>
      <c r="AT71" s="216" t="str">
        <f t="shared" si="265"/>
        <v/>
      </c>
      <c r="AU71" s="217" t="str">
        <f t="shared" si="266"/>
        <v/>
      </c>
      <c r="AV71" s="215" t="str">
        <f t="shared" si="267"/>
        <v/>
      </c>
      <c r="AW71" s="218" t="str">
        <f t="shared" si="268"/>
        <v/>
      </c>
      <c r="AX71" s="214" t="str">
        <f t="shared" si="269"/>
        <v/>
      </c>
      <c r="AY71" s="215" t="str">
        <f t="shared" si="270"/>
        <v/>
      </c>
      <c r="AZ71" s="216" t="str">
        <f t="shared" si="271"/>
        <v/>
      </c>
      <c r="BA71" s="57"/>
      <c r="BB71" s="57"/>
      <c r="BC71" s="57"/>
      <c r="BD71" s="57"/>
      <c r="BE71" s="57"/>
      <c r="BF71" s="219" t="str">
        <f t="shared" si="272"/>
        <v>Afectat sau NU?</v>
      </c>
      <c r="BG71" s="215" t="str">
        <f t="shared" si="273"/>
        <v>-</v>
      </c>
      <c r="BH71" s="218" t="str">
        <f t="shared" si="274"/>
        <v>-</v>
      </c>
      <c r="BI71" s="219" t="str">
        <f t="shared" si="275"/>
        <v>Afectat sau NU?</v>
      </c>
      <c r="BJ71" s="215" t="str">
        <f t="shared" si="276"/>
        <v>-</v>
      </c>
      <c r="BK71" s="216" t="str">
        <f t="shared" si="277"/>
        <v>-</v>
      </c>
      <c r="BL71" s="220" t="str">
        <f t="shared" si="278"/>
        <v>Afectat sau NU?</v>
      </c>
      <c r="BM71" s="215" t="str">
        <f t="shared" si="279"/>
        <v>-</v>
      </c>
      <c r="BN71" s="216" t="str">
        <f t="shared" si="280"/>
        <v>-</v>
      </c>
    </row>
    <row r="72" spans="1:66" s="10" customFormat="1" ht="29.25" thickBot="1" x14ac:dyDescent="0.3">
      <c r="A72" s="227">
        <f t="shared" si="36"/>
        <v>57</v>
      </c>
      <c r="B72" s="226" t="s">
        <v>88</v>
      </c>
      <c r="C72" s="91" t="s">
        <v>81</v>
      </c>
      <c r="D72" s="92" t="s">
        <v>269</v>
      </c>
      <c r="E72" s="91">
        <v>179258</v>
      </c>
      <c r="F72" s="91" t="s">
        <v>270</v>
      </c>
      <c r="G72" s="91" t="s">
        <v>213</v>
      </c>
      <c r="H72" s="93">
        <v>576726.56999999995</v>
      </c>
      <c r="I72" s="93">
        <v>326494.11</v>
      </c>
      <c r="J72" s="93">
        <v>576726.56999999995</v>
      </c>
      <c r="K72" s="93">
        <v>326494.11</v>
      </c>
      <c r="L72" s="91" t="s">
        <v>88</v>
      </c>
      <c r="M72" s="91" t="s">
        <v>88</v>
      </c>
      <c r="N72" s="91" t="s">
        <v>273</v>
      </c>
      <c r="O72" s="91" t="s">
        <v>274</v>
      </c>
      <c r="P72" s="91" t="s">
        <v>88</v>
      </c>
      <c r="Q72" s="91" t="s">
        <v>88</v>
      </c>
      <c r="R72" s="91" t="s">
        <v>88</v>
      </c>
      <c r="S72" s="91" t="s">
        <v>88</v>
      </c>
      <c r="T72" s="91" t="s">
        <v>113</v>
      </c>
      <c r="U72" s="91"/>
      <c r="V72" s="91" t="s">
        <v>123</v>
      </c>
      <c r="W72" s="94" t="s">
        <v>320</v>
      </c>
      <c r="X72" s="82"/>
      <c r="Y72" s="81"/>
      <c r="Z72" s="82"/>
      <c r="AA72" s="81"/>
      <c r="AB72" s="91" t="s">
        <v>220</v>
      </c>
      <c r="AC72" s="91"/>
      <c r="AD72" s="135"/>
      <c r="AE72" s="106"/>
      <c r="AF72" s="102"/>
      <c r="AG72" s="103"/>
      <c r="AH72" s="102"/>
      <c r="AI72" s="103"/>
      <c r="AJ72" s="102"/>
      <c r="AK72" s="103"/>
      <c r="AL72" s="102"/>
      <c r="AM72" s="104"/>
      <c r="AN72" s="104"/>
      <c r="AO72" s="104"/>
      <c r="AP72" s="83" t="s">
        <v>240</v>
      </c>
      <c r="AQ72" s="67"/>
      <c r="AR72" s="95" t="str">
        <f t="shared" si="263"/>
        <v/>
      </c>
      <c r="AS72" s="96" t="str">
        <f t="shared" si="264"/>
        <v/>
      </c>
      <c r="AT72" s="97" t="str">
        <f t="shared" si="265"/>
        <v/>
      </c>
      <c r="AU72" s="182" t="str">
        <f t="shared" si="266"/>
        <v/>
      </c>
      <c r="AV72" s="96" t="str">
        <f t="shared" si="267"/>
        <v/>
      </c>
      <c r="AW72" s="190" t="str">
        <f t="shared" si="268"/>
        <v/>
      </c>
      <c r="AX72" s="95" t="str">
        <f t="shared" si="269"/>
        <v/>
      </c>
      <c r="AY72" s="96" t="str">
        <f t="shared" si="270"/>
        <v/>
      </c>
      <c r="AZ72" s="97" t="str">
        <f t="shared" si="271"/>
        <v/>
      </c>
      <c r="BA72" s="57"/>
      <c r="BB72" s="57"/>
      <c r="BC72" s="57"/>
      <c r="BD72" s="57"/>
      <c r="BE72" s="57"/>
      <c r="BF72" s="98" t="str">
        <f t="shared" si="272"/>
        <v>Afectat sau NU?</v>
      </c>
      <c r="BG72" s="96" t="str">
        <f t="shared" si="273"/>
        <v>-</v>
      </c>
      <c r="BH72" s="190" t="str">
        <f t="shared" si="274"/>
        <v>-</v>
      </c>
      <c r="BI72" s="98" t="str">
        <f t="shared" si="275"/>
        <v>Afectat sau NU?</v>
      </c>
      <c r="BJ72" s="96" t="str">
        <f t="shared" si="276"/>
        <v>-</v>
      </c>
      <c r="BK72" s="97" t="str">
        <f t="shared" si="277"/>
        <v>-</v>
      </c>
      <c r="BL72" s="198" t="str">
        <f t="shared" si="278"/>
        <v>Afectat sau NU?</v>
      </c>
      <c r="BM72" s="96" t="str">
        <f t="shared" si="279"/>
        <v>-</v>
      </c>
      <c r="BN72" s="97" t="str">
        <f t="shared" si="280"/>
        <v>-</v>
      </c>
    </row>
    <row r="73" spans="1:66" s="10" customFormat="1" ht="29.25" thickBot="1" x14ac:dyDescent="0.3">
      <c r="A73" s="140">
        <f t="shared" si="36"/>
        <v>58</v>
      </c>
      <c r="B73" s="141" t="s">
        <v>88</v>
      </c>
      <c r="C73" s="141" t="s">
        <v>81</v>
      </c>
      <c r="D73" s="142" t="s">
        <v>275</v>
      </c>
      <c r="E73" s="141">
        <v>134069</v>
      </c>
      <c r="F73" s="141" t="s">
        <v>276</v>
      </c>
      <c r="G73" s="141" t="s">
        <v>277</v>
      </c>
      <c r="H73" s="151">
        <v>558807.9</v>
      </c>
      <c r="I73" s="151">
        <v>394540.02</v>
      </c>
      <c r="J73" s="151">
        <v>558807.9</v>
      </c>
      <c r="K73" s="151">
        <v>394540.02</v>
      </c>
      <c r="L73" s="141" t="s">
        <v>88</v>
      </c>
      <c r="M73" s="141" t="s">
        <v>88</v>
      </c>
      <c r="N73" s="141" t="s">
        <v>278</v>
      </c>
      <c r="O73" s="141" t="s">
        <v>276</v>
      </c>
      <c r="P73" s="141" t="s">
        <v>88</v>
      </c>
      <c r="Q73" s="141" t="s">
        <v>88</v>
      </c>
      <c r="R73" s="141" t="s">
        <v>88</v>
      </c>
      <c r="S73" s="141" t="s">
        <v>88</v>
      </c>
      <c r="T73" s="141" t="s">
        <v>113</v>
      </c>
      <c r="U73" s="141"/>
      <c r="V73" s="141" t="s">
        <v>279</v>
      </c>
      <c r="W73" s="150" t="s">
        <v>320</v>
      </c>
      <c r="X73" s="143"/>
      <c r="Y73" s="144"/>
      <c r="Z73" s="143"/>
      <c r="AA73" s="144"/>
      <c r="AB73" s="141" t="s">
        <v>220</v>
      </c>
      <c r="AC73" s="141"/>
      <c r="AD73" s="165"/>
      <c r="AE73" s="145"/>
      <c r="AF73" s="146"/>
      <c r="AG73" s="147"/>
      <c r="AH73" s="146"/>
      <c r="AI73" s="147"/>
      <c r="AJ73" s="146"/>
      <c r="AK73" s="147"/>
      <c r="AL73" s="146"/>
      <c r="AM73" s="148"/>
      <c r="AN73" s="148"/>
      <c r="AO73" s="148"/>
      <c r="AP73" s="149" t="s">
        <v>240</v>
      </c>
      <c r="AQ73" s="67"/>
      <c r="AR73" s="159" t="str">
        <f t="shared" si="263"/>
        <v/>
      </c>
      <c r="AS73" s="160" t="str">
        <f t="shared" si="264"/>
        <v/>
      </c>
      <c r="AT73" s="161" t="str">
        <f t="shared" si="265"/>
        <v/>
      </c>
      <c r="AU73" s="186" t="str">
        <f t="shared" si="266"/>
        <v/>
      </c>
      <c r="AV73" s="160" t="str">
        <f t="shared" si="267"/>
        <v/>
      </c>
      <c r="AW73" s="194" t="str">
        <f t="shared" si="268"/>
        <v/>
      </c>
      <c r="AX73" s="159" t="str">
        <f t="shared" si="269"/>
        <v/>
      </c>
      <c r="AY73" s="160" t="str">
        <f t="shared" si="270"/>
        <v/>
      </c>
      <c r="AZ73" s="161" t="str">
        <f t="shared" si="271"/>
        <v/>
      </c>
      <c r="BA73" s="57"/>
      <c r="BB73" s="57"/>
      <c r="BC73" s="57"/>
      <c r="BD73" s="57"/>
      <c r="BE73" s="57"/>
      <c r="BF73" s="162" t="str">
        <f t="shared" si="272"/>
        <v>Afectat sau NU?</v>
      </c>
      <c r="BG73" s="160" t="str">
        <f t="shared" si="273"/>
        <v>-</v>
      </c>
      <c r="BH73" s="194" t="str">
        <f t="shared" si="274"/>
        <v>-</v>
      </c>
      <c r="BI73" s="162" t="str">
        <f t="shared" si="275"/>
        <v>Afectat sau NU?</v>
      </c>
      <c r="BJ73" s="160" t="str">
        <f t="shared" si="276"/>
        <v>-</v>
      </c>
      <c r="BK73" s="161" t="str">
        <f t="shared" si="277"/>
        <v>-</v>
      </c>
      <c r="BL73" s="200" t="str">
        <f t="shared" si="278"/>
        <v>Afectat sau NU?</v>
      </c>
      <c r="BM73" s="160" t="str">
        <f t="shared" si="279"/>
        <v>-</v>
      </c>
      <c r="BN73" s="161" t="str">
        <f t="shared" si="280"/>
        <v>-</v>
      </c>
    </row>
    <row r="74" spans="1:66" s="10" customFormat="1" x14ac:dyDescent="0.25">
      <c r="A74" s="58">
        <f t="shared" si="36"/>
        <v>59</v>
      </c>
      <c r="B74" s="59" t="s">
        <v>88</v>
      </c>
      <c r="C74" s="59" t="s">
        <v>81</v>
      </c>
      <c r="D74" s="60" t="s">
        <v>280</v>
      </c>
      <c r="E74" s="59">
        <v>131121</v>
      </c>
      <c r="F74" s="59" t="s">
        <v>281</v>
      </c>
      <c r="G74" s="59" t="s">
        <v>277</v>
      </c>
      <c r="H74" s="61">
        <v>551059.15</v>
      </c>
      <c r="I74" s="61">
        <v>410660.89</v>
      </c>
      <c r="J74" s="61">
        <v>551059.15</v>
      </c>
      <c r="K74" s="61">
        <v>410660.89</v>
      </c>
      <c r="L74" s="59" t="s">
        <v>88</v>
      </c>
      <c r="M74" s="59" t="s">
        <v>88</v>
      </c>
      <c r="N74" s="59" t="s">
        <v>282</v>
      </c>
      <c r="O74" s="59" t="s">
        <v>283</v>
      </c>
      <c r="P74" s="59" t="s">
        <v>88</v>
      </c>
      <c r="Q74" s="59" t="s">
        <v>88</v>
      </c>
      <c r="R74" s="59" t="s">
        <v>88</v>
      </c>
      <c r="S74" s="59" t="s">
        <v>88</v>
      </c>
      <c r="T74" s="59" t="s">
        <v>113</v>
      </c>
      <c r="U74" s="59"/>
      <c r="V74" s="59" t="s">
        <v>123</v>
      </c>
      <c r="W74" s="62" t="s">
        <v>320</v>
      </c>
      <c r="X74" s="63"/>
      <c r="Y74" s="64"/>
      <c r="Z74" s="63"/>
      <c r="AA74" s="64"/>
      <c r="AB74" s="59" t="s">
        <v>220</v>
      </c>
      <c r="AC74" s="59"/>
      <c r="AD74" s="134"/>
      <c r="AE74" s="136"/>
      <c r="AF74" s="137"/>
      <c r="AG74" s="138"/>
      <c r="AH74" s="137"/>
      <c r="AI74" s="138"/>
      <c r="AJ74" s="137"/>
      <c r="AK74" s="138"/>
      <c r="AL74" s="137"/>
      <c r="AM74" s="139"/>
      <c r="AN74" s="139"/>
      <c r="AO74" s="139"/>
      <c r="AP74" s="66" t="s">
        <v>268</v>
      </c>
      <c r="AQ74" s="67"/>
      <c r="AR74" s="68" t="str">
        <f t="shared" si="263"/>
        <v/>
      </c>
      <c r="AS74" s="69" t="str">
        <f t="shared" si="264"/>
        <v/>
      </c>
      <c r="AT74" s="70" t="str">
        <f t="shared" si="265"/>
        <v/>
      </c>
      <c r="AU74" s="180" t="str">
        <f t="shared" si="266"/>
        <v/>
      </c>
      <c r="AV74" s="69" t="str">
        <f t="shared" si="267"/>
        <v/>
      </c>
      <c r="AW74" s="188" t="str">
        <f t="shared" si="268"/>
        <v/>
      </c>
      <c r="AX74" s="68" t="str">
        <f t="shared" si="269"/>
        <v/>
      </c>
      <c r="AY74" s="69" t="str">
        <f t="shared" si="270"/>
        <v/>
      </c>
      <c r="AZ74" s="70" t="str">
        <f t="shared" si="271"/>
        <v/>
      </c>
      <c r="BA74" s="57"/>
      <c r="BB74" s="57"/>
      <c r="BC74" s="57"/>
      <c r="BD74" s="57"/>
      <c r="BE74" s="57"/>
      <c r="BF74" s="71" t="str">
        <f t="shared" si="272"/>
        <v>Afectat sau NU?</v>
      </c>
      <c r="BG74" s="69" t="str">
        <f t="shared" si="273"/>
        <v>-</v>
      </c>
      <c r="BH74" s="188" t="str">
        <f t="shared" si="274"/>
        <v>-</v>
      </c>
      <c r="BI74" s="71" t="str">
        <f t="shared" si="275"/>
        <v>Afectat sau NU?</v>
      </c>
      <c r="BJ74" s="69" t="str">
        <f t="shared" si="276"/>
        <v>-</v>
      </c>
      <c r="BK74" s="70" t="str">
        <f t="shared" si="277"/>
        <v>-</v>
      </c>
      <c r="BL74" s="337" t="str">
        <f t="shared" si="278"/>
        <v>Afectat sau NU?</v>
      </c>
      <c r="BM74" s="69" t="str">
        <f t="shared" si="279"/>
        <v>-</v>
      </c>
      <c r="BN74" s="70" t="str">
        <f t="shared" si="280"/>
        <v>-</v>
      </c>
    </row>
    <row r="75" spans="1:66" s="10" customFormat="1" ht="29.25" thickBot="1" x14ac:dyDescent="0.3">
      <c r="A75" s="90">
        <f t="shared" si="36"/>
        <v>60</v>
      </c>
      <c r="B75" s="91" t="s">
        <v>88</v>
      </c>
      <c r="C75" s="91" t="s">
        <v>81</v>
      </c>
      <c r="D75" s="92" t="s">
        <v>280</v>
      </c>
      <c r="E75" s="91">
        <v>131121</v>
      </c>
      <c r="F75" s="91" t="s">
        <v>281</v>
      </c>
      <c r="G75" s="91" t="s">
        <v>277</v>
      </c>
      <c r="H75" s="93">
        <v>551059.15</v>
      </c>
      <c r="I75" s="93">
        <v>410660.89</v>
      </c>
      <c r="J75" s="93">
        <v>551059.15</v>
      </c>
      <c r="K75" s="93">
        <v>410660.89</v>
      </c>
      <c r="L75" s="91" t="s">
        <v>88</v>
      </c>
      <c r="M75" s="91" t="s">
        <v>88</v>
      </c>
      <c r="N75" s="91" t="s">
        <v>284</v>
      </c>
      <c r="O75" s="91" t="s">
        <v>285</v>
      </c>
      <c r="P75" s="91" t="s">
        <v>88</v>
      </c>
      <c r="Q75" s="91" t="s">
        <v>88</v>
      </c>
      <c r="R75" s="91" t="s">
        <v>88</v>
      </c>
      <c r="S75" s="91" t="s">
        <v>88</v>
      </c>
      <c r="T75" s="91" t="s">
        <v>97</v>
      </c>
      <c r="U75" s="91"/>
      <c r="V75" s="91" t="s">
        <v>286</v>
      </c>
      <c r="W75" s="94" t="s">
        <v>320</v>
      </c>
      <c r="X75" s="82"/>
      <c r="Y75" s="81"/>
      <c r="Z75" s="82"/>
      <c r="AA75" s="81"/>
      <c r="AB75" s="91" t="s">
        <v>220</v>
      </c>
      <c r="AC75" s="91"/>
      <c r="AD75" s="135"/>
      <c r="AE75" s="106"/>
      <c r="AF75" s="102"/>
      <c r="AG75" s="103"/>
      <c r="AH75" s="102"/>
      <c r="AI75" s="103"/>
      <c r="AJ75" s="102"/>
      <c r="AK75" s="103"/>
      <c r="AL75" s="102"/>
      <c r="AM75" s="104"/>
      <c r="AN75" s="104"/>
      <c r="AO75" s="104"/>
      <c r="AP75" s="83" t="s">
        <v>268</v>
      </c>
      <c r="AQ75" s="67"/>
      <c r="AR75" s="95" t="str">
        <f t="shared" si="263"/>
        <v/>
      </c>
      <c r="AS75" s="96" t="str">
        <f t="shared" si="264"/>
        <v/>
      </c>
      <c r="AT75" s="97" t="str">
        <f t="shared" si="265"/>
        <v/>
      </c>
      <c r="AU75" s="182" t="str">
        <f t="shared" si="266"/>
        <v/>
      </c>
      <c r="AV75" s="96" t="str">
        <f t="shared" si="267"/>
        <v/>
      </c>
      <c r="AW75" s="190" t="str">
        <f t="shared" si="268"/>
        <v/>
      </c>
      <c r="AX75" s="95" t="str">
        <f t="shared" si="269"/>
        <v/>
      </c>
      <c r="AY75" s="96" t="str">
        <f t="shared" si="270"/>
        <v/>
      </c>
      <c r="AZ75" s="97" t="str">
        <f t="shared" si="271"/>
        <v/>
      </c>
      <c r="BA75" s="57"/>
      <c r="BB75" s="57"/>
      <c r="BC75" s="57"/>
      <c r="BD75" s="57"/>
      <c r="BE75" s="57"/>
      <c r="BF75" s="98" t="str">
        <f t="shared" si="272"/>
        <v>Afectat sau NU?</v>
      </c>
      <c r="BG75" s="96" t="str">
        <f t="shared" si="273"/>
        <v>-</v>
      </c>
      <c r="BH75" s="190" t="str">
        <f t="shared" si="274"/>
        <v>-</v>
      </c>
      <c r="BI75" s="98" t="str">
        <f t="shared" si="275"/>
        <v>Afectat sau NU?</v>
      </c>
      <c r="BJ75" s="96" t="str">
        <f t="shared" si="276"/>
        <v>-</v>
      </c>
      <c r="BK75" s="97" t="str">
        <f t="shared" si="277"/>
        <v>-</v>
      </c>
      <c r="BL75" s="198" t="str">
        <f t="shared" si="278"/>
        <v>Afectat sau NU?</v>
      </c>
      <c r="BM75" s="96" t="str">
        <f t="shared" si="279"/>
        <v>-</v>
      </c>
      <c r="BN75" s="97" t="str">
        <f t="shared" si="280"/>
        <v>-</v>
      </c>
    </row>
    <row r="76" spans="1:66" s="10" customFormat="1" ht="100.5" thickBot="1" x14ac:dyDescent="0.3">
      <c r="A76" s="323">
        <f t="shared" si="36"/>
        <v>61</v>
      </c>
      <c r="B76" s="324" t="s">
        <v>88</v>
      </c>
      <c r="C76" s="324" t="s">
        <v>81</v>
      </c>
      <c r="D76" s="325" t="s">
        <v>287</v>
      </c>
      <c r="E76" s="326">
        <v>134862</v>
      </c>
      <c r="F76" s="326" t="s">
        <v>288</v>
      </c>
      <c r="G76" s="326" t="s">
        <v>277</v>
      </c>
      <c r="H76" s="326">
        <v>552168.05000000005</v>
      </c>
      <c r="I76" s="326">
        <v>402387.58</v>
      </c>
      <c r="J76" s="326">
        <v>552168.05000000005</v>
      </c>
      <c r="K76" s="326">
        <v>402387.58</v>
      </c>
      <c r="L76" s="324" t="s">
        <v>88</v>
      </c>
      <c r="M76" s="324" t="s">
        <v>88</v>
      </c>
      <c r="N76" s="326" t="s">
        <v>289</v>
      </c>
      <c r="O76" s="326" t="s">
        <v>288</v>
      </c>
      <c r="P76" s="324" t="s">
        <v>88</v>
      </c>
      <c r="Q76" s="324" t="s">
        <v>88</v>
      </c>
      <c r="R76" s="324" t="s">
        <v>88</v>
      </c>
      <c r="S76" s="324" t="s">
        <v>88</v>
      </c>
      <c r="T76" s="326" t="s">
        <v>113</v>
      </c>
      <c r="U76" s="324"/>
      <c r="V76" s="327" t="s">
        <v>123</v>
      </c>
      <c r="W76" s="328" t="s">
        <v>320</v>
      </c>
      <c r="X76" s="329"/>
      <c r="Y76" s="330"/>
      <c r="Z76" s="329"/>
      <c r="AA76" s="330"/>
      <c r="AB76" s="327" t="s">
        <v>220</v>
      </c>
      <c r="AC76" s="324"/>
      <c r="AD76" s="331" t="s">
        <v>615</v>
      </c>
      <c r="AE76" s="145"/>
      <c r="AF76" s="146"/>
      <c r="AG76" s="147"/>
      <c r="AH76" s="146"/>
      <c r="AI76" s="147"/>
      <c r="AJ76" s="146"/>
      <c r="AK76" s="147"/>
      <c r="AL76" s="146"/>
      <c r="AM76" s="148"/>
      <c r="AN76" s="148"/>
      <c r="AO76" s="148"/>
      <c r="AP76" s="149" t="s">
        <v>268</v>
      </c>
      <c r="AQ76" s="67"/>
      <c r="AR76" s="159" t="str">
        <f t="shared" ref="AR76:AR87" si="299">IF(B76="X",IF(AN76="","Afectat sau NU?",IF(AN76="DA",IF(((AK76+AL76)-(AE76+AF76))*24&lt;-720,"Neinformat",((AK76+AL76)-(AE76+AF76))*24),"Nu a fost afectat producator/consumator")),"")</f>
        <v/>
      </c>
      <c r="AS76" s="160" t="str">
        <f t="shared" ref="AS76:AS87" si="300">IF(B76="X",IF(AN76="DA",IF(AR76&lt;6,LEN(TRIM(V76))-LEN(SUBSTITUTE(V76,CHAR(44),""))+1,0),"-"),"")</f>
        <v/>
      </c>
      <c r="AT76" s="161" t="str">
        <f t="shared" ref="AT76:AT87" si="301">IF(B76="X",IF(AN76="DA",LEN(TRIM(V76))-LEN(SUBSTITUTE(V76,CHAR(44),""))+1,"-"),"")</f>
        <v/>
      </c>
      <c r="AU76" s="186" t="str">
        <f t="shared" ref="AU76:AU87" si="302">IF(B76="X",IF(AN76="","Afectat sau NU?",IF(AN76="DA",IF(((AI76+AJ76)-(AE76+AF76))*24&lt;-720,"Neinformat",((AI76+AJ76)-(AE76+AF76))*24),"Nu a fost afectat producator/consumator")),"")</f>
        <v/>
      </c>
      <c r="AV76" s="160" t="str">
        <f t="shared" ref="AV76:AV87" si="303">IF(B76="X",IF(AN76="DA",IF(AU76&lt;6,LEN(TRIM(U76))-LEN(SUBSTITUTE(U76,CHAR(44),""))+1,0),"-"),"")</f>
        <v/>
      </c>
      <c r="AW76" s="194" t="str">
        <f t="shared" ref="AW76:AW87" si="304">IF(B76="X",IF(AN76="DA",LEN(TRIM(U76))-LEN(SUBSTITUTE(U76,CHAR(44),""))+1,"-"),"")</f>
        <v/>
      </c>
      <c r="AX76" s="159" t="str">
        <f t="shared" ref="AX76:AX87" si="305">IF(B76="X",IF(AN76="","Afectat sau NU?",IF(AN76="DA",((AG76+AH76)-(AE76+AF76))*24,"Nu a fost afectat producator/consumator")),"")</f>
        <v/>
      </c>
      <c r="AY76" s="160" t="str">
        <f t="shared" ref="AY76:AY87" si="306">IF(B76="X",IF(AN76="DA",IF(AX76&gt;24,IF(BA76="NU",0,LEN(TRIM(V76))-LEN(SUBSTITUTE(V76,CHAR(44),""))+1),0),"-"),"")</f>
        <v/>
      </c>
      <c r="AZ76" s="161" t="str">
        <f t="shared" ref="AZ76:AZ87" si="307">IF(B76="X",IF(AN76="DA",IF(AX76&gt;24,LEN(TRIM(V76))-LEN(SUBSTITUTE(V76,CHAR(44),""))+1,0),"-"),"")</f>
        <v/>
      </c>
      <c r="BA76" s="57"/>
      <c r="BB76" s="57"/>
      <c r="BC76" s="57"/>
      <c r="BD76" s="57"/>
      <c r="BE76" s="57"/>
      <c r="BF76" s="162" t="str">
        <f t="shared" ref="BF76:BF87" si="308">IF(C76="X",IF(AN76="","Afectat sau NU?",IF(AN76="DA",IF(AK76="","Neinformat",NETWORKDAYS(AK76+AL76,AE76+AF76,$BS$2:$BS$14)-2),"Nu a fost afectat producator/consumator")),"")</f>
        <v>Afectat sau NU?</v>
      </c>
      <c r="BG76" s="160" t="str">
        <f t="shared" ref="BG76:BG87" si="309">IF(C76="X",IF(AN76="DA",IF(AND(BF76&gt;=5,AK76&lt;&gt;""),LEN(TRIM(V76))-LEN(SUBSTITUTE(V76,CHAR(44),""))+1,0),"-"),"")</f>
        <v>-</v>
      </c>
      <c r="BH76" s="194" t="str">
        <f t="shared" ref="BH76:BH87" si="310">IF(C76="X",IF(AN76="DA",LEN(TRIM(V76))-LEN(SUBSTITUTE(V76,CHAR(44),""))+1,"-"),"")</f>
        <v>-</v>
      </c>
      <c r="BI76" s="162" t="str">
        <f t="shared" ref="BI76:BI87" si="311">IF(C76="X",IF(AN76="","Afectat sau NU?",IF(AN76="DA",IF(AI76="","Neinformat",NETWORKDAYS(AI76+AJ76,AE76+AF76,$BS$2:$BS$14)-2),"Nu a fost afectat producator/consumator")),"")</f>
        <v>Afectat sau NU?</v>
      </c>
      <c r="BJ76" s="160" t="str">
        <f t="shared" ref="BJ76:BJ87" si="312">IF(C76="X",IF(AN76="DA",IF(AND(BI76&gt;=5,AI76&lt;&gt;""),LEN(TRIM(U76))-LEN(SUBSTITUTE(U76,CHAR(44),""))+1,0),"-"),"")</f>
        <v>-</v>
      </c>
      <c r="BK76" s="161" t="str">
        <f t="shared" ref="BK76:BK87" si="313">IF(C76="X",IF(AN76="DA",LEN(TRIM(U76))-LEN(SUBSTITUTE(U76,CHAR(44),""))+1,"-"),"")</f>
        <v>-</v>
      </c>
      <c r="BL76" s="200" t="str">
        <f t="shared" ref="BL76:BL87" si="314">IF(C76="X",IF(AN76="","Afectat sau NU?",IF(AN76="DA",((AG76+AH76)-(Z76+AA76))*24,"Nu a fost afectat producator/consumator")),"")</f>
        <v>Afectat sau NU?</v>
      </c>
      <c r="BM76" s="160" t="str">
        <f t="shared" ref="BM76:BM87" si="315">IF(C76="X",IF(AN76&lt;&gt;"DA","-",IF(AND(AN76="DA",BL76&lt;=0),LEN(TRIM(V76))-LEN(SUBSTITUTE(V76,CHAR(44),""))+1+LEN(TRIM(U76))-LEN(SUBSTITUTE(U76,CHAR(44),""))+1,0)),"")</f>
        <v>-</v>
      </c>
      <c r="BN76" s="161" t="str">
        <f t="shared" ref="BN76:BN87" si="316">IF(C76="X",IF(AN76="DA",LEN(TRIM(V76))-LEN(SUBSTITUTE(V76,CHAR(44),""))+1+LEN(TRIM(U76))-LEN(SUBSTITUTE(U76,CHAR(44),""))+1,"-"),"")</f>
        <v>-</v>
      </c>
    </row>
    <row r="77" spans="1:66" s="10" customFormat="1" ht="15" thickBot="1" x14ac:dyDescent="0.3">
      <c r="A77" s="140">
        <f t="shared" si="36"/>
        <v>62</v>
      </c>
      <c r="B77" s="141" t="s">
        <v>88</v>
      </c>
      <c r="C77" s="141" t="s">
        <v>81</v>
      </c>
      <c r="D77" s="142" t="s">
        <v>290</v>
      </c>
      <c r="E77" s="141">
        <v>65440</v>
      </c>
      <c r="F77" s="141" t="s">
        <v>291</v>
      </c>
      <c r="G77" s="141" t="s">
        <v>292</v>
      </c>
      <c r="H77" s="151">
        <v>542880.01</v>
      </c>
      <c r="I77" s="151">
        <v>380147.11</v>
      </c>
      <c r="J77" s="151">
        <v>542880.01</v>
      </c>
      <c r="K77" s="151">
        <v>380147.11</v>
      </c>
      <c r="L77" s="141" t="s">
        <v>88</v>
      </c>
      <c r="M77" s="141" t="s">
        <v>88</v>
      </c>
      <c r="N77" s="141" t="s">
        <v>293</v>
      </c>
      <c r="O77" s="141" t="s">
        <v>294</v>
      </c>
      <c r="P77" s="141" t="s">
        <v>88</v>
      </c>
      <c r="Q77" s="141" t="s">
        <v>88</v>
      </c>
      <c r="R77" s="141" t="s">
        <v>88</v>
      </c>
      <c r="S77" s="141" t="s">
        <v>88</v>
      </c>
      <c r="T77" s="141" t="s">
        <v>113</v>
      </c>
      <c r="U77" s="141"/>
      <c r="V77" s="141" t="s">
        <v>123</v>
      </c>
      <c r="W77" s="150" t="s">
        <v>320</v>
      </c>
      <c r="X77" s="143"/>
      <c r="Y77" s="144"/>
      <c r="Z77" s="143"/>
      <c r="AA77" s="144"/>
      <c r="AB77" s="141" t="s">
        <v>220</v>
      </c>
      <c r="AC77" s="141"/>
      <c r="AD77" s="165"/>
      <c r="AE77" s="145"/>
      <c r="AF77" s="146"/>
      <c r="AG77" s="147"/>
      <c r="AH77" s="146"/>
      <c r="AI77" s="147"/>
      <c r="AJ77" s="146"/>
      <c r="AK77" s="147"/>
      <c r="AL77" s="146"/>
      <c r="AM77" s="148"/>
      <c r="AN77" s="148"/>
      <c r="AO77" s="148"/>
      <c r="AP77" s="149" t="s">
        <v>268</v>
      </c>
      <c r="AQ77" s="67"/>
      <c r="AR77" s="122" t="str">
        <f t="shared" si="299"/>
        <v/>
      </c>
      <c r="AS77" s="123" t="str">
        <f t="shared" si="300"/>
        <v/>
      </c>
      <c r="AT77" s="124" t="str">
        <f t="shared" si="301"/>
        <v/>
      </c>
      <c r="AU77" s="183" t="str">
        <f t="shared" si="302"/>
        <v/>
      </c>
      <c r="AV77" s="123" t="str">
        <f t="shared" si="303"/>
        <v/>
      </c>
      <c r="AW77" s="191" t="str">
        <f t="shared" si="304"/>
        <v/>
      </c>
      <c r="AX77" s="122" t="str">
        <f t="shared" si="305"/>
        <v/>
      </c>
      <c r="AY77" s="123" t="str">
        <f t="shared" si="306"/>
        <v/>
      </c>
      <c r="AZ77" s="124" t="str">
        <f t="shared" si="307"/>
        <v/>
      </c>
      <c r="BA77" s="57"/>
      <c r="BB77" s="57"/>
      <c r="BC77" s="57"/>
      <c r="BD77" s="57"/>
      <c r="BE77" s="57"/>
      <c r="BF77" s="162" t="str">
        <f t="shared" si="308"/>
        <v>Afectat sau NU?</v>
      </c>
      <c r="BG77" s="160" t="str">
        <f t="shared" si="309"/>
        <v>-</v>
      </c>
      <c r="BH77" s="194" t="str">
        <f t="shared" si="310"/>
        <v>-</v>
      </c>
      <c r="BI77" s="162" t="str">
        <f t="shared" si="311"/>
        <v>Afectat sau NU?</v>
      </c>
      <c r="BJ77" s="160" t="str">
        <f t="shared" si="312"/>
        <v>-</v>
      </c>
      <c r="BK77" s="161" t="str">
        <f t="shared" si="313"/>
        <v>-</v>
      </c>
      <c r="BL77" s="200" t="str">
        <f t="shared" si="314"/>
        <v>Afectat sau NU?</v>
      </c>
      <c r="BM77" s="160" t="str">
        <f t="shared" si="315"/>
        <v>-</v>
      </c>
      <c r="BN77" s="161" t="str">
        <f t="shared" si="316"/>
        <v>-</v>
      </c>
    </row>
    <row r="78" spans="1:66" s="10" customFormat="1" x14ac:dyDescent="0.25">
      <c r="A78" s="58">
        <f t="shared" si="36"/>
        <v>63</v>
      </c>
      <c r="B78" s="59" t="s">
        <v>88</v>
      </c>
      <c r="C78" s="59" t="s">
        <v>81</v>
      </c>
      <c r="D78" s="60" t="s">
        <v>295</v>
      </c>
      <c r="E78" s="59">
        <v>131345</v>
      </c>
      <c r="F78" s="59" t="s">
        <v>296</v>
      </c>
      <c r="G78" s="59" t="s">
        <v>277</v>
      </c>
      <c r="H78" s="61">
        <v>549781.52</v>
      </c>
      <c r="I78" s="61">
        <v>415513.83</v>
      </c>
      <c r="J78" s="61">
        <v>549781.52</v>
      </c>
      <c r="K78" s="61">
        <v>415513.83</v>
      </c>
      <c r="L78" s="59" t="s">
        <v>88</v>
      </c>
      <c r="M78" s="59" t="s">
        <v>88</v>
      </c>
      <c r="N78" s="59" t="s">
        <v>297</v>
      </c>
      <c r="O78" s="59" t="s">
        <v>296</v>
      </c>
      <c r="P78" s="59" t="s">
        <v>88</v>
      </c>
      <c r="Q78" s="59" t="s">
        <v>88</v>
      </c>
      <c r="R78" s="59" t="s">
        <v>88</v>
      </c>
      <c r="S78" s="59" t="s">
        <v>88</v>
      </c>
      <c r="T78" s="59" t="s">
        <v>113</v>
      </c>
      <c r="U78" s="59"/>
      <c r="V78" s="59" t="s">
        <v>123</v>
      </c>
      <c r="W78" s="62" t="s">
        <v>320</v>
      </c>
      <c r="X78" s="63"/>
      <c r="Y78" s="64"/>
      <c r="Z78" s="63"/>
      <c r="AA78" s="64"/>
      <c r="AB78" s="59" t="s">
        <v>220</v>
      </c>
      <c r="AC78" s="59"/>
      <c r="AD78" s="134"/>
      <c r="AE78" s="136"/>
      <c r="AF78" s="137"/>
      <c r="AG78" s="138"/>
      <c r="AH78" s="137"/>
      <c r="AI78" s="138"/>
      <c r="AJ78" s="137"/>
      <c r="AK78" s="138"/>
      <c r="AL78" s="137"/>
      <c r="AM78" s="139"/>
      <c r="AN78" s="139"/>
      <c r="AO78" s="139"/>
      <c r="AP78" s="66" t="s">
        <v>240</v>
      </c>
      <c r="AQ78" s="67"/>
      <c r="AR78" s="68" t="str">
        <f t="shared" si="299"/>
        <v/>
      </c>
      <c r="AS78" s="69" t="str">
        <f t="shared" si="300"/>
        <v/>
      </c>
      <c r="AT78" s="70" t="str">
        <f t="shared" si="301"/>
        <v/>
      </c>
      <c r="AU78" s="180" t="str">
        <f t="shared" si="302"/>
        <v/>
      </c>
      <c r="AV78" s="69" t="str">
        <f t="shared" si="303"/>
        <v/>
      </c>
      <c r="AW78" s="188" t="str">
        <f t="shared" si="304"/>
        <v/>
      </c>
      <c r="AX78" s="68" t="str">
        <f t="shared" si="305"/>
        <v/>
      </c>
      <c r="AY78" s="69" t="str">
        <f t="shared" si="306"/>
        <v/>
      </c>
      <c r="AZ78" s="70" t="str">
        <f t="shared" si="307"/>
        <v/>
      </c>
      <c r="BA78" s="57"/>
      <c r="BB78" s="57"/>
      <c r="BC78" s="57"/>
      <c r="BD78" s="57"/>
      <c r="BE78" s="57"/>
      <c r="BF78" s="71" t="str">
        <f t="shared" si="308"/>
        <v>Afectat sau NU?</v>
      </c>
      <c r="BG78" s="69" t="str">
        <f t="shared" si="309"/>
        <v>-</v>
      </c>
      <c r="BH78" s="188" t="str">
        <f t="shared" si="310"/>
        <v>-</v>
      </c>
      <c r="BI78" s="71" t="str">
        <f t="shared" si="311"/>
        <v>Afectat sau NU?</v>
      </c>
      <c r="BJ78" s="69" t="str">
        <f t="shared" si="312"/>
        <v>-</v>
      </c>
      <c r="BK78" s="70" t="str">
        <f t="shared" si="313"/>
        <v>-</v>
      </c>
      <c r="BL78" s="337" t="str">
        <f t="shared" si="314"/>
        <v>Afectat sau NU?</v>
      </c>
      <c r="BM78" s="69" t="str">
        <f t="shared" si="315"/>
        <v>-</v>
      </c>
      <c r="BN78" s="70" t="str">
        <f t="shared" si="316"/>
        <v>-</v>
      </c>
    </row>
    <row r="79" spans="1:66" s="10" customFormat="1" ht="29.25" thickBot="1" x14ac:dyDescent="0.3">
      <c r="A79" s="90">
        <f t="shared" si="36"/>
        <v>64</v>
      </c>
      <c r="B79" s="91" t="s">
        <v>88</v>
      </c>
      <c r="C79" s="91" t="s">
        <v>81</v>
      </c>
      <c r="D79" s="92" t="s">
        <v>295</v>
      </c>
      <c r="E79" s="91">
        <v>131345</v>
      </c>
      <c r="F79" s="91" t="s">
        <v>296</v>
      </c>
      <c r="G79" s="91" t="s">
        <v>277</v>
      </c>
      <c r="H79" s="93">
        <v>549781.52</v>
      </c>
      <c r="I79" s="93">
        <v>415513.83</v>
      </c>
      <c r="J79" s="93">
        <v>549781.52</v>
      </c>
      <c r="K79" s="93">
        <v>415513.83</v>
      </c>
      <c r="L79" s="91" t="s">
        <v>88</v>
      </c>
      <c r="M79" s="91" t="s">
        <v>88</v>
      </c>
      <c r="N79" s="91" t="s">
        <v>298</v>
      </c>
      <c r="O79" s="91" t="s">
        <v>299</v>
      </c>
      <c r="P79" s="91" t="s">
        <v>88</v>
      </c>
      <c r="Q79" s="91" t="s">
        <v>88</v>
      </c>
      <c r="R79" s="91" t="s">
        <v>88</v>
      </c>
      <c r="S79" s="91" t="s">
        <v>88</v>
      </c>
      <c r="T79" s="91" t="s">
        <v>97</v>
      </c>
      <c r="U79" s="91"/>
      <c r="V79" s="91" t="s">
        <v>300</v>
      </c>
      <c r="W79" s="94" t="s">
        <v>320</v>
      </c>
      <c r="X79" s="82"/>
      <c r="Y79" s="81"/>
      <c r="Z79" s="82"/>
      <c r="AA79" s="81"/>
      <c r="AB79" s="91" t="s">
        <v>220</v>
      </c>
      <c r="AC79" s="91"/>
      <c r="AD79" s="135"/>
      <c r="AE79" s="106"/>
      <c r="AF79" s="102"/>
      <c r="AG79" s="103"/>
      <c r="AH79" s="102"/>
      <c r="AI79" s="103"/>
      <c r="AJ79" s="102"/>
      <c r="AK79" s="103"/>
      <c r="AL79" s="102"/>
      <c r="AM79" s="104"/>
      <c r="AN79" s="104"/>
      <c r="AO79" s="104"/>
      <c r="AP79" s="83" t="s">
        <v>240</v>
      </c>
      <c r="AQ79" s="67"/>
      <c r="AR79" s="95" t="str">
        <f t="shared" si="299"/>
        <v/>
      </c>
      <c r="AS79" s="96" t="str">
        <f t="shared" si="300"/>
        <v/>
      </c>
      <c r="AT79" s="97" t="str">
        <f t="shared" si="301"/>
        <v/>
      </c>
      <c r="AU79" s="182" t="str">
        <f t="shared" si="302"/>
        <v/>
      </c>
      <c r="AV79" s="96" t="str">
        <f t="shared" si="303"/>
        <v/>
      </c>
      <c r="AW79" s="190" t="str">
        <f t="shared" si="304"/>
        <v/>
      </c>
      <c r="AX79" s="95" t="str">
        <f t="shared" si="305"/>
        <v/>
      </c>
      <c r="AY79" s="96" t="str">
        <f t="shared" si="306"/>
        <v/>
      </c>
      <c r="AZ79" s="97" t="str">
        <f t="shared" si="307"/>
        <v/>
      </c>
      <c r="BA79" s="57"/>
      <c r="BB79" s="57"/>
      <c r="BC79" s="57"/>
      <c r="BD79" s="57"/>
      <c r="BE79" s="57"/>
      <c r="BF79" s="98" t="str">
        <f t="shared" si="308"/>
        <v>Afectat sau NU?</v>
      </c>
      <c r="BG79" s="96" t="str">
        <f t="shared" si="309"/>
        <v>-</v>
      </c>
      <c r="BH79" s="190" t="str">
        <f t="shared" si="310"/>
        <v>-</v>
      </c>
      <c r="BI79" s="98" t="str">
        <f t="shared" si="311"/>
        <v>Afectat sau NU?</v>
      </c>
      <c r="BJ79" s="96" t="str">
        <f t="shared" si="312"/>
        <v>-</v>
      </c>
      <c r="BK79" s="97" t="str">
        <f t="shared" si="313"/>
        <v>-</v>
      </c>
      <c r="BL79" s="198" t="str">
        <f t="shared" si="314"/>
        <v>Afectat sau NU?</v>
      </c>
      <c r="BM79" s="96" t="str">
        <f t="shared" si="315"/>
        <v>-</v>
      </c>
      <c r="BN79" s="97" t="str">
        <f t="shared" si="316"/>
        <v>-</v>
      </c>
    </row>
    <row r="80" spans="1:66" s="10" customFormat="1" ht="29.25" thickBot="1" x14ac:dyDescent="0.3">
      <c r="A80" s="140">
        <f t="shared" si="36"/>
        <v>65</v>
      </c>
      <c r="B80" s="141" t="s">
        <v>88</v>
      </c>
      <c r="C80" s="141" t="s">
        <v>81</v>
      </c>
      <c r="D80" s="142" t="s">
        <v>301</v>
      </c>
      <c r="E80" s="141">
        <v>131381</v>
      </c>
      <c r="F80" s="141" t="s">
        <v>302</v>
      </c>
      <c r="G80" s="141" t="s">
        <v>277</v>
      </c>
      <c r="H80" s="151">
        <v>548893.69999999995</v>
      </c>
      <c r="I80" s="151">
        <v>420137.21</v>
      </c>
      <c r="J80" s="151">
        <v>548893.69999999995</v>
      </c>
      <c r="K80" s="151">
        <v>420137.21</v>
      </c>
      <c r="L80" s="141" t="s">
        <v>88</v>
      </c>
      <c r="M80" s="141" t="s">
        <v>88</v>
      </c>
      <c r="N80" s="141" t="s">
        <v>303</v>
      </c>
      <c r="O80" s="141" t="s">
        <v>302</v>
      </c>
      <c r="P80" s="141" t="s">
        <v>88</v>
      </c>
      <c r="Q80" s="141" t="s">
        <v>88</v>
      </c>
      <c r="R80" s="141" t="s">
        <v>88</v>
      </c>
      <c r="S80" s="141" t="s">
        <v>88</v>
      </c>
      <c r="T80" s="141" t="s">
        <v>113</v>
      </c>
      <c r="U80" s="141"/>
      <c r="V80" s="141" t="s">
        <v>123</v>
      </c>
      <c r="W80" s="150" t="s">
        <v>320</v>
      </c>
      <c r="X80" s="143"/>
      <c r="Y80" s="144"/>
      <c r="Z80" s="143"/>
      <c r="AA80" s="144"/>
      <c r="AB80" s="141" t="s">
        <v>220</v>
      </c>
      <c r="AC80" s="141"/>
      <c r="AD80" s="165"/>
      <c r="AE80" s="145"/>
      <c r="AF80" s="146"/>
      <c r="AG80" s="147"/>
      <c r="AH80" s="146"/>
      <c r="AI80" s="147"/>
      <c r="AJ80" s="146"/>
      <c r="AK80" s="147"/>
      <c r="AL80" s="146"/>
      <c r="AM80" s="148"/>
      <c r="AN80" s="148"/>
      <c r="AO80" s="148"/>
      <c r="AP80" s="149" t="s">
        <v>304</v>
      </c>
      <c r="AQ80" s="67"/>
      <c r="AR80" s="159" t="str">
        <f t="shared" si="299"/>
        <v/>
      </c>
      <c r="AS80" s="160" t="str">
        <f t="shared" si="300"/>
        <v/>
      </c>
      <c r="AT80" s="161" t="str">
        <f t="shared" si="301"/>
        <v/>
      </c>
      <c r="AU80" s="186" t="str">
        <f t="shared" si="302"/>
        <v/>
      </c>
      <c r="AV80" s="160" t="str">
        <f t="shared" si="303"/>
        <v/>
      </c>
      <c r="AW80" s="194" t="str">
        <f t="shared" si="304"/>
        <v/>
      </c>
      <c r="AX80" s="159" t="str">
        <f t="shared" si="305"/>
        <v/>
      </c>
      <c r="AY80" s="160" t="str">
        <f t="shared" si="306"/>
        <v/>
      </c>
      <c r="AZ80" s="161" t="str">
        <f t="shared" si="307"/>
        <v/>
      </c>
      <c r="BA80" s="57"/>
      <c r="BB80" s="57"/>
      <c r="BC80" s="57"/>
      <c r="BD80" s="57"/>
      <c r="BE80" s="57"/>
      <c r="BF80" s="162" t="str">
        <f t="shared" si="308"/>
        <v>Afectat sau NU?</v>
      </c>
      <c r="BG80" s="160" t="str">
        <f t="shared" si="309"/>
        <v>-</v>
      </c>
      <c r="BH80" s="194" t="str">
        <f t="shared" si="310"/>
        <v>-</v>
      </c>
      <c r="BI80" s="162" t="str">
        <f t="shared" si="311"/>
        <v>Afectat sau NU?</v>
      </c>
      <c r="BJ80" s="160" t="str">
        <f t="shared" si="312"/>
        <v>-</v>
      </c>
      <c r="BK80" s="161" t="str">
        <f t="shared" si="313"/>
        <v>-</v>
      </c>
      <c r="BL80" s="200" t="str">
        <f t="shared" si="314"/>
        <v>Afectat sau NU?</v>
      </c>
      <c r="BM80" s="160" t="str">
        <f t="shared" si="315"/>
        <v>-</v>
      </c>
      <c r="BN80" s="161" t="str">
        <f t="shared" si="316"/>
        <v>-</v>
      </c>
    </row>
    <row r="81" spans="1:66" s="10" customFormat="1" ht="29.25" thickBot="1" x14ac:dyDescent="0.3">
      <c r="A81" s="140">
        <f t="shared" si="36"/>
        <v>66</v>
      </c>
      <c r="B81" s="141" t="s">
        <v>88</v>
      </c>
      <c r="C81" s="141" t="s">
        <v>81</v>
      </c>
      <c r="D81" s="142" t="s">
        <v>305</v>
      </c>
      <c r="E81" s="141">
        <v>130543</v>
      </c>
      <c r="F81" s="141" t="s">
        <v>306</v>
      </c>
      <c r="G81" s="141" t="s">
        <v>277</v>
      </c>
      <c r="H81" s="151">
        <v>581446.93000000005</v>
      </c>
      <c r="I81" s="151">
        <v>385348.31</v>
      </c>
      <c r="J81" s="151">
        <v>581446.93000000005</v>
      </c>
      <c r="K81" s="151">
        <v>385348.31</v>
      </c>
      <c r="L81" s="141" t="s">
        <v>88</v>
      </c>
      <c r="M81" s="141" t="s">
        <v>88</v>
      </c>
      <c r="N81" s="141" t="s">
        <v>307</v>
      </c>
      <c r="O81" s="141" t="s">
        <v>308</v>
      </c>
      <c r="P81" s="141" t="s">
        <v>88</v>
      </c>
      <c r="Q81" s="141" t="s">
        <v>88</v>
      </c>
      <c r="R81" s="141" t="s">
        <v>88</v>
      </c>
      <c r="S81" s="141" t="s">
        <v>88</v>
      </c>
      <c r="T81" s="141" t="s">
        <v>97</v>
      </c>
      <c r="U81" s="141"/>
      <c r="V81" s="141" t="s">
        <v>309</v>
      </c>
      <c r="W81" s="150" t="s">
        <v>320</v>
      </c>
      <c r="X81" s="143"/>
      <c r="Y81" s="144"/>
      <c r="Z81" s="143"/>
      <c r="AA81" s="144"/>
      <c r="AB81" s="141" t="s">
        <v>220</v>
      </c>
      <c r="AC81" s="141"/>
      <c r="AD81" s="165"/>
      <c r="AE81" s="145"/>
      <c r="AF81" s="146"/>
      <c r="AG81" s="147"/>
      <c r="AH81" s="146"/>
      <c r="AI81" s="147"/>
      <c r="AJ81" s="146"/>
      <c r="AK81" s="147"/>
      <c r="AL81" s="146"/>
      <c r="AM81" s="148"/>
      <c r="AN81" s="148"/>
      <c r="AO81" s="148"/>
      <c r="AP81" s="149" t="s">
        <v>268</v>
      </c>
      <c r="AQ81" s="67"/>
      <c r="AR81" s="159" t="str">
        <f t="shared" si="299"/>
        <v/>
      </c>
      <c r="AS81" s="160" t="str">
        <f t="shared" si="300"/>
        <v/>
      </c>
      <c r="AT81" s="161" t="str">
        <f t="shared" si="301"/>
        <v/>
      </c>
      <c r="AU81" s="186" t="str">
        <f t="shared" si="302"/>
        <v/>
      </c>
      <c r="AV81" s="160" t="str">
        <f t="shared" si="303"/>
        <v/>
      </c>
      <c r="AW81" s="194" t="str">
        <f t="shared" si="304"/>
        <v/>
      </c>
      <c r="AX81" s="159" t="str">
        <f t="shared" si="305"/>
        <v/>
      </c>
      <c r="AY81" s="160" t="str">
        <f t="shared" si="306"/>
        <v/>
      </c>
      <c r="AZ81" s="161" t="str">
        <f t="shared" si="307"/>
        <v/>
      </c>
      <c r="BA81" s="57"/>
      <c r="BB81" s="57"/>
      <c r="BC81" s="57"/>
      <c r="BD81" s="57"/>
      <c r="BE81" s="57"/>
      <c r="BF81" s="162" t="str">
        <f t="shared" si="308"/>
        <v>Afectat sau NU?</v>
      </c>
      <c r="BG81" s="160" t="str">
        <f t="shared" si="309"/>
        <v>-</v>
      </c>
      <c r="BH81" s="194" t="str">
        <f t="shared" si="310"/>
        <v>-</v>
      </c>
      <c r="BI81" s="162" t="str">
        <f t="shared" si="311"/>
        <v>Afectat sau NU?</v>
      </c>
      <c r="BJ81" s="160" t="str">
        <f t="shared" si="312"/>
        <v>-</v>
      </c>
      <c r="BK81" s="161" t="str">
        <f t="shared" si="313"/>
        <v>-</v>
      </c>
      <c r="BL81" s="200" t="str">
        <f t="shared" si="314"/>
        <v>Afectat sau NU?</v>
      </c>
      <c r="BM81" s="160" t="str">
        <f t="shared" si="315"/>
        <v>-</v>
      </c>
      <c r="BN81" s="161" t="str">
        <f t="shared" si="316"/>
        <v>-</v>
      </c>
    </row>
    <row r="82" spans="1:66" s="10" customFormat="1" ht="29.25" thickBot="1" x14ac:dyDescent="0.3">
      <c r="A82" s="140">
        <f t="shared" si="36"/>
        <v>67</v>
      </c>
      <c r="B82" s="141" t="s">
        <v>88</v>
      </c>
      <c r="C82" s="141" t="s">
        <v>81</v>
      </c>
      <c r="D82" s="142" t="s">
        <v>321</v>
      </c>
      <c r="E82" s="141">
        <v>131158</v>
      </c>
      <c r="F82" s="141" t="s">
        <v>322</v>
      </c>
      <c r="G82" s="141" t="s">
        <v>277</v>
      </c>
      <c r="H82" s="151">
        <v>552081.85</v>
      </c>
      <c r="I82" s="151">
        <v>411912.9</v>
      </c>
      <c r="J82" s="151">
        <v>552081.85</v>
      </c>
      <c r="K82" s="151">
        <v>411912.9</v>
      </c>
      <c r="L82" s="141" t="s">
        <v>88</v>
      </c>
      <c r="M82" s="141" t="s">
        <v>88</v>
      </c>
      <c r="N82" s="141" t="s">
        <v>323</v>
      </c>
      <c r="O82" s="141" t="s">
        <v>324</v>
      </c>
      <c r="P82" s="141" t="s">
        <v>88</v>
      </c>
      <c r="Q82" s="141" t="s">
        <v>88</v>
      </c>
      <c r="R82" s="141" t="s">
        <v>88</v>
      </c>
      <c r="S82" s="141" t="s">
        <v>88</v>
      </c>
      <c r="T82" s="141" t="s">
        <v>97</v>
      </c>
      <c r="U82" s="141"/>
      <c r="V82" s="141" t="s">
        <v>325</v>
      </c>
      <c r="W82" s="150" t="s">
        <v>631</v>
      </c>
      <c r="X82" s="143"/>
      <c r="Y82" s="144"/>
      <c r="Z82" s="143"/>
      <c r="AA82" s="144"/>
      <c r="AB82" s="141" t="s">
        <v>220</v>
      </c>
      <c r="AC82" s="141"/>
      <c r="AD82" s="165" t="s">
        <v>630</v>
      </c>
      <c r="AE82" s="145"/>
      <c r="AF82" s="146"/>
      <c r="AG82" s="147"/>
      <c r="AH82" s="146"/>
      <c r="AI82" s="147"/>
      <c r="AJ82" s="146"/>
      <c r="AK82" s="147"/>
      <c r="AL82" s="146"/>
      <c r="AM82" s="148"/>
      <c r="AN82" s="148"/>
      <c r="AO82" s="148"/>
      <c r="AP82" s="149" t="s">
        <v>240</v>
      </c>
      <c r="AQ82" s="67"/>
      <c r="AR82" s="159" t="str">
        <f t="shared" si="299"/>
        <v/>
      </c>
      <c r="AS82" s="160" t="str">
        <f t="shared" si="300"/>
        <v/>
      </c>
      <c r="AT82" s="161" t="str">
        <f t="shared" si="301"/>
        <v/>
      </c>
      <c r="AU82" s="159" t="str">
        <f t="shared" si="302"/>
        <v/>
      </c>
      <c r="AV82" s="160" t="str">
        <f t="shared" si="303"/>
        <v/>
      </c>
      <c r="AW82" s="161" t="str">
        <f t="shared" si="304"/>
        <v/>
      </c>
      <c r="AX82" s="159" t="str">
        <f t="shared" si="305"/>
        <v/>
      </c>
      <c r="AY82" s="160" t="str">
        <f t="shared" si="306"/>
        <v/>
      </c>
      <c r="AZ82" s="161" t="str">
        <f t="shared" si="307"/>
        <v/>
      </c>
      <c r="BA82" s="57"/>
      <c r="BB82" s="57"/>
      <c r="BC82" s="57"/>
      <c r="BD82" s="57"/>
      <c r="BE82" s="57"/>
      <c r="BF82" s="162" t="str">
        <f t="shared" si="308"/>
        <v>Afectat sau NU?</v>
      </c>
      <c r="BG82" s="160" t="str">
        <f t="shared" si="309"/>
        <v>-</v>
      </c>
      <c r="BH82" s="194" t="str">
        <f t="shared" si="310"/>
        <v>-</v>
      </c>
      <c r="BI82" s="162" t="str">
        <f t="shared" si="311"/>
        <v>Afectat sau NU?</v>
      </c>
      <c r="BJ82" s="160" t="str">
        <f t="shared" si="312"/>
        <v>-</v>
      </c>
      <c r="BK82" s="161" t="str">
        <f t="shared" si="313"/>
        <v>-</v>
      </c>
      <c r="BL82" s="200" t="str">
        <f t="shared" si="314"/>
        <v>Afectat sau NU?</v>
      </c>
      <c r="BM82" s="160" t="str">
        <f t="shared" si="315"/>
        <v>-</v>
      </c>
      <c r="BN82" s="161" t="str">
        <f t="shared" si="316"/>
        <v>-</v>
      </c>
    </row>
    <row r="83" spans="1:66" s="10" customFormat="1" ht="43.5" thickBot="1" x14ac:dyDescent="0.3">
      <c r="A83" s="140">
        <f t="shared" si="36"/>
        <v>68</v>
      </c>
      <c r="B83" s="141" t="s">
        <v>88</v>
      </c>
      <c r="C83" s="141" t="s">
        <v>81</v>
      </c>
      <c r="D83" s="142" t="s">
        <v>326</v>
      </c>
      <c r="E83" s="320">
        <v>105428</v>
      </c>
      <c r="F83" s="320" t="s">
        <v>327</v>
      </c>
      <c r="G83" s="320" t="s">
        <v>213</v>
      </c>
      <c r="H83" s="322">
        <v>595033.81999999995</v>
      </c>
      <c r="I83" s="322">
        <v>336741.93</v>
      </c>
      <c r="J83" s="322">
        <v>595033.81999999995</v>
      </c>
      <c r="K83" s="322">
        <v>336741.93</v>
      </c>
      <c r="L83" s="141" t="s">
        <v>88</v>
      </c>
      <c r="M83" s="141" t="s">
        <v>88</v>
      </c>
      <c r="N83" s="320" t="s">
        <v>328</v>
      </c>
      <c r="O83" s="320" t="s">
        <v>327</v>
      </c>
      <c r="P83" s="141" t="s">
        <v>88</v>
      </c>
      <c r="Q83" s="141" t="s">
        <v>88</v>
      </c>
      <c r="R83" s="141" t="s">
        <v>88</v>
      </c>
      <c r="S83" s="141" t="s">
        <v>88</v>
      </c>
      <c r="T83" s="320" t="s">
        <v>113</v>
      </c>
      <c r="U83" s="141"/>
      <c r="V83" s="320" t="s">
        <v>252</v>
      </c>
      <c r="W83" s="321" t="s">
        <v>329</v>
      </c>
      <c r="X83" s="143"/>
      <c r="Y83" s="144"/>
      <c r="Z83" s="143"/>
      <c r="AA83" s="144"/>
      <c r="AB83" s="141" t="s">
        <v>220</v>
      </c>
      <c r="AC83" s="141" t="s">
        <v>554</v>
      </c>
      <c r="AD83" s="165"/>
      <c r="AE83" s="145"/>
      <c r="AF83" s="146"/>
      <c r="AG83" s="147"/>
      <c r="AH83" s="146"/>
      <c r="AI83" s="147"/>
      <c r="AJ83" s="146"/>
      <c r="AK83" s="147"/>
      <c r="AL83" s="146"/>
      <c r="AM83" s="148"/>
      <c r="AN83" s="148"/>
      <c r="AO83" s="148"/>
      <c r="AP83" s="149" t="s">
        <v>240</v>
      </c>
      <c r="AQ83" s="67"/>
      <c r="AR83" s="159" t="str">
        <f t="shared" si="299"/>
        <v/>
      </c>
      <c r="AS83" s="160" t="str">
        <f t="shared" si="300"/>
        <v/>
      </c>
      <c r="AT83" s="161" t="str">
        <f t="shared" si="301"/>
        <v/>
      </c>
      <c r="AU83" s="186" t="str">
        <f t="shared" si="302"/>
        <v/>
      </c>
      <c r="AV83" s="160" t="str">
        <f t="shared" si="303"/>
        <v/>
      </c>
      <c r="AW83" s="194" t="str">
        <f t="shared" si="304"/>
        <v/>
      </c>
      <c r="AX83" s="159" t="str">
        <f t="shared" si="305"/>
        <v/>
      </c>
      <c r="AY83" s="160" t="str">
        <f t="shared" si="306"/>
        <v/>
      </c>
      <c r="AZ83" s="161" t="str">
        <f t="shared" si="307"/>
        <v/>
      </c>
      <c r="BA83" s="57"/>
      <c r="BB83" s="57"/>
      <c r="BC83" s="57"/>
      <c r="BD83" s="57"/>
      <c r="BE83" s="57"/>
      <c r="BF83" s="162" t="str">
        <f t="shared" si="308"/>
        <v>Afectat sau NU?</v>
      </c>
      <c r="BG83" s="160" t="str">
        <f t="shared" si="309"/>
        <v>-</v>
      </c>
      <c r="BH83" s="194" t="str">
        <f t="shared" si="310"/>
        <v>-</v>
      </c>
      <c r="BI83" s="162" t="str">
        <f t="shared" si="311"/>
        <v>Afectat sau NU?</v>
      </c>
      <c r="BJ83" s="160" t="str">
        <f t="shared" si="312"/>
        <v>-</v>
      </c>
      <c r="BK83" s="161" t="str">
        <f t="shared" si="313"/>
        <v>-</v>
      </c>
      <c r="BL83" s="200" t="str">
        <f t="shared" si="314"/>
        <v>Afectat sau NU?</v>
      </c>
      <c r="BM83" s="160" t="str">
        <f t="shared" si="315"/>
        <v>-</v>
      </c>
      <c r="BN83" s="161" t="str">
        <f t="shared" si="316"/>
        <v>-</v>
      </c>
    </row>
    <row r="84" spans="1:66" s="10" customFormat="1" ht="29.25" thickBot="1" x14ac:dyDescent="0.3">
      <c r="A84" s="140">
        <f t="shared" si="36"/>
        <v>69</v>
      </c>
      <c r="B84" s="141" t="s">
        <v>88</v>
      </c>
      <c r="C84" s="141" t="s">
        <v>81</v>
      </c>
      <c r="D84" s="142" t="s">
        <v>330</v>
      </c>
      <c r="E84" s="141">
        <v>67069</v>
      </c>
      <c r="F84" s="141" t="s">
        <v>331</v>
      </c>
      <c r="G84" s="141" t="s">
        <v>292</v>
      </c>
      <c r="H84" s="151">
        <v>571928</v>
      </c>
      <c r="I84" s="151">
        <v>361161.04</v>
      </c>
      <c r="J84" s="151">
        <v>571928</v>
      </c>
      <c r="K84" s="151">
        <v>361161.04</v>
      </c>
      <c r="L84" s="141" t="s">
        <v>88</v>
      </c>
      <c r="M84" s="141" t="s">
        <v>88</v>
      </c>
      <c r="N84" s="141" t="s">
        <v>332</v>
      </c>
      <c r="O84" s="141" t="s">
        <v>333</v>
      </c>
      <c r="P84" s="141" t="s">
        <v>88</v>
      </c>
      <c r="Q84" s="141" t="s">
        <v>88</v>
      </c>
      <c r="R84" s="141" t="s">
        <v>88</v>
      </c>
      <c r="S84" s="141" t="s">
        <v>88</v>
      </c>
      <c r="T84" s="141" t="s">
        <v>113</v>
      </c>
      <c r="U84" s="141"/>
      <c r="V84" s="141" t="s">
        <v>123</v>
      </c>
      <c r="W84" s="150" t="s">
        <v>320</v>
      </c>
      <c r="X84" s="143"/>
      <c r="Y84" s="144"/>
      <c r="Z84" s="143"/>
      <c r="AA84" s="144"/>
      <c r="AB84" s="141" t="s">
        <v>220</v>
      </c>
      <c r="AC84" s="141"/>
      <c r="AD84" s="165"/>
      <c r="AE84" s="145"/>
      <c r="AF84" s="146"/>
      <c r="AG84" s="147"/>
      <c r="AH84" s="146"/>
      <c r="AI84" s="147"/>
      <c r="AJ84" s="146"/>
      <c r="AK84" s="147"/>
      <c r="AL84" s="146"/>
      <c r="AM84" s="148"/>
      <c r="AN84" s="148"/>
      <c r="AO84" s="148"/>
      <c r="AP84" s="149" t="s">
        <v>240</v>
      </c>
      <c r="AQ84" s="67"/>
      <c r="AR84" s="159" t="str">
        <f t="shared" si="299"/>
        <v/>
      </c>
      <c r="AS84" s="160" t="str">
        <f t="shared" si="300"/>
        <v/>
      </c>
      <c r="AT84" s="161" t="str">
        <f t="shared" si="301"/>
        <v/>
      </c>
      <c r="AU84" s="186" t="str">
        <f t="shared" si="302"/>
        <v/>
      </c>
      <c r="AV84" s="160" t="str">
        <f t="shared" si="303"/>
        <v/>
      </c>
      <c r="AW84" s="194" t="str">
        <f t="shared" si="304"/>
        <v/>
      </c>
      <c r="AX84" s="159" t="str">
        <f t="shared" si="305"/>
        <v/>
      </c>
      <c r="AY84" s="160" t="str">
        <f t="shared" si="306"/>
        <v/>
      </c>
      <c r="AZ84" s="161" t="str">
        <f t="shared" si="307"/>
        <v/>
      </c>
      <c r="BA84" s="57"/>
      <c r="BB84" s="57"/>
      <c r="BC84" s="57"/>
      <c r="BD84" s="57"/>
      <c r="BE84" s="57"/>
      <c r="BF84" s="162" t="str">
        <f t="shared" si="308"/>
        <v>Afectat sau NU?</v>
      </c>
      <c r="BG84" s="160" t="str">
        <f t="shared" si="309"/>
        <v>-</v>
      </c>
      <c r="BH84" s="194" t="str">
        <f t="shared" si="310"/>
        <v>-</v>
      </c>
      <c r="BI84" s="162" t="str">
        <f t="shared" si="311"/>
        <v>Afectat sau NU?</v>
      </c>
      <c r="BJ84" s="160" t="str">
        <f t="shared" si="312"/>
        <v>-</v>
      </c>
      <c r="BK84" s="161" t="str">
        <f t="shared" si="313"/>
        <v>-</v>
      </c>
      <c r="BL84" s="200" t="str">
        <f t="shared" si="314"/>
        <v>Afectat sau NU?</v>
      </c>
      <c r="BM84" s="160" t="str">
        <f t="shared" si="315"/>
        <v>-</v>
      </c>
      <c r="BN84" s="161" t="str">
        <f t="shared" si="316"/>
        <v>-</v>
      </c>
    </row>
    <row r="85" spans="1:66" s="10" customFormat="1" x14ac:dyDescent="0.25">
      <c r="A85" s="58">
        <f t="shared" si="36"/>
        <v>70</v>
      </c>
      <c r="B85" s="59" t="s">
        <v>88</v>
      </c>
      <c r="C85" s="59" t="s">
        <v>81</v>
      </c>
      <c r="D85" s="60" t="s">
        <v>334</v>
      </c>
      <c r="E85" s="59">
        <v>135958</v>
      </c>
      <c r="F85" s="59" t="s">
        <v>335</v>
      </c>
      <c r="G85" s="59" t="s">
        <v>277</v>
      </c>
      <c r="H85" s="61">
        <v>591730.05000000005</v>
      </c>
      <c r="I85" s="61">
        <v>384301.09</v>
      </c>
      <c r="J85" s="61">
        <v>591730.05000000005</v>
      </c>
      <c r="K85" s="61">
        <v>384301.09</v>
      </c>
      <c r="L85" s="59" t="s">
        <v>88</v>
      </c>
      <c r="M85" s="59" t="s">
        <v>88</v>
      </c>
      <c r="N85" s="59" t="s">
        <v>336</v>
      </c>
      <c r="O85" s="59" t="s">
        <v>335</v>
      </c>
      <c r="P85" s="59" t="s">
        <v>88</v>
      </c>
      <c r="Q85" s="59" t="s">
        <v>88</v>
      </c>
      <c r="R85" s="59" t="s">
        <v>88</v>
      </c>
      <c r="S85" s="59" t="s">
        <v>88</v>
      </c>
      <c r="T85" s="59" t="s">
        <v>113</v>
      </c>
      <c r="U85" s="59"/>
      <c r="V85" s="59" t="s">
        <v>123</v>
      </c>
      <c r="W85" s="62" t="s">
        <v>320</v>
      </c>
      <c r="X85" s="63"/>
      <c r="Y85" s="64"/>
      <c r="Z85" s="63"/>
      <c r="AA85" s="64"/>
      <c r="AB85" s="59" t="s">
        <v>220</v>
      </c>
      <c r="AC85" s="59"/>
      <c r="AD85" s="134"/>
      <c r="AE85" s="136"/>
      <c r="AF85" s="137"/>
      <c r="AG85" s="138"/>
      <c r="AH85" s="137"/>
      <c r="AI85" s="138"/>
      <c r="AJ85" s="137"/>
      <c r="AK85" s="138"/>
      <c r="AL85" s="137"/>
      <c r="AM85" s="139"/>
      <c r="AN85" s="139"/>
      <c r="AO85" s="139"/>
      <c r="AP85" s="66" t="s">
        <v>268</v>
      </c>
      <c r="AQ85" s="67"/>
      <c r="AR85" s="68" t="str">
        <f t="shared" si="299"/>
        <v/>
      </c>
      <c r="AS85" s="69" t="str">
        <f t="shared" si="300"/>
        <v/>
      </c>
      <c r="AT85" s="70" t="str">
        <f t="shared" si="301"/>
        <v/>
      </c>
      <c r="AU85" s="180" t="str">
        <f t="shared" si="302"/>
        <v/>
      </c>
      <c r="AV85" s="69" t="str">
        <f t="shared" si="303"/>
        <v/>
      </c>
      <c r="AW85" s="188" t="str">
        <f t="shared" si="304"/>
        <v/>
      </c>
      <c r="AX85" s="68" t="str">
        <f t="shared" si="305"/>
        <v/>
      </c>
      <c r="AY85" s="69" t="str">
        <f t="shared" si="306"/>
        <v/>
      </c>
      <c r="AZ85" s="70" t="str">
        <f t="shared" si="307"/>
        <v/>
      </c>
      <c r="BA85" s="57"/>
      <c r="BB85" s="57"/>
      <c r="BC85" s="57"/>
      <c r="BD85" s="57"/>
      <c r="BE85" s="57"/>
      <c r="BF85" s="71" t="str">
        <f t="shared" si="308"/>
        <v>Afectat sau NU?</v>
      </c>
      <c r="BG85" s="69" t="str">
        <f t="shared" si="309"/>
        <v>-</v>
      </c>
      <c r="BH85" s="188" t="str">
        <f t="shared" si="310"/>
        <v>-</v>
      </c>
      <c r="BI85" s="71" t="str">
        <f t="shared" si="311"/>
        <v>Afectat sau NU?</v>
      </c>
      <c r="BJ85" s="69" t="str">
        <f t="shared" si="312"/>
        <v>-</v>
      </c>
      <c r="BK85" s="70" t="str">
        <f t="shared" si="313"/>
        <v>-</v>
      </c>
      <c r="BL85" s="337" t="str">
        <f t="shared" si="314"/>
        <v>Afectat sau NU?</v>
      </c>
      <c r="BM85" s="69" t="str">
        <f t="shared" si="315"/>
        <v>-</v>
      </c>
      <c r="BN85" s="70" t="str">
        <f t="shared" si="316"/>
        <v>-</v>
      </c>
    </row>
    <row r="86" spans="1:66" s="10" customFormat="1" ht="15" thickBot="1" x14ac:dyDescent="0.3">
      <c r="A86" s="90">
        <f t="shared" ref="A86:A142" si="317">A85+1</f>
        <v>71</v>
      </c>
      <c r="B86" s="91" t="s">
        <v>88</v>
      </c>
      <c r="C86" s="91" t="s">
        <v>81</v>
      </c>
      <c r="D86" s="92" t="s">
        <v>334</v>
      </c>
      <c r="E86" s="91">
        <v>135958</v>
      </c>
      <c r="F86" s="91" t="s">
        <v>337</v>
      </c>
      <c r="G86" s="91" t="s">
        <v>277</v>
      </c>
      <c r="H86" s="93">
        <v>591722.69999999995</v>
      </c>
      <c r="I86" s="93">
        <v>384288.61</v>
      </c>
      <c r="J86" s="93">
        <v>591722.69999999995</v>
      </c>
      <c r="K86" s="93">
        <v>384288.61</v>
      </c>
      <c r="L86" s="91" t="s">
        <v>88</v>
      </c>
      <c r="M86" s="91" t="s">
        <v>88</v>
      </c>
      <c r="N86" s="91" t="s">
        <v>338</v>
      </c>
      <c r="O86" s="91" t="s">
        <v>339</v>
      </c>
      <c r="P86" s="91" t="s">
        <v>88</v>
      </c>
      <c r="Q86" s="91" t="s">
        <v>88</v>
      </c>
      <c r="R86" s="91" t="s">
        <v>88</v>
      </c>
      <c r="S86" s="91" t="s">
        <v>88</v>
      </c>
      <c r="T86" s="91" t="s">
        <v>113</v>
      </c>
      <c r="U86" s="91"/>
      <c r="V86" s="91" t="s">
        <v>123</v>
      </c>
      <c r="W86" s="94" t="s">
        <v>320</v>
      </c>
      <c r="X86" s="82"/>
      <c r="Y86" s="81"/>
      <c r="Z86" s="82"/>
      <c r="AA86" s="81"/>
      <c r="AB86" s="91" t="s">
        <v>220</v>
      </c>
      <c r="AC86" s="91"/>
      <c r="AD86" s="135"/>
      <c r="AE86" s="106"/>
      <c r="AF86" s="102"/>
      <c r="AG86" s="103"/>
      <c r="AH86" s="102"/>
      <c r="AI86" s="103"/>
      <c r="AJ86" s="102"/>
      <c r="AK86" s="103"/>
      <c r="AL86" s="102"/>
      <c r="AM86" s="104"/>
      <c r="AN86" s="104"/>
      <c r="AO86" s="104"/>
      <c r="AP86" s="83" t="s">
        <v>268</v>
      </c>
      <c r="AQ86" s="67"/>
      <c r="AR86" s="95" t="str">
        <f t="shared" si="299"/>
        <v/>
      </c>
      <c r="AS86" s="96" t="str">
        <f t="shared" si="300"/>
        <v/>
      </c>
      <c r="AT86" s="97" t="str">
        <f t="shared" si="301"/>
        <v/>
      </c>
      <c r="AU86" s="182" t="str">
        <f t="shared" si="302"/>
        <v/>
      </c>
      <c r="AV86" s="96" t="str">
        <f t="shared" si="303"/>
        <v/>
      </c>
      <c r="AW86" s="190" t="str">
        <f t="shared" si="304"/>
        <v/>
      </c>
      <c r="AX86" s="95" t="str">
        <f t="shared" si="305"/>
        <v/>
      </c>
      <c r="AY86" s="96" t="str">
        <f t="shared" si="306"/>
        <v/>
      </c>
      <c r="AZ86" s="97" t="str">
        <f t="shared" si="307"/>
        <v/>
      </c>
      <c r="BA86" s="57"/>
      <c r="BB86" s="57"/>
      <c r="BC86" s="57"/>
      <c r="BD86" s="57"/>
      <c r="BE86" s="57"/>
      <c r="BF86" s="98" t="str">
        <f t="shared" si="308"/>
        <v>Afectat sau NU?</v>
      </c>
      <c r="BG86" s="96" t="str">
        <f t="shared" si="309"/>
        <v>-</v>
      </c>
      <c r="BH86" s="190" t="str">
        <f t="shared" si="310"/>
        <v>-</v>
      </c>
      <c r="BI86" s="98" t="str">
        <f t="shared" si="311"/>
        <v>Afectat sau NU?</v>
      </c>
      <c r="BJ86" s="96" t="str">
        <f t="shared" si="312"/>
        <v>-</v>
      </c>
      <c r="BK86" s="97" t="str">
        <f t="shared" si="313"/>
        <v>-</v>
      </c>
      <c r="BL86" s="198" t="str">
        <f t="shared" si="314"/>
        <v>Afectat sau NU?</v>
      </c>
      <c r="BM86" s="96" t="str">
        <f t="shared" si="315"/>
        <v>-</v>
      </c>
      <c r="BN86" s="97" t="str">
        <f t="shared" si="316"/>
        <v>-</v>
      </c>
    </row>
    <row r="87" spans="1:66" s="10" customFormat="1" x14ac:dyDescent="0.25">
      <c r="A87" s="58">
        <f t="shared" si="317"/>
        <v>72</v>
      </c>
      <c r="B87" s="59" t="s">
        <v>88</v>
      </c>
      <c r="C87" s="59" t="s">
        <v>81</v>
      </c>
      <c r="D87" s="60" t="s">
        <v>305</v>
      </c>
      <c r="E87" s="59">
        <v>130543</v>
      </c>
      <c r="F87" s="59" t="s">
        <v>340</v>
      </c>
      <c r="G87" s="59" t="s">
        <v>277</v>
      </c>
      <c r="H87" s="61">
        <v>576786.91</v>
      </c>
      <c r="I87" s="61">
        <v>384819.6</v>
      </c>
      <c r="J87" s="61">
        <v>576786.91</v>
      </c>
      <c r="K87" s="61">
        <v>384819.6</v>
      </c>
      <c r="L87" s="59" t="s">
        <v>88</v>
      </c>
      <c r="M87" s="59" t="s">
        <v>88</v>
      </c>
      <c r="N87" s="59" t="s">
        <v>341</v>
      </c>
      <c r="O87" s="59" t="s">
        <v>342</v>
      </c>
      <c r="P87" s="59" t="s">
        <v>88</v>
      </c>
      <c r="Q87" s="59" t="s">
        <v>88</v>
      </c>
      <c r="R87" s="59" t="s">
        <v>88</v>
      </c>
      <c r="S87" s="59" t="s">
        <v>88</v>
      </c>
      <c r="T87" s="59" t="s">
        <v>113</v>
      </c>
      <c r="U87" s="59"/>
      <c r="V87" s="59" t="s">
        <v>123</v>
      </c>
      <c r="W87" s="62" t="s">
        <v>320</v>
      </c>
      <c r="X87" s="63"/>
      <c r="Y87" s="64"/>
      <c r="Z87" s="63"/>
      <c r="AA87" s="64"/>
      <c r="AB87" s="59" t="s">
        <v>220</v>
      </c>
      <c r="AC87" s="59"/>
      <c r="AD87" s="134"/>
      <c r="AE87" s="136"/>
      <c r="AF87" s="137"/>
      <c r="AG87" s="138"/>
      <c r="AH87" s="137"/>
      <c r="AI87" s="138"/>
      <c r="AJ87" s="137"/>
      <c r="AK87" s="138"/>
      <c r="AL87" s="137"/>
      <c r="AM87" s="139"/>
      <c r="AN87" s="139"/>
      <c r="AO87" s="139"/>
      <c r="AP87" s="66" t="s">
        <v>268</v>
      </c>
      <c r="AQ87" s="67"/>
      <c r="AR87" s="68" t="str">
        <f t="shared" si="299"/>
        <v/>
      </c>
      <c r="AS87" s="69" t="str">
        <f t="shared" si="300"/>
        <v/>
      </c>
      <c r="AT87" s="70" t="str">
        <f t="shared" si="301"/>
        <v/>
      </c>
      <c r="AU87" s="180" t="str">
        <f t="shared" si="302"/>
        <v/>
      </c>
      <c r="AV87" s="69" t="str">
        <f t="shared" si="303"/>
        <v/>
      </c>
      <c r="AW87" s="188" t="str">
        <f t="shared" si="304"/>
        <v/>
      </c>
      <c r="AX87" s="68" t="str">
        <f t="shared" si="305"/>
        <v/>
      </c>
      <c r="AY87" s="69" t="str">
        <f t="shared" si="306"/>
        <v/>
      </c>
      <c r="AZ87" s="70" t="str">
        <f t="shared" si="307"/>
        <v/>
      </c>
      <c r="BA87" s="57"/>
      <c r="BB87" s="57"/>
      <c r="BC87" s="57"/>
      <c r="BD87" s="57"/>
      <c r="BE87" s="57"/>
      <c r="BF87" s="71" t="str">
        <f t="shared" si="308"/>
        <v>Afectat sau NU?</v>
      </c>
      <c r="BG87" s="69" t="str">
        <f t="shared" si="309"/>
        <v>-</v>
      </c>
      <c r="BH87" s="188" t="str">
        <f t="shared" si="310"/>
        <v>-</v>
      </c>
      <c r="BI87" s="71" t="str">
        <f t="shared" si="311"/>
        <v>Afectat sau NU?</v>
      </c>
      <c r="BJ87" s="69" t="str">
        <f t="shared" si="312"/>
        <v>-</v>
      </c>
      <c r="BK87" s="70" t="str">
        <f t="shared" si="313"/>
        <v>-</v>
      </c>
      <c r="BL87" s="337" t="str">
        <f t="shared" si="314"/>
        <v>Afectat sau NU?</v>
      </c>
      <c r="BM87" s="69" t="str">
        <f t="shared" si="315"/>
        <v>-</v>
      </c>
      <c r="BN87" s="70" t="str">
        <f t="shared" si="316"/>
        <v>-</v>
      </c>
    </row>
    <row r="88" spans="1:66" s="10" customFormat="1" x14ac:dyDescent="0.25">
      <c r="A88" s="72">
        <f t="shared" si="317"/>
        <v>73</v>
      </c>
      <c r="B88" s="73" t="s">
        <v>88</v>
      </c>
      <c r="C88" s="73" t="s">
        <v>81</v>
      </c>
      <c r="D88" s="74" t="s">
        <v>305</v>
      </c>
      <c r="E88" s="73">
        <v>130909</v>
      </c>
      <c r="F88" s="73" t="s">
        <v>343</v>
      </c>
      <c r="G88" s="73" t="s">
        <v>277</v>
      </c>
      <c r="H88" s="75">
        <v>576668.51</v>
      </c>
      <c r="I88" s="75">
        <v>380637.18</v>
      </c>
      <c r="J88" s="75">
        <v>576668.51</v>
      </c>
      <c r="K88" s="75">
        <v>380637.18</v>
      </c>
      <c r="L88" s="73" t="s">
        <v>88</v>
      </c>
      <c r="M88" s="73" t="s">
        <v>88</v>
      </c>
      <c r="N88" s="73" t="s">
        <v>344</v>
      </c>
      <c r="O88" s="73" t="s">
        <v>345</v>
      </c>
      <c r="P88" s="73" t="s">
        <v>88</v>
      </c>
      <c r="Q88" s="73" t="s">
        <v>88</v>
      </c>
      <c r="R88" s="73" t="s">
        <v>88</v>
      </c>
      <c r="S88" s="73" t="s">
        <v>88</v>
      </c>
      <c r="T88" s="73" t="s">
        <v>113</v>
      </c>
      <c r="U88" s="73"/>
      <c r="V88" s="73" t="s">
        <v>123</v>
      </c>
      <c r="W88" s="76" t="s">
        <v>320</v>
      </c>
      <c r="X88" s="77"/>
      <c r="Y88" s="78"/>
      <c r="Z88" s="77"/>
      <c r="AA88" s="78"/>
      <c r="AB88" s="73" t="s">
        <v>220</v>
      </c>
      <c r="AC88" s="73"/>
      <c r="AD88" s="163"/>
      <c r="AE88" s="105"/>
      <c r="AF88" s="99"/>
      <c r="AG88" s="100"/>
      <c r="AH88" s="99"/>
      <c r="AI88" s="100"/>
      <c r="AJ88" s="99"/>
      <c r="AK88" s="100"/>
      <c r="AL88" s="99"/>
      <c r="AM88" s="101"/>
      <c r="AN88" s="101"/>
      <c r="AO88" s="101"/>
      <c r="AP88" s="80" t="s">
        <v>268</v>
      </c>
      <c r="AQ88" s="67"/>
      <c r="AR88" s="86" t="str">
        <f t="shared" ref="AR88:AR92" si="318">IF(B88="X",IF(AN88="","Afectat sau NU?",IF(AN88="DA",IF(((AK88+AL88)-(AE88+AF88))*24&lt;-720,"Neinformat",((AK88+AL88)-(AE88+AF88))*24),"Nu a fost afectat producator/consumator")),"")</f>
        <v/>
      </c>
      <c r="AS88" s="87" t="str">
        <f t="shared" ref="AS88:AS92" si="319">IF(B88="X",IF(AN88="DA",IF(AR88&lt;6,LEN(TRIM(V88))-LEN(SUBSTITUTE(V88,CHAR(44),""))+1,0),"-"),"")</f>
        <v/>
      </c>
      <c r="AT88" s="88" t="str">
        <f t="shared" ref="AT88:AT92" si="320">IF(B88="X",IF(AN88="DA",LEN(TRIM(V88))-LEN(SUBSTITUTE(V88,CHAR(44),""))+1,"-"),"")</f>
        <v/>
      </c>
      <c r="AU88" s="181" t="str">
        <f t="shared" ref="AU88:AU92" si="321">IF(B88="X",IF(AN88="","Afectat sau NU?",IF(AN88="DA",IF(((AI88+AJ88)-(AE88+AF88))*24&lt;-720,"Neinformat",((AI88+AJ88)-(AE88+AF88))*24),"Nu a fost afectat producator/consumator")),"")</f>
        <v/>
      </c>
      <c r="AV88" s="87" t="str">
        <f t="shared" ref="AV88:AV92" si="322">IF(B88="X",IF(AN88="DA",IF(AU88&lt;6,LEN(TRIM(U88))-LEN(SUBSTITUTE(U88,CHAR(44),""))+1,0),"-"),"")</f>
        <v/>
      </c>
      <c r="AW88" s="189" t="str">
        <f t="shared" ref="AW88:AW92" si="323">IF(B88="X",IF(AN88="DA",LEN(TRIM(U88))-LEN(SUBSTITUTE(U88,CHAR(44),""))+1,"-"),"")</f>
        <v/>
      </c>
      <c r="AX88" s="86" t="str">
        <f t="shared" ref="AX88:AX92" si="324">IF(B88="X",IF(AN88="","Afectat sau NU?",IF(AN88="DA",((AG88+AH88)-(AE88+AF88))*24,"Nu a fost afectat producator/consumator")),"")</f>
        <v/>
      </c>
      <c r="AY88" s="87" t="str">
        <f t="shared" ref="AY88:AY92" si="325">IF(B88="X",IF(AN88="DA",IF(AX88&gt;24,IF(BA88="NU",0,LEN(TRIM(V88))-LEN(SUBSTITUTE(V88,CHAR(44),""))+1),0),"-"),"")</f>
        <v/>
      </c>
      <c r="AZ88" s="88" t="str">
        <f t="shared" ref="AZ88:AZ92" si="326">IF(B88="X",IF(AN88="DA",IF(AX88&gt;24,LEN(TRIM(V88))-LEN(SUBSTITUTE(V88,CHAR(44),""))+1,0),"-"),"")</f>
        <v/>
      </c>
      <c r="BA88" s="57"/>
      <c r="BB88" s="57"/>
      <c r="BC88" s="57"/>
      <c r="BD88" s="57"/>
      <c r="BE88" s="57"/>
      <c r="BF88" s="89" t="str">
        <f t="shared" ref="BF88:BF92" si="327">IF(C88="X",IF(AN88="","Afectat sau NU?",IF(AN88="DA",IF(AK88="","Neinformat",NETWORKDAYS(AK88+AL88,AE88+AF88,$BS$2:$BS$14)-2),"Nu a fost afectat producator/consumator")),"")</f>
        <v>Afectat sau NU?</v>
      </c>
      <c r="BG88" s="87" t="str">
        <f t="shared" ref="BG88:BG92" si="328">IF(C88="X",IF(AN88="DA",IF(AND(BF88&gt;=5,AK88&lt;&gt;""),LEN(TRIM(V88))-LEN(SUBSTITUTE(V88,CHAR(44),""))+1,0),"-"),"")</f>
        <v>-</v>
      </c>
      <c r="BH88" s="189" t="str">
        <f t="shared" ref="BH88:BH92" si="329">IF(C88="X",IF(AN88="DA",LEN(TRIM(V88))-LEN(SUBSTITUTE(V88,CHAR(44),""))+1,"-"),"")</f>
        <v>-</v>
      </c>
      <c r="BI88" s="89" t="str">
        <f t="shared" ref="BI88:BI92" si="330">IF(C88="X",IF(AN88="","Afectat sau NU?",IF(AN88="DA",IF(AI88="","Neinformat",NETWORKDAYS(AI88+AJ88,AE88+AF88,$BS$2:$BS$14)-2),"Nu a fost afectat producator/consumator")),"")</f>
        <v>Afectat sau NU?</v>
      </c>
      <c r="BJ88" s="87" t="str">
        <f t="shared" ref="BJ88:BJ92" si="331">IF(C88="X",IF(AN88="DA",IF(AND(BI88&gt;=5,AI88&lt;&gt;""),LEN(TRIM(U88))-LEN(SUBSTITUTE(U88,CHAR(44),""))+1,0),"-"),"")</f>
        <v>-</v>
      </c>
      <c r="BK88" s="88" t="str">
        <f t="shared" ref="BK88:BK92" si="332">IF(C88="X",IF(AN88="DA",LEN(TRIM(U88))-LEN(SUBSTITUTE(U88,CHAR(44),""))+1,"-"),"")</f>
        <v>-</v>
      </c>
      <c r="BL88" s="197" t="str">
        <f t="shared" ref="BL88:BL92" si="333">IF(C88="X",IF(AN88="","Afectat sau NU?",IF(AN88="DA",((AG88+AH88)-(Z88+AA88))*24,"Nu a fost afectat producator/consumator")),"")</f>
        <v>Afectat sau NU?</v>
      </c>
      <c r="BM88" s="87" t="str">
        <f t="shared" ref="BM88:BM92" si="334">IF(C88="X",IF(AN88&lt;&gt;"DA","-",IF(AND(AN88="DA",BL88&lt;=0),LEN(TRIM(V88))-LEN(SUBSTITUTE(V88,CHAR(44),""))+1+LEN(TRIM(U88))-LEN(SUBSTITUTE(U88,CHAR(44),""))+1,0)),"")</f>
        <v>-</v>
      </c>
      <c r="BN88" s="88" t="str">
        <f t="shared" ref="BN88:BN92" si="335">IF(C88="X",IF(AN88="DA",LEN(TRIM(V88))-LEN(SUBSTITUTE(V88,CHAR(44),""))+1+LEN(TRIM(U88))-LEN(SUBSTITUTE(U88,CHAR(44),""))+1,"-"),"")</f>
        <v>-</v>
      </c>
    </row>
    <row r="89" spans="1:66" s="10" customFormat="1" x14ac:dyDescent="0.25">
      <c r="A89" s="72">
        <f t="shared" si="317"/>
        <v>74</v>
      </c>
      <c r="B89" s="73" t="s">
        <v>88</v>
      </c>
      <c r="C89" s="73" t="s">
        <v>81</v>
      </c>
      <c r="D89" s="74" t="s">
        <v>305</v>
      </c>
      <c r="E89" s="73">
        <v>130543</v>
      </c>
      <c r="F89" s="73" t="s">
        <v>340</v>
      </c>
      <c r="G89" s="73" t="s">
        <v>277</v>
      </c>
      <c r="H89" s="75">
        <v>572872.16</v>
      </c>
      <c r="I89" s="75">
        <v>380999.88</v>
      </c>
      <c r="J89" s="75">
        <v>572872.16</v>
      </c>
      <c r="K89" s="75">
        <v>380999.88</v>
      </c>
      <c r="L89" s="73" t="s">
        <v>88</v>
      </c>
      <c r="M89" s="73" t="s">
        <v>88</v>
      </c>
      <c r="N89" s="73" t="s">
        <v>346</v>
      </c>
      <c r="O89" s="73" t="s">
        <v>347</v>
      </c>
      <c r="P89" s="73" t="s">
        <v>88</v>
      </c>
      <c r="Q89" s="73" t="s">
        <v>88</v>
      </c>
      <c r="R89" s="73" t="s">
        <v>88</v>
      </c>
      <c r="S89" s="73" t="s">
        <v>88</v>
      </c>
      <c r="T89" s="73" t="s">
        <v>113</v>
      </c>
      <c r="U89" s="73"/>
      <c r="V89" s="73" t="s">
        <v>123</v>
      </c>
      <c r="W89" s="76" t="s">
        <v>320</v>
      </c>
      <c r="X89" s="77"/>
      <c r="Y89" s="78"/>
      <c r="Z89" s="77"/>
      <c r="AA89" s="78"/>
      <c r="AB89" s="73" t="s">
        <v>220</v>
      </c>
      <c r="AC89" s="73"/>
      <c r="AD89" s="163"/>
      <c r="AE89" s="105"/>
      <c r="AF89" s="99"/>
      <c r="AG89" s="100"/>
      <c r="AH89" s="99"/>
      <c r="AI89" s="100"/>
      <c r="AJ89" s="99"/>
      <c r="AK89" s="100"/>
      <c r="AL89" s="99"/>
      <c r="AM89" s="101"/>
      <c r="AN89" s="101"/>
      <c r="AO89" s="101"/>
      <c r="AP89" s="80" t="s">
        <v>268</v>
      </c>
      <c r="AQ89" s="67"/>
      <c r="AR89" s="86" t="str">
        <f t="shared" si="318"/>
        <v/>
      </c>
      <c r="AS89" s="87" t="str">
        <f t="shared" si="319"/>
        <v/>
      </c>
      <c r="AT89" s="88" t="str">
        <f t="shared" si="320"/>
        <v/>
      </c>
      <c r="AU89" s="181" t="str">
        <f t="shared" si="321"/>
        <v/>
      </c>
      <c r="AV89" s="87" t="str">
        <f t="shared" si="322"/>
        <v/>
      </c>
      <c r="AW89" s="189" t="str">
        <f t="shared" si="323"/>
        <v/>
      </c>
      <c r="AX89" s="86" t="str">
        <f t="shared" si="324"/>
        <v/>
      </c>
      <c r="AY89" s="87" t="str">
        <f t="shared" si="325"/>
        <v/>
      </c>
      <c r="AZ89" s="88" t="str">
        <f t="shared" si="326"/>
        <v/>
      </c>
      <c r="BA89" s="57"/>
      <c r="BB89" s="57"/>
      <c r="BC89" s="57"/>
      <c r="BD89" s="57"/>
      <c r="BE89" s="57"/>
      <c r="BF89" s="89" t="str">
        <f t="shared" si="327"/>
        <v>Afectat sau NU?</v>
      </c>
      <c r="BG89" s="87" t="str">
        <f t="shared" si="328"/>
        <v>-</v>
      </c>
      <c r="BH89" s="189" t="str">
        <f t="shared" si="329"/>
        <v>-</v>
      </c>
      <c r="BI89" s="89" t="str">
        <f t="shared" si="330"/>
        <v>Afectat sau NU?</v>
      </c>
      <c r="BJ89" s="87" t="str">
        <f t="shared" si="331"/>
        <v>-</v>
      </c>
      <c r="BK89" s="88" t="str">
        <f t="shared" si="332"/>
        <v>-</v>
      </c>
      <c r="BL89" s="197" t="str">
        <f t="shared" si="333"/>
        <v>Afectat sau NU?</v>
      </c>
      <c r="BM89" s="87" t="str">
        <f t="shared" si="334"/>
        <v>-</v>
      </c>
      <c r="BN89" s="88" t="str">
        <f t="shared" si="335"/>
        <v>-</v>
      </c>
    </row>
    <row r="90" spans="1:66" s="10" customFormat="1" x14ac:dyDescent="0.25">
      <c r="A90" s="72">
        <f t="shared" si="317"/>
        <v>75</v>
      </c>
      <c r="B90" s="73" t="s">
        <v>88</v>
      </c>
      <c r="C90" s="73" t="s">
        <v>81</v>
      </c>
      <c r="D90" s="74" t="s">
        <v>305</v>
      </c>
      <c r="E90" s="73">
        <v>132119</v>
      </c>
      <c r="F90" s="73" t="s">
        <v>348</v>
      </c>
      <c r="G90" s="73" t="s">
        <v>277</v>
      </c>
      <c r="H90" s="75">
        <v>567818.39</v>
      </c>
      <c r="I90" s="75">
        <v>381275.49</v>
      </c>
      <c r="J90" s="75">
        <v>567818.39</v>
      </c>
      <c r="K90" s="75">
        <v>381275.49</v>
      </c>
      <c r="L90" s="73" t="s">
        <v>88</v>
      </c>
      <c r="M90" s="73" t="s">
        <v>88</v>
      </c>
      <c r="N90" s="73" t="s">
        <v>349</v>
      </c>
      <c r="O90" s="73" t="s">
        <v>350</v>
      </c>
      <c r="P90" s="73" t="s">
        <v>88</v>
      </c>
      <c r="Q90" s="73" t="s">
        <v>88</v>
      </c>
      <c r="R90" s="73" t="s">
        <v>88</v>
      </c>
      <c r="S90" s="73" t="s">
        <v>88</v>
      </c>
      <c r="T90" s="73" t="s">
        <v>113</v>
      </c>
      <c r="U90" s="73"/>
      <c r="V90" s="73" t="s">
        <v>123</v>
      </c>
      <c r="W90" s="76" t="s">
        <v>320</v>
      </c>
      <c r="X90" s="77"/>
      <c r="Y90" s="78"/>
      <c r="Z90" s="77"/>
      <c r="AA90" s="78"/>
      <c r="AB90" s="73" t="s">
        <v>220</v>
      </c>
      <c r="AC90" s="73"/>
      <c r="AD90" s="163"/>
      <c r="AE90" s="105"/>
      <c r="AF90" s="99"/>
      <c r="AG90" s="100"/>
      <c r="AH90" s="99"/>
      <c r="AI90" s="100"/>
      <c r="AJ90" s="99"/>
      <c r="AK90" s="100"/>
      <c r="AL90" s="99"/>
      <c r="AM90" s="101"/>
      <c r="AN90" s="101"/>
      <c r="AO90" s="101"/>
      <c r="AP90" s="80" t="s">
        <v>268</v>
      </c>
      <c r="AQ90" s="67"/>
      <c r="AR90" s="86" t="str">
        <f t="shared" si="318"/>
        <v/>
      </c>
      <c r="AS90" s="87" t="str">
        <f t="shared" si="319"/>
        <v/>
      </c>
      <c r="AT90" s="88" t="str">
        <f t="shared" si="320"/>
        <v/>
      </c>
      <c r="AU90" s="181" t="str">
        <f t="shared" si="321"/>
        <v/>
      </c>
      <c r="AV90" s="87" t="str">
        <f t="shared" si="322"/>
        <v/>
      </c>
      <c r="AW90" s="189" t="str">
        <f t="shared" si="323"/>
        <v/>
      </c>
      <c r="AX90" s="86" t="str">
        <f t="shared" si="324"/>
        <v/>
      </c>
      <c r="AY90" s="87" t="str">
        <f t="shared" si="325"/>
        <v/>
      </c>
      <c r="AZ90" s="88" t="str">
        <f t="shared" si="326"/>
        <v/>
      </c>
      <c r="BA90" s="57"/>
      <c r="BB90" s="57"/>
      <c r="BC90" s="57"/>
      <c r="BD90" s="57"/>
      <c r="BE90" s="57"/>
      <c r="BF90" s="89" t="str">
        <f t="shared" si="327"/>
        <v>Afectat sau NU?</v>
      </c>
      <c r="BG90" s="87" t="str">
        <f t="shared" si="328"/>
        <v>-</v>
      </c>
      <c r="BH90" s="189" t="str">
        <f t="shared" si="329"/>
        <v>-</v>
      </c>
      <c r="BI90" s="89" t="str">
        <f t="shared" si="330"/>
        <v>Afectat sau NU?</v>
      </c>
      <c r="BJ90" s="87" t="str">
        <f t="shared" si="331"/>
        <v>-</v>
      </c>
      <c r="BK90" s="88" t="str">
        <f t="shared" si="332"/>
        <v>-</v>
      </c>
      <c r="BL90" s="197" t="str">
        <f t="shared" si="333"/>
        <v>Afectat sau NU?</v>
      </c>
      <c r="BM90" s="87" t="str">
        <f t="shared" si="334"/>
        <v>-</v>
      </c>
      <c r="BN90" s="88" t="str">
        <f t="shared" si="335"/>
        <v>-</v>
      </c>
    </row>
    <row r="91" spans="1:66" s="10" customFormat="1" ht="29.25" thickBot="1" x14ac:dyDescent="0.3">
      <c r="A91" s="90">
        <f t="shared" si="317"/>
        <v>76</v>
      </c>
      <c r="B91" s="91" t="s">
        <v>88</v>
      </c>
      <c r="C91" s="91" t="s">
        <v>81</v>
      </c>
      <c r="D91" s="92" t="s">
        <v>305</v>
      </c>
      <c r="E91" s="91">
        <v>130543</v>
      </c>
      <c r="F91" s="91" t="s">
        <v>306</v>
      </c>
      <c r="G91" s="91" t="s">
        <v>277</v>
      </c>
      <c r="H91" s="93">
        <v>581446.93000000005</v>
      </c>
      <c r="I91" s="93">
        <v>385348.31</v>
      </c>
      <c r="J91" s="93">
        <v>581446.93000000005</v>
      </c>
      <c r="K91" s="93">
        <v>385348.31</v>
      </c>
      <c r="L91" s="91" t="s">
        <v>88</v>
      </c>
      <c r="M91" s="91" t="s">
        <v>88</v>
      </c>
      <c r="N91" s="91" t="s">
        <v>351</v>
      </c>
      <c r="O91" s="91" t="s">
        <v>352</v>
      </c>
      <c r="P91" s="91" t="s">
        <v>88</v>
      </c>
      <c r="Q91" s="91" t="s">
        <v>88</v>
      </c>
      <c r="R91" s="91" t="s">
        <v>88</v>
      </c>
      <c r="S91" s="91" t="s">
        <v>88</v>
      </c>
      <c r="T91" s="91" t="s">
        <v>113</v>
      </c>
      <c r="U91" s="91"/>
      <c r="V91" s="91" t="s">
        <v>123</v>
      </c>
      <c r="W91" s="94" t="s">
        <v>320</v>
      </c>
      <c r="X91" s="82"/>
      <c r="Y91" s="81"/>
      <c r="Z91" s="82"/>
      <c r="AA91" s="81"/>
      <c r="AB91" s="91" t="s">
        <v>220</v>
      </c>
      <c r="AC91" s="91"/>
      <c r="AD91" s="135"/>
      <c r="AE91" s="106"/>
      <c r="AF91" s="102"/>
      <c r="AG91" s="103"/>
      <c r="AH91" s="102"/>
      <c r="AI91" s="103"/>
      <c r="AJ91" s="102"/>
      <c r="AK91" s="103"/>
      <c r="AL91" s="102"/>
      <c r="AM91" s="104"/>
      <c r="AN91" s="104"/>
      <c r="AO91" s="104"/>
      <c r="AP91" s="83" t="s">
        <v>268</v>
      </c>
      <c r="AQ91" s="67"/>
      <c r="AR91" s="95" t="str">
        <f t="shared" si="318"/>
        <v/>
      </c>
      <c r="AS91" s="96" t="str">
        <f t="shared" si="319"/>
        <v/>
      </c>
      <c r="AT91" s="97" t="str">
        <f t="shared" si="320"/>
        <v/>
      </c>
      <c r="AU91" s="182" t="str">
        <f t="shared" si="321"/>
        <v/>
      </c>
      <c r="AV91" s="96" t="str">
        <f t="shared" si="322"/>
        <v/>
      </c>
      <c r="AW91" s="190" t="str">
        <f t="shared" si="323"/>
        <v/>
      </c>
      <c r="AX91" s="95" t="str">
        <f t="shared" si="324"/>
        <v/>
      </c>
      <c r="AY91" s="96" t="str">
        <f t="shared" si="325"/>
        <v/>
      </c>
      <c r="AZ91" s="97" t="str">
        <f t="shared" si="326"/>
        <v/>
      </c>
      <c r="BA91" s="57"/>
      <c r="BB91" s="57"/>
      <c r="BC91" s="57"/>
      <c r="BD91" s="57"/>
      <c r="BE91" s="57"/>
      <c r="BF91" s="98" t="str">
        <f t="shared" si="327"/>
        <v>Afectat sau NU?</v>
      </c>
      <c r="BG91" s="96" t="str">
        <f t="shared" si="328"/>
        <v>-</v>
      </c>
      <c r="BH91" s="190" t="str">
        <f t="shared" si="329"/>
        <v>-</v>
      </c>
      <c r="BI91" s="98" t="str">
        <f t="shared" si="330"/>
        <v>Afectat sau NU?</v>
      </c>
      <c r="BJ91" s="96" t="str">
        <f t="shared" si="331"/>
        <v>-</v>
      </c>
      <c r="BK91" s="97" t="str">
        <f t="shared" si="332"/>
        <v>-</v>
      </c>
      <c r="BL91" s="198" t="str">
        <f t="shared" si="333"/>
        <v>Afectat sau NU?</v>
      </c>
      <c r="BM91" s="96" t="str">
        <f t="shared" si="334"/>
        <v>-</v>
      </c>
      <c r="BN91" s="97" t="str">
        <f t="shared" si="335"/>
        <v>-</v>
      </c>
    </row>
    <row r="92" spans="1:66" s="10" customFormat="1" ht="57.75" thickBot="1" x14ac:dyDescent="0.3">
      <c r="A92" s="140">
        <f t="shared" si="317"/>
        <v>77</v>
      </c>
      <c r="B92" s="259" t="s">
        <v>88</v>
      </c>
      <c r="C92" s="247" t="s">
        <v>81</v>
      </c>
      <c r="D92" s="248" t="s">
        <v>353</v>
      </c>
      <c r="E92" s="332">
        <v>134069</v>
      </c>
      <c r="F92" s="332" t="s">
        <v>276</v>
      </c>
      <c r="G92" s="332" t="s">
        <v>277</v>
      </c>
      <c r="H92" s="334">
        <v>558807.9</v>
      </c>
      <c r="I92" s="334">
        <v>394540.02</v>
      </c>
      <c r="J92" s="334">
        <v>558807.9</v>
      </c>
      <c r="K92" s="334">
        <v>394540.02</v>
      </c>
      <c r="L92" s="247" t="s">
        <v>88</v>
      </c>
      <c r="M92" s="247" t="s">
        <v>88</v>
      </c>
      <c r="N92" s="332" t="s">
        <v>278</v>
      </c>
      <c r="O92" s="332" t="s">
        <v>276</v>
      </c>
      <c r="P92" s="247" t="s">
        <v>88</v>
      </c>
      <c r="Q92" s="247" t="s">
        <v>88</v>
      </c>
      <c r="R92" s="247" t="s">
        <v>88</v>
      </c>
      <c r="S92" s="247" t="s">
        <v>88</v>
      </c>
      <c r="T92" s="332" t="s">
        <v>113</v>
      </c>
      <c r="U92" s="247"/>
      <c r="V92" s="332" t="s">
        <v>279</v>
      </c>
      <c r="W92" s="333" t="s">
        <v>355</v>
      </c>
      <c r="X92" s="251"/>
      <c r="Y92" s="252"/>
      <c r="Z92" s="251"/>
      <c r="AA92" s="252"/>
      <c r="AB92" s="247" t="s">
        <v>220</v>
      </c>
      <c r="AC92" s="247" t="s">
        <v>629</v>
      </c>
      <c r="AD92" s="253"/>
      <c r="AE92" s="254"/>
      <c r="AF92" s="255"/>
      <c r="AG92" s="256"/>
      <c r="AH92" s="255"/>
      <c r="AI92" s="256"/>
      <c r="AJ92" s="255"/>
      <c r="AK92" s="256"/>
      <c r="AL92" s="255"/>
      <c r="AM92" s="257"/>
      <c r="AN92" s="257"/>
      <c r="AO92" s="257"/>
      <c r="AP92" s="258" t="s">
        <v>354</v>
      </c>
      <c r="AQ92" s="67"/>
      <c r="AR92" s="159" t="str">
        <f t="shared" si="318"/>
        <v/>
      </c>
      <c r="AS92" s="160" t="str">
        <f t="shared" si="319"/>
        <v/>
      </c>
      <c r="AT92" s="161" t="str">
        <f t="shared" si="320"/>
        <v/>
      </c>
      <c r="AU92" s="186" t="str">
        <f t="shared" si="321"/>
        <v/>
      </c>
      <c r="AV92" s="160" t="str">
        <f t="shared" si="322"/>
        <v/>
      </c>
      <c r="AW92" s="194" t="str">
        <f t="shared" si="323"/>
        <v/>
      </c>
      <c r="AX92" s="159" t="str">
        <f t="shared" si="324"/>
        <v/>
      </c>
      <c r="AY92" s="160" t="str">
        <f t="shared" si="325"/>
        <v/>
      </c>
      <c r="AZ92" s="161" t="str">
        <f t="shared" si="326"/>
        <v/>
      </c>
      <c r="BA92" s="57"/>
      <c r="BB92" s="57"/>
      <c r="BC92" s="57"/>
      <c r="BD92" s="57"/>
      <c r="BE92" s="57"/>
      <c r="BF92" s="162" t="str">
        <f t="shared" si="327"/>
        <v>Afectat sau NU?</v>
      </c>
      <c r="BG92" s="160" t="str">
        <f t="shared" si="328"/>
        <v>-</v>
      </c>
      <c r="BH92" s="194" t="str">
        <f t="shared" si="329"/>
        <v>-</v>
      </c>
      <c r="BI92" s="162" t="str">
        <f t="shared" si="330"/>
        <v>Afectat sau NU?</v>
      </c>
      <c r="BJ92" s="160" t="str">
        <f t="shared" si="331"/>
        <v>-</v>
      </c>
      <c r="BK92" s="161" t="str">
        <f t="shared" si="332"/>
        <v>-</v>
      </c>
      <c r="BL92" s="200" t="str">
        <f t="shared" si="333"/>
        <v>Afectat sau NU?</v>
      </c>
      <c r="BM92" s="160" t="str">
        <f t="shared" si="334"/>
        <v>-</v>
      </c>
      <c r="BN92" s="161" t="str">
        <f t="shared" si="335"/>
        <v>-</v>
      </c>
    </row>
    <row r="93" spans="1:66" s="10" customFormat="1" ht="15" thickBot="1" x14ac:dyDescent="0.3">
      <c r="A93" s="140">
        <f t="shared" si="317"/>
        <v>78</v>
      </c>
      <c r="B93" s="141" t="s">
        <v>88</v>
      </c>
      <c r="C93" s="141" t="s">
        <v>81</v>
      </c>
      <c r="D93" s="142" t="s">
        <v>356</v>
      </c>
      <c r="E93" s="141">
        <v>144143</v>
      </c>
      <c r="F93" s="141" t="s">
        <v>357</v>
      </c>
      <c r="G93" s="141" t="s">
        <v>358</v>
      </c>
      <c r="H93" s="151">
        <v>440735.33</v>
      </c>
      <c r="I93" s="151">
        <v>507868.66</v>
      </c>
      <c r="J93" s="151">
        <v>440735.33</v>
      </c>
      <c r="K93" s="151">
        <v>507868.66</v>
      </c>
      <c r="L93" s="141" t="s">
        <v>88</v>
      </c>
      <c r="M93" s="141" t="s">
        <v>88</v>
      </c>
      <c r="N93" s="141" t="s">
        <v>88</v>
      </c>
      <c r="O93" s="141" t="s">
        <v>88</v>
      </c>
      <c r="P93" s="141" t="s">
        <v>88</v>
      </c>
      <c r="Q93" s="141" t="s">
        <v>88</v>
      </c>
      <c r="R93" s="141" t="s">
        <v>359</v>
      </c>
      <c r="S93" s="141" t="s">
        <v>357</v>
      </c>
      <c r="T93" s="141" t="s">
        <v>360</v>
      </c>
      <c r="U93" s="141"/>
      <c r="V93" s="141" t="s">
        <v>361</v>
      </c>
      <c r="W93" s="150" t="s">
        <v>125</v>
      </c>
      <c r="X93" s="143"/>
      <c r="Y93" s="144"/>
      <c r="Z93" s="143"/>
      <c r="AA93" s="144"/>
      <c r="AB93" s="141" t="s">
        <v>362</v>
      </c>
      <c r="AC93" s="141"/>
      <c r="AD93" s="165"/>
      <c r="AE93" s="145"/>
      <c r="AF93" s="146"/>
      <c r="AG93" s="147"/>
      <c r="AH93" s="146"/>
      <c r="AI93" s="147"/>
      <c r="AJ93" s="146"/>
      <c r="AK93" s="147"/>
      <c r="AL93" s="146"/>
      <c r="AM93" s="148"/>
      <c r="AN93" s="148"/>
      <c r="AO93" s="148"/>
      <c r="AP93" s="149" t="s">
        <v>240</v>
      </c>
      <c r="AQ93" s="67"/>
      <c r="AR93" s="159" t="str">
        <f t="shared" ref="AR93:AR94" si="336">IF(B93="X",IF(AN93="","Afectat sau NU?",IF(AN93="DA",IF(((AK93+AL93)-(AE93+AF93))*24&lt;-720,"Neinformat",((AK93+AL93)-(AE93+AF93))*24),"Nu a fost afectat producator/consumator")),"")</f>
        <v/>
      </c>
      <c r="AS93" s="160" t="str">
        <f t="shared" ref="AS93:AS94" si="337">IF(B93="X",IF(AN93="DA",IF(AR93&lt;6,LEN(TRIM(V93))-LEN(SUBSTITUTE(V93,CHAR(44),""))+1,0),"-"),"")</f>
        <v/>
      </c>
      <c r="AT93" s="161" t="str">
        <f t="shared" ref="AT93:AT94" si="338">IF(B93="X",IF(AN93="DA",LEN(TRIM(V93))-LEN(SUBSTITUTE(V93,CHAR(44),""))+1,"-"),"")</f>
        <v/>
      </c>
      <c r="AU93" s="186" t="str">
        <f t="shared" ref="AU93:AU94" si="339">IF(B93="X",IF(AN93="","Afectat sau NU?",IF(AN93="DA",IF(((AI93+AJ93)-(AE93+AF93))*24&lt;-720,"Neinformat",((AI93+AJ93)-(AE93+AF93))*24),"Nu a fost afectat producator/consumator")),"")</f>
        <v/>
      </c>
      <c r="AV93" s="160" t="str">
        <f t="shared" ref="AV93:AV94" si="340">IF(B93="X",IF(AN93="DA",IF(AU93&lt;6,LEN(TRIM(U93))-LEN(SUBSTITUTE(U93,CHAR(44),""))+1,0),"-"),"")</f>
        <v/>
      </c>
      <c r="AW93" s="194" t="str">
        <f t="shared" ref="AW93:AW94" si="341">IF(B93="X",IF(AN93="DA",LEN(TRIM(U93))-LEN(SUBSTITUTE(U93,CHAR(44),""))+1,"-"),"")</f>
        <v/>
      </c>
      <c r="AX93" s="159" t="str">
        <f t="shared" ref="AX93:AX94" si="342">IF(B93="X",IF(AN93="","Afectat sau NU?",IF(AN93="DA",((AG93+AH93)-(AE93+AF93))*24,"Nu a fost afectat producator/consumator")),"")</f>
        <v/>
      </c>
      <c r="AY93" s="160" t="str">
        <f t="shared" ref="AY93:AY94" si="343">IF(B93="X",IF(AN93="DA",IF(AX93&gt;24,IF(BA93="NU",0,LEN(TRIM(V93))-LEN(SUBSTITUTE(V93,CHAR(44),""))+1),0),"-"),"")</f>
        <v/>
      </c>
      <c r="AZ93" s="161" t="str">
        <f t="shared" ref="AZ93:AZ94" si="344">IF(B93="X",IF(AN93="DA",IF(AX93&gt;24,LEN(TRIM(V93))-LEN(SUBSTITUTE(V93,CHAR(44),""))+1,0),"-"),"")</f>
        <v/>
      </c>
      <c r="BA93" s="57"/>
      <c r="BB93" s="57"/>
      <c r="BC93" s="57"/>
      <c r="BD93" s="57"/>
      <c r="BE93" s="57"/>
      <c r="BF93" s="162" t="str">
        <f t="shared" ref="BF93:BF94" si="345">IF(C93="X",IF(AN93="","Afectat sau NU?",IF(AN93="DA",IF(AK93="","Neinformat",NETWORKDAYS(AK93+AL93,AE93+AF93,$BS$2:$BS$14)-2),"Nu a fost afectat producator/consumator")),"")</f>
        <v>Afectat sau NU?</v>
      </c>
      <c r="BG93" s="160" t="str">
        <f t="shared" ref="BG93:BG94" si="346">IF(C93="X",IF(AN93="DA",IF(AND(BF93&gt;=5,AK93&lt;&gt;""),LEN(TRIM(V93))-LEN(SUBSTITUTE(V93,CHAR(44),""))+1,0),"-"),"")</f>
        <v>-</v>
      </c>
      <c r="BH93" s="194" t="str">
        <f t="shared" ref="BH93:BH94" si="347">IF(C93="X",IF(AN93="DA",LEN(TRIM(V93))-LEN(SUBSTITUTE(V93,CHAR(44),""))+1,"-"),"")</f>
        <v>-</v>
      </c>
      <c r="BI93" s="162" t="str">
        <f t="shared" ref="BI93:BI94" si="348">IF(C93="X",IF(AN93="","Afectat sau NU?",IF(AN93="DA",IF(AI93="","Neinformat",NETWORKDAYS(AI93+AJ93,AE93+AF93,$BS$2:$BS$14)-2),"Nu a fost afectat producator/consumator")),"")</f>
        <v>Afectat sau NU?</v>
      </c>
      <c r="BJ93" s="160" t="str">
        <f t="shared" ref="BJ93:BJ94" si="349">IF(C93="X",IF(AN93="DA",IF(AND(BI93&gt;=5,AI93&lt;&gt;""),LEN(TRIM(U93))-LEN(SUBSTITUTE(U93,CHAR(44),""))+1,0),"-"),"")</f>
        <v>-</v>
      </c>
      <c r="BK93" s="161" t="str">
        <f t="shared" ref="BK93:BK94" si="350">IF(C93="X",IF(AN93="DA",LEN(TRIM(U93))-LEN(SUBSTITUTE(U93,CHAR(44),""))+1,"-"),"")</f>
        <v>-</v>
      </c>
      <c r="BL93" s="200" t="str">
        <f t="shared" ref="BL93:BL94" si="351">IF(C93="X",IF(AN93="","Afectat sau NU?",IF(AN93="DA",((AG93+AH93)-(Z93+AA93))*24,"Nu a fost afectat producator/consumator")),"")</f>
        <v>Afectat sau NU?</v>
      </c>
      <c r="BM93" s="160" t="str">
        <f t="shared" ref="BM93:BM94" si="352">IF(C93="X",IF(AN93&lt;&gt;"DA","-",IF(AND(AN93="DA",BL93&lt;=0),LEN(TRIM(V93))-LEN(SUBSTITUTE(V93,CHAR(44),""))+1+LEN(TRIM(U93))-LEN(SUBSTITUTE(U93,CHAR(44),""))+1,0)),"")</f>
        <v>-</v>
      </c>
      <c r="BN93" s="161" t="str">
        <f t="shared" ref="BN93:BN94" si="353">IF(C93="X",IF(AN93="DA",LEN(TRIM(V93))-LEN(SUBSTITUTE(V93,CHAR(44),""))+1+LEN(TRIM(U93))-LEN(SUBSTITUTE(U93,CHAR(44),""))+1,"-"),"")</f>
        <v>-</v>
      </c>
    </row>
    <row r="94" spans="1:66" s="10" customFormat="1" ht="29.25" thickBot="1" x14ac:dyDescent="0.3">
      <c r="A94" s="140">
        <f t="shared" si="317"/>
        <v>79</v>
      </c>
      <c r="B94" s="141" t="s">
        <v>88</v>
      </c>
      <c r="C94" s="141" t="s">
        <v>81</v>
      </c>
      <c r="D94" s="142" t="s">
        <v>363</v>
      </c>
      <c r="E94" s="141">
        <v>145676</v>
      </c>
      <c r="F94" s="141" t="s">
        <v>364</v>
      </c>
      <c r="G94" s="141" t="s">
        <v>358</v>
      </c>
      <c r="H94" s="151">
        <v>434864.28</v>
      </c>
      <c r="I94" s="151">
        <v>502349.67</v>
      </c>
      <c r="J94" s="151">
        <v>434864.28</v>
      </c>
      <c r="K94" s="151">
        <v>502349.67</v>
      </c>
      <c r="L94" s="141" t="s">
        <v>88</v>
      </c>
      <c r="M94" s="141" t="s">
        <v>88</v>
      </c>
      <c r="N94" s="141" t="s">
        <v>365</v>
      </c>
      <c r="O94" s="141" t="s">
        <v>364</v>
      </c>
      <c r="P94" s="141" t="s">
        <v>88</v>
      </c>
      <c r="Q94" s="141" t="s">
        <v>88</v>
      </c>
      <c r="R94" s="141" t="s">
        <v>88</v>
      </c>
      <c r="S94" s="141" t="s">
        <v>88</v>
      </c>
      <c r="T94" s="141" t="s">
        <v>113</v>
      </c>
      <c r="U94" s="141"/>
      <c r="V94" s="141" t="s">
        <v>144</v>
      </c>
      <c r="W94" s="150" t="s">
        <v>125</v>
      </c>
      <c r="X94" s="143"/>
      <c r="Y94" s="144"/>
      <c r="Z94" s="143"/>
      <c r="AA94" s="144"/>
      <c r="AB94" s="141" t="s">
        <v>362</v>
      </c>
      <c r="AC94" s="141"/>
      <c r="AD94" s="165"/>
      <c r="AE94" s="145"/>
      <c r="AF94" s="146"/>
      <c r="AG94" s="147"/>
      <c r="AH94" s="146"/>
      <c r="AI94" s="147"/>
      <c r="AJ94" s="146"/>
      <c r="AK94" s="147"/>
      <c r="AL94" s="146"/>
      <c r="AM94" s="148"/>
      <c r="AN94" s="148"/>
      <c r="AO94" s="148"/>
      <c r="AP94" s="149" t="s">
        <v>366</v>
      </c>
      <c r="AQ94" s="67"/>
      <c r="AR94" s="159" t="str">
        <f t="shared" si="336"/>
        <v/>
      </c>
      <c r="AS94" s="160" t="str">
        <f t="shared" si="337"/>
        <v/>
      </c>
      <c r="AT94" s="161" t="str">
        <f t="shared" si="338"/>
        <v/>
      </c>
      <c r="AU94" s="186" t="str">
        <f t="shared" si="339"/>
        <v/>
      </c>
      <c r="AV94" s="160" t="str">
        <f t="shared" si="340"/>
        <v/>
      </c>
      <c r="AW94" s="194" t="str">
        <f t="shared" si="341"/>
        <v/>
      </c>
      <c r="AX94" s="159" t="str">
        <f t="shared" si="342"/>
        <v/>
      </c>
      <c r="AY94" s="160" t="str">
        <f t="shared" si="343"/>
        <v/>
      </c>
      <c r="AZ94" s="161" t="str">
        <f t="shared" si="344"/>
        <v/>
      </c>
      <c r="BA94" s="57"/>
      <c r="BB94" s="57"/>
      <c r="BC94" s="57"/>
      <c r="BD94" s="57"/>
      <c r="BE94" s="57"/>
      <c r="BF94" s="162" t="str">
        <f t="shared" si="345"/>
        <v>Afectat sau NU?</v>
      </c>
      <c r="BG94" s="160" t="str">
        <f t="shared" si="346"/>
        <v>-</v>
      </c>
      <c r="BH94" s="194" t="str">
        <f t="shared" si="347"/>
        <v>-</v>
      </c>
      <c r="BI94" s="162" t="str">
        <f t="shared" si="348"/>
        <v>Afectat sau NU?</v>
      </c>
      <c r="BJ94" s="160" t="str">
        <f t="shared" si="349"/>
        <v>-</v>
      </c>
      <c r="BK94" s="161" t="str">
        <f t="shared" si="350"/>
        <v>-</v>
      </c>
      <c r="BL94" s="200" t="str">
        <f t="shared" si="351"/>
        <v>Afectat sau NU?</v>
      </c>
      <c r="BM94" s="160" t="str">
        <f t="shared" si="352"/>
        <v>-</v>
      </c>
      <c r="BN94" s="161" t="str">
        <f t="shared" si="353"/>
        <v>-</v>
      </c>
    </row>
    <row r="95" spans="1:66" s="10" customFormat="1" x14ac:dyDescent="0.25">
      <c r="A95" s="176">
        <f t="shared" si="317"/>
        <v>80</v>
      </c>
      <c r="B95" s="59" t="s">
        <v>88</v>
      </c>
      <c r="C95" s="59" t="s">
        <v>81</v>
      </c>
      <c r="D95" s="60" t="s">
        <v>367</v>
      </c>
      <c r="E95" s="59">
        <v>144090</v>
      </c>
      <c r="F95" s="59" t="s">
        <v>368</v>
      </c>
      <c r="G95" s="59" t="s">
        <v>358</v>
      </c>
      <c r="H95" s="61">
        <v>451489.67</v>
      </c>
      <c r="I95" s="61">
        <v>466968.99</v>
      </c>
      <c r="J95" s="61">
        <v>451489.67</v>
      </c>
      <c r="K95" s="61">
        <v>466968.99</v>
      </c>
      <c r="L95" s="59" t="s">
        <v>88</v>
      </c>
      <c r="M95" s="59" t="s">
        <v>88</v>
      </c>
      <c r="N95" s="59" t="s">
        <v>369</v>
      </c>
      <c r="O95" s="59" t="s">
        <v>368</v>
      </c>
      <c r="P95" s="59" t="s">
        <v>88</v>
      </c>
      <c r="Q95" s="59" t="s">
        <v>88</v>
      </c>
      <c r="R95" s="59" t="s">
        <v>88</v>
      </c>
      <c r="S95" s="59" t="s">
        <v>88</v>
      </c>
      <c r="T95" s="59" t="s">
        <v>113</v>
      </c>
      <c r="U95" s="59"/>
      <c r="V95" s="59" t="s">
        <v>144</v>
      </c>
      <c r="W95" s="62" t="s">
        <v>125</v>
      </c>
      <c r="X95" s="63"/>
      <c r="Y95" s="64"/>
      <c r="Z95" s="63"/>
      <c r="AA95" s="64"/>
      <c r="AB95" s="59" t="s">
        <v>362</v>
      </c>
      <c r="AC95" s="59"/>
      <c r="AD95" s="134"/>
      <c r="AE95" s="136"/>
      <c r="AF95" s="137"/>
      <c r="AG95" s="138"/>
      <c r="AH95" s="137"/>
      <c r="AI95" s="138"/>
      <c r="AJ95" s="137"/>
      <c r="AK95" s="138"/>
      <c r="AL95" s="137"/>
      <c r="AM95" s="139"/>
      <c r="AN95" s="139"/>
      <c r="AO95" s="139"/>
      <c r="AP95" s="66" t="s">
        <v>370</v>
      </c>
      <c r="AQ95" s="67"/>
      <c r="AR95" s="68" t="str">
        <f t="shared" ref="AR95:AR108" si="354">IF(B95="X",IF(AN95="","Afectat sau NU?",IF(AN95="DA",IF(((AK95+AL95)-(AE95+AF95))*24&lt;-720,"Neinformat",((AK95+AL95)-(AE95+AF95))*24),"Nu a fost afectat producator/consumator")),"")</f>
        <v/>
      </c>
      <c r="AS95" s="69" t="str">
        <f t="shared" ref="AS95:AS108" si="355">IF(B95="X",IF(AN95="DA",IF(AR95&lt;6,LEN(TRIM(V95))-LEN(SUBSTITUTE(V95,CHAR(44),""))+1,0),"-"),"")</f>
        <v/>
      </c>
      <c r="AT95" s="70" t="str">
        <f t="shared" ref="AT95:AT108" si="356">IF(B95="X",IF(AN95="DA",LEN(TRIM(V95))-LEN(SUBSTITUTE(V95,CHAR(44),""))+1,"-"),"")</f>
        <v/>
      </c>
      <c r="AU95" s="180" t="str">
        <f t="shared" ref="AU95:AU108" si="357">IF(B95="X",IF(AN95="","Afectat sau NU?",IF(AN95="DA",IF(((AI95+AJ95)-(AE95+AF95))*24&lt;-720,"Neinformat",((AI95+AJ95)-(AE95+AF95))*24),"Nu a fost afectat producator/consumator")),"")</f>
        <v/>
      </c>
      <c r="AV95" s="69" t="str">
        <f t="shared" ref="AV95:AV108" si="358">IF(B95="X",IF(AN95="DA",IF(AU95&lt;6,LEN(TRIM(U95))-LEN(SUBSTITUTE(U95,CHAR(44),""))+1,0),"-"),"")</f>
        <v/>
      </c>
      <c r="AW95" s="188" t="str">
        <f t="shared" ref="AW95:AW108" si="359">IF(B95="X",IF(AN95="DA",LEN(TRIM(U95))-LEN(SUBSTITUTE(U95,CHAR(44),""))+1,"-"),"")</f>
        <v/>
      </c>
      <c r="AX95" s="68" t="str">
        <f t="shared" ref="AX95:AX108" si="360">IF(B95="X",IF(AN95="","Afectat sau NU?",IF(AN95="DA",((AG95+AH95)-(AE95+AF95))*24,"Nu a fost afectat producator/consumator")),"")</f>
        <v/>
      </c>
      <c r="AY95" s="69" t="str">
        <f t="shared" ref="AY95:AY108" si="361">IF(B95="X",IF(AN95="DA",IF(AX95&gt;24,IF(BA95="NU",0,LEN(TRIM(V95))-LEN(SUBSTITUTE(V95,CHAR(44),""))+1),0),"-"),"")</f>
        <v/>
      </c>
      <c r="AZ95" s="70" t="str">
        <f t="shared" ref="AZ95:AZ108" si="362">IF(B95="X",IF(AN95="DA",IF(AX95&gt;24,LEN(TRIM(V95))-LEN(SUBSTITUTE(V95,CHAR(44),""))+1,0),"-"),"")</f>
        <v/>
      </c>
      <c r="BA95" s="57"/>
      <c r="BB95" s="57"/>
      <c r="BC95" s="57"/>
      <c r="BD95" s="57"/>
      <c r="BE95" s="57"/>
      <c r="BF95" s="71" t="str">
        <f t="shared" ref="BF95:BF97" si="363">IF(C95="X",IF(AN95="","Afectat sau NU?",IF(AN95="DA",IF(AK95="","Neinformat",NETWORKDAYS(AK95+AL95,AE95+AF95,$BS$2:$BS$14)-2),"Nu a fost afectat producator/consumator")),"")</f>
        <v>Afectat sau NU?</v>
      </c>
      <c r="BG95" s="69" t="str">
        <f t="shared" ref="BG95:BG97" si="364">IF(C95="X",IF(AN95="DA",IF(AND(BF95&gt;=5,AK95&lt;&gt;""),LEN(TRIM(V95))-LEN(SUBSTITUTE(V95,CHAR(44),""))+1,0),"-"),"")</f>
        <v>-</v>
      </c>
      <c r="BH95" s="188" t="str">
        <f t="shared" ref="BH95:BH97" si="365">IF(C95="X",IF(AN95="DA",LEN(TRIM(V95))-LEN(SUBSTITUTE(V95,CHAR(44),""))+1,"-"),"")</f>
        <v>-</v>
      </c>
      <c r="BI95" s="71" t="str">
        <f t="shared" ref="BI95:BI97" si="366">IF(C95="X",IF(AN95="","Afectat sau NU?",IF(AN95="DA",IF(AI95="","Neinformat",NETWORKDAYS(AI95+AJ95,AE95+AF95,$BS$2:$BS$14)-2),"Nu a fost afectat producator/consumator")),"")</f>
        <v>Afectat sau NU?</v>
      </c>
      <c r="BJ95" s="69" t="str">
        <f t="shared" ref="BJ95:BJ97" si="367">IF(C95="X",IF(AN95="DA",IF(AND(BI95&gt;=5,AI95&lt;&gt;""),LEN(TRIM(U95))-LEN(SUBSTITUTE(U95,CHAR(44),""))+1,0),"-"),"")</f>
        <v>-</v>
      </c>
      <c r="BK95" s="70" t="str">
        <f t="shared" ref="BK95:BK97" si="368">IF(C95="X",IF(AN95="DA",LEN(TRIM(U95))-LEN(SUBSTITUTE(U95,CHAR(44),""))+1,"-"),"")</f>
        <v>-</v>
      </c>
      <c r="BL95" s="337" t="str">
        <f t="shared" ref="BL95:BL97" si="369">IF(C95="X",IF(AN95="","Afectat sau NU?",IF(AN95="DA",((AG95+AH95)-(Z95+AA95))*24,"Nu a fost afectat producator/consumator")),"")</f>
        <v>Afectat sau NU?</v>
      </c>
      <c r="BM95" s="69" t="str">
        <f t="shared" ref="BM95:BM97" si="370">IF(C95="X",IF(AN95&lt;&gt;"DA","-",IF(AND(AN95="DA",BL95&lt;=0),LEN(TRIM(V95))-LEN(SUBSTITUTE(V95,CHAR(44),""))+1+LEN(TRIM(U95))-LEN(SUBSTITUTE(U95,CHAR(44),""))+1,0)),"")</f>
        <v>-</v>
      </c>
      <c r="BN95" s="70" t="str">
        <f t="shared" ref="BN95:BN97" si="371">IF(C95="X",IF(AN95="DA",LEN(TRIM(V95))-LEN(SUBSTITUTE(V95,CHAR(44),""))+1+LEN(TRIM(U95))-LEN(SUBSTITUTE(U95,CHAR(44),""))+1,"-"),"")</f>
        <v>-</v>
      </c>
    </row>
    <row r="96" spans="1:66" s="10" customFormat="1" x14ac:dyDescent="0.25">
      <c r="A96" s="72">
        <f t="shared" si="317"/>
        <v>81</v>
      </c>
      <c r="B96" s="202" t="s">
        <v>88</v>
      </c>
      <c r="C96" s="202" t="s">
        <v>81</v>
      </c>
      <c r="D96" s="203" t="s">
        <v>367</v>
      </c>
      <c r="E96" s="202">
        <v>145364</v>
      </c>
      <c r="F96" s="202" t="s">
        <v>371</v>
      </c>
      <c r="G96" s="202" t="s">
        <v>358</v>
      </c>
      <c r="H96" s="204">
        <v>448491.14</v>
      </c>
      <c r="I96" s="204">
        <v>465243.62</v>
      </c>
      <c r="J96" s="204">
        <v>448491.14</v>
      </c>
      <c r="K96" s="204">
        <v>465243.62</v>
      </c>
      <c r="L96" s="202" t="s">
        <v>88</v>
      </c>
      <c r="M96" s="202" t="s">
        <v>88</v>
      </c>
      <c r="N96" s="202" t="s">
        <v>372</v>
      </c>
      <c r="O96" s="202" t="s">
        <v>371</v>
      </c>
      <c r="P96" s="202" t="s">
        <v>88</v>
      </c>
      <c r="Q96" s="202" t="s">
        <v>88</v>
      </c>
      <c r="R96" s="202" t="s">
        <v>88</v>
      </c>
      <c r="S96" s="202" t="s">
        <v>88</v>
      </c>
      <c r="T96" s="202" t="s">
        <v>113</v>
      </c>
      <c r="U96" s="202"/>
      <c r="V96" s="202" t="s">
        <v>144</v>
      </c>
      <c r="W96" s="205" t="s">
        <v>125</v>
      </c>
      <c r="X96" s="206"/>
      <c r="Y96" s="207"/>
      <c r="Z96" s="206"/>
      <c r="AA96" s="207"/>
      <c r="AB96" s="202" t="s">
        <v>362</v>
      </c>
      <c r="AC96" s="202"/>
      <c r="AD96" s="208"/>
      <c r="AE96" s="209"/>
      <c r="AF96" s="210"/>
      <c r="AG96" s="211"/>
      <c r="AH96" s="210"/>
      <c r="AI96" s="211"/>
      <c r="AJ96" s="210"/>
      <c r="AK96" s="211"/>
      <c r="AL96" s="210"/>
      <c r="AM96" s="212"/>
      <c r="AN96" s="212"/>
      <c r="AO96" s="212"/>
      <c r="AP96" s="213" t="s">
        <v>370</v>
      </c>
      <c r="AQ96" s="67"/>
      <c r="AR96" s="214" t="str">
        <f t="shared" si="354"/>
        <v/>
      </c>
      <c r="AS96" s="215" t="str">
        <f t="shared" si="355"/>
        <v/>
      </c>
      <c r="AT96" s="216" t="str">
        <f t="shared" si="356"/>
        <v/>
      </c>
      <c r="AU96" s="217" t="str">
        <f t="shared" si="357"/>
        <v/>
      </c>
      <c r="AV96" s="215" t="str">
        <f t="shared" si="358"/>
        <v/>
      </c>
      <c r="AW96" s="218" t="str">
        <f t="shared" si="359"/>
        <v/>
      </c>
      <c r="AX96" s="214" t="str">
        <f t="shared" si="360"/>
        <v/>
      </c>
      <c r="AY96" s="215" t="str">
        <f t="shared" si="361"/>
        <v/>
      </c>
      <c r="AZ96" s="216" t="str">
        <f t="shared" si="362"/>
        <v/>
      </c>
      <c r="BA96" s="57"/>
      <c r="BB96" s="57"/>
      <c r="BC96" s="57"/>
      <c r="BD96" s="57"/>
      <c r="BE96" s="57"/>
      <c r="BF96" s="219" t="str">
        <f t="shared" si="363"/>
        <v>Afectat sau NU?</v>
      </c>
      <c r="BG96" s="215" t="str">
        <f t="shared" si="364"/>
        <v>-</v>
      </c>
      <c r="BH96" s="218" t="str">
        <f t="shared" si="365"/>
        <v>-</v>
      </c>
      <c r="BI96" s="219" t="str">
        <f t="shared" si="366"/>
        <v>Afectat sau NU?</v>
      </c>
      <c r="BJ96" s="215" t="str">
        <f t="shared" si="367"/>
        <v>-</v>
      </c>
      <c r="BK96" s="216" t="str">
        <f t="shared" si="368"/>
        <v>-</v>
      </c>
      <c r="BL96" s="220" t="str">
        <f t="shared" si="369"/>
        <v>Afectat sau NU?</v>
      </c>
      <c r="BM96" s="215" t="str">
        <f t="shared" si="370"/>
        <v>-</v>
      </c>
      <c r="BN96" s="216" t="str">
        <f t="shared" si="371"/>
        <v>-</v>
      </c>
    </row>
    <row r="97" spans="1:66" s="10" customFormat="1" x14ac:dyDescent="0.25">
      <c r="A97" s="72">
        <f t="shared" si="317"/>
        <v>82</v>
      </c>
      <c r="B97" s="202" t="s">
        <v>88</v>
      </c>
      <c r="C97" s="202" t="s">
        <v>81</v>
      </c>
      <c r="D97" s="203" t="s">
        <v>367</v>
      </c>
      <c r="E97" s="202">
        <v>145373</v>
      </c>
      <c r="F97" s="202" t="s">
        <v>373</v>
      </c>
      <c r="G97" s="202" t="s">
        <v>358</v>
      </c>
      <c r="H97" s="204">
        <v>449528.49</v>
      </c>
      <c r="I97" s="204">
        <v>462452.81</v>
      </c>
      <c r="J97" s="204">
        <v>449528.49</v>
      </c>
      <c r="K97" s="204">
        <v>462452.81</v>
      </c>
      <c r="L97" s="202" t="s">
        <v>88</v>
      </c>
      <c r="M97" s="202" t="s">
        <v>88</v>
      </c>
      <c r="N97" s="202" t="s">
        <v>374</v>
      </c>
      <c r="O97" s="202" t="s">
        <v>373</v>
      </c>
      <c r="P97" s="202" t="s">
        <v>88</v>
      </c>
      <c r="Q97" s="202" t="s">
        <v>88</v>
      </c>
      <c r="R97" s="202" t="s">
        <v>88</v>
      </c>
      <c r="S97" s="202" t="s">
        <v>88</v>
      </c>
      <c r="T97" s="202" t="s">
        <v>113</v>
      </c>
      <c r="U97" s="202"/>
      <c r="V97" s="202" t="s">
        <v>144</v>
      </c>
      <c r="W97" s="205" t="s">
        <v>125</v>
      </c>
      <c r="X97" s="206"/>
      <c r="Y97" s="207"/>
      <c r="Z97" s="206"/>
      <c r="AA97" s="207"/>
      <c r="AB97" s="202" t="s">
        <v>362</v>
      </c>
      <c r="AC97" s="202"/>
      <c r="AD97" s="208"/>
      <c r="AE97" s="209"/>
      <c r="AF97" s="210"/>
      <c r="AG97" s="211"/>
      <c r="AH97" s="210"/>
      <c r="AI97" s="211"/>
      <c r="AJ97" s="210"/>
      <c r="AK97" s="211"/>
      <c r="AL97" s="210"/>
      <c r="AM97" s="212"/>
      <c r="AN97" s="212"/>
      <c r="AO97" s="212"/>
      <c r="AP97" s="213" t="s">
        <v>370</v>
      </c>
      <c r="AQ97" s="67"/>
      <c r="AR97" s="214" t="str">
        <f t="shared" si="354"/>
        <v/>
      </c>
      <c r="AS97" s="215" t="str">
        <f t="shared" si="355"/>
        <v/>
      </c>
      <c r="AT97" s="216" t="str">
        <f t="shared" si="356"/>
        <v/>
      </c>
      <c r="AU97" s="217" t="str">
        <f t="shared" si="357"/>
        <v/>
      </c>
      <c r="AV97" s="215" t="str">
        <f t="shared" si="358"/>
        <v/>
      </c>
      <c r="AW97" s="218" t="str">
        <f t="shared" si="359"/>
        <v/>
      </c>
      <c r="AX97" s="214" t="str">
        <f t="shared" si="360"/>
        <v/>
      </c>
      <c r="AY97" s="215" t="str">
        <f t="shared" si="361"/>
        <v/>
      </c>
      <c r="AZ97" s="216" t="str">
        <f t="shared" si="362"/>
        <v/>
      </c>
      <c r="BA97" s="57"/>
      <c r="BB97" s="57"/>
      <c r="BC97" s="57"/>
      <c r="BD97" s="57"/>
      <c r="BE97" s="57"/>
      <c r="BF97" s="219" t="str">
        <f t="shared" si="363"/>
        <v>Afectat sau NU?</v>
      </c>
      <c r="BG97" s="215" t="str">
        <f t="shared" si="364"/>
        <v>-</v>
      </c>
      <c r="BH97" s="218" t="str">
        <f t="shared" si="365"/>
        <v>-</v>
      </c>
      <c r="BI97" s="219" t="str">
        <f t="shared" si="366"/>
        <v>Afectat sau NU?</v>
      </c>
      <c r="BJ97" s="215" t="str">
        <f t="shared" si="367"/>
        <v>-</v>
      </c>
      <c r="BK97" s="216" t="str">
        <f t="shared" si="368"/>
        <v>-</v>
      </c>
      <c r="BL97" s="220" t="str">
        <f t="shared" si="369"/>
        <v>Afectat sau NU?</v>
      </c>
      <c r="BM97" s="215" t="str">
        <f t="shared" si="370"/>
        <v>-</v>
      </c>
      <c r="BN97" s="216" t="str">
        <f t="shared" si="371"/>
        <v>-</v>
      </c>
    </row>
    <row r="98" spans="1:66" s="10" customFormat="1" x14ac:dyDescent="0.25">
      <c r="A98" s="72">
        <f t="shared" si="317"/>
        <v>83</v>
      </c>
      <c r="B98" s="202" t="s">
        <v>88</v>
      </c>
      <c r="C98" s="202" t="s">
        <v>81</v>
      </c>
      <c r="D98" s="203" t="s">
        <v>367</v>
      </c>
      <c r="E98" s="202">
        <v>145952</v>
      </c>
      <c r="F98" s="202" t="s">
        <v>375</v>
      </c>
      <c r="G98" s="202" t="s">
        <v>358</v>
      </c>
      <c r="H98" s="204">
        <v>448296.46</v>
      </c>
      <c r="I98" s="204">
        <v>461833.47</v>
      </c>
      <c r="J98" s="204">
        <v>448296.46</v>
      </c>
      <c r="K98" s="204">
        <v>461833.47</v>
      </c>
      <c r="L98" s="202" t="s">
        <v>88</v>
      </c>
      <c r="M98" s="202" t="s">
        <v>88</v>
      </c>
      <c r="N98" s="202" t="s">
        <v>376</v>
      </c>
      <c r="O98" s="202" t="s">
        <v>375</v>
      </c>
      <c r="P98" s="202" t="s">
        <v>88</v>
      </c>
      <c r="Q98" s="202" t="s">
        <v>88</v>
      </c>
      <c r="R98" s="202" t="s">
        <v>88</v>
      </c>
      <c r="S98" s="202" t="s">
        <v>88</v>
      </c>
      <c r="T98" s="202" t="s">
        <v>113</v>
      </c>
      <c r="U98" s="202"/>
      <c r="V98" s="202" t="s">
        <v>144</v>
      </c>
      <c r="W98" s="205" t="s">
        <v>125</v>
      </c>
      <c r="X98" s="206"/>
      <c r="Y98" s="207"/>
      <c r="Z98" s="206"/>
      <c r="AA98" s="207"/>
      <c r="AB98" s="202" t="s">
        <v>362</v>
      </c>
      <c r="AC98" s="202"/>
      <c r="AD98" s="208"/>
      <c r="AE98" s="209"/>
      <c r="AF98" s="210"/>
      <c r="AG98" s="211"/>
      <c r="AH98" s="210"/>
      <c r="AI98" s="211"/>
      <c r="AJ98" s="210"/>
      <c r="AK98" s="211"/>
      <c r="AL98" s="210"/>
      <c r="AM98" s="212"/>
      <c r="AN98" s="212"/>
      <c r="AO98" s="212"/>
      <c r="AP98" s="213" t="s">
        <v>370</v>
      </c>
      <c r="AQ98" s="67"/>
      <c r="AR98" s="214" t="str">
        <f t="shared" si="354"/>
        <v/>
      </c>
      <c r="AS98" s="215" t="str">
        <f t="shared" si="355"/>
        <v/>
      </c>
      <c r="AT98" s="216" t="str">
        <f t="shared" si="356"/>
        <v/>
      </c>
      <c r="AU98" s="217" t="str">
        <f t="shared" si="357"/>
        <v/>
      </c>
      <c r="AV98" s="215" t="str">
        <f t="shared" si="358"/>
        <v/>
      </c>
      <c r="AW98" s="218" t="str">
        <f t="shared" si="359"/>
        <v/>
      </c>
      <c r="AX98" s="214" t="str">
        <f t="shared" si="360"/>
        <v/>
      </c>
      <c r="AY98" s="215" t="str">
        <f t="shared" si="361"/>
        <v/>
      </c>
      <c r="AZ98" s="216" t="str">
        <f t="shared" si="362"/>
        <v/>
      </c>
      <c r="BA98" s="57"/>
      <c r="BB98" s="57"/>
      <c r="BC98" s="57"/>
      <c r="BD98" s="57"/>
      <c r="BE98" s="57"/>
      <c r="BF98" s="219" t="str">
        <f t="shared" ref="BF98:BF108" si="372">IF(C98="X",IF(AN98="","Afectat sau NU?",IF(AN98="DA",IF(AK98="","Neinformat",NETWORKDAYS(AK98+AL98,AE98+AF98,$BS$2:$BS$14)-2),"Nu a fost afectat producator/consumator")),"")</f>
        <v>Afectat sau NU?</v>
      </c>
      <c r="BG98" s="215" t="str">
        <f t="shared" ref="BG98:BG108" si="373">IF(C98="X",IF(AN98="DA",IF(AND(BF98&gt;=5,AK98&lt;&gt;""),LEN(TRIM(V98))-LEN(SUBSTITUTE(V98,CHAR(44),""))+1,0),"-"),"")</f>
        <v>-</v>
      </c>
      <c r="BH98" s="218" t="str">
        <f t="shared" ref="BH98:BH108" si="374">IF(C98="X",IF(AN98="DA",LEN(TRIM(V98))-LEN(SUBSTITUTE(V98,CHAR(44),""))+1,"-"),"")</f>
        <v>-</v>
      </c>
      <c r="BI98" s="219" t="str">
        <f t="shared" ref="BI98:BI108" si="375">IF(C98="X",IF(AN98="","Afectat sau NU?",IF(AN98="DA",IF(AI98="","Neinformat",NETWORKDAYS(AI98+AJ98,AE98+AF98,$BS$2:$BS$14)-2),"Nu a fost afectat producator/consumator")),"")</f>
        <v>Afectat sau NU?</v>
      </c>
      <c r="BJ98" s="215" t="str">
        <f t="shared" ref="BJ98:BJ108" si="376">IF(C98="X",IF(AN98="DA",IF(AND(BI98&gt;=5,AI98&lt;&gt;""),LEN(TRIM(U98))-LEN(SUBSTITUTE(U98,CHAR(44),""))+1,0),"-"),"")</f>
        <v>-</v>
      </c>
      <c r="BK98" s="216" t="str">
        <f t="shared" ref="BK98:BK108" si="377">IF(C98="X",IF(AN98="DA",LEN(TRIM(U98))-LEN(SUBSTITUTE(U98,CHAR(44),""))+1,"-"),"")</f>
        <v>-</v>
      </c>
      <c r="BL98" s="220" t="str">
        <f t="shared" ref="BL98:BL108" si="378">IF(C98="X",IF(AN98="","Afectat sau NU?",IF(AN98="DA",((AG98+AH98)-(Z98+AA98))*24,"Nu a fost afectat producator/consumator")),"")</f>
        <v>Afectat sau NU?</v>
      </c>
      <c r="BM98" s="215" t="str">
        <f t="shared" ref="BM98:BM108" si="379">IF(C98="X",IF(AN98&lt;&gt;"DA","-",IF(AND(AN98="DA",BL98&lt;=0),LEN(TRIM(V98))-LEN(SUBSTITUTE(V98,CHAR(44),""))+1+LEN(TRIM(U98))-LEN(SUBSTITUTE(U98,CHAR(44),""))+1,0)),"")</f>
        <v>-</v>
      </c>
      <c r="BN98" s="216" t="str">
        <f t="shared" ref="BN98:BN108" si="380">IF(C98="X",IF(AN98="DA",LEN(TRIM(V98))-LEN(SUBSTITUTE(V98,CHAR(44),""))+1+LEN(TRIM(U98))-LEN(SUBSTITUTE(U98,CHAR(44),""))+1,"-"),"")</f>
        <v>-</v>
      </c>
    </row>
    <row r="99" spans="1:66" s="10" customFormat="1" ht="15" thickBot="1" x14ac:dyDescent="0.3">
      <c r="A99" s="90">
        <f t="shared" si="317"/>
        <v>84</v>
      </c>
      <c r="B99" s="127" t="s">
        <v>88</v>
      </c>
      <c r="C99" s="127" t="s">
        <v>81</v>
      </c>
      <c r="D99" s="128" t="s">
        <v>367</v>
      </c>
      <c r="E99" s="127">
        <v>145943</v>
      </c>
      <c r="F99" s="127" t="s">
        <v>377</v>
      </c>
      <c r="G99" s="127" t="s">
        <v>358</v>
      </c>
      <c r="H99" s="129">
        <v>445948.45</v>
      </c>
      <c r="I99" s="129">
        <v>460774.96</v>
      </c>
      <c r="J99" s="129">
        <v>445948.45</v>
      </c>
      <c r="K99" s="129">
        <v>460774.96</v>
      </c>
      <c r="L99" s="127" t="s">
        <v>88</v>
      </c>
      <c r="M99" s="127" t="s">
        <v>88</v>
      </c>
      <c r="N99" s="127" t="s">
        <v>378</v>
      </c>
      <c r="O99" s="127" t="s">
        <v>377</v>
      </c>
      <c r="P99" s="127" t="s">
        <v>88</v>
      </c>
      <c r="Q99" s="127" t="s">
        <v>88</v>
      </c>
      <c r="R99" s="127" t="s">
        <v>88</v>
      </c>
      <c r="S99" s="127" t="s">
        <v>88</v>
      </c>
      <c r="T99" s="127" t="s">
        <v>113</v>
      </c>
      <c r="U99" s="127"/>
      <c r="V99" s="127" t="s">
        <v>144</v>
      </c>
      <c r="W99" s="130" t="s">
        <v>125</v>
      </c>
      <c r="X99" s="131"/>
      <c r="Y99" s="132"/>
      <c r="Z99" s="131"/>
      <c r="AA99" s="132"/>
      <c r="AB99" s="127" t="s">
        <v>362</v>
      </c>
      <c r="AC99" s="127"/>
      <c r="AD99" s="133"/>
      <c r="AE99" s="260"/>
      <c r="AF99" s="261"/>
      <c r="AG99" s="262"/>
      <c r="AH99" s="261"/>
      <c r="AI99" s="262"/>
      <c r="AJ99" s="261"/>
      <c r="AK99" s="262"/>
      <c r="AL99" s="261"/>
      <c r="AM99" s="263"/>
      <c r="AN99" s="263"/>
      <c r="AO99" s="263"/>
      <c r="AP99" s="264" t="s">
        <v>370</v>
      </c>
      <c r="AQ99" s="67"/>
      <c r="AR99" s="265" t="str">
        <f t="shared" si="354"/>
        <v/>
      </c>
      <c r="AS99" s="266" t="str">
        <f t="shared" si="355"/>
        <v/>
      </c>
      <c r="AT99" s="267" t="str">
        <f t="shared" si="356"/>
        <v/>
      </c>
      <c r="AU99" s="268" t="str">
        <f t="shared" si="357"/>
        <v/>
      </c>
      <c r="AV99" s="266" t="str">
        <f t="shared" si="358"/>
        <v/>
      </c>
      <c r="AW99" s="269" t="str">
        <f t="shared" si="359"/>
        <v/>
      </c>
      <c r="AX99" s="265" t="str">
        <f t="shared" si="360"/>
        <v/>
      </c>
      <c r="AY99" s="266" t="str">
        <f t="shared" si="361"/>
        <v/>
      </c>
      <c r="AZ99" s="267" t="str">
        <f t="shared" si="362"/>
        <v/>
      </c>
      <c r="BA99" s="57"/>
      <c r="BB99" s="57"/>
      <c r="BC99" s="57"/>
      <c r="BD99" s="57"/>
      <c r="BE99" s="57"/>
      <c r="BF99" s="270" t="str">
        <f t="shared" si="372"/>
        <v>Afectat sau NU?</v>
      </c>
      <c r="BG99" s="266" t="str">
        <f t="shared" si="373"/>
        <v>-</v>
      </c>
      <c r="BH99" s="269" t="str">
        <f t="shared" si="374"/>
        <v>-</v>
      </c>
      <c r="BI99" s="270" t="str">
        <f t="shared" si="375"/>
        <v>Afectat sau NU?</v>
      </c>
      <c r="BJ99" s="266" t="str">
        <f t="shared" si="376"/>
        <v>-</v>
      </c>
      <c r="BK99" s="267" t="str">
        <f t="shared" si="377"/>
        <v>-</v>
      </c>
      <c r="BL99" s="271" t="str">
        <f t="shared" si="378"/>
        <v>Afectat sau NU?</v>
      </c>
      <c r="BM99" s="266" t="str">
        <f t="shared" si="379"/>
        <v>-</v>
      </c>
      <c r="BN99" s="267" t="str">
        <f t="shared" si="380"/>
        <v>-</v>
      </c>
    </row>
    <row r="100" spans="1:66" s="10" customFormat="1" ht="29.25" thickBot="1" x14ac:dyDescent="0.3">
      <c r="A100" s="140">
        <f t="shared" si="317"/>
        <v>85</v>
      </c>
      <c r="B100" s="141" t="s">
        <v>81</v>
      </c>
      <c r="C100" s="141" t="s">
        <v>88</v>
      </c>
      <c r="D100" s="142" t="s">
        <v>379</v>
      </c>
      <c r="E100" s="141">
        <v>40250</v>
      </c>
      <c r="F100" s="141" t="s">
        <v>199</v>
      </c>
      <c r="G100" s="141" t="s">
        <v>91</v>
      </c>
      <c r="H100" s="151">
        <v>536853.73</v>
      </c>
      <c r="I100" s="151">
        <v>468564.83</v>
      </c>
      <c r="J100" s="151">
        <v>536853.73</v>
      </c>
      <c r="K100" s="151">
        <v>468564.83</v>
      </c>
      <c r="L100" s="141" t="s">
        <v>88</v>
      </c>
      <c r="M100" s="141" t="s">
        <v>88</v>
      </c>
      <c r="N100" s="141" t="s">
        <v>197</v>
      </c>
      <c r="O100" s="141" t="s">
        <v>198</v>
      </c>
      <c r="P100" s="141" t="s">
        <v>88</v>
      </c>
      <c r="Q100" s="141" t="s">
        <v>88</v>
      </c>
      <c r="R100" s="141" t="s">
        <v>88</v>
      </c>
      <c r="S100" s="141" t="s">
        <v>88</v>
      </c>
      <c r="T100" s="141" t="s">
        <v>97</v>
      </c>
      <c r="U100" s="141" t="s">
        <v>381</v>
      </c>
      <c r="V100" s="141" t="s">
        <v>200</v>
      </c>
      <c r="W100" s="150" t="s">
        <v>88</v>
      </c>
      <c r="X100" s="143">
        <v>44470</v>
      </c>
      <c r="Y100" s="144">
        <v>0.30208333333333331</v>
      </c>
      <c r="Z100" s="143">
        <v>44472</v>
      </c>
      <c r="AA100" s="144">
        <v>0.66666666666666663</v>
      </c>
      <c r="AB100" s="141" t="s">
        <v>91</v>
      </c>
      <c r="AC100" s="141" t="s">
        <v>388</v>
      </c>
      <c r="AD100" s="165"/>
      <c r="AE100" s="272">
        <v>44470</v>
      </c>
      <c r="AF100" s="273">
        <v>0.30208333333333331</v>
      </c>
      <c r="AG100" s="274">
        <v>44472</v>
      </c>
      <c r="AH100" s="273">
        <v>0.57152777777777775</v>
      </c>
      <c r="AI100" s="274">
        <v>44470</v>
      </c>
      <c r="AJ100" s="273">
        <v>0.3430555555555555</v>
      </c>
      <c r="AK100" s="274">
        <v>44470</v>
      </c>
      <c r="AL100" s="273">
        <v>0.33333333333333331</v>
      </c>
      <c r="AM100" s="275" t="s">
        <v>380</v>
      </c>
      <c r="AN100" s="275" t="s">
        <v>390</v>
      </c>
      <c r="AO100" s="148"/>
      <c r="AP100" s="149" t="s">
        <v>88</v>
      </c>
      <c r="AQ100" s="67"/>
      <c r="AR100" s="159">
        <f t="shared" si="354"/>
        <v>0.75</v>
      </c>
      <c r="AS100" s="160">
        <f t="shared" si="355"/>
        <v>1</v>
      </c>
      <c r="AT100" s="161">
        <f t="shared" si="356"/>
        <v>1</v>
      </c>
      <c r="AU100" s="186">
        <f t="shared" si="357"/>
        <v>0.98333333322079852</v>
      </c>
      <c r="AV100" s="160">
        <f t="shared" si="358"/>
        <v>1</v>
      </c>
      <c r="AW100" s="194">
        <f t="shared" si="359"/>
        <v>1</v>
      </c>
      <c r="AX100" s="159">
        <f t="shared" si="360"/>
        <v>54.46666666661622</v>
      </c>
      <c r="AY100" s="160">
        <f t="shared" si="361"/>
        <v>1</v>
      </c>
      <c r="AZ100" s="161">
        <f t="shared" si="362"/>
        <v>1</v>
      </c>
      <c r="BA100" s="57" t="s">
        <v>390</v>
      </c>
      <c r="BB100" s="57"/>
      <c r="BC100" s="57"/>
      <c r="BD100" s="57"/>
      <c r="BE100" s="57"/>
      <c r="BF100" s="162" t="str">
        <f t="shared" si="372"/>
        <v/>
      </c>
      <c r="BG100" s="160" t="str">
        <f t="shared" si="373"/>
        <v/>
      </c>
      <c r="BH100" s="194" t="str">
        <f t="shared" si="374"/>
        <v/>
      </c>
      <c r="BI100" s="162" t="str">
        <f t="shared" si="375"/>
        <v/>
      </c>
      <c r="BJ100" s="160" t="str">
        <f t="shared" si="376"/>
        <v/>
      </c>
      <c r="BK100" s="161" t="str">
        <f t="shared" si="377"/>
        <v/>
      </c>
      <c r="BL100" s="200" t="str">
        <f t="shared" si="378"/>
        <v/>
      </c>
      <c r="BM100" s="160" t="str">
        <f t="shared" si="379"/>
        <v/>
      </c>
      <c r="BN100" s="161" t="str">
        <f t="shared" si="380"/>
        <v/>
      </c>
    </row>
    <row r="101" spans="1:66" s="10" customFormat="1" ht="143.25" thickBot="1" x14ac:dyDescent="0.3">
      <c r="A101" s="140">
        <f t="shared" si="317"/>
        <v>86</v>
      </c>
      <c r="B101" s="141" t="s">
        <v>81</v>
      </c>
      <c r="C101" s="141" t="s">
        <v>88</v>
      </c>
      <c r="D101" s="142" t="s">
        <v>382</v>
      </c>
      <c r="E101" s="141">
        <v>101573</v>
      </c>
      <c r="F101" s="141" t="s">
        <v>383</v>
      </c>
      <c r="G101" s="141" t="s">
        <v>292</v>
      </c>
      <c r="H101" s="151">
        <v>571023.84</v>
      </c>
      <c r="I101" s="151">
        <v>354405.81</v>
      </c>
      <c r="J101" s="151">
        <v>571023.84</v>
      </c>
      <c r="K101" s="151">
        <v>354405.81</v>
      </c>
      <c r="L101" s="141" t="s">
        <v>88</v>
      </c>
      <c r="M101" s="141" t="s">
        <v>88</v>
      </c>
      <c r="N101" s="141" t="s">
        <v>384</v>
      </c>
      <c r="O101" s="141" t="s">
        <v>385</v>
      </c>
      <c r="P101" s="141" t="s">
        <v>88</v>
      </c>
      <c r="Q101" s="141" t="s">
        <v>88</v>
      </c>
      <c r="R101" s="141" t="s">
        <v>88</v>
      </c>
      <c r="S101" s="141" t="s">
        <v>88</v>
      </c>
      <c r="T101" s="141" t="s">
        <v>386</v>
      </c>
      <c r="U101" s="141" t="s">
        <v>391</v>
      </c>
      <c r="V101" s="141" t="s">
        <v>387</v>
      </c>
      <c r="W101" s="150" t="s">
        <v>88</v>
      </c>
      <c r="X101" s="143">
        <v>44470</v>
      </c>
      <c r="Y101" s="144">
        <v>0.54375000000000007</v>
      </c>
      <c r="Z101" s="143">
        <v>44470</v>
      </c>
      <c r="AA101" s="144">
        <v>0.625</v>
      </c>
      <c r="AB101" s="141" t="s">
        <v>220</v>
      </c>
      <c r="AC101" s="141" t="s">
        <v>388</v>
      </c>
      <c r="AD101" s="165"/>
      <c r="AE101" s="272">
        <v>44470</v>
      </c>
      <c r="AF101" s="273">
        <v>0.54375000000000007</v>
      </c>
      <c r="AG101" s="274">
        <v>44470</v>
      </c>
      <c r="AH101" s="273">
        <v>0.58333333333333337</v>
      </c>
      <c r="AI101" s="274">
        <v>44470</v>
      </c>
      <c r="AJ101" s="273">
        <v>0.58402777777777781</v>
      </c>
      <c r="AK101" s="274">
        <v>44470</v>
      </c>
      <c r="AL101" s="273">
        <v>0.55347222222222225</v>
      </c>
      <c r="AM101" s="275" t="s">
        <v>389</v>
      </c>
      <c r="AN101" s="275" t="s">
        <v>390</v>
      </c>
      <c r="AO101" s="148"/>
      <c r="AP101" s="149" t="s">
        <v>88</v>
      </c>
      <c r="AQ101" s="67"/>
      <c r="AR101" s="159">
        <f t="shared" ref="AR101" si="381">IF(B101="X",IF(AN101="","Afectat sau NU?",IF(AN101="DA",IF(((AK101+AL101)-(AE101+AF101))*24&lt;-720,"Neinformat",((AK101+AL101)-(AE101+AF101))*24),"Nu a fost afectat producator/consumator")),"")</f>
        <v>0.2333333333954215</v>
      </c>
      <c r="AS101" s="160">
        <f t="shared" ref="AS101" si="382">IF(B101="X",IF(AN101="DA",IF(AR101&lt;6,LEN(TRIM(V101))-LEN(SUBSTITUTE(V101,CHAR(44),""))+1,0),"-"),"")</f>
        <v>1</v>
      </c>
      <c r="AT101" s="161">
        <f t="shared" ref="AT101" si="383">IF(B101="X",IF(AN101="DA",LEN(TRIM(V101))-LEN(SUBSTITUTE(V101,CHAR(44),""))+1,"-"),"")</f>
        <v>1</v>
      </c>
      <c r="AU101" s="186">
        <f t="shared" ref="AU101" si="384">IF(B101="X",IF(AN101="","Afectat sau NU?",IF(AN101="DA",IF(((AI101+AJ101)-(AE101+AF101))*24&lt;-720,"Neinformat",((AI101+AJ101)-(AE101+AF101))*24),"Nu a fost afectat producator/consumator")),"")</f>
        <v>0.96666666667442769</v>
      </c>
      <c r="AV101" s="160">
        <f t="shared" ref="AV101" si="385">IF(B101="X",IF(AN101="DA",IF(AU101&lt;6,LEN(TRIM(U101))-LEN(SUBSTITUTE(U101,CHAR(44),""))+1,0),"-"),"")</f>
        <v>32</v>
      </c>
      <c r="AW101" s="194">
        <f t="shared" ref="AW101" si="386">IF(B101="X",IF(AN101="DA",LEN(TRIM(U101))-LEN(SUBSTITUTE(U101,CHAR(44),""))+1,"-"),"")</f>
        <v>32</v>
      </c>
      <c r="AX101" s="159">
        <f t="shared" ref="AX101" si="387">IF(B101="X",IF(AN101="","Afectat sau NU?",IF(AN101="DA",((AG101+AH101)-(AE101+AF101))*24,"Nu a fost afectat producator/consumator")),"")</f>
        <v>0.95000000012805685</v>
      </c>
      <c r="AY101" s="160">
        <f t="shared" ref="AY101" si="388">IF(B101="X",IF(AN101="DA",IF(AX101&gt;24,IF(BA101="NU",0,LEN(TRIM(V101))-LEN(SUBSTITUTE(V101,CHAR(44),""))+1),0),"-"),"")</f>
        <v>0</v>
      </c>
      <c r="AZ101" s="161">
        <f t="shared" ref="AZ101" si="389">IF(B101="X",IF(AN101="DA",IF(AX101&gt;24,LEN(TRIM(V101))-LEN(SUBSTITUTE(V101,CHAR(44),""))+1,0),"-"),"")</f>
        <v>0</v>
      </c>
      <c r="BA101" s="57"/>
      <c r="BB101" s="57"/>
      <c r="BC101" s="57"/>
      <c r="BD101" s="57"/>
      <c r="BE101" s="57"/>
      <c r="BF101" s="162" t="str">
        <f t="shared" ref="BF101" si="390">IF(C101="X",IF(AN101="","Afectat sau NU?",IF(AN101="DA",IF(AK101="","Neinformat",NETWORKDAYS(AK101+AL101,AE101+AF101,$BS$2:$BS$14)-2),"Nu a fost afectat producator/consumator")),"")</f>
        <v/>
      </c>
      <c r="BG101" s="160" t="str">
        <f t="shared" ref="BG101" si="391">IF(C101="X",IF(AN101="DA",IF(AND(BF101&gt;=5,AK101&lt;&gt;""),LEN(TRIM(V101))-LEN(SUBSTITUTE(V101,CHAR(44),""))+1,0),"-"),"")</f>
        <v/>
      </c>
      <c r="BH101" s="194" t="str">
        <f t="shared" ref="BH101" si="392">IF(C101="X",IF(AN101="DA",LEN(TRIM(V101))-LEN(SUBSTITUTE(V101,CHAR(44),""))+1,"-"),"")</f>
        <v/>
      </c>
      <c r="BI101" s="162" t="str">
        <f t="shared" ref="BI101" si="393">IF(C101="X",IF(AN101="","Afectat sau NU?",IF(AN101="DA",IF(AI101="","Neinformat",NETWORKDAYS(AI101+AJ101,AE101+AF101,$BS$2:$BS$14)-2),"Nu a fost afectat producator/consumator")),"")</f>
        <v/>
      </c>
      <c r="BJ101" s="160" t="str">
        <f t="shared" ref="BJ101" si="394">IF(C101="X",IF(AN101="DA",IF(AND(BI101&gt;=5,AI101&lt;&gt;""),LEN(TRIM(U101))-LEN(SUBSTITUTE(U101,CHAR(44),""))+1,0),"-"),"")</f>
        <v/>
      </c>
      <c r="BK101" s="161" t="str">
        <f t="shared" ref="BK101" si="395">IF(C101="X",IF(AN101="DA",LEN(TRIM(U101))-LEN(SUBSTITUTE(U101,CHAR(44),""))+1,"-"),"")</f>
        <v/>
      </c>
      <c r="BL101" s="200" t="str">
        <f t="shared" ref="BL101" si="396">IF(C101="X",IF(AN101="","Afectat sau NU?",IF(AN101="DA",((AG101+AH101)-(Z101+AA101))*24,"Nu a fost afectat producator/consumator")),"")</f>
        <v/>
      </c>
      <c r="BM101" s="160" t="str">
        <f t="shared" ref="BM101" si="397">IF(C101="X",IF(AN101&lt;&gt;"DA","-",IF(AND(AN101="DA",BL101&lt;=0),LEN(TRIM(V101))-LEN(SUBSTITUTE(V101,CHAR(44),""))+1+LEN(TRIM(U101))-LEN(SUBSTITUTE(U101,CHAR(44),""))+1,0)),"")</f>
        <v/>
      </c>
      <c r="BN101" s="161" t="str">
        <f t="shared" ref="BN101" si="398">IF(C101="X",IF(AN101="DA",LEN(TRIM(V101))-LEN(SUBSTITUTE(V101,CHAR(44),""))+1+LEN(TRIM(U101))-LEN(SUBSTITUTE(U101,CHAR(44),""))+1,"-"),"")</f>
        <v/>
      </c>
    </row>
    <row r="102" spans="1:66" s="10" customFormat="1" ht="28.5" x14ac:dyDescent="0.25">
      <c r="A102" s="58">
        <f t="shared" si="317"/>
        <v>87</v>
      </c>
      <c r="B102" s="59" t="s">
        <v>88</v>
      </c>
      <c r="C102" s="59" t="s">
        <v>81</v>
      </c>
      <c r="D102" s="60" t="s">
        <v>392</v>
      </c>
      <c r="E102" s="59">
        <v>41630</v>
      </c>
      <c r="F102" s="59" t="s">
        <v>393</v>
      </c>
      <c r="G102" s="59" t="s">
        <v>91</v>
      </c>
      <c r="H102" s="61">
        <v>523056.64230800001</v>
      </c>
      <c r="I102" s="61">
        <v>457084.35658999998</v>
      </c>
      <c r="J102" s="61">
        <v>523056.64230800001</v>
      </c>
      <c r="K102" s="61">
        <v>457084.35658999998</v>
      </c>
      <c r="L102" s="59" t="s">
        <v>88</v>
      </c>
      <c r="M102" s="59" t="s">
        <v>88</v>
      </c>
      <c r="N102" s="59" t="s">
        <v>394</v>
      </c>
      <c r="O102" s="59" t="s">
        <v>393</v>
      </c>
      <c r="P102" s="59" t="s">
        <v>88</v>
      </c>
      <c r="Q102" s="59" t="s">
        <v>88</v>
      </c>
      <c r="R102" s="59" t="s">
        <v>88</v>
      </c>
      <c r="S102" s="59" t="s">
        <v>88</v>
      </c>
      <c r="T102" s="59" t="s">
        <v>113</v>
      </c>
      <c r="U102" s="59"/>
      <c r="V102" s="59" t="s">
        <v>114</v>
      </c>
      <c r="W102" s="62" t="s">
        <v>145</v>
      </c>
      <c r="X102" s="63"/>
      <c r="Y102" s="64"/>
      <c r="Z102" s="63"/>
      <c r="AA102" s="64"/>
      <c r="AB102" s="59" t="s">
        <v>91</v>
      </c>
      <c r="AC102" s="59"/>
      <c r="AD102" s="134"/>
      <c r="AE102" s="136"/>
      <c r="AF102" s="137"/>
      <c r="AG102" s="138"/>
      <c r="AH102" s="137"/>
      <c r="AI102" s="138"/>
      <c r="AJ102" s="137"/>
      <c r="AK102" s="138"/>
      <c r="AL102" s="137"/>
      <c r="AM102" s="139"/>
      <c r="AN102" s="139"/>
      <c r="AO102" s="139"/>
      <c r="AP102" s="66" t="s">
        <v>395</v>
      </c>
      <c r="AQ102" s="67"/>
      <c r="AR102" s="68" t="str">
        <f t="shared" si="354"/>
        <v/>
      </c>
      <c r="AS102" s="69" t="str">
        <f t="shared" si="355"/>
        <v/>
      </c>
      <c r="AT102" s="70" t="str">
        <f t="shared" si="356"/>
        <v/>
      </c>
      <c r="AU102" s="180" t="str">
        <f t="shared" si="357"/>
        <v/>
      </c>
      <c r="AV102" s="69" t="str">
        <f t="shared" si="358"/>
        <v/>
      </c>
      <c r="AW102" s="188" t="str">
        <f t="shared" si="359"/>
        <v/>
      </c>
      <c r="AX102" s="68" t="str">
        <f t="shared" si="360"/>
        <v/>
      </c>
      <c r="AY102" s="69" t="str">
        <f t="shared" si="361"/>
        <v/>
      </c>
      <c r="AZ102" s="70" t="str">
        <f t="shared" si="362"/>
        <v/>
      </c>
      <c r="BA102" s="57"/>
      <c r="BB102" s="57"/>
      <c r="BC102" s="57"/>
      <c r="BD102" s="57"/>
      <c r="BE102" s="57"/>
      <c r="BF102" s="71" t="str">
        <f t="shared" si="372"/>
        <v>Afectat sau NU?</v>
      </c>
      <c r="BG102" s="69" t="str">
        <f t="shared" si="373"/>
        <v>-</v>
      </c>
      <c r="BH102" s="188" t="str">
        <f t="shared" si="374"/>
        <v>-</v>
      </c>
      <c r="BI102" s="71" t="str">
        <f t="shared" si="375"/>
        <v>Afectat sau NU?</v>
      </c>
      <c r="BJ102" s="69" t="str">
        <f t="shared" si="376"/>
        <v>-</v>
      </c>
      <c r="BK102" s="70" t="str">
        <f t="shared" si="377"/>
        <v>-</v>
      </c>
      <c r="BL102" s="337" t="str">
        <f t="shared" si="378"/>
        <v>Afectat sau NU?</v>
      </c>
      <c r="BM102" s="69" t="str">
        <f t="shared" si="379"/>
        <v>-</v>
      </c>
      <c r="BN102" s="70" t="str">
        <f t="shared" si="380"/>
        <v>-</v>
      </c>
    </row>
    <row r="103" spans="1:66" s="10" customFormat="1" ht="28.5" x14ac:dyDescent="0.25">
      <c r="A103" s="72">
        <f t="shared" si="317"/>
        <v>88</v>
      </c>
      <c r="B103" s="73" t="s">
        <v>88</v>
      </c>
      <c r="C103" s="73" t="s">
        <v>81</v>
      </c>
      <c r="D103" s="74" t="s">
        <v>392</v>
      </c>
      <c r="E103" s="73">
        <v>40508</v>
      </c>
      <c r="F103" s="73" t="s">
        <v>396</v>
      </c>
      <c r="G103" s="73" t="s">
        <v>91</v>
      </c>
      <c r="H103" s="75">
        <v>525537.90700000001</v>
      </c>
      <c r="I103" s="75">
        <v>451706.17499999999</v>
      </c>
      <c r="J103" s="75">
        <v>525537.90700000001</v>
      </c>
      <c r="K103" s="75">
        <v>451706.17499999999</v>
      </c>
      <c r="L103" s="73" t="s">
        <v>88</v>
      </c>
      <c r="M103" s="73" t="s">
        <v>88</v>
      </c>
      <c r="N103" s="73" t="s">
        <v>397</v>
      </c>
      <c r="O103" s="73" t="s">
        <v>398</v>
      </c>
      <c r="P103" s="73" t="s">
        <v>88</v>
      </c>
      <c r="Q103" s="73" t="s">
        <v>88</v>
      </c>
      <c r="R103" s="73" t="s">
        <v>88</v>
      </c>
      <c r="S103" s="73" t="s">
        <v>88</v>
      </c>
      <c r="T103" s="73" t="s">
        <v>97</v>
      </c>
      <c r="U103" s="73"/>
      <c r="V103" s="73" t="s">
        <v>399</v>
      </c>
      <c r="W103" s="76" t="s">
        <v>145</v>
      </c>
      <c r="X103" s="77"/>
      <c r="Y103" s="78"/>
      <c r="Z103" s="77"/>
      <c r="AA103" s="78"/>
      <c r="AB103" s="73" t="s">
        <v>91</v>
      </c>
      <c r="AC103" s="73"/>
      <c r="AD103" s="163"/>
      <c r="AE103" s="105"/>
      <c r="AF103" s="99"/>
      <c r="AG103" s="100"/>
      <c r="AH103" s="99"/>
      <c r="AI103" s="100"/>
      <c r="AJ103" s="99"/>
      <c r="AK103" s="100"/>
      <c r="AL103" s="99"/>
      <c r="AM103" s="101"/>
      <c r="AN103" s="101"/>
      <c r="AO103" s="101"/>
      <c r="AP103" s="80" t="s">
        <v>395</v>
      </c>
      <c r="AQ103" s="67"/>
      <c r="AR103" s="214" t="str">
        <f t="shared" si="354"/>
        <v/>
      </c>
      <c r="AS103" s="215" t="str">
        <f t="shared" si="355"/>
        <v/>
      </c>
      <c r="AT103" s="216" t="str">
        <f t="shared" si="356"/>
        <v/>
      </c>
      <c r="AU103" s="217" t="str">
        <f t="shared" si="357"/>
        <v/>
      </c>
      <c r="AV103" s="215" t="str">
        <f t="shared" si="358"/>
        <v/>
      </c>
      <c r="AW103" s="218" t="str">
        <f t="shared" si="359"/>
        <v/>
      </c>
      <c r="AX103" s="214" t="str">
        <f t="shared" si="360"/>
        <v/>
      </c>
      <c r="AY103" s="215" t="str">
        <f t="shared" si="361"/>
        <v/>
      </c>
      <c r="AZ103" s="216" t="str">
        <f t="shared" si="362"/>
        <v/>
      </c>
      <c r="BA103" s="57"/>
      <c r="BB103" s="57"/>
      <c r="BC103" s="57"/>
      <c r="BD103" s="57"/>
      <c r="BE103" s="57"/>
      <c r="BF103" s="219" t="str">
        <f t="shared" si="372"/>
        <v>Afectat sau NU?</v>
      </c>
      <c r="BG103" s="215" t="str">
        <f t="shared" si="373"/>
        <v>-</v>
      </c>
      <c r="BH103" s="218" t="str">
        <f t="shared" si="374"/>
        <v>-</v>
      </c>
      <c r="BI103" s="219" t="str">
        <f t="shared" si="375"/>
        <v>Afectat sau NU?</v>
      </c>
      <c r="BJ103" s="215" t="str">
        <f t="shared" si="376"/>
        <v>-</v>
      </c>
      <c r="BK103" s="216" t="str">
        <f t="shared" si="377"/>
        <v>-</v>
      </c>
      <c r="BL103" s="220" t="str">
        <f t="shared" si="378"/>
        <v>Afectat sau NU?</v>
      </c>
      <c r="BM103" s="215" t="str">
        <f t="shared" si="379"/>
        <v>-</v>
      </c>
      <c r="BN103" s="216" t="str">
        <f t="shared" si="380"/>
        <v>-</v>
      </c>
    </row>
    <row r="104" spans="1:66" s="10" customFormat="1" ht="29.25" thickBot="1" x14ac:dyDescent="0.3">
      <c r="A104" s="90">
        <f t="shared" si="317"/>
        <v>89</v>
      </c>
      <c r="B104" s="91" t="s">
        <v>88</v>
      </c>
      <c r="C104" s="91" t="s">
        <v>81</v>
      </c>
      <c r="D104" s="128" t="s">
        <v>392</v>
      </c>
      <c r="E104" s="91">
        <v>41480</v>
      </c>
      <c r="F104" s="91" t="s">
        <v>400</v>
      </c>
      <c r="G104" s="91" t="s">
        <v>91</v>
      </c>
      <c r="H104" s="93">
        <v>520679.86340593785</v>
      </c>
      <c r="I104" s="93">
        <v>445316.53378087026</v>
      </c>
      <c r="J104" s="93">
        <v>520679.86340593785</v>
      </c>
      <c r="K104" s="93">
        <v>445316.53378087026</v>
      </c>
      <c r="L104" s="91" t="s">
        <v>88</v>
      </c>
      <c r="M104" s="91" t="s">
        <v>88</v>
      </c>
      <c r="N104" s="91" t="s">
        <v>401</v>
      </c>
      <c r="O104" s="91" t="s">
        <v>402</v>
      </c>
      <c r="P104" s="91" t="s">
        <v>88</v>
      </c>
      <c r="Q104" s="91" t="s">
        <v>88</v>
      </c>
      <c r="R104" s="91" t="s">
        <v>88</v>
      </c>
      <c r="S104" s="91" t="s">
        <v>88</v>
      </c>
      <c r="T104" s="91" t="s">
        <v>113</v>
      </c>
      <c r="U104" s="91"/>
      <c r="V104" s="91" t="s">
        <v>249</v>
      </c>
      <c r="W104" s="94" t="s">
        <v>145</v>
      </c>
      <c r="X104" s="82"/>
      <c r="Y104" s="81"/>
      <c r="Z104" s="82"/>
      <c r="AA104" s="81"/>
      <c r="AB104" s="91" t="s">
        <v>91</v>
      </c>
      <c r="AC104" s="91"/>
      <c r="AD104" s="135"/>
      <c r="AE104" s="106"/>
      <c r="AF104" s="102"/>
      <c r="AG104" s="103"/>
      <c r="AH104" s="102"/>
      <c r="AI104" s="103"/>
      <c r="AJ104" s="102"/>
      <c r="AK104" s="103"/>
      <c r="AL104" s="102"/>
      <c r="AM104" s="104"/>
      <c r="AN104" s="104"/>
      <c r="AO104" s="104"/>
      <c r="AP104" s="83" t="s">
        <v>395</v>
      </c>
      <c r="AQ104" s="67"/>
      <c r="AR104" s="265" t="str">
        <f t="shared" si="354"/>
        <v/>
      </c>
      <c r="AS104" s="266" t="str">
        <f t="shared" si="355"/>
        <v/>
      </c>
      <c r="AT104" s="267" t="str">
        <f t="shared" si="356"/>
        <v/>
      </c>
      <c r="AU104" s="268" t="str">
        <f t="shared" si="357"/>
        <v/>
      </c>
      <c r="AV104" s="266" t="str">
        <f t="shared" si="358"/>
        <v/>
      </c>
      <c r="AW104" s="269" t="str">
        <f t="shared" si="359"/>
        <v/>
      </c>
      <c r="AX104" s="265" t="str">
        <f t="shared" si="360"/>
        <v/>
      </c>
      <c r="AY104" s="266" t="str">
        <f t="shared" si="361"/>
        <v/>
      </c>
      <c r="AZ104" s="267" t="str">
        <f t="shared" si="362"/>
        <v/>
      </c>
      <c r="BA104" s="57"/>
      <c r="BB104" s="57"/>
      <c r="BC104" s="57"/>
      <c r="BD104" s="57"/>
      <c r="BE104" s="57"/>
      <c r="BF104" s="270" t="str">
        <f t="shared" si="372"/>
        <v>Afectat sau NU?</v>
      </c>
      <c r="BG104" s="266" t="str">
        <f t="shared" si="373"/>
        <v>-</v>
      </c>
      <c r="BH104" s="269" t="str">
        <f t="shared" si="374"/>
        <v>-</v>
      </c>
      <c r="BI104" s="270" t="str">
        <f t="shared" si="375"/>
        <v>Afectat sau NU?</v>
      </c>
      <c r="BJ104" s="266" t="str">
        <f t="shared" si="376"/>
        <v>-</v>
      </c>
      <c r="BK104" s="267" t="str">
        <f t="shared" si="377"/>
        <v>-</v>
      </c>
      <c r="BL104" s="271" t="str">
        <f t="shared" si="378"/>
        <v>Afectat sau NU?</v>
      </c>
      <c r="BM104" s="266" t="str">
        <f t="shared" si="379"/>
        <v>-</v>
      </c>
      <c r="BN104" s="267" t="str">
        <f t="shared" si="380"/>
        <v>-</v>
      </c>
    </row>
    <row r="105" spans="1:66" s="10" customFormat="1" ht="228.75" thickBot="1" x14ac:dyDescent="0.3">
      <c r="A105" s="140">
        <f t="shared" si="317"/>
        <v>90</v>
      </c>
      <c r="B105" s="141" t="s">
        <v>81</v>
      </c>
      <c r="C105" s="141" t="s">
        <v>88</v>
      </c>
      <c r="D105" s="142" t="s">
        <v>403</v>
      </c>
      <c r="E105" s="141">
        <v>23724</v>
      </c>
      <c r="F105" s="141" t="s">
        <v>404</v>
      </c>
      <c r="G105" s="141" t="s">
        <v>90</v>
      </c>
      <c r="H105" s="151">
        <v>648047.77</v>
      </c>
      <c r="I105" s="151">
        <v>554535.47</v>
      </c>
      <c r="J105" s="151">
        <v>648047.77</v>
      </c>
      <c r="K105" s="151">
        <v>554535.47</v>
      </c>
      <c r="L105" s="141" t="s">
        <v>88</v>
      </c>
      <c r="M105" s="141" t="s">
        <v>88</v>
      </c>
      <c r="N105" s="141" t="s">
        <v>405</v>
      </c>
      <c r="O105" s="141" t="s">
        <v>404</v>
      </c>
      <c r="P105" s="141" t="s">
        <v>88</v>
      </c>
      <c r="Q105" s="141" t="s">
        <v>88</v>
      </c>
      <c r="R105" s="141" t="s">
        <v>88</v>
      </c>
      <c r="S105" s="141" t="s">
        <v>88</v>
      </c>
      <c r="T105" s="141" t="s">
        <v>113</v>
      </c>
      <c r="U105" s="141" t="s">
        <v>406</v>
      </c>
      <c r="V105" s="141" t="s">
        <v>144</v>
      </c>
      <c r="W105" s="150" t="s">
        <v>88</v>
      </c>
      <c r="X105" s="143">
        <v>44471</v>
      </c>
      <c r="Y105" s="144">
        <v>0.85555555555555562</v>
      </c>
      <c r="Z105" s="143">
        <v>44471</v>
      </c>
      <c r="AA105" s="144">
        <v>0.9375</v>
      </c>
      <c r="AB105" s="141" t="s">
        <v>90</v>
      </c>
      <c r="AC105" s="141" t="s">
        <v>388</v>
      </c>
      <c r="AD105" s="165"/>
      <c r="AE105" s="272">
        <v>44471</v>
      </c>
      <c r="AF105" s="273">
        <v>0.85555555555555562</v>
      </c>
      <c r="AG105" s="274">
        <v>44471</v>
      </c>
      <c r="AH105" s="273">
        <v>0.9145833333333333</v>
      </c>
      <c r="AI105" s="274">
        <v>44471</v>
      </c>
      <c r="AJ105" s="273">
        <v>0.86597222222222225</v>
      </c>
      <c r="AK105" s="274">
        <v>44471</v>
      </c>
      <c r="AL105" s="273">
        <v>0.86319444444444438</v>
      </c>
      <c r="AM105" s="275" t="s">
        <v>88</v>
      </c>
      <c r="AN105" s="275" t="s">
        <v>390</v>
      </c>
      <c r="AO105" s="148"/>
      <c r="AP105" s="149" t="s">
        <v>88</v>
      </c>
      <c r="AQ105" s="67"/>
      <c r="AR105" s="159">
        <f t="shared" ref="AR105" si="399">IF(B105="X",IF(AN105="","Afectat sau NU?",IF(AN105="DA",IF(((AK105+AL105)-(AE105+AF105))*24&lt;-720,"Neinformat",((AK105+AL105)-(AE105+AF105))*24),"Nu a fost afectat producator/consumator")),"")</f>
        <v>0.18333333323244005</v>
      </c>
      <c r="AS105" s="160">
        <f t="shared" ref="AS105" si="400">IF(B105="X",IF(AN105="DA",IF(AR105&lt;6,LEN(TRIM(V105))-LEN(SUBSTITUTE(V105,CHAR(44),""))+1,0),"-"),"")</f>
        <v>1</v>
      </c>
      <c r="AT105" s="161">
        <f t="shared" ref="AT105" si="401">IF(B105="X",IF(AN105="DA",LEN(TRIM(V105))-LEN(SUBSTITUTE(V105,CHAR(44),""))+1,"-"),"")</f>
        <v>1</v>
      </c>
      <c r="AU105" s="186">
        <f t="shared" ref="AU105" si="402">IF(B105="X",IF(AN105="","Afectat sau NU?",IF(AN105="DA",IF(((AI105+AJ105)-(AE105+AF105))*24&lt;-720,"Neinformat",((AI105+AJ105)-(AE105+AF105))*24),"Nu a fost afectat producator/consumator")),"")</f>
        <v>0.24999999994179234</v>
      </c>
      <c r="AV105" s="160">
        <f t="shared" ref="AV105" si="403">IF(B105="X",IF(AN105="DA",IF(AU105&lt;6,LEN(TRIM(U105))-LEN(SUBSTITUTE(U105,CHAR(44),""))+1,0),"-"),"")</f>
        <v>48</v>
      </c>
      <c r="AW105" s="194">
        <f t="shared" ref="AW105" si="404">IF(B105="X",IF(AN105="DA",LEN(TRIM(U105))-LEN(SUBSTITUTE(U105,CHAR(44),""))+1,"-"),"")</f>
        <v>48</v>
      </c>
      <c r="AX105" s="159">
        <f t="shared" ref="AX105" si="405">IF(B105="X",IF(AN105="","Afectat sau NU?",IF(AN105="DA",((AG105+AH105)-(AE105+AF105))*24,"Nu a fost afectat producator/consumator")),"")</f>
        <v>1.4166666665696539</v>
      </c>
      <c r="AY105" s="160">
        <f t="shared" ref="AY105" si="406">IF(B105="X",IF(AN105="DA",IF(AX105&gt;24,IF(BA105="NU",0,LEN(TRIM(V105))-LEN(SUBSTITUTE(V105,CHAR(44),""))+1),0),"-"),"")</f>
        <v>0</v>
      </c>
      <c r="AZ105" s="161">
        <f t="shared" ref="AZ105" si="407">IF(B105="X",IF(AN105="DA",IF(AX105&gt;24,LEN(TRIM(V105))-LEN(SUBSTITUTE(V105,CHAR(44),""))+1,0),"-"),"")</f>
        <v>0</v>
      </c>
      <c r="BA105" s="57"/>
      <c r="BB105" s="57"/>
      <c r="BC105" s="57"/>
      <c r="BD105" s="57"/>
      <c r="BE105" s="57"/>
      <c r="BF105" s="162" t="str">
        <f t="shared" ref="BF105" si="408">IF(C105="X",IF(AN105="","Afectat sau NU?",IF(AN105="DA",IF(AK105="","Neinformat",NETWORKDAYS(AK105+AL105,AE105+AF105,$BS$2:$BS$14)-2),"Nu a fost afectat producator/consumator")),"")</f>
        <v/>
      </c>
      <c r="BG105" s="160" t="str">
        <f t="shared" ref="BG105" si="409">IF(C105="X",IF(AN105="DA",IF(AND(BF105&gt;=5,AK105&lt;&gt;""),LEN(TRIM(V105))-LEN(SUBSTITUTE(V105,CHAR(44),""))+1,0),"-"),"")</f>
        <v/>
      </c>
      <c r="BH105" s="194" t="str">
        <f t="shared" ref="BH105" si="410">IF(C105="X",IF(AN105="DA",LEN(TRIM(V105))-LEN(SUBSTITUTE(V105,CHAR(44),""))+1,"-"),"")</f>
        <v/>
      </c>
      <c r="BI105" s="162" t="str">
        <f t="shared" ref="BI105" si="411">IF(C105="X",IF(AN105="","Afectat sau NU?",IF(AN105="DA",IF(AI105="","Neinformat",NETWORKDAYS(AI105+AJ105,AE105+AF105,$BS$2:$BS$14)-2),"Nu a fost afectat producator/consumator")),"")</f>
        <v/>
      </c>
      <c r="BJ105" s="160" t="str">
        <f t="shared" ref="BJ105" si="412">IF(C105="X",IF(AN105="DA",IF(AND(BI105&gt;=5,AI105&lt;&gt;""),LEN(TRIM(U105))-LEN(SUBSTITUTE(U105,CHAR(44),""))+1,0),"-"),"")</f>
        <v/>
      </c>
      <c r="BK105" s="161" t="str">
        <f t="shared" ref="BK105" si="413">IF(C105="X",IF(AN105="DA",LEN(TRIM(U105))-LEN(SUBSTITUTE(U105,CHAR(44),""))+1,"-"),"")</f>
        <v/>
      </c>
      <c r="BL105" s="200" t="str">
        <f t="shared" ref="BL105" si="414">IF(C105="X",IF(AN105="","Afectat sau NU?",IF(AN105="DA",((AG105+AH105)-(Z105+AA105))*24,"Nu a fost afectat producator/consumator")),"")</f>
        <v/>
      </c>
      <c r="BM105" s="160" t="str">
        <f t="shared" ref="BM105" si="415">IF(C105="X",IF(AN105&lt;&gt;"DA","-",IF(AND(AN105="DA",BL105&lt;=0),LEN(TRIM(V105))-LEN(SUBSTITUTE(V105,CHAR(44),""))+1+LEN(TRIM(U105))-LEN(SUBSTITUTE(U105,CHAR(44),""))+1,0)),"")</f>
        <v/>
      </c>
      <c r="BN105" s="161" t="str">
        <f t="shared" ref="BN105" si="416">IF(C105="X",IF(AN105="DA",LEN(TRIM(V105))-LEN(SUBSTITUTE(V105,CHAR(44),""))+1+LEN(TRIM(U105))-LEN(SUBSTITUTE(U105,CHAR(44),""))+1,"-"),"")</f>
        <v/>
      </c>
    </row>
    <row r="106" spans="1:66" s="10" customFormat="1" ht="228.75" thickBot="1" x14ac:dyDescent="0.3">
      <c r="A106" s="140">
        <f t="shared" si="317"/>
        <v>91</v>
      </c>
      <c r="B106" s="141" t="s">
        <v>88</v>
      </c>
      <c r="C106" s="141" t="s">
        <v>81</v>
      </c>
      <c r="D106" s="142" t="s">
        <v>409</v>
      </c>
      <c r="E106" s="141">
        <v>144090</v>
      </c>
      <c r="F106" s="141" t="s">
        <v>368</v>
      </c>
      <c r="G106" s="141" t="s">
        <v>358</v>
      </c>
      <c r="H106" s="151">
        <v>451489.67</v>
      </c>
      <c r="I106" s="151">
        <v>466968.99</v>
      </c>
      <c r="J106" s="151">
        <v>451489.67</v>
      </c>
      <c r="K106" s="151">
        <v>466968.99</v>
      </c>
      <c r="L106" s="141" t="s">
        <v>88</v>
      </c>
      <c r="M106" s="141" t="s">
        <v>88</v>
      </c>
      <c r="N106" s="141" t="s">
        <v>369</v>
      </c>
      <c r="O106" s="141" t="s">
        <v>368</v>
      </c>
      <c r="P106" s="141" t="s">
        <v>88</v>
      </c>
      <c r="Q106" s="141" t="s">
        <v>88</v>
      </c>
      <c r="R106" s="141" t="s">
        <v>88</v>
      </c>
      <c r="S106" s="141" t="s">
        <v>88</v>
      </c>
      <c r="T106" s="141" t="s">
        <v>113</v>
      </c>
      <c r="U106" s="141" t="s">
        <v>565</v>
      </c>
      <c r="V106" s="141" t="s">
        <v>144</v>
      </c>
      <c r="W106" s="150" t="s">
        <v>413</v>
      </c>
      <c r="X106" s="143">
        <v>44509</v>
      </c>
      <c r="Y106" s="144">
        <v>0.29166666666666669</v>
      </c>
      <c r="Z106" s="143">
        <v>44509</v>
      </c>
      <c r="AA106" s="144">
        <v>0.70833333333333337</v>
      </c>
      <c r="AB106" s="141" t="s">
        <v>362</v>
      </c>
      <c r="AC106" s="141" t="s">
        <v>388</v>
      </c>
      <c r="AD106" s="165"/>
      <c r="AE106" s="272">
        <v>44509</v>
      </c>
      <c r="AF106" s="273">
        <v>0.29166666666666669</v>
      </c>
      <c r="AG106" s="274">
        <v>44509</v>
      </c>
      <c r="AH106" s="273">
        <v>0.66666666666666663</v>
      </c>
      <c r="AI106" s="274">
        <v>44498</v>
      </c>
      <c r="AJ106" s="273">
        <v>0.53055555555555556</v>
      </c>
      <c r="AK106" s="274">
        <v>44498</v>
      </c>
      <c r="AL106" s="273">
        <v>0.49652777777777773</v>
      </c>
      <c r="AM106" s="275" t="s">
        <v>573</v>
      </c>
      <c r="AN106" s="275" t="s">
        <v>390</v>
      </c>
      <c r="AO106" s="148"/>
      <c r="AP106" s="149" t="s">
        <v>240</v>
      </c>
      <c r="AQ106" s="67"/>
      <c r="AR106" s="159" t="str">
        <f t="shared" si="354"/>
        <v/>
      </c>
      <c r="AS106" s="160" t="str">
        <f t="shared" si="355"/>
        <v/>
      </c>
      <c r="AT106" s="161" t="str">
        <f t="shared" si="356"/>
        <v/>
      </c>
      <c r="AU106" s="186" t="str">
        <f t="shared" si="357"/>
        <v/>
      </c>
      <c r="AV106" s="160" t="str">
        <f t="shared" si="358"/>
        <v/>
      </c>
      <c r="AW106" s="194" t="str">
        <f t="shared" si="359"/>
        <v/>
      </c>
      <c r="AX106" s="159" t="str">
        <f t="shared" si="360"/>
        <v/>
      </c>
      <c r="AY106" s="160" t="str">
        <f t="shared" si="361"/>
        <v/>
      </c>
      <c r="AZ106" s="161" t="str">
        <f t="shared" si="362"/>
        <v/>
      </c>
      <c r="BA106" s="57"/>
      <c r="BB106" s="57"/>
      <c r="BC106" s="57"/>
      <c r="BD106" s="57"/>
      <c r="BE106" s="57"/>
      <c r="BF106" s="162">
        <f t="shared" si="372"/>
        <v>6</v>
      </c>
      <c r="BG106" s="160">
        <f t="shared" si="373"/>
        <v>1</v>
      </c>
      <c r="BH106" s="194">
        <f t="shared" si="374"/>
        <v>1</v>
      </c>
      <c r="BI106" s="162">
        <f t="shared" si="375"/>
        <v>6</v>
      </c>
      <c r="BJ106" s="160">
        <f t="shared" si="376"/>
        <v>48</v>
      </c>
      <c r="BK106" s="161">
        <f t="shared" si="377"/>
        <v>48</v>
      </c>
      <c r="BL106" s="200">
        <f t="shared" si="378"/>
        <v>-1.0000000001164153</v>
      </c>
      <c r="BM106" s="160">
        <f t="shared" si="379"/>
        <v>49</v>
      </c>
      <c r="BN106" s="161">
        <f t="shared" si="380"/>
        <v>49</v>
      </c>
    </row>
    <row r="107" spans="1:66" s="10" customFormat="1" ht="228.75" thickBot="1" x14ac:dyDescent="0.3">
      <c r="A107" s="140">
        <f t="shared" si="317"/>
        <v>92</v>
      </c>
      <c r="B107" s="141" t="s">
        <v>88</v>
      </c>
      <c r="C107" s="141" t="s">
        <v>81</v>
      </c>
      <c r="D107" s="142" t="s">
        <v>410</v>
      </c>
      <c r="E107" s="141">
        <v>145756</v>
      </c>
      <c r="F107" s="141" t="s">
        <v>411</v>
      </c>
      <c r="G107" s="141" t="s">
        <v>358</v>
      </c>
      <c r="H107" s="151">
        <v>427147.45</v>
      </c>
      <c r="I107" s="151">
        <v>503301.4</v>
      </c>
      <c r="J107" s="151">
        <v>427147.45</v>
      </c>
      <c r="K107" s="151">
        <v>503301.4</v>
      </c>
      <c r="L107" s="141" t="s">
        <v>88</v>
      </c>
      <c r="M107" s="141" t="s">
        <v>88</v>
      </c>
      <c r="N107" s="141" t="s">
        <v>412</v>
      </c>
      <c r="O107" s="141" t="s">
        <v>411</v>
      </c>
      <c r="P107" s="141" t="s">
        <v>88</v>
      </c>
      <c r="Q107" s="141" t="s">
        <v>88</v>
      </c>
      <c r="R107" s="141" t="s">
        <v>88</v>
      </c>
      <c r="S107" s="141" t="s">
        <v>88</v>
      </c>
      <c r="T107" s="141" t="s">
        <v>113</v>
      </c>
      <c r="U107" s="141" t="s">
        <v>565</v>
      </c>
      <c r="V107" s="141" t="s">
        <v>144</v>
      </c>
      <c r="W107" s="150" t="s">
        <v>413</v>
      </c>
      <c r="X107" s="143">
        <v>44511</v>
      </c>
      <c r="Y107" s="144">
        <v>0.29166666666666669</v>
      </c>
      <c r="Z107" s="143">
        <v>44511</v>
      </c>
      <c r="AA107" s="144">
        <v>0.70833333333333337</v>
      </c>
      <c r="AB107" s="141" t="s">
        <v>362</v>
      </c>
      <c r="AC107" s="141" t="s">
        <v>388</v>
      </c>
      <c r="AD107" s="165"/>
      <c r="AE107" s="272">
        <v>44511</v>
      </c>
      <c r="AF107" s="273">
        <v>0.29166666666666669</v>
      </c>
      <c r="AG107" s="274">
        <v>44511</v>
      </c>
      <c r="AH107" s="273">
        <v>0.70833333333333337</v>
      </c>
      <c r="AI107" s="274">
        <v>44498</v>
      </c>
      <c r="AJ107" s="273">
        <v>0.52916666666666667</v>
      </c>
      <c r="AK107" s="274">
        <v>44498</v>
      </c>
      <c r="AL107" s="273">
        <v>0.5</v>
      </c>
      <c r="AM107" s="275" t="s">
        <v>574</v>
      </c>
      <c r="AN107" s="275" t="s">
        <v>390</v>
      </c>
      <c r="AO107" s="148"/>
      <c r="AP107" s="149" t="s">
        <v>240</v>
      </c>
      <c r="AQ107" s="67"/>
      <c r="AR107" s="159" t="str">
        <f t="shared" si="354"/>
        <v/>
      </c>
      <c r="AS107" s="160" t="str">
        <f t="shared" si="355"/>
        <v/>
      </c>
      <c r="AT107" s="161" t="str">
        <f t="shared" si="356"/>
        <v/>
      </c>
      <c r="AU107" s="186" t="str">
        <f t="shared" si="357"/>
        <v/>
      </c>
      <c r="AV107" s="160" t="str">
        <f t="shared" si="358"/>
        <v/>
      </c>
      <c r="AW107" s="194" t="str">
        <f t="shared" si="359"/>
        <v/>
      </c>
      <c r="AX107" s="159" t="str">
        <f t="shared" si="360"/>
        <v/>
      </c>
      <c r="AY107" s="160" t="str">
        <f t="shared" si="361"/>
        <v/>
      </c>
      <c r="AZ107" s="161" t="str">
        <f t="shared" si="362"/>
        <v/>
      </c>
      <c r="BA107" s="57"/>
      <c r="BB107" s="57"/>
      <c r="BC107" s="57"/>
      <c r="BD107" s="57"/>
      <c r="BE107" s="57"/>
      <c r="BF107" s="162">
        <f t="shared" si="372"/>
        <v>8</v>
      </c>
      <c r="BG107" s="160">
        <f t="shared" si="373"/>
        <v>1</v>
      </c>
      <c r="BH107" s="194">
        <f t="shared" si="374"/>
        <v>1</v>
      </c>
      <c r="BI107" s="162">
        <f t="shared" si="375"/>
        <v>8</v>
      </c>
      <c r="BJ107" s="160">
        <f t="shared" si="376"/>
        <v>48</v>
      </c>
      <c r="BK107" s="161">
        <f t="shared" si="377"/>
        <v>48</v>
      </c>
      <c r="BL107" s="200">
        <f t="shared" si="378"/>
        <v>0</v>
      </c>
      <c r="BM107" s="160">
        <f t="shared" si="379"/>
        <v>49</v>
      </c>
      <c r="BN107" s="161">
        <f t="shared" si="380"/>
        <v>49</v>
      </c>
    </row>
    <row r="108" spans="1:66" s="10" customFormat="1" ht="114" x14ac:dyDescent="0.25">
      <c r="A108" s="58">
        <f t="shared" si="317"/>
        <v>93</v>
      </c>
      <c r="B108" s="59" t="s">
        <v>81</v>
      </c>
      <c r="C108" s="59" t="s">
        <v>88</v>
      </c>
      <c r="D108" s="60" t="s">
        <v>418</v>
      </c>
      <c r="E108" s="59">
        <v>157255</v>
      </c>
      <c r="F108" s="59" t="s">
        <v>419</v>
      </c>
      <c r="G108" s="59" t="s">
        <v>420</v>
      </c>
      <c r="H108" s="61">
        <v>213459.45</v>
      </c>
      <c r="I108" s="61">
        <v>487919.34</v>
      </c>
      <c r="J108" s="61">
        <v>213459.45</v>
      </c>
      <c r="K108" s="61">
        <v>487919.34</v>
      </c>
      <c r="L108" s="59" t="s">
        <v>88</v>
      </c>
      <c r="M108" s="59" t="s">
        <v>88</v>
      </c>
      <c r="N108" s="59" t="s">
        <v>421</v>
      </c>
      <c r="O108" s="59" t="s">
        <v>419</v>
      </c>
      <c r="P108" s="59" t="s">
        <v>88</v>
      </c>
      <c r="Q108" s="59" t="s">
        <v>88</v>
      </c>
      <c r="R108" s="59" t="s">
        <v>88</v>
      </c>
      <c r="S108" s="59" t="s">
        <v>88</v>
      </c>
      <c r="T108" s="59" t="s">
        <v>113</v>
      </c>
      <c r="U108" s="59" t="s">
        <v>423</v>
      </c>
      <c r="V108" s="59" t="s">
        <v>422</v>
      </c>
      <c r="W108" s="62" t="s">
        <v>88</v>
      </c>
      <c r="X108" s="63">
        <v>44474</v>
      </c>
      <c r="Y108" s="64">
        <v>0.37152777777777773</v>
      </c>
      <c r="Z108" s="63">
        <v>44474</v>
      </c>
      <c r="AA108" s="64">
        <v>0.66666666666666663</v>
      </c>
      <c r="AB108" s="59" t="s">
        <v>210</v>
      </c>
      <c r="AC108" s="59" t="s">
        <v>388</v>
      </c>
      <c r="AD108" s="134"/>
      <c r="AE108" s="280">
        <v>44474</v>
      </c>
      <c r="AF108" s="281">
        <v>0.37152777777777773</v>
      </c>
      <c r="AG108" s="282">
        <v>44474</v>
      </c>
      <c r="AH108" s="281">
        <v>0.57638888888888895</v>
      </c>
      <c r="AI108" s="282">
        <v>44474</v>
      </c>
      <c r="AJ108" s="281">
        <v>0.38194444444444442</v>
      </c>
      <c r="AK108" s="282">
        <v>44474</v>
      </c>
      <c r="AL108" s="281">
        <v>0.37638888888888888</v>
      </c>
      <c r="AM108" s="283" t="s">
        <v>417</v>
      </c>
      <c r="AN108" s="283" t="s">
        <v>390</v>
      </c>
      <c r="AO108" s="139"/>
      <c r="AP108" s="66"/>
      <c r="AQ108" s="67"/>
      <c r="AR108" s="68">
        <f t="shared" si="354"/>
        <v>0.11666666652308777</v>
      </c>
      <c r="AS108" s="69">
        <f t="shared" si="355"/>
        <v>1</v>
      </c>
      <c r="AT108" s="70">
        <f t="shared" si="356"/>
        <v>1</v>
      </c>
      <c r="AU108" s="180">
        <f t="shared" si="357"/>
        <v>0.24999999994179234</v>
      </c>
      <c r="AV108" s="69">
        <f t="shared" si="358"/>
        <v>23</v>
      </c>
      <c r="AW108" s="188">
        <f t="shared" si="359"/>
        <v>23</v>
      </c>
      <c r="AX108" s="68">
        <f t="shared" si="360"/>
        <v>4.9166666666278616</v>
      </c>
      <c r="AY108" s="69">
        <f t="shared" si="361"/>
        <v>0</v>
      </c>
      <c r="AZ108" s="70">
        <f t="shared" si="362"/>
        <v>0</v>
      </c>
      <c r="BA108" s="57"/>
      <c r="BB108" s="57"/>
      <c r="BC108" s="57"/>
      <c r="BD108" s="57"/>
      <c r="BE108" s="57"/>
      <c r="BF108" s="71" t="str">
        <f t="shared" si="372"/>
        <v/>
      </c>
      <c r="BG108" s="69" t="str">
        <f t="shared" si="373"/>
        <v/>
      </c>
      <c r="BH108" s="188" t="str">
        <f t="shared" si="374"/>
        <v/>
      </c>
      <c r="BI108" s="71" t="str">
        <f t="shared" si="375"/>
        <v/>
      </c>
      <c r="BJ108" s="69" t="str">
        <f t="shared" si="376"/>
        <v/>
      </c>
      <c r="BK108" s="70" t="str">
        <f t="shared" si="377"/>
        <v/>
      </c>
      <c r="BL108" s="337" t="str">
        <f t="shared" si="378"/>
        <v/>
      </c>
      <c r="BM108" s="69" t="str">
        <f t="shared" si="379"/>
        <v/>
      </c>
      <c r="BN108" s="70" t="str">
        <f t="shared" si="380"/>
        <v/>
      </c>
    </row>
    <row r="109" spans="1:66" s="10" customFormat="1" ht="228" x14ac:dyDescent="0.25">
      <c r="A109" s="284">
        <f t="shared" si="317"/>
        <v>94</v>
      </c>
      <c r="B109" s="202" t="s">
        <v>81</v>
      </c>
      <c r="C109" s="202" t="s">
        <v>88</v>
      </c>
      <c r="D109" s="203" t="s">
        <v>418</v>
      </c>
      <c r="E109" s="202">
        <v>155298</v>
      </c>
      <c r="F109" s="202" t="s">
        <v>424</v>
      </c>
      <c r="G109" s="202" t="s">
        <v>420</v>
      </c>
      <c r="H109" s="204">
        <v>213312.19</v>
      </c>
      <c r="I109" s="204">
        <v>480706.64</v>
      </c>
      <c r="J109" s="204">
        <v>213312.19</v>
      </c>
      <c r="K109" s="204">
        <v>480706.64</v>
      </c>
      <c r="L109" s="202" t="s">
        <v>88</v>
      </c>
      <c r="M109" s="202" t="s">
        <v>88</v>
      </c>
      <c r="N109" s="202" t="s">
        <v>425</v>
      </c>
      <c r="O109" s="202" t="s">
        <v>424</v>
      </c>
      <c r="P109" s="202" t="s">
        <v>88</v>
      </c>
      <c r="Q109" s="202" t="s">
        <v>88</v>
      </c>
      <c r="R109" s="202" t="s">
        <v>88</v>
      </c>
      <c r="S109" s="202" t="s">
        <v>88</v>
      </c>
      <c r="T109" s="202" t="s">
        <v>113</v>
      </c>
      <c r="U109" s="202" t="s">
        <v>529</v>
      </c>
      <c r="V109" s="202" t="s">
        <v>144</v>
      </c>
      <c r="W109" s="205" t="s">
        <v>88</v>
      </c>
      <c r="X109" s="206">
        <v>44474</v>
      </c>
      <c r="Y109" s="207">
        <v>0.3347222222222222</v>
      </c>
      <c r="Z109" s="206">
        <v>44474</v>
      </c>
      <c r="AA109" s="207">
        <v>0.66666666666666663</v>
      </c>
      <c r="AB109" s="202" t="s">
        <v>210</v>
      </c>
      <c r="AC109" s="202" t="s">
        <v>388</v>
      </c>
      <c r="AD109" s="208"/>
      <c r="AE109" s="277">
        <v>44474</v>
      </c>
      <c r="AF109" s="278">
        <v>0.3347222222222222</v>
      </c>
      <c r="AG109" s="279">
        <v>44474</v>
      </c>
      <c r="AH109" s="278">
        <v>0.60972222222222217</v>
      </c>
      <c r="AI109" s="279">
        <v>44474</v>
      </c>
      <c r="AJ109" s="278">
        <v>0.37083333333333335</v>
      </c>
      <c r="AK109" s="279">
        <v>44474</v>
      </c>
      <c r="AL109" s="278">
        <v>0.3527777777777778</v>
      </c>
      <c r="AM109" s="276" t="s">
        <v>417</v>
      </c>
      <c r="AN109" s="276" t="s">
        <v>440</v>
      </c>
      <c r="AO109" s="212"/>
      <c r="AP109" s="213"/>
      <c r="AQ109" s="67"/>
      <c r="AR109" s="219" t="str">
        <f t="shared" ref="AR109:AR114" si="417">IF(B109="X",IF(AN109="","Afectat sau NU?",IF(AN109="DA",IF(((AK109+AL109)-(AE109+AF109))*24&lt;-720,"Neinformat",((AK109+AL109)-(AE109+AF109))*24),"Nu a fost afectat producator/consumator")),"")</f>
        <v>Nu a fost afectat producator/consumator</v>
      </c>
      <c r="AS109" s="289" t="str">
        <f t="shared" ref="AS109:AS114" si="418">IF(B109="X",IF(AN109="DA",IF(AR109&lt;6,LEN(TRIM(V109))-LEN(SUBSTITUTE(V109,CHAR(44),""))+1,0),"-"),"")</f>
        <v>-</v>
      </c>
      <c r="AT109" s="290" t="str">
        <f t="shared" ref="AT109:AT114" si="419">IF(B109="X",IF(AN109="DA",LEN(TRIM(V109))-LEN(SUBSTITUTE(V109,CHAR(44),""))+1,"-"),"")</f>
        <v>-</v>
      </c>
      <c r="AU109" s="220" t="str">
        <f t="shared" ref="AU109:AU114" si="420">IF(B109="X",IF(AN109="","Afectat sau NU?",IF(AN109="DA",IF(((AI109+AJ109)-(AE109+AF109))*24&lt;-720,"Neinformat",((AI109+AJ109)-(AE109+AF109))*24),"Nu a fost afectat producator/consumator")),"")</f>
        <v>Nu a fost afectat producator/consumator</v>
      </c>
      <c r="AV109" s="289" t="str">
        <f t="shared" ref="AV109:AV114" si="421">IF(B109="X",IF(AN109="DA",IF(AU109&lt;6,LEN(TRIM(U109))-LEN(SUBSTITUTE(U109,CHAR(44),""))+1,0),"-"),"")</f>
        <v>-</v>
      </c>
      <c r="AW109" s="291" t="str">
        <f t="shared" ref="AW109:AW114" si="422">IF(B109="X",IF(AN109="DA",LEN(TRIM(U109))-LEN(SUBSTITUTE(U109,CHAR(44),""))+1,"-"),"")</f>
        <v>-</v>
      </c>
      <c r="AX109" s="219" t="str">
        <f t="shared" ref="AX109:AX114" si="423">IF(B109="X",IF(AN109="","Afectat sau NU?",IF(AN109="DA",((AG109+AH109)-(AE109+AF109))*24,"Nu a fost afectat producator/consumator")),"")</f>
        <v>Nu a fost afectat producator/consumator</v>
      </c>
      <c r="AY109" s="215" t="str">
        <f t="shared" ref="AY109:AY114" si="424">IF(B109="X",IF(AN109="DA",IF(AX109&gt;24,IF(BA109="NU",0,LEN(TRIM(V109))-LEN(SUBSTITUTE(V109,CHAR(44),""))+1),0),"-"),"")</f>
        <v>-</v>
      </c>
      <c r="AZ109" s="216" t="str">
        <f t="shared" ref="AZ109:AZ114" si="425">IF(B109="X",IF(AN109="DA",IF(AX109&gt;24,LEN(TRIM(V109))-LEN(SUBSTITUTE(V109,CHAR(44),""))+1,0),"-"),"")</f>
        <v>-</v>
      </c>
      <c r="BA109" s="57"/>
      <c r="BB109" s="57"/>
      <c r="BC109" s="57"/>
      <c r="BD109" s="57"/>
      <c r="BE109" s="57"/>
      <c r="BF109" s="219" t="str">
        <f t="shared" ref="BF109:BF114" si="426">IF(C109="X",IF(AN109="","Afectat sau NU?",IF(AN109="DA",IF(AK109="","Neinformat",NETWORKDAYS(AK109+AL109,AE109+AF109,$BS$2:$BS$14)-2),"Nu a fost afectat producator/consumator")),"")</f>
        <v/>
      </c>
      <c r="BG109" s="215" t="str">
        <f t="shared" ref="BG109:BG114" si="427">IF(C109="X",IF(AN109="DA",IF(AND(BF109&gt;=5,AK109&lt;&gt;""),LEN(TRIM(V109))-LEN(SUBSTITUTE(V109,CHAR(44),""))+1,0),"-"),"")</f>
        <v/>
      </c>
      <c r="BH109" s="218" t="str">
        <f t="shared" ref="BH109:BH114" si="428">IF(C109="X",IF(AN109="DA",LEN(TRIM(V109))-LEN(SUBSTITUTE(V109,CHAR(44),""))+1,"-"),"")</f>
        <v/>
      </c>
      <c r="BI109" s="219" t="str">
        <f t="shared" ref="BI109:BI114" si="429">IF(C109="X",IF(AN109="","Afectat sau NU?",IF(AN109="DA",IF(AI109="","Neinformat",NETWORKDAYS(AI109+AJ109,AE109+AF109,$BS$2:$BS$14)-2),"Nu a fost afectat producator/consumator")),"")</f>
        <v/>
      </c>
      <c r="BJ109" s="215" t="str">
        <f t="shared" ref="BJ109:BJ114" si="430">IF(C109="X",IF(AN109="DA",IF(AND(BI109&gt;=5,AI109&lt;&gt;""),LEN(TRIM(U109))-LEN(SUBSTITUTE(U109,CHAR(44),""))+1,0),"-"),"")</f>
        <v/>
      </c>
      <c r="BK109" s="216" t="str">
        <f t="shared" ref="BK109:BK114" si="431">IF(C109="X",IF(AN109="DA",LEN(TRIM(U109))-LEN(SUBSTITUTE(U109,CHAR(44),""))+1,"-"),"")</f>
        <v/>
      </c>
      <c r="BL109" s="220" t="str">
        <f t="shared" ref="BL109:BL114" si="432">IF(C109="X",IF(AN109="","Afectat sau NU?",IF(AN109="DA",((AG109+AH109)-(Z109+AA109))*24,"Nu a fost afectat producator/consumator")),"")</f>
        <v/>
      </c>
      <c r="BM109" s="215" t="str">
        <f t="shared" ref="BM109:BM114" si="433">IF(C109="X",IF(AN109&lt;&gt;"DA","-",IF(AND(AN109="DA",BL109&lt;=0),LEN(TRIM(V109))-LEN(SUBSTITUTE(V109,CHAR(44),""))+1+LEN(TRIM(U109))-LEN(SUBSTITUTE(U109,CHAR(44),""))+1,0)),"")</f>
        <v/>
      </c>
      <c r="BN109" s="216" t="str">
        <f t="shared" ref="BN109:BN114" si="434">IF(C109="X",IF(AN109="DA",LEN(TRIM(V109))-LEN(SUBSTITUTE(V109,CHAR(44),""))+1+LEN(TRIM(U109))-LEN(SUBSTITUTE(U109,CHAR(44),""))+1,"-"),"")</f>
        <v/>
      </c>
    </row>
    <row r="110" spans="1:66" s="10" customFormat="1" ht="228" x14ac:dyDescent="0.25">
      <c r="A110" s="284">
        <f t="shared" si="317"/>
        <v>95</v>
      </c>
      <c r="B110" s="202" t="s">
        <v>81</v>
      </c>
      <c r="C110" s="202" t="s">
        <v>88</v>
      </c>
      <c r="D110" s="203" t="s">
        <v>418</v>
      </c>
      <c r="E110" s="202">
        <v>155252</v>
      </c>
      <c r="F110" s="202" t="s">
        <v>426</v>
      </c>
      <c r="G110" s="202" t="s">
        <v>420</v>
      </c>
      <c r="H110" s="204">
        <v>214955.96</v>
      </c>
      <c r="I110" s="204">
        <v>484273.94</v>
      </c>
      <c r="J110" s="204">
        <v>214955.96</v>
      </c>
      <c r="K110" s="204">
        <v>484273.94</v>
      </c>
      <c r="L110" s="202" t="s">
        <v>88</v>
      </c>
      <c r="M110" s="202" t="s">
        <v>88</v>
      </c>
      <c r="N110" s="202" t="s">
        <v>427</v>
      </c>
      <c r="O110" s="202" t="s">
        <v>428</v>
      </c>
      <c r="P110" s="202" t="s">
        <v>88</v>
      </c>
      <c r="Q110" s="202" t="s">
        <v>88</v>
      </c>
      <c r="R110" s="202" t="s">
        <v>88</v>
      </c>
      <c r="S110" s="202" t="s">
        <v>88</v>
      </c>
      <c r="T110" s="202" t="s">
        <v>113</v>
      </c>
      <c r="U110" s="202" t="s">
        <v>529</v>
      </c>
      <c r="V110" s="202" t="s">
        <v>144</v>
      </c>
      <c r="W110" s="205" t="s">
        <v>88</v>
      </c>
      <c r="X110" s="206">
        <v>44474</v>
      </c>
      <c r="Y110" s="207">
        <v>0.35416666666666669</v>
      </c>
      <c r="Z110" s="206">
        <v>44474</v>
      </c>
      <c r="AA110" s="207">
        <v>0.66666666666666663</v>
      </c>
      <c r="AB110" s="202" t="s">
        <v>210</v>
      </c>
      <c r="AC110" s="202" t="s">
        <v>388</v>
      </c>
      <c r="AD110" s="208"/>
      <c r="AE110" s="277">
        <v>44474</v>
      </c>
      <c r="AF110" s="278">
        <v>0.35416666666666669</v>
      </c>
      <c r="AG110" s="279">
        <v>44474</v>
      </c>
      <c r="AH110" s="278">
        <v>0.57430555555555551</v>
      </c>
      <c r="AI110" s="279">
        <v>44474</v>
      </c>
      <c r="AJ110" s="278">
        <v>0.37777777777777777</v>
      </c>
      <c r="AK110" s="279">
        <v>44474</v>
      </c>
      <c r="AL110" s="278">
        <v>0.36736111111111108</v>
      </c>
      <c r="AM110" s="276" t="s">
        <v>417</v>
      </c>
      <c r="AN110" s="276" t="s">
        <v>440</v>
      </c>
      <c r="AO110" s="212"/>
      <c r="AP110" s="213"/>
      <c r="AQ110" s="67"/>
      <c r="AR110" s="219" t="str">
        <f t="shared" si="417"/>
        <v>Nu a fost afectat producator/consumator</v>
      </c>
      <c r="AS110" s="289" t="str">
        <f t="shared" si="418"/>
        <v>-</v>
      </c>
      <c r="AT110" s="290" t="str">
        <f t="shared" si="419"/>
        <v>-</v>
      </c>
      <c r="AU110" s="220" t="str">
        <f t="shared" si="420"/>
        <v>Nu a fost afectat producator/consumator</v>
      </c>
      <c r="AV110" s="289" t="str">
        <f t="shared" si="421"/>
        <v>-</v>
      </c>
      <c r="AW110" s="291" t="str">
        <f t="shared" si="422"/>
        <v>-</v>
      </c>
      <c r="AX110" s="219" t="str">
        <f t="shared" si="423"/>
        <v>Nu a fost afectat producator/consumator</v>
      </c>
      <c r="AY110" s="289" t="str">
        <f t="shared" si="424"/>
        <v>-</v>
      </c>
      <c r="AZ110" s="290" t="str">
        <f t="shared" si="425"/>
        <v>-</v>
      </c>
      <c r="BA110" s="57"/>
      <c r="BB110" s="57"/>
      <c r="BC110" s="57"/>
      <c r="BD110" s="57"/>
      <c r="BE110" s="57"/>
      <c r="BF110" s="219" t="str">
        <f t="shared" si="426"/>
        <v/>
      </c>
      <c r="BG110" s="215" t="str">
        <f t="shared" si="427"/>
        <v/>
      </c>
      <c r="BH110" s="218" t="str">
        <f t="shared" si="428"/>
        <v/>
      </c>
      <c r="BI110" s="219" t="str">
        <f t="shared" si="429"/>
        <v/>
      </c>
      <c r="BJ110" s="215" t="str">
        <f t="shared" si="430"/>
        <v/>
      </c>
      <c r="BK110" s="216" t="str">
        <f t="shared" si="431"/>
        <v/>
      </c>
      <c r="BL110" s="220" t="str">
        <f t="shared" si="432"/>
        <v/>
      </c>
      <c r="BM110" s="215" t="str">
        <f t="shared" si="433"/>
        <v/>
      </c>
      <c r="BN110" s="216" t="str">
        <f t="shared" si="434"/>
        <v/>
      </c>
    </row>
    <row r="111" spans="1:66" s="10" customFormat="1" ht="228" x14ac:dyDescent="0.25">
      <c r="A111" s="284">
        <f t="shared" si="317"/>
        <v>96</v>
      </c>
      <c r="B111" s="202" t="s">
        <v>81</v>
      </c>
      <c r="C111" s="202" t="s">
        <v>88</v>
      </c>
      <c r="D111" s="203" t="s">
        <v>418</v>
      </c>
      <c r="E111" s="202">
        <v>155305</v>
      </c>
      <c r="F111" s="202" t="s">
        <v>429</v>
      </c>
      <c r="G111" s="202" t="s">
        <v>420</v>
      </c>
      <c r="H111" s="204">
        <v>211961.9</v>
      </c>
      <c r="I111" s="204">
        <v>484303.83</v>
      </c>
      <c r="J111" s="204">
        <v>211961.9</v>
      </c>
      <c r="K111" s="204">
        <v>484303.83</v>
      </c>
      <c r="L111" s="202" t="s">
        <v>88</v>
      </c>
      <c r="M111" s="202" t="s">
        <v>88</v>
      </c>
      <c r="N111" s="202" t="s">
        <v>430</v>
      </c>
      <c r="O111" s="202" t="s">
        <v>429</v>
      </c>
      <c r="P111" s="202" t="s">
        <v>88</v>
      </c>
      <c r="Q111" s="202" t="s">
        <v>88</v>
      </c>
      <c r="R111" s="202" t="s">
        <v>88</v>
      </c>
      <c r="S111" s="202" t="s">
        <v>88</v>
      </c>
      <c r="T111" s="202" t="s">
        <v>113</v>
      </c>
      <c r="U111" s="202" t="s">
        <v>529</v>
      </c>
      <c r="V111" s="202" t="s">
        <v>144</v>
      </c>
      <c r="W111" s="205" t="s">
        <v>88</v>
      </c>
      <c r="X111" s="206">
        <v>44474</v>
      </c>
      <c r="Y111" s="207">
        <v>0.34097222222222223</v>
      </c>
      <c r="Z111" s="206">
        <v>44474</v>
      </c>
      <c r="AA111" s="207">
        <v>0.66666666666666663</v>
      </c>
      <c r="AB111" s="202" t="s">
        <v>210</v>
      </c>
      <c r="AC111" s="202" t="s">
        <v>388</v>
      </c>
      <c r="AD111" s="208"/>
      <c r="AE111" s="277">
        <v>44474</v>
      </c>
      <c r="AF111" s="278">
        <v>0.34097222222222223</v>
      </c>
      <c r="AG111" s="279">
        <v>44474</v>
      </c>
      <c r="AH111" s="278">
        <v>0.59375</v>
      </c>
      <c r="AI111" s="279">
        <v>44474</v>
      </c>
      <c r="AJ111" s="278">
        <v>0.37291666666666662</v>
      </c>
      <c r="AK111" s="279">
        <v>44474</v>
      </c>
      <c r="AL111" s="278">
        <v>0.35694444444444445</v>
      </c>
      <c r="AM111" s="276" t="s">
        <v>417</v>
      </c>
      <c r="AN111" s="276" t="s">
        <v>390</v>
      </c>
      <c r="AO111" s="212"/>
      <c r="AP111" s="213"/>
      <c r="AQ111" s="67"/>
      <c r="AR111" s="214">
        <f t="shared" si="417"/>
        <v>0.38333333336049691</v>
      </c>
      <c r="AS111" s="215">
        <f t="shared" si="418"/>
        <v>1</v>
      </c>
      <c r="AT111" s="216">
        <f t="shared" si="419"/>
        <v>1</v>
      </c>
      <c r="AU111" s="217">
        <f t="shared" si="420"/>
        <v>0.76666666672099382</v>
      </c>
      <c r="AV111" s="215">
        <f t="shared" si="421"/>
        <v>48</v>
      </c>
      <c r="AW111" s="218">
        <f t="shared" si="422"/>
        <v>48</v>
      </c>
      <c r="AX111" s="214">
        <f t="shared" si="423"/>
        <v>6.0666666667093523</v>
      </c>
      <c r="AY111" s="215">
        <f t="shared" si="424"/>
        <v>0</v>
      </c>
      <c r="AZ111" s="216">
        <f t="shared" si="425"/>
        <v>0</v>
      </c>
      <c r="BA111" s="57"/>
      <c r="BB111" s="57"/>
      <c r="BC111" s="57"/>
      <c r="BD111" s="57"/>
      <c r="BE111" s="57"/>
      <c r="BF111" s="219" t="str">
        <f t="shared" si="426"/>
        <v/>
      </c>
      <c r="BG111" s="215" t="str">
        <f t="shared" si="427"/>
        <v/>
      </c>
      <c r="BH111" s="218" t="str">
        <f t="shared" si="428"/>
        <v/>
      </c>
      <c r="BI111" s="219" t="str">
        <f t="shared" si="429"/>
        <v/>
      </c>
      <c r="BJ111" s="215" t="str">
        <f t="shared" si="430"/>
        <v/>
      </c>
      <c r="BK111" s="216" t="str">
        <f t="shared" si="431"/>
        <v/>
      </c>
      <c r="BL111" s="220" t="str">
        <f t="shared" si="432"/>
        <v/>
      </c>
      <c r="BM111" s="215" t="str">
        <f t="shared" si="433"/>
        <v/>
      </c>
      <c r="BN111" s="216" t="str">
        <f t="shared" si="434"/>
        <v/>
      </c>
    </row>
    <row r="112" spans="1:66" s="10" customFormat="1" ht="228" x14ac:dyDescent="0.25">
      <c r="A112" s="284">
        <f t="shared" si="317"/>
        <v>97</v>
      </c>
      <c r="B112" s="202" t="s">
        <v>81</v>
      </c>
      <c r="C112" s="202" t="s">
        <v>88</v>
      </c>
      <c r="D112" s="203" t="s">
        <v>418</v>
      </c>
      <c r="E112" s="202">
        <v>155270</v>
      </c>
      <c r="F112" s="202" t="s">
        <v>431</v>
      </c>
      <c r="G112" s="202" t="s">
        <v>420</v>
      </c>
      <c r="H112" s="204">
        <v>209730.02</v>
      </c>
      <c r="I112" s="204">
        <v>485196.96</v>
      </c>
      <c r="J112" s="204">
        <v>209730.02</v>
      </c>
      <c r="K112" s="204">
        <v>485196.96</v>
      </c>
      <c r="L112" s="202" t="s">
        <v>88</v>
      </c>
      <c r="M112" s="202" t="s">
        <v>88</v>
      </c>
      <c r="N112" s="202" t="s">
        <v>432</v>
      </c>
      <c r="O112" s="202" t="s">
        <v>433</v>
      </c>
      <c r="P112" s="202" t="s">
        <v>88</v>
      </c>
      <c r="Q112" s="202" t="s">
        <v>88</v>
      </c>
      <c r="R112" s="202" t="s">
        <v>88</v>
      </c>
      <c r="S112" s="202" t="s">
        <v>88</v>
      </c>
      <c r="T112" s="202" t="s">
        <v>113</v>
      </c>
      <c r="U112" s="202" t="s">
        <v>406</v>
      </c>
      <c r="V112" s="202" t="s">
        <v>144</v>
      </c>
      <c r="W112" s="205" t="s">
        <v>88</v>
      </c>
      <c r="X112" s="206">
        <v>44474</v>
      </c>
      <c r="Y112" s="207">
        <v>0.35625000000000001</v>
      </c>
      <c r="Z112" s="206">
        <v>44474</v>
      </c>
      <c r="AA112" s="207">
        <v>0.66666666666666663</v>
      </c>
      <c r="AB112" s="202" t="s">
        <v>210</v>
      </c>
      <c r="AC112" s="202" t="s">
        <v>388</v>
      </c>
      <c r="AD112" s="208"/>
      <c r="AE112" s="277">
        <v>44474</v>
      </c>
      <c r="AF112" s="278">
        <v>0.35625000000000001</v>
      </c>
      <c r="AG112" s="279">
        <v>44474</v>
      </c>
      <c r="AH112" s="278">
        <v>0.59027777777777779</v>
      </c>
      <c r="AI112" s="279">
        <v>44474</v>
      </c>
      <c r="AJ112" s="278">
        <v>0.37986111111111115</v>
      </c>
      <c r="AK112" s="279">
        <v>44474</v>
      </c>
      <c r="AL112" s="278">
        <v>0.37361111111111112</v>
      </c>
      <c r="AM112" s="276" t="s">
        <v>417</v>
      </c>
      <c r="AN112" s="276" t="s">
        <v>440</v>
      </c>
      <c r="AO112" s="212"/>
      <c r="AP112" s="213"/>
      <c r="AQ112" s="67"/>
      <c r="AR112" s="219" t="str">
        <f t="shared" si="417"/>
        <v>Nu a fost afectat producator/consumator</v>
      </c>
      <c r="AS112" s="289" t="str">
        <f t="shared" si="418"/>
        <v>-</v>
      </c>
      <c r="AT112" s="290" t="str">
        <f t="shared" si="419"/>
        <v>-</v>
      </c>
      <c r="AU112" s="220" t="str">
        <f t="shared" si="420"/>
        <v>Nu a fost afectat producator/consumator</v>
      </c>
      <c r="AV112" s="289" t="str">
        <f t="shared" si="421"/>
        <v>-</v>
      </c>
      <c r="AW112" s="291" t="str">
        <f t="shared" si="422"/>
        <v>-</v>
      </c>
      <c r="AX112" s="219" t="str">
        <f t="shared" si="423"/>
        <v>Nu a fost afectat producator/consumator</v>
      </c>
      <c r="AY112" s="289" t="str">
        <f t="shared" si="424"/>
        <v>-</v>
      </c>
      <c r="AZ112" s="290" t="str">
        <f t="shared" si="425"/>
        <v>-</v>
      </c>
      <c r="BA112" s="57"/>
      <c r="BB112" s="57"/>
      <c r="BC112" s="57"/>
      <c r="BD112" s="57"/>
      <c r="BE112" s="57"/>
      <c r="BF112" s="219" t="str">
        <f t="shared" si="426"/>
        <v/>
      </c>
      <c r="BG112" s="215" t="str">
        <f t="shared" si="427"/>
        <v/>
      </c>
      <c r="BH112" s="218" t="str">
        <f t="shared" si="428"/>
        <v/>
      </c>
      <c r="BI112" s="219" t="str">
        <f t="shared" si="429"/>
        <v/>
      </c>
      <c r="BJ112" s="215" t="str">
        <f t="shared" si="430"/>
        <v/>
      </c>
      <c r="BK112" s="216" t="str">
        <f t="shared" si="431"/>
        <v/>
      </c>
      <c r="BL112" s="220" t="str">
        <f t="shared" si="432"/>
        <v/>
      </c>
      <c r="BM112" s="215" t="str">
        <f t="shared" si="433"/>
        <v/>
      </c>
      <c r="BN112" s="216" t="str">
        <f t="shared" si="434"/>
        <v/>
      </c>
    </row>
    <row r="113" spans="1:66" s="10" customFormat="1" ht="228" x14ac:dyDescent="0.25">
      <c r="A113" s="284">
        <f t="shared" si="317"/>
        <v>98</v>
      </c>
      <c r="B113" s="202" t="s">
        <v>81</v>
      </c>
      <c r="C113" s="202" t="s">
        <v>88</v>
      </c>
      <c r="D113" s="203" t="s">
        <v>418</v>
      </c>
      <c r="E113" s="202">
        <v>155270</v>
      </c>
      <c r="F113" s="202" t="s">
        <v>431</v>
      </c>
      <c r="G113" s="202" t="s">
        <v>420</v>
      </c>
      <c r="H113" s="204">
        <v>211286.24</v>
      </c>
      <c r="I113" s="204">
        <v>484424.69</v>
      </c>
      <c r="J113" s="204">
        <v>211286.24</v>
      </c>
      <c r="K113" s="204">
        <v>484424.69</v>
      </c>
      <c r="L113" s="202" t="s">
        <v>88</v>
      </c>
      <c r="M113" s="202" t="s">
        <v>88</v>
      </c>
      <c r="N113" s="202" t="s">
        <v>434</v>
      </c>
      <c r="O113" s="202" t="s">
        <v>435</v>
      </c>
      <c r="P113" s="202" t="s">
        <v>88</v>
      </c>
      <c r="Q113" s="202" t="s">
        <v>88</v>
      </c>
      <c r="R113" s="202" t="s">
        <v>88</v>
      </c>
      <c r="S113" s="202" t="s">
        <v>88</v>
      </c>
      <c r="T113" s="202" t="s">
        <v>113</v>
      </c>
      <c r="U113" s="202" t="s">
        <v>529</v>
      </c>
      <c r="V113" s="202" t="s">
        <v>144</v>
      </c>
      <c r="W113" s="205" t="s">
        <v>88</v>
      </c>
      <c r="X113" s="206">
        <v>44474</v>
      </c>
      <c r="Y113" s="207">
        <v>0.34722222222222227</v>
      </c>
      <c r="Z113" s="206">
        <v>44474</v>
      </c>
      <c r="AA113" s="207">
        <v>0.66666666666666663</v>
      </c>
      <c r="AB113" s="202" t="s">
        <v>210</v>
      </c>
      <c r="AC113" s="202" t="s">
        <v>388</v>
      </c>
      <c r="AD113" s="208"/>
      <c r="AE113" s="277">
        <v>44474</v>
      </c>
      <c r="AF113" s="278">
        <v>0.34722222222222227</v>
      </c>
      <c r="AG113" s="279">
        <v>44474</v>
      </c>
      <c r="AH113" s="278">
        <v>0.60416666666666663</v>
      </c>
      <c r="AI113" s="279">
        <v>44474</v>
      </c>
      <c r="AJ113" s="278">
        <v>0.37638888888888888</v>
      </c>
      <c r="AK113" s="279">
        <v>44474</v>
      </c>
      <c r="AL113" s="278">
        <v>0.3659722222222222</v>
      </c>
      <c r="AM113" s="276" t="s">
        <v>417</v>
      </c>
      <c r="AN113" s="276" t="s">
        <v>440</v>
      </c>
      <c r="AO113" s="212"/>
      <c r="AP113" s="213"/>
      <c r="AQ113" s="67"/>
      <c r="AR113" s="219" t="str">
        <f t="shared" si="417"/>
        <v>Nu a fost afectat producator/consumator</v>
      </c>
      <c r="AS113" s="289" t="str">
        <f t="shared" si="418"/>
        <v>-</v>
      </c>
      <c r="AT113" s="290" t="str">
        <f t="shared" si="419"/>
        <v>-</v>
      </c>
      <c r="AU113" s="220" t="str">
        <f t="shared" si="420"/>
        <v>Nu a fost afectat producator/consumator</v>
      </c>
      <c r="AV113" s="289" t="str">
        <f t="shared" si="421"/>
        <v>-</v>
      </c>
      <c r="AW113" s="291" t="str">
        <f t="shared" si="422"/>
        <v>-</v>
      </c>
      <c r="AX113" s="219" t="str">
        <f t="shared" si="423"/>
        <v>Nu a fost afectat producator/consumator</v>
      </c>
      <c r="AY113" s="289" t="str">
        <f t="shared" si="424"/>
        <v>-</v>
      </c>
      <c r="AZ113" s="290" t="str">
        <f t="shared" si="425"/>
        <v>-</v>
      </c>
      <c r="BA113" s="57"/>
      <c r="BB113" s="57"/>
      <c r="BC113" s="57"/>
      <c r="BD113" s="57"/>
      <c r="BE113" s="57"/>
      <c r="BF113" s="219" t="str">
        <f t="shared" si="426"/>
        <v/>
      </c>
      <c r="BG113" s="215" t="str">
        <f t="shared" si="427"/>
        <v/>
      </c>
      <c r="BH113" s="218" t="str">
        <f t="shared" si="428"/>
        <v/>
      </c>
      <c r="BI113" s="219" t="str">
        <f t="shared" si="429"/>
        <v/>
      </c>
      <c r="BJ113" s="215" t="str">
        <f t="shared" si="430"/>
        <v/>
      </c>
      <c r="BK113" s="216" t="str">
        <f t="shared" si="431"/>
        <v/>
      </c>
      <c r="BL113" s="220" t="str">
        <f t="shared" si="432"/>
        <v/>
      </c>
      <c r="BM113" s="215" t="str">
        <f t="shared" si="433"/>
        <v/>
      </c>
      <c r="BN113" s="216" t="str">
        <f t="shared" si="434"/>
        <v/>
      </c>
    </row>
    <row r="114" spans="1:66" s="10" customFormat="1" ht="43.5" thickBot="1" x14ac:dyDescent="0.3">
      <c r="A114" s="126">
        <f t="shared" si="317"/>
        <v>99</v>
      </c>
      <c r="B114" s="127" t="s">
        <v>81</v>
      </c>
      <c r="C114" s="127" t="s">
        <v>88</v>
      </c>
      <c r="D114" s="128" t="s">
        <v>418</v>
      </c>
      <c r="E114" s="127">
        <v>155252</v>
      </c>
      <c r="F114" s="127" t="s">
        <v>426</v>
      </c>
      <c r="G114" s="127" t="s">
        <v>420</v>
      </c>
      <c r="H114" s="129">
        <v>214005.13</v>
      </c>
      <c r="I114" s="129">
        <v>485720.82</v>
      </c>
      <c r="J114" s="129">
        <v>214005.13</v>
      </c>
      <c r="K114" s="129">
        <v>485720.82</v>
      </c>
      <c r="L114" s="127" t="s">
        <v>88</v>
      </c>
      <c r="M114" s="127" t="s">
        <v>88</v>
      </c>
      <c r="N114" s="127" t="s">
        <v>436</v>
      </c>
      <c r="O114" s="127" t="s">
        <v>437</v>
      </c>
      <c r="P114" s="127" t="s">
        <v>88</v>
      </c>
      <c r="Q114" s="127" t="s">
        <v>88</v>
      </c>
      <c r="R114" s="127" t="s">
        <v>88</v>
      </c>
      <c r="S114" s="127" t="s">
        <v>88</v>
      </c>
      <c r="T114" s="127" t="s">
        <v>97</v>
      </c>
      <c r="U114" s="127" t="s">
        <v>439</v>
      </c>
      <c r="V114" s="127" t="s">
        <v>438</v>
      </c>
      <c r="W114" s="130" t="s">
        <v>88</v>
      </c>
      <c r="X114" s="131">
        <v>44474</v>
      </c>
      <c r="Y114" s="132">
        <v>0.34791666666666665</v>
      </c>
      <c r="Z114" s="131">
        <v>44474</v>
      </c>
      <c r="AA114" s="132">
        <v>0.66666666666666663</v>
      </c>
      <c r="AB114" s="127" t="s">
        <v>210</v>
      </c>
      <c r="AC114" s="127" t="s">
        <v>388</v>
      </c>
      <c r="AD114" s="133"/>
      <c r="AE114" s="285">
        <v>44474</v>
      </c>
      <c r="AF114" s="286">
        <v>0.34791666666666665</v>
      </c>
      <c r="AG114" s="287">
        <v>44474</v>
      </c>
      <c r="AH114" s="286">
        <v>0.63472222222222219</v>
      </c>
      <c r="AI114" s="287">
        <v>44474</v>
      </c>
      <c r="AJ114" s="286">
        <v>0.3743055555555555</v>
      </c>
      <c r="AK114" s="287">
        <v>44474</v>
      </c>
      <c r="AL114" s="286">
        <v>0.35972222222222222</v>
      </c>
      <c r="AM114" s="288" t="s">
        <v>417</v>
      </c>
      <c r="AN114" s="288" t="s">
        <v>390</v>
      </c>
      <c r="AO114" s="263"/>
      <c r="AP114" s="264"/>
      <c r="AQ114" s="67"/>
      <c r="AR114" s="265">
        <f t="shared" si="417"/>
        <v>0.28333333338377997</v>
      </c>
      <c r="AS114" s="266">
        <f t="shared" si="418"/>
        <v>1</v>
      </c>
      <c r="AT114" s="267">
        <f t="shared" si="419"/>
        <v>1</v>
      </c>
      <c r="AU114" s="268">
        <f t="shared" si="420"/>
        <v>0.63333333330228925</v>
      </c>
      <c r="AV114" s="266">
        <f t="shared" si="421"/>
        <v>1</v>
      </c>
      <c r="AW114" s="269">
        <f t="shared" si="422"/>
        <v>1</v>
      </c>
      <c r="AX114" s="265">
        <f t="shared" si="423"/>
        <v>6.8833333334187046</v>
      </c>
      <c r="AY114" s="266">
        <f t="shared" si="424"/>
        <v>0</v>
      </c>
      <c r="AZ114" s="267">
        <f t="shared" si="425"/>
        <v>0</v>
      </c>
      <c r="BA114" s="57"/>
      <c r="BB114" s="57"/>
      <c r="BC114" s="57"/>
      <c r="BD114" s="57"/>
      <c r="BE114" s="57"/>
      <c r="BF114" s="270" t="str">
        <f t="shared" si="426"/>
        <v/>
      </c>
      <c r="BG114" s="266" t="str">
        <f t="shared" si="427"/>
        <v/>
      </c>
      <c r="BH114" s="269" t="str">
        <f t="shared" si="428"/>
        <v/>
      </c>
      <c r="BI114" s="270" t="str">
        <f t="shared" si="429"/>
        <v/>
      </c>
      <c r="BJ114" s="266" t="str">
        <f t="shared" si="430"/>
        <v/>
      </c>
      <c r="BK114" s="267" t="str">
        <f t="shared" si="431"/>
        <v/>
      </c>
      <c r="BL114" s="271" t="str">
        <f t="shared" si="432"/>
        <v/>
      </c>
      <c r="BM114" s="266" t="str">
        <f t="shared" si="433"/>
        <v/>
      </c>
      <c r="BN114" s="267" t="str">
        <f t="shared" si="434"/>
        <v/>
      </c>
    </row>
    <row r="115" spans="1:66" s="10" customFormat="1" ht="228" x14ac:dyDescent="0.25">
      <c r="A115" s="284">
        <f t="shared" si="317"/>
        <v>100</v>
      </c>
      <c r="B115" s="202" t="s">
        <v>81</v>
      </c>
      <c r="C115" s="202" t="s">
        <v>88</v>
      </c>
      <c r="D115" s="203" t="s">
        <v>441</v>
      </c>
      <c r="E115" s="202">
        <v>145248</v>
      </c>
      <c r="F115" s="202" t="s">
        <v>442</v>
      </c>
      <c r="G115" s="202" t="s">
        <v>358</v>
      </c>
      <c r="H115" s="204">
        <v>417933.66</v>
      </c>
      <c r="I115" s="204">
        <v>500204.42</v>
      </c>
      <c r="J115" s="204">
        <v>417933.66</v>
      </c>
      <c r="K115" s="204">
        <v>500204.42</v>
      </c>
      <c r="L115" s="202" t="s">
        <v>88</v>
      </c>
      <c r="M115" s="202" t="s">
        <v>88</v>
      </c>
      <c r="N115" s="202" t="s">
        <v>443</v>
      </c>
      <c r="O115" s="202" t="s">
        <v>442</v>
      </c>
      <c r="P115" s="202" t="s">
        <v>88</v>
      </c>
      <c r="Q115" s="202" t="s">
        <v>88</v>
      </c>
      <c r="R115" s="202" t="s">
        <v>88</v>
      </c>
      <c r="S115" s="202" t="s">
        <v>88</v>
      </c>
      <c r="T115" s="202" t="s">
        <v>113</v>
      </c>
      <c r="U115" s="202" t="s">
        <v>529</v>
      </c>
      <c r="V115" s="202" t="s">
        <v>144</v>
      </c>
      <c r="W115" s="205" t="s">
        <v>88</v>
      </c>
      <c r="X115" s="206">
        <v>44474</v>
      </c>
      <c r="Y115" s="207">
        <v>0.33333333333333331</v>
      </c>
      <c r="Z115" s="206">
        <v>44474</v>
      </c>
      <c r="AA115" s="207">
        <v>0.66666666666666663</v>
      </c>
      <c r="AB115" s="202" t="s">
        <v>362</v>
      </c>
      <c r="AC115" s="202" t="s">
        <v>388</v>
      </c>
      <c r="AD115" s="208"/>
      <c r="AE115" s="277">
        <v>44474</v>
      </c>
      <c r="AF115" s="278">
        <v>0.33333333333333331</v>
      </c>
      <c r="AG115" s="279">
        <v>44474</v>
      </c>
      <c r="AH115" s="278">
        <v>0.6875</v>
      </c>
      <c r="AI115" s="279">
        <v>44474</v>
      </c>
      <c r="AJ115" s="278">
        <v>0.3527777777777778</v>
      </c>
      <c r="AK115" s="279">
        <v>44474</v>
      </c>
      <c r="AL115" s="278">
        <v>0.3430555555555555</v>
      </c>
      <c r="AM115" s="276" t="s">
        <v>444</v>
      </c>
      <c r="AN115" s="276" t="s">
        <v>390</v>
      </c>
      <c r="AO115" s="212"/>
      <c r="AP115" s="213"/>
      <c r="AQ115" s="67"/>
      <c r="AR115" s="214">
        <f t="shared" ref="AR115:AR118" si="435">IF(B115="X",IF(AN115="","Afectat sau NU?",IF(AN115="DA",IF(((AK115+AL115)-(AE115+AF115))*24&lt;-720,"Neinformat",((AK115+AL115)-(AE115+AF115))*24),"Nu a fost afectat producator/consumator")),"")</f>
        <v>0.23333333322079852</v>
      </c>
      <c r="AS115" s="215">
        <f t="shared" ref="AS115:AS118" si="436">IF(B115="X",IF(AN115="DA",IF(AR115&lt;6,LEN(TRIM(V115))-LEN(SUBSTITUTE(V115,CHAR(44),""))+1,0),"-"),"")</f>
        <v>1</v>
      </c>
      <c r="AT115" s="216">
        <f t="shared" ref="AT115:AT118" si="437">IF(B115="X",IF(AN115="DA",LEN(TRIM(V115))-LEN(SUBSTITUTE(V115,CHAR(44),""))+1,"-"),"")</f>
        <v>1</v>
      </c>
      <c r="AU115" s="217">
        <f t="shared" ref="AU115:AU118" si="438">IF(B115="X",IF(AN115="","Afectat sau NU?",IF(AN115="DA",IF(((AI115+AJ115)-(AE115+AF115))*24&lt;-720,"Neinformat",((AI115+AJ115)-(AE115+AF115))*24),"Nu a fost afectat producator/consumator")),"")</f>
        <v>0.46666666661622003</v>
      </c>
      <c r="AV115" s="215">
        <f t="shared" ref="AV115:AV118" si="439">IF(B115="X",IF(AN115="DA",IF(AU115&lt;6,LEN(TRIM(U115))-LEN(SUBSTITUTE(U115,CHAR(44),""))+1,0),"-"),"")</f>
        <v>48</v>
      </c>
      <c r="AW115" s="218">
        <f t="shared" ref="AW115:AW118" si="440">IF(B115="X",IF(AN115="DA",LEN(TRIM(U115))-LEN(SUBSTITUTE(U115,CHAR(44),""))+1,"-"),"")</f>
        <v>48</v>
      </c>
      <c r="AX115" s="214">
        <f t="shared" ref="AX115:AX118" si="441">IF(B115="X",IF(AN115="","Afectat sau NU?",IF(AN115="DA",((AG115+AH115)-(AE115+AF115))*24,"Nu a fost afectat producator/consumator")),"")</f>
        <v>8.4999999999417923</v>
      </c>
      <c r="AY115" s="215">
        <f t="shared" ref="AY115:AY118" si="442">IF(B115="X",IF(AN115="DA",IF(AX115&gt;24,IF(BA115="NU",0,LEN(TRIM(V115))-LEN(SUBSTITUTE(V115,CHAR(44),""))+1),0),"-"),"")</f>
        <v>0</v>
      </c>
      <c r="AZ115" s="216">
        <f t="shared" ref="AZ115:AZ118" si="443">IF(B115="X",IF(AN115="DA",IF(AX115&gt;24,LEN(TRIM(V115))-LEN(SUBSTITUTE(V115,CHAR(44),""))+1,0),"-"),"")</f>
        <v>0</v>
      </c>
      <c r="BA115" s="57"/>
      <c r="BB115" s="57"/>
      <c r="BC115" s="57"/>
      <c r="BD115" s="57"/>
      <c r="BE115" s="57"/>
      <c r="BF115" s="219" t="str">
        <f t="shared" ref="BF115:BF118" si="444">IF(C115="X",IF(AN115="","Afectat sau NU?",IF(AN115="DA",IF(AK115="","Neinformat",NETWORKDAYS(AK115+AL115,AE115+AF115,$BS$2:$BS$14)-2),"Nu a fost afectat producator/consumator")),"")</f>
        <v/>
      </c>
      <c r="BG115" s="215" t="str">
        <f t="shared" ref="BG115:BG118" si="445">IF(C115="X",IF(AN115="DA",IF(AND(BF115&gt;=5,AK115&lt;&gt;""),LEN(TRIM(V115))-LEN(SUBSTITUTE(V115,CHAR(44),""))+1,0),"-"),"")</f>
        <v/>
      </c>
      <c r="BH115" s="218" t="str">
        <f t="shared" ref="BH115:BH118" si="446">IF(C115="X",IF(AN115="DA",LEN(TRIM(V115))-LEN(SUBSTITUTE(V115,CHAR(44),""))+1,"-"),"")</f>
        <v/>
      </c>
      <c r="BI115" s="219" t="str">
        <f t="shared" ref="BI115:BI118" si="447">IF(C115="X",IF(AN115="","Afectat sau NU?",IF(AN115="DA",IF(AI115="","Neinformat",NETWORKDAYS(AI115+AJ115,AE115+AF115,$BS$2:$BS$14)-2),"Nu a fost afectat producator/consumator")),"")</f>
        <v/>
      </c>
      <c r="BJ115" s="215" t="str">
        <f t="shared" ref="BJ115:BJ118" si="448">IF(C115="X",IF(AN115="DA",IF(AND(BI115&gt;=5,AI115&lt;&gt;""),LEN(TRIM(U115))-LEN(SUBSTITUTE(U115,CHAR(44),""))+1,0),"-"),"")</f>
        <v/>
      </c>
      <c r="BK115" s="216" t="str">
        <f t="shared" ref="BK115:BK118" si="449">IF(C115="X",IF(AN115="DA",LEN(TRIM(U115))-LEN(SUBSTITUTE(U115,CHAR(44),""))+1,"-"),"")</f>
        <v/>
      </c>
      <c r="BL115" s="220" t="str">
        <f t="shared" ref="BL115:BL118" si="450">IF(C115="X",IF(AN115="","Afectat sau NU?",IF(AN115="DA",((AG115+AH115)-(Z115+AA115))*24,"Nu a fost afectat producator/consumator")),"")</f>
        <v/>
      </c>
      <c r="BM115" s="215" t="str">
        <f t="shared" ref="BM115:BM118" si="451">IF(C115="X",IF(AN115&lt;&gt;"DA","-",IF(AND(AN115="DA",BL115&lt;=0),LEN(TRIM(V115))-LEN(SUBSTITUTE(V115,CHAR(44),""))+1+LEN(TRIM(U115))-LEN(SUBSTITUTE(U115,CHAR(44),""))+1,0)),"")</f>
        <v/>
      </c>
      <c r="BN115" s="216" t="str">
        <f t="shared" ref="BN115:BN118" si="452">IF(C115="X",IF(AN115="DA",LEN(TRIM(V115))-LEN(SUBSTITUTE(V115,CHAR(44),""))+1+LEN(TRIM(U115))-LEN(SUBSTITUTE(U115,CHAR(44),""))+1,"-"),"")</f>
        <v/>
      </c>
    </row>
    <row r="116" spans="1:66" s="10" customFormat="1" ht="228" x14ac:dyDescent="0.25">
      <c r="A116" s="284">
        <f t="shared" si="317"/>
        <v>101</v>
      </c>
      <c r="B116" s="202" t="s">
        <v>81</v>
      </c>
      <c r="C116" s="202" t="s">
        <v>88</v>
      </c>
      <c r="D116" s="203" t="s">
        <v>441</v>
      </c>
      <c r="E116" s="202">
        <v>145266</v>
      </c>
      <c r="F116" s="202" t="s">
        <v>445</v>
      </c>
      <c r="G116" s="202" t="s">
        <v>358</v>
      </c>
      <c r="H116" s="204">
        <v>414493.32</v>
      </c>
      <c r="I116" s="204">
        <v>498285.07</v>
      </c>
      <c r="J116" s="204">
        <v>414493.32</v>
      </c>
      <c r="K116" s="204">
        <v>498285.07</v>
      </c>
      <c r="L116" s="202" t="s">
        <v>88</v>
      </c>
      <c r="M116" s="202" t="s">
        <v>88</v>
      </c>
      <c r="N116" s="202" t="s">
        <v>446</v>
      </c>
      <c r="O116" s="202" t="s">
        <v>445</v>
      </c>
      <c r="P116" s="202" t="s">
        <v>88</v>
      </c>
      <c r="Q116" s="202" t="s">
        <v>88</v>
      </c>
      <c r="R116" s="202" t="s">
        <v>88</v>
      </c>
      <c r="S116" s="202" t="s">
        <v>88</v>
      </c>
      <c r="T116" s="202" t="s">
        <v>113</v>
      </c>
      <c r="U116" s="202" t="s">
        <v>529</v>
      </c>
      <c r="V116" s="202" t="s">
        <v>144</v>
      </c>
      <c r="W116" s="205" t="s">
        <v>88</v>
      </c>
      <c r="X116" s="206">
        <v>44474</v>
      </c>
      <c r="Y116" s="207">
        <v>0.33333333333333331</v>
      </c>
      <c r="Z116" s="206">
        <v>44474</v>
      </c>
      <c r="AA116" s="207">
        <v>0.66666666666666663</v>
      </c>
      <c r="AB116" s="202" t="s">
        <v>362</v>
      </c>
      <c r="AC116" s="202" t="s">
        <v>388</v>
      </c>
      <c r="AD116" s="208"/>
      <c r="AE116" s="277">
        <v>44474</v>
      </c>
      <c r="AF116" s="278">
        <v>0.33333333333333331</v>
      </c>
      <c r="AG116" s="279">
        <v>44474</v>
      </c>
      <c r="AH116" s="278">
        <v>0.6875</v>
      </c>
      <c r="AI116" s="279">
        <v>44474</v>
      </c>
      <c r="AJ116" s="278">
        <v>0.3527777777777778</v>
      </c>
      <c r="AK116" s="279">
        <v>44474</v>
      </c>
      <c r="AL116" s="278">
        <v>0.3430555555555555</v>
      </c>
      <c r="AM116" s="276" t="s">
        <v>444</v>
      </c>
      <c r="AN116" s="276" t="s">
        <v>390</v>
      </c>
      <c r="AO116" s="212"/>
      <c r="AP116" s="213"/>
      <c r="AQ116" s="67"/>
      <c r="AR116" s="219">
        <f t="shared" si="435"/>
        <v>0.23333333322079852</v>
      </c>
      <c r="AS116" s="289">
        <f t="shared" si="436"/>
        <v>1</v>
      </c>
      <c r="AT116" s="290">
        <f t="shared" si="437"/>
        <v>1</v>
      </c>
      <c r="AU116" s="220">
        <f t="shared" si="438"/>
        <v>0.46666666661622003</v>
      </c>
      <c r="AV116" s="289">
        <f t="shared" si="439"/>
        <v>48</v>
      </c>
      <c r="AW116" s="291">
        <f t="shared" si="440"/>
        <v>48</v>
      </c>
      <c r="AX116" s="219">
        <f t="shared" si="441"/>
        <v>8.4999999999417923</v>
      </c>
      <c r="AY116" s="289">
        <f t="shared" si="442"/>
        <v>0</v>
      </c>
      <c r="AZ116" s="290">
        <f t="shared" si="443"/>
        <v>0</v>
      </c>
      <c r="BA116" s="57"/>
      <c r="BB116" s="57"/>
      <c r="BC116" s="57"/>
      <c r="BD116" s="57"/>
      <c r="BE116" s="57"/>
      <c r="BF116" s="219" t="str">
        <f t="shared" si="444"/>
        <v/>
      </c>
      <c r="BG116" s="215" t="str">
        <f t="shared" si="445"/>
        <v/>
      </c>
      <c r="BH116" s="218" t="str">
        <f t="shared" si="446"/>
        <v/>
      </c>
      <c r="BI116" s="219" t="str">
        <f t="shared" si="447"/>
        <v/>
      </c>
      <c r="BJ116" s="215" t="str">
        <f t="shared" si="448"/>
        <v/>
      </c>
      <c r="BK116" s="216" t="str">
        <f t="shared" si="449"/>
        <v/>
      </c>
      <c r="BL116" s="220" t="str">
        <f t="shared" si="450"/>
        <v/>
      </c>
      <c r="BM116" s="215" t="str">
        <f t="shared" si="451"/>
        <v/>
      </c>
      <c r="BN116" s="216" t="str">
        <f t="shared" si="452"/>
        <v/>
      </c>
    </row>
    <row r="117" spans="1:66" s="10" customFormat="1" ht="228" x14ac:dyDescent="0.25">
      <c r="A117" s="284">
        <f t="shared" si="317"/>
        <v>102</v>
      </c>
      <c r="B117" s="202" t="s">
        <v>81</v>
      </c>
      <c r="C117" s="202" t="s">
        <v>88</v>
      </c>
      <c r="D117" s="203" t="s">
        <v>441</v>
      </c>
      <c r="E117" s="202">
        <v>145239</v>
      </c>
      <c r="F117" s="202" t="s">
        <v>447</v>
      </c>
      <c r="G117" s="202" t="s">
        <v>358</v>
      </c>
      <c r="H117" s="204">
        <v>414787.47</v>
      </c>
      <c r="I117" s="204">
        <v>501461.26</v>
      </c>
      <c r="J117" s="204">
        <v>414787.47</v>
      </c>
      <c r="K117" s="204">
        <v>501461.26</v>
      </c>
      <c r="L117" s="202" t="s">
        <v>88</v>
      </c>
      <c r="M117" s="202" t="s">
        <v>88</v>
      </c>
      <c r="N117" s="202" t="s">
        <v>448</v>
      </c>
      <c r="O117" s="202" t="s">
        <v>447</v>
      </c>
      <c r="P117" s="202" t="s">
        <v>88</v>
      </c>
      <c r="Q117" s="202" t="s">
        <v>88</v>
      </c>
      <c r="R117" s="202" t="s">
        <v>88</v>
      </c>
      <c r="S117" s="202" t="s">
        <v>88</v>
      </c>
      <c r="T117" s="202" t="s">
        <v>113</v>
      </c>
      <c r="U117" s="202" t="s">
        <v>529</v>
      </c>
      <c r="V117" s="202" t="s">
        <v>144</v>
      </c>
      <c r="W117" s="205" t="s">
        <v>88</v>
      </c>
      <c r="X117" s="206">
        <v>44474</v>
      </c>
      <c r="Y117" s="207">
        <v>0.33333333333333331</v>
      </c>
      <c r="Z117" s="206">
        <v>44474</v>
      </c>
      <c r="AA117" s="207">
        <v>0.66666666666666663</v>
      </c>
      <c r="AB117" s="202" t="s">
        <v>362</v>
      </c>
      <c r="AC117" s="202" t="s">
        <v>388</v>
      </c>
      <c r="AD117" s="208"/>
      <c r="AE117" s="277">
        <v>44474</v>
      </c>
      <c r="AF117" s="278">
        <v>0.33333333333333331</v>
      </c>
      <c r="AG117" s="279">
        <v>44474</v>
      </c>
      <c r="AH117" s="278">
        <v>0.6875</v>
      </c>
      <c r="AI117" s="279">
        <v>44474</v>
      </c>
      <c r="AJ117" s="278">
        <v>0.3527777777777778</v>
      </c>
      <c r="AK117" s="279">
        <v>44474</v>
      </c>
      <c r="AL117" s="278">
        <v>0.3430555555555555</v>
      </c>
      <c r="AM117" s="276" t="s">
        <v>444</v>
      </c>
      <c r="AN117" s="276" t="s">
        <v>390</v>
      </c>
      <c r="AO117" s="212"/>
      <c r="AP117" s="213"/>
      <c r="AQ117" s="67"/>
      <c r="AR117" s="219">
        <f t="shared" si="435"/>
        <v>0.23333333322079852</v>
      </c>
      <c r="AS117" s="289">
        <f t="shared" si="436"/>
        <v>1</v>
      </c>
      <c r="AT117" s="290">
        <f t="shared" si="437"/>
        <v>1</v>
      </c>
      <c r="AU117" s="220">
        <f t="shared" si="438"/>
        <v>0.46666666661622003</v>
      </c>
      <c r="AV117" s="289">
        <f t="shared" si="439"/>
        <v>48</v>
      </c>
      <c r="AW117" s="291">
        <f t="shared" si="440"/>
        <v>48</v>
      </c>
      <c r="AX117" s="219">
        <f t="shared" si="441"/>
        <v>8.4999999999417923</v>
      </c>
      <c r="AY117" s="289">
        <f t="shared" si="442"/>
        <v>0</v>
      </c>
      <c r="AZ117" s="290">
        <f t="shared" si="443"/>
        <v>0</v>
      </c>
      <c r="BA117" s="57"/>
      <c r="BB117" s="57"/>
      <c r="BC117" s="57"/>
      <c r="BD117" s="57"/>
      <c r="BE117" s="57"/>
      <c r="BF117" s="219" t="str">
        <f t="shared" si="444"/>
        <v/>
      </c>
      <c r="BG117" s="215" t="str">
        <f t="shared" si="445"/>
        <v/>
      </c>
      <c r="BH117" s="218" t="str">
        <f t="shared" si="446"/>
        <v/>
      </c>
      <c r="BI117" s="219" t="str">
        <f t="shared" si="447"/>
        <v/>
      </c>
      <c r="BJ117" s="215" t="str">
        <f t="shared" si="448"/>
        <v/>
      </c>
      <c r="BK117" s="216" t="str">
        <f t="shared" si="449"/>
        <v/>
      </c>
      <c r="BL117" s="220" t="str">
        <f t="shared" si="450"/>
        <v/>
      </c>
      <c r="BM117" s="215" t="str">
        <f t="shared" si="451"/>
        <v/>
      </c>
      <c r="BN117" s="216" t="str">
        <f t="shared" si="452"/>
        <v/>
      </c>
    </row>
    <row r="118" spans="1:66" s="10" customFormat="1" ht="15" thickBot="1" x14ac:dyDescent="0.3">
      <c r="A118" s="126">
        <f t="shared" si="317"/>
        <v>103</v>
      </c>
      <c r="B118" s="127" t="s">
        <v>81</v>
      </c>
      <c r="C118" s="127" t="s">
        <v>88</v>
      </c>
      <c r="D118" s="128" t="s">
        <v>441</v>
      </c>
      <c r="E118" s="127">
        <v>144820</v>
      </c>
      <c r="F118" s="127" t="s">
        <v>449</v>
      </c>
      <c r="G118" s="127" t="s">
        <v>358</v>
      </c>
      <c r="H118" s="129">
        <v>418496.58</v>
      </c>
      <c r="I118" s="129">
        <v>500170.58</v>
      </c>
      <c r="J118" s="129">
        <v>418496.58</v>
      </c>
      <c r="K118" s="129">
        <v>500170.58</v>
      </c>
      <c r="L118" s="127" t="s">
        <v>88</v>
      </c>
      <c r="M118" s="127" t="s">
        <v>88</v>
      </c>
      <c r="N118" s="127" t="s">
        <v>88</v>
      </c>
      <c r="O118" s="127" t="s">
        <v>88</v>
      </c>
      <c r="P118" s="127" t="s">
        <v>88</v>
      </c>
      <c r="Q118" s="127" t="s">
        <v>88</v>
      </c>
      <c r="R118" s="127" t="s">
        <v>450</v>
      </c>
      <c r="S118" s="127" t="s">
        <v>449</v>
      </c>
      <c r="T118" s="127" t="s">
        <v>360</v>
      </c>
      <c r="U118" s="127" t="s">
        <v>361</v>
      </c>
      <c r="V118" s="127" t="s">
        <v>361</v>
      </c>
      <c r="W118" s="130" t="s">
        <v>88</v>
      </c>
      <c r="X118" s="131">
        <v>44474</v>
      </c>
      <c r="Y118" s="132">
        <v>0.33333333333333331</v>
      </c>
      <c r="Z118" s="131">
        <v>44474</v>
      </c>
      <c r="AA118" s="132">
        <v>0.66666666666666663</v>
      </c>
      <c r="AB118" s="127" t="s">
        <v>362</v>
      </c>
      <c r="AC118" s="127" t="s">
        <v>388</v>
      </c>
      <c r="AD118" s="133"/>
      <c r="AE118" s="285">
        <v>44474</v>
      </c>
      <c r="AF118" s="286">
        <v>0.33333333333333331</v>
      </c>
      <c r="AG118" s="287">
        <v>44474</v>
      </c>
      <c r="AH118" s="286">
        <v>0.6875</v>
      </c>
      <c r="AI118" s="287">
        <v>44474</v>
      </c>
      <c r="AJ118" s="286">
        <v>0.35694444444444445</v>
      </c>
      <c r="AK118" s="287">
        <v>44474</v>
      </c>
      <c r="AL118" s="286">
        <v>0.35000000000000003</v>
      </c>
      <c r="AM118" s="288" t="s">
        <v>444</v>
      </c>
      <c r="AN118" s="288" t="s">
        <v>390</v>
      </c>
      <c r="AO118" s="263"/>
      <c r="AP118" s="264"/>
      <c r="AQ118" s="67"/>
      <c r="AR118" s="265">
        <f t="shared" si="435"/>
        <v>0.39999999990686774</v>
      </c>
      <c r="AS118" s="266">
        <f t="shared" si="436"/>
        <v>1</v>
      </c>
      <c r="AT118" s="267">
        <f t="shared" si="437"/>
        <v>1</v>
      </c>
      <c r="AU118" s="268">
        <f t="shared" si="438"/>
        <v>0.56666666659293696</v>
      </c>
      <c r="AV118" s="266">
        <f t="shared" si="439"/>
        <v>1</v>
      </c>
      <c r="AW118" s="269">
        <f t="shared" si="440"/>
        <v>1</v>
      </c>
      <c r="AX118" s="265">
        <f t="shared" si="441"/>
        <v>8.4999999999417923</v>
      </c>
      <c r="AY118" s="266">
        <f t="shared" si="442"/>
        <v>0</v>
      </c>
      <c r="AZ118" s="267">
        <f t="shared" si="443"/>
        <v>0</v>
      </c>
      <c r="BA118" s="57"/>
      <c r="BB118" s="57"/>
      <c r="BC118" s="57"/>
      <c r="BD118" s="57"/>
      <c r="BE118" s="57"/>
      <c r="BF118" s="270" t="str">
        <f t="shared" si="444"/>
        <v/>
      </c>
      <c r="BG118" s="266" t="str">
        <f t="shared" si="445"/>
        <v/>
      </c>
      <c r="BH118" s="269" t="str">
        <f t="shared" si="446"/>
        <v/>
      </c>
      <c r="BI118" s="270" t="str">
        <f t="shared" si="447"/>
        <v/>
      </c>
      <c r="BJ118" s="266" t="str">
        <f t="shared" si="448"/>
        <v/>
      </c>
      <c r="BK118" s="267" t="str">
        <f t="shared" si="449"/>
        <v/>
      </c>
      <c r="BL118" s="271" t="str">
        <f t="shared" si="450"/>
        <v/>
      </c>
      <c r="BM118" s="266" t="str">
        <f t="shared" si="451"/>
        <v/>
      </c>
      <c r="BN118" s="267" t="str">
        <f t="shared" si="452"/>
        <v/>
      </c>
    </row>
    <row r="119" spans="1:66" s="10" customFormat="1" ht="72" thickBot="1" x14ac:dyDescent="0.3">
      <c r="A119" s="140">
        <f t="shared" si="317"/>
        <v>104</v>
      </c>
      <c r="B119" s="141" t="s">
        <v>81</v>
      </c>
      <c r="C119" s="141" t="s">
        <v>88</v>
      </c>
      <c r="D119" s="142" t="s">
        <v>451</v>
      </c>
      <c r="E119" s="141">
        <v>97820</v>
      </c>
      <c r="F119" s="141" t="s">
        <v>452</v>
      </c>
      <c r="G119" s="141" t="s">
        <v>224</v>
      </c>
      <c r="H119" s="151">
        <v>640467.09</v>
      </c>
      <c r="I119" s="151">
        <v>618333.38</v>
      </c>
      <c r="J119" s="151">
        <v>640467.09</v>
      </c>
      <c r="K119" s="151">
        <v>618333.38</v>
      </c>
      <c r="L119" s="141" t="s">
        <v>88</v>
      </c>
      <c r="M119" s="141" t="s">
        <v>88</v>
      </c>
      <c r="N119" s="141" t="s">
        <v>453</v>
      </c>
      <c r="O119" s="141" t="s">
        <v>452</v>
      </c>
      <c r="P119" s="141" t="s">
        <v>88</v>
      </c>
      <c r="Q119" s="141" t="s">
        <v>88</v>
      </c>
      <c r="R119" s="141" t="s">
        <v>88</v>
      </c>
      <c r="S119" s="141" t="s">
        <v>88</v>
      </c>
      <c r="T119" s="141" t="s">
        <v>113</v>
      </c>
      <c r="U119" s="141" t="s">
        <v>455</v>
      </c>
      <c r="V119" s="141" t="s">
        <v>454</v>
      </c>
      <c r="W119" s="150" t="s">
        <v>88</v>
      </c>
      <c r="X119" s="143">
        <v>44474</v>
      </c>
      <c r="Y119" s="144">
        <v>0.48680555555555555</v>
      </c>
      <c r="Z119" s="143">
        <v>44475</v>
      </c>
      <c r="AA119" s="144">
        <v>0.83333333333333337</v>
      </c>
      <c r="AB119" s="141" t="s">
        <v>90</v>
      </c>
      <c r="AC119" s="141" t="s">
        <v>388</v>
      </c>
      <c r="AD119" s="165"/>
      <c r="AE119" s="272">
        <v>44474</v>
      </c>
      <c r="AF119" s="273">
        <v>0.48680555555555555</v>
      </c>
      <c r="AG119" s="274">
        <v>44475</v>
      </c>
      <c r="AH119" s="273">
        <v>0.71736111111111101</v>
      </c>
      <c r="AI119" s="274">
        <v>44474</v>
      </c>
      <c r="AJ119" s="273">
        <v>0.50416666666666665</v>
      </c>
      <c r="AK119" s="274">
        <v>44474</v>
      </c>
      <c r="AL119" s="273">
        <v>0.5</v>
      </c>
      <c r="AM119" s="275" t="s">
        <v>456</v>
      </c>
      <c r="AN119" s="275" t="s">
        <v>390</v>
      </c>
      <c r="AO119" s="148"/>
      <c r="AP119" s="149"/>
      <c r="AQ119" s="67"/>
      <c r="AR119" s="162">
        <f t="shared" ref="AR119" si="453">IF(B119="X",IF(AN119="","Afectat sau NU?",IF(AN119="DA",IF(((AK119+AL119)-(AE119+AF119))*24&lt;-720,"Neinformat",((AK119+AL119)-(AE119+AF119))*24),"Nu a fost afectat producator/consumator")),"")</f>
        <v>0.31666666665114462</v>
      </c>
      <c r="AS119" s="292">
        <f t="shared" ref="AS119" si="454">IF(B119="X",IF(AN119="DA",IF(AR119&lt;6,LEN(TRIM(V119))-LEN(SUBSTITUTE(V119,CHAR(44),""))+1,0),"-"),"")</f>
        <v>1</v>
      </c>
      <c r="AT119" s="293">
        <f t="shared" ref="AT119" si="455">IF(B119="X",IF(AN119="DA",LEN(TRIM(V119))-LEN(SUBSTITUTE(V119,CHAR(44),""))+1,"-"),"")</f>
        <v>1</v>
      </c>
      <c r="AU119" s="200">
        <f t="shared" ref="AU119" si="456">IF(B119="X",IF(AN119="","Afectat sau NU?",IF(AN119="DA",IF(((AI119+AJ119)-(AE119+AF119))*24&lt;-720,"Neinformat",((AI119+AJ119)-(AE119+AF119))*24),"Nu a fost afectat producator/consumator")),"")</f>
        <v>0.41666666662786156</v>
      </c>
      <c r="AV119" s="292">
        <f t="shared" ref="AV119" si="457">IF(B119="X",IF(AN119="DA",IF(AU119&lt;6,LEN(TRIM(U119))-LEN(SUBSTITUTE(U119,CHAR(44),""))+1,0),"-"),"")</f>
        <v>13</v>
      </c>
      <c r="AW119" s="294">
        <f t="shared" ref="AW119" si="458">IF(B119="X",IF(AN119="DA",LEN(TRIM(U119))-LEN(SUBSTITUTE(U119,CHAR(44),""))+1,"-"),"")</f>
        <v>13</v>
      </c>
      <c r="AX119" s="162">
        <f t="shared" ref="AX119" si="459">IF(B119="X",IF(AN119="","Afectat sau NU?",IF(AN119="DA",((AG119+AH119)-(AE119+AF119))*24,"Nu a fost afectat producator/consumator")),"")</f>
        <v>29.53333333338378</v>
      </c>
      <c r="AY119" s="292">
        <f t="shared" ref="AY119" si="460">IF(B119="X",IF(AN119="DA",IF(AX119&gt;24,IF(BA119="NU",0,LEN(TRIM(V119))-LEN(SUBSTITUTE(V119,CHAR(44),""))+1),0),"-"),"")</f>
        <v>1</v>
      </c>
      <c r="AZ119" s="293">
        <f t="shared" ref="AZ119" si="461">IF(B119="X",IF(AN119="DA",IF(AX119&gt;24,LEN(TRIM(V119))-LEN(SUBSTITUTE(V119,CHAR(44),""))+1,0),"-"),"")</f>
        <v>1</v>
      </c>
      <c r="BA119" s="57" t="s">
        <v>390</v>
      </c>
      <c r="BB119" s="57"/>
      <c r="BC119" s="57"/>
      <c r="BD119" s="57"/>
      <c r="BE119" s="57"/>
      <c r="BF119" s="162" t="str">
        <f t="shared" ref="BF119" si="462">IF(C119="X",IF(AN119="","Afectat sau NU?",IF(AN119="DA",IF(AK119="","Neinformat",NETWORKDAYS(AK119+AL119,AE119+AF119,$BS$2:$BS$14)-2),"Nu a fost afectat producator/consumator")),"")</f>
        <v/>
      </c>
      <c r="BG119" s="160" t="str">
        <f t="shared" ref="BG119" si="463">IF(C119="X",IF(AN119="DA",IF(AND(BF119&gt;=5,AK119&lt;&gt;""),LEN(TRIM(V119))-LEN(SUBSTITUTE(V119,CHAR(44),""))+1,0),"-"),"")</f>
        <v/>
      </c>
      <c r="BH119" s="194" t="str">
        <f t="shared" ref="BH119" si="464">IF(C119="X",IF(AN119="DA",LEN(TRIM(V119))-LEN(SUBSTITUTE(V119,CHAR(44),""))+1,"-"),"")</f>
        <v/>
      </c>
      <c r="BI119" s="162" t="str">
        <f t="shared" ref="BI119" si="465">IF(C119="X",IF(AN119="","Afectat sau NU?",IF(AN119="DA",IF(AI119="","Neinformat",NETWORKDAYS(AI119+AJ119,AE119+AF119,$BS$2:$BS$14)-2),"Nu a fost afectat producator/consumator")),"")</f>
        <v/>
      </c>
      <c r="BJ119" s="160" t="str">
        <f t="shared" ref="BJ119" si="466">IF(C119="X",IF(AN119="DA",IF(AND(BI119&gt;=5,AI119&lt;&gt;""),LEN(TRIM(U119))-LEN(SUBSTITUTE(U119,CHAR(44),""))+1,0),"-"),"")</f>
        <v/>
      </c>
      <c r="BK119" s="161" t="str">
        <f t="shared" ref="BK119" si="467">IF(C119="X",IF(AN119="DA",LEN(TRIM(U119))-LEN(SUBSTITUTE(U119,CHAR(44),""))+1,"-"),"")</f>
        <v/>
      </c>
      <c r="BL119" s="200" t="str">
        <f t="shared" ref="BL119" si="468">IF(C119="X",IF(AN119="","Afectat sau NU?",IF(AN119="DA",((AG119+AH119)-(Z119+AA119))*24,"Nu a fost afectat producator/consumator")),"")</f>
        <v/>
      </c>
      <c r="BM119" s="160" t="str">
        <f t="shared" ref="BM119" si="469">IF(C119="X",IF(AN119&lt;&gt;"DA","-",IF(AND(AN119="DA",BL119&lt;=0),LEN(TRIM(V119))-LEN(SUBSTITUTE(V119,CHAR(44),""))+1+LEN(TRIM(U119))-LEN(SUBSTITUTE(U119,CHAR(44),""))+1,0)),"")</f>
        <v/>
      </c>
      <c r="BN119" s="161" t="str">
        <f t="shared" ref="BN119" si="470">IF(C119="X",IF(AN119="DA",LEN(TRIM(V119))-LEN(SUBSTITUTE(V119,CHAR(44),""))+1+LEN(TRIM(U119))-LEN(SUBSTITUTE(U119,CHAR(44),""))+1,"-"),"")</f>
        <v/>
      </c>
    </row>
    <row r="120" spans="1:66" s="10" customFormat="1" ht="72" thickBot="1" x14ac:dyDescent="0.3">
      <c r="A120" s="58">
        <f t="shared" si="317"/>
        <v>105</v>
      </c>
      <c r="B120" s="59" t="s">
        <v>81</v>
      </c>
      <c r="C120" s="59" t="s">
        <v>88</v>
      </c>
      <c r="D120" s="60" t="s">
        <v>476</v>
      </c>
      <c r="E120" s="59">
        <v>120913</v>
      </c>
      <c r="F120" s="59" t="s">
        <v>457</v>
      </c>
      <c r="G120" s="59" t="s">
        <v>162</v>
      </c>
      <c r="H120" s="61">
        <v>641447.97</v>
      </c>
      <c r="I120" s="61">
        <v>609975.43999999994</v>
      </c>
      <c r="J120" s="61">
        <v>641447.97</v>
      </c>
      <c r="K120" s="61">
        <v>609975.43999999994</v>
      </c>
      <c r="L120" s="59" t="s">
        <v>88</v>
      </c>
      <c r="M120" s="59" t="s">
        <v>88</v>
      </c>
      <c r="N120" s="59" t="s">
        <v>458</v>
      </c>
      <c r="O120" s="59" t="s">
        <v>457</v>
      </c>
      <c r="P120" s="59" t="s">
        <v>88</v>
      </c>
      <c r="Q120" s="59" t="s">
        <v>88</v>
      </c>
      <c r="R120" s="59" t="s">
        <v>88</v>
      </c>
      <c r="S120" s="59" t="s">
        <v>88</v>
      </c>
      <c r="T120" s="59" t="s">
        <v>113</v>
      </c>
      <c r="U120" s="59" t="s">
        <v>464</v>
      </c>
      <c r="V120" s="59" t="s">
        <v>461</v>
      </c>
      <c r="W120" s="62" t="s">
        <v>88</v>
      </c>
      <c r="X120" s="63">
        <v>44476</v>
      </c>
      <c r="Y120" s="64">
        <v>0.39583333333333331</v>
      </c>
      <c r="Z120" s="63">
        <v>44476</v>
      </c>
      <c r="AA120" s="64">
        <v>0.58333333333333337</v>
      </c>
      <c r="AB120" s="59" t="s">
        <v>90</v>
      </c>
      <c r="AC120" s="59" t="s">
        <v>388</v>
      </c>
      <c r="AD120" s="134"/>
      <c r="AE120" s="280">
        <v>44476</v>
      </c>
      <c r="AF120" s="281">
        <v>0.39583333333333331</v>
      </c>
      <c r="AG120" s="282">
        <v>44476</v>
      </c>
      <c r="AH120" s="281">
        <v>0.58333333333333337</v>
      </c>
      <c r="AI120" s="282">
        <v>44476</v>
      </c>
      <c r="AJ120" s="281">
        <v>0.58263888888888882</v>
      </c>
      <c r="AK120" s="282">
        <v>44476</v>
      </c>
      <c r="AL120" s="281">
        <v>0.57708333333333328</v>
      </c>
      <c r="AM120" s="283" t="s">
        <v>88</v>
      </c>
      <c r="AN120" s="283" t="s">
        <v>390</v>
      </c>
      <c r="AO120" s="139"/>
      <c r="AP120" s="66"/>
      <c r="AQ120" s="67"/>
      <c r="AR120" s="71">
        <f t="shared" ref="AR120:AR122" si="471">IF(B120="X",IF(AN120="","Afectat sau NU?",IF(AN120="DA",IF(((AK120+AL120)-(AE120+AF120))*24&lt;-720,"Neinformat",((AK120+AL120)-(AE120+AF120))*24),"Nu a fost afectat producator/consumator")),"")</f>
        <v>4.3499999998603016</v>
      </c>
      <c r="AS120" s="298">
        <f t="shared" ref="AS120:AS122" si="472">IF(B120="X",IF(AN120="DA",IF(AR120&lt;6,LEN(TRIM(V120))-LEN(SUBSTITUTE(V120,CHAR(44),""))+1,0),"-"),"")</f>
        <v>1</v>
      </c>
      <c r="AT120" s="299">
        <f t="shared" ref="AT120:AT122" si="473">IF(B120="X",IF(AN120="DA",LEN(TRIM(V120))-LEN(SUBSTITUTE(V120,CHAR(44),""))+1,"-"),"")</f>
        <v>1</v>
      </c>
      <c r="AU120" s="337">
        <f t="shared" ref="AU120:AU122" si="474">IF(B120="X",IF(AN120="","Afectat sau NU?",IF(AN120="DA",IF(((AI120+AJ120)-(AE120+AF120))*24&lt;-720,"Neinformat",((AI120+AJ120)-(AE120+AF120))*24),"Nu a fost afectat producator/consumator")),"")</f>
        <v>4.4833333332790062</v>
      </c>
      <c r="AV120" s="298">
        <f t="shared" ref="AV120:AV122" si="475">IF(B120="X",IF(AN120="DA",IF(AU120&lt;6,LEN(TRIM(U120))-LEN(SUBSTITUTE(U120,CHAR(44),""))+1,0),"-"),"")</f>
        <v>16</v>
      </c>
      <c r="AW120" s="300">
        <f t="shared" ref="AW120:AW122" si="476">IF(B120="X",IF(AN120="DA",LEN(TRIM(U120))-LEN(SUBSTITUTE(U120,CHAR(44),""))+1,"-"),"")</f>
        <v>16</v>
      </c>
      <c r="AX120" s="71">
        <f t="shared" ref="AX120:AX122" si="477">IF(B120="X",IF(AN120="","Afectat sau NU?",IF(AN120="DA",((AG120+AH120)-(AE120+AF120))*24,"Nu a fost afectat producator/consumator")),"")</f>
        <v>4.5</v>
      </c>
      <c r="AY120" s="298">
        <f t="shared" ref="AY120:AY122" si="478">IF(B120="X",IF(AN120="DA",IF(AX120&gt;24,IF(BA120="NU",0,LEN(TRIM(V120))-LEN(SUBSTITUTE(V120,CHAR(44),""))+1),0),"-"),"")</f>
        <v>0</v>
      </c>
      <c r="AZ120" s="299">
        <f t="shared" ref="AZ120:AZ122" si="479">IF(B120="X",IF(AN120="DA",IF(AX120&gt;24,LEN(TRIM(V120))-LEN(SUBSTITUTE(V120,CHAR(44),""))+1,0),"-"),"")</f>
        <v>0</v>
      </c>
      <c r="BA120" s="57"/>
      <c r="BB120" s="57"/>
      <c r="BC120" s="57"/>
      <c r="BD120" s="57"/>
      <c r="BE120" s="57"/>
      <c r="BF120" s="162" t="str">
        <f t="shared" ref="BF120:BF122" si="480">IF(C120="X",IF(AN120="","Afectat sau NU?",IF(AN120="DA",IF(AK120="","Neinformat",NETWORKDAYS(AK120+AL120,AE120+AF120,$BS$2:$BS$14)-2),"Nu a fost afectat producator/consumator")),"")</f>
        <v/>
      </c>
      <c r="BG120" s="160" t="str">
        <f t="shared" ref="BG120:BG122" si="481">IF(C120="X",IF(AN120="DA",IF(AND(BF120&gt;=5,AK120&lt;&gt;""),LEN(TRIM(V120))-LEN(SUBSTITUTE(V120,CHAR(44),""))+1,0),"-"),"")</f>
        <v/>
      </c>
      <c r="BH120" s="194" t="str">
        <f t="shared" ref="BH120:BH122" si="482">IF(C120="X",IF(AN120="DA",LEN(TRIM(V120))-LEN(SUBSTITUTE(V120,CHAR(44),""))+1,"-"),"")</f>
        <v/>
      </c>
      <c r="BI120" s="162" t="str">
        <f t="shared" ref="BI120:BI122" si="483">IF(C120="X",IF(AN120="","Afectat sau NU?",IF(AN120="DA",IF(AI120="","Neinformat",NETWORKDAYS(AI120+AJ120,AE120+AF120,$BS$2:$BS$14)-2),"Nu a fost afectat producator/consumator")),"")</f>
        <v/>
      </c>
      <c r="BJ120" s="160" t="str">
        <f t="shared" ref="BJ120:BJ122" si="484">IF(C120="X",IF(AN120="DA",IF(AND(BI120&gt;=5,AI120&lt;&gt;""),LEN(TRIM(U120))-LEN(SUBSTITUTE(U120,CHAR(44),""))+1,0),"-"),"")</f>
        <v/>
      </c>
      <c r="BK120" s="161" t="str">
        <f t="shared" ref="BK120:BK122" si="485">IF(C120="X",IF(AN120="DA",LEN(TRIM(U120))-LEN(SUBSTITUTE(U120,CHAR(44),""))+1,"-"),"")</f>
        <v/>
      </c>
      <c r="BL120" s="200" t="str">
        <f t="shared" ref="BL120:BL122" si="486">IF(C120="X",IF(AN120="","Afectat sau NU?",IF(AN120="DA",((AG120+AH120)-(Z120+AA120))*24,"Nu a fost afectat producator/consumator")),"")</f>
        <v/>
      </c>
      <c r="BM120" s="160" t="str">
        <f t="shared" ref="BM120:BM122" si="487">IF(C120="X",IF(AN120&lt;&gt;"DA","-",IF(AND(AN120="DA",BL120&lt;=0),LEN(TRIM(V120))-LEN(SUBSTITUTE(V120,CHAR(44),""))+1+LEN(TRIM(U120))-LEN(SUBSTITUTE(U120,CHAR(44),""))+1,0)),"")</f>
        <v/>
      </c>
      <c r="BN120" s="161" t="str">
        <f t="shared" ref="BN120:BN122" si="488">IF(C120="X",IF(AN120="DA",LEN(TRIM(V120))-LEN(SUBSTITUTE(V120,CHAR(44),""))+1+LEN(TRIM(U120))-LEN(SUBSTITUTE(U120,CHAR(44),""))+1,"-"),"")</f>
        <v/>
      </c>
    </row>
    <row r="121" spans="1:66" s="10" customFormat="1" ht="72" thickBot="1" x14ac:dyDescent="0.3">
      <c r="A121" s="126">
        <f t="shared" si="317"/>
        <v>106</v>
      </c>
      <c r="B121" s="127" t="s">
        <v>81</v>
      </c>
      <c r="C121" s="127" t="s">
        <v>88</v>
      </c>
      <c r="D121" s="128" t="s">
        <v>476</v>
      </c>
      <c r="E121" s="127">
        <v>120913</v>
      </c>
      <c r="F121" s="127" t="s">
        <v>457</v>
      </c>
      <c r="G121" s="127" t="s">
        <v>162</v>
      </c>
      <c r="H121" s="129">
        <v>641447.97</v>
      </c>
      <c r="I121" s="129">
        <v>609975.43999999994</v>
      </c>
      <c r="J121" s="129">
        <v>641447.97</v>
      </c>
      <c r="K121" s="129">
        <v>609975.43999999994</v>
      </c>
      <c r="L121" s="127" t="s">
        <v>88</v>
      </c>
      <c r="M121" s="127" t="s">
        <v>88</v>
      </c>
      <c r="N121" s="127" t="s">
        <v>459</v>
      </c>
      <c r="O121" s="127" t="s">
        <v>460</v>
      </c>
      <c r="P121" s="127" t="s">
        <v>88</v>
      </c>
      <c r="Q121" s="127" t="s">
        <v>88</v>
      </c>
      <c r="R121" s="127" t="s">
        <v>88</v>
      </c>
      <c r="S121" s="127" t="s">
        <v>88</v>
      </c>
      <c r="T121" s="127" t="s">
        <v>113</v>
      </c>
      <c r="U121" s="127" t="s">
        <v>464</v>
      </c>
      <c r="V121" s="127" t="s">
        <v>461</v>
      </c>
      <c r="W121" s="130" t="s">
        <v>88</v>
      </c>
      <c r="X121" s="131">
        <v>44476</v>
      </c>
      <c r="Y121" s="132">
        <v>0.39583333333333331</v>
      </c>
      <c r="Z121" s="131">
        <v>44476</v>
      </c>
      <c r="AA121" s="132">
        <v>0.58333333333333337</v>
      </c>
      <c r="AB121" s="127" t="s">
        <v>90</v>
      </c>
      <c r="AC121" s="127" t="s">
        <v>388</v>
      </c>
      <c r="AD121" s="133"/>
      <c r="AE121" s="285">
        <v>44476</v>
      </c>
      <c r="AF121" s="286">
        <v>0.39583333333333331</v>
      </c>
      <c r="AG121" s="287">
        <v>44476</v>
      </c>
      <c r="AH121" s="286">
        <v>0.58333333333333337</v>
      </c>
      <c r="AI121" s="287">
        <v>44476</v>
      </c>
      <c r="AJ121" s="286">
        <v>0.58263888888888882</v>
      </c>
      <c r="AK121" s="287">
        <v>44476</v>
      </c>
      <c r="AL121" s="286">
        <v>0.57708333333333328</v>
      </c>
      <c r="AM121" s="288" t="s">
        <v>88</v>
      </c>
      <c r="AN121" s="288" t="s">
        <v>390</v>
      </c>
      <c r="AO121" s="263"/>
      <c r="AP121" s="264"/>
      <c r="AQ121" s="67"/>
      <c r="AR121" s="270">
        <f t="shared" si="471"/>
        <v>4.3499999998603016</v>
      </c>
      <c r="AS121" s="295">
        <f t="shared" si="472"/>
        <v>1</v>
      </c>
      <c r="AT121" s="296">
        <f t="shared" si="473"/>
        <v>1</v>
      </c>
      <c r="AU121" s="271">
        <f t="shared" si="474"/>
        <v>4.4833333332790062</v>
      </c>
      <c r="AV121" s="295">
        <f t="shared" si="475"/>
        <v>16</v>
      </c>
      <c r="AW121" s="297">
        <f t="shared" si="476"/>
        <v>16</v>
      </c>
      <c r="AX121" s="270">
        <f t="shared" si="477"/>
        <v>4.5</v>
      </c>
      <c r="AY121" s="295">
        <f t="shared" si="478"/>
        <v>0</v>
      </c>
      <c r="AZ121" s="296">
        <f t="shared" si="479"/>
        <v>0</v>
      </c>
      <c r="BA121" s="57"/>
      <c r="BB121" s="57"/>
      <c r="BC121" s="57"/>
      <c r="BD121" s="57"/>
      <c r="BE121" s="57"/>
      <c r="BF121" s="71" t="str">
        <f t="shared" si="480"/>
        <v/>
      </c>
      <c r="BG121" s="69" t="str">
        <f t="shared" si="481"/>
        <v/>
      </c>
      <c r="BH121" s="188" t="str">
        <f t="shared" si="482"/>
        <v/>
      </c>
      <c r="BI121" s="71" t="str">
        <f t="shared" si="483"/>
        <v/>
      </c>
      <c r="BJ121" s="69" t="str">
        <f t="shared" si="484"/>
        <v/>
      </c>
      <c r="BK121" s="70" t="str">
        <f t="shared" si="485"/>
        <v/>
      </c>
      <c r="BL121" s="337" t="str">
        <f t="shared" si="486"/>
        <v/>
      </c>
      <c r="BM121" s="69" t="str">
        <f t="shared" si="487"/>
        <v/>
      </c>
      <c r="BN121" s="70" t="str">
        <f t="shared" si="488"/>
        <v/>
      </c>
    </row>
    <row r="122" spans="1:66" s="10" customFormat="1" ht="228.75" thickBot="1" x14ac:dyDescent="0.3">
      <c r="A122" s="140">
        <f t="shared" si="317"/>
        <v>107</v>
      </c>
      <c r="B122" s="141" t="s">
        <v>81</v>
      </c>
      <c r="C122" s="141" t="s">
        <v>88</v>
      </c>
      <c r="D122" s="142" t="s">
        <v>477</v>
      </c>
      <c r="E122" s="141">
        <v>95587</v>
      </c>
      <c r="F122" s="141" t="s">
        <v>463</v>
      </c>
      <c r="G122" s="141" t="s">
        <v>224</v>
      </c>
      <c r="H122" s="151">
        <v>659016.47</v>
      </c>
      <c r="I122" s="151">
        <v>638155.61</v>
      </c>
      <c r="J122" s="151">
        <v>659016.47</v>
      </c>
      <c r="K122" s="151">
        <v>638155.61</v>
      </c>
      <c r="L122" s="141" t="s">
        <v>88</v>
      </c>
      <c r="M122" s="141" t="s">
        <v>88</v>
      </c>
      <c r="N122" s="141" t="s">
        <v>462</v>
      </c>
      <c r="O122" s="141" t="s">
        <v>463</v>
      </c>
      <c r="P122" s="141" t="s">
        <v>88</v>
      </c>
      <c r="Q122" s="141" t="s">
        <v>88</v>
      </c>
      <c r="R122" s="141" t="s">
        <v>88</v>
      </c>
      <c r="S122" s="141" t="s">
        <v>88</v>
      </c>
      <c r="T122" s="141" t="s">
        <v>113</v>
      </c>
      <c r="U122" s="141" t="s">
        <v>406</v>
      </c>
      <c r="V122" s="141" t="s">
        <v>144</v>
      </c>
      <c r="W122" s="150" t="s">
        <v>88</v>
      </c>
      <c r="X122" s="143">
        <v>44476</v>
      </c>
      <c r="Y122" s="144">
        <v>0.96527777777777779</v>
      </c>
      <c r="Z122" s="143">
        <v>44477</v>
      </c>
      <c r="AA122" s="144">
        <v>0.45833333333333331</v>
      </c>
      <c r="AB122" s="141" t="s">
        <v>90</v>
      </c>
      <c r="AC122" s="141" t="s">
        <v>388</v>
      </c>
      <c r="AD122" s="165"/>
      <c r="AE122" s="272">
        <v>44476</v>
      </c>
      <c r="AF122" s="273">
        <v>0.96527777777777779</v>
      </c>
      <c r="AG122" s="274">
        <v>44477</v>
      </c>
      <c r="AH122" s="273">
        <v>9.375E-2</v>
      </c>
      <c r="AI122" s="274">
        <v>44476</v>
      </c>
      <c r="AJ122" s="273">
        <v>0.97361111111111109</v>
      </c>
      <c r="AK122" s="274">
        <v>44476</v>
      </c>
      <c r="AL122" s="273">
        <v>0.96944444444444444</v>
      </c>
      <c r="AM122" s="275" t="s">
        <v>88</v>
      </c>
      <c r="AN122" s="275" t="s">
        <v>390</v>
      </c>
      <c r="AO122" s="148"/>
      <c r="AP122" s="149"/>
      <c r="AQ122" s="67"/>
      <c r="AR122" s="162">
        <f t="shared" si="471"/>
        <v>9.9999999976716936E-2</v>
      </c>
      <c r="AS122" s="292">
        <f t="shared" si="472"/>
        <v>1</v>
      </c>
      <c r="AT122" s="293">
        <f t="shared" si="473"/>
        <v>1</v>
      </c>
      <c r="AU122" s="200">
        <f t="shared" si="474"/>
        <v>0.19999999995343387</v>
      </c>
      <c r="AV122" s="292">
        <f t="shared" si="475"/>
        <v>48</v>
      </c>
      <c r="AW122" s="294">
        <f t="shared" si="476"/>
        <v>48</v>
      </c>
      <c r="AX122" s="162">
        <f t="shared" si="477"/>
        <v>3.0833333332557231</v>
      </c>
      <c r="AY122" s="292">
        <f t="shared" si="478"/>
        <v>0</v>
      </c>
      <c r="AZ122" s="293">
        <f t="shared" si="479"/>
        <v>0</v>
      </c>
      <c r="BA122" s="57"/>
      <c r="BB122" s="57"/>
      <c r="BC122" s="57"/>
      <c r="BD122" s="57"/>
      <c r="BE122" s="57"/>
      <c r="BF122" s="162" t="str">
        <f t="shared" si="480"/>
        <v/>
      </c>
      <c r="BG122" s="160" t="str">
        <f t="shared" si="481"/>
        <v/>
      </c>
      <c r="BH122" s="194" t="str">
        <f t="shared" si="482"/>
        <v/>
      </c>
      <c r="BI122" s="162" t="str">
        <f t="shared" si="483"/>
        <v/>
      </c>
      <c r="BJ122" s="160" t="str">
        <f t="shared" si="484"/>
        <v/>
      </c>
      <c r="BK122" s="161" t="str">
        <f t="shared" si="485"/>
        <v/>
      </c>
      <c r="BL122" s="200" t="str">
        <f t="shared" si="486"/>
        <v/>
      </c>
      <c r="BM122" s="160" t="str">
        <f t="shared" si="487"/>
        <v/>
      </c>
      <c r="BN122" s="161" t="str">
        <f t="shared" si="488"/>
        <v/>
      </c>
    </row>
    <row r="123" spans="1:66" s="10" customFormat="1" ht="228.75" thickBot="1" x14ac:dyDescent="0.3">
      <c r="A123" s="140">
        <f t="shared" si="317"/>
        <v>108</v>
      </c>
      <c r="B123" s="141" t="s">
        <v>81</v>
      </c>
      <c r="C123" s="141" t="s">
        <v>88</v>
      </c>
      <c r="D123" s="142" t="s">
        <v>478</v>
      </c>
      <c r="E123" s="141">
        <v>20787</v>
      </c>
      <c r="F123" s="141" t="s">
        <v>465</v>
      </c>
      <c r="G123" s="141" t="s">
        <v>90</v>
      </c>
      <c r="H123" s="151">
        <v>629697.71</v>
      </c>
      <c r="I123" s="151">
        <v>580292.79</v>
      </c>
      <c r="J123" s="151">
        <v>629697.71</v>
      </c>
      <c r="K123" s="151">
        <v>580292.79</v>
      </c>
      <c r="L123" s="141" t="s">
        <v>88</v>
      </c>
      <c r="M123" s="141" t="s">
        <v>88</v>
      </c>
      <c r="N123" s="141" t="s">
        <v>466</v>
      </c>
      <c r="O123" s="141" t="s">
        <v>465</v>
      </c>
      <c r="P123" s="141" t="s">
        <v>88</v>
      </c>
      <c r="Q123" s="141" t="s">
        <v>88</v>
      </c>
      <c r="R123" s="141" t="s">
        <v>88</v>
      </c>
      <c r="S123" s="141" t="s">
        <v>88</v>
      </c>
      <c r="T123" s="141" t="s">
        <v>113</v>
      </c>
      <c r="U123" s="141" t="s">
        <v>529</v>
      </c>
      <c r="V123" s="141" t="s">
        <v>144</v>
      </c>
      <c r="W123" s="150" t="s">
        <v>88</v>
      </c>
      <c r="X123" s="143">
        <v>44476</v>
      </c>
      <c r="Y123" s="144">
        <v>0.61805555555555558</v>
      </c>
      <c r="Z123" s="143">
        <v>44476</v>
      </c>
      <c r="AA123" s="144">
        <v>0.79166666666666663</v>
      </c>
      <c r="AB123" s="141" t="s">
        <v>90</v>
      </c>
      <c r="AC123" s="141" t="s">
        <v>388</v>
      </c>
      <c r="AD123" s="165"/>
      <c r="AE123" s="272">
        <v>44476</v>
      </c>
      <c r="AF123" s="273">
        <v>0.61805555555555558</v>
      </c>
      <c r="AG123" s="274">
        <v>44477</v>
      </c>
      <c r="AH123" s="273">
        <v>0.42569444444444443</v>
      </c>
      <c r="AI123" s="274">
        <v>44476</v>
      </c>
      <c r="AJ123" s="273">
        <v>0.65347222222222223</v>
      </c>
      <c r="AK123" s="274">
        <v>44476</v>
      </c>
      <c r="AL123" s="273">
        <v>0.6479166666666667</v>
      </c>
      <c r="AM123" s="275" t="s">
        <v>88</v>
      </c>
      <c r="AN123" s="275" t="s">
        <v>390</v>
      </c>
      <c r="AO123" s="148"/>
      <c r="AP123" s="149"/>
      <c r="AQ123" s="67"/>
      <c r="AR123" s="162">
        <f t="shared" ref="AR123" si="489">IF(B123="X",IF(AN123="","Afectat sau NU?",IF(AN123="DA",IF(((AK123+AL123)-(AE123+AF123))*24&lt;-720,"Neinformat",((AK123+AL123)-(AE123+AF123))*24),"Nu a fost afectat producator/consumator")),"")</f>
        <v>0.71666666673263535</v>
      </c>
      <c r="AS123" s="292">
        <f t="shared" ref="AS123" si="490">IF(B123="X",IF(AN123="DA",IF(AR123&lt;6,LEN(TRIM(V123))-LEN(SUBSTITUTE(V123,CHAR(44),""))+1,0),"-"),"")</f>
        <v>1</v>
      </c>
      <c r="AT123" s="293">
        <f t="shared" ref="AT123" si="491">IF(B123="X",IF(AN123="DA",LEN(TRIM(V123))-LEN(SUBSTITUTE(V123,CHAR(44),""))+1,"-"),"")</f>
        <v>1</v>
      </c>
      <c r="AU123" s="200">
        <f t="shared" ref="AU123" si="492">IF(B123="X",IF(AN123="","Afectat sau NU?",IF(AN123="DA",IF(((AI123+AJ123)-(AE123+AF123))*24&lt;-720,"Neinformat",((AI123+AJ123)-(AE123+AF123))*24),"Nu a fost afectat producator/consumator")),"")</f>
        <v>0.84999999997671694</v>
      </c>
      <c r="AV123" s="292">
        <f t="shared" ref="AV123" si="493">IF(B123="X",IF(AN123="DA",IF(AU123&lt;6,LEN(TRIM(U123))-LEN(SUBSTITUTE(U123,CHAR(44),""))+1,0),"-"),"")</f>
        <v>48</v>
      </c>
      <c r="AW123" s="294">
        <f t="shared" ref="AW123" si="494">IF(B123="X",IF(AN123="DA",LEN(TRIM(U123))-LEN(SUBSTITUTE(U123,CHAR(44),""))+1,"-"),"")</f>
        <v>48</v>
      </c>
      <c r="AX123" s="162">
        <f t="shared" ref="AX123" si="495">IF(B123="X",IF(AN123="","Afectat sau NU?",IF(AN123="DA",((AG123+AH123)-(AE123+AF123))*24,"Nu a fost afectat producator/consumator")),"")</f>
        <v>19.383333333302289</v>
      </c>
      <c r="AY123" s="292">
        <f t="shared" ref="AY123" si="496">IF(B123="X",IF(AN123="DA",IF(AX123&gt;24,IF(BA123="NU",0,LEN(TRIM(V123))-LEN(SUBSTITUTE(V123,CHAR(44),""))+1),0),"-"),"")</f>
        <v>0</v>
      </c>
      <c r="AZ123" s="293">
        <f t="shared" ref="AZ123" si="497">IF(B123="X",IF(AN123="DA",IF(AX123&gt;24,LEN(TRIM(V123))-LEN(SUBSTITUTE(V123,CHAR(44),""))+1,0),"-"),"")</f>
        <v>0</v>
      </c>
      <c r="BA123" s="57"/>
      <c r="BB123" s="57"/>
      <c r="BC123" s="57"/>
      <c r="BD123" s="57"/>
      <c r="BE123" s="57"/>
      <c r="BF123" s="162" t="str">
        <f t="shared" ref="BF123" si="498">IF(C123="X",IF(AN123="","Afectat sau NU?",IF(AN123="DA",IF(AK123="","Neinformat",NETWORKDAYS(AK123+AL123,AE123+AF123,$BS$2:$BS$14)-2),"Nu a fost afectat producator/consumator")),"")</f>
        <v/>
      </c>
      <c r="BG123" s="160" t="str">
        <f t="shared" ref="BG123" si="499">IF(C123="X",IF(AN123="DA",IF(AND(BF123&gt;=5,AK123&lt;&gt;""),LEN(TRIM(V123))-LEN(SUBSTITUTE(V123,CHAR(44),""))+1,0),"-"),"")</f>
        <v/>
      </c>
      <c r="BH123" s="194" t="str">
        <f t="shared" ref="BH123" si="500">IF(C123="X",IF(AN123="DA",LEN(TRIM(V123))-LEN(SUBSTITUTE(V123,CHAR(44),""))+1,"-"),"")</f>
        <v/>
      </c>
      <c r="BI123" s="162" t="str">
        <f t="shared" ref="BI123" si="501">IF(C123="X",IF(AN123="","Afectat sau NU?",IF(AN123="DA",IF(AI123="","Neinformat",NETWORKDAYS(AI123+AJ123,AE123+AF123,$BS$2:$BS$14)-2),"Nu a fost afectat producator/consumator")),"")</f>
        <v/>
      </c>
      <c r="BJ123" s="160" t="str">
        <f t="shared" ref="BJ123" si="502">IF(C123="X",IF(AN123="DA",IF(AND(BI123&gt;=5,AI123&lt;&gt;""),LEN(TRIM(U123))-LEN(SUBSTITUTE(U123,CHAR(44),""))+1,0),"-"),"")</f>
        <v/>
      </c>
      <c r="BK123" s="161" t="str">
        <f t="shared" ref="BK123" si="503">IF(C123="X",IF(AN123="DA",LEN(TRIM(U123))-LEN(SUBSTITUTE(U123,CHAR(44),""))+1,"-"),"")</f>
        <v/>
      </c>
      <c r="BL123" s="200" t="str">
        <f t="shared" ref="BL123" si="504">IF(C123="X",IF(AN123="","Afectat sau NU?",IF(AN123="DA",((AG123+AH123)-(Z123+AA123))*24,"Nu a fost afectat producator/consumator")),"")</f>
        <v/>
      </c>
      <c r="BM123" s="160" t="str">
        <f t="shared" ref="BM123" si="505">IF(C123="X",IF(AN123&lt;&gt;"DA","-",IF(AND(AN123="DA",BL123&lt;=0),LEN(TRIM(V123))-LEN(SUBSTITUTE(V123,CHAR(44),""))+1+LEN(TRIM(U123))-LEN(SUBSTITUTE(U123,CHAR(44),""))+1,0)),"")</f>
        <v/>
      </c>
      <c r="BN123" s="161" t="str">
        <f t="shared" ref="BN123" si="506">IF(C123="X",IF(AN123="DA",LEN(TRIM(V123))-LEN(SUBSTITUTE(V123,CHAR(44),""))+1+LEN(TRIM(U123))-LEN(SUBSTITUTE(U123,CHAR(44),""))+1,"-"),"")</f>
        <v/>
      </c>
    </row>
    <row r="124" spans="1:66" s="10" customFormat="1" ht="86.25" thickBot="1" x14ac:dyDescent="0.3">
      <c r="A124" s="140">
        <f t="shared" si="317"/>
        <v>109</v>
      </c>
      <c r="B124" s="141" t="s">
        <v>81</v>
      </c>
      <c r="C124" s="141" t="s">
        <v>88</v>
      </c>
      <c r="D124" s="142" t="s">
        <v>479</v>
      </c>
      <c r="E124" s="141">
        <v>120780</v>
      </c>
      <c r="F124" s="141" t="s">
        <v>467</v>
      </c>
      <c r="G124" s="141" t="s">
        <v>162</v>
      </c>
      <c r="H124" s="151">
        <v>608005.06000000006</v>
      </c>
      <c r="I124" s="151">
        <v>600248.89</v>
      </c>
      <c r="J124" s="151">
        <v>608005.06000000006</v>
      </c>
      <c r="K124" s="151">
        <v>600248.89</v>
      </c>
      <c r="L124" s="141" t="s">
        <v>88</v>
      </c>
      <c r="M124" s="141" t="s">
        <v>88</v>
      </c>
      <c r="N124" s="141" t="s">
        <v>468</v>
      </c>
      <c r="O124" s="141" t="s">
        <v>467</v>
      </c>
      <c r="P124" s="141" t="s">
        <v>88</v>
      </c>
      <c r="Q124" s="141" t="s">
        <v>88</v>
      </c>
      <c r="R124" s="141" t="s">
        <v>88</v>
      </c>
      <c r="S124" s="141" t="s">
        <v>88</v>
      </c>
      <c r="T124" s="141" t="s">
        <v>113</v>
      </c>
      <c r="U124" s="141" t="s">
        <v>469</v>
      </c>
      <c r="V124" s="141" t="s">
        <v>480</v>
      </c>
      <c r="W124" s="150" t="s">
        <v>88</v>
      </c>
      <c r="X124" s="143">
        <v>44477</v>
      </c>
      <c r="Y124" s="144">
        <v>1.0173611111111112</v>
      </c>
      <c r="Z124" s="143">
        <v>44477</v>
      </c>
      <c r="AA124" s="144">
        <v>0.51736111111111105</v>
      </c>
      <c r="AB124" s="141" t="s">
        <v>90</v>
      </c>
      <c r="AC124" s="141" t="s">
        <v>388</v>
      </c>
      <c r="AD124" s="165"/>
      <c r="AE124" s="272">
        <v>44477</v>
      </c>
      <c r="AF124" s="273">
        <v>1.0173611111111112</v>
      </c>
      <c r="AG124" s="274">
        <v>44477</v>
      </c>
      <c r="AH124" s="273">
        <v>0.47222222222222227</v>
      </c>
      <c r="AI124" s="274">
        <v>44477</v>
      </c>
      <c r="AJ124" s="273">
        <v>1.0256944444444445</v>
      </c>
      <c r="AK124" s="274">
        <v>44477</v>
      </c>
      <c r="AL124" s="273">
        <v>1.0215277777777778</v>
      </c>
      <c r="AM124" s="275" t="s">
        <v>88</v>
      </c>
      <c r="AN124" s="275" t="s">
        <v>390</v>
      </c>
      <c r="AO124" s="148"/>
      <c r="AP124" s="149"/>
      <c r="AQ124" s="67"/>
      <c r="AR124" s="162">
        <f t="shared" ref="AR124" si="507">IF(B124="X",IF(AN124="","Afectat sau NU?",IF(AN124="DA",IF(((AK124+AL124)-(AE124+AF124))*24&lt;-720,"Neinformat",((AK124+AL124)-(AE124+AF124))*24),"Nu a fost afectat producator/consumator")),"")</f>
        <v>9.9999999976716936E-2</v>
      </c>
      <c r="AS124" s="292">
        <f t="shared" ref="AS124" si="508">IF(B124="X",IF(AN124="DA",IF(AR124&lt;6,LEN(TRIM(V124))-LEN(SUBSTITUTE(V124,CHAR(44),""))+1,0),"-"),"")</f>
        <v>1</v>
      </c>
      <c r="AT124" s="293">
        <f t="shared" ref="AT124" si="509">IF(B124="X",IF(AN124="DA",LEN(TRIM(V124))-LEN(SUBSTITUTE(V124,CHAR(44),""))+1,"-"),"")</f>
        <v>1</v>
      </c>
      <c r="AU124" s="200">
        <f t="shared" ref="AU124" si="510">IF(B124="X",IF(AN124="","Afectat sau NU?",IF(AN124="DA",IF(((AI124+AJ124)-(AE124+AF124))*24&lt;-720,"Neinformat",((AI124+AJ124)-(AE124+AF124))*24),"Nu a fost afectat producator/consumator")),"")</f>
        <v>0.19999999995343387</v>
      </c>
      <c r="AV124" s="292">
        <f t="shared" ref="AV124" si="511">IF(B124="X",IF(AN124="DA",IF(AU124&lt;6,LEN(TRIM(U124))-LEN(SUBSTITUTE(U124,CHAR(44),""))+1,0),"-"),"")</f>
        <v>15</v>
      </c>
      <c r="AW124" s="294">
        <f t="shared" ref="AW124" si="512">IF(B124="X",IF(AN124="DA",LEN(TRIM(U124))-LEN(SUBSTITUTE(U124,CHAR(44),""))+1,"-"),"")</f>
        <v>15</v>
      </c>
      <c r="AX124" s="162">
        <f t="shared" ref="AX124" si="513">IF(B124="X",IF(AN124="","Afectat sau NU?",IF(AN124="DA",((AG124+AH124)-(AE124+AF124))*24,"Nu a fost afectat producator/consumator")),"")</f>
        <v>-13.083333333372138</v>
      </c>
      <c r="AY124" s="292">
        <f t="shared" ref="AY124" si="514">IF(B124="X",IF(AN124="DA",IF(AX124&gt;24,IF(BA124="NU",0,LEN(TRIM(V124))-LEN(SUBSTITUTE(V124,CHAR(44),""))+1),0),"-"),"")</f>
        <v>0</v>
      </c>
      <c r="AZ124" s="293">
        <f t="shared" ref="AZ124" si="515">IF(B124="X",IF(AN124="DA",IF(AX124&gt;24,LEN(TRIM(V124))-LEN(SUBSTITUTE(V124,CHAR(44),""))+1,0),"-"),"")</f>
        <v>0</v>
      </c>
      <c r="BA124" s="57"/>
      <c r="BB124" s="57"/>
      <c r="BC124" s="57"/>
      <c r="BD124" s="57"/>
      <c r="BE124" s="57"/>
      <c r="BF124" s="162" t="str">
        <f t="shared" ref="BF124" si="516">IF(C124="X",IF(AN124="","Afectat sau NU?",IF(AN124="DA",IF(AK124="","Neinformat",NETWORKDAYS(AK124+AL124,AE124+AF124,$BS$2:$BS$14)-2),"Nu a fost afectat producator/consumator")),"")</f>
        <v/>
      </c>
      <c r="BG124" s="160" t="str">
        <f t="shared" ref="BG124" si="517">IF(C124="X",IF(AN124="DA",IF(AND(BF124&gt;=5,AK124&lt;&gt;""),LEN(TRIM(V124))-LEN(SUBSTITUTE(V124,CHAR(44),""))+1,0),"-"),"")</f>
        <v/>
      </c>
      <c r="BH124" s="194" t="str">
        <f t="shared" ref="BH124" si="518">IF(C124="X",IF(AN124="DA",LEN(TRIM(V124))-LEN(SUBSTITUTE(V124,CHAR(44),""))+1,"-"),"")</f>
        <v/>
      </c>
      <c r="BI124" s="162" t="str">
        <f t="shared" ref="BI124" si="519">IF(C124="X",IF(AN124="","Afectat sau NU?",IF(AN124="DA",IF(AI124="","Neinformat",NETWORKDAYS(AI124+AJ124,AE124+AF124,$BS$2:$BS$14)-2),"Nu a fost afectat producator/consumator")),"")</f>
        <v/>
      </c>
      <c r="BJ124" s="160" t="str">
        <f t="shared" ref="BJ124" si="520">IF(C124="X",IF(AN124="DA",IF(AND(BI124&gt;=5,AI124&lt;&gt;""),LEN(TRIM(U124))-LEN(SUBSTITUTE(U124,CHAR(44),""))+1,0),"-"),"")</f>
        <v/>
      </c>
      <c r="BK124" s="161" t="str">
        <f t="shared" ref="BK124" si="521">IF(C124="X",IF(AN124="DA",LEN(TRIM(U124))-LEN(SUBSTITUTE(U124,CHAR(44),""))+1,"-"),"")</f>
        <v/>
      </c>
      <c r="BL124" s="200" t="str">
        <f t="shared" ref="BL124" si="522">IF(C124="X",IF(AN124="","Afectat sau NU?",IF(AN124="DA",((AG124+AH124)-(Z124+AA124))*24,"Nu a fost afectat producator/consumator")),"")</f>
        <v/>
      </c>
      <c r="BM124" s="160" t="str">
        <f t="shared" ref="BM124" si="523">IF(C124="X",IF(AN124&lt;&gt;"DA","-",IF(AND(AN124="DA",BL124&lt;=0),LEN(TRIM(V124))-LEN(SUBSTITUTE(V124,CHAR(44),""))+1+LEN(TRIM(U124))-LEN(SUBSTITUTE(U124,CHAR(44),""))+1,0)),"")</f>
        <v/>
      </c>
      <c r="BN124" s="161" t="str">
        <f t="shared" ref="BN124" si="524">IF(C124="X",IF(AN124="DA",LEN(TRIM(V124))-LEN(SUBSTITUTE(V124,CHAR(44),""))+1+LEN(TRIM(U124))-LEN(SUBSTITUTE(U124,CHAR(44),""))+1,"-"),"")</f>
        <v/>
      </c>
    </row>
    <row r="125" spans="1:66" s="10" customFormat="1" ht="86.25" thickBot="1" x14ac:dyDescent="0.3">
      <c r="A125" s="140">
        <f t="shared" si="317"/>
        <v>110</v>
      </c>
      <c r="B125" s="141" t="s">
        <v>81</v>
      </c>
      <c r="C125" s="141" t="s">
        <v>88</v>
      </c>
      <c r="D125" s="142" t="s">
        <v>481</v>
      </c>
      <c r="E125" s="141">
        <v>124126</v>
      </c>
      <c r="F125" s="141" t="s">
        <v>470</v>
      </c>
      <c r="G125" s="141" t="s">
        <v>162</v>
      </c>
      <c r="H125" s="151">
        <v>614831.18999999994</v>
      </c>
      <c r="I125" s="151">
        <v>595677.31000000006</v>
      </c>
      <c r="J125" s="151">
        <v>614831.18999999994</v>
      </c>
      <c r="K125" s="151">
        <v>595677.31000000006</v>
      </c>
      <c r="L125" s="141" t="s">
        <v>88</v>
      </c>
      <c r="M125" s="141" t="s">
        <v>88</v>
      </c>
      <c r="N125" s="141" t="s">
        <v>471</v>
      </c>
      <c r="O125" s="141" t="s">
        <v>470</v>
      </c>
      <c r="P125" s="141" t="s">
        <v>88</v>
      </c>
      <c r="Q125" s="141" t="s">
        <v>88</v>
      </c>
      <c r="R125" s="141" t="s">
        <v>88</v>
      </c>
      <c r="S125" s="141" t="s">
        <v>88</v>
      </c>
      <c r="T125" s="141" t="s">
        <v>113</v>
      </c>
      <c r="U125" s="141" t="s">
        <v>469</v>
      </c>
      <c r="V125" s="141" t="s">
        <v>480</v>
      </c>
      <c r="W125" s="150" t="s">
        <v>88</v>
      </c>
      <c r="X125" s="143">
        <v>44476</v>
      </c>
      <c r="Y125" s="144">
        <v>0.84375</v>
      </c>
      <c r="Z125" s="143">
        <v>44477</v>
      </c>
      <c r="AA125" s="144">
        <v>0.33333333333333331</v>
      </c>
      <c r="AB125" s="141" t="s">
        <v>90</v>
      </c>
      <c r="AC125" s="141" t="s">
        <v>388</v>
      </c>
      <c r="AD125" s="165"/>
      <c r="AE125" s="272">
        <v>44476</v>
      </c>
      <c r="AF125" s="273">
        <v>0.84375</v>
      </c>
      <c r="AG125" s="274">
        <v>44477</v>
      </c>
      <c r="AH125" s="273">
        <v>0.54166666666666663</v>
      </c>
      <c r="AI125" s="274">
        <v>44476</v>
      </c>
      <c r="AJ125" s="273">
        <v>0.8520833333333333</v>
      </c>
      <c r="AK125" s="274">
        <v>44476</v>
      </c>
      <c r="AL125" s="273">
        <v>0.84791666666666676</v>
      </c>
      <c r="AM125" s="275" t="s">
        <v>88</v>
      </c>
      <c r="AN125" s="275" t="s">
        <v>390</v>
      </c>
      <c r="AO125" s="148"/>
      <c r="AP125" s="149"/>
      <c r="AQ125" s="67"/>
      <c r="AR125" s="162">
        <f t="shared" ref="AR125" si="525">IF(B125="X",IF(AN125="","Afectat sau NU?",IF(AN125="DA",IF(((AK125+AL125)-(AE125+AF125))*24&lt;-720,"Neinformat",((AK125+AL125)-(AE125+AF125))*24),"Nu a fost afectat producator/consumator")),"")</f>
        <v>9.9999999976716936E-2</v>
      </c>
      <c r="AS125" s="292">
        <f t="shared" ref="AS125" si="526">IF(B125="X",IF(AN125="DA",IF(AR125&lt;6,LEN(TRIM(V125))-LEN(SUBSTITUTE(V125,CHAR(44),""))+1,0),"-"),"")</f>
        <v>1</v>
      </c>
      <c r="AT125" s="293">
        <f t="shared" ref="AT125" si="527">IF(B125="X",IF(AN125="DA",LEN(TRIM(V125))-LEN(SUBSTITUTE(V125,CHAR(44),""))+1,"-"),"")</f>
        <v>1</v>
      </c>
      <c r="AU125" s="200">
        <f t="shared" ref="AU125" si="528">IF(B125="X",IF(AN125="","Afectat sau NU?",IF(AN125="DA",IF(((AI125+AJ125)-(AE125+AF125))*24&lt;-720,"Neinformat",((AI125+AJ125)-(AE125+AF125))*24),"Nu a fost afectat producator/consumator")),"")</f>
        <v>0.19999999995343387</v>
      </c>
      <c r="AV125" s="292">
        <f t="shared" ref="AV125" si="529">IF(B125="X",IF(AN125="DA",IF(AU125&lt;6,LEN(TRIM(U125))-LEN(SUBSTITUTE(U125,CHAR(44),""))+1,0),"-"),"")</f>
        <v>15</v>
      </c>
      <c r="AW125" s="294">
        <f t="shared" ref="AW125" si="530">IF(B125="X",IF(AN125="DA",LEN(TRIM(U125))-LEN(SUBSTITUTE(U125,CHAR(44),""))+1,"-"),"")</f>
        <v>15</v>
      </c>
      <c r="AX125" s="162">
        <f t="shared" ref="AX125" si="531">IF(B125="X",IF(AN125="","Afectat sau NU?",IF(AN125="DA",((AG125+AH125)-(AE125+AF125))*24,"Nu a fost afectat producator/consumator")),"")</f>
        <v>16.749999999941792</v>
      </c>
      <c r="AY125" s="292">
        <f t="shared" ref="AY125" si="532">IF(B125="X",IF(AN125="DA",IF(AX125&gt;24,IF(BA125="NU",0,LEN(TRIM(V125))-LEN(SUBSTITUTE(V125,CHAR(44),""))+1),0),"-"),"")</f>
        <v>0</v>
      </c>
      <c r="AZ125" s="293">
        <f t="shared" ref="AZ125" si="533">IF(B125="X",IF(AN125="DA",IF(AX125&gt;24,LEN(TRIM(V125))-LEN(SUBSTITUTE(V125,CHAR(44),""))+1,0),"-"),"")</f>
        <v>0</v>
      </c>
      <c r="BA125" s="57"/>
      <c r="BB125" s="57"/>
      <c r="BC125" s="57"/>
      <c r="BD125" s="57"/>
      <c r="BE125" s="57"/>
      <c r="BF125" s="162" t="str">
        <f t="shared" ref="BF125" si="534">IF(C125="X",IF(AN125="","Afectat sau NU?",IF(AN125="DA",IF(AK125="","Neinformat",NETWORKDAYS(AK125+AL125,AE125+AF125,$BS$2:$BS$14)-2),"Nu a fost afectat producator/consumator")),"")</f>
        <v/>
      </c>
      <c r="BG125" s="160" t="str">
        <f t="shared" ref="BG125" si="535">IF(C125="X",IF(AN125="DA",IF(AND(BF125&gt;=5,AK125&lt;&gt;""),LEN(TRIM(V125))-LEN(SUBSTITUTE(V125,CHAR(44),""))+1,0),"-"),"")</f>
        <v/>
      </c>
      <c r="BH125" s="194" t="str">
        <f t="shared" ref="BH125" si="536">IF(C125="X",IF(AN125="DA",LEN(TRIM(V125))-LEN(SUBSTITUTE(V125,CHAR(44),""))+1,"-"),"")</f>
        <v/>
      </c>
      <c r="BI125" s="162" t="str">
        <f t="shared" ref="BI125" si="537">IF(C125="X",IF(AN125="","Afectat sau NU?",IF(AN125="DA",IF(AI125="","Neinformat",NETWORKDAYS(AI125+AJ125,AE125+AF125,$BS$2:$BS$14)-2),"Nu a fost afectat producator/consumator")),"")</f>
        <v/>
      </c>
      <c r="BJ125" s="160" t="str">
        <f t="shared" ref="BJ125" si="538">IF(C125="X",IF(AN125="DA",IF(AND(BI125&gt;=5,AI125&lt;&gt;""),LEN(TRIM(U125))-LEN(SUBSTITUTE(U125,CHAR(44),""))+1,0),"-"),"")</f>
        <v/>
      </c>
      <c r="BK125" s="161" t="str">
        <f t="shared" ref="BK125" si="539">IF(C125="X",IF(AN125="DA",LEN(TRIM(U125))-LEN(SUBSTITUTE(U125,CHAR(44),""))+1,"-"),"")</f>
        <v/>
      </c>
      <c r="BL125" s="200" t="str">
        <f t="shared" ref="BL125" si="540">IF(C125="X",IF(AN125="","Afectat sau NU?",IF(AN125="DA",((AG125+AH125)-(Z125+AA125))*24,"Nu a fost afectat producator/consumator")),"")</f>
        <v/>
      </c>
      <c r="BM125" s="160" t="str">
        <f t="shared" ref="BM125" si="541">IF(C125="X",IF(AN125&lt;&gt;"DA","-",IF(AND(AN125="DA",BL125&lt;=0),LEN(TRIM(V125))-LEN(SUBSTITUTE(V125,CHAR(44),""))+1+LEN(TRIM(U125))-LEN(SUBSTITUTE(U125,CHAR(44),""))+1,0)),"")</f>
        <v/>
      </c>
      <c r="BN125" s="161" t="str">
        <f t="shared" ref="BN125" si="542">IF(C125="X",IF(AN125="DA",LEN(TRIM(V125))-LEN(SUBSTITUTE(V125,CHAR(44),""))+1+LEN(TRIM(U125))-LEN(SUBSTITUTE(U125,CHAR(44),""))+1,"-"),"")</f>
        <v/>
      </c>
    </row>
    <row r="126" spans="1:66" s="10" customFormat="1" ht="72" thickBot="1" x14ac:dyDescent="0.3">
      <c r="A126" s="176">
        <f t="shared" si="317"/>
        <v>111</v>
      </c>
      <c r="B126" s="247" t="s">
        <v>81</v>
      </c>
      <c r="C126" s="247" t="s">
        <v>88</v>
      </c>
      <c r="D126" s="248" t="s">
        <v>482</v>
      </c>
      <c r="E126" s="247">
        <v>120913</v>
      </c>
      <c r="F126" s="247" t="s">
        <v>457</v>
      </c>
      <c r="G126" s="247" t="s">
        <v>162</v>
      </c>
      <c r="H126" s="249">
        <v>642886.71</v>
      </c>
      <c r="I126" s="249">
        <v>610114.07999999996</v>
      </c>
      <c r="J126" s="249">
        <v>642886.71</v>
      </c>
      <c r="K126" s="249">
        <v>610114.07999999996</v>
      </c>
      <c r="L126" s="247" t="s">
        <v>88</v>
      </c>
      <c r="M126" s="247" t="s">
        <v>88</v>
      </c>
      <c r="N126" s="247" t="s">
        <v>472</v>
      </c>
      <c r="O126" s="247" t="s">
        <v>473</v>
      </c>
      <c r="P126" s="247" t="s">
        <v>88</v>
      </c>
      <c r="Q126" s="247" t="s">
        <v>88</v>
      </c>
      <c r="R126" s="247" t="s">
        <v>88</v>
      </c>
      <c r="S126" s="247" t="s">
        <v>88</v>
      </c>
      <c r="T126" s="247" t="s">
        <v>113</v>
      </c>
      <c r="U126" s="247" t="s">
        <v>475</v>
      </c>
      <c r="V126" s="247" t="s">
        <v>474</v>
      </c>
      <c r="W126" s="250" t="s">
        <v>88</v>
      </c>
      <c r="X126" s="251">
        <v>44476</v>
      </c>
      <c r="Y126" s="252">
        <v>0.8125</v>
      </c>
      <c r="Z126" s="251">
        <v>44477</v>
      </c>
      <c r="AA126" s="252">
        <v>0.33333333333333331</v>
      </c>
      <c r="AB126" s="247" t="s">
        <v>90</v>
      </c>
      <c r="AC126" s="247" t="s">
        <v>388</v>
      </c>
      <c r="AD126" s="253"/>
      <c r="AE126" s="301">
        <v>44476</v>
      </c>
      <c r="AF126" s="302">
        <v>0.8125</v>
      </c>
      <c r="AG126" s="303">
        <v>44477</v>
      </c>
      <c r="AH126" s="302">
        <v>0.58333333333333337</v>
      </c>
      <c r="AI126" s="303">
        <v>44476</v>
      </c>
      <c r="AJ126" s="302">
        <v>0.82986111111111116</v>
      </c>
      <c r="AK126" s="303">
        <v>44476</v>
      </c>
      <c r="AL126" s="302">
        <v>0.82500000000000007</v>
      </c>
      <c r="AM126" s="304" t="s">
        <v>88</v>
      </c>
      <c r="AN126" s="304" t="s">
        <v>390</v>
      </c>
      <c r="AO126" s="257"/>
      <c r="AP126" s="258"/>
      <c r="AQ126" s="67"/>
      <c r="AR126" s="196">
        <f t="shared" ref="AR126" si="543">IF(B126="X",IF(AN126="","Afectat sau NU?",IF(AN126="DA",IF(((AK126+AL126)-(AE126+AF126))*24&lt;-720,"Neinformat",((AK126+AL126)-(AE126+AF126))*24),"Nu a fost afectat producator/consumator")),"")</f>
        <v>0.29999999993015081</v>
      </c>
      <c r="AS126" s="53">
        <f t="shared" ref="AS126" si="544">IF(B126="X",IF(AN126="DA",IF(AR126&lt;6,LEN(TRIM(V126))-LEN(SUBSTITUTE(V126,CHAR(44),""))+1,0),"-"),"")</f>
        <v>1</v>
      </c>
      <c r="AT126" s="55">
        <f t="shared" ref="AT126" si="545">IF(B126="X",IF(AN126="DA",LEN(TRIM(V126))-LEN(SUBSTITUTE(V126,CHAR(44),""))+1,"-"),"")</f>
        <v>1</v>
      </c>
      <c r="AU126" s="201">
        <f t="shared" ref="AU126" si="546">IF(B126="X",IF(AN126="","Afectat sau NU?",IF(AN126="DA",IF(((AI126+AJ126)-(AE126+AF126))*24&lt;-720,"Neinformat",((AI126+AJ126)-(AE126+AF126))*24),"Nu a fost afectat producator/consumator")),"")</f>
        <v>0.41666666662786156</v>
      </c>
      <c r="AV126" s="53">
        <f t="shared" ref="AV126" si="547">IF(B126="X",IF(AN126="DA",IF(AU126&lt;6,LEN(TRIM(U126))-LEN(SUBSTITUTE(U126,CHAR(44),""))+1,0),"-"),"")</f>
        <v>14</v>
      </c>
      <c r="AW126" s="313">
        <f t="shared" ref="AW126" si="548">IF(B126="X",IF(AN126="DA",LEN(TRIM(U126))-LEN(SUBSTITUTE(U126,CHAR(44),""))+1,"-"),"")</f>
        <v>14</v>
      </c>
      <c r="AX126" s="196">
        <f t="shared" ref="AX126" si="549">IF(B126="X",IF(AN126="","Afectat sau NU?",IF(AN126="DA",((AG126+AH126)-(AE126+AF126))*24,"Nu a fost afectat producator/consumator")),"")</f>
        <v>18.500000000058208</v>
      </c>
      <c r="AY126" s="53">
        <f t="shared" ref="AY126" si="550">IF(B126="X",IF(AN126="DA",IF(AX126&gt;24,IF(BA126="NU",0,LEN(TRIM(V126))-LEN(SUBSTITUTE(V126,CHAR(44),""))+1),0),"-"),"")</f>
        <v>0</v>
      </c>
      <c r="AZ126" s="55">
        <f t="shared" ref="AZ126" si="551">IF(B126="X",IF(AN126="DA",IF(AX126&gt;24,LEN(TRIM(V126))-LEN(SUBSTITUTE(V126,CHAR(44),""))+1,0),"-"),"")</f>
        <v>0</v>
      </c>
      <c r="BA126" s="57"/>
      <c r="BB126" s="57"/>
      <c r="BC126" s="57"/>
      <c r="BD126" s="57"/>
      <c r="BE126" s="57"/>
      <c r="BF126" s="196" t="str">
        <f t="shared" ref="BF126" si="552">IF(C126="X",IF(AN126="","Afectat sau NU?",IF(AN126="DA",IF(AK126="","Neinformat",NETWORKDAYS(AK126+AL126,AE126+AF126,$BS$2:$BS$14)-2),"Nu a fost afectat producator/consumator")),"")</f>
        <v/>
      </c>
      <c r="BG126" s="178" t="str">
        <f t="shared" ref="BG126" si="553">IF(C126="X",IF(AN126="DA",IF(AND(BF126&gt;=5,AK126&lt;&gt;""),LEN(TRIM(V126))-LEN(SUBSTITUTE(V126,CHAR(44),""))+1,0),"-"),"")</f>
        <v/>
      </c>
      <c r="BH126" s="195" t="str">
        <f t="shared" ref="BH126" si="554">IF(C126="X",IF(AN126="DA",LEN(TRIM(V126))-LEN(SUBSTITUTE(V126,CHAR(44),""))+1,"-"),"")</f>
        <v/>
      </c>
      <c r="BI126" s="196" t="str">
        <f t="shared" ref="BI126" si="555">IF(C126="X",IF(AN126="","Afectat sau NU?",IF(AN126="DA",IF(AI126="","Neinformat",NETWORKDAYS(AI126+AJ126,AE126+AF126,$BS$2:$BS$14)-2),"Nu a fost afectat producator/consumator")),"")</f>
        <v/>
      </c>
      <c r="BJ126" s="178" t="str">
        <f t="shared" ref="BJ126" si="556">IF(C126="X",IF(AN126="DA",IF(AND(BI126&gt;=5,AI126&lt;&gt;""),LEN(TRIM(U126))-LEN(SUBSTITUTE(U126,CHAR(44),""))+1,0),"-"),"")</f>
        <v/>
      </c>
      <c r="BK126" s="179" t="str">
        <f t="shared" ref="BK126" si="557">IF(C126="X",IF(AN126="DA",LEN(TRIM(U126))-LEN(SUBSTITUTE(U126,CHAR(44),""))+1,"-"),"")</f>
        <v/>
      </c>
      <c r="BL126" s="201" t="str">
        <f t="shared" ref="BL126" si="558">IF(C126="X",IF(AN126="","Afectat sau NU?",IF(AN126="DA",((AG126+AH126)-(Z126+AA126))*24,"Nu a fost afectat producator/consumator")),"")</f>
        <v/>
      </c>
      <c r="BM126" s="178" t="str">
        <f t="shared" ref="BM126" si="559">IF(C126="X",IF(AN126&lt;&gt;"DA","-",IF(AND(AN126="DA",BL126&lt;=0),LEN(TRIM(V126))-LEN(SUBSTITUTE(V126,CHAR(44),""))+1+LEN(TRIM(U126))-LEN(SUBSTITUTE(U126,CHAR(44),""))+1,0)),"")</f>
        <v/>
      </c>
      <c r="BN126" s="179" t="str">
        <f t="shared" ref="BN126" si="560">IF(C126="X",IF(AN126="DA",LEN(TRIM(V126))-LEN(SUBSTITUTE(V126,CHAR(44),""))+1+LEN(TRIM(U126))-LEN(SUBSTITUTE(U126,CHAR(44),""))+1,"-"),"")</f>
        <v/>
      </c>
    </row>
    <row r="127" spans="1:66" s="10" customFormat="1" ht="28.5" x14ac:dyDescent="0.25">
      <c r="A127" s="58">
        <f t="shared" si="317"/>
        <v>112</v>
      </c>
      <c r="B127" s="59" t="s">
        <v>81</v>
      </c>
      <c r="C127" s="59" t="s">
        <v>88</v>
      </c>
      <c r="D127" s="60" t="s">
        <v>483</v>
      </c>
      <c r="E127" s="59">
        <v>145836</v>
      </c>
      <c r="F127" s="59" t="s">
        <v>484</v>
      </c>
      <c r="G127" s="59" t="s">
        <v>358</v>
      </c>
      <c r="H127" s="61">
        <v>441989.98</v>
      </c>
      <c r="I127" s="61">
        <v>463883.4</v>
      </c>
      <c r="J127" s="61">
        <v>441989.98</v>
      </c>
      <c r="K127" s="61">
        <v>463883.4</v>
      </c>
      <c r="L127" s="59" t="s">
        <v>88</v>
      </c>
      <c r="M127" s="59" t="s">
        <v>88</v>
      </c>
      <c r="N127" s="59" t="s">
        <v>485</v>
      </c>
      <c r="O127" s="59" t="s">
        <v>486</v>
      </c>
      <c r="P127" s="59" t="s">
        <v>88</v>
      </c>
      <c r="Q127" s="59" t="s">
        <v>88</v>
      </c>
      <c r="R127" s="59" t="s">
        <v>88</v>
      </c>
      <c r="S127" s="59" t="s">
        <v>88</v>
      </c>
      <c r="T127" s="59" t="s">
        <v>97</v>
      </c>
      <c r="U127" s="59" t="s">
        <v>487</v>
      </c>
      <c r="V127" s="59" t="s">
        <v>488</v>
      </c>
      <c r="W127" s="62" t="s">
        <v>88</v>
      </c>
      <c r="X127" s="63">
        <v>44482</v>
      </c>
      <c r="Y127" s="64">
        <v>0.27083333333333331</v>
      </c>
      <c r="Z127" s="63">
        <v>44482</v>
      </c>
      <c r="AA127" s="64">
        <v>0.75</v>
      </c>
      <c r="AB127" s="59" t="s">
        <v>362</v>
      </c>
      <c r="AC127" s="59" t="s">
        <v>388</v>
      </c>
      <c r="AD127" s="134"/>
      <c r="AE127" s="280">
        <v>44482</v>
      </c>
      <c r="AF127" s="281">
        <v>0.27083333333333331</v>
      </c>
      <c r="AG127" s="282">
        <v>44482</v>
      </c>
      <c r="AH127" s="281">
        <v>0.75</v>
      </c>
      <c r="AI127" s="282">
        <v>44482</v>
      </c>
      <c r="AJ127" s="281">
        <v>0.28263888888888888</v>
      </c>
      <c r="AK127" s="282">
        <v>44482</v>
      </c>
      <c r="AL127" s="281">
        <v>0.27430555555555552</v>
      </c>
      <c r="AM127" s="283" t="s">
        <v>489</v>
      </c>
      <c r="AN127" s="283" t="s">
        <v>390</v>
      </c>
      <c r="AO127" s="139"/>
      <c r="AP127" s="66"/>
      <c r="AQ127" s="67"/>
      <c r="AR127" s="71">
        <f t="shared" ref="AR127" si="561">IF(B127="X",IF(AN127="","Afectat sau NU?",IF(AN127="DA",IF(((AK127+AL127)-(AE127+AF127))*24&lt;-720,"Neinformat",((AK127+AL127)-(AE127+AF127))*24),"Nu a fost afectat producator/consumator")),"")</f>
        <v>8.3333333255723119E-2</v>
      </c>
      <c r="AS127" s="298">
        <f t="shared" ref="AS127" si="562">IF(B127="X",IF(AN127="DA",IF(AR127&lt;6,LEN(TRIM(V127))-LEN(SUBSTITUTE(V127,CHAR(44),""))+1,0),"-"),"")</f>
        <v>1</v>
      </c>
      <c r="AT127" s="299">
        <f t="shared" ref="AT127" si="563">IF(B127="X",IF(AN127="DA",LEN(TRIM(V127))-LEN(SUBSTITUTE(V127,CHAR(44),""))+1,"-"),"")</f>
        <v>1</v>
      </c>
      <c r="AU127" s="71">
        <f t="shared" ref="AU127" si="564">IF(B127="X",IF(AN127="","Afectat sau NU?",IF(AN127="DA",IF(((AI127+AJ127)-(AE127+AF127))*24&lt;-720,"Neinformat",((AI127+AJ127)-(AE127+AF127))*24),"Nu a fost afectat producator/consumator")),"")</f>
        <v>0.28333333320915699</v>
      </c>
      <c r="AV127" s="298">
        <f t="shared" ref="AV127" si="565">IF(B127="X",IF(AN127="DA",IF(AU127&lt;6,LEN(TRIM(U127))-LEN(SUBSTITUTE(U127,CHAR(44),""))+1,0),"-"),"")</f>
        <v>1</v>
      </c>
      <c r="AW127" s="299">
        <f t="shared" ref="AW127" si="566">IF(B127="X",IF(AN127="DA",LEN(TRIM(U127))-LEN(SUBSTITUTE(U127,CHAR(44),""))+1,"-"),"")</f>
        <v>1</v>
      </c>
      <c r="AX127" s="71">
        <f t="shared" ref="AX127" si="567">IF(B127="X",IF(AN127="","Afectat sau NU?",IF(AN127="DA",((AG127+AH127)-(AE127+AF127))*24,"Nu a fost afectat producator/consumator")),"")</f>
        <v>11.499999999941792</v>
      </c>
      <c r="AY127" s="298">
        <f t="shared" ref="AY127" si="568">IF(B127="X",IF(AN127="DA",IF(AX127&gt;24,IF(BA127="NU",0,LEN(TRIM(V127))-LEN(SUBSTITUTE(V127,CHAR(44),""))+1),0),"-"),"")</f>
        <v>0</v>
      </c>
      <c r="AZ127" s="299">
        <f t="shared" ref="AZ127" si="569">IF(B127="X",IF(AN127="DA",IF(AX127&gt;24,LEN(TRIM(V127))-LEN(SUBSTITUTE(V127,CHAR(44),""))+1,0),"-"),"")</f>
        <v>0</v>
      </c>
      <c r="BA127" s="57"/>
      <c r="BB127" s="57"/>
      <c r="BC127" s="57"/>
      <c r="BD127" s="57"/>
      <c r="BE127" s="57"/>
      <c r="BF127" s="71" t="str">
        <f t="shared" ref="BF127" si="570">IF(C127="X",IF(AN127="","Afectat sau NU?",IF(AN127="DA",IF(AK127="","Neinformat",NETWORKDAYS(AK127+AL127,AE127+AF127,$BS$2:$BS$14)-2),"Nu a fost afectat producator/consumator")),"")</f>
        <v/>
      </c>
      <c r="BG127" s="69" t="str">
        <f t="shared" ref="BG127" si="571">IF(C127="X",IF(AN127="DA",IF(AND(BF127&gt;=5,AK127&lt;&gt;""),LEN(TRIM(V127))-LEN(SUBSTITUTE(V127,CHAR(44),""))+1,0),"-"),"")</f>
        <v/>
      </c>
      <c r="BH127" s="70" t="str">
        <f t="shared" ref="BH127" si="572">IF(C127="X",IF(AN127="DA",LEN(TRIM(V127))-LEN(SUBSTITUTE(V127,CHAR(44),""))+1,"-"),"")</f>
        <v/>
      </c>
      <c r="BI127" s="71" t="str">
        <f t="shared" ref="BI127" si="573">IF(C127="X",IF(AN127="","Afectat sau NU?",IF(AN127="DA",IF(AI127="","Neinformat",NETWORKDAYS(AI127+AJ127,AE127+AF127,$BS$2:$BS$14)-2),"Nu a fost afectat producator/consumator")),"")</f>
        <v/>
      </c>
      <c r="BJ127" s="69" t="str">
        <f t="shared" ref="BJ127" si="574">IF(C127="X",IF(AN127="DA",IF(AND(BI127&gt;=5,AI127&lt;&gt;""),LEN(TRIM(U127))-LEN(SUBSTITUTE(U127,CHAR(44),""))+1,0),"-"),"")</f>
        <v/>
      </c>
      <c r="BK127" s="70" t="str">
        <f t="shared" ref="BK127" si="575">IF(C127="X",IF(AN127="DA",LEN(TRIM(U127))-LEN(SUBSTITUTE(U127,CHAR(44),""))+1,"-"),"")</f>
        <v/>
      </c>
      <c r="BL127" s="71" t="str">
        <f t="shared" ref="BL127" si="576">IF(C127="X",IF(AN127="","Afectat sau NU?",IF(AN127="DA",((AG127+AH127)-(Z127+AA127))*24,"Nu a fost afectat producator/consumator")),"")</f>
        <v/>
      </c>
      <c r="BM127" s="69" t="str">
        <f t="shared" ref="BM127" si="577">IF(C127="X",IF(AN127&lt;&gt;"DA","-",IF(AND(AN127="DA",BL127&lt;=0),LEN(TRIM(V127))-LEN(SUBSTITUTE(V127,CHAR(44),""))+1+LEN(TRIM(U127))-LEN(SUBSTITUTE(U127,CHAR(44),""))+1,0)),"")</f>
        <v/>
      </c>
      <c r="BN127" s="70" t="str">
        <f t="shared" ref="BN127" si="578">IF(C127="X",IF(AN127="DA",LEN(TRIM(V127))-LEN(SUBSTITUTE(V127,CHAR(44),""))+1+LEN(TRIM(U127))-LEN(SUBSTITUTE(U127,CHAR(44),""))+1,"-"),"")</f>
        <v/>
      </c>
    </row>
    <row r="128" spans="1:66" s="10" customFormat="1" ht="228" x14ac:dyDescent="0.25">
      <c r="A128" s="72">
        <f t="shared" si="317"/>
        <v>113</v>
      </c>
      <c r="B128" s="73" t="s">
        <v>81</v>
      </c>
      <c r="C128" s="73" t="s">
        <v>88</v>
      </c>
      <c r="D128" s="74" t="s">
        <v>483</v>
      </c>
      <c r="E128" s="73">
        <v>145480</v>
      </c>
      <c r="F128" s="73" t="s">
        <v>490</v>
      </c>
      <c r="G128" s="73" t="s">
        <v>358</v>
      </c>
      <c r="H128" s="75">
        <v>437389.02</v>
      </c>
      <c r="I128" s="75">
        <v>464457.73</v>
      </c>
      <c r="J128" s="75">
        <v>437389.02</v>
      </c>
      <c r="K128" s="75">
        <v>464457.73</v>
      </c>
      <c r="L128" s="73" t="s">
        <v>88</v>
      </c>
      <c r="M128" s="73" t="s">
        <v>88</v>
      </c>
      <c r="N128" s="73" t="s">
        <v>491</v>
      </c>
      <c r="O128" s="73" t="s">
        <v>490</v>
      </c>
      <c r="P128" s="73" t="s">
        <v>88</v>
      </c>
      <c r="Q128" s="73" t="s">
        <v>88</v>
      </c>
      <c r="R128" s="73" t="s">
        <v>88</v>
      </c>
      <c r="S128" s="73" t="s">
        <v>88</v>
      </c>
      <c r="T128" s="73" t="s">
        <v>113</v>
      </c>
      <c r="U128" s="73" t="s">
        <v>529</v>
      </c>
      <c r="V128" s="73" t="s">
        <v>144</v>
      </c>
      <c r="W128" s="76" t="s">
        <v>88</v>
      </c>
      <c r="X128" s="77">
        <v>44482</v>
      </c>
      <c r="Y128" s="78">
        <v>0.27083333333333331</v>
      </c>
      <c r="Z128" s="77">
        <v>44482</v>
      </c>
      <c r="AA128" s="78">
        <v>0.75</v>
      </c>
      <c r="AB128" s="73" t="s">
        <v>362</v>
      </c>
      <c r="AC128" s="73" t="s">
        <v>388</v>
      </c>
      <c r="AD128" s="163"/>
      <c r="AE128" s="308">
        <v>44482</v>
      </c>
      <c r="AF128" s="306">
        <v>0.27083333333333331</v>
      </c>
      <c r="AG128" s="305">
        <v>44482</v>
      </c>
      <c r="AH128" s="306">
        <v>0.75</v>
      </c>
      <c r="AI128" s="305">
        <v>44482</v>
      </c>
      <c r="AJ128" s="306">
        <v>0.28541666666666665</v>
      </c>
      <c r="AK128" s="305">
        <v>44482</v>
      </c>
      <c r="AL128" s="306">
        <v>0.27499999999999997</v>
      </c>
      <c r="AM128" s="307" t="s">
        <v>489</v>
      </c>
      <c r="AN128" s="307" t="s">
        <v>390</v>
      </c>
      <c r="AO128" s="101"/>
      <c r="AP128" s="80"/>
      <c r="AQ128" s="67"/>
      <c r="AR128" s="89">
        <f t="shared" ref="AR128" si="579">IF(B128="X",IF(AN128="","Afectat sau NU?",IF(AN128="DA",IF(((AK128+AL128)-(AE128+AF128))*24&lt;-720,"Neinformat",((AK128+AL128)-(AE128+AF128))*24),"Nu a fost afectat producator/consumator")),"")</f>
        <v>9.9999999976716936E-2</v>
      </c>
      <c r="AS128" s="314">
        <f t="shared" ref="AS128" si="580">IF(B128="X",IF(AN128="DA",IF(AR128&lt;6,LEN(TRIM(V128))-LEN(SUBSTITUTE(V128,CHAR(44),""))+1,0),"-"),"")</f>
        <v>1</v>
      </c>
      <c r="AT128" s="315">
        <f t="shared" ref="AT128" si="581">IF(B128="X",IF(AN128="DA",LEN(TRIM(V128))-LEN(SUBSTITUTE(V128,CHAR(44),""))+1,"-"),"")</f>
        <v>1</v>
      </c>
      <c r="AU128" s="89">
        <f t="shared" ref="AU128" si="582">IF(B128="X",IF(AN128="","Afectat sau NU?",IF(AN128="DA",IF(((AI128+AJ128)-(AE128+AF128))*24&lt;-720,"Neinformat",((AI128+AJ128)-(AE128+AF128))*24),"Nu a fost afectat producator/consumator")),"")</f>
        <v>0.34999999991850927</v>
      </c>
      <c r="AV128" s="314">
        <f t="shared" ref="AV128" si="583">IF(B128="X",IF(AN128="DA",IF(AU128&lt;6,LEN(TRIM(U128))-LEN(SUBSTITUTE(U128,CHAR(44),""))+1,0),"-"),"")</f>
        <v>48</v>
      </c>
      <c r="AW128" s="315">
        <f t="shared" ref="AW128" si="584">IF(B128="X",IF(AN128="DA",LEN(TRIM(U128))-LEN(SUBSTITUTE(U128,CHAR(44),""))+1,"-"),"")</f>
        <v>48</v>
      </c>
      <c r="AX128" s="89">
        <f t="shared" ref="AX128" si="585">IF(B128="X",IF(AN128="","Afectat sau NU?",IF(AN128="DA",((AG128+AH128)-(AE128+AF128))*24,"Nu a fost afectat producator/consumator")),"")</f>
        <v>11.499999999941792</v>
      </c>
      <c r="AY128" s="314">
        <f t="shared" ref="AY128" si="586">IF(B128="X",IF(AN128="DA",IF(AX128&gt;24,IF(BA128="NU",0,LEN(TRIM(V128))-LEN(SUBSTITUTE(V128,CHAR(44),""))+1),0),"-"),"")</f>
        <v>0</v>
      </c>
      <c r="AZ128" s="315">
        <f t="shared" ref="AZ128" si="587">IF(B128="X",IF(AN128="DA",IF(AX128&gt;24,LEN(TRIM(V128))-LEN(SUBSTITUTE(V128,CHAR(44),""))+1,0),"-"),"")</f>
        <v>0</v>
      </c>
      <c r="BA128" s="57"/>
      <c r="BB128" s="57"/>
      <c r="BC128" s="57"/>
      <c r="BD128" s="57"/>
      <c r="BE128" s="57"/>
      <c r="BF128" s="89" t="str">
        <f t="shared" ref="BF128" si="588">IF(C128="X",IF(AN128="","Afectat sau NU?",IF(AN128="DA",IF(AK128="","Neinformat",NETWORKDAYS(AK128+AL128,AE128+AF128,$BS$2:$BS$14)-2),"Nu a fost afectat producator/consumator")),"")</f>
        <v/>
      </c>
      <c r="BG128" s="87" t="str">
        <f t="shared" ref="BG128" si="589">IF(C128="X",IF(AN128="DA",IF(AND(BF128&gt;=5,AK128&lt;&gt;""),LEN(TRIM(V128))-LEN(SUBSTITUTE(V128,CHAR(44),""))+1,0),"-"),"")</f>
        <v/>
      </c>
      <c r="BH128" s="88" t="str">
        <f t="shared" ref="BH128" si="590">IF(C128="X",IF(AN128="DA",LEN(TRIM(V128))-LEN(SUBSTITUTE(V128,CHAR(44),""))+1,"-"),"")</f>
        <v/>
      </c>
      <c r="BI128" s="89" t="str">
        <f t="shared" ref="BI128" si="591">IF(C128="X",IF(AN128="","Afectat sau NU?",IF(AN128="DA",IF(AI128="","Neinformat",NETWORKDAYS(AI128+AJ128,AE128+AF128,$BS$2:$BS$14)-2),"Nu a fost afectat producator/consumator")),"")</f>
        <v/>
      </c>
      <c r="BJ128" s="87" t="str">
        <f t="shared" ref="BJ128" si="592">IF(C128="X",IF(AN128="DA",IF(AND(BI128&gt;=5,AI128&lt;&gt;""),LEN(TRIM(U128))-LEN(SUBSTITUTE(U128,CHAR(44),""))+1,0),"-"),"")</f>
        <v/>
      </c>
      <c r="BK128" s="88" t="str">
        <f t="shared" ref="BK128" si="593">IF(C128="X",IF(AN128="DA",LEN(TRIM(U128))-LEN(SUBSTITUTE(U128,CHAR(44),""))+1,"-"),"")</f>
        <v/>
      </c>
      <c r="BL128" s="89" t="str">
        <f t="shared" ref="BL128" si="594">IF(C128="X",IF(AN128="","Afectat sau NU?",IF(AN128="DA",((AG128+AH128)-(Z128+AA128))*24,"Nu a fost afectat producator/consumator")),"")</f>
        <v/>
      </c>
      <c r="BM128" s="87" t="str">
        <f t="shared" ref="BM128" si="595">IF(C128="X",IF(AN128&lt;&gt;"DA","-",IF(AND(AN128="DA",BL128&lt;=0),LEN(TRIM(V128))-LEN(SUBSTITUTE(V128,CHAR(44),""))+1+LEN(TRIM(U128))-LEN(SUBSTITUTE(U128,CHAR(44),""))+1,0)),"")</f>
        <v/>
      </c>
      <c r="BN128" s="88" t="str">
        <f t="shared" ref="BN128" si="596">IF(C128="X",IF(AN128="DA",LEN(TRIM(V128))-LEN(SUBSTITUTE(V128,CHAR(44),""))+1+LEN(TRIM(U128))-LEN(SUBSTITUTE(U128,CHAR(44),""))+1,"-"),"")</f>
        <v/>
      </c>
    </row>
    <row r="129" spans="1:66" s="10" customFormat="1" ht="228" x14ac:dyDescent="0.25">
      <c r="A129" s="72">
        <f t="shared" si="317"/>
        <v>114</v>
      </c>
      <c r="B129" s="73" t="s">
        <v>81</v>
      </c>
      <c r="C129" s="73" t="s">
        <v>88</v>
      </c>
      <c r="D129" s="74" t="s">
        <v>483</v>
      </c>
      <c r="E129" s="73">
        <v>145836</v>
      </c>
      <c r="F129" s="73" t="s">
        <v>484</v>
      </c>
      <c r="G129" s="73" t="s">
        <v>358</v>
      </c>
      <c r="H129" s="75">
        <v>441989.98</v>
      </c>
      <c r="I129" s="75">
        <v>463883.4</v>
      </c>
      <c r="J129" s="75">
        <v>441989.98</v>
      </c>
      <c r="K129" s="75">
        <v>463883.4</v>
      </c>
      <c r="L129" s="73" t="s">
        <v>88</v>
      </c>
      <c r="M129" s="73" t="s">
        <v>88</v>
      </c>
      <c r="N129" s="73" t="s">
        <v>492</v>
      </c>
      <c r="O129" s="73" t="s">
        <v>484</v>
      </c>
      <c r="P129" s="73" t="s">
        <v>88</v>
      </c>
      <c r="Q129" s="73" t="s">
        <v>88</v>
      </c>
      <c r="R129" s="73" t="s">
        <v>88</v>
      </c>
      <c r="S129" s="73" t="s">
        <v>88</v>
      </c>
      <c r="T129" s="73" t="s">
        <v>113</v>
      </c>
      <c r="U129" s="73" t="s">
        <v>529</v>
      </c>
      <c r="V129" s="73" t="s">
        <v>144</v>
      </c>
      <c r="W129" s="76" t="s">
        <v>88</v>
      </c>
      <c r="X129" s="77">
        <v>44482</v>
      </c>
      <c r="Y129" s="78">
        <v>0.27083333333333331</v>
      </c>
      <c r="Z129" s="77">
        <v>44482</v>
      </c>
      <c r="AA129" s="78">
        <v>0.75</v>
      </c>
      <c r="AB129" s="73" t="s">
        <v>362</v>
      </c>
      <c r="AC129" s="73" t="s">
        <v>388</v>
      </c>
      <c r="AD129" s="163"/>
      <c r="AE129" s="308">
        <v>44482</v>
      </c>
      <c r="AF129" s="306">
        <v>0.27083333333333331</v>
      </c>
      <c r="AG129" s="305">
        <v>44482</v>
      </c>
      <c r="AH129" s="306">
        <v>0.75</v>
      </c>
      <c r="AI129" s="305">
        <v>44482</v>
      </c>
      <c r="AJ129" s="306">
        <v>0.28541666666666665</v>
      </c>
      <c r="AK129" s="305">
        <v>44482</v>
      </c>
      <c r="AL129" s="306">
        <v>0.27499999999999997</v>
      </c>
      <c r="AM129" s="307" t="s">
        <v>489</v>
      </c>
      <c r="AN129" s="307" t="s">
        <v>390</v>
      </c>
      <c r="AO129" s="101"/>
      <c r="AP129" s="80"/>
      <c r="AQ129" s="67"/>
      <c r="AR129" s="89">
        <f t="shared" ref="AR129:AR132" si="597">IF(B129="X",IF(AN129="","Afectat sau NU?",IF(AN129="DA",IF(((AK129+AL129)-(AE129+AF129))*24&lt;-720,"Neinformat",((AK129+AL129)-(AE129+AF129))*24),"Nu a fost afectat producator/consumator")),"")</f>
        <v>9.9999999976716936E-2</v>
      </c>
      <c r="AS129" s="314">
        <f t="shared" ref="AS129:AS132" si="598">IF(B129="X",IF(AN129="DA",IF(AR129&lt;6,LEN(TRIM(V129))-LEN(SUBSTITUTE(V129,CHAR(44),""))+1,0),"-"),"")</f>
        <v>1</v>
      </c>
      <c r="AT129" s="315">
        <f t="shared" ref="AT129:AT132" si="599">IF(B129="X",IF(AN129="DA",LEN(TRIM(V129))-LEN(SUBSTITUTE(V129,CHAR(44),""))+1,"-"),"")</f>
        <v>1</v>
      </c>
      <c r="AU129" s="89">
        <f t="shared" ref="AU129:AU132" si="600">IF(B129="X",IF(AN129="","Afectat sau NU?",IF(AN129="DA",IF(((AI129+AJ129)-(AE129+AF129))*24&lt;-720,"Neinformat",((AI129+AJ129)-(AE129+AF129))*24),"Nu a fost afectat producator/consumator")),"")</f>
        <v>0.34999999991850927</v>
      </c>
      <c r="AV129" s="314">
        <f t="shared" ref="AV129:AV132" si="601">IF(B129="X",IF(AN129="DA",IF(AU129&lt;6,LEN(TRIM(U129))-LEN(SUBSTITUTE(U129,CHAR(44),""))+1,0),"-"),"")</f>
        <v>48</v>
      </c>
      <c r="AW129" s="315">
        <f t="shared" ref="AW129:AW132" si="602">IF(B129="X",IF(AN129="DA",LEN(TRIM(U129))-LEN(SUBSTITUTE(U129,CHAR(44),""))+1,"-"),"")</f>
        <v>48</v>
      </c>
      <c r="AX129" s="89">
        <f t="shared" ref="AX129:AX132" si="603">IF(B129="X",IF(AN129="","Afectat sau NU?",IF(AN129="DA",((AG129+AH129)-(AE129+AF129))*24,"Nu a fost afectat producator/consumator")),"")</f>
        <v>11.499999999941792</v>
      </c>
      <c r="AY129" s="314">
        <f t="shared" ref="AY129:AY132" si="604">IF(B129="X",IF(AN129="DA",IF(AX129&gt;24,IF(BA129="NU",0,LEN(TRIM(V129))-LEN(SUBSTITUTE(V129,CHAR(44),""))+1),0),"-"),"")</f>
        <v>0</v>
      </c>
      <c r="AZ129" s="315">
        <f t="shared" ref="AZ129:AZ132" si="605">IF(B129="X",IF(AN129="DA",IF(AX129&gt;24,LEN(TRIM(V129))-LEN(SUBSTITUTE(V129,CHAR(44),""))+1,0),"-"),"")</f>
        <v>0</v>
      </c>
      <c r="BA129" s="57"/>
      <c r="BB129" s="57"/>
      <c r="BC129" s="57"/>
      <c r="BD129" s="57"/>
      <c r="BE129" s="57"/>
      <c r="BF129" s="89" t="str">
        <f t="shared" ref="BF129:BF132" si="606">IF(C129="X",IF(AN129="","Afectat sau NU?",IF(AN129="DA",IF(AK129="","Neinformat",NETWORKDAYS(AK129+AL129,AE129+AF129,$BS$2:$BS$14)-2),"Nu a fost afectat producator/consumator")),"")</f>
        <v/>
      </c>
      <c r="BG129" s="87" t="str">
        <f t="shared" ref="BG129:BG132" si="607">IF(C129="X",IF(AN129="DA",IF(AND(BF129&gt;=5,AK129&lt;&gt;""),LEN(TRIM(V129))-LEN(SUBSTITUTE(V129,CHAR(44),""))+1,0),"-"),"")</f>
        <v/>
      </c>
      <c r="BH129" s="88" t="str">
        <f t="shared" ref="BH129:BH132" si="608">IF(C129="X",IF(AN129="DA",LEN(TRIM(V129))-LEN(SUBSTITUTE(V129,CHAR(44),""))+1,"-"),"")</f>
        <v/>
      </c>
      <c r="BI129" s="89" t="str">
        <f t="shared" ref="BI129:BI132" si="609">IF(C129="X",IF(AN129="","Afectat sau NU?",IF(AN129="DA",IF(AI129="","Neinformat",NETWORKDAYS(AI129+AJ129,AE129+AF129,$BS$2:$BS$14)-2),"Nu a fost afectat producator/consumator")),"")</f>
        <v/>
      </c>
      <c r="BJ129" s="87" t="str">
        <f t="shared" ref="BJ129:BJ132" si="610">IF(C129="X",IF(AN129="DA",IF(AND(BI129&gt;=5,AI129&lt;&gt;""),LEN(TRIM(U129))-LEN(SUBSTITUTE(U129,CHAR(44),""))+1,0),"-"),"")</f>
        <v/>
      </c>
      <c r="BK129" s="88" t="str">
        <f t="shared" ref="BK129:BK132" si="611">IF(C129="X",IF(AN129="DA",LEN(TRIM(U129))-LEN(SUBSTITUTE(U129,CHAR(44),""))+1,"-"),"")</f>
        <v/>
      </c>
      <c r="BL129" s="89" t="str">
        <f t="shared" ref="BL129:BL132" si="612">IF(C129="X",IF(AN129="","Afectat sau NU?",IF(AN129="DA",((AG129+AH129)-(Z129+AA129))*24,"Nu a fost afectat producator/consumator")),"")</f>
        <v/>
      </c>
      <c r="BM129" s="87" t="str">
        <f t="shared" ref="BM129:BM132" si="613">IF(C129="X",IF(AN129&lt;&gt;"DA","-",IF(AND(AN129="DA",BL129&lt;=0),LEN(TRIM(V129))-LEN(SUBSTITUTE(V129,CHAR(44),""))+1+LEN(TRIM(U129))-LEN(SUBSTITUTE(U129,CHAR(44),""))+1,0)),"")</f>
        <v/>
      </c>
      <c r="BN129" s="88" t="str">
        <f t="shared" ref="BN129:BN132" si="614">IF(C129="X",IF(AN129="DA",LEN(TRIM(V129))-LEN(SUBSTITUTE(V129,CHAR(44),""))+1+LEN(TRIM(U129))-LEN(SUBSTITUTE(U129,CHAR(44),""))+1,"-"),"")</f>
        <v/>
      </c>
    </row>
    <row r="130" spans="1:66" s="10" customFormat="1" ht="228" x14ac:dyDescent="0.25">
      <c r="A130" s="72">
        <f t="shared" si="317"/>
        <v>115</v>
      </c>
      <c r="B130" s="73" t="s">
        <v>81</v>
      </c>
      <c r="C130" s="73" t="s">
        <v>88</v>
      </c>
      <c r="D130" s="74" t="s">
        <v>483</v>
      </c>
      <c r="E130" s="73">
        <v>145890</v>
      </c>
      <c r="F130" s="73" t="s">
        <v>493</v>
      </c>
      <c r="G130" s="73" t="s">
        <v>358</v>
      </c>
      <c r="H130" s="75">
        <v>441290.5</v>
      </c>
      <c r="I130" s="75">
        <v>461208.57</v>
      </c>
      <c r="J130" s="75">
        <v>441290.5</v>
      </c>
      <c r="K130" s="75">
        <v>461208.57</v>
      </c>
      <c r="L130" s="73" t="s">
        <v>88</v>
      </c>
      <c r="M130" s="73" t="s">
        <v>88</v>
      </c>
      <c r="N130" s="73" t="s">
        <v>494</v>
      </c>
      <c r="O130" s="73" t="s">
        <v>493</v>
      </c>
      <c r="P130" s="73" t="s">
        <v>88</v>
      </c>
      <c r="Q130" s="73" t="s">
        <v>88</v>
      </c>
      <c r="R130" s="73" t="s">
        <v>88</v>
      </c>
      <c r="S130" s="73" t="s">
        <v>88</v>
      </c>
      <c r="T130" s="73" t="s">
        <v>113</v>
      </c>
      <c r="U130" s="73" t="s">
        <v>529</v>
      </c>
      <c r="V130" s="73" t="s">
        <v>144</v>
      </c>
      <c r="W130" s="76" t="s">
        <v>88</v>
      </c>
      <c r="X130" s="77">
        <v>44482</v>
      </c>
      <c r="Y130" s="78">
        <v>0.27083333333333331</v>
      </c>
      <c r="Z130" s="77">
        <v>44482</v>
      </c>
      <c r="AA130" s="78">
        <v>0.75</v>
      </c>
      <c r="AB130" s="73" t="s">
        <v>362</v>
      </c>
      <c r="AC130" s="73" t="s">
        <v>388</v>
      </c>
      <c r="AD130" s="163"/>
      <c r="AE130" s="308">
        <v>44482</v>
      </c>
      <c r="AF130" s="306">
        <v>0.27083333333333331</v>
      </c>
      <c r="AG130" s="305">
        <v>44482</v>
      </c>
      <c r="AH130" s="306">
        <v>0.75</v>
      </c>
      <c r="AI130" s="305">
        <v>44482</v>
      </c>
      <c r="AJ130" s="306">
        <v>0.28541666666666665</v>
      </c>
      <c r="AK130" s="305">
        <v>44482</v>
      </c>
      <c r="AL130" s="306">
        <v>0.27499999999999997</v>
      </c>
      <c r="AM130" s="307" t="s">
        <v>489</v>
      </c>
      <c r="AN130" s="307" t="s">
        <v>390</v>
      </c>
      <c r="AO130" s="101"/>
      <c r="AP130" s="80"/>
      <c r="AQ130" s="67"/>
      <c r="AR130" s="89">
        <f t="shared" si="597"/>
        <v>9.9999999976716936E-2</v>
      </c>
      <c r="AS130" s="314">
        <f t="shared" si="598"/>
        <v>1</v>
      </c>
      <c r="AT130" s="315">
        <f t="shared" si="599"/>
        <v>1</v>
      </c>
      <c r="AU130" s="89">
        <f t="shared" si="600"/>
        <v>0.34999999991850927</v>
      </c>
      <c r="AV130" s="314">
        <f t="shared" si="601"/>
        <v>48</v>
      </c>
      <c r="AW130" s="315">
        <f t="shared" si="602"/>
        <v>48</v>
      </c>
      <c r="AX130" s="89">
        <f t="shared" si="603"/>
        <v>11.499999999941792</v>
      </c>
      <c r="AY130" s="314">
        <f t="shared" si="604"/>
        <v>0</v>
      </c>
      <c r="AZ130" s="315">
        <f t="shared" si="605"/>
        <v>0</v>
      </c>
      <c r="BA130" s="57"/>
      <c r="BB130" s="57"/>
      <c r="BC130" s="57"/>
      <c r="BD130" s="57"/>
      <c r="BE130" s="57"/>
      <c r="BF130" s="89" t="str">
        <f t="shared" si="606"/>
        <v/>
      </c>
      <c r="BG130" s="87" t="str">
        <f t="shared" si="607"/>
        <v/>
      </c>
      <c r="BH130" s="88" t="str">
        <f t="shared" si="608"/>
        <v/>
      </c>
      <c r="BI130" s="89" t="str">
        <f t="shared" si="609"/>
        <v/>
      </c>
      <c r="BJ130" s="87" t="str">
        <f t="shared" si="610"/>
        <v/>
      </c>
      <c r="BK130" s="88" t="str">
        <f t="shared" si="611"/>
        <v/>
      </c>
      <c r="BL130" s="89" t="str">
        <f t="shared" si="612"/>
        <v/>
      </c>
      <c r="BM130" s="87" t="str">
        <f t="shared" si="613"/>
        <v/>
      </c>
      <c r="BN130" s="88" t="str">
        <f t="shared" si="614"/>
        <v/>
      </c>
    </row>
    <row r="131" spans="1:66" s="10" customFormat="1" ht="228" x14ac:dyDescent="0.25">
      <c r="A131" s="72">
        <f t="shared" si="317"/>
        <v>116</v>
      </c>
      <c r="B131" s="73" t="s">
        <v>81</v>
      </c>
      <c r="C131" s="73" t="s">
        <v>88</v>
      </c>
      <c r="D131" s="74" t="s">
        <v>483</v>
      </c>
      <c r="E131" s="73">
        <v>145890</v>
      </c>
      <c r="F131" s="73" t="s">
        <v>493</v>
      </c>
      <c r="G131" s="73" t="s">
        <v>358</v>
      </c>
      <c r="H131" s="75">
        <v>441757.19</v>
      </c>
      <c r="I131" s="75">
        <v>461422.55</v>
      </c>
      <c r="J131" s="75">
        <v>441757.19</v>
      </c>
      <c r="K131" s="75">
        <v>461422.55</v>
      </c>
      <c r="L131" s="73" t="s">
        <v>88</v>
      </c>
      <c r="M131" s="73" t="s">
        <v>88</v>
      </c>
      <c r="N131" s="73" t="s">
        <v>496</v>
      </c>
      <c r="O131" s="73" t="s">
        <v>495</v>
      </c>
      <c r="P131" s="73" t="s">
        <v>88</v>
      </c>
      <c r="Q131" s="73" t="s">
        <v>88</v>
      </c>
      <c r="R131" s="73" t="s">
        <v>88</v>
      </c>
      <c r="S131" s="73" t="s">
        <v>88</v>
      </c>
      <c r="T131" s="73" t="s">
        <v>113</v>
      </c>
      <c r="U131" s="73" t="s">
        <v>406</v>
      </c>
      <c r="V131" s="73" t="s">
        <v>144</v>
      </c>
      <c r="W131" s="76" t="s">
        <v>88</v>
      </c>
      <c r="X131" s="77">
        <v>44482</v>
      </c>
      <c r="Y131" s="78">
        <v>0.27083333333333331</v>
      </c>
      <c r="Z131" s="77">
        <v>44482</v>
      </c>
      <c r="AA131" s="78">
        <v>0.75</v>
      </c>
      <c r="AB131" s="73" t="s">
        <v>362</v>
      </c>
      <c r="AC131" s="73" t="s">
        <v>388</v>
      </c>
      <c r="AD131" s="163"/>
      <c r="AE131" s="308">
        <v>44482</v>
      </c>
      <c r="AF131" s="306">
        <v>0.27083333333333331</v>
      </c>
      <c r="AG131" s="305">
        <v>44482</v>
      </c>
      <c r="AH131" s="306">
        <v>0.75</v>
      </c>
      <c r="AI131" s="305">
        <v>44482</v>
      </c>
      <c r="AJ131" s="306">
        <v>0.28541666666666665</v>
      </c>
      <c r="AK131" s="305">
        <v>44482</v>
      </c>
      <c r="AL131" s="306">
        <v>0.27499999999999997</v>
      </c>
      <c r="AM131" s="307" t="s">
        <v>489</v>
      </c>
      <c r="AN131" s="307" t="s">
        <v>390</v>
      </c>
      <c r="AO131" s="101"/>
      <c r="AP131" s="80"/>
      <c r="AQ131" s="67"/>
      <c r="AR131" s="89">
        <f t="shared" si="597"/>
        <v>9.9999999976716936E-2</v>
      </c>
      <c r="AS131" s="314">
        <f t="shared" si="598"/>
        <v>1</v>
      </c>
      <c r="AT131" s="315">
        <f t="shared" si="599"/>
        <v>1</v>
      </c>
      <c r="AU131" s="89">
        <f t="shared" si="600"/>
        <v>0.34999999991850927</v>
      </c>
      <c r="AV131" s="314">
        <f t="shared" si="601"/>
        <v>48</v>
      </c>
      <c r="AW131" s="315">
        <f t="shared" si="602"/>
        <v>48</v>
      </c>
      <c r="AX131" s="89">
        <f t="shared" si="603"/>
        <v>11.499999999941792</v>
      </c>
      <c r="AY131" s="314">
        <f t="shared" si="604"/>
        <v>0</v>
      </c>
      <c r="AZ131" s="315">
        <f t="shared" si="605"/>
        <v>0</v>
      </c>
      <c r="BA131" s="57"/>
      <c r="BB131" s="57"/>
      <c r="BC131" s="57"/>
      <c r="BD131" s="57"/>
      <c r="BE131" s="57"/>
      <c r="BF131" s="89" t="str">
        <f t="shared" si="606"/>
        <v/>
      </c>
      <c r="BG131" s="87" t="str">
        <f t="shared" si="607"/>
        <v/>
      </c>
      <c r="BH131" s="88" t="str">
        <f t="shared" si="608"/>
        <v/>
      </c>
      <c r="BI131" s="89" t="str">
        <f t="shared" si="609"/>
        <v/>
      </c>
      <c r="BJ131" s="87" t="str">
        <f t="shared" si="610"/>
        <v/>
      </c>
      <c r="BK131" s="88" t="str">
        <f t="shared" si="611"/>
        <v/>
      </c>
      <c r="BL131" s="89" t="str">
        <f t="shared" si="612"/>
        <v/>
      </c>
      <c r="BM131" s="87" t="str">
        <f t="shared" si="613"/>
        <v/>
      </c>
      <c r="BN131" s="88" t="str">
        <f t="shared" si="614"/>
        <v/>
      </c>
    </row>
    <row r="132" spans="1:66" s="10" customFormat="1" ht="228.75" thickBot="1" x14ac:dyDescent="0.3">
      <c r="A132" s="90">
        <f t="shared" si="317"/>
        <v>117</v>
      </c>
      <c r="B132" s="91" t="s">
        <v>81</v>
      </c>
      <c r="C132" s="91" t="s">
        <v>88</v>
      </c>
      <c r="D132" s="92" t="s">
        <v>483</v>
      </c>
      <c r="E132" s="91">
        <v>145845</v>
      </c>
      <c r="F132" s="91" t="s">
        <v>497</v>
      </c>
      <c r="G132" s="91" t="s">
        <v>358</v>
      </c>
      <c r="H132" s="93">
        <v>442446.2</v>
      </c>
      <c r="I132" s="93">
        <v>460048.52</v>
      </c>
      <c r="J132" s="93">
        <v>442446.2</v>
      </c>
      <c r="K132" s="93">
        <v>460048.52</v>
      </c>
      <c r="L132" s="91" t="s">
        <v>88</v>
      </c>
      <c r="M132" s="91" t="s">
        <v>88</v>
      </c>
      <c r="N132" s="91" t="s">
        <v>498</v>
      </c>
      <c r="O132" s="91" t="s">
        <v>497</v>
      </c>
      <c r="P132" s="91" t="s">
        <v>88</v>
      </c>
      <c r="Q132" s="91" t="s">
        <v>88</v>
      </c>
      <c r="R132" s="91" t="s">
        <v>88</v>
      </c>
      <c r="S132" s="91" t="s">
        <v>88</v>
      </c>
      <c r="T132" s="91" t="s">
        <v>113</v>
      </c>
      <c r="U132" s="91" t="s">
        <v>529</v>
      </c>
      <c r="V132" s="91" t="s">
        <v>144</v>
      </c>
      <c r="W132" s="94" t="s">
        <v>88</v>
      </c>
      <c r="X132" s="82">
        <v>44482</v>
      </c>
      <c r="Y132" s="81">
        <v>0.27083333333333331</v>
      </c>
      <c r="Z132" s="82">
        <v>44482</v>
      </c>
      <c r="AA132" s="81">
        <v>0.75</v>
      </c>
      <c r="AB132" s="91" t="s">
        <v>362</v>
      </c>
      <c r="AC132" s="91" t="s">
        <v>388</v>
      </c>
      <c r="AD132" s="135"/>
      <c r="AE132" s="309">
        <v>44482</v>
      </c>
      <c r="AF132" s="310">
        <v>0.27083333333333331</v>
      </c>
      <c r="AG132" s="311">
        <v>44482</v>
      </c>
      <c r="AH132" s="310">
        <v>0.75</v>
      </c>
      <c r="AI132" s="311">
        <v>44482</v>
      </c>
      <c r="AJ132" s="310">
        <v>0.28541666666666665</v>
      </c>
      <c r="AK132" s="311">
        <v>44482</v>
      </c>
      <c r="AL132" s="310">
        <v>0.27499999999999997</v>
      </c>
      <c r="AM132" s="312" t="s">
        <v>489</v>
      </c>
      <c r="AN132" s="312" t="s">
        <v>390</v>
      </c>
      <c r="AO132" s="104"/>
      <c r="AP132" s="83"/>
      <c r="AQ132" s="67"/>
      <c r="AR132" s="98">
        <f t="shared" si="597"/>
        <v>9.9999999976716936E-2</v>
      </c>
      <c r="AS132" s="316">
        <f t="shared" si="598"/>
        <v>1</v>
      </c>
      <c r="AT132" s="317">
        <f t="shared" si="599"/>
        <v>1</v>
      </c>
      <c r="AU132" s="98">
        <f t="shared" si="600"/>
        <v>0.34999999991850927</v>
      </c>
      <c r="AV132" s="316">
        <f t="shared" si="601"/>
        <v>48</v>
      </c>
      <c r="AW132" s="317">
        <f t="shared" si="602"/>
        <v>48</v>
      </c>
      <c r="AX132" s="98">
        <f t="shared" si="603"/>
        <v>11.499999999941792</v>
      </c>
      <c r="AY132" s="316">
        <f t="shared" si="604"/>
        <v>0</v>
      </c>
      <c r="AZ132" s="317">
        <f t="shared" si="605"/>
        <v>0</v>
      </c>
      <c r="BA132" s="57"/>
      <c r="BB132" s="57"/>
      <c r="BC132" s="57"/>
      <c r="BD132" s="57"/>
      <c r="BE132" s="57"/>
      <c r="BF132" s="98" t="str">
        <f t="shared" si="606"/>
        <v/>
      </c>
      <c r="BG132" s="96" t="str">
        <f t="shared" si="607"/>
        <v/>
      </c>
      <c r="BH132" s="97" t="str">
        <f t="shared" si="608"/>
        <v/>
      </c>
      <c r="BI132" s="98" t="str">
        <f t="shared" si="609"/>
        <v/>
      </c>
      <c r="BJ132" s="96" t="str">
        <f t="shared" si="610"/>
        <v/>
      </c>
      <c r="BK132" s="97" t="str">
        <f t="shared" si="611"/>
        <v/>
      </c>
      <c r="BL132" s="98" t="str">
        <f t="shared" si="612"/>
        <v/>
      </c>
      <c r="BM132" s="96" t="str">
        <f t="shared" si="613"/>
        <v/>
      </c>
      <c r="BN132" s="97" t="str">
        <f t="shared" si="614"/>
        <v/>
      </c>
    </row>
    <row r="133" spans="1:66" s="10" customFormat="1" ht="243" thickBot="1" x14ac:dyDescent="0.3">
      <c r="A133" s="90">
        <f t="shared" si="317"/>
        <v>118</v>
      </c>
      <c r="B133" s="91" t="s">
        <v>81</v>
      </c>
      <c r="C133" s="91" t="s">
        <v>88</v>
      </c>
      <c r="D133" s="92" t="s">
        <v>504</v>
      </c>
      <c r="E133" s="91">
        <v>75212</v>
      </c>
      <c r="F133" s="91" t="s">
        <v>499</v>
      </c>
      <c r="G133" s="91" t="s">
        <v>500</v>
      </c>
      <c r="H133" s="93">
        <v>688621.9</v>
      </c>
      <c r="I133" s="93">
        <v>483561.23</v>
      </c>
      <c r="J133" s="93">
        <v>688621.9</v>
      </c>
      <c r="K133" s="93">
        <v>483561.23</v>
      </c>
      <c r="L133" s="91" t="s">
        <v>88</v>
      </c>
      <c r="M133" s="91" t="s">
        <v>88</v>
      </c>
      <c r="N133" s="91" t="s">
        <v>501</v>
      </c>
      <c r="O133" s="91" t="s">
        <v>499</v>
      </c>
      <c r="P133" s="91" t="s">
        <v>88</v>
      </c>
      <c r="Q133" s="91" t="s">
        <v>88</v>
      </c>
      <c r="R133" s="91" t="s">
        <v>88</v>
      </c>
      <c r="S133" s="91" t="s">
        <v>88</v>
      </c>
      <c r="T133" s="91" t="s">
        <v>113</v>
      </c>
      <c r="U133" s="91" t="s">
        <v>505</v>
      </c>
      <c r="V133" s="91" t="s">
        <v>123</v>
      </c>
      <c r="W133" s="94" t="s">
        <v>88</v>
      </c>
      <c r="X133" s="82">
        <v>44483</v>
      </c>
      <c r="Y133" s="81">
        <v>0.25208333333333333</v>
      </c>
      <c r="Z133" s="82">
        <v>44483</v>
      </c>
      <c r="AA133" s="81">
        <v>0.75</v>
      </c>
      <c r="AB133" s="91" t="s">
        <v>502</v>
      </c>
      <c r="AC133" s="91" t="s">
        <v>388</v>
      </c>
      <c r="AD133" s="135"/>
      <c r="AE133" s="309">
        <v>44483</v>
      </c>
      <c r="AF133" s="310">
        <v>0.25208333333333333</v>
      </c>
      <c r="AG133" s="311">
        <v>44483</v>
      </c>
      <c r="AH133" s="310">
        <v>0.71736111111111101</v>
      </c>
      <c r="AI133" s="311">
        <v>44483</v>
      </c>
      <c r="AJ133" s="310">
        <v>0.26944444444444443</v>
      </c>
      <c r="AK133" s="311">
        <v>44483</v>
      </c>
      <c r="AL133" s="310">
        <v>0.26111111111111113</v>
      </c>
      <c r="AM133" s="312" t="s">
        <v>503</v>
      </c>
      <c r="AN133" s="312" t="s">
        <v>390</v>
      </c>
      <c r="AO133" s="104"/>
      <c r="AP133" s="83"/>
      <c r="AQ133" s="67"/>
      <c r="AR133" s="98">
        <f t="shared" ref="AR133" si="615">IF(B133="X",IF(AN133="","Afectat sau NU?",IF(AN133="DA",IF(((AK133+AL133)-(AE133+AF133))*24&lt;-720,"Neinformat",((AK133+AL133)-(AE133+AF133))*24),"Nu a fost afectat producator/consumator")),"")</f>
        <v>0.21666666667442769</v>
      </c>
      <c r="AS133" s="316">
        <f t="shared" ref="AS133" si="616">IF(B133="X",IF(AN133="DA",IF(AR133&lt;6,LEN(TRIM(V133))-LEN(SUBSTITUTE(V133,CHAR(44),""))+1,0),"-"),"")</f>
        <v>1</v>
      </c>
      <c r="AT133" s="317">
        <f t="shared" ref="AT133" si="617">IF(B133="X",IF(AN133="DA",LEN(TRIM(V133))-LEN(SUBSTITUTE(V133,CHAR(44),""))+1,"-"),"")</f>
        <v>1</v>
      </c>
      <c r="AU133" s="98">
        <f t="shared" ref="AU133" si="618">IF(B133="X",IF(AN133="","Afectat sau NU?",IF(AN133="DA",IF(((AI133+AJ133)-(AE133+AF133))*24&lt;-720,"Neinformat",((AI133+AJ133)-(AE133+AF133))*24),"Nu a fost afectat producator/consumator")),"")</f>
        <v>0.41666666662786156</v>
      </c>
      <c r="AV133" s="316">
        <f t="shared" ref="AV133" si="619">IF(B133="X",IF(AN133="DA",IF(AU133&lt;6,LEN(TRIM(U133))-LEN(SUBSTITUTE(U133,CHAR(44),""))+1,0),"-"),"")</f>
        <v>49</v>
      </c>
      <c r="AW133" s="317">
        <f t="shared" ref="AW133" si="620">IF(B133="X",IF(AN133="DA",LEN(TRIM(U133))-LEN(SUBSTITUTE(U133,CHAR(44),""))+1,"-"),"")</f>
        <v>49</v>
      </c>
      <c r="AX133" s="98">
        <f t="shared" ref="AX133" si="621">IF(B133="X",IF(AN133="","Afectat sau NU?",IF(AN133="DA",((AG133+AH133)-(AE133+AF133))*24,"Nu a fost afectat producator/consumator")),"")</f>
        <v>11.166666666744277</v>
      </c>
      <c r="AY133" s="316">
        <f t="shared" ref="AY133" si="622">IF(B133="X",IF(AN133="DA",IF(AX133&gt;24,IF(BA133="NU",0,LEN(TRIM(V133))-LEN(SUBSTITUTE(V133,CHAR(44),""))+1),0),"-"),"")</f>
        <v>0</v>
      </c>
      <c r="AZ133" s="317">
        <f t="shared" ref="AZ133" si="623">IF(B133="X",IF(AN133="DA",IF(AX133&gt;24,LEN(TRIM(V133))-LEN(SUBSTITUTE(V133,CHAR(44),""))+1,0),"-"),"")</f>
        <v>0</v>
      </c>
      <c r="BA133" s="57"/>
      <c r="BB133" s="57"/>
      <c r="BC133" s="57"/>
      <c r="BD133" s="57"/>
      <c r="BE133" s="57"/>
      <c r="BF133" s="98" t="str">
        <f t="shared" ref="BF133" si="624">IF(C133="X",IF(AN133="","Afectat sau NU?",IF(AN133="DA",IF(AK133="","Neinformat",NETWORKDAYS(AK133+AL133,AE133+AF133,$BS$2:$BS$14)-2),"Nu a fost afectat producator/consumator")),"")</f>
        <v/>
      </c>
      <c r="BG133" s="96" t="str">
        <f t="shared" ref="BG133" si="625">IF(C133="X",IF(AN133="DA",IF(AND(BF133&gt;=5,AK133&lt;&gt;""),LEN(TRIM(V133))-LEN(SUBSTITUTE(V133,CHAR(44),""))+1,0),"-"),"")</f>
        <v/>
      </c>
      <c r="BH133" s="97" t="str">
        <f t="shared" ref="BH133" si="626">IF(C133="X",IF(AN133="DA",LEN(TRIM(V133))-LEN(SUBSTITUTE(V133,CHAR(44),""))+1,"-"),"")</f>
        <v/>
      </c>
      <c r="BI133" s="98" t="str">
        <f t="shared" ref="BI133" si="627">IF(C133="X",IF(AN133="","Afectat sau NU?",IF(AN133="DA",IF(AI133="","Neinformat",NETWORKDAYS(AI133+AJ133,AE133+AF133,$BS$2:$BS$14)-2),"Nu a fost afectat producator/consumator")),"")</f>
        <v/>
      </c>
      <c r="BJ133" s="96" t="str">
        <f t="shared" ref="BJ133" si="628">IF(C133="X",IF(AN133="DA",IF(AND(BI133&gt;=5,AI133&lt;&gt;""),LEN(TRIM(U133))-LEN(SUBSTITUTE(U133,CHAR(44),""))+1,0),"-"),"")</f>
        <v/>
      </c>
      <c r="BK133" s="97" t="str">
        <f t="shared" ref="BK133" si="629">IF(C133="X",IF(AN133="DA",LEN(TRIM(U133))-LEN(SUBSTITUTE(U133,CHAR(44),""))+1,"-"),"")</f>
        <v/>
      </c>
      <c r="BL133" s="98" t="str">
        <f t="shared" ref="BL133" si="630">IF(C133="X",IF(AN133="","Afectat sau NU?",IF(AN133="DA",((AG133+AH133)-(Z133+AA133))*24,"Nu a fost afectat producator/consumator")),"")</f>
        <v/>
      </c>
      <c r="BM133" s="96" t="str">
        <f t="shared" ref="BM133" si="631">IF(C133="X",IF(AN133&lt;&gt;"DA","-",IF(AND(AN133="DA",BL133&lt;=0),LEN(TRIM(V133))-LEN(SUBSTITUTE(V133,CHAR(44),""))+1+LEN(TRIM(U133))-LEN(SUBSTITUTE(U133,CHAR(44),""))+1,0)),"")</f>
        <v/>
      </c>
      <c r="BN133" s="97" t="str">
        <f t="shared" ref="BN133" si="632">IF(C133="X",IF(AN133="DA",LEN(TRIM(V133))-LEN(SUBSTITUTE(V133,CHAR(44),""))+1+LEN(TRIM(U133))-LEN(SUBSTITUTE(U133,CHAR(44),""))+1,"-"),"")</f>
        <v/>
      </c>
    </row>
    <row r="134" spans="1:66" s="10" customFormat="1" ht="29.25" thickBot="1" x14ac:dyDescent="0.3">
      <c r="A134" s="90">
        <f t="shared" si="317"/>
        <v>119</v>
      </c>
      <c r="B134" s="91" t="s">
        <v>81</v>
      </c>
      <c r="C134" s="91" t="s">
        <v>88</v>
      </c>
      <c r="D134" s="92" t="s">
        <v>507</v>
      </c>
      <c r="E134" s="91">
        <v>21515</v>
      </c>
      <c r="F134" s="91" t="s">
        <v>508</v>
      </c>
      <c r="G134" s="91" t="s">
        <v>90</v>
      </c>
      <c r="H134" s="93">
        <v>627457.13</v>
      </c>
      <c r="I134" s="93">
        <v>580467.25</v>
      </c>
      <c r="J134" s="93">
        <v>627457.13</v>
      </c>
      <c r="K134" s="93">
        <v>580467.25</v>
      </c>
      <c r="L134" s="91" t="s">
        <v>88</v>
      </c>
      <c r="M134" s="91" t="s">
        <v>88</v>
      </c>
      <c r="N134" s="91" t="s">
        <v>509</v>
      </c>
      <c r="O134" s="91" t="s">
        <v>510</v>
      </c>
      <c r="P134" s="91" t="s">
        <v>88</v>
      </c>
      <c r="Q134" s="91" t="s">
        <v>88</v>
      </c>
      <c r="R134" s="91" t="s">
        <v>88</v>
      </c>
      <c r="S134" s="91" t="s">
        <v>88</v>
      </c>
      <c r="T134" s="91" t="s">
        <v>97</v>
      </c>
      <c r="U134" s="91" t="s">
        <v>506</v>
      </c>
      <c r="V134" s="91" t="s">
        <v>511</v>
      </c>
      <c r="W134" s="94" t="s">
        <v>88</v>
      </c>
      <c r="X134" s="82">
        <v>44484</v>
      </c>
      <c r="Y134" s="81">
        <v>0.53888888888888886</v>
      </c>
      <c r="Z134" s="82">
        <v>44484</v>
      </c>
      <c r="AA134" s="81">
        <v>0.625</v>
      </c>
      <c r="AB134" s="91" t="s">
        <v>90</v>
      </c>
      <c r="AC134" s="91" t="s">
        <v>388</v>
      </c>
      <c r="AD134" s="135"/>
      <c r="AE134" s="309">
        <v>44484</v>
      </c>
      <c r="AF134" s="310">
        <v>0.53888888888888886</v>
      </c>
      <c r="AG134" s="311">
        <v>44484</v>
      </c>
      <c r="AH134" s="310">
        <v>0.58333333333333337</v>
      </c>
      <c r="AI134" s="311">
        <v>44484</v>
      </c>
      <c r="AJ134" s="310">
        <v>0.57638888888888895</v>
      </c>
      <c r="AK134" s="311">
        <v>44484</v>
      </c>
      <c r="AL134" s="310">
        <v>0.5708333333333333</v>
      </c>
      <c r="AM134" s="312" t="s">
        <v>512</v>
      </c>
      <c r="AN134" s="312" t="s">
        <v>390</v>
      </c>
      <c r="AO134" s="104"/>
      <c r="AP134" s="83"/>
      <c r="AQ134" s="67"/>
      <c r="AR134" s="98">
        <f t="shared" ref="AR134" si="633">IF(B134="X",IF(AN134="","Afectat sau NU?",IF(AN134="DA",IF(((AK134+AL134)-(AE134+AF134))*24&lt;-720,"Neinformat",((AK134+AL134)-(AE134+AF134))*24),"Nu a fost afectat producator/consumator")),"")</f>
        <v>0.76666666654637083</v>
      </c>
      <c r="AS134" s="316">
        <f t="shared" ref="AS134" si="634">IF(B134="X",IF(AN134="DA",IF(AR134&lt;6,LEN(TRIM(V134))-LEN(SUBSTITUTE(V134,CHAR(44),""))+1,0),"-"),"")</f>
        <v>1</v>
      </c>
      <c r="AT134" s="317">
        <f t="shared" ref="AT134" si="635">IF(B134="X",IF(AN134="DA",LEN(TRIM(V134))-LEN(SUBSTITUTE(V134,CHAR(44),""))+1,"-"),"")</f>
        <v>1</v>
      </c>
      <c r="AU134" s="98">
        <f t="shared" ref="AU134" si="636">IF(B134="X",IF(AN134="","Afectat sau NU?",IF(AN134="DA",IF(((AI134+AJ134)-(AE134+AF134))*24&lt;-720,"Neinformat",((AI134+AJ134)-(AE134+AF134))*24),"Nu a fost afectat producator/consumator")),"")</f>
        <v>0.8999999999650754</v>
      </c>
      <c r="AV134" s="316">
        <f t="shared" ref="AV134" si="637">IF(B134="X",IF(AN134="DA",IF(AU134&lt;6,LEN(TRIM(U134))-LEN(SUBSTITUTE(U134,CHAR(44),""))+1,0),"-"),"")</f>
        <v>1</v>
      </c>
      <c r="AW134" s="317">
        <f t="shared" ref="AW134" si="638">IF(B134="X",IF(AN134="DA",LEN(TRIM(U134))-LEN(SUBSTITUTE(U134,CHAR(44),""))+1,"-"),"")</f>
        <v>1</v>
      </c>
      <c r="AX134" s="98">
        <f t="shared" ref="AX134" si="639">IF(B134="X",IF(AN134="","Afectat sau NU?",IF(AN134="DA",((AG134+AH134)-(AE134+AF134))*24,"Nu a fost afectat producator/consumator")),"")</f>
        <v>1.0666666666511446</v>
      </c>
      <c r="AY134" s="316">
        <f t="shared" ref="AY134" si="640">IF(B134="X",IF(AN134="DA",IF(AX134&gt;24,IF(BA134="NU",0,LEN(TRIM(V134))-LEN(SUBSTITUTE(V134,CHAR(44),""))+1),0),"-"),"")</f>
        <v>0</v>
      </c>
      <c r="AZ134" s="317">
        <f t="shared" ref="AZ134" si="641">IF(B134="X",IF(AN134="DA",IF(AX134&gt;24,LEN(TRIM(V134))-LEN(SUBSTITUTE(V134,CHAR(44),""))+1,0),"-"),"")</f>
        <v>0</v>
      </c>
      <c r="BA134" s="57"/>
      <c r="BB134" s="57"/>
      <c r="BC134" s="57"/>
      <c r="BD134" s="57"/>
      <c r="BE134" s="57"/>
      <c r="BF134" s="98" t="str">
        <f t="shared" ref="BF134" si="642">IF(C134="X",IF(AN134="","Afectat sau NU?",IF(AN134="DA",IF(AK134="","Neinformat",NETWORKDAYS(AK134+AL134,AE134+AF134,$BS$2:$BS$14)-2),"Nu a fost afectat producator/consumator")),"")</f>
        <v/>
      </c>
      <c r="BG134" s="96" t="str">
        <f t="shared" ref="BG134" si="643">IF(C134="X",IF(AN134="DA",IF(AND(BF134&gt;=5,AK134&lt;&gt;""),LEN(TRIM(V134))-LEN(SUBSTITUTE(V134,CHAR(44),""))+1,0),"-"),"")</f>
        <v/>
      </c>
      <c r="BH134" s="97" t="str">
        <f t="shared" ref="BH134" si="644">IF(C134="X",IF(AN134="DA",LEN(TRIM(V134))-LEN(SUBSTITUTE(V134,CHAR(44),""))+1,"-"),"")</f>
        <v/>
      </c>
      <c r="BI134" s="98" t="str">
        <f t="shared" ref="BI134" si="645">IF(C134="X",IF(AN134="","Afectat sau NU?",IF(AN134="DA",IF(AI134="","Neinformat",NETWORKDAYS(AI134+AJ134,AE134+AF134,$BS$2:$BS$14)-2),"Nu a fost afectat producator/consumator")),"")</f>
        <v/>
      </c>
      <c r="BJ134" s="96" t="str">
        <f t="shared" ref="BJ134" si="646">IF(C134="X",IF(AN134="DA",IF(AND(BI134&gt;=5,AI134&lt;&gt;""),LEN(TRIM(U134))-LEN(SUBSTITUTE(U134,CHAR(44),""))+1,0),"-"),"")</f>
        <v/>
      </c>
      <c r="BK134" s="97" t="str">
        <f t="shared" ref="BK134" si="647">IF(C134="X",IF(AN134="DA",LEN(TRIM(U134))-LEN(SUBSTITUTE(U134,CHAR(44),""))+1,"-"),"")</f>
        <v/>
      </c>
      <c r="BL134" s="98" t="str">
        <f t="shared" ref="BL134" si="648">IF(C134="X",IF(AN134="","Afectat sau NU?",IF(AN134="DA",((AG134+AH134)-(Z134+AA134))*24,"Nu a fost afectat producator/consumator")),"")</f>
        <v/>
      </c>
      <c r="BM134" s="96" t="str">
        <f t="shared" ref="BM134" si="649">IF(C134="X",IF(AN134&lt;&gt;"DA","-",IF(AND(AN134="DA",BL134&lt;=0),LEN(TRIM(V134))-LEN(SUBSTITUTE(V134,CHAR(44),""))+1+LEN(TRIM(U134))-LEN(SUBSTITUTE(U134,CHAR(44),""))+1,0)),"")</f>
        <v/>
      </c>
      <c r="BN134" s="97" t="str">
        <f t="shared" ref="BN134" si="650">IF(C134="X",IF(AN134="DA",LEN(TRIM(V134))-LEN(SUBSTITUTE(V134,CHAR(44),""))+1+LEN(TRIM(U134))-LEN(SUBSTITUTE(U134,CHAR(44),""))+1,"-"),"")</f>
        <v/>
      </c>
    </row>
    <row r="135" spans="1:66" s="10" customFormat="1" ht="228.75" thickBot="1" x14ac:dyDescent="0.3">
      <c r="A135" s="90">
        <f t="shared" si="317"/>
        <v>120</v>
      </c>
      <c r="B135" s="91" t="s">
        <v>81</v>
      </c>
      <c r="C135" s="91" t="s">
        <v>88</v>
      </c>
      <c r="D135" s="92" t="s">
        <v>513</v>
      </c>
      <c r="E135" s="91">
        <v>120307</v>
      </c>
      <c r="F135" s="91" t="s">
        <v>514</v>
      </c>
      <c r="G135" s="91" t="s">
        <v>149</v>
      </c>
      <c r="H135" s="93">
        <v>494265.48</v>
      </c>
      <c r="I135" s="93">
        <v>528729.36</v>
      </c>
      <c r="J135" s="93">
        <v>494265.48</v>
      </c>
      <c r="K135" s="93">
        <v>528729.36</v>
      </c>
      <c r="L135" s="91" t="s">
        <v>88</v>
      </c>
      <c r="M135" s="91" t="s">
        <v>88</v>
      </c>
      <c r="N135" s="91" t="s">
        <v>515</v>
      </c>
      <c r="O135" s="91" t="s">
        <v>514</v>
      </c>
      <c r="P135" s="91" t="s">
        <v>88</v>
      </c>
      <c r="Q135" s="91" t="s">
        <v>88</v>
      </c>
      <c r="R135" s="91" t="s">
        <v>88</v>
      </c>
      <c r="S135" s="91" t="s">
        <v>88</v>
      </c>
      <c r="T135" s="91" t="s">
        <v>113</v>
      </c>
      <c r="U135" s="91" t="s">
        <v>529</v>
      </c>
      <c r="V135" s="91" t="s">
        <v>144</v>
      </c>
      <c r="W135" s="94" t="s">
        <v>88</v>
      </c>
      <c r="X135" s="82">
        <v>44487</v>
      </c>
      <c r="Y135" s="81">
        <v>0.33680555555555558</v>
      </c>
      <c r="Z135" s="82">
        <v>44487</v>
      </c>
      <c r="AA135" s="81">
        <v>0.5</v>
      </c>
      <c r="AB135" s="91" t="s">
        <v>91</v>
      </c>
      <c r="AC135" s="91" t="s">
        <v>388</v>
      </c>
      <c r="AD135" s="135"/>
      <c r="AE135" s="309">
        <v>44487</v>
      </c>
      <c r="AF135" s="310">
        <v>0.33680555555555558</v>
      </c>
      <c r="AG135" s="311">
        <v>44487</v>
      </c>
      <c r="AH135" s="310">
        <v>0.5</v>
      </c>
      <c r="AI135" s="311">
        <v>44487</v>
      </c>
      <c r="AJ135" s="310">
        <v>0.35694444444444445</v>
      </c>
      <c r="AK135" s="311">
        <v>44487</v>
      </c>
      <c r="AL135" s="310">
        <v>0.34861111111111115</v>
      </c>
      <c r="AM135" s="312" t="s">
        <v>88</v>
      </c>
      <c r="AN135" s="312" t="s">
        <v>390</v>
      </c>
      <c r="AO135" s="104"/>
      <c r="AP135" s="83"/>
      <c r="AQ135" s="67"/>
      <c r="AR135" s="98">
        <f t="shared" ref="AR135" si="651">IF(B135="X",IF(AN135="","Afectat sau NU?",IF(AN135="DA",IF(((AK135+AL135)-(AE135+AF135))*24&lt;-720,"Neinformat",((AK135+AL135)-(AE135+AF135))*24),"Nu a fost afectat producator/consumator")),"")</f>
        <v>0.28333333338377997</v>
      </c>
      <c r="AS135" s="316">
        <f t="shared" ref="AS135" si="652">IF(B135="X",IF(AN135="DA",IF(AR135&lt;6,LEN(TRIM(V135))-LEN(SUBSTITUTE(V135,CHAR(44),""))+1,0),"-"),"")</f>
        <v>1</v>
      </c>
      <c r="AT135" s="317">
        <f t="shared" ref="AT135" si="653">IF(B135="X",IF(AN135="DA",LEN(TRIM(V135))-LEN(SUBSTITUTE(V135,CHAR(44),""))+1,"-"),"")</f>
        <v>1</v>
      </c>
      <c r="AU135" s="98">
        <f t="shared" ref="AU135" si="654">IF(B135="X",IF(AN135="","Afectat sau NU?",IF(AN135="DA",IF(((AI135+AJ135)-(AE135+AF135))*24&lt;-720,"Neinformat",((AI135+AJ135)-(AE135+AF135))*24),"Nu a fost afectat producator/consumator")),"")</f>
        <v>0.48333333333721384</v>
      </c>
      <c r="AV135" s="316">
        <f t="shared" ref="AV135" si="655">IF(B135="X",IF(AN135="DA",IF(AU135&lt;6,LEN(TRIM(U135))-LEN(SUBSTITUTE(U135,CHAR(44),""))+1,0),"-"),"")</f>
        <v>48</v>
      </c>
      <c r="AW135" s="317">
        <f t="shared" ref="AW135" si="656">IF(B135="X",IF(AN135="DA",LEN(TRIM(U135))-LEN(SUBSTITUTE(U135,CHAR(44),""))+1,"-"),"")</f>
        <v>48</v>
      </c>
      <c r="AX135" s="98">
        <f t="shared" ref="AX135" si="657">IF(B135="X",IF(AN135="","Afectat sau NU?",IF(AN135="DA",((AG135+AH135)-(AE135+AF135))*24,"Nu a fost afectat producator/consumator")),"")</f>
        <v>3.9166666666860692</v>
      </c>
      <c r="AY135" s="316">
        <f t="shared" ref="AY135" si="658">IF(B135="X",IF(AN135="DA",IF(AX135&gt;24,IF(BA135="NU",0,LEN(TRIM(V135))-LEN(SUBSTITUTE(V135,CHAR(44),""))+1),0),"-"),"")</f>
        <v>0</v>
      </c>
      <c r="AZ135" s="317">
        <f t="shared" ref="AZ135" si="659">IF(B135="X",IF(AN135="DA",IF(AX135&gt;24,LEN(TRIM(V135))-LEN(SUBSTITUTE(V135,CHAR(44),""))+1,0),"-"),"")</f>
        <v>0</v>
      </c>
      <c r="BA135" s="57"/>
      <c r="BB135" s="57"/>
      <c r="BC135" s="57"/>
      <c r="BD135" s="57"/>
      <c r="BE135" s="57"/>
      <c r="BF135" s="98" t="str">
        <f t="shared" ref="BF135" si="660">IF(C135="X",IF(AN135="","Afectat sau NU?",IF(AN135="DA",IF(AK135="","Neinformat",NETWORKDAYS(AK135+AL135,AE135+AF135,$BS$2:$BS$14)-2),"Nu a fost afectat producator/consumator")),"")</f>
        <v/>
      </c>
      <c r="BG135" s="96" t="str">
        <f t="shared" ref="BG135" si="661">IF(C135="X",IF(AN135="DA",IF(AND(BF135&gt;=5,AK135&lt;&gt;""),LEN(TRIM(V135))-LEN(SUBSTITUTE(V135,CHAR(44),""))+1,0),"-"),"")</f>
        <v/>
      </c>
      <c r="BH135" s="97" t="str">
        <f t="shared" ref="BH135" si="662">IF(C135="X",IF(AN135="DA",LEN(TRIM(V135))-LEN(SUBSTITUTE(V135,CHAR(44),""))+1,"-"),"")</f>
        <v/>
      </c>
      <c r="BI135" s="98" t="str">
        <f t="shared" ref="BI135" si="663">IF(C135="X",IF(AN135="","Afectat sau NU?",IF(AN135="DA",IF(AI135="","Neinformat",NETWORKDAYS(AI135+AJ135,AE135+AF135,$BS$2:$BS$14)-2),"Nu a fost afectat producator/consumator")),"")</f>
        <v/>
      </c>
      <c r="BJ135" s="96" t="str">
        <f t="shared" ref="BJ135" si="664">IF(C135="X",IF(AN135="DA",IF(AND(BI135&gt;=5,AI135&lt;&gt;""),LEN(TRIM(U135))-LEN(SUBSTITUTE(U135,CHAR(44),""))+1,0),"-"),"")</f>
        <v/>
      </c>
      <c r="BK135" s="97" t="str">
        <f t="shared" ref="BK135" si="665">IF(C135="X",IF(AN135="DA",LEN(TRIM(U135))-LEN(SUBSTITUTE(U135,CHAR(44),""))+1,"-"),"")</f>
        <v/>
      </c>
      <c r="BL135" s="98" t="str">
        <f t="shared" ref="BL135" si="666">IF(C135="X",IF(AN135="","Afectat sau NU?",IF(AN135="DA",((AG135+AH135)-(Z135+AA135))*24,"Nu a fost afectat producator/consumator")),"")</f>
        <v/>
      </c>
      <c r="BM135" s="96" t="str">
        <f t="shared" ref="BM135" si="667">IF(C135="X",IF(AN135&lt;&gt;"DA","-",IF(AND(AN135="DA",BL135&lt;=0),LEN(TRIM(V135))-LEN(SUBSTITUTE(V135,CHAR(44),""))+1+LEN(TRIM(U135))-LEN(SUBSTITUTE(U135,CHAR(44),""))+1,0)),"")</f>
        <v/>
      </c>
      <c r="BN135" s="97" t="str">
        <f t="shared" ref="BN135" si="668">IF(C135="X",IF(AN135="DA",LEN(TRIM(V135))-LEN(SUBSTITUTE(V135,CHAR(44),""))+1+LEN(TRIM(U135))-LEN(SUBSTITUTE(U135,CHAR(44),""))+1,"-"),"")</f>
        <v/>
      </c>
    </row>
    <row r="136" spans="1:66" s="10" customFormat="1" ht="114.75" thickBot="1" x14ac:dyDescent="0.3">
      <c r="A136" s="90">
        <f t="shared" si="317"/>
        <v>121</v>
      </c>
      <c r="B136" s="91" t="s">
        <v>81</v>
      </c>
      <c r="C136" s="91" t="s">
        <v>88</v>
      </c>
      <c r="D136" s="92" t="s">
        <v>516</v>
      </c>
      <c r="E136" s="91">
        <v>73638</v>
      </c>
      <c r="F136" s="91" t="s">
        <v>517</v>
      </c>
      <c r="G136" s="91" t="s">
        <v>518</v>
      </c>
      <c r="H136" s="93">
        <v>414077.27</v>
      </c>
      <c r="I136" s="93">
        <v>316502.84999999998</v>
      </c>
      <c r="J136" s="93">
        <v>414077.27</v>
      </c>
      <c r="K136" s="93">
        <v>316502.84999999998</v>
      </c>
      <c r="L136" s="91" t="s">
        <v>88</v>
      </c>
      <c r="M136" s="91" t="s">
        <v>88</v>
      </c>
      <c r="N136" s="91" t="s">
        <v>519</v>
      </c>
      <c r="O136" s="91" t="s">
        <v>517</v>
      </c>
      <c r="P136" s="91" t="s">
        <v>88</v>
      </c>
      <c r="Q136" s="91" t="s">
        <v>88</v>
      </c>
      <c r="R136" s="91" t="s">
        <v>88</v>
      </c>
      <c r="S136" s="91" t="s">
        <v>88</v>
      </c>
      <c r="T136" s="91" t="s">
        <v>113</v>
      </c>
      <c r="U136" s="91" t="s">
        <v>521</v>
      </c>
      <c r="V136" s="91" t="s">
        <v>520</v>
      </c>
      <c r="W136" s="94" t="s">
        <v>88</v>
      </c>
      <c r="X136" s="82">
        <v>44487</v>
      </c>
      <c r="Y136" s="81">
        <v>0.88541666666666663</v>
      </c>
      <c r="Z136" s="82">
        <v>44488</v>
      </c>
      <c r="AA136" s="81">
        <v>0.33333333333333331</v>
      </c>
      <c r="AB136" s="91" t="s">
        <v>124</v>
      </c>
      <c r="AC136" s="91" t="s">
        <v>388</v>
      </c>
      <c r="AD136" s="135"/>
      <c r="AE136" s="309">
        <v>44487</v>
      </c>
      <c r="AF136" s="310">
        <v>0.88541666666666663</v>
      </c>
      <c r="AG136" s="311">
        <v>44488</v>
      </c>
      <c r="AH136" s="310">
        <v>0.33333333333333331</v>
      </c>
      <c r="AI136" s="311">
        <v>44487</v>
      </c>
      <c r="AJ136" s="310">
        <v>0.95624999999999993</v>
      </c>
      <c r="AK136" s="311">
        <v>44487</v>
      </c>
      <c r="AL136" s="310">
        <v>0.95000000000000007</v>
      </c>
      <c r="AM136" s="312" t="s">
        <v>88</v>
      </c>
      <c r="AN136" s="312" t="s">
        <v>390</v>
      </c>
      <c r="AO136" s="104"/>
      <c r="AP136" s="83"/>
      <c r="AQ136" s="67"/>
      <c r="AR136" s="98">
        <f t="shared" ref="AR136:AR140" si="669">IF(B136="X",IF(AN136="","Afectat sau NU?",IF(AN136="DA",IF(((AK136+AL136)-(AE136+AF136))*24&lt;-720,"Neinformat",((AK136+AL136)-(AE136+AF136))*24),"Nu a fost afectat producator/consumator")),"")</f>
        <v>1.5499999999883585</v>
      </c>
      <c r="AS136" s="316">
        <f t="shared" ref="AS136:AS140" si="670">IF(B136="X",IF(AN136="DA",IF(AR136&lt;6,LEN(TRIM(V136))-LEN(SUBSTITUTE(V136,CHAR(44),""))+1,0),"-"),"")</f>
        <v>1</v>
      </c>
      <c r="AT136" s="317">
        <f t="shared" ref="AT136:AT140" si="671">IF(B136="X",IF(AN136="DA",LEN(TRIM(V136))-LEN(SUBSTITUTE(V136,CHAR(44),""))+1,"-"),"")</f>
        <v>1</v>
      </c>
      <c r="AU136" s="98">
        <f t="shared" ref="AU136:AU140" si="672">IF(B136="X",IF(AN136="","Afectat sau NU?",IF(AN136="DA",IF(((AI136+AJ136)-(AE136+AF136))*24&lt;-720,"Neinformat",((AI136+AJ136)-(AE136+AF136))*24),"Nu a fost afectat producator/consumator")),"")</f>
        <v>1.7000000001280569</v>
      </c>
      <c r="AV136" s="316">
        <f t="shared" ref="AV136:AV140" si="673">IF(B136="X",IF(AN136="DA",IF(AU136&lt;6,LEN(TRIM(U136))-LEN(SUBSTITUTE(U136,CHAR(44),""))+1,0),"-"),"")</f>
        <v>23</v>
      </c>
      <c r="AW136" s="317">
        <f t="shared" ref="AW136:AW140" si="674">IF(B136="X",IF(AN136="DA",LEN(TRIM(U136))-LEN(SUBSTITUTE(U136,CHAR(44),""))+1,"-"),"")</f>
        <v>23</v>
      </c>
      <c r="AX136" s="98">
        <f t="shared" ref="AX136:AX140" si="675">IF(B136="X",IF(AN136="","Afectat sau NU?",IF(AN136="DA",((AG136+AH136)-(AE136+AF136))*24,"Nu a fost afectat producator/consumator")),"")</f>
        <v>10.750000000116415</v>
      </c>
      <c r="AY136" s="316">
        <f t="shared" ref="AY136:AY140" si="676">IF(B136="X",IF(AN136="DA",IF(AX136&gt;24,IF(BA136="NU",0,LEN(TRIM(V136))-LEN(SUBSTITUTE(V136,CHAR(44),""))+1),0),"-"),"")</f>
        <v>0</v>
      </c>
      <c r="AZ136" s="317">
        <f t="shared" ref="AZ136:AZ140" si="677">IF(B136="X",IF(AN136="DA",IF(AX136&gt;24,LEN(TRIM(V136))-LEN(SUBSTITUTE(V136,CHAR(44),""))+1,0),"-"),"")</f>
        <v>0</v>
      </c>
      <c r="BA136" s="57"/>
      <c r="BB136" s="57"/>
      <c r="BC136" s="57"/>
      <c r="BD136" s="57"/>
      <c r="BE136" s="57"/>
      <c r="BF136" s="98" t="str">
        <f t="shared" ref="BF136:BF140" si="678">IF(C136="X",IF(AN136="","Afectat sau NU?",IF(AN136="DA",IF(AK136="","Neinformat",NETWORKDAYS(AK136+AL136,AE136+AF136,$BS$2:$BS$14)-2),"Nu a fost afectat producator/consumator")),"")</f>
        <v/>
      </c>
      <c r="BG136" s="96" t="str">
        <f t="shared" ref="BG136:BG140" si="679">IF(C136="X",IF(AN136="DA",IF(AND(BF136&gt;=5,AK136&lt;&gt;""),LEN(TRIM(V136))-LEN(SUBSTITUTE(V136,CHAR(44),""))+1,0),"-"),"")</f>
        <v/>
      </c>
      <c r="BH136" s="97" t="str">
        <f t="shared" ref="BH136:BH140" si="680">IF(C136="X",IF(AN136="DA",LEN(TRIM(V136))-LEN(SUBSTITUTE(V136,CHAR(44),""))+1,"-"),"")</f>
        <v/>
      </c>
      <c r="BI136" s="98" t="str">
        <f t="shared" ref="BI136:BI140" si="681">IF(C136="X",IF(AN136="","Afectat sau NU?",IF(AN136="DA",IF(AI136="","Neinformat",NETWORKDAYS(AI136+AJ136,AE136+AF136,$BS$2:$BS$14)-2),"Nu a fost afectat producator/consumator")),"")</f>
        <v/>
      </c>
      <c r="BJ136" s="96" t="str">
        <f t="shared" ref="BJ136:BJ140" si="682">IF(C136="X",IF(AN136="DA",IF(AND(BI136&gt;=5,AI136&lt;&gt;""),LEN(TRIM(U136))-LEN(SUBSTITUTE(U136,CHAR(44),""))+1,0),"-"),"")</f>
        <v/>
      </c>
      <c r="BK136" s="97" t="str">
        <f t="shared" ref="BK136:BK140" si="683">IF(C136="X",IF(AN136="DA",LEN(TRIM(U136))-LEN(SUBSTITUTE(U136,CHAR(44),""))+1,"-"),"")</f>
        <v/>
      </c>
      <c r="BL136" s="98" t="str">
        <f t="shared" ref="BL136:BL140" si="684">IF(C136="X",IF(AN136="","Afectat sau NU?",IF(AN136="DA",((AG136+AH136)-(Z136+AA136))*24,"Nu a fost afectat producator/consumator")),"")</f>
        <v/>
      </c>
      <c r="BM136" s="96" t="str">
        <f t="shared" ref="BM136:BM140" si="685">IF(C136="X",IF(AN136&lt;&gt;"DA","-",IF(AND(AN136="DA",BL136&lt;=0),LEN(TRIM(V136))-LEN(SUBSTITUTE(V136,CHAR(44),""))+1+LEN(TRIM(U136))-LEN(SUBSTITUTE(U136,CHAR(44),""))+1,0)),"")</f>
        <v/>
      </c>
      <c r="BN136" s="97" t="str">
        <f t="shared" ref="BN136:BN140" si="686">IF(C136="X",IF(AN136="DA",LEN(TRIM(V136))-LEN(SUBSTITUTE(V136,CHAR(44),""))+1+LEN(TRIM(U136))-LEN(SUBSTITUTE(U136,CHAR(44),""))+1,"-"),"")</f>
        <v/>
      </c>
    </row>
    <row r="137" spans="1:66" s="10" customFormat="1" ht="242.25" x14ac:dyDescent="0.25">
      <c r="A137" s="58">
        <f t="shared" si="317"/>
        <v>122</v>
      </c>
      <c r="B137" s="59" t="s">
        <v>81</v>
      </c>
      <c r="C137" s="59" t="s">
        <v>88</v>
      </c>
      <c r="D137" s="60" t="s">
        <v>525</v>
      </c>
      <c r="E137" s="59">
        <v>105589</v>
      </c>
      <c r="F137" s="59" t="s">
        <v>254</v>
      </c>
      <c r="G137" s="59" t="s">
        <v>213</v>
      </c>
      <c r="H137" s="61">
        <v>590859.85</v>
      </c>
      <c r="I137" s="61">
        <v>338211.21</v>
      </c>
      <c r="J137" s="61">
        <v>590859.85</v>
      </c>
      <c r="K137" s="61">
        <v>338211.21</v>
      </c>
      <c r="L137" s="59" t="s">
        <v>88</v>
      </c>
      <c r="M137" s="59" t="s">
        <v>88</v>
      </c>
      <c r="N137" s="59" t="s">
        <v>255</v>
      </c>
      <c r="O137" s="59" t="s">
        <v>256</v>
      </c>
      <c r="P137" s="59" t="s">
        <v>88</v>
      </c>
      <c r="Q137" s="59" t="s">
        <v>88</v>
      </c>
      <c r="R137" s="59" t="s">
        <v>88</v>
      </c>
      <c r="S137" s="59" t="s">
        <v>88</v>
      </c>
      <c r="T137" s="59" t="s">
        <v>113</v>
      </c>
      <c r="U137" s="59" t="s">
        <v>505</v>
      </c>
      <c r="V137" s="59" t="s">
        <v>123</v>
      </c>
      <c r="W137" s="62" t="s">
        <v>88</v>
      </c>
      <c r="X137" s="63">
        <v>44488</v>
      </c>
      <c r="Y137" s="64">
        <v>0.2986111111111111</v>
      </c>
      <c r="Z137" s="63">
        <v>44489</v>
      </c>
      <c r="AA137" s="64">
        <v>0.29166666666666669</v>
      </c>
      <c r="AB137" s="59" t="s">
        <v>220</v>
      </c>
      <c r="AC137" s="59" t="s">
        <v>388</v>
      </c>
      <c r="AD137" s="134"/>
      <c r="AE137" s="280">
        <v>44488</v>
      </c>
      <c r="AF137" s="281">
        <v>0.2986111111111111</v>
      </c>
      <c r="AG137" s="282">
        <v>44489</v>
      </c>
      <c r="AH137" s="281">
        <v>0.28819444444444448</v>
      </c>
      <c r="AI137" s="282">
        <v>44488</v>
      </c>
      <c r="AJ137" s="281">
        <v>0.40625</v>
      </c>
      <c r="AK137" s="282">
        <v>44488</v>
      </c>
      <c r="AL137" s="281">
        <v>0.37638888888888888</v>
      </c>
      <c r="AM137" s="283" t="s">
        <v>522</v>
      </c>
      <c r="AN137" s="283" t="s">
        <v>390</v>
      </c>
      <c r="AO137" s="139"/>
      <c r="AP137" s="66"/>
      <c r="AQ137" s="67"/>
      <c r="AR137" s="71">
        <f t="shared" si="669"/>
        <v>1.8666666666395031</v>
      </c>
      <c r="AS137" s="298">
        <f t="shared" si="670"/>
        <v>1</v>
      </c>
      <c r="AT137" s="299">
        <f t="shared" si="671"/>
        <v>1</v>
      </c>
      <c r="AU137" s="71">
        <f t="shared" si="672"/>
        <v>2.5833333333721384</v>
      </c>
      <c r="AV137" s="298">
        <f t="shared" si="673"/>
        <v>49</v>
      </c>
      <c r="AW137" s="299">
        <f t="shared" si="674"/>
        <v>49</v>
      </c>
      <c r="AX137" s="71">
        <f t="shared" si="675"/>
        <v>23.750000000058208</v>
      </c>
      <c r="AY137" s="298">
        <f t="shared" si="676"/>
        <v>0</v>
      </c>
      <c r="AZ137" s="299">
        <f t="shared" si="677"/>
        <v>0</v>
      </c>
      <c r="BA137" s="57"/>
      <c r="BB137" s="57"/>
      <c r="BC137" s="57"/>
      <c r="BD137" s="57"/>
      <c r="BE137" s="57"/>
      <c r="BF137" s="71" t="str">
        <f t="shared" si="678"/>
        <v/>
      </c>
      <c r="BG137" s="69" t="str">
        <f t="shared" si="679"/>
        <v/>
      </c>
      <c r="BH137" s="70" t="str">
        <f t="shared" si="680"/>
        <v/>
      </c>
      <c r="BI137" s="71" t="str">
        <f t="shared" si="681"/>
        <v/>
      </c>
      <c r="BJ137" s="69" t="str">
        <f t="shared" si="682"/>
        <v/>
      </c>
      <c r="BK137" s="70" t="str">
        <f t="shared" si="683"/>
        <v/>
      </c>
      <c r="BL137" s="71" t="str">
        <f t="shared" si="684"/>
        <v/>
      </c>
      <c r="BM137" s="69" t="str">
        <f t="shared" si="685"/>
        <v/>
      </c>
      <c r="BN137" s="70" t="str">
        <f t="shared" si="686"/>
        <v/>
      </c>
    </row>
    <row r="138" spans="1:66" s="10" customFormat="1" ht="242.25" x14ac:dyDescent="0.25">
      <c r="A138" s="72">
        <f t="shared" si="317"/>
        <v>123</v>
      </c>
      <c r="B138" s="73" t="s">
        <v>81</v>
      </c>
      <c r="C138" s="73" t="s">
        <v>88</v>
      </c>
      <c r="D138" s="74" t="s">
        <v>524</v>
      </c>
      <c r="E138" s="73">
        <v>105428</v>
      </c>
      <c r="F138" s="73" t="s">
        <v>327</v>
      </c>
      <c r="G138" s="73" t="s">
        <v>213</v>
      </c>
      <c r="H138" s="75">
        <v>595033.81999999995</v>
      </c>
      <c r="I138" s="75">
        <v>336741.93</v>
      </c>
      <c r="J138" s="75">
        <v>595033.81999999995</v>
      </c>
      <c r="K138" s="75">
        <v>336741.93</v>
      </c>
      <c r="L138" s="73" t="s">
        <v>88</v>
      </c>
      <c r="M138" s="73" t="s">
        <v>88</v>
      </c>
      <c r="N138" s="73" t="s">
        <v>328</v>
      </c>
      <c r="O138" s="73" t="s">
        <v>327</v>
      </c>
      <c r="P138" s="73" t="s">
        <v>88</v>
      </c>
      <c r="Q138" s="73" t="s">
        <v>88</v>
      </c>
      <c r="R138" s="73" t="s">
        <v>88</v>
      </c>
      <c r="S138" s="73" t="s">
        <v>88</v>
      </c>
      <c r="T138" s="73" t="s">
        <v>113</v>
      </c>
      <c r="U138" s="73" t="s">
        <v>505</v>
      </c>
      <c r="V138" s="73" t="s">
        <v>123</v>
      </c>
      <c r="W138" s="76" t="s">
        <v>88</v>
      </c>
      <c r="X138" s="77">
        <v>44488</v>
      </c>
      <c r="Y138" s="78">
        <v>0.2986111111111111</v>
      </c>
      <c r="Z138" s="77">
        <v>44489</v>
      </c>
      <c r="AA138" s="78">
        <v>0.29166666666666669</v>
      </c>
      <c r="AB138" s="73" t="s">
        <v>220</v>
      </c>
      <c r="AC138" s="73" t="s">
        <v>388</v>
      </c>
      <c r="AD138" s="163"/>
      <c r="AE138" s="308">
        <v>44488</v>
      </c>
      <c r="AF138" s="306">
        <v>0.2986111111111111</v>
      </c>
      <c r="AG138" s="305">
        <v>44489</v>
      </c>
      <c r="AH138" s="306">
        <v>0.28819444444444448</v>
      </c>
      <c r="AI138" s="305">
        <v>44488</v>
      </c>
      <c r="AJ138" s="306">
        <v>0.40625</v>
      </c>
      <c r="AK138" s="305">
        <v>44488</v>
      </c>
      <c r="AL138" s="306">
        <v>0.37638888888888888</v>
      </c>
      <c r="AM138" s="307" t="s">
        <v>522</v>
      </c>
      <c r="AN138" s="307" t="s">
        <v>390</v>
      </c>
      <c r="AO138" s="101"/>
      <c r="AP138" s="80"/>
      <c r="AQ138" s="67"/>
      <c r="AR138" s="89">
        <f t="shared" si="669"/>
        <v>1.8666666666395031</v>
      </c>
      <c r="AS138" s="314">
        <f t="shared" si="670"/>
        <v>1</v>
      </c>
      <c r="AT138" s="315">
        <f t="shared" si="671"/>
        <v>1</v>
      </c>
      <c r="AU138" s="89">
        <f t="shared" si="672"/>
        <v>2.5833333333721384</v>
      </c>
      <c r="AV138" s="314">
        <f t="shared" si="673"/>
        <v>49</v>
      </c>
      <c r="AW138" s="315">
        <f t="shared" si="674"/>
        <v>49</v>
      </c>
      <c r="AX138" s="89">
        <f t="shared" si="675"/>
        <v>23.750000000058208</v>
      </c>
      <c r="AY138" s="314">
        <f t="shared" si="676"/>
        <v>0</v>
      </c>
      <c r="AZ138" s="315">
        <f t="shared" si="677"/>
        <v>0</v>
      </c>
      <c r="BA138" s="57"/>
      <c r="BB138" s="57"/>
      <c r="BC138" s="57"/>
      <c r="BD138" s="57"/>
      <c r="BE138" s="57"/>
      <c r="BF138" s="89" t="str">
        <f t="shared" si="678"/>
        <v/>
      </c>
      <c r="BG138" s="87" t="str">
        <f t="shared" si="679"/>
        <v/>
      </c>
      <c r="BH138" s="88" t="str">
        <f t="shared" si="680"/>
        <v/>
      </c>
      <c r="BI138" s="89" t="str">
        <f t="shared" si="681"/>
        <v/>
      </c>
      <c r="BJ138" s="87" t="str">
        <f t="shared" si="682"/>
        <v/>
      </c>
      <c r="BK138" s="88" t="str">
        <f t="shared" si="683"/>
        <v/>
      </c>
      <c r="BL138" s="89" t="str">
        <f t="shared" si="684"/>
        <v/>
      </c>
      <c r="BM138" s="87" t="str">
        <f t="shared" si="685"/>
        <v/>
      </c>
      <c r="BN138" s="88" t="str">
        <f t="shared" si="686"/>
        <v/>
      </c>
    </row>
    <row r="139" spans="1:66" s="10" customFormat="1" ht="171.75" thickBot="1" x14ac:dyDescent="0.3">
      <c r="A139" s="90">
        <f t="shared" si="317"/>
        <v>124</v>
      </c>
      <c r="B139" s="91" t="s">
        <v>81</v>
      </c>
      <c r="C139" s="91" t="s">
        <v>88</v>
      </c>
      <c r="D139" s="92" t="s">
        <v>525</v>
      </c>
      <c r="E139" s="91">
        <v>105589</v>
      </c>
      <c r="F139" s="91" t="s">
        <v>254</v>
      </c>
      <c r="G139" s="91" t="s">
        <v>213</v>
      </c>
      <c r="H139" s="93">
        <v>590859.85</v>
      </c>
      <c r="I139" s="93">
        <v>338211.21</v>
      </c>
      <c r="J139" s="93">
        <v>590859.85</v>
      </c>
      <c r="K139" s="93">
        <v>338211.21</v>
      </c>
      <c r="L139" s="91" t="s">
        <v>88</v>
      </c>
      <c r="M139" s="91" t="s">
        <v>88</v>
      </c>
      <c r="N139" s="91" t="s">
        <v>257</v>
      </c>
      <c r="O139" s="91" t="s">
        <v>258</v>
      </c>
      <c r="P139" s="91" t="s">
        <v>88</v>
      </c>
      <c r="Q139" s="91" t="s">
        <v>88</v>
      </c>
      <c r="R139" s="91" t="s">
        <v>88</v>
      </c>
      <c r="S139" s="91" t="s">
        <v>88</v>
      </c>
      <c r="T139" s="91" t="s">
        <v>113</v>
      </c>
      <c r="U139" s="91" t="s">
        <v>523</v>
      </c>
      <c r="V139" s="91" t="s">
        <v>219</v>
      </c>
      <c r="W139" s="94" t="s">
        <v>88</v>
      </c>
      <c r="X139" s="82">
        <v>44488</v>
      </c>
      <c r="Y139" s="81">
        <v>0.2986111111111111</v>
      </c>
      <c r="Z139" s="82">
        <v>44489</v>
      </c>
      <c r="AA139" s="81">
        <v>0.29166666666666669</v>
      </c>
      <c r="AB139" s="91" t="s">
        <v>220</v>
      </c>
      <c r="AC139" s="91" t="s">
        <v>388</v>
      </c>
      <c r="AD139" s="135"/>
      <c r="AE139" s="309">
        <v>44488</v>
      </c>
      <c r="AF139" s="310">
        <v>0.2986111111111111</v>
      </c>
      <c r="AG139" s="311">
        <v>44489</v>
      </c>
      <c r="AH139" s="310">
        <v>0.28819444444444448</v>
      </c>
      <c r="AI139" s="311">
        <v>44488</v>
      </c>
      <c r="AJ139" s="310">
        <v>0.41041666666666665</v>
      </c>
      <c r="AK139" s="311">
        <v>44488</v>
      </c>
      <c r="AL139" s="310">
        <v>0.37916666666666665</v>
      </c>
      <c r="AM139" s="312" t="s">
        <v>522</v>
      </c>
      <c r="AN139" s="312" t="s">
        <v>390</v>
      </c>
      <c r="AO139" s="104"/>
      <c r="AP139" s="83"/>
      <c r="AQ139" s="67"/>
      <c r="AR139" s="98">
        <f t="shared" si="669"/>
        <v>1.9333333333488554</v>
      </c>
      <c r="AS139" s="316">
        <f t="shared" si="670"/>
        <v>1</v>
      </c>
      <c r="AT139" s="317">
        <f t="shared" si="671"/>
        <v>1</v>
      </c>
      <c r="AU139" s="98">
        <f t="shared" si="672"/>
        <v>2.6833333333488554</v>
      </c>
      <c r="AV139" s="316">
        <f t="shared" si="673"/>
        <v>36</v>
      </c>
      <c r="AW139" s="317">
        <f t="shared" si="674"/>
        <v>36</v>
      </c>
      <c r="AX139" s="98">
        <f t="shared" si="675"/>
        <v>23.750000000058208</v>
      </c>
      <c r="AY139" s="316">
        <f t="shared" si="676"/>
        <v>0</v>
      </c>
      <c r="AZ139" s="317">
        <f t="shared" si="677"/>
        <v>0</v>
      </c>
      <c r="BA139" s="57"/>
      <c r="BB139" s="57"/>
      <c r="BC139" s="57"/>
      <c r="BD139" s="57"/>
      <c r="BE139" s="57"/>
      <c r="BF139" s="98" t="str">
        <f t="shared" si="678"/>
        <v/>
      </c>
      <c r="BG139" s="96" t="str">
        <f t="shared" si="679"/>
        <v/>
      </c>
      <c r="BH139" s="97" t="str">
        <f t="shared" si="680"/>
        <v/>
      </c>
      <c r="BI139" s="98" t="str">
        <f t="shared" si="681"/>
        <v/>
      </c>
      <c r="BJ139" s="96" t="str">
        <f t="shared" si="682"/>
        <v/>
      </c>
      <c r="BK139" s="97" t="str">
        <f t="shared" si="683"/>
        <v/>
      </c>
      <c r="BL139" s="98" t="str">
        <f t="shared" si="684"/>
        <v/>
      </c>
      <c r="BM139" s="96" t="str">
        <f t="shared" si="685"/>
        <v/>
      </c>
      <c r="BN139" s="97" t="str">
        <f t="shared" si="686"/>
        <v/>
      </c>
    </row>
    <row r="140" spans="1:66" s="10" customFormat="1" ht="228.75" thickBot="1" x14ac:dyDescent="0.3">
      <c r="A140" s="90">
        <f t="shared" si="317"/>
        <v>125</v>
      </c>
      <c r="B140" s="91" t="s">
        <v>81</v>
      </c>
      <c r="C140" s="91" t="s">
        <v>88</v>
      </c>
      <c r="D140" s="92" t="s">
        <v>531</v>
      </c>
      <c r="E140" s="91">
        <v>116527</v>
      </c>
      <c r="F140" s="91" t="s">
        <v>526</v>
      </c>
      <c r="G140" s="91" t="s">
        <v>149</v>
      </c>
      <c r="H140" s="93">
        <v>478337.54</v>
      </c>
      <c r="I140" s="93">
        <v>526538</v>
      </c>
      <c r="J140" s="93">
        <v>478337.54</v>
      </c>
      <c r="K140" s="93">
        <v>526538</v>
      </c>
      <c r="L140" s="91" t="s">
        <v>88</v>
      </c>
      <c r="M140" s="91" t="s">
        <v>88</v>
      </c>
      <c r="N140" s="91" t="s">
        <v>527</v>
      </c>
      <c r="O140" s="91" t="s">
        <v>528</v>
      </c>
      <c r="P140" s="91" t="s">
        <v>88</v>
      </c>
      <c r="Q140" s="91" t="s">
        <v>88</v>
      </c>
      <c r="R140" s="91" t="s">
        <v>88</v>
      </c>
      <c r="S140" s="91" t="s">
        <v>88</v>
      </c>
      <c r="T140" s="91" t="s">
        <v>113</v>
      </c>
      <c r="U140" s="91" t="s">
        <v>529</v>
      </c>
      <c r="V140" s="91" t="s">
        <v>144</v>
      </c>
      <c r="W140" s="94" t="s">
        <v>88</v>
      </c>
      <c r="X140" s="82">
        <v>44490</v>
      </c>
      <c r="Y140" s="81">
        <v>0.33333333333333331</v>
      </c>
      <c r="Z140" s="82">
        <v>44490</v>
      </c>
      <c r="AA140" s="81">
        <v>0.625</v>
      </c>
      <c r="AB140" s="91" t="s">
        <v>362</v>
      </c>
      <c r="AC140" s="91" t="s">
        <v>388</v>
      </c>
      <c r="AD140" s="135"/>
      <c r="AE140" s="309">
        <v>44490</v>
      </c>
      <c r="AF140" s="310">
        <v>0.33333333333333331</v>
      </c>
      <c r="AG140" s="311">
        <v>44490</v>
      </c>
      <c r="AH140" s="310">
        <v>0.625</v>
      </c>
      <c r="AI140" s="311">
        <v>44490</v>
      </c>
      <c r="AJ140" s="310">
        <v>0.35625000000000001</v>
      </c>
      <c r="AK140" s="311">
        <v>44490</v>
      </c>
      <c r="AL140" s="310">
        <v>0.34722222222222227</v>
      </c>
      <c r="AM140" s="312" t="s">
        <v>530</v>
      </c>
      <c r="AN140" s="312" t="s">
        <v>390</v>
      </c>
      <c r="AO140" s="104"/>
      <c r="AP140" s="83"/>
      <c r="AQ140" s="67"/>
      <c r="AR140" s="98">
        <f t="shared" si="669"/>
        <v>0.33333333319751546</v>
      </c>
      <c r="AS140" s="316">
        <f t="shared" si="670"/>
        <v>1</v>
      </c>
      <c r="AT140" s="317">
        <f t="shared" si="671"/>
        <v>1</v>
      </c>
      <c r="AU140" s="98">
        <f t="shared" si="672"/>
        <v>0.54999999987194315</v>
      </c>
      <c r="AV140" s="316">
        <f t="shared" si="673"/>
        <v>48</v>
      </c>
      <c r="AW140" s="317">
        <f t="shared" si="674"/>
        <v>48</v>
      </c>
      <c r="AX140" s="98">
        <f t="shared" si="675"/>
        <v>6.9999999999417923</v>
      </c>
      <c r="AY140" s="316">
        <f t="shared" si="676"/>
        <v>0</v>
      </c>
      <c r="AZ140" s="317">
        <f t="shared" si="677"/>
        <v>0</v>
      </c>
      <c r="BA140" s="57"/>
      <c r="BB140" s="57"/>
      <c r="BC140" s="57"/>
      <c r="BD140" s="57"/>
      <c r="BE140" s="57"/>
      <c r="BF140" s="98" t="str">
        <f t="shared" si="678"/>
        <v/>
      </c>
      <c r="BG140" s="96" t="str">
        <f t="shared" si="679"/>
        <v/>
      </c>
      <c r="BH140" s="97" t="str">
        <f t="shared" si="680"/>
        <v/>
      </c>
      <c r="BI140" s="98" t="str">
        <f t="shared" si="681"/>
        <v/>
      </c>
      <c r="BJ140" s="96" t="str">
        <f t="shared" si="682"/>
        <v/>
      </c>
      <c r="BK140" s="97" t="str">
        <f t="shared" si="683"/>
        <v/>
      </c>
      <c r="BL140" s="98" t="str">
        <f t="shared" si="684"/>
        <v/>
      </c>
      <c r="BM140" s="96" t="str">
        <f t="shared" si="685"/>
        <v/>
      </c>
      <c r="BN140" s="97" t="str">
        <f t="shared" si="686"/>
        <v/>
      </c>
    </row>
    <row r="141" spans="1:66" s="10" customFormat="1" ht="29.25" thickBot="1" x14ac:dyDescent="0.3">
      <c r="A141" s="90">
        <f t="shared" si="317"/>
        <v>126</v>
      </c>
      <c r="B141" s="91" t="s">
        <v>81</v>
      </c>
      <c r="C141" s="91" t="s">
        <v>88</v>
      </c>
      <c r="D141" s="92" t="s">
        <v>539</v>
      </c>
      <c r="E141" s="91">
        <v>114523</v>
      </c>
      <c r="F141" s="91" t="s">
        <v>532</v>
      </c>
      <c r="G141" s="91" t="s">
        <v>149</v>
      </c>
      <c r="H141" s="93">
        <v>484021.96</v>
      </c>
      <c r="I141" s="93">
        <v>526682.59</v>
      </c>
      <c r="J141" s="93">
        <v>484021.96</v>
      </c>
      <c r="K141" s="93">
        <v>526682.59</v>
      </c>
      <c r="L141" s="91" t="s">
        <v>88</v>
      </c>
      <c r="M141" s="91" t="s">
        <v>88</v>
      </c>
      <c r="N141" s="91" t="s">
        <v>88</v>
      </c>
      <c r="O141" s="91" t="s">
        <v>88</v>
      </c>
      <c r="P141" s="91" t="s">
        <v>88</v>
      </c>
      <c r="Q141" s="91" t="s">
        <v>88</v>
      </c>
      <c r="R141" s="91" t="s">
        <v>533</v>
      </c>
      <c r="S141" s="91" t="s">
        <v>534</v>
      </c>
      <c r="T141" s="91" t="s">
        <v>360</v>
      </c>
      <c r="U141" s="91" t="s">
        <v>361</v>
      </c>
      <c r="V141" s="91" t="s">
        <v>361</v>
      </c>
      <c r="W141" s="94" t="s">
        <v>88</v>
      </c>
      <c r="X141" s="82">
        <v>44497</v>
      </c>
      <c r="Y141" s="81">
        <v>0.36458333333333331</v>
      </c>
      <c r="Z141" s="82">
        <v>44497</v>
      </c>
      <c r="AA141" s="81">
        <v>0.75</v>
      </c>
      <c r="AB141" s="91" t="s">
        <v>91</v>
      </c>
      <c r="AC141" s="91" t="s">
        <v>388</v>
      </c>
      <c r="AD141" s="135"/>
      <c r="AE141" s="309">
        <v>44497</v>
      </c>
      <c r="AF141" s="310">
        <v>0.36458333333333331</v>
      </c>
      <c r="AG141" s="311">
        <v>44498</v>
      </c>
      <c r="AH141" s="310">
        <v>0.33333333333333331</v>
      </c>
      <c r="AI141" s="311">
        <v>44497</v>
      </c>
      <c r="AJ141" s="310">
        <v>0.40069444444444446</v>
      </c>
      <c r="AK141" s="311">
        <v>44497</v>
      </c>
      <c r="AL141" s="310">
        <v>0.37916666666666665</v>
      </c>
      <c r="AM141" s="312" t="s">
        <v>535</v>
      </c>
      <c r="AN141" s="312" t="s">
        <v>390</v>
      </c>
      <c r="AO141" s="104"/>
      <c r="AP141" s="83"/>
      <c r="AQ141" s="67"/>
      <c r="AR141" s="98">
        <f t="shared" ref="AR141:AR148" si="687">IF(B141="X",IF(AN141="","Afectat sau NU?",IF(AN141="DA",IF(((AK141+AL141)-(AE141+AF141))*24&lt;-720,"Neinformat",((AK141+AL141)-(AE141+AF141))*24),"Nu a fost afectat producator/consumator")),"")</f>
        <v>0.34999999991850927</v>
      </c>
      <c r="AS141" s="316">
        <f t="shared" ref="AS141:AS148" si="688">IF(B141="X",IF(AN141="DA",IF(AR141&lt;6,LEN(TRIM(V141))-LEN(SUBSTITUTE(V141,CHAR(44),""))+1,0),"-"),"")</f>
        <v>1</v>
      </c>
      <c r="AT141" s="317">
        <f t="shared" ref="AT141:AT148" si="689">IF(B141="X",IF(AN141="DA",LEN(TRIM(V141))-LEN(SUBSTITUTE(V141,CHAR(44),""))+1,"-"),"")</f>
        <v>1</v>
      </c>
      <c r="AU141" s="98">
        <f t="shared" ref="AU141:AU148" si="690">IF(B141="X",IF(AN141="","Afectat sau NU?",IF(AN141="DA",IF(((AI141+AJ141)-(AE141+AF141))*24&lt;-720,"Neinformat",((AI141+AJ141)-(AE141+AF141))*24),"Nu a fost afectat producator/consumator")),"")</f>
        <v>0.86666666652308777</v>
      </c>
      <c r="AV141" s="316">
        <f t="shared" ref="AV141:AV148" si="691">IF(B141="X",IF(AN141="DA",IF(AU141&lt;6,LEN(TRIM(U141))-LEN(SUBSTITUTE(U141,CHAR(44),""))+1,0),"-"),"")</f>
        <v>1</v>
      </c>
      <c r="AW141" s="317">
        <f t="shared" ref="AW141:AW148" si="692">IF(B141="X",IF(AN141="DA",LEN(TRIM(U141))-LEN(SUBSTITUTE(U141,CHAR(44),""))+1,"-"),"")</f>
        <v>1</v>
      </c>
      <c r="AX141" s="98">
        <f t="shared" ref="AX141:AX148" si="693">IF(B141="X",IF(AN141="","Afectat sau NU?",IF(AN141="DA",((AG141+AH141)-(AE141+AF141))*24,"Nu a fost afectat producator/consumator")),"")</f>
        <v>23.25</v>
      </c>
      <c r="AY141" s="316">
        <f t="shared" ref="AY141:AY148" si="694">IF(B141="X",IF(AN141="DA",IF(AX141&gt;24,IF(BA141="NU",0,LEN(TRIM(V141))-LEN(SUBSTITUTE(V141,CHAR(44),""))+1),0),"-"),"")</f>
        <v>0</v>
      </c>
      <c r="AZ141" s="317">
        <f t="shared" ref="AZ141:AZ148" si="695">IF(B141="X",IF(AN141="DA",IF(AX141&gt;24,LEN(TRIM(V141))-LEN(SUBSTITUTE(V141,CHAR(44),""))+1,0),"-"),"")</f>
        <v>0</v>
      </c>
      <c r="BA141" s="57"/>
      <c r="BB141" s="57"/>
      <c r="BC141" s="57"/>
      <c r="BD141" s="57"/>
      <c r="BE141" s="57"/>
      <c r="BF141" s="98" t="str">
        <f t="shared" ref="BF141:BF148" si="696">IF(C141="X",IF(AN141="","Afectat sau NU?",IF(AN141="DA",IF(AK141="","Neinformat",NETWORKDAYS(AK141+AL141,AE141+AF141,$BS$2:$BS$14)-2),"Nu a fost afectat producator/consumator")),"")</f>
        <v/>
      </c>
      <c r="BG141" s="96" t="str">
        <f t="shared" ref="BG141:BG148" si="697">IF(C141="X",IF(AN141="DA",IF(AND(BF141&gt;=5,AK141&lt;&gt;""),LEN(TRIM(V141))-LEN(SUBSTITUTE(V141,CHAR(44),""))+1,0),"-"),"")</f>
        <v/>
      </c>
      <c r="BH141" s="97" t="str">
        <f t="shared" ref="BH141:BH148" si="698">IF(C141="X",IF(AN141="DA",LEN(TRIM(V141))-LEN(SUBSTITUTE(V141,CHAR(44),""))+1,"-"),"")</f>
        <v/>
      </c>
      <c r="BI141" s="98" t="str">
        <f t="shared" ref="BI141:BI148" si="699">IF(C141="X",IF(AN141="","Afectat sau NU?",IF(AN141="DA",IF(AI141="","Neinformat",NETWORKDAYS(AI141+AJ141,AE141+AF141,$BS$2:$BS$14)-2),"Nu a fost afectat producator/consumator")),"")</f>
        <v/>
      </c>
      <c r="BJ141" s="96" t="str">
        <f t="shared" ref="BJ141:BJ148" si="700">IF(C141="X",IF(AN141="DA",IF(AND(BI141&gt;=5,AI141&lt;&gt;""),LEN(TRIM(U141))-LEN(SUBSTITUTE(U141,CHAR(44),""))+1,0),"-"),"")</f>
        <v/>
      </c>
      <c r="BK141" s="97" t="str">
        <f t="shared" ref="BK141:BK148" si="701">IF(C141="X",IF(AN141="DA",LEN(TRIM(U141))-LEN(SUBSTITUTE(U141,CHAR(44),""))+1,"-"),"")</f>
        <v/>
      </c>
      <c r="BL141" s="98" t="str">
        <f t="shared" ref="BL141:BL148" si="702">IF(C141="X",IF(AN141="","Afectat sau NU?",IF(AN141="DA",((AG141+AH141)-(Z141+AA141))*24,"Nu a fost afectat producator/consumator")),"")</f>
        <v/>
      </c>
      <c r="BM141" s="96" t="str">
        <f t="shared" ref="BM141:BM148" si="703">IF(C141="X",IF(AN141&lt;&gt;"DA","-",IF(AND(AN141="DA",BL141&lt;=0),LEN(TRIM(V141))-LEN(SUBSTITUTE(V141,CHAR(44),""))+1+LEN(TRIM(U141))-LEN(SUBSTITUTE(U141,CHAR(44),""))+1,0)),"")</f>
        <v/>
      </c>
      <c r="BN141" s="97" t="str">
        <f t="shared" ref="BN141:BN148" si="704">IF(C141="X",IF(AN141="DA",LEN(TRIM(V141))-LEN(SUBSTITUTE(V141,CHAR(44),""))+1+LEN(TRIM(U141))-LEN(SUBSTITUTE(U141,CHAR(44),""))+1,"-"),"")</f>
        <v/>
      </c>
    </row>
    <row r="142" spans="1:66" s="10" customFormat="1" ht="43.5" thickBot="1" x14ac:dyDescent="0.3">
      <c r="A142" s="90">
        <f t="shared" si="317"/>
        <v>127</v>
      </c>
      <c r="B142" s="91" t="s">
        <v>81</v>
      </c>
      <c r="C142" s="91" t="s">
        <v>88</v>
      </c>
      <c r="D142" s="92" t="s">
        <v>305</v>
      </c>
      <c r="E142" s="91">
        <v>131078</v>
      </c>
      <c r="F142" s="91" t="s">
        <v>537</v>
      </c>
      <c r="G142" s="91" t="s">
        <v>277</v>
      </c>
      <c r="H142" s="93">
        <v>580343.22</v>
      </c>
      <c r="I142" s="93">
        <v>391497.11</v>
      </c>
      <c r="J142" s="93">
        <v>580343.22</v>
      </c>
      <c r="K142" s="93">
        <v>391497.11</v>
      </c>
      <c r="L142" s="91" t="s">
        <v>88</v>
      </c>
      <c r="M142" s="91" t="s">
        <v>88</v>
      </c>
      <c r="N142" s="91" t="s">
        <v>88</v>
      </c>
      <c r="O142" s="91" t="s">
        <v>88</v>
      </c>
      <c r="P142" s="91" t="s">
        <v>538</v>
      </c>
      <c r="Q142" s="91" t="s">
        <v>541</v>
      </c>
      <c r="R142" s="91" t="s">
        <v>88</v>
      </c>
      <c r="S142" s="91" t="s">
        <v>88</v>
      </c>
      <c r="T142" s="91" t="s">
        <v>360</v>
      </c>
      <c r="U142" s="91" t="s">
        <v>540</v>
      </c>
      <c r="V142" s="91" t="s">
        <v>540</v>
      </c>
      <c r="W142" s="94" t="s">
        <v>88</v>
      </c>
      <c r="X142" s="82">
        <v>44497</v>
      </c>
      <c r="Y142" s="81">
        <v>0.36458333333333331</v>
      </c>
      <c r="Z142" s="82">
        <v>44497</v>
      </c>
      <c r="AA142" s="81">
        <v>0.66666666666666663</v>
      </c>
      <c r="AB142" s="91" t="s">
        <v>220</v>
      </c>
      <c r="AC142" s="91" t="s">
        <v>388</v>
      </c>
      <c r="AD142" s="135"/>
      <c r="AE142" s="309">
        <v>44497</v>
      </c>
      <c r="AF142" s="310">
        <v>0.36458333333333331</v>
      </c>
      <c r="AG142" s="311">
        <v>44497</v>
      </c>
      <c r="AH142" s="310">
        <v>0.59375</v>
      </c>
      <c r="AI142" s="311">
        <v>44497</v>
      </c>
      <c r="AJ142" s="310">
        <v>0.40277777777777773</v>
      </c>
      <c r="AK142" s="311">
        <v>44497</v>
      </c>
      <c r="AL142" s="310">
        <v>0.38055555555555554</v>
      </c>
      <c r="AM142" s="312" t="s">
        <v>536</v>
      </c>
      <c r="AN142" s="312" t="s">
        <v>390</v>
      </c>
      <c r="AO142" s="104"/>
      <c r="AP142" s="83"/>
      <c r="AQ142" s="67"/>
      <c r="AR142" s="98">
        <f t="shared" si="687"/>
        <v>0.38333333336049691</v>
      </c>
      <c r="AS142" s="316">
        <f t="shared" si="688"/>
        <v>1</v>
      </c>
      <c r="AT142" s="317">
        <f t="shared" si="689"/>
        <v>1</v>
      </c>
      <c r="AU142" s="98">
        <f t="shared" si="690"/>
        <v>0.91666666668606922</v>
      </c>
      <c r="AV142" s="316">
        <f t="shared" si="691"/>
        <v>1</v>
      </c>
      <c r="AW142" s="317">
        <f t="shared" si="692"/>
        <v>1</v>
      </c>
      <c r="AX142" s="98">
        <f t="shared" si="693"/>
        <v>5.4999999999417923</v>
      </c>
      <c r="AY142" s="316">
        <f t="shared" si="694"/>
        <v>0</v>
      </c>
      <c r="AZ142" s="317">
        <f t="shared" si="695"/>
        <v>0</v>
      </c>
      <c r="BA142" s="57"/>
      <c r="BB142" s="57"/>
      <c r="BC142" s="57"/>
      <c r="BD142" s="57"/>
      <c r="BE142" s="57"/>
      <c r="BF142" s="98" t="str">
        <f t="shared" si="696"/>
        <v/>
      </c>
      <c r="BG142" s="96" t="str">
        <f t="shared" si="697"/>
        <v/>
      </c>
      <c r="BH142" s="97" t="str">
        <f t="shared" si="698"/>
        <v/>
      </c>
      <c r="BI142" s="98" t="str">
        <f t="shared" si="699"/>
        <v/>
      </c>
      <c r="BJ142" s="96" t="str">
        <f t="shared" si="700"/>
        <v/>
      </c>
      <c r="BK142" s="97" t="str">
        <f t="shared" si="701"/>
        <v/>
      </c>
      <c r="BL142" s="98" t="str">
        <f t="shared" si="702"/>
        <v/>
      </c>
      <c r="BM142" s="96" t="str">
        <f t="shared" si="703"/>
        <v/>
      </c>
      <c r="BN142" s="97" t="str">
        <f t="shared" si="704"/>
        <v/>
      </c>
    </row>
    <row r="143" spans="1:66" s="10" customFormat="1" ht="15" thickBot="1" x14ac:dyDescent="0.3">
      <c r="A143" s="140">
        <f t="shared" ref="A143:A146" si="705">SUM(1,A142)</f>
        <v>128</v>
      </c>
      <c r="B143" s="141" t="s">
        <v>88</v>
      </c>
      <c r="C143" s="141" t="s">
        <v>81</v>
      </c>
      <c r="D143" s="142" t="s">
        <v>542</v>
      </c>
      <c r="E143" s="141">
        <v>86197</v>
      </c>
      <c r="F143" s="141" t="s">
        <v>543</v>
      </c>
      <c r="G143" s="141" t="s">
        <v>130</v>
      </c>
      <c r="H143" s="151">
        <v>566491.56999999995</v>
      </c>
      <c r="I143" s="151">
        <v>515633.51</v>
      </c>
      <c r="J143" s="151">
        <v>566491.56999999995</v>
      </c>
      <c r="K143" s="151">
        <v>515633.51</v>
      </c>
      <c r="L143" s="141" t="s">
        <v>88</v>
      </c>
      <c r="M143" s="141" t="s">
        <v>88</v>
      </c>
      <c r="N143" s="141" t="s">
        <v>544</v>
      </c>
      <c r="O143" s="141" t="s">
        <v>543</v>
      </c>
      <c r="P143" s="141" t="s">
        <v>88</v>
      </c>
      <c r="Q143" s="141" t="s">
        <v>88</v>
      </c>
      <c r="R143" s="141" t="s">
        <v>88</v>
      </c>
      <c r="S143" s="141" t="s">
        <v>88</v>
      </c>
      <c r="T143" s="141" t="s">
        <v>113</v>
      </c>
      <c r="U143" s="141"/>
      <c r="V143" s="141" t="s">
        <v>144</v>
      </c>
      <c r="W143" s="150" t="s">
        <v>125</v>
      </c>
      <c r="X143" s="143"/>
      <c r="Y143" s="144"/>
      <c r="Z143" s="143"/>
      <c r="AA143" s="144"/>
      <c r="AB143" s="141" t="s">
        <v>91</v>
      </c>
      <c r="AC143" s="141"/>
      <c r="AD143" s="165"/>
      <c r="AE143" s="145"/>
      <c r="AF143" s="146"/>
      <c r="AG143" s="147"/>
      <c r="AH143" s="146"/>
      <c r="AI143" s="147"/>
      <c r="AJ143" s="146"/>
      <c r="AK143" s="147"/>
      <c r="AL143" s="146"/>
      <c r="AM143" s="148"/>
      <c r="AN143" s="148"/>
      <c r="AO143" s="148"/>
      <c r="AP143" s="149" t="s">
        <v>545</v>
      </c>
      <c r="AQ143" s="67"/>
      <c r="AR143" s="159" t="str">
        <f t="shared" si="687"/>
        <v/>
      </c>
      <c r="AS143" s="160" t="str">
        <f t="shared" si="688"/>
        <v/>
      </c>
      <c r="AT143" s="194" t="str">
        <f t="shared" si="689"/>
        <v/>
      </c>
      <c r="AU143" s="159" t="str">
        <f t="shared" si="690"/>
        <v/>
      </c>
      <c r="AV143" s="160" t="str">
        <f t="shared" si="691"/>
        <v/>
      </c>
      <c r="AW143" s="161" t="str">
        <f t="shared" si="692"/>
        <v/>
      </c>
      <c r="AX143" s="186" t="str">
        <f t="shared" si="693"/>
        <v/>
      </c>
      <c r="AY143" s="160" t="str">
        <f t="shared" si="694"/>
        <v/>
      </c>
      <c r="AZ143" s="161" t="str">
        <f t="shared" si="695"/>
        <v/>
      </c>
      <c r="BA143" s="57"/>
      <c r="BB143" s="57"/>
      <c r="BC143" s="57"/>
      <c r="BD143" s="57"/>
      <c r="BE143" s="57"/>
      <c r="BF143" s="162" t="str">
        <f t="shared" si="696"/>
        <v>Afectat sau NU?</v>
      </c>
      <c r="BG143" s="160" t="str">
        <f t="shared" si="697"/>
        <v>-</v>
      </c>
      <c r="BH143" s="194" t="str">
        <f t="shared" si="698"/>
        <v>-</v>
      </c>
      <c r="BI143" s="162" t="str">
        <f t="shared" si="699"/>
        <v>Afectat sau NU?</v>
      </c>
      <c r="BJ143" s="160" t="str">
        <f t="shared" si="700"/>
        <v>-</v>
      </c>
      <c r="BK143" s="161" t="str">
        <f t="shared" si="701"/>
        <v>-</v>
      </c>
      <c r="BL143" s="200" t="str">
        <f t="shared" si="702"/>
        <v>Afectat sau NU?</v>
      </c>
      <c r="BM143" s="160" t="str">
        <f t="shared" si="703"/>
        <v>-</v>
      </c>
      <c r="BN143" s="161" t="str">
        <f t="shared" si="704"/>
        <v>-</v>
      </c>
    </row>
    <row r="144" spans="1:66" s="10" customFormat="1" ht="15" thickBot="1" x14ac:dyDescent="0.3">
      <c r="A144" s="140">
        <f t="shared" si="705"/>
        <v>129</v>
      </c>
      <c r="B144" s="141" t="s">
        <v>88</v>
      </c>
      <c r="C144" s="141" t="s">
        <v>81</v>
      </c>
      <c r="D144" s="142" t="s">
        <v>546</v>
      </c>
      <c r="E144" s="141">
        <v>64880</v>
      </c>
      <c r="F144" s="141" t="s">
        <v>547</v>
      </c>
      <c r="G144" s="141" t="s">
        <v>548</v>
      </c>
      <c r="H144" s="151">
        <v>580826.56000000006</v>
      </c>
      <c r="I144" s="151">
        <v>506856.89</v>
      </c>
      <c r="J144" s="151">
        <v>580826.56000000006</v>
      </c>
      <c r="K144" s="151">
        <v>506856.89</v>
      </c>
      <c r="L144" s="141" t="s">
        <v>88</v>
      </c>
      <c r="M144" s="141" t="s">
        <v>88</v>
      </c>
      <c r="N144" s="141" t="s">
        <v>549</v>
      </c>
      <c r="O144" s="141" t="s">
        <v>547</v>
      </c>
      <c r="P144" s="141" t="s">
        <v>88</v>
      </c>
      <c r="Q144" s="141" t="s">
        <v>88</v>
      </c>
      <c r="R144" s="141" t="s">
        <v>88</v>
      </c>
      <c r="S144" s="141" t="s">
        <v>88</v>
      </c>
      <c r="T144" s="141" t="s">
        <v>113</v>
      </c>
      <c r="U144" s="141"/>
      <c r="V144" s="141" t="s">
        <v>123</v>
      </c>
      <c r="W144" s="150" t="s">
        <v>125</v>
      </c>
      <c r="X144" s="143"/>
      <c r="Y144" s="144"/>
      <c r="Z144" s="143"/>
      <c r="AA144" s="144"/>
      <c r="AB144" s="141" t="s">
        <v>91</v>
      </c>
      <c r="AC144" s="141"/>
      <c r="AD144" s="165"/>
      <c r="AE144" s="145"/>
      <c r="AF144" s="146"/>
      <c r="AG144" s="147"/>
      <c r="AH144" s="146"/>
      <c r="AI144" s="147"/>
      <c r="AJ144" s="146"/>
      <c r="AK144" s="147"/>
      <c r="AL144" s="146"/>
      <c r="AM144" s="148"/>
      <c r="AN144" s="148"/>
      <c r="AO144" s="148"/>
      <c r="AP144" s="149" t="s">
        <v>545</v>
      </c>
      <c r="AQ144" s="67"/>
      <c r="AR144" s="159" t="str">
        <f t="shared" si="687"/>
        <v/>
      </c>
      <c r="AS144" s="160" t="str">
        <f t="shared" si="688"/>
        <v/>
      </c>
      <c r="AT144" s="194" t="str">
        <f t="shared" si="689"/>
        <v/>
      </c>
      <c r="AU144" s="159" t="str">
        <f t="shared" si="690"/>
        <v/>
      </c>
      <c r="AV144" s="160" t="str">
        <f t="shared" si="691"/>
        <v/>
      </c>
      <c r="AW144" s="161" t="str">
        <f t="shared" si="692"/>
        <v/>
      </c>
      <c r="AX144" s="186" t="str">
        <f t="shared" si="693"/>
        <v/>
      </c>
      <c r="AY144" s="160" t="str">
        <f t="shared" si="694"/>
        <v/>
      </c>
      <c r="AZ144" s="161" t="str">
        <f t="shared" si="695"/>
        <v/>
      </c>
      <c r="BA144" s="57"/>
      <c r="BB144" s="57"/>
      <c r="BC144" s="57"/>
      <c r="BD144" s="57"/>
      <c r="BE144" s="57"/>
      <c r="BF144" s="162" t="str">
        <f t="shared" si="696"/>
        <v>Afectat sau NU?</v>
      </c>
      <c r="BG144" s="160" t="str">
        <f t="shared" si="697"/>
        <v>-</v>
      </c>
      <c r="BH144" s="194" t="str">
        <f t="shared" si="698"/>
        <v>-</v>
      </c>
      <c r="BI144" s="162" t="str">
        <f t="shared" si="699"/>
        <v>Afectat sau NU?</v>
      </c>
      <c r="BJ144" s="160" t="str">
        <f t="shared" si="700"/>
        <v>-</v>
      </c>
      <c r="BK144" s="161" t="str">
        <f t="shared" si="701"/>
        <v>-</v>
      </c>
      <c r="BL144" s="200" t="str">
        <f t="shared" si="702"/>
        <v>Afectat sau NU?</v>
      </c>
      <c r="BM144" s="160" t="str">
        <f t="shared" si="703"/>
        <v>-</v>
      </c>
      <c r="BN144" s="161" t="str">
        <f t="shared" si="704"/>
        <v>-</v>
      </c>
    </row>
    <row r="145" spans="1:66" s="57" customFormat="1" ht="29.25" thickBot="1" x14ac:dyDescent="0.3">
      <c r="A145" s="90">
        <f t="shared" si="705"/>
        <v>130</v>
      </c>
      <c r="B145" s="91" t="s">
        <v>88</v>
      </c>
      <c r="C145" s="91" t="s">
        <v>81</v>
      </c>
      <c r="D145" s="92" t="s">
        <v>550</v>
      </c>
      <c r="E145" s="91">
        <v>116812</v>
      </c>
      <c r="F145" s="91" t="s">
        <v>551</v>
      </c>
      <c r="G145" s="91" t="s">
        <v>149</v>
      </c>
      <c r="H145" s="93">
        <v>483817.04</v>
      </c>
      <c r="I145" s="93">
        <v>543327.49</v>
      </c>
      <c r="J145" s="93">
        <v>483817.04</v>
      </c>
      <c r="K145" s="93">
        <v>543327.49</v>
      </c>
      <c r="L145" s="91" t="s">
        <v>88</v>
      </c>
      <c r="M145" s="91" t="s">
        <v>88</v>
      </c>
      <c r="N145" s="91" t="s">
        <v>552</v>
      </c>
      <c r="O145" s="91" t="s">
        <v>551</v>
      </c>
      <c r="P145" s="91" t="s">
        <v>88</v>
      </c>
      <c r="Q145" s="91" t="s">
        <v>88</v>
      </c>
      <c r="R145" s="91" t="s">
        <v>88</v>
      </c>
      <c r="S145" s="91" t="s">
        <v>88</v>
      </c>
      <c r="T145" s="91" t="s">
        <v>113</v>
      </c>
      <c r="U145" s="91"/>
      <c r="V145" s="91" t="s">
        <v>144</v>
      </c>
      <c r="W145" s="150" t="s">
        <v>125</v>
      </c>
      <c r="X145" s="82"/>
      <c r="Y145" s="81"/>
      <c r="Z145" s="82"/>
      <c r="AA145" s="81"/>
      <c r="AB145" s="91" t="s">
        <v>91</v>
      </c>
      <c r="AC145" s="91"/>
      <c r="AD145" s="135"/>
      <c r="AE145" s="318"/>
      <c r="AF145" s="132"/>
      <c r="AG145" s="131"/>
      <c r="AH145" s="132"/>
      <c r="AI145" s="131"/>
      <c r="AJ145" s="132"/>
      <c r="AK145" s="131"/>
      <c r="AL145" s="132"/>
      <c r="AM145" s="319"/>
      <c r="AN145" s="319"/>
      <c r="AO145" s="319"/>
      <c r="AP145" s="264" t="s">
        <v>240</v>
      </c>
      <c r="AQ145" s="67"/>
      <c r="AR145" s="265" t="str">
        <f t="shared" si="687"/>
        <v/>
      </c>
      <c r="AS145" s="266" t="str">
        <f t="shared" si="688"/>
        <v/>
      </c>
      <c r="AT145" s="267" t="str">
        <f t="shared" si="689"/>
        <v/>
      </c>
      <c r="AU145" s="268" t="str">
        <f t="shared" si="690"/>
        <v/>
      </c>
      <c r="AV145" s="266" t="str">
        <f t="shared" si="691"/>
        <v/>
      </c>
      <c r="AW145" s="269" t="str">
        <f t="shared" si="692"/>
        <v/>
      </c>
      <c r="AX145" s="265" t="str">
        <f t="shared" si="693"/>
        <v/>
      </c>
      <c r="AY145" s="266" t="str">
        <f t="shared" si="694"/>
        <v/>
      </c>
      <c r="AZ145" s="267" t="str">
        <f t="shared" si="695"/>
        <v/>
      </c>
      <c r="BF145" s="270" t="str">
        <f t="shared" si="696"/>
        <v>Afectat sau NU?</v>
      </c>
      <c r="BG145" s="266" t="str">
        <f t="shared" si="697"/>
        <v>-</v>
      </c>
      <c r="BH145" s="267" t="str">
        <f t="shared" si="698"/>
        <v>-</v>
      </c>
      <c r="BI145" s="271" t="str">
        <f t="shared" si="699"/>
        <v>Afectat sau NU?</v>
      </c>
      <c r="BJ145" s="266" t="str">
        <f t="shared" si="700"/>
        <v>-</v>
      </c>
      <c r="BK145" s="269" t="str">
        <f t="shared" si="701"/>
        <v>-</v>
      </c>
      <c r="BL145" s="98" t="str">
        <f t="shared" si="702"/>
        <v>Afectat sau NU?</v>
      </c>
      <c r="BM145" s="96" t="str">
        <f t="shared" si="703"/>
        <v>-</v>
      </c>
      <c r="BN145" s="97" t="str">
        <f t="shared" si="704"/>
        <v>-</v>
      </c>
    </row>
    <row r="146" spans="1:66" s="57" customFormat="1" ht="29.25" thickBot="1" x14ac:dyDescent="0.3">
      <c r="A146" s="90">
        <f t="shared" si="705"/>
        <v>131</v>
      </c>
      <c r="B146" s="91" t="s">
        <v>88</v>
      </c>
      <c r="C146" s="91" t="s">
        <v>81</v>
      </c>
      <c r="D146" s="92" t="s">
        <v>553</v>
      </c>
      <c r="E146" s="91">
        <v>41630</v>
      </c>
      <c r="F146" s="91" t="s">
        <v>393</v>
      </c>
      <c r="G146" s="91" t="s">
        <v>91</v>
      </c>
      <c r="H146" s="93">
        <v>523056.64000000001</v>
      </c>
      <c r="I146" s="93">
        <v>457084.35</v>
      </c>
      <c r="J146" s="93">
        <v>523056.64000000001</v>
      </c>
      <c r="K146" s="93">
        <v>457084.35</v>
      </c>
      <c r="L146" s="91" t="s">
        <v>88</v>
      </c>
      <c r="M146" s="91" t="s">
        <v>88</v>
      </c>
      <c r="N146" s="91" t="s">
        <v>394</v>
      </c>
      <c r="O146" s="91" t="s">
        <v>393</v>
      </c>
      <c r="P146" s="91" t="s">
        <v>88</v>
      </c>
      <c r="Q146" s="91" t="s">
        <v>88</v>
      </c>
      <c r="R146" s="91" t="s">
        <v>88</v>
      </c>
      <c r="S146" s="91" t="s">
        <v>88</v>
      </c>
      <c r="T146" s="91" t="s">
        <v>113</v>
      </c>
      <c r="U146" s="91"/>
      <c r="V146" s="91" t="s">
        <v>123</v>
      </c>
      <c r="W146" s="94" t="s">
        <v>145</v>
      </c>
      <c r="X146" s="82"/>
      <c r="Y146" s="81"/>
      <c r="Z146" s="82"/>
      <c r="AA146" s="81"/>
      <c r="AB146" s="91" t="s">
        <v>91</v>
      </c>
      <c r="AC146" s="91"/>
      <c r="AD146" s="135"/>
      <c r="AE146" s="318"/>
      <c r="AF146" s="132"/>
      <c r="AG146" s="131"/>
      <c r="AH146" s="132"/>
      <c r="AI146" s="131"/>
      <c r="AJ146" s="132"/>
      <c r="AK146" s="131"/>
      <c r="AL146" s="132"/>
      <c r="AM146" s="319"/>
      <c r="AN146" s="319"/>
      <c r="AO146" s="319"/>
      <c r="AP146" s="264" t="s">
        <v>240</v>
      </c>
      <c r="AQ146" s="67"/>
      <c r="AR146" s="265" t="str">
        <f t="shared" si="687"/>
        <v/>
      </c>
      <c r="AS146" s="266" t="str">
        <f t="shared" si="688"/>
        <v/>
      </c>
      <c r="AT146" s="267" t="str">
        <f t="shared" si="689"/>
        <v/>
      </c>
      <c r="AU146" s="268" t="str">
        <f t="shared" si="690"/>
        <v/>
      </c>
      <c r="AV146" s="266" t="str">
        <f t="shared" si="691"/>
        <v/>
      </c>
      <c r="AW146" s="269" t="str">
        <f t="shared" si="692"/>
        <v/>
      </c>
      <c r="AX146" s="265" t="str">
        <f t="shared" si="693"/>
        <v/>
      </c>
      <c r="AY146" s="266" t="str">
        <f t="shared" si="694"/>
        <v/>
      </c>
      <c r="AZ146" s="267" t="str">
        <f t="shared" si="695"/>
        <v/>
      </c>
      <c r="BF146" s="270" t="str">
        <f t="shared" si="696"/>
        <v>Afectat sau NU?</v>
      </c>
      <c r="BG146" s="266" t="str">
        <f t="shared" si="697"/>
        <v>-</v>
      </c>
      <c r="BH146" s="267" t="str">
        <f t="shared" si="698"/>
        <v>-</v>
      </c>
      <c r="BI146" s="271" t="str">
        <f t="shared" si="699"/>
        <v>Afectat sau NU?</v>
      </c>
      <c r="BJ146" s="266" t="str">
        <f t="shared" si="700"/>
        <v>-</v>
      </c>
      <c r="BK146" s="269" t="str">
        <f t="shared" si="701"/>
        <v>-</v>
      </c>
      <c r="BL146" s="98" t="str">
        <f t="shared" si="702"/>
        <v>Afectat sau NU?</v>
      </c>
      <c r="BM146" s="96" t="str">
        <f t="shared" si="703"/>
        <v>-</v>
      </c>
      <c r="BN146" s="97" t="str">
        <f t="shared" si="704"/>
        <v>-</v>
      </c>
    </row>
    <row r="147" spans="1:66" s="10" customFormat="1" ht="243" thickBot="1" x14ac:dyDescent="0.3">
      <c r="A147" s="90">
        <f t="shared" ref="A147:A152" si="706">A146+1</f>
        <v>132</v>
      </c>
      <c r="B147" s="91" t="s">
        <v>81</v>
      </c>
      <c r="C147" s="91" t="s">
        <v>88</v>
      </c>
      <c r="D147" s="92" t="s">
        <v>561</v>
      </c>
      <c r="E147" s="91">
        <v>77830</v>
      </c>
      <c r="F147" s="91" t="s">
        <v>558</v>
      </c>
      <c r="G147" s="91" t="s">
        <v>560</v>
      </c>
      <c r="H147" s="93">
        <v>360834.59</v>
      </c>
      <c r="I147" s="93">
        <v>395978.73</v>
      </c>
      <c r="J147" s="93">
        <v>360834.59</v>
      </c>
      <c r="K147" s="93">
        <v>395978.73</v>
      </c>
      <c r="L147" s="91" t="s">
        <v>88</v>
      </c>
      <c r="M147" s="91" t="s">
        <v>88</v>
      </c>
      <c r="N147" s="91" t="s">
        <v>555</v>
      </c>
      <c r="O147" s="91" t="s">
        <v>559</v>
      </c>
      <c r="P147" s="91" t="s">
        <v>88</v>
      </c>
      <c r="Q147" s="91" t="s">
        <v>88</v>
      </c>
      <c r="R147" s="91" t="s">
        <v>88</v>
      </c>
      <c r="S147" s="91" t="s">
        <v>88</v>
      </c>
      <c r="T147" s="91" t="s">
        <v>113</v>
      </c>
      <c r="U147" s="91" t="s">
        <v>556</v>
      </c>
      <c r="V147" s="91" t="s">
        <v>123</v>
      </c>
      <c r="W147" s="94" t="s">
        <v>88</v>
      </c>
      <c r="X147" s="82">
        <v>44502</v>
      </c>
      <c r="Y147" s="81">
        <v>0.41944444444444445</v>
      </c>
      <c r="Z147" s="82">
        <v>44502</v>
      </c>
      <c r="AA147" s="81">
        <v>0.58333333333333337</v>
      </c>
      <c r="AB147" s="91" t="s">
        <v>124</v>
      </c>
      <c r="AC147" s="91" t="s">
        <v>388</v>
      </c>
      <c r="AD147" s="135"/>
      <c r="AE147" s="309">
        <v>44502</v>
      </c>
      <c r="AF147" s="310">
        <v>0.41944444444444445</v>
      </c>
      <c r="AG147" s="311">
        <v>44502</v>
      </c>
      <c r="AH147" s="310">
        <v>0.5805555555555556</v>
      </c>
      <c r="AI147" s="311">
        <v>44502</v>
      </c>
      <c r="AJ147" s="310">
        <v>0.43124999999999997</v>
      </c>
      <c r="AK147" s="311">
        <v>44502</v>
      </c>
      <c r="AL147" s="310">
        <v>0.42638888888888887</v>
      </c>
      <c r="AM147" s="312" t="s">
        <v>557</v>
      </c>
      <c r="AN147" s="312" t="s">
        <v>440</v>
      </c>
      <c r="AO147" s="104"/>
      <c r="AP147" s="83"/>
      <c r="AQ147" s="67"/>
      <c r="AR147" s="98" t="str">
        <f t="shared" si="687"/>
        <v>Nu a fost afectat producator/consumator</v>
      </c>
      <c r="AS147" s="316" t="str">
        <f t="shared" si="688"/>
        <v>-</v>
      </c>
      <c r="AT147" s="317" t="str">
        <f t="shared" si="689"/>
        <v>-</v>
      </c>
      <c r="AU147" s="98" t="str">
        <f t="shared" si="690"/>
        <v>Nu a fost afectat producator/consumator</v>
      </c>
      <c r="AV147" s="316" t="str">
        <f t="shared" si="691"/>
        <v>-</v>
      </c>
      <c r="AW147" s="317" t="str">
        <f t="shared" si="692"/>
        <v>-</v>
      </c>
      <c r="AX147" s="98" t="str">
        <f t="shared" si="693"/>
        <v>Nu a fost afectat producator/consumator</v>
      </c>
      <c r="AY147" s="316" t="str">
        <f t="shared" si="694"/>
        <v>-</v>
      </c>
      <c r="AZ147" s="317" t="str">
        <f t="shared" si="695"/>
        <v>-</v>
      </c>
      <c r="BA147" s="57"/>
      <c r="BB147" s="57"/>
      <c r="BC147" s="57"/>
      <c r="BD147" s="57"/>
      <c r="BE147" s="57"/>
      <c r="BF147" s="98" t="str">
        <f t="shared" si="696"/>
        <v/>
      </c>
      <c r="BG147" s="96" t="str">
        <f t="shared" si="697"/>
        <v/>
      </c>
      <c r="BH147" s="97" t="str">
        <f t="shared" si="698"/>
        <v/>
      </c>
      <c r="BI147" s="98" t="str">
        <f t="shared" si="699"/>
        <v/>
      </c>
      <c r="BJ147" s="96" t="str">
        <f t="shared" si="700"/>
        <v/>
      </c>
      <c r="BK147" s="97" t="str">
        <f t="shared" si="701"/>
        <v/>
      </c>
      <c r="BL147" s="98" t="str">
        <f t="shared" si="702"/>
        <v/>
      </c>
      <c r="BM147" s="96" t="str">
        <f t="shared" si="703"/>
        <v/>
      </c>
      <c r="BN147" s="97" t="str">
        <f t="shared" si="704"/>
        <v/>
      </c>
    </row>
    <row r="148" spans="1:66" s="10" customFormat="1" ht="228.75" thickBot="1" x14ac:dyDescent="0.3">
      <c r="A148" s="90">
        <f t="shared" si="706"/>
        <v>133</v>
      </c>
      <c r="B148" s="91" t="s">
        <v>81</v>
      </c>
      <c r="C148" s="91" t="s">
        <v>88</v>
      </c>
      <c r="D148" s="92" t="s">
        <v>562</v>
      </c>
      <c r="E148" s="91">
        <v>146290</v>
      </c>
      <c r="F148" s="91" t="s">
        <v>563</v>
      </c>
      <c r="G148" s="91" t="s">
        <v>178</v>
      </c>
      <c r="H148" s="93">
        <v>598776.68999999994</v>
      </c>
      <c r="I148" s="93">
        <v>680641.13</v>
      </c>
      <c r="J148" s="93">
        <v>598776.68999999994</v>
      </c>
      <c r="K148" s="93">
        <v>680641.13</v>
      </c>
      <c r="L148" s="91" t="s">
        <v>88</v>
      </c>
      <c r="M148" s="91" t="s">
        <v>88</v>
      </c>
      <c r="N148" s="91" t="s">
        <v>564</v>
      </c>
      <c r="O148" s="91" t="s">
        <v>563</v>
      </c>
      <c r="P148" s="91" t="s">
        <v>88</v>
      </c>
      <c r="Q148" s="91" t="s">
        <v>88</v>
      </c>
      <c r="R148" s="91" t="s">
        <v>88</v>
      </c>
      <c r="S148" s="91" t="s">
        <v>88</v>
      </c>
      <c r="T148" s="91" t="s">
        <v>113</v>
      </c>
      <c r="U148" s="91" t="s">
        <v>565</v>
      </c>
      <c r="V148" s="91" t="s">
        <v>144</v>
      </c>
      <c r="W148" s="94" t="s">
        <v>88</v>
      </c>
      <c r="X148" s="82">
        <v>44502</v>
      </c>
      <c r="Y148" s="81">
        <v>0.80833333333333324</v>
      </c>
      <c r="Z148" s="82">
        <v>44502</v>
      </c>
      <c r="AA148" s="81">
        <v>0.91666666666666663</v>
      </c>
      <c r="AB148" s="91" t="s">
        <v>90</v>
      </c>
      <c r="AC148" s="91" t="s">
        <v>388</v>
      </c>
      <c r="AD148" s="135"/>
      <c r="AE148" s="309">
        <v>44502</v>
      </c>
      <c r="AF148" s="310">
        <v>0.80833333333333324</v>
      </c>
      <c r="AG148" s="311">
        <v>44503</v>
      </c>
      <c r="AH148" s="310">
        <v>0.375</v>
      </c>
      <c r="AI148" s="311">
        <v>44502</v>
      </c>
      <c r="AJ148" s="310">
        <v>0.82916666666666661</v>
      </c>
      <c r="AK148" s="311">
        <v>44502</v>
      </c>
      <c r="AL148" s="310">
        <v>0.82013888888888886</v>
      </c>
      <c r="AM148" s="312" t="s">
        <v>88</v>
      </c>
      <c r="AN148" s="312" t="s">
        <v>390</v>
      </c>
      <c r="AO148" s="104"/>
      <c r="AP148" s="83"/>
      <c r="AQ148" s="67"/>
      <c r="AR148" s="98">
        <f t="shared" si="687"/>
        <v>0.28333333338377997</v>
      </c>
      <c r="AS148" s="316">
        <f t="shared" si="688"/>
        <v>1</v>
      </c>
      <c r="AT148" s="317">
        <f t="shared" si="689"/>
        <v>1</v>
      </c>
      <c r="AU148" s="98">
        <f t="shared" si="690"/>
        <v>0.50000000005820766</v>
      </c>
      <c r="AV148" s="316">
        <f t="shared" si="691"/>
        <v>48</v>
      </c>
      <c r="AW148" s="317">
        <f t="shared" si="692"/>
        <v>48</v>
      </c>
      <c r="AX148" s="98">
        <f t="shared" si="693"/>
        <v>13.599999999976717</v>
      </c>
      <c r="AY148" s="316">
        <f t="shared" si="694"/>
        <v>0</v>
      </c>
      <c r="AZ148" s="317">
        <f t="shared" si="695"/>
        <v>0</v>
      </c>
      <c r="BA148" s="57"/>
      <c r="BB148" s="57"/>
      <c r="BC148" s="57"/>
      <c r="BD148" s="57"/>
      <c r="BE148" s="57"/>
      <c r="BF148" s="98" t="str">
        <f t="shared" si="696"/>
        <v/>
      </c>
      <c r="BG148" s="96" t="str">
        <f t="shared" si="697"/>
        <v/>
      </c>
      <c r="BH148" s="97" t="str">
        <f t="shared" si="698"/>
        <v/>
      </c>
      <c r="BI148" s="98" t="str">
        <f t="shared" si="699"/>
        <v/>
      </c>
      <c r="BJ148" s="96" t="str">
        <f t="shared" si="700"/>
        <v/>
      </c>
      <c r="BK148" s="97" t="str">
        <f t="shared" si="701"/>
        <v/>
      </c>
      <c r="BL148" s="98" t="str">
        <f t="shared" si="702"/>
        <v/>
      </c>
      <c r="BM148" s="96" t="str">
        <f t="shared" si="703"/>
        <v/>
      </c>
      <c r="BN148" s="97" t="str">
        <f t="shared" si="704"/>
        <v/>
      </c>
    </row>
    <row r="149" spans="1:66" s="10" customFormat="1" ht="29.25" thickBot="1" x14ac:dyDescent="0.3">
      <c r="A149" s="90">
        <f t="shared" si="706"/>
        <v>134</v>
      </c>
      <c r="B149" s="91" t="s">
        <v>81</v>
      </c>
      <c r="C149" s="91" t="s">
        <v>88</v>
      </c>
      <c r="D149" s="92" t="s">
        <v>572</v>
      </c>
      <c r="E149" s="91">
        <v>70101</v>
      </c>
      <c r="F149" s="91" t="s">
        <v>566</v>
      </c>
      <c r="G149" s="91" t="s">
        <v>518</v>
      </c>
      <c r="H149" s="93">
        <v>399063.91</v>
      </c>
      <c r="I149" s="93">
        <v>320720.40000000002</v>
      </c>
      <c r="J149" s="93">
        <v>399063.91</v>
      </c>
      <c r="K149" s="93">
        <v>320720.40000000002</v>
      </c>
      <c r="L149" s="91" t="s">
        <v>88</v>
      </c>
      <c r="M149" s="91" t="s">
        <v>88</v>
      </c>
      <c r="N149" s="91" t="s">
        <v>567</v>
      </c>
      <c r="O149" s="91" t="s">
        <v>568</v>
      </c>
      <c r="P149" s="91" t="s">
        <v>88</v>
      </c>
      <c r="Q149" s="91" t="s">
        <v>88</v>
      </c>
      <c r="R149" s="91" t="s">
        <v>88</v>
      </c>
      <c r="S149" s="91" t="s">
        <v>88</v>
      </c>
      <c r="T149" s="91" t="s">
        <v>97</v>
      </c>
      <c r="U149" s="91" t="s">
        <v>570</v>
      </c>
      <c r="V149" s="91" t="s">
        <v>569</v>
      </c>
      <c r="W149" s="94" t="s">
        <v>88</v>
      </c>
      <c r="X149" s="82">
        <v>44505</v>
      </c>
      <c r="Y149" s="81">
        <v>0.37847222222222227</v>
      </c>
      <c r="Z149" s="82">
        <v>44505</v>
      </c>
      <c r="AA149" s="81">
        <v>0.70833333333333337</v>
      </c>
      <c r="AB149" s="91" t="s">
        <v>124</v>
      </c>
      <c r="AC149" s="91" t="s">
        <v>388</v>
      </c>
      <c r="AD149" s="135"/>
      <c r="AE149" s="309">
        <v>44505</v>
      </c>
      <c r="AF149" s="310">
        <v>0.37847222222222227</v>
      </c>
      <c r="AG149" s="311">
        <v>44505</v>
      </c>
      <c r="AH149" s="310">
        <v>0.51388888888888895</v>
      </c>
      <c r="AI149" s="311">
        <v>44505</v>
      </c>
      <c r="AJ149" s="310">
        <v>0.40138888888888885</v>
      </c>
      <c r="AK149" s="311">
        <v>44505</v>
      </c>
      <c r="AL149" s="310">
        <v>0.3972222222222222</v>
      </c>
      <c r="AM149" s="312" t="s">
        <v>571</v>
      </c>
      <c r="AN149" s="312" t="s">
        <v>390</v>
      </c>
      <c r="AO149" s="104"/>
      <c r="AP149" s="83"/>
      <c r="AQ149" s="67"/>
      <c r="AR149" s="98">
        <f t="shared" ref="AR149" si="707">IF(B149="X",IF(AN149="","Afectat sau NU?",IF(AN149="DA",IF(((AK149+AL149)-(AE149+AF149))*24&lt;-720,"Neinformat",((AK149+AL149)-(AE149+AF149))*24),"Nu a fost afectat producator/consumator")),"")</f>
        <v>0.45000000006984919</v>
      </c>
      <c r="AS149" s="316">
        <f t="shared" ref="AS149" si="708">IF(B149="X",IF(AN149="DA",IF(AR149&lt;6,LEN(TRIM(V149))-LEN(SUBSTITUTE(V149,CHAR(44),""))+1,0),"-"),"")</f>
        <v>1</v>
      </c>
      <c r="AT149" s="317">
        <f t="shared" ref="AT149" si="709">IF(B149="X",IF(AN149="DA",LEN(TRIM(V149))-LEN(SUBSTITUTE(V149,CHAR(44),""))+1,"-"),"")</f>
        <v>1</v>
      </c>
      <c r="AU149" s="98">
        <f t="shared" ref="AU149" si="710">IF(B149="X",IF(AN149="","Afectat sau NU?",IF(AN149="DA",IF(((AI149+AJ149)-(AE149+AF149))*24&lt;-720,"Neinformat",((AI149+AJ149)-(AE149+AF149))*24),"Nu a fost afectat producator/consumator")),"")</f>
        <v>0.55000000004656613</v>
      </c>
      <c r="AV149" s="316">
        <f t="shared" ref="AV149" si="711">IF(B149="X",IF(AN149="DA",IF(AU149&lt;6,LEN(TRIM(U149))-LEN(SUBSTITUTE(U149,CHAR(44),""))+1,0),"-"),"")</f>
        <v>1</v>
      </c>
      <c r="AW149" s="317">
        <f t="shared" ref="AW149" si="712">IF(B149="X",IF(AN149="DA",LEN(TRIM(U149))-LEN(SUBSTITUTE(U149,CHAR(44),""))+1,"-"),"")</f>
        <v>1</v>
      </c>
      <c r="AX149" s="98">
        <f t="shared" ref="AX149" si="713">IF(B149="X",IF(AN149="","Afectat sau NU?",IF(AN149="DA",((AG149+AH149)-(AE149+AF149))*24,"Nu a fost afectat producator/consumator")),"")</f>
        <v>3.2500000001164153</v>
      </c>
      <c r="AY149" s="316">
        <f t="shared" ref="AY149" si="714">IF(B149="X",IF(AN149="DA",IF(AX149&gt;24,IF(BA149="NU",0,LEN(TRIM(V149))-LEN(SUBSTITUTE(V149,CHAR(44),""))+1),0),"-"),"")</f>
        <v>0</v>
      </c>
      <c r="AZ149" s="317">
        <f t="shared" ref="AZ149" si="715">IF(B149="X",IF(AN149="DA",IF(AX149&gt;24,LEN(TRIM(V149))-LEN(SUBSTITUTE(V149,CHAR(44),""))+1,0),"-"),"")</f>
        <v>0</v>
      </c>
      <c r="BA149" s="57"/>
      <c r="BB149" s="57"/>
      <c r="BC149" s="57"/>
      <c r="BD149" s="57"/>
      <c r="BE149" s="57"/>
      <c r="BF149" s="98" t="str">
        <f t="shared" ref="BF149" si="716">IF(C149="X",IF(AN149="","Afectat sau NU?",IF(AN149="DA",IF(AK149="","Neinformat",NETWORKDAYS(AK149+AL149,AE149+AF149,$BS$2:$BS$14)-2),"Nu a fost afectat producator/consumator")),"")</f>
        <v/>
      </c>
      <c r="BG149" s="96" t="str">
        <f t="shared" ref="BG149" si="717">IF(C149="X",IF(AN149="DA",IF(AND(BF149&gt;=5,AK149&lt;&gt;""),LEN(TRIM(V149))-LEN(SUBSTITUTE(V149,CHAR(44),""))+1,0),"-"),"")</f>
        <v/>
      </c>
      <c r="BH149" s="97" t="str">
        <f t="shared" ref="BH149" si="718">IF(C149="X",IF(AN149="DA",LEN(TRIM(V149))-LEN(SUBSTITUTE(V149,CHAR(44),""))+1,"-"),"")</f>
        <v/>
      </c>
      <c r="BI149" s="98" t="str">
        <f t="shared" ref="BI149" si="719">IF(C149="X",IF(AN149="","Afectat sau NU?",IF(AN149="DA",IF(AI149="","Neinformat",NETWORKDAYS(AI149+AJ149,AE149+AF149,$BS$2:$BS$14)-2),"Nu a fost afectat producator/consumator")),"")</f>
        <v/>
      </c>
      <c r="BJ149" s="96" t="str">
        <f t="shared" ref="BJ149" si="720">IF(C149="X",IF(AN149="DA",IF(AND(BI149&gt;=5,AI149&lt;&gt;""),LEN(TRIM(U149))-LEN(SUBSTITUTE(U149,CHAR(44),""))+1,0),"-"),"")</f>
        <v/>
      </c>
      <c r="BK149" s="97" t="str">
        <f t="shared" ref="BK149" si="721">IF(C149="X",IF(AN149="DA",LEN(TRIM(U149))-LEN(SUBSTITUTE(U149,CHAR(44),""))+1,"-"),"")</f>
        <v/>
      </c>
      <c r="BL149" s="98" t="str">
        <f t="shared" ref="BL149" si="722">IF(C149="X",IF(AN149="","Afectat sau NU?",IF(AN149="DA",((AG149+AH149)-(Z149+AA149))*24,"Nu a fost afectat producator/consumator")),"")</f>
        <v/>
      </c>
      <c r="BM149" s="96" t="str">
        <f t="shared" ref="BM149" si="723">IF(C149="X",IF(AN149&lt;&gt;"DA","-",IF(AND(AN149="DA",BL149&lt;=0),LEN(TRIM(V149))-LEN(SUBSTITUTE(V149,CHAR(44),""))+1+LEN(TRIM(U149))-LEN(SUBSTITUTE(U149,CHAR(44),""))+1,0)),"")</f>
        <v/>
      </c>
      <c r="BN149" s="97" t="str">
        <f t="shared" ref="BN149" si="724">IF(C149="X",IF(AN149="DA",LEN(TRIM(V149))-LEN(SUBSTITUTE(V149,CHAR(44),""))+1+LEN(TRIM(U149))-LEN(SUBSTITUTE(U149,CHAR(44),""))+1,"-"),"")</f>
        <v/>
      </c>
    </row>
    <row r="150" spans="1:66" s="10" customFormat="1" ht="29.25" thickBot="1" x14ac:dyDescent="0.3">
      <c r="A150" s="90">
        <f t="shared" si="706"/>
        <v>135</v>
      </c>
      <c r="B150" s="91" t="s">
        <v>81</v>
      </c>
      <c r="C150" s="91" t="s">
        <v>88</v>
      </c>
      <c r="D150" s="92" t="s">
        <v>578</v>
      </c>
      <c r="E150" s="91">
        <v>78864</v>
      </c>
      <c r="F150" s="91" t="s">
        <v>575</v>
      </c>
      <c r="G150" s="91" t="s">
        <v>560</v>
      </c>
      <c r="H150" s="93">
        <v>379651.02</v>
      </c>
      <c r="I150" s="93">
        <v>377092.86</v>
      </c>
      <c r="J150" s="93">
        <v>379651.02</v>
      </c>
      <c r="K150" s="93">
        <v>377092.86</v>
      </c>
      <c r="L150" s="91" t="s">
        <v>88</v>
      </c>
      <c r="M150" s="91" t="s">
        <v>88</v>
      </c>
      <c r="N150" s="91" t="s">
        <v>88</v>
      </c>
      <c r="O150" s="91" t="s">
        <v>88</v>
      </c>
      <c r="P150" s="91" t="s">
        <v>88</v>
      </c>
      <c r="Q150" s="91" t="s">
        <v>88</v>
      </c>
      <c r="R150" s="91" t="s">
        <v>576</v>
      </c>
      <c r="S150" s="91" t="s">
        <v>575</v>
      </c>
      <c r="T150" s="91" t="s">
        <v>360</v>
      </c>
      <c r="U150" s="91" t="s">
        <v>577</v>
      </c>
      <c r="V150" s="91" t="s">
        <v>577</v>
      </c>
      <c r="W150" s="94" t="s">
        <v>88</v>
      </c>
      <c r="X150" s="82">
        <v>44509</v>
      </c>
      <c r="Y150" s="81">
        <v>0.68333333333333324</v>
      </c>
      <c r="Z150" s="82">
        <v>44513</v>
      </c>
      <c r="AA150" s="81">
        <v>0.66666666666666663</v>
      </c>
      <c r="AB150" s="91" t="s">
        <v>124</v>
      </c>
      <c r="AC150" s="91" t="s">
        <v>388</v>
      </c>
      <c r="AD150" s="135"/>
      <c r="AE150" s="309">
        <v>44509</v>
      </c>
      <c r="AF150" s="310">
        <v>0.68333333333333324</v>
      </c>
      <c r="AG150" s="311">
        <v>44512</v>
      </c>
      <c r="AH150" s="310">
        <v>0.79722222222222217</v>
      </c>
      <c r="AI150" s="311">
        <v>44509</v>
      </c>
      <c r="AJ150" s="310">
        <v>0.71458333333333324</v>
      </c>
      <c r="AK150" s="311">
        <v>44509</v>
      </c>
      <c r="AL150" s="310">
        <v>0.70763888888888893</v>
      </c>
      <c r="AM150" s="312" t="s">
        <v>579</v>
      </c>
      <c r="AN150" s="312" t="s">
        <v>390</v>
      </c>
      <c r="AO150" s="104"/>
      <c r="AP150" s="83"/>
      <c r="AQ150" s="67"/>
      <c r="AR150" s="98">
        <f t="shared" ref="AR150:AR151" si="725">IF(B150="X",IF(AN150="","Afectat sau NU?",IF(AN150="DA",IF(((AK150+AL150)-(AE150+AF150))*24&lt;-720,"Neinformat",((AK150+AL150)-(AE150+AF150))*24),"Nu a fost afectat producator/consumator")),"")</f>
        <v>0.58333333331393078</v>
      </c>
      <c r="AS150" s="316">
        <f t="shared" ref="AS150:AS151" si="726">IF(B150="X",IF(AN150="DA",IF(AR150&lt;6,LEN(TRIM(V150))-LEN(SUBSTITUTE(V150,CHAR(44),""))+1,0),"-"),"")</f>
        <v>1</v>
      </c>
      <c r="AT150" s="317">
        <f t="shared" ref="AT150:AT151" si="727">IF(B150="X",IF(AN150="DA",LEN(TRIM(V150))-LEN(SUBSTITUTE(V150,CHAR(44),""))+1,"-"),"")</f>
        <v>1</v>
      </c>
      <c r="AU150" s="98">
        <f t="shared" ref="AU150:AU151" si="728">IF(B150="X",IF(AN150="","Afectat sau NU?",IF(AN150="DA",IF(((AI150+AJ150)-(AE150+AF150))*24&lt;-720,"Neinformat",((AI150+AJ150)-(AE150+AF150))*24),"Nu a fost afectat producator/consumator")),"")</f>
        <v>0.75</v>
      </c>
      <c r="AV150" s="316">
        <f t="shared" ref="AV150:AV151" si="729">IF(B150="X",IF(AN150="DA",IF(AU150&lt;6,LEN(TRIM(U150))-LEN(SUBSTITUTE(U150,CHAR(44),""))+1,0),"-"),"")</f>
        <v>1</v>
      </c>
      <c r="AW150" s="317">
        <f t="shared" ref="AW150:AW151" si="730">IF(B150="X",IF(AN150="DA",LEN(TRIM(U150))-LEN(SUBSTITUTE(U150,CHAR(44),""))+1,"-"),"")</f>
        <v>1</v>
      </c>
      <c r="AX150" s="98">
        <f t="shared" ref="AX150:AX151" si="731">IF(B150="X",IF(AN150="","Afectat sau NU?",IF(AN150="DA",((AG150+AH150)-(AE150+AF150))*24,"Nu a fost afectat producator/consumator")),"")</f>
        <v>74.733333333337214</v>
      </c>
      <c r="AY150" s="316">
        <f t="shared" ref="AY150:AY151" si="732">IF(B150="X",IF(AN150="DA",IF(AX150&gt;24,IF(BA150="NU",0,LEN(TRIM(V150))-LEN(SUBSTITUTE(V150,CHAR(44),""))+1),0),"-"),"")</f>
        <v>1</v>
      </c>
      <c r="AZ150" s="317">
        <f t="shared" ref="AZ150:AZ151" si="733">IF(B150="X",IF(AN150="DA",IF(AX150&gt;24,LEN(TRIM(V150))-LEN(SUBSTITUTE(V150,CHAR(44),""))+1,0),"-"),"")</f>
        <v>1</v>
      </c>
      <c r="BA150" s="57" t="s">
        <v>390</v>
      </c>
      <c r="BB150" s="57"/>
      <c r="BC150" s="57"/>
      <c r="BD150" s="57"/>
      <c r="BE150" s="57"/>
      <c r="BF150" s="98" t="str">
        <f t="shared" ref="BF150:BF151" si="734">IF(C150="X",IF(AN150="","Afectat sau NU?",IF(AN150="DA",IF(AK150="","Neinformat",NETWORKDAYS(AK150+AL150,AE150+AF150,$BS$2:$BS$14)-2),"Nu a fost afectat producator/consumator")),"")</f>
        <v/>
      </c>
      <c r="BG150" s="96" t="str">
        <f t="shared" ref="BG150:BG151" si="735">IF(C150="X",IF(AN150="DA",IF(AND(BF150&gt;=5,AK150&lt;&gt;""),LEN(TRIM(V150))-LEN(SUBSTITUTE(V150,CHAR(44),""))+1,0),"-"),"")</f>
        <v/>
      </c>
      <c r="BH150" s="97" t="str">
        <f t="shared" ref="BH150:BH151" si="736">IF(C150="X",IF(AN150="DA",LEN(TRIM(V150))-LEN(SUBSTITUTE(V150,CHAR(44),""))+1,"-"),"")</f>
        <v/>
      </c>
      <c r="BI150" s="98" t="str">
        <f t="shared" ref="BI150:BI151" si="737">IF(C150="X",IF(AN150="","Afectat sau NU?",IF(AN150="DA",IF(AI150="","Neinformat",NETWORKDAYS(AI150+AJ150,AE150+AF150,$BS$2:$BS$14)-2),"Nu a fost afectat producator/consumator")),"")</f>
        <v/>
      </c>
      <c r="BJ150" s="96" t="str">
        <f t="shared" ref="BJ150:BJ151" si="738">IF(C150="X",IF(AN150="DA",IF(AND(BI150&gt;=5,AI150&lt;&gt;""),LEN(TRIM(U150))-LEN(SUBSTITUTE(U150,CHAR(44),""))+1,0),"-"),"")</f>
        <v/>
      </c>
      <c r="BK150" s="97" t="str">
        <f t="shared" ref="BK150:BK151" si="739">IF(C150="X",IF(AN150="DA",LEN(TRIM(U150))-LEN(SUBSTITUTE(U150,CHAR(44),""))+1,"-"),"")</f>
        <v/>
      </c>
      <c r="BL150" s="98" t="str">
        <f t="shared" ref="BL150:BL151" si="740">IF(C150="X",IF(AN150="","Afectat sau NU?",IF(AN150="DA",((AG150+AH150)-(Z150+AA150))*24,"Nu a fost afectat producator/consumator")),"")</f>
        <v/>
      </c>
      <c r="BM150" s="96" t="str">
        <f t="shared" ref="BM150:BM151" si="741">IF(C150="X",IF(AN150&lt;&gt;"DA","-",IF(AND(AN150="DA",BL150&lt;=0),LEN(TRIM(V150))-LEN(SUBSTITUTE(V150,CHAR(44),""))+1+LEN(TRIM(U150))-LEN(SUBSTITUTE(U150,CHAR(44),""))+1,0)),"")</f>
        <v/>
      </c>
      <c r="BN150" s="97" t="str">
        <f t="shared" ref="BN150:BN151" si="742">IF(C150="X",IF(AN150="DA",LEN(TRIM(V150))-LEN(SUBSTITUTE(V150,CHAR(44),""))+1+LEN(TRIM(U150))-LEN(SUBSTITUTE(U150,CHAR(44),""))+1,"-"),"")</f>
        <v/>
      </c>
    </row>
    <row r="151" spans="1:66" s="10" customFormat="1" ht="228.75" thickBot="1" x14ac:dyDescent="0.3">
      <c r="A151" s="90">
        <f t="shared" si="706"/>
        <v>136</v>
      </c>
      <c r="B151" s="91" t="s">
        <v>81</v>
      </c>
      <c r="C151" s="91" t="s">
        <v>88</v>
      </c>
      <c r="D151" s="92" t="s">
        <v>583</v>
      </c>
      <c r="E151" s="91">
        <v>77821</v>
      </c>
      <c r="F151" s="91" t="s">
        <v>582</v>
      </c>
      <c r="G151" s="91" t="s">
        <v>560</v>
      </c>
      <c r="H151" s="93">
        <v>364761.67</v>
      </c>
      <c r="I151" s="93">
        <v>390601.94</v>
      </c>
      <c r="J151" s="93">
        <v>364761.67</v>
      </c>
      <c r="K151" s="93">
        <v>390601.94</v>
      </c>
      <c r="L151" s="91" t="s">
        <v>88</v>
      </c>
      <c r="M151" s="91" t="s">
        <v>88</v>
      </c>
      <c r="N151" s="91" t="s">
        <v>581</v>
      </c>
      <c r="O151" s="91" t="s">
        <v>584</v>
      </c>
      <c r="P151" s="91" t="s">
        <v>88</v>
      </c>
      <c r="Q151" s="91" t="s">
        <v>88</v>
      </c>
      <c r="R151" s="91" t="s">
        <v>88</v>
      </c>
      <c r="S151" s="91" t="s">
        <v>88</v>
      </c>
      <c r="T151" s="91" t="s">
        <v>113</v>
      </c>
      <c r="U151" s="91" t="s">
        <v>580</v>
      </c>
      <c r="V151" s="91" t="s">
        <v>123</v>
      </c>
      <c r="W151" s="94" t="s">
        <v>88</v>
      </c>
      <c r="X151" s="82">
        <v>44519</v>
      </c>
      <c r="Y151" s="81">
        <v>0.41875000000000001</v>
      </c>
      <c r="Z151" s="82">
        <v>44519</v>
      </c>
      <c r="AA151" s="81">
        <v>0.54166666666666663</v>
      </c>
      <c r="AB151" s="91" t="s">
        <v>124</v>
      </c>
      <c r="AC151" s="91" t="s">
        <v>388</v>
      </c>
      <c r="AD151" s="135"/>
      <c r="AE151" s="309">
        <v>44519</v>
      </c>
      <c r="AF151" s="310">
        <v>0.41875000000000001</v>
      </c>
      <c r="AG151" s="311">
        <v>44519</v>
      </c>
      <c r="AH151" s="310">
        <v>0.45833333333333331</v>
      </c>
      <c r="AI151" s="311">
        <v>44519</v>
      </c>
      <c r="AJ151" s="310">
        <v>0.43611111111111112</v>
      </c>
      <c r="AK151" s="311">
        <v>44519</v>
      </c>
      <c r="AL151" s="310">
        <v>0.42708333333333331</v>
      </c>
      <c r="AM151" s="312" t="s">
        <v>585</v>
      </c>
      <c r="AN151" s="312" t="s">
        <v>390</v>
      </c>
      <c r="AO151" s="104"/>
      <c r="AP151" s="83"/>
      <c r="AQ151" s="67"/>
      <c r="AR151" s="98">
        <f t="shared" si="725"/>
        <v>0.20000000012805685</v>
      </c>
      <c r="AS151" s="316">
        <f t="shared" si="726"/>
        <v>1</v>
      </c>
      <c r="AT151" s="317">
        <f t="shared" si="727"/>
        <v>1</v>
      </c>
      <c r="AU151" s="98">
        <f t="shared" si="728"/>
        <v>0.41666666680248454</v>
      </c>
      <c r="AV151" s="316">
        <f t="shared" si="729"/>
        <v>46</v>
      </c>
      <c r="AW151" s="317">
        <f t="shared" si="730"/>
        <v>46</v>
      </c>
      <c r="AX151" s="98">
        <f t="shared" si="731"/>
        <v>0.95000000012805685</v>
      </c>
      <c r="AY151" s="316">
        <f t="shared" si="732"/>
        <v>0</v>
      </c>
      <c r="AZ151" s="317">
        <f t="shared" si="733"/>
        <v>0</v>
      </c>
      <c r="BA151" s="57"/>
      <c r="BB151" s="57"/>
      <c r="BC151" s="57"/>
      <c r="BD151" s="57"/>
      <c r="BE151" s="57"/>
      <c r="BF151" s="98" t="str">
        <f t="shared" si="734"/>
        <v/>
      </c>
      <c r="BG151" s="96" t="str">
        <f t="shared" si="735"/>
        <v/>
      </c>
      <c r="BH151" s="97" t="str">
        <f t="shared" si="736"/>
        <v/>
      </c>
      <c r="BI151" s="98" t="str">
        <f t="shared" si="737"/>
        <v/>
      </c>
      <c r="BJ151" s="96" t="str">
        <f t="shared" si="738"/>
        <v/>
      </c>
      <c r="BK151" s="97" t="str">
        <f t="shared" si="739"/>
        <v/>
      </c>
      <c r="BL151" s="98" t="str">
        <f t="shared" si="740"/>
        <v/>
      </c>
      <c r="BM151" s="96" t="str">
        <f t="shared" si="741"/>
        <v/>
      </c>
      <c r="BN151" s="97" t="str">
        <f t="shared" si="742"/>
        <v/>
      </c>
    </row>
    <row r="152" spans="1:66" s="10" customFormat="1" ht="114.75" thickBot="1" x14ac:dyDescent="0.3">
      <c r="A152" s="90">
        <f t="shared" si="706"/>
        <v>137</v>
      </c>
      <c r="B152" s="91" t="s">
        <v>81</v>
      </c>
      <c r="C152" s="91" t="s">
        <v>88</v>
      </c>
      <c r="D152" s="92" t="s">
        <v>586</v>
      </c>
      <c r="E152" s="91">
        <v>157255</v>
      </c>
      <c r="F152" s="91" t="s">
        <v>419</v>
      </c>
      <c r="G152" s="91" t="s">
        <v>420</v>
      </c>
      <c r="H152" s="93">
        <v>213459.45</v>
      </c>
      <c r="I152" s="93">
        <v>487919.34</v>
      </c>
      <c r="J152" s="93">
        <v>213459.45</v>
      </c>
      <c r="K152" s="93">
        <v>487919.34</v>
      </c>
      <c r="L152" s="91" t="s">
        <v>88</v>
      </c>
      <c r="M152" s="91" t="s">
        <v>88</v>
      </c>
      <c r="N152" s="91" t="s">
        <v>421</v>
      </c>
      <c r="O152" s="91" t="s">
        <v>419</v>
      </c>
      <c r="P152" s="91" t="s">
        <v>88</v>
      </c>
      <c r="Q152" s="91" t="s">
        <v>88</v>
      </c>
      <c r="R152" s="91" t="s">
        <v>88</v>
      </c>
      <c r="S152" s="91" t="s">
        <v>88</v>
      </c>
      <c r="T152" s="91" t="s">
        <v>113</v>
      </c>
      <c r="U152" s="91" t="s">
        <v>588</v>
      </c>
      <c r="V152" s="91" t="s">
        <v>422</v>
      </c>
      <c r="W152" s="94" t="s">
        <v>88</v>
      </c>
      <c r="X152" s="82">
        <v>44523</v>
      </c>
      <c r="Y152" s="81">
        <v>0.36805555555555558</v>
      </c>
      <c r="Z152" s="82">
        <v>44523</v>
      </c>
      <c r="AA152" s="81">
        <v>0.66666666666666663</v>
      </c>
      <c r="AB152" s="91" t="s">
        <v>210</v>
      </c>
      <c r="AC152" s="91" t="s">
        <v>388</v>
      </c>
      <c r="AD152" s="135"/>
      <c r="AE152" s="309">
        <v>44523</v>
      </c>
      <c r="AF152" s="310">
        <v>0.36805555555555558</v>
      </c>
      <c r="AG152" s="311">
        <v>44523</v>
      </c>
      <c r="AH152" s="310">
        <v>0.56944444444444442</v>
      </c>
      <c r="AI152" s="311">
        <v>44523</v>
      </c>
      <c r="AJ152" s="310">
        <v>0.39444444444444443</v>
      </c>
      <c r="AK152" s="311">
        <v>44523</v>
      </c>
      <c r="AL152" s="310">
        <v>0.39027777777777778</v>
      </c>
      <c r="AM152" s="312" t="s">
        <v>587</v>
      </c>
      <c r="AN152" s="312" t="s">
        <v>390</v>
      </c>
      <c r="AO152" s="104"/>
      <c r="AP152" s="83"/>
      <c r="AQ152" s="67"/>
      <c r="AR152" s="98">
        <f t="shared" ref="AR152:AR153" si="743">IF(B152="X",IF(AN152="","Afectat sau NU?",IF(AN152="DA",IF(((AK152+AL152)-(AE152+AF152))*24&lt;-720,"Neinformat",((AK152+AL152)-(AE152+AF152))*24),"Nu a fost afectat producator/consumator")),"")</f>
        <v>0.53333333332557231</v>
      </c>
      <c r="AS152" s="316">
        <f t="shared" ref="AS152:AS153" si="744">IF(B152="X",IF(AN152="DA",IF(AR152&lt;6,LEN(TRIM(V152))-LEN(SUBSTITUTE(V152,CHAR(44),""))+1,0),"-"),"")</f>
        <v>1</v>
      </c>
      <c r="AT152" s="317">
        <f t="shared" ref="AT152:AT153" si="745">IF(B152="X",IF(AN152="DA",LEN(TRIM(V152))-LEN(SUBSTITUTE(V152,CHAR(44),""))+1,"-"),"")</f>
        <v>1</v>
      </c>
      <c r="AU152" s="98">
        <f t="shared" ref="AU152:AU153" si="746">IF(B152="X",IF(AN152="","Afectat sau NU?",IF(AN152="DA",IF(((AI152+AJ152)-(AE152+AF152))*24&lt;-720,"Neinformat",((AI152+AJ152)-(AE152+AF152))*24),"Nu a fost afectat producator/consumator")),"")</f>
        <v>0.63333333330228925</v>
      </c>
      <c r="AV152" s="316">
        <f t="shared" ref="AV152:AV153" si="747">IF(B152="X",IF(AN152="DA",IF(AU152&lt;6,LEN(TRIM(U152))-LEN(SUBSTITUTE(U152,CHAR(44),""))+1,0),"-"),"")</f>
        <v>22</v>
      </c>
      <c r="AW152" s="317">
        <f t="shared" ref="AW152:AW153" si="748">IF(B152="X",IF(AN152="DA",LEN(TRIM(U152))-LEN(SUBSTITUTE(U152,CHAR(44),""))+1,"-"),"")</f>
        <v>22</v>
      </c>
      <c r="AX152" s="98">
        <f t="shared" ref="AX152:AX153" si="749">IF(B152="X",IF(AN152="","Afectat sau NU?",IF(AN152="DA",((AG152+AH152)-(AE152+AF152))*24,"Nu a fost afectat producator/consumator")),"")</f>
        <v>4.8333333333721384</v>
      </c>
      <c r="AY152" s="316">
        <f t="shared" ref="AY152:AY153" si="750">IF(B152="X",IF(AN152="DA",IF(AX152&gt;24,IF(BA152="NU",0,LEN(TRIM(V152))-LEN(SUBSTITUTE(V152,CHAR(44),""))+1),0),"-"),"")</f>
        <v>0</v>
      </c>
      <c r="AZ152" s="317">
        <f t="shared" ref="AZ152:AZ153" si="751">IF(B152="X",IF(AN152="DA",IF(AX152&gt;24,LEN(TRIM(V152))-LEN(SUBSTITUTE(V152,CHAR(44),""))+1,0),"-"),"")</f>
        <v>0</v>
      </c>
      <c r="BA152" s="57"/>
      <c r="BB152" s="57"/>
      <c r="BC152" s="57"/>
      <c r="BD152" s="57"/>
      <c r="BE152" s="57"/>
      <c r="BF152" s="98" t="str">
        <f t="shared" ref="BF152:BF153" si="752">IF(C152="X",IF(AN152="","Afectat sau NU?",IF(AN152="DA",IF(AK152="","Neinformat",NETWORKDAYS(AK152+AL152,AE152+AF152,$BS$2:$BS$14)-2),"Nu a fost afectat producator/consumator")),"")</f>
        <v/>
      </c>
      <c r="BG152" s="96" t="str">
        <f t="shared" ref="BG152:BG153" si="753">IF(C152="X",IF(AN152="DA",IF(AND(BF152&gt;=5,AK152&lt;&gt;""),LEN(TRIM(V152))-LEN(SUBSTITUTE(V152,CHAR(44),""))+1,0),"-"),"")</f>
        <v/>
      </c>
      <c r="BH152" s="97" t="str">
        <f t="shared" ref="BH152:BH153" si="754">IF(C152="X",IF(AN152="DA",LEN(TRIM(V152))-LEN(SUBSTITUTE(V152,CHAR(44),""))+1,"-"),"")</f>
        <v/>
      </c>
      <c r="BI152" s="98" t="str">
        <f t="shared" ref="BI152:BI153" si="755">IF(C152="X",IF(AN152="","Afectat sau NU?",IF(AN152="DA",IF(AI152="","Neinformat",NETWORKDAYS(AI152+AJ152,AE152+AF152,$BS$2:$BS$14)-2),"Nu a fost afectat producator/consumator")),"")</f>
        <v/>
      </c>
      <c r="BJ152" s="96" t="str">
        <f t="shared" ref="BJ152:BJ153" si="756">IF(C152="X",IF(AN152="DA",IF(AND(BI152&gt;=5,AI152&lt;&gt;""),LEN(TRIM(U152))-LEN(SUBSTITUTE(U152,CHAR(44),""))+1,0),"-"),"")</f>
        <v/>
      </c>
      <c r="BK152" s="97" t="str">
        <f t="shared" ref="BK152:BK153" si="757">IF(C152="X",IF(AN152="DA",LEN(TRIM(U152))-LEN(SUBSTITUTE(U152,CHAR(44),""))+1,"-"),"")</f>
        <v/>
      </c>
      <c r="BL152" s="98" t="str">
        <f t="shared" ref="BL152:BL153" si="758">IF(C152="X",IF(AN152="","Afectat sau NU?",IF(AN152="DA",((AG152+AH152)-(Z152+AA152))*24,"Nu a fost afectat producator/consumator")),"")</f>
        <v/>
      </c>
      <c r="BM152" s="96" t="str">
        <f t="shared" ref="BM152:BM153" si="759">IF(C152="X",IF(AN152&lt;&gt;"DA","-",IF(AND(AN152="DA",BL152&lt;=0),LEN(TRIM(V152))-LEN(SUBSTITUTE(V152,CHAR(44),""))+1+LEN(TRIM(U152))-LEN(SUBSTITUTE(U152,CHAR(44),""))+1,0)),"")</f>
        <v/>
      </c>
      <c r="BN152" s="97" t="str">
        <f t="shared" ref="BN152:BN153" si="760">IF(C152="X",IF(AN152="DA",LEN(TRIM(V152))-LEN(SUBSTITUTE(V152,CHAR(44),""))+1+LEN(TRIM(U152))-LEN(SUBSTITUTE(U152,CHAR(44),""))+1,"-"),"")</f>
        <v/>
      </c>
    </row>
    <row r="153" spans="1:66" s="57" customFormat="1" ht="15" thickBot="1" x14ac:dyDescent="0.3">
      <c r="A153" s="90">
        <f t="shared" ref="A153:A159" si="761">SUM(1,A152)</f>
        <v>138</v>
      </c>
      <c r="B153" s="91" t="s">
        <v>88</v>
      </c>
      <c r="C153" s="91" t="s">
        <v>81</v>
      </c>
      <c r="D153" s="92" t="s">
        <v>593</v>
      </c>
      <c r="E153" s="91">
        <v>101751</v>
      </c>
      <c r="F153" s="91" t="s">
        <v>594</v>
      </c>
      <c r="G153" s="91" t="s">
        <v>213</v>
      </c>
      <c r="H153" s="93">
        <v>600476</v>
      </c>
      <c r="I153" s="93">
        <v>327360.98</v>
      </c>
      <c r="J153" s="93">
        <v>600476</v>
      </c>
      <c r="K153" s="93">
        <v>327360.98</v>
      </c>
      <c r="L153" s="91" t="s">
        <v>88</v>
      </c>
      <c r="M153" s="91" t="s">
        <v>88</v>
      </c>
      <c r="N153" s="91" t="s">
        <v>595</v>
      </c>
      <c r="O153" s="91" t="s">
        <v>594</v>
      </c>
      <c r="P153" s="91" t="s">
        <v>88</v>
      </c>
      <c r="Q153" s="91" t="s">
        <v>88</v>
      </c>
      <c r="R153" s="91" t="s">
        <v>88</v>
      </c>
      <c r="S153" s="91" t="s">
        <v>88</v>
      </c>
      <c r="T153" s="91" t="s">
        <v>113</v>
      </c>
      <c r="U153" s="91"/>
      <c r="V153" s="91" t="s">
        <v>123</v>
      </c>
      <c r="W153" s="94" t="s">
        <v>320</v>
      </c>
      <c r="X153" s="82"/>
      <c r="Y153" s="81"/>
      <c r="Z153" s="82"/>
      <c r="AA153" s="81"/>
      <c r="AB153" s="91" t="s">
        <v>220</v>
      </c>
      <c r="AC153" s="91"/>
      <c r="AD153" s="135"/>
      <c r="AE153" s="318"/>
      <c r="AF153" s="132"/>
      <c r="AG153" s="131"/>
      <c r="AH153" s="132"/>
      <c r="AI153" s="131"/>
      <c r="AJ153" s="132"/>
      <c r="AK153" s="131"/>
      <c r="AL153" s="132"/>
      <c r="AM153" s="319"/>
      <c r="AN153" s="319"/>
      <c r="AO153" s="319"/>
      <c r="AP153" s="264" t="s">
        <v>240</v>
      </c>
      <c r="AQ153" s="67"/>
      <c r="AR153" s="265" t="str">
        <f t="shared" si="743"/>
        <v/>
      </c>
      <c r="AS153" s="266" t="str">
        <f t="shared" si="744"/>
        <v/>
      </c>
      <c r="AT153" s="267" t="str">
        <f t="shared" si="745"/>
        <v/>
      </c>
      <c r="AU153" s="268" t="str">
        <f t="shared" si="746"/>
        <v/>
      </c>
      <c r="AV153" s="266" t="str">
        <f t="shared" si="747"/>
        <v/>
      </c>
      <c r="AW153" s="269" t="str">
        <f t="shared" si="748"/>
        <v/>
      </c>
      <c r="AX153" s="265" t="str">
        <f t="shared" si="749"/>
        <v/>
      </c>
      <c r="AY153" s="266" t="str">
        <f t="shared" si="750"/>
        <v/>
      </c>
      <c r="AZ153" s="267" t="str">
        <f t="shared" si="751"/>
        <v/>
      </c>
      <c r="BF153" s="270" t="str">
        <f t="shared" si="752"/>
        <v>Afectat sau NU?</v>
      </c>
      <c r="BG153" s="266" t="str">
        <f t="shared" si="753"/>
        <v>-</v>
      </c>
      <c r="BH153" s="267" t="str">
        <f t="shared" si="754"/>
        <v>-</v>
      </c>
      <c r="BI153" s="271" t="str">
        <f t="shared" si="755"/>
        <v>Afectat sau NU?</v>
      </c>
      <c r="BJ153" s="266" t="str">
        <f t="shared" si="756"/>
        <v>-</v>
      </c>
      <c r="BK153" s="269" t="str">
        <f t="shared" si="757"/>
        <v>-</v>
      </c>
      <c r="BL153" s="98" t="str">
        <f t="shared" si="758"/>
        <v>Afectat sau NU?</v>
      </c>
      <c r="BM153" s="96" t="str">
        <f t="shared" si="759"/>
        <v>-</v>
      </c>
      <c r="BN153" s="97" t="str">
        <f t="shared" si="760"/>
        <v>-</v>
      </c>
    </row>
    <row r="154" spans="1:66" s="57" customFormat="1" ht="29.25" thickBot="1" x14ac:dyDescent="0.3">
      <c r="A154" s="90">
        <f t="shared" si="761"/>
        <v>139</v>
      </c>
      <c r="B154" s="91" t="s">
        <v>88</v>
      </c>
      <c r="C154" s="91" t="s">
        <v>81</v>
      </c>
      <c r="D154" s="92" t="s">
        <v>596</v>
      </c>
      <c r="E154" s="91">
        <v>403</v>
      </c>
      <c r="F154" s="91" t="s">
        <v>220</v>
      </c>
      <c r="G154" s="91" t="s">
        <v>220</v>
      </c>
      <c r="H154" s="93">
        <v>580043.31999999995</v>
      </c>
      <c r="I154" s="93">
        <v>331375.90000000002</v>
      </c>
      <c r="J154" s="93">
        <v>580043.31999999995</v>
      </c>
      <c r="K154" s="93">
        <v>331375.90000000002</v>
      </c>
      <c r="L154" s="91" t="s">
        <v>88</v>
      </c>
      <c r="M154" s="91" t="s">
        <v>88</v>
      </c>
      <c r="N154" s="91" t="s">
        <v>597</v>
      </c>
      <c r="O154" s="91" t="s">
        <v>603</v>
      </c>
      <c r="P154" s="91" t="s">
        <v>88</v>
      </c>
      <c r="Q154" s="91" t="s">
        <v>88</v>
      </c>
      <c r="R154" s="91" t="s">
        <v>88</v>
      </c>
      <c r="S154" s="91" t="s">
        <v>88</v>
      </c>
      <c r="T154" s="91" t="s">
        <v>113</v>
      </c>
      <c r="U154" s="91"/>
      <c r="V154" s="91" t="s">
        <v>123</v>
      </c>
      <c r="W154" s="94" t="s">
        <v>320</v>
      </c>
      <c r="X154" s="82"/>
      <c r="Y154" s="81"/>
      <c r="Z154" s="82"/>
      <c r="AA154" s="81"/>
      <c r="AB154" s="91" t="s">
        <v>220</v>
      </c>
      <c r="AC154" s="91"/>
      <c r="AD154" s="135"/>
      <c r="AE154" s="318"/>
      <c r="AF154" s="132"/>
      <c r="AG154" s="131"/>
      <c r="AH154" s="132"/>
      <c r="AI154" s="131"/>
      <c r="AJ154" s="132"/>
      <c r="AK154" s="131"/>
      <c r="AL154" s="132"/>
      <c r="AM154" s="319"/>
      <c r="AN154" s="319"/>
      <c r="AO154" s="319"/>
      <c r="AP154" s="264" t="s">
        <v>240</v>
      </c>
      <c r="AQ154" s="67"/>
      <c r="AR154" s="265" t="str">
        <f t="shared" ref="AR154:AR160" si="762">IF(B154="X",IF(AN154="","Afectat sau NU?",IF(AN154="DA",IF(((AK154+AL154)-(AE154+AF154))*24&lt;-720,"Neinformat",((AK154+AL154)-(AE154+AF154))*24),"Nu a fost afectat producator/consumator")),"")</f>
        <v/>
      </c>
      <c r="AS154" s="266" t="str">
        <f t="shared" ref="AS154:AS160" si="763">IF(B154="X",IF(AN154="DA",IF(AR154&lt;6,LEN(TRIM(V154))-LEN(SUBSTITUTE(V154,CHAR(44),""))+1,0),"-"),"")</f>
        <v/>
      </c>
      <c r="AT154" s="267" t="str">
        <f t="shared" ref="AT154:AT160" si="764">IF(B154="X",IF(AN154="DA",LEN(TRIM(V154))-LEN(SUBSTITUTE(V154,CHAR(44),""))+1,"-"),"")</f>
        <v/>
      </c>
      <c r="AU154" s="268" t="str">
        <f t="shared" ref="AU154:AU160" si="765">IF(B154="X",IF(AN154="","Afectat sau NU?",IF(AN154="DA",IF(((AI154+AJ154)-(AE154+AF154))*24&lt;-720,"Neinformat",((AI154+AJ154)-(AE154+AF154))*24),"Nu a fost afectat producator/consumator")),"")</f>
        <v/>
      </c>
      <c r="AV154" s="266" t="str">
        <f t="shared" ref="AV154:AV160" si="766">IF(B154="X",IF(AN154="DA",IF(AU154&lt;6,LEN(TRIM(U154))-LEN(SUBSTITUTE(U154,CHAR(44),""))+1,0),"-"),"")</f>
        <v/>
      </c>
      <c r="AW154" s="269" t="str">
        <f t="shared" ref="AW154:AW160" si="767">IF(B154="X",IF(AN154="DA",LEN(TRIM(U154))-LEN(SUBSTITUTE(U154,CHAR(44),""))+1,"-"),"")</f>
        <v/>
      </c>
      <c r="AX154" s="265" t="str">
        <f t="shared" ref="AX154:AX160" si="768">IF(B154="X",IF(AN154="","Afectat sau NU?",IF(AN154="DA",((AG154+AH154)-(AE154+AF154))*24,"Nu a fost afectat producator/consumator")),"")</f>
        <v/>
      </c>
      <c r="AY154" s="266" t="str">
        <f t="shared" ref="AY154:AY160" si="769">IF(B154="X",IF(AN154="DA",IF(AX154&gt;24,IF(BA154="NU",0,LEN(TRIM(V154))-LEN(SUBSTITUTE(V154,CHAR(44),""))+1),0),"-"),"")</f>
        <v/>
      </c>
      <c r="AZ154" s="267" t="str">
        <f t="shared" ref="AZ154:AZ160" si="770">IF(B154="X",IF(AN154="DA",IF(AX154&gt;24,LEN(TRIM(V154))-LEN(SUBSTITUTE(V154,CHAR(44),""))+1,0),"-"),"")</f>
        <v/>
      </c>
      <c r="BF154" s="270" t="str">
        <f t="shared" ref="BF154:BF160" si="771">IF(C154="X",IF(AN154="","Afectat sau NU?",IF(AN154="DA",IF(AK154="","Neinformat",NETWORKDAYS(AK154+AL154,AE154+AF154,$BS$2:$BS$14)-2),"Nu a fost afectat producator/consumator")),"")</f>
        <v>Afectat sau NU?</v>
      </c>
      <c r="BG154" s="266" t="str">
        <f t="shared" ref="BG154:BG160" si="772">IF(C154="X",IF(AN154="DA",IF(AND(BF154&gt;=5,AK154&lt;&gt;""),LEN(TRIM(V154))-LEN(SUBSTITUTE(V154,CHAR(44),""))+1,0),"-"),"")</f>
        <v>-</v>
      </c>
      <c r="BH154" s="267" t="str">
        <f t="shared" ref="BH154:BH160" si="773">IF(C154="X",IF(AN154="DA",LEN(TRIM(V154))-LEN(SUBSTITUTE(V154,CHAR(44),""))+1,"-"),"")</f>
        <v>-</v>
      </c>
      <c r="BI154" s="271" t="str">
        <f t="shared" ref="BI154:BI160" si="774">IF(C154="X",IF(AN154="","Afectat sau NU?",IF(AN154="DA",IF(AI154="","Neinformat",NETWORKDAYS(AI154+AJ154,AE154+AF154,$BS$2:$BS$14)-2),"Nu a fost afectat producator/consumator")),"")</f>
        <v>Afectat sau NU?</v>
      </c>
      <c r="BJ154" s="266" t="str">
        <f t="shared" ref="BJ154:BJ160" si="775">IF(C154="X",IF(AN154="DA",IF(AND(BI154&gt;=5,AI154&lt;&gt;""),LEN(TRIM(U154))-LEN(SUBSTITUTE(U154,CHAR(44),""))+1,0),"-"),"")</f>
        <v>-</v>
      </c>
      <c r="BK154" s="269" t="str">
        <f t="shared" ref="BK154:BK160" si="776">IF(C154="X",IF(AN154="DA",LEN(TRIM(U154))-LEN(SUBSTITUTE(U154,CHAR(44),""))+1,"-"),"")</f>
        <v>-</v>
      </c>
      <c r="BL154" s="98" t="str">
        <f t="shared" ref="BL154:BL160" si="777">IF(C154="X",IF(AN154="","Afectat sau NU?",IF(AN154="DA",((AG154+AH154)-(Z154+AA154))*24,"Nu a fost afectat producator/consumator")),"")</f>
        <v>Afectat sau NU?</v>
      </c>
      <c r="BM154" s="96" t="str">
        <f t="shared" ref="BM154:BM160" si="778">IF(C154="X",IF(AN154&lt;&gt;"DA","-",IF(AND(AN154="DA",BL154&lt;=0),LEN(TRIM(V154))-LEN(SUBSTITUTE(V154,CHAR(44),""))+1+LEN(TRIM(U154))-LEN(SUBSTITUTE(U154,CHAR(44),""))+1,0)),"")</f>
        <v>-</v>
      </c>
      <c r="BN154" s="97" t="str">
        <f t="shared" ref="BN154:BN160" si="779">IF(C154="X",IF(AN154="DA",LEN(TRIM(V154))-LEN(SUBSTITUTE(V154,CHAR(44),""))+1+LEN(TRIM(U154))-LEN(SUBSTITUTE(U154,CHAR(44),""))+1,"-"),"")</f>
        <v>-</v>
      </c>
    </row>
    <row r="155" spans="1:66" s="57" customFormat="1" ht="15" thickBot="1" x14ac:dyDescent="0.3">
      <c r="A155" s="90">
        <f t="shared" si="761"/>
        <v>140</v>
      </c>
      <c r="B155" s="91" t="s">
        <v>88</v>
      </c>
      <c r="C155" s="91" t="s">
        <v>81</v>
      </c>
      <c r="D155" s="92" t="s">
        <v>608</v>
      </c>
      <c r="E155" s="91">
        <v>403</v>
      </c>
      <c r="F155" s="91" t="s">
        <v>220</v>
      </c>
      <c r="G155" s="91" t="s">
        <v>220</v>
      </c>
      <c r="H155" s="93">
        <v>577613.28</v>
      </c>
      <c r="I155" s="93">
        <v>325143.01</v>
      </c>
      <c r="J155" s="93">
        <v>577613.28</v>
      </c>
      <c r="K155" s="93">
        <v>325143.01</v>
      </c>
      <c r="L155" s="91" t="s">
        <v>88</v>
      </c>
      <c r="M155" s="91" t="s">
        <v>88</v>
      </c>
      <c r="N155" s="91" t="s">
        <v>598</v>
      </c>
      <c r="O155" s="91" t="s">
        <v>604</v>
      </c>
      <c r="P155" s="91" t="s">
        <v>88</v>
      </c>
      <c r="Q155" s="91" t="s">
        <v>88</v>
      </c>
      <c r="R155" s="91" t="s">
        <v>88</v>
      </c>
      <c r="S155" s="91" t="s">
        <v>88</v>
      </c>
      <c r="T155" s="91" t="s">
        <v>113</v>
      </c>
      <c r="U155" s="91"/>
      <c r="V155" s="91" t="s">
        <v>123</v>
      </c>
      <c r="W155" s="94" t="s">
        <v>320</v>
      </c>
      <c r="X155" s="82"/>
      <c r="Y155" s="81"/>
      <c r="Z155" s="82"/>
      <c r="AA155" s="81"/>
      <c r="AB155" s="91" t="s">
        <v>220</v>
      </c>
      <c r="AC155" s="91"/>
      <c r="AD155" s="135"/>
      <c r="AE155" s="318"/>
      <c r="AF155" s="132"/>
      <c r="AG155" s="131"/>
      <c r="AH155" s="132"/>
      <c r="AI155" s="131"/>
      <c r="AJ155" s="132"/>
      <c r="AK155" s="131"/>
      <c r="AL155" s="132"/>
      <c r="AM155" s="319"/>
      <c r="AN155" s="319"/>
      <c r="AO155" s="319"/>
      <c r="AP155" s="264" t="s">
        <v>240</v>
      </c>
      <c r="AQ155" s="67"/>
      <c r="AR155" s="265" t="str">
        <f t="shared" si="762"/>
        <v/>
      </c>
      <c r="AS155" s="266" t="str">
        <f t="shared" si="763"/>
        <v/>
      </c>
      <c r="AT155" s="267" t="str">
        <f t="shared" si="764"/>
        <v/>
      </c>
      <c r="AU155" s="268" t="str">
        <f t="shared" si="765"/>
        <v/>
      </c>
      <c r="AV155" s="266" t="str">
        <f t="shared" si="766"/>
        <v/>
      </c>
      <c r="AW155" s="269" t="str">
        <f t="shared" si="767"/>
        <v/>
      </c>
      <c r="AX155" s="265" t="str">
        <f t="shared" si="768"/>
        <v/>
      </c>
      <c r="AY155" s="266" t="str">
        <f t="shared" si="769"/>
        <v/>
      </c>
      <c r="AZ155" s="267" t="str">
        <f t="shared" si="770"/>
        <v/>
      </c>
      <c r="BF155" s="270" t="str">
        <f t="shared" si="771"/>
        <v>Afectat sau NU?</v>
      </c>
      <c r="BG155" s="266" t="str">
        <f t="shared" si="772"/>
        <v>-</v>
      </c>
      <c r="BH155" s="267" t="str">
        <f t="shared" si="773"/>
        <v>-</v>
      </c>
      <c r="BI155" s="271" t="str">
        <f t="shared" si="774"/>
        <v>Afectat sau NU?</v>
      </c>
      <c r="BJ155" s="266" t="str">
        <f t="shared" si="775"/>
        <v>-</v>
      </c>
      <c r="BK155" s="269" t="str">
        <f t="shared" si="776"/>
        <v>-</v>
      </c>
      <c r="BL155" s="98" t="str">
        <f t="shared" si="777"/>
        <v>Afectat sau NU?</v>
      </c>
      <c r="BM155" s="96" t="str">
        <f t="shared" si="778"/>
        <v>-</v>
      </c>
      <c r="BN155" s="97" t="str">
        <f t="shared" si="779"/>
        <v>-</v>
      </c>
    </row>
    <row r="156" spans="1:66" s="57" customFormat="1" ht="15" thickBot="1" x14ac:dyDescent="0.3">
      <c r="A156" s="90">
        <f t="shared" si="761"/>
        <v>141</v>
      </c>
      <c r="B156" s="91" t="s">
        <v>88</v>
      </c>
      <c r="C156" s="91" t="s">
        <v>81</v>
      </c>
      <c r="D156" s="92" t="s">
        <v>609</v>
      </c>
      <c r="E156" s="91">
        <v>403</v>
      </c>
      <c r="F156" s="91" t="s">
        <v>220</v>
      </c>
      <c r="G156" s="91" t="s">
        <v>220</v>
      </c>
      <c r="H156" s="93">
        <v>594982.35</v>
      </c>
      <c r="I156" s="93">
        <v>325100.93</v>
      </c>
      <c r="J156" s="93">
        <v>594982.35</v>
      </c>
      <c r="K156" s="93">
        <v>325100.93</v>
      </c>
      <c r="L156" s="91" t="s">
        <v>88</v>
      </c>
      <c r="M156" s="91" t="s">
        <v>88</v>
      </c>
      <c r="N156" s="91" t="s">
        <v>599</v>
      </c>
      <c r="O156" s="91" t="s">
        <v>605</v>
      </c>
      <c r="P156" s="91" t="s">
        <v>88</v>
      </c>
      <c r="Q156" s="91" t="s">
        <v>88</v>
      </c>
      <c r="R156" s="91" t="s">
        <v>88</v>
      </c>
      <c r="S156" s="91" t="s">
        <v>88</v>
      </c>
      <c r="T156" s="91" t="s">
        <v>113</v>
      </c>
      <c r="U156" s="91"/>
      <c r="V156" s="91" t="s">
        <v>123</v>
      </c>
      <c r="W156" s="94" t="s">
        <v>320</v>
      </c>
      <c r="X156" s="82"/>
      <c r="Y156" s="81"/>
      <c r="Z156" s="82"/>
      <c r="AA156" s="81"/>
      <c r="AB156" s="91" t="s">
        <v>220</v>
      </c>
      <c r="AC156" s="91"/>
      <c r="AD156" s="135"/>
      <c r="AE156" s="318"/>
      <c r="AF156" s="132"/>
      <c r="AG156" s="131"/>
      <c r="AH156" s="132"/>
      <c r="AI156" s="131"/>
      <c r="AJ156" s="132"/>
      <c r="AK156" s="131"/>
      <c r="AL156" s="132"/>
      <c r="AM156" s="319"/>
      <c r="AN156" s="319"/>
      <c r="AO156" s="319"/>
      <c r="AP156" s="264" t="s">
        <v>240</v>
      </c>
      <c r="AQ156" s="67"/>
      <c r="AR156" s="265" t="str">
        <f t="shared" si="762"/>
        <v/>
      </c>
      <c r="AS156" s="266" t="str">
        <f t="shared" si="763"/>
        <v/>
      </c>
      <c r="AT156" s="267" t="str">
        <f t="shared" si="764"/>
        <v/>
      </c>
      <c r="AU156" s="268" t="str">
        <f t="shared" si="765"/>
        <v/>
      </c>
      <c r="AV156" s="266" t="str">
        <f t="shared" si="766"/>
        <v/>
      </c>
      <c r="AW156" s="269" t="str">
        <f t="shared" si="767"/>
        <v/>
      </c>
      <c r="AX156" s="265" t="str">
        <f t="shared" si="768"/>
        <v/>
      </c>
      <c r="AY156" s="266" t="str">
        <f t="shared" si="769"/>
        <v/>
      </c>
      <c r="AZ156" s="267" t="str">
        <f t="shared" si="770"/>
        <v/>
      </c>
      <c r="BF156" s="270" t="str">
        <f t="shared" si="771"/>
        <v>Afectat sau NU?</v>
      </c>
      <c r="BG156" s="266" t="str">
        <f t="shared" si="772"/>
        <v>-</v>
      </c>
      <c r="BH156" s="267" t="str">
        <f t="shared" si="773"/>
        <v>-</v>
      </c>
      <c r="BI156" s="271" t="str">
        <f t="shared" si="774"/>
        <v>Afectat sau NU?</v>
      </c>
      <c r="BJ156" s="266" t="str">
        <f t="shared" si="775"/>
        <v>-</v>
      </c>
      <c r="BK156" s="269" t="str">
        <f t="shared" si="776"/>
        <v>-</v>
      </c>
      <c r="BL156" s="98" t="str">
        <f t="shared" si="777"/>
        <v>Afectat sau NU?</v>
      </c>
      <c r="BM156" s="96" t="str">
        <f t="shared" si="778"/>
        <v>-</v>
      </c>
      <c r="BN156" s="97" t="str">
        <f t="shared" si="779"/>
        <v>-</v>
      </c>
    </row>
    <row r="157" spans="1:66" s="57" customFormat="1" ht="15" thickBot="1" x14ac:dyDescent="0.3">
      <c r="A157" s="90">
        <f t="shared" si="761"/>
        <v>142</v>
      </c>
      <c r="B157" s="91" t="s">
        <v>88</v>
      </c>
      <c r="C157" s="91" t="s">
        <v>81</v>
      </c>
      <c r="D157" s="92" t="s">
        <v>610</v>
      </c>
      <c r="E157" s="91">
        <v>179418</v>
      </c>
      <c r="F157" s="91" t="s">
        <v>606</v>
      </c>
      <c r="G157" s="91" t="s">
        <v>213</v>
      </c>
      <c r="H157" s="93">
        <v>583333.36</v>
      </c>
      <c r="I157" s="93">
        <v>319855.82</v>
      </c>
      <c r="J157" s="93">
        <v>583333.36</v>
      </c>
      <c r="K157" s="93">
        <v>319855.82</v>
      </c>
      <c r="L157" s="91" t="s">
        <v>88</v>
      </c>
      <c r="M157" s="91" t="s">
        <v>88</v>
      </c>
      <c r="N157" s="91" t="s">
        <v>600</v>
      </c>
      <c r="O157" s="91" t="s">
        <v>614</v>
      </c>
      <c r="P157" s="91" t="s">
        <v>88</v>
      </c>
      <c r="Q157" s="91" t="s">
        <v>88</v>
      </c>
      <c r="R157" s="91" t="s">
        <v>88</v>
      </c>
      <c r="S157" s="91" t="s">
        <v>88</v>
      </c>
      <c r="T157" s="91" t="s">
        <v>113</v>
      </c>
      <c r="U157" s="91"/>
      <c r="V157" s="91" t="s">
        <v>123</v>
      </c>
      <c r="W157" s="94" t="s">
        <v>320</v>
      </c>
      <c r="X157" s="82"/>
      <c r="Y157" s="81"/>
      <c r="Z157" s="82"/>
      <c r="AA157" s="81"/>
      <c r="AB157" s="91" t="s">
        <v>220</v>
      </c>
      <c r="AC157" s="91"/>
      <c r="AD157" s="135"/>
      <c r="AE157" s="318"/>
      <c r="AF157" s="132"/>
      <c r="AG157" s="131"/>
      <c r="AH157" s="132"/>
      <c r="AI157" s="131"/>
      <c r="AJ157" s="132"/>
      <c r="AK157" s="131"/>
      <c r="AL157" s="132"/>
      <c r="AM157" s="319"/>
      <c r="AN157" s="319"/>
      <c r="AO157" s="319"/>
      <c r="AP157" s="264" t="s">
        <v>240</v>
      </c>
      <c r="AQ157" s="67"/>
      <c r="AR157" s="265" t="str">
        <f t="shared" si="762"/>
        <v/>
      </c>
      <c r="AS157" s="266" t="str">
        <f t="shared" si="763"/>
        <v/>
      </c>
      <c r="AT157" s="267" t="str">
        <f t="shared" si="764"/>
        <v/>
      </c>
      <c r="AU157" s="268" t="str">
        <f t="shared" si="765"/>
        <v/>
      </c>
      <c r="AV157" s="266" t="str">
        <f t="shared" si="766"/>
        <v/>
      </c>
      <c r="AW157" s="269" t="str">
        <f t="shared" si="767"/>
        <v/>
      </c>
      <c r="AX157" s="265" t="str">
        <f t="shared" si="768"/>
        <v/>
      </c>
      <c r="AY157" s="266" t="str">
        <f t="shared" si="769"/>
        <v/>
      </c>
      <c r="AZ157" s="267" t="str">
        <f t="shared" si="770"/>
        <v/>
      </c>
      <c r="BF157" s="270" t="str">
        <f t="shared" si="771"/>
        <v>Afectat sau NU?</v>
      </c>
      <c r="BG157" s="266" t="str">
        <f t="shared" si="772"/>
        <v>-</v>
      </c>
      <c r="BH157" s="267" t="str">
        <f t="shared" si="773"/>
        <v>-</v>
      </c>
      <c r="BI157" s="271" t="str">
        <f t="shared" si="774"/>
        <v>Afectat sau NU?</v>
      </c>
      <c r="BJ157" s="266" t="str">
        <f t="shared" si="775"/>
        <v>-</v>
      </c>
      <c r="BK157" s="269" t="str">
        <f t="shared" si="776"/>
        <v>-</v>
      </c>
      <c r="BL157" s="98" t="str">
        <f t="shared" si="777"/>
        <v>Afectat sau NU?</v>
      </c>
      <c r="BM157" s="96" t="str">
        <f t="shared" si="778"/>
        <v>-</v>
      </c>
      <c r="BN157" s="97" t="str">
        <f t="shared" si="779"/>
        <v>-</v>
      </c>
    </row>
    <row r="158" spans="1:66" s="57" customFormat="1" ht="15" thickBot="1" x14ac:dyDescent="0.3">
      <c r="A158" s="90">
        <f t="shared" si="761"/>
        <v>143</v>
      </c>
      <c r="B158" s="91" t="s">
        <v>88</v>
      </c>
      <c r="C158" s="91" t="s">
        <v>81</v>
      </c>
      <c r="D158" s="92" t="s">
        <v>611</v>
      </c>
      <c r="E158" s="91">
        <v>67489</v>
      </c>
      <c r="F158" s="91" t="s">
        <v>612</v>
      </c>
      <c r="G158" s="91" t="s">
        <v>292</v>
      </c>
      <c r="H158" s="93">
        <v>563895</v>
      </c>
      <c r="I158" s="93">
        <v>366569.11</v>
      </c>
      <c r="J158" s="93">
        <v>563895</v>
      </c>
      <c r="K158" s="93">
        <v>366569.11</v>
      </c>
      <c r="L158" s="91" t="s">
        <v>88</v>
      </c>
      <c r="M158" s="91" t="s">
        <v>88</v>
      </c>
      <c r="N158" s="91" t="s">
        <v>601</v>
      </c>
      <c r="O158" s="91" t="s">
        <v>612</v>
      </c>
      <c r="P158" s="91" t="s">
        <v>88</v>
      </c>
      <c r="Q158" s="91" t="s">
        <v>88</v>
      </c>
      <c r="R158" s="91" t="s">
        <v>88</v>
      </c>
      <c r="S158" s="91" t="s">
        <v>88</v>
      </c>
      <c r="T158" s="91" t="s">
        <v>113</v>
      </c>
      <c r="U158" s="91"/>
      <c r="V158" s="91" t="s">
        <v>123</v>
      </c>
      <c r="W158" s="94" t="s">
        <v>320</v>
      </c>
      <c r="X158" s="82"/>
      <c r="Y158" s="81"/>
      <c r="Z158" s="82"/>
      <c r="AA158" s="81"/>
      <c r="AB158" s="91" t="s">
        <v>220</v>
      </c>
      <c r="AC158" s="91"/>
      <c r="AD158" s="135"/>
      <c r="AE158" s="318"/>
      <c r="AF158" s="132"/>
      <c r="AG158" s="131"/>
      <c r="AH158" s="132"/>
      <c r="AI158" s="131"/>
      <c r="AJ158" s="132"/>
      <c r="AK158" s="131"/>
      <c r="AL158" s="132"/>
      <c r="AM158" s="319"/>
      <c r="AN158" s="319"/>
      <c r="AO158" s="319"/>
      <c r="AP158" s="264" t="s">
        <v>240</v>
      </c>
      <c r="AQ158" s="67"/>
      <c r="AR158" s="265" t="str">
        <f t="shared" si="762"/>
        <v/>
      </c>
      <c r="AS158" s="266" t="str">
        <f t="shared" si="763"/>
        <v/>
      </c>
      <c r="AT158" s="267" t="str">
        <f t="shared" si="764"/>
        <v/>
      </c>
      <c r="AU158" s="268" t="str">
        <f t="shared" si="765"/>
        <v/>
      </c>
      <c r="AV158" s="266" t="str">
        <f t="shared" si="766"/>
        <v/>
      </c>
      <c r="AW158" s="269" t="str">
        <f t="shared" si="767"/>
        <v/>
      </c>
      <c r="AX158" s="265" t="str">
        <f t="shared" si="768"/>
        <v/>
      </c>
      <c r="AY158" s="266" t="str">
        <f t="shared" si="769"/>
        <v/>
      </c>
      <c r="AZ158" s="267" t="str">
        <f t="shared" si="770"/>
        <v/>
      </c>
      <c r="BF158" s="270" t="str">
        <f t="shared" si="771"/>
        <v>Afectat sau NU?</v>
      </c>
      <c r="BG158" s="266" t="str">
        <f t="shared" si="772"/>
        <v>-</v>
      </c>
      <c r="BH158" s="267" t="str">
        <f t="shared" si="773"/>
        <v>-</v>
      </c>
      <c r="BI158" s="271" t="str">
        <f t="shared" si="774"/>
        <v>Afectat sau NU?</v>
      </c>
      <c r="BJ158" s="266" t="str">
        <f t="shared" si="775"/>
        <v>-</v>
      </c>
      <c r="BK158" s="269" t="str">
        <f t="shared" si="776"/>
        <v>-</v>
      </c>
      <c r="BL158" s="98" t="str">
        <f t="shared" si="777"/>
        <v>Afectat sau NU?</v>
      </c>
      <c r="BM158" s="96" t="str">
        <f t="shared" si="778"/>
        <v>-</v>
      </c>
      <c r="BN158" s="97" t="str">
        <f t="shared" si="779"/>
        <v>-</v>
      </c>
    </row>
    <row r="159" spans="1:66" s="57" customFormat="1" ht="15" thickBot="1" x14ac:dyDescent="0.3">
      <c r="A159" s="90">
        <f t="shared" si="761"/>
        <v>144</v>
      </c>
      <c r="B159" s="91" t="s">
        <v>88</v>
      </c>
      <c r="C159" s="91" t="s">
        <v>81</v>
      </c>
      <c r="D159" s="92" t="s">
        <v>613</v>
      </c>
      <c r="E159" s="91">
        <v>105945</v>
      </c>
      <c r="F159" s="91" t="s">
        <v>607</v>
      </c>
      <c r="G159" s="91" t="s">
        <v>213</v>
      </c>
      <c r="H159" s="93">
        <v>588819.98</v>
      </c>
      <c r="I159" s="93">
        <v>315459.76</v>
      </c>
      <c r="J159" s="93">
        <v>588819.98</v>
      </c>
      <c r="K159" s="93">
        <v>315459.76</v>
      </c>
      <c r="L159" s="91" t="s">
        <v>88</v>
      </c>
      <c r="M159" s="91" t="s">
        <v>88</v>
      </c>
      <c r="N159" s="91" t="s">
        <v>602</v>
      </c>
      <c r="O159" s="91" t="s">
        <v>607</v>
      </c>
      <c r="P159" s="91" t="s">
        <v>88</v>
      </c>
      <c r="Q159" s="91" t="s">
        <v>88</v>
      </c>
      <c r="R159" s="91" t="s">
        <v>88</v>
      </c>
      <c r="S159" s="91" t="s">
        <v>88</v>
      </c>
      <c r="T159" s="91" t="s">
        <v>113</v>
      </c>
      <c r="U159" s="91"/>
      <c r="V159" s="91" t="s">
        <v>123</v>
      </c>
      <c r="W159" s="94" t="s">
        <v>320</v>
      </c>
      <c r="X159" s="82"/>
      <c r="Y159" s="81"/>
      <c r="Z159" s="82"/>
      <c r="AA159" s="81"/>
      <c r="AB159" s="91" t="s">
        <v>220</v>
      </c>
      <c r="AC159" s="91"/>
      <c r="AD159" s="135"/>
      <c r="AE159" s="318"/>
      <c r="AF159" s="132"/>
      <c r="AG159" s="131"/>
      <c r="AH159" s="132"/>
      <c r="AI159" s="131"/>
      <c r="AJ159" s="132"/>
      <c r="AK159" s="131"/>
      <c r="AL159" s="132"/>
      <c r="AM159" s="319"/>
      <c r="AN159" s="319"/>
      <c r="AO159" s="319"/>
      <c r="AP159" s="264" t="s">
        <v>240</v>
      </c>
      <c r="AQ159" s="67"/>
      <c r="AR159" s="265" t="str">
        <f t="shared" si="762"/>
        <v/>
      </c>
      <c r="AS159" s="266" t="str">
        <f t="shared" si="763"/>
        <v/>
      </c>
      <c r="AT159" s="267" t="str">
        <f t="shared" si="764"/>
        <v/>
      </c>
      <c r="AU159" s="268" t="str">
        <f t="shared" si="765"/>
        <v/>
      </c>
      <c r="AV159" s="266" t="str">
        <f t="shared" si="766"/>
        <v/>
      </c>
      <c r="AW159" s="269" t="str">
        <f t="shared" si="767"/>
        <v/>
      </c>
      <c r="AX159" s="265" t="str">
        <f t="shared" si="768"/>
        <v/>
      </c>
      <c r="AY159" s="266" t="str">
        <f t="shared" si="769"/>
        <v/>
      </c>
      <c r="AZ159" s="267" t="str">
        <f t="shared" si="770"/>
        <v/>
      </c>
      <c r="BF159" s="270" t="str">
        <f t="shared" si="771"/>
        <v>Afectat sau NU?</v>
      </c>
      <c r="BG159" s="266" t="str">
        <f t="shared" si="772"/>
        <v>-</v>
      </c>
      <c r="BH159" s="267" t="str">
        <f t="shared" si="773"/>
        <v>-</v>
      </c>
      <c r="BI159" s="271" t="str">
        <f t="shared" si="774"/>
        <v>Afectat sau NU?</v>
      </c>
      <c r="BJ159" s="266" t="str">
        <f t="shared" si="775"/>
        <v>-</v>
      </c>
      <c r="BK159" s="269" t="str">
        <f t="shared" si="776"/>
        <v>-</v>
      </c>
      <c r="BL159" s="98" t="str">
        <f t="shared" si="777"/>
        <v>Afectat sau NU?</v>
      </c>
      <c r="BM159" s="96" t="str">
        <f t="shared" si="778"/>
        <v>-</v>
      </c>
      <c r="BN159" s="97" t="str">
        <f t="shared" si="779"/>
        <v>-</v>
      </c>
    </row>
    <row r="160" spans="1:66" s="10" customFormat="1" ht="29.25" thickBot="1" x14ac:dyDescent="0.3">
      <c r="A160" s="90">
        <f t="shared" ref="A160:A162" si="780">A159+1</f>
        <v>145</v>
      </c>
      <c r="B160" s="91" t="s">
        <v>81</v>
      </c>
      <c r="C160" s="91" t="s">
        <v>88</v>
      </c>
      <c r="D160" s="92" t="s">
        <v>621</v>
      </c>
      <c r="E160" s="91">
        <v>24720</v>
      </c>
      <c r="F160" s="91" t="s">
        <v>616</v>
      </c>
      <c r="G160" s="91" t="s">
        <v>90</v>
      </c>
      <c r="H160" s="93">
        <v>635949.11</v>
      </c>
      <c r="I160" s="93">
        <v>581447.72</v>
      </c>
      <c r="J160" s="93">
        <v>635949.11</v>
      </c>
      <c r="K160" s="93">
        <v>581447.72</v>
      </c>
      <c r="L160" s="91" t="s">
        <v>88</v>
      </c>
      <c r="M160" s="91" t="s">
        <v>88</v>
      </c>
      <c r="N160" s="91" t="s">
        <v>617</v>
      </c>
      <c r="O160" s="91" t="s">
        <v>618</v>
      </c>
      <c r="P160" s="91" t="s">
        <v>88</v>
      </c>
      <c r="Q160" s="91" t="s">
        <v>88</v>
      </c>
      <c r="R160" s="91" t="s">
        <v>88</v>
      </c>
      <c r="S160" s="91" t="s">
        <v>88</v>
      </c>
      <c r="T160" s="91" t="s">
        <v>97</v>
      </c>
      <c r="U160" s="91" t="s">
        <v>620</v>
      </c>
      <c r="V160" s="91" t="s">
        <v>619</v>
      </c>
      <c r="W160" s="94" t="s">
        <v>88</v>
      </c>
      <c r="X160" s="82">
        <v>44541</v>
      </c>
      <c r="Y160" s="81">
        <v>0.69791666666666663</v>
      </c>
      <c r="Z160" s="82">
        <v>44541</v>
      </c>
      <c r="AA160" s="81">
        <v>0.90625</v>
      </c>
      <c r="AB160" s="91" t="s">
        <v>90</v>
      </c>
      <c r="AC160" s="91" t="s">
        <v>388</v>
      </c>
      <c r="AD160" s="135"/>
      <c r="AE160" s="309">
        <v>44541</v>
      </c>
      <c r="AF160" s="310">
        <v>0.69791666666666663</v>
      </c>
      <c r="AG160" s="311">
        <v>44541</v>
      </c>
      <c r="AH160" s="310">
        <v>0.98611111111111116</v>
      </c>
      <c r="AI160" s="311">
        <v>44541</v>
      </c>
      <c r="AJ160" s="310">
        <v>0.70486111111111116</v>
      </c>
      <c r="AK160" s="311">
        <v>44541</v>
      </c>
      <c r="AL160" s="310">
        <v>0.69791666666666663</v>
      </c>
      <c r="AM160" s="312" t="s">
        <v>88</v>
      </c>
      <c r="AN160" s="312" t="s">
        <v>390</v>
      </c>
      <c r="AO160" s="104"/>
      <c r="AP160" s="83"/>
      <c r="AQ160" s="67"/>
      <c r="AR160" s="98">
        <f t="shared" si="762"/>
        <v>0</v>
      </c>
      <c r="AS160" s="316">
        <f t="shared" si="763"/>
        <v>1</v>
      </c>
      <c r="AT160" s="317">
        <f t="shared" si="764"/>
        <v>1</v>
      </c>
      <c r="AU160" s="98">
        <f t="shared" si="765"/>
        <v>0.16666666668606922</v>
      </c>
      <c r="AV160" s="316">
        <f t="shared" si="766"/>
        <v>2</v>
      </c>
      <c r="AW160" s="317">
        <f t="shared" si="767"/>
        <v>2</v>
      </c>
      <c r="AX160" s="98">
        <f t="shared" si="768"/>
        <v>6.9166666666860692</v>
      </c>
      <c r="AY160" s="316">
        <f t="shared" si="769"/>
        <v>0</v>
      </c>
      <c r="AZ160" s="317">
        <f t="shared" si="770"/>
        <v>0</v>
      </c>
      <c r="BA160" s="57"/>
      <c r="BB160" s="57"/>
      <c r="BC160" s="57"/>
      <c r="BD160" s="57"/>
      <c r="BE160" s="57"/>
      <c r="BF160" s="98" t="str">
        <f t="shared" si="771"/>
        <v/>
      </c>
      <c r="BG160" s="96" t="str">
        <f t="shared" si="772"/>
        <v/>
      </c>
      <c r="BH160" s="97" t="str">
        <f t="shared" si="773"/>
        <v/>
      </c>
      <c r="BI160" s="98" t="str">
        <f t="shared" si="774"/>
        <v/>
      </c>
      <c r="BJ160" s="96" t="str">
        <f t="shared" si="775"/>
        <v/>
      </c>
      <c r="BK160" s="97" t="str">
        <f t="shared" si="776"/>
        <v/>
      </c>
      <c r="BL160" s="98" t="str">
        <f t="shared" si="777"/>
        <v/>
      </c>
      <c r="BM160" s="96" t="str">
        <f t="shared" si="778"/>
        <v/>
      </c>
      <c r="BN160" s="97" t="str">
        <f t="shared" si="779"/>
        <v/>
      </c>
    </row>
    <row r="161" spans="1:66" s="10" customFormat="1" ht="57.75" thickBot="1" x14ac:dyDescent="0.3">
      <c r="A161" s="90">
        <f t="shared" si="780"/>
        <v>146</v>
      </c>
      <c r="B161" s="91" t="s">
        <v>81</v>
      </c>
      <c r="C161" s="91" t="s">
        <v>88</v>
      </c>
      <c r="D161" s="92" t="s">
        <v>622</v>
      </c>
      <c r="E161" s="91">
        <v>14860</v>
      </c>
      <c r="F161" s="91" t="s">
        <v>623</v>
      </c>
      <c r="G161" s="91" t="s">
        <v>94</v>
      </c>
      <c r="H161" s="93">
        <v>487890.58</v>
      </c>
      <c r="I161" s="93">
        <v>379301.78</v>
      </c>
      <c r="J161" s="93">
        <v>487890.58</v>
      </c>
      <c r="K161" s="93">
        <v>379301.78</v>
      </c>
      <c r="L161" s="91" t="s">
        <v>88</v>
      </c>
      <c r="M161" s="91" t="s">
        <v>88</v>
      </c>
      <c r="N161" s="91" t="s">
        <v>624</v>
      </c>
      <c r="O161" s="91" t="s">
        <v>625</v>
      </c>
      <c r="P161" s="91" t="s">
        <v>88</v>
      </c>
      <c r="Q161" s="91" t="s">
        <v>88</v>
      </c>
      <c r="R161" s="91" t="s">
        <v>88</v>
      </c>
      <c r="S161" s="91" t="s">
        <v>88</v>
      </c>
      <c r="T161" s="91" t="s">
        <v>113</v>
      </c>
      <c r="U161" s="91" t="s">
        <v>628</v>
      </c>
      <c r="V161" s="91" t="s">
        <v>626</v>
      </c>
      <c r="W161" s="94" t="s">
        <v>88</v>
      </c>
      <c r="X161" s="82">
        <v>44545</v>
      </c>
      <c r="Y161" s="81">
        <v>0.39583333333333331</v>
      </c>
      <c r="Z161" s="82">
        <v>44546</v>
      </c>
      <c r="AA161" s="81">
        <v>0.625</v>
      </c>
      <c r="AB161" s="91" t="s">
        <v>124</v>
      </c>
      <c r="AC161" s="91" t="s">
        <v>388</v>
      </c>
      <c r="AD161" s="135"/>
      <c r="AE161" s="309">
        <v>44545</v>
      </c>
      <c r="AF161" s="310">
        <v>0.39583333333333331</v>
      </c>
      <c r="AG161" s="311">
        <v>44546</v>
      </c>
      <c r="AH161" s="310">
        <v>0.46875</v>
      </c>
      <c r="AI161" s="311">
        <v>44545</v>
      </c>
      <c r="AJ161" s="310">
        <v>0.40763888888888888</v>
      </c>
      <c r="AK161" s="311">
        <v>44545</v>
      </c>
      <c r="AL161" s="310">
        <v>0.39999999999999997</v>
      </c>
      <c r="AM161" s="312" t="s">
        <v>627</v>
      </c>
      <c r="AN161" s="312" t="s">
        <v>390</v>
      </c>
      <c r="AO161" s="104"/>
      <c r="AP161" s="83"/>
      <c r="AQ161" s="67"/>
      <c r="AR161" s="98">
        <f t="shared" ref="AR161" si="781">IF(B161="X",IF(AN161="","Afectat sau NU?",IF(AN161="DA",IF(((AK161+AL161)-(AE161+AF161))*24&lt;-720,"Neinformat",((AK161+AL161)-(AE161+AF161))*24),"Nu a fost afectat producator/consumator")),"")</f>
        <v>9.9999999976716936E-2</v>
      </c>
      <c r="AS161" s="316">
        <f t="shared" ref="AS161" si="782">IF(B161="X",IF(AN161="DA",IF(AR161&lt;6,LEN(TRIM(V161))-LEN(SUBSTITUTE(V161,CHAR(44),""))+1,0),"-"),"")</f>
        <v>1</v>
      </c>
      <c r="AT161" s="317">
        <f t="shared" ref="AT161" si="783">IF(B161="X",IF(AN161="DA",LEN(TRIM(V161))-LEN(SUBSTITUTE(V161,CHAR(44),""))+1,"-"),"")</f>
        <v>1</v>
      </c>
      <c r="AU161" s="98">
        <f t="shared" ref="AU161" si="784">IF(B161="X",IF(AN161="","Afectat sau NU?",IF(AN161="DA",IF(((AI161+AJ161)-(AE161+AF161))*24&lt;-720,"Neinformat",((AI161+AJ161)-(AE161+AF161))*24),"Nu a fost afectat producator/consumator")),"")</f>
        <v>0.28333333320915699</v>
      </c>
      <c r="AV161" s="316">
        <f t="shared" ref="AV161" si="785">IF(B161="X",IF(AN161="DA",IF(AU161&lt;6,LEN(TRIM(U161))-LEN(SUBSTITUTE(U161,CHAR(44),""))+1,0),"-"),"")</f>
        <v>11</v>
      </c>
      <c r="AW161" s="317">
        <f t="shared" ref="AW161" si="786">IF(B161="X",IF(AN161="DA",LEN(TRIM(U161))-LEN(SUBSTITUTE(U161,CHAR(44),""))+1,"-"),"")</f>
        <v>11</v>
      </c>
      <c r="AX161" s="98">
        <f t="shared" ref="AX161" si="787">IF(B161="X",IF(AN161="","Afectat sau NU?",IF(AN161="DA",((AG161+AH161)-(AE161+AF161))*24,"Nu a fost afectat producator/consumator")),"")</f>
        <v>25.749999999941792</v>
      </c>
      <c r="AY161" s="316">
        <f t="shared" ref="AY161" si="788">IF(B161="X",IF(AN161="DA",IF(AX161&gt;24,IF(BA161="NU",0,LEN(TRIM(V161))-LEN(SUBSTITUTE(V161,CHAR(44),""))+1),0),"-"),"")</f>
        <v>1</v>
      </c>
      <c r="AZ161" s="317">
        <f t="shared" ref="AZ161" si="789">IF(B161="X",IF(AN161="DA",IF(AX161&gt;24,LEN(TRIM(V161))-LEN(SUBSTITUTE(V161,CHAR(44),""))+1,0),"-"),"")</f>
        <v>1</v>
      </c>
      <c r="BA161" s="57" t="s">
        <v>390</v>
      </c>
      <c r="BB161" s="57"/>
      <c r="BC161" s="57"/>
      <c r="BD161" s="57"/>
      <c r="BE161" s="57"/>
      <c r="BF161" s="98" t="str">
        <f t="shared" ref="BF161" si="790">IF(C161="X",IF(AN161="","Afectat sau NU?",IF(AN161="DA",IF(AK161="","Neinformat",NETWORKDAYS(AK161+AL161,AE161+AF161,$BS$2:$BS$14)-2),"Nu a fost afectat producator/consumator")),"")</f>
        <v/>
      </c>
      <c r="BG161" s="96" t="str">
        <f t="shared" ref="BG161" si="791">IF(C161="X",IF(AN161="DA",IF(AND(BF161&gt;=5,AK161&lt;&gt;""),LEN(TRIM(V161))-LEN(SUBSTITUTE(V161,CHAR(44),""))+1,0),"-"),"")</f>
        <v/>
      </c>
      <c r="BH161" s="97" t="str">
        <f t="shared" ref="BH161" si="792">IF(C161="X",IF(AN161="DA",LEN(TRIM(V161))-LEN(SUBSTITUTE(V161,CHAR(44),""))+1,"-"),"")</f>
        <v/>
      </c>
      <c r="BI161" s="98" t="str">
        <f t="shared" ref="BI161" si="793">IF(C161="X",IF(AN161="","Afectat sau NU?",IF(AN161="DA",IF(AI161="","Neinformat",NETWORKDAYS(AI161+AJ161,AE161+AF161,$BS$2:$BS$14)-2),"Nu a fost afectat producator/consumator")),"")</f>
        <v/>
      </c>
      <c r="BJ161" s="96" t="str">
        <f t="shared" ref="BJ161" si="794">IF(C161="X",IF(AN161="DA",IF(AND(BI161&gt;=5,AI161&lt;&gt;""),LEN(TRIM(U161))-LEN(SUBSTITUTE(U161,CHAR(44),""))+1,0),"-"),"")</f>
        <v/>
      </c>
      <c r="BK161" s="97" t="str">
        <f t="shared" ref="BK161" si="795">IF(C161="X",IF(AN161="DA",LEN(TRIM(U161))-LEN(SUBSTITUTE(U161,CHAR(44),""))+1,"-"),"")</f>
        <v/>
      </c>
      <c r="BL161" s="98" t="str">
        <f t="shared" ref="BL161" si="796">IF(C161="X",IF(AN161="","Afectat sau NU?",IF(AN161="DA",((AG161+AH161)-(Z161+AA161))*24,"Nu a fost afectat producator/consumator")),"")</f>
        <v/>
      </c>
      <c r="BM161" s="96" t="str">
        <f t="shared" ref="BM161" si="797">IF(C161="X",IF(AN161&lt;&gt;"DA","-",IF(AND(AN161="DA",BL161&lt;=0),LEN(TRIM(V161))-LEN(SUBSTITUTE(V161,CHAR(44),""))+1+LEN(TRIM(U161))-LEN(SUBSTITUTE(U161,CHAR(44),""))+1,0)),"")</f>
        <v/>
      </c>
      <c r="BN161" s="97" t="str">
        <f t="shared" ref="BN161" si="798">IF(C161="X",IF(AN161="DA",LEN(TRIM(V161))-LEN(SUBSTITUTE(V161,CHAR(44),""))+1+LEN(TRIM(U161))-LEN(SUBSTITUTE(U161,CHAR(44),""))+1,"-"),"")</f>
        <v/>
      </c>
    </row>
    <row r="162" spans="1:66" s="10" customFormat="1" ht="57.75" thickBot="1" x14ac:dyDescent="0.3">
      <c r="A162" s="90">
        <f t="shared" si="780"/>
        <v>147</v>
      </c>
      <c r="B162" s="91" t="s">
        <v>81</v>
      </c>
      <c r="C162" s="91" t="s">
        <v>88</v>
      </c>
      <c r="D162" s="92" t="s">
        <v>632</v>
      </c>
      <c r="E162" s="91">
        <v>103023</v>
      </c>
      <c r="F162" s="91" t="s">
        <v>633</v>
      </c>
      <c r="G162" s="91" t="s">
        <v>634</v>
      </c>
      <c r="H162" s="93">
        <v>611849.99</v>
      </c>
      <c r="I162" s="93">
        <v>322444.53000000003</v>
      </c>
      <c r="J162" s="93">
        <v>611849.99</v>
      </c>
      <c r="K162" s="93">
        <v>322444.53000000003</v>
      </c>
      <c r="L162" s="91" t="s">
        <v>88</v>
      </c>
      <c r="M162" s="91" t="s">
        <v>88</v>
      </c>
      <c r="N162" s="91" t="s">
        <v>635</v>
      </c>
      <c r="O162" s="91" t="s">
        <v>633</v>
      </c>
      <c r="P162" s="91" t="s">
        <v>88</v>
      </c>
      <c r="Q162" s="91" t="s">
        <v>88</v>
      </c>
      <c r="R162" s="91" t="s">
        <v>88</v>
      </c>
      <c r="S162" s="91" t="s">
        <v>88</v>
      </c>
      <c r="T162" s="91" t="s">
        <v>113</v>
      </c>
      <c r="U162" s="91" t="s">
        <v>637</v>
      </c>
      <c r="V162" s="91" t="s">
        <v>636</v>
      </c>
      <c r="W162" s="94" t="s">
        <v>88</v>
      </c>
      <c r="X162" s="82">
        <v>44582</v>
      </c>
      <c r="Y162" s="81">
        <v>0.43611111111111112</v>
      </c>
      <c r="Z162" s="82">
        <v>44582</v>
      </c>
      <c r="AA162" s="81">
        <v>0.54166666666666663</v>
      </c>
      <c r="AB162" s="91" t="s">
        <v>220</v>
      </c>
      <c r="AC162" s="91" t="s">
        <v>388</v>
      </c>
      <c r="AD162" s="135"/>
      <c r="AE162" s="309">
        <v>44582</v>
      </c>
      <c r="AF162" s="310">
        <v>0.43611111111111112</v>
      </c>
      <c r="AG162" s="311">
        <v>44582</v>
      </c>
      <c r="AH162" s="310">
        <v>0.44444444444444442</v>
      </c>
      <c r="AI162" s="311">
        <v>44582</v>
      </c>
      <c r="AJ162" s="310">
        <v>0.44930555555555557</v>
      </c>
      <c r="AK162" s="311">
        <v>44582</v>
      </c>
      <c r="AL162" s="310">
        <v>0.44375000000000003</v>
      </c>
      <c r="AM162" s="312" t="s">
        <v>638</v>
      </c>
      <c r="AN162" s="312" t="s">
        <v>390</v>
      </c>
      <c r="AO162" s="104"/>
      <c r="AP162" s="83"/>
      <c r="AQ162" s="67"/>
      <c r="AR162" s="98">
        <f t="shared" ref="AR162" si="799">IF(B162="X",IF(AN162="","Afectat sau NU?",IF(AN162="DA",IF(((AK162+AL162)-(AE162+AF162))*24&lt;-720,"Neinformat",((AK162+AL162)-(AE162+AF162))*24),"Nu a fost afectat producator/consumator")),"")</f>
        <v>0.18333333323244005</v>
      </c>
      <c r="AS162" s="316">
        <f t="shared" ref="AS162" si="800">IF(B162="X",IF(AN162="DA",IF(AR162&lt;6,LEN(TRIM(V162))-LEN(SUBSTITUTE(V162,CHAR(44),""))+1,0),"-"),"")</f>
        <v>1</v>
      </c>
      <c r="AT162" s="317">
        <f t="shared" ref="AT162" si="801">IF(B162="X",IF(AN162="DA",LEN(TRIM(V162))-LEN(SUBSTITUTE(V162,CHAR(44),""))+1,"-"),"")</f>
        <v>1</v>
      </c>
      <c r="AU162" s="98">
        <f t="shared" ref="AU162" si="802">IF(B162="X",IF(AN162="","Afectat sau NU?",IF(AN162="DA",IF(((AI162+AJ162)-(AE162+AF162))*24&lt;-720,"Neinformat",((AI162+AJ162)-(AE162+AF162))*24),"Nu a fost afectat producator/consumator")),"")</f>
        <v>0.31666666665114462</v>
      </c>
      <c r="AV162" s="316">
        <f t="shared" ref="AV162" si="803">IF(B162="X",IF(AN162="DA",IF(AU162&lt;6,LEN(TRIM(U162))-LEN(SUBSTITUTE(U162,CHAR(44),""))+1,0),"-"),"")</f>
        <v>11</v>
      </c>
      <c r="AW162" s="317">
        <f t="shared" ref="AW162" si="804">IF(B162="X",IF(AN162="DA",LEN(TRIM(U162))-LEN(SUBSTITUTE(U162,CHAR(44),""))+1,"-"),"")</f>
        <v>11</v>
      </c>
      <c r="AX162" s="98">
        <f t="shared" ref="AX162" si="805">IF(B162="X",IF(AN162="","Afectat sau NU?",IF(AN162="DA",((AG162+AH162)-(AE162+AF162))*24,"Nu a fost afectat producator/consumator")),"")</f>
        <v>0.19999999995343387</v>
      </c>
      <c r="AY162" s="316">
        <f t="shared" ref="AY162" si="806">IF(B162="X",IF(AN162="DA",IF(AX162&gt;24,IF(BA162="NU",0,LEN(TRIM(V162))-LEN(SUBSTITUTE(V162,CHAR(44),""))+1),0),"-"),"")</f>
        <v>0</v>
      </c>
      <c r="AZ162" s="317">
        <f t="shared" ref="AZ162" si="807">IF(B162="X",IF(AN162="DA",IF(AX162&gt;24,LEN(TRIM(V162))-LEN(SUBSTITUTE(V162,CHAR(44),""))+1,0),"-"),"")</f>
        <v>0</v>
      </c>
      <c r="BA162" s="57"/>
      <c r="BB162" s="57"/>
      <c r="BC162" s="57"/>
      <c r="BD162" s="57"/>
      <c r="BE162" s="57"/>
      <c r="BF162" s="98" t="str">
        <f t="shared" ref="BF162" si="808">IF(C162="X",IF(AN162="","Afectat sau NU?",IF(AN162="DA",IF(AK162="","Neinformat",NETWORKDAYS(AK162+AL162,AE162+AF162,$BS$2:$BS$14)-2),"Nu a fost afectat producator/consumator")),"")</f>
        <v/>
      </c>
      <c r="BG162" s="96" t="str">
        <f t="shared" ref="BG162" si="809">IF(C162="X",IF(AN162="DA",IF(AND(BF162&gt;=5,AK162&lt;&gt;""),LEN(TRIM(V162))-LEN(SUBSTITUTE(V162,CHAR(44),""))+1,0),"-"),"")</f>
        <v/>
      </c>
      <c r="BH162" s="97" t="str">
        <f t="shared" ref="BH162" si="810">IF(C162="X",IF(AN162="DA",LEN(TRIM(V162))-LEN(SUBSTITUTE(V162,CHAR(44),""))+1,"-"),"")</f>
        <v/>
      </c>
      <c r="BI162" s="98" t="str">
        <f t="shared" ref="BI162" si="811">IF(C162="X",IF(AN162="","Afectat sau NU?",IF(AN162="DA",IF(AI162="","Neinformat",NETWORKDAYS(AI162+AJ162,AE162+AF162,$BS$2:$BS$14)-2),"Nu a fost afectat producator/consumator")),"")</f>
        <v/>
      </c>
      <c r="BJ162" s="96" t="str">
        <f t="shared" ref="BJ162" si="812">IF(C162="X",IF(AN162="DA",IF(AND(BI162&gt;=5,AI162&lt;&gt;""),LEN(TRIM(U162))-LEN(SUBSTITUTE(U162,CHAR(44),""))+1,0),"-"),"")</f>
        <v/>
      </c>
      <c r="BK162" s="97" t="str">
        <f t="shared" ref="BK162" si="813">IF(C162="X",IF(AN162="DA",LEN(TRIM(U162))-LEN(SUBSTITUTE(U162,CHAR(44),""))+1,"-"),"")</f>
        <v/>
      </c>
      <c r="BL162" s="98" t="str">
        <f t="shared" ref="BL162" si="814">IF(C162="X",IF(AN162="","Afectat sau NU?",IF(AN162="DA",((AG162+AH162)-(Z162+AA162))*24,"Nu a fost afectat producator/consumator")),"")</f>
        <v/>
      </c>
      <c r="BM162" s="96" t="str">
        <f t="shared" ref="BM162" si="815">IF(C162="X",IF(AN162&lt;&gt;"DA","-",IF(AND(AN162="DA",BL162&lt;=0),LEN(TRIM(V162))-LEN(SUBSTITUTE(V162,CHAR(44),""))+1+LEN(TRIM(U162))-LEN(SUBSTITUTE(U162,CHAR(44),""))+1,0)),"")</f>
        <v/>
      </c>
      <c r="BN162" s="97" t="str">
        <f t="shared" ref="BN162" si="816">IF(C162="X",IF(AN162="DA",LEN(TRIM(V162))-LEN(SUBSTITUTE(V162,CHAR(44),""))+1+LEN(TRIM(U162))-LEN(SUBSTITUTE(U162,CHAR(44),""))+1,"-"),"")</f>
        <v/>
      </c>
    </row>
  </sheetData>
  <sheetProtection algorithmName="SHA-512" hashValue="4e6HzrzQVcs5SY4PSCEFJagc8F5GUsZrqxNNI5cu3ysGcKCpWs61ThrPEEY6sIhde/dmsfbIX0vjNWT3NXu+/A==" saltValue="a9eytKf0kKz3+AGw4Wtw8Q==" spinCount="100000" sheet="1" objects="1" scenarios="1" selectLockedCells="1" autoFilter="0" selectUnlockedCells="1"/>
  <autoFilter ref="A14:BV161" xr:uid="{00000000-0009-0000-0000-000000000000}"/>
  <mergeCells count="74">
    <mergeCell ref="AR9:BA9"/>
    <mergeCell ref="BF9:BN9"/>
    <mergeCell ref="BL11:BL14"/>
    <mergeCell ref="BM11:BM14"/>
    <mergeCell ref="BN11:BN14"/>
    <mergeCell ref="AZ11:AZ14"/>
    <mergeCell ref="AR10:AT10"/>
    <mergeCell ref="AU10:AW10"/>
    <mergeCell ref="AV11:AV14"/>
    <mergeCell ref="AW11:AW14"/>
    <mergeCell ref="BL10:BN10"/>
    <mergeCell ref="BI10:BK10"/>
    <mergeCell ref="BF11:BF14"/>
    <mergeCell ref="BG11:BG14"/>
    <mergeCell ref="BH11:BH14"/>
    <mergeCell ref="BI11:BI14"/>
    <mergeCell ref="BJ11:BJ14"/>
    <mergeCell ref="BK11:BK14"/>
    <mergeCell ref="AD11:AD14"/>
    <mergeCell ref="AB11:AB14"/>
    <mergeCell ref="X13:X14"/>
    <mergeCell ref="AO11:AO14"/>
    <mergeCell ref="AP11:AP14"/>
    <mergeCell ref="AE11:AF12"/>
    <mergeCell ref="AG11:AH12"/>
    <mergeCell ref="AE13:AE14"/>
    <mergeCell ref="AF13:AF14"/>
    <mergeCell ref="AG13:AG14"/>
    <mergeCell ref="AH13:AH14"/>
    <mergeCell ref="Z11:AA12"/>
    <mergeCell ref="X11:Y12"/>
    <mergeCell ref="AC11:AC14"/>
    <mergeCell ref="BF10:BH10"/>
    <mergeCell ref="BA11:BA14"/>
    <mergeCell ref="AR11:AR14"/>
    <mergeCell ref="AS11:AS14"/>
    <mergeCell ref="AT11:AT14"/>
    <mergeCell ref="AU11:AU14"/>
    <mergeCell ref="AX11:AX14"/>
    <mergeCell ref="AY11:AY14"/>
    <mergeCell ref="AX10:BA10"/>
    <mergeCell ref="A11:A14"/>
    <mergeCell ref="P12:S12"/>
    <mergeCell ref="R13:S13"/>
    <mergeCell ref="H12:I13"/>
    <mergeCell ref="D11:D14"/>
    <mergeCell ref="E11:K11"/>
    <mergeCell ref="G12:G14"/>
    <mergeCell ref="F12:F14"/>
    <mergeCell ref="E12:E14"/>
    <mergeCell ref="J12:K13"/>
    <mergeCell ref="L12:O12"/>
    <mergeCell ref="A9:AD9"/>
    <mergeCell ref="AN11:AN14"/>
    <mergeCell ref="L11:S11"/>
    <mergeCell ref="P13:Q13"/>
    <mergeCell ref="T11:T14"/>
    <mergeCell ref="U11:V13"/>
    <mergeCell ref="AM11:AM14"/>
    <mergeCell ref="N13:O13"/>
    <mergeCell ref="L13:M13"/>
    <mergeCell ref="AL13:AL14"/>
    <mergeCell ref="AI11:AJ12"/>
    <mergeCell ref="AK11:AL12"/>
    <mergeCell ref="AI13:AI14"/>
    <mergeCell ref="B11:C12"/>
    <mergeCell ref="C13:C14"/>
    <mergeCell ref="B13:B14"/>
    <mergeCell ref="AJ13:AJ14"/>
    <mergeCell ref="AK13:AK14"/>
    <mergeCell ref="W11:W14"/>
    <mergeCell ref="AA13:AA14"/>
    <mergeCell ref="Z13:Z14"/>
    <mergeCell ref="Y13:Y14"/>
  </mergeCells>
  <conditionalFormatting sqref="AR8:AZ8 BF8:BN8 BF9 BF11:BN14 BF15:BP15 AR10:AX10 BF10:BL10 BO40:BP41 BO32:BP32 BO16:BP22 AR11:AZ41 BF16:BN41 AR106:AZ108 BF106:BP108 BF163:BP1048576 AR163:AZ1048576">
    <cfRule type="expression" dxfId="469" priority="2761">
      <formula>_xlfn.ISFORMULA(AR8)</formula>
    </cfRule>
  </conditionalFormatting>
  <conditionalFormatting sqref="AU8 AX8 AR8 AR10:AR41 AX10:AX41 AU10:AU41 BF8:BF41 BI8:BI41 BL8:BL41 AR106:AR108 AX106:AX108 AU106:AU108 BF106:BF108 BI106:BI108 BL106:BL108 BL163:BL1048576 BI163:BI1048576 BF163:BF1048576 AU163:AU1048576 AX163:AX1048576 AR163:AR1048576">
    <cfRule type="containsText" dxfId="468" priority="2758" operator="containsText" text="Afectat sau NU?">
      <formula>NOT(ISERROR(SEARCH("Afectat sau NU?",AR8)))</formula>
    </cfRule>
  </conditionalFormatting>
  <conditionalFormatting sqref="A8:AD8 A12:AC14 A15:AD15 V28:AD29 D33 B41 F41:G41 U41:V41 N41:O41 X41:AA41 AC41:AD41 P33:AD33 B28:T29 B32:C33 A10:AD11 A9 A16:A37 B16:AD22 A39:A48 A60:A99 A102:A104 E163:AD1048576 A163:C1048576 A106:AD108">
    <cfRule type="expression" dxfId="467" priority="2757">
      <formula>IF(LEFT($AC8,9)="Efectuată",1,0)</formula>
    </cfRule>
  </conditionalFormatting>
  <conditionalFormatting sqref="D163:D1048080">
    <cfRule type="expression" dxfId="466" priority="2764">
      <formula>IF(LEFT($AC167,9)="Efectuată",1,0)</formula>
    </cfRule>
  </conditionalFormatting>
  <conditionalFormatting sqref="L26:M27 V25:X27 Z25:AD27 B25:D27 T25:T27">
    <cfRule type="expression" dxfId="465" priority="2661">
      <formula>IF(LEFT($AC25,9)="Efectuată",1,0)</formula>
    </cfRule>
  </conditionalFormatting>
  <conditionalFormatting sqref="BO25:BP27">
    <cfRule type="expression" dxfId="464" priority="2660">
      <formula>_xlfn.ISFORMULA(BO25)</formula>
    </cfRule>
  </conditionalFormatting>
  <conditionalFormatting sqref="B23:AD23">
    <cfRule type="expression" dxfId="463" priority="2612">
      <formula>IF(LEFT($AC23,9)="Efectuată",1,0)</formula>
    </cfRule>
  </conditionalFormatting>
  <conditionalFormatting sqref="BO23:BP23">
    <cfRule type="expression" dxfId="462" priority="2611">
      <formula>_xlfn.ISFORMULA(BO23)</formula>
    </cfRule>
  </conditionalFormatting>
  <conditionalFormatting sqref="BO24:BP24">
    <cfRule type="expression" dxfId="461" priority="2610">
      <formula>_xlfn.ISFORMULA(BO24)</formula>
    </cfRule>
  </conditionalFormatting>
  <conditionalFormatting sqref="E24:H24 L24:T24 V24:AD24">
    <cfRule type="expression" dxfId="460" priority="2607">
      <formula>IF(LEFT($AC24,9)="Efectuată",1,0)</formula>
    </cfRule>
  </conditionalFormatting>
  <conditionalFormatting sqref="B24:D24">
    <cfRule type="expression" dxfId="459" priority="2605">
      <formula>IF(LEFT($AC24,9)="Efectuată",1,0)</formula>
    </cfRule>
  </conditionalFormatting>
  <conditionalFormatting sqref="I24">
    <cfRule type="expression" dxfId="458" priority="2604">
      <formula>IF(LEFT($AC24,9)="Efectuată",1,0)</formula>
    </cfRule>
  </conditionalFormatting>
  <conditionalFormatting sqref="J24">
    <cfRule type="expression" dxfId="457" priority="2603">
      <formula>IF(LEFT($AC24,9)="Efectuată",1,0)</formula>
    </cfRule>
  </conditionalFormatting>
  <conditionalFormatting sqref="K24">
    <cfRule type="expression" dxfId="456" priority="2602">
      <formula>IF(LEFT($AC24,9)="Efectuată",1,0)</formula>
    </cfRule>
  </conditionalFormatting>
  <conditionalFormatting sqref="BO28:BP29">
    <cfRule type="expression" dxfId="455" priority="2595">
      <formula>_xlfn.ISFORMULA(BO28)</formula>
    </cfRule>
  </conditionalFormatting>
  <conditionalFormatting sqref="B30:AD31">
    <cfRule type="expression" dxfId="454" priority="2572">
      <formula>IF(LEFT($AC30,9)="Efectuată",1,0)</formula>
    </cfRule>
  </conditionalFormatting>
  <conditionalFormatting sqref="BO30:BP31">
    <cfRule type="expression" dxfId="453" priority="2571">
      <formula>_xlfn.ISFORMULA(BO30)</formula>
    </cfRule>
  </conditionalFormatting>
  <conditionalFormatting sqref="D32 P32:AD32">
    <cfRule type="expression" dxfId="452" priority="2480">
      <formula>IF(LEFT($AC32,9)="Efectuată",1,0)</formula>
    </cfRule>
  </conditionalFormatting>
  <conditionalFormatting sqref="H34:I34 L34:S36">
    <cfRule type="expression" dxfId="451" priority="2338">
      <formula>IF(LEFT($AC34,9)="Efectuată",1,0)</formula>
    </cfRule>
  </conditionalFormatting>
  <conditionalFormatting sqref="B34:G36 U34:AD36">
    <cfRule type="expression" dxfId="450" priority="2332">
      <formula>IF(LEFT($AC34,9)="Efectuată",1,0)</formula>
    </cfRule>
  </conditionalFormatting>
  <conditionalFormatting sqref="BO34:BP36">
    <cfRule type="expression" dxfId="449" priority="2331">
      <formula>_xlfn.ISFORMULA(BO34)</formula>
    </cfRule>
  </conditionalFormatting>
  <conditionalFormatting sqref="T34:T36">
    <cfRule type="expression" dxfId="448" priority="2328">
      <formula>IF(LEFT($AC34,9)="Efectuată",1,0)</formula>
    </cfRule>
  </conditionalFormatting>
  <conditionalFormatting sqref="BO33:BP33">
    <cfRule type="expression" dxfId="447" priority="2319">
      <formula>_xlfn.ISFORMULA(BO33)</formula>
    </cfRule>
  </conditionalFormatting>
  <conditionalFormatting sqref="N37:O37">
    <cfRule type="expression" dxfId="446" priority="2303">
      <formula>IF(LEFT($AC37,9)="Efectuată",1,0)</formula>
    </cfRule>
  </conditionalFormatting>
  <conditionalFormatting sqref="U37:AD37 B37:D37 F37:G37">
    <cfRule type="expression" dxfId="445" priority="2297">
      <formula>IF(LEFT($AC37,9)="Efectuată",1,0)</formula>
    </cfRule>
  </conditionalFormatting>
  <conditionalFormatting sqref="BO37:BP37">
    <cfRule type="expression" dxfId="444" priority="2296">
      <formula>_xlfn.ISFORMULA(BO37)</formula>
    </cfRule>
  </conditionalFormatting>
  <conditionalFormatting sqref="T37">
    <cfRule type="expression" dxfId="443" priority="2294">
      <formula>IF(LEFT($AC37,9)="Efectuată",1,0)</formula>
    </cfRule>
  </conditionalFormatting>
  <conditionalFormatting sqref="BO38:BP38">
    <cfRule type="expression" dxfId="442" priority="2285">
      <formula>_xlfn.ISFORMULA(BO38)</formula>
    </cfRule>
  </conditionalFormatting>
  <conditionalFormatting sqref="BO39:BP39">
    <cfRule type="expression" dxfId="441" priority="2273">
      <formula>_xlfn.ISFORMULA(BO39)</formula>
    </cfRule>
  </conditionalFormatting>
  <conditionalFormatting sqref="E25:K27">
    <cfRule type="expression" dxfId="440" priority="2267">
      <formula>IF(LEFT($AC25,9)="Efectuată",1,0)</formula>
    </cfRule>
  </conditionalFormatting>
  <conditionalFormatting sqref="Y25:Y27">
    <cfRule type="expression" dxfId="439" priority="2265">
      <formula>IF(LEFT($AC25,9)="Efectuată",1,0)</formula>
    </cfRule>
  </conditionalFormatting>
  <conditionalFormatting sqref="N25:O27">
    <cfRule type="expression" dxfId="438" priority="2268">
      <formula>IF(LEFT($AC25,9)="Efectuată",1,0)</formula>
    </cfRule>
  </conditionalFormatting>
  <conditionalFormatting sqref="U25:U27">
    <cfRule type="expression" dxfId="437" priority="2266">
      <formula>IF(LEFT($AC25,9)="Efectuată",1,0)</formula>
    </cfRule>
  </conditionalFormatting>
  <conditionalFormatting sqref="U24">
    <cfRule type="expression" dxfId="436" priority="2261">
      <formula>IF(LEFT($AC24,9)="Efectuată",1,0)</formula>
    </cfRule>
  </conditionalFormatting>
  <conditionalFormatting sqref="U28">
    <cfRule type="expression" dxfId="435" priority="1484">
      <formula>IF(LEFT($AC28,9)="Efectuată",1,0)</formula>
    </cfRule>
  </conditionalFormatting>
  <conditionalFormatting sqref="U29">
    <cfRule type="expression" dxfId="434" priority="1483">
      <formula>IF(LEFT($AC29,9)="Efectuată",1,0)</formula>
    </cfRule>
  </conditionalFormatting>
  <conditionalFormatting sqref="BA1:BA8 BA15:BA41 BA106:BA108 BA163:BA1048576">
    <cfRule type="expression" dxfId="433" priority="1322">
      <formula>IF(AND(ISNUMBER($AX1),$AX1&gt;24),1,0)</formula>
    </cfRule>
  </conditionalFormatting>
  <conditionalFormatting sqref="BA11:BA14">
    <cfRule type="expression" dxfId="432" priority="1321">
      <formula>_xlfn.ISFORMULA(BA11)</formula>
    </cfRule>
  </conditionalFormatting>
  <conditionalFormatting sqref="BA11:BA14">
    <cfRule type="containsText" dxfId="431" priority="1320" operator="containsText" text="Afectat sau NU?">
      <formula>NOT(ISERROR(SEARCH("Afectat sau NU?",BA11)))</formula>
    </cfRule>
  </conditionalFormatting>
  <conditionalFormatting sqref="H35:K35">
    <cfRule type="expression" dxfId="430" priority="1310">
      <formula>IF(LEFT($AC35,9)="Efectuată",1,0)</formula>
    </cfRule>
  </conditionalFormatting>
  <conditionalFormatting sqref="H36:K36">
    <cfRule type="expression" dxfId="429" priority="1309">
      <formula>IF(LEFT($AC36,9)="Efectuată",1,0)</formula>
    </cfRule>
  </conditionalFormatting>
  <conditionalFormatting sqref="J34:K34">
    <cfRule type="expression" dxfId="428" priority="1308">
      <formula>IF(LEFT($AC34,9)="Efectuată",1,0)</formula>
    </cfRule>
  </conditionalFormatting>
  <conditionalFormatting sqref="C41:D41">
    <cfRule type="expression" dxfId="427" priority="1306">
      <formula>IF(LEFT($AC41,9)="Efectuată",1,0)</formula>
    </cfRule>
  </conditionalFormatting>
  <conditionalFormatting sqref="T41">
    <cfRule type="expression" dxfId="426" priority="1305">
      <formula>IF(LEFT($AC41,9)="Efectuată",1,0)</formula>
    </cfRule>
  </conditionalFormatting>
  <conditionalFormatting sqref="E37">
    <cfRule type="expression" dxfId="425" priority="1304">
      <formula>IF(LEFT($AC37,9)="Efectuată",1,0)</formula>
    </cfRule>
  </conditionalFormatting>
  <conditionalFormatting sqref="H37:M37">
    <cfRule type="expression" dxfId="424" priority="1303">
      <formula>IF(LEFT($AC37,9)="Efectuată",1,0)</formula>
    </cfRule>
  </conditionalFormatting>
  <conditionalFormatting sqref="H41:M41">
    <cfRule type="expression" dxfId="423" priority="1301">
      <formula>IF(LEFT($AC41,9)="Efectuată",1,0)</formula>
    </cfRule>
  </conditionalFormatting>
  <conditionalFormatting sqref="P37:S37 P41:S41">
    <cfRule type="expression" dxfId="422" priority="1300">
      <formula>IF(LEFT($AC37,9)="Efectuată",1,0)</formula>
    </cfRule>
  </conditionalFormatting>
  <conditionalFormatting sqref="W41">
    <cfRule type="expression" dxfId="421" priority="1299">
      <formula>IF(LEFT($AC41,9)="Efectuată",1,0)</formula>
    </cfRule>
  </conditionalFormatting>
  <conditionalFormatting sqref="AB41">
    <cfRule type="expression" dxfId="420" priority="1298">
      <formula>IF(LEFT($AC41,9)="Efectuată",1,0)</formula>
    </cfRule>
  </conditionalFormatting>
  <conditionalFormatting sqref="N32:O32 E32:K32">
    <cfRule type="expression" dxfId="419" priority="1294">
      <formula>IF(LEFT($AC32,9)="Efectuată",1,0)</formula>
    </cfRule>
  </conditionalFormatting>
  <conditionalFormatting sqref="L32:M32">
    <cfRule type="expression" dxfId="418" priority="1293">
      <formula>IF(LEFT($AC32,9)="Efectuată",1,0)</formula>
    </cfRule>
  </conditionalFormatting>
  <conditionalFormatting sqref="N33:O33 E33:K33">
    <cfRule type="expression" dxfId="417" priority="1292">
      <formula>IF(LEFT($AC33,9)="Efectuată",1,0)</formula>
    </cfRule>
  </conditionalFormatting>
  <conditionalFormatting sqref="L33:M33">
    <cfRule type="expression" dxfId="416" priority="1291">
      <formula>IF(LEFT($AC33,9)="Efectuată",1,0)</formula>
    </cfRule>
  </conditionalFormatting>
  <conditionalFormatting sqref="L25:M25">
    <cfRule type="expression" dxfId="415" priority="1290">
      <formula>IF(LEFT($AC25,9)="Efectuată",1,0)</formula>
    </cfRule>
  </conditionalFormatting>
  <conditionalFormatting sqref="P25:S25">
    <cfRule type="expression" dxfId="414" priority="1289">
      <formula>IF(LEFT($AC25,9)="Efectuată",1,0)</formula>
    </cfRule>
  </conditionalFormatting>
  <conditionalFormatting sqref="P26:S27">
    <cfRule type="expression" dxfId="413" priority="1288">
      <formula>IF(LEFT($AC26,9)="Efectuată",1,0)</formula>
    </cfRule>
  </conditionalFormatting>
  <conditionalFormatting sqref="D1048406:D1048576">
    <cfRule type="expression" dxfId="412" priority="2802">
      <formula>IF(LEFT($AC157,9)="Efectuată",1,0)</formula>
    </cfRule>
  </conditionalFormatting>
  <conditionalFormatting sqref="D1048405">
    <cfRule type="expression" dxfId="411" priority="2867">
      <formula>IF(LEFT($AC159,9)="Efectuată",1,0)</formula>
    </cfRule>
  </conditionalFormatting>
  <conditionalFormatting sqref="BO43:BP44 AR42:AZ44 BF42:BN44">
    <cfRule type="expression" dxfId="410" priority="1278">
      <formula>_xlfn.ISFORMULA(AR42)</formula>
    </cfRule>
  </conditionalFormatting>
  <conditionalFormatting sqref="AR42:AR44 AX42:AX44 AU42:AU44 BF42:BF44 BI42:BI44 BL42:BL44">
    <cfRule type="containsText" dxfId="409" priority="1277" operator="containsText" text="Afectat sau NU?">
      <formula>NOT(ISERROR(SEARCH("Afectat sau NU?",AR42)))</formula>
    </cfRule>
  </conditionalFormatting>
  <conditionalFormatting sqref="F43:G44 U44:V44 N43:O44 X43:AA44 AC43:AD44 V43 B43:B44">
    <cfRule type="expression" dxfId="408" priority="1276">
      <formula>IF(LEFT($AC43,9)="Efectuată",1,0)</formula>
    </cfRule>
  </conditionalFormatting>
  <conditionalFormatting sqref="N42:O42">
    <cfRule type="expression" dxfId="407" priority="1275">
      <formula>IF(LEFT($AC42,9)="Efectuată",1,0)</formula>
    </cfRule>
  </conditionalFormatting>
  <conditionalFormatting sqref="U42:V42 B42 F42:G42 X42:AA42 AC42:AD42">
    <cfRule type="expression" dxfId="406" priority="1274">
      <formula>IF(LEFT($AC42,9)="Efectuată",1,0)</formula>
    </cfRule>
  </conditionalFormatting>
  <conditionalFormatting sqref="BO42:BP42">
    <cfRule type="expression" dxfId="405" priority="1273">
      <formula>_xlfn.ISFORMULA(BO42)</formula>
    </cfRule>
  </conditionalFormatting>
  <conditionalFormatting sqref="BA42:BA44">
    <cfRule type="expression" dxfId="404" priority="1272">
      <formula>IF(AND(ISNUMBER($AX42),$AX42&gt;24),1,0)</formula>
    </cfRule>
  </conditionalFormatting>
  <conditionalFormatting sqref="C43:D43 C42">
    <cfRule type="expression" dxfId="403" priority="1271">
      <formula>IF(LEFT($AC42,9)="Efectuată",1,0)</formula>
    </cfRule>
  </conditionalFormatting>
  <conditionalFormatting sqref="C44:D44">
    <cfRule type="expression" dxfId="402" priority="1270">
      <formula>IF(LEFT($AC44,9)="Efectuată",1,0)</formula>
    </cfRule>
  </conditionalFormatting>
  <conditionalFormatting sqref="T42:T44">
    <cfRule type="expression" dxfId="401" priority="1269">
      <formula>IF(LEFT($AC42,9)="Efectuată",1,0)</formula>
    </cfRule>
  </conditionalFormatting>
  <conditionalFormatting sqref="E42:E44">
    <cfRule type="expression" dxfId="400" priority="1268">
      <formula>IF(LEFT($AC42,9)="Efectuată",1,0)</formula>
    </cfRule>
  </conditionalFormatting>
  <conditionalFormatting sqref="H42:M44">
    <cfRule type="expression" dxfId="399" priority="1267">
      <formula>IF(LEFT($AC42,9)="Efectuată",1,0)</formula>
    </cfRule>
  </conditionalFormatting>
  <conditionalFormatting sqref="P42:S44">
    <cfRule type="expression" dxfId="398" priority="1266">
      <formula>IF(LEFT($AC42,9)="Efectuată",1,0)</formula>
    </cfRule>
  </conditionalFormatting>
  <conditionalFormatting sqref="W42:W44">
    <cfRule type="expression" dxfId="397" priority="1265">
      <formula>IF(LEFT($AC42,9)="Efectuată",1,0)</formula>
    </cfRule>
  </conditionalFormatting>
  <conditionalFormatting sqref="AB42:AB44">
    <cfRule type="expression" dxfId="396" priority="1264">
      <formula>IF(LEFT($AC42,9)="Efectuată",1,0)</formula>
    </cfRule>
  </conditionalFormatting>
  <conditionalFormatting sqref="AR45:AZ45 BF45:BP45">
    <cfRule type="expression" dxfId="395" priority="1263">
      <formula>_xlfn.ISFORMULA(AR45)</formula>
    </cfRule>
  </conditionalFormatting>
  <conditionalFormatting sqref="AR45 AX45 AU45 BF45 BI45 BL45">
    <cfRule type="containsText" dxfId="394" priority="1262" operator="containsText" text="Afectat sau NU?">
      <formula>NOT(ISERROR(SEARCH("Afectat sau NU?",AR45)))</formula>
    </cfRule>
  </conditionalFormatting>
  <conditionalFormatting sqref="B45 F45:G45 U45:V45 N45:O45 X45:AA45 AC45:AD45">
    <cfRule type="expression" dxfId="393" priority="1261">
      <formula>IF(LEFT($AC45,9)="Efectuată",1,0)</formula>
    </cfRule>
  </conditionalFormatting>
  <conditionalFormatting sqref="BA45">
    <cfRule type="expression" dxfId="392" priority="1260">
      <formula>IF(AND(ISNUMBER($AX45),$AX45&gt;24),1,0)</formula>
    </cfRule>
  </conditionalFormatting>
  <conditionalFormatting sqref="C45:D45">
    <cfRule type="expression" dxfId="391" priority="1259">
      <formula>IF(LEFT($AC45,9)="Efectuată",1,0)</formula>
    </cfRule>
  </conditionalFormatting>
  <conditionalFormatting sqref="T45">
    <cfRule type="expression" dxfId="390" priority="1258">
      <formula>IF(LEFT($AC45,9)="Efectuată",1,0)</formula>
    </cfRule>
  </conditionalFormatting>
  <conditionalFormatting sqref="E45">
    <cfRule type="expression" dxfId="389" priority="1257">
      <formula>IF(LEFT($AC45,9)="Efectuată",1,0)</formula>
    </cfRule>
  </conditionalFormatting>
  <conditionalFormatting sqref="H45:M45">
    <cfRule type="expression" dxfId="388" priority="1256">
      <formula>IF(LEFT($AC45,9)="Efectuată",1,0)</formula>
    </cfRule>
  </conditionalFormatting>
  <conditionalFormatting sqref="P45:S45">
    <cfRule type="expression" dxfId="387" priority="1255">
      <formula>IF(LEFT($AC45,9)="Efectuată",1,0)</formula>
    </cfRule>
  </conditionalFormatting>
  <conditionalFormatting sqref="AB45">
    <cfRule type="expression" dxfId="386" priority="1253">
      <formula>IF(LEFT($AC45,9)="Efectuată",1,0)</formula>
    </cfRule>
  </conditionalFormatting>
  <conditionalFormatting sqref="AR46:AZ48 BF46:BP48">
    <cfRule type="expression" dxfId="385" priority="1252">
      <formula>_xlfn.ISFORMULA(AR46)</formula>
    </cfRule>
  </conditionalFormatting>
  <conditionalFormatting sqref="AR46:AR48 AX46:AX48 AU46:AU48 BF46:BF48 BI46:BI48 BL46:BL48">
    <cfRule type="containsText" dxfId="384" priority="1251" operator="containsText" text="Afectat sau NU?">
      <formula>NOT(ISERROR(SEARCH("Afectat sau NU?",AR46)))</formula>
    </cfRule>
  </conditionalFormatting>
  <conditionalFormatting sqref="B46:B48 F46:G48 U46:V48 N46:O48 X46:AA48 AC46:AD48">
    <cfRule type="expression" dxfId="383" priority="1250">
      <formula>IF(LEFT($AC46,9)="Efectuată",1,0)</formula>
    </cfRule>
  </conditionalFormatting>
  <conditionalFormatting sqref="BA46:BA48">
    <cfRule type="expression" dxfId="382" priority="1249">
      <formula>IF(AND(ISNUMBER($AX46),$AX46&gt;24),1,0)</formula>
    </cfRule>
  </conditionalFormatting>
  <conditionalFormatting sqref="C46:D48">
    <cfRule type="expression" dxfId="381" priority="1248">
      <formula>IF(LEFT($AC46,9)="Efectuată",1,0)</formula>
    </cfRule>
  </conditionalFormatting>
  <conditionalFormatting sqref="T46:T48">
    <cfRule type="expression" dxfId="380" priority="1247">
      <formula>IF(LEFT($AC46,9)="Efectuată",1,0)</formula>
    </cfRule>
  </conditionalFormatting>
  <conditionalFormatting sqref="E46:E48">
    <cfRule type="expression" dxfId="379" priority="1246">
      <formula>IF(LEFT($AC46,9)="Efectuată",1,0)</formula>
    </cfRule>
  </conditionalFormatting>
  <conditionalFormatting sqref="H46:M48">
    <cfRule type="expression" dxfId="378" priority="1245">
      <formula>IF(LEFT($AC46,9)="Efectuată",1,0)</formula>
    </cfRule>
  </conditionalFormatting>
  <conditionalFormatting sqref="P46:S48">
    <cfRule type="expression" dxfId="377" priority="1244">
      <formula>IF(LEFT($AC46,9)="Efectuată",1,0)</formula>
    </cfRule>
  </conditionalFormatting>
  <conditionalFormatting sqref="W46:W48">
    <cfRule type="expression" dxfId="376" priority="1243">
      <formula>IF(LEFT($AC46,9)="Efectuată",1,0)</formula>
    </cfRule>
  </conditionalFormatting>
  <conditionalFormatting sqref="AB46:AB48">
    <cfRule type="expression" dxfId="375" priority="1242">
      <formula>IF(LEFT($AC46,9)="Efectuată",1,0)</formula>
    </cfRule>
  </conditionalFormatting>
  <conditionalFormatting sqref="W45">
    <cfRule type="expression" dxfId="374" priority="1241">
      <formula>IF(LEFT($AC45,9)="Efectuată",1,0)</formula>
    </cfRule>
  </conditionalFormatting>
  <conditionalFormatting sqref="AR60:AZ75 BF60:BP75">
    <cfRule type="expression" dxfId="373" priority="1202">
      <formula>_xlfn.ISFORMULA(AR60)</formula>
    </cfRule>
  </conditionalFormatting>
  <conditionalFormatting sqref="AR60:AR75 AU60:AU75 AX60:AX75 BF60:BF75 BI60:BI75 BL60:BL75">
    <cfRule type="containsText" dxfId="372" priority="1201" operator="containsText" text="Afectat sau NU?">
      <formula>NOT(ISERROR(SEARCH("Afectat sau NU?",AR60)))</formula>
    </cfRule>
  </conditionalFormatting>
  <conditionalFormatting sqref="B60:B75 F60:G75 U60:V75 N60:O75 X60:AA75 AC60:AD75">
    <cfRule type="expression" dxfId="371" priority="1200">
      <formula>IF(LEFT($AC60,9)="Efectuată",1,0)</formula>
    </cfRule>
  </conditionalFormatting>
  <conditionalFormatting sqref="BA60:BA75">
    <cfRule type="expression" dxfId="370" priority="1199">
      <formula>IF(AND(ISNUMBER($AX60),$AX60&gt;24),1,0)</formula>
    </cfRule>
  </conditionalFormatting>
  <conditionalFormatting sqref="C60:D75">
    <cfRule type="expression" dxfId="369" priority="1198">
      <formula>IF(LEFT($AC60,9)="Efectuată",1,0)</formula>
    </cfRule>
  </conditionalFormatting>
  <conditionalFormatting sqref="T60:T75">
    <cfRule type="expression" dxfId="368" priority="1197">
      <formula>IF(LEFT($AC60,9)="Efectuată",1,0)</formula>
    </cfRule>
  </conditionalFormatting>
  <conditionalFormatting sqref="E60:E75">
    <cfRule type="expression" dxfId="367" priority="1196">
      <formula>IF(LEFT($AC60,9)="Efectuată",1,0)</formula>
    </cfRule>
  </conditionalFormatting>
  <conditionalFormatting sqref="H60:M75">
    <cfRule type="expression" dxfId="366" priority="1195">
      <formula>IF(LEFT($AC60,9)="Efectuată",1,0)</formula>
    </cfRule>
  </conditionalFormatting>
  <conditionalFormatting sqref="P60:S75">
    <cfRule type="expression" dxfId="365" priority="1194">
      <formula>IF(LEFT($AC60,9)="Efectuată",1,0)</formula>
    </cfRule>
  </conditionalFormatting>
  <conditionalFormatting sqref="AB60:AB75">
    <cfRule type="expression" dxfId="364" priority="1193">
      <formula>IF(LEFT($AC60,9)="Efectuată",1,0)</formula>
    </cfRule>
  </conditionalFormatting>
  <conditionalFormatting sqref="W60:W75">
    <cfRule type="expression" dxfId="363" priority="1192">
      <formula>IF(LEFT($AC60,9)="Efectuată",1,0)</formula>
    </cfRule>
  </conditionalFormatting>
  <conditionalFormatting sqref="AR76:AZ86 BF76:BP86">
    <cfRule type="expression" dxfId="362" priority="1190">
      <formula>_xlfn.ISFORMULA(AR76)</formula>
    </cfRule>
  </conditionalFormatting>
  <conditionalFormatting sqref="AR76:AR86 AX76:AX86 AU76:AU86 BF76:BF86 BI76:BI86 BL76:BL86">
    <cfRule type="containsText" dxfId="361" priority="1189" operator="containsText" text="Afectat sau NU?">
      <formula>NOT(ISERROR(SEARCH("Afectat sau NU?",AR76)))</formula>
    </cfRule>
  </conditionalFormatting>
  <conditionalFormatting sqref="B76:B86 F76:G86 U76:V86 N76:O86 X76:AA86 AC76:AD86">
    <cfRule type="expression" dxfId="360" priority="1188">
      <formula>IF(LEFT($AC76,9)="Efectuată",1,0)</formula>
    </cfRule>
  </conditionalFormatting>
  <conditionalFormatting sqref="BA76:BA86">
    <cfRule type="expression" dxfId="359" priority="1187">
      <formula>IF(AND(ISNUMBER($AX76),$AX76&gt;24),1,0)</formula>
    </cfRule>
  </conditionalFormatting>
  <conditionalFormatting sqref="C76:D86">
    <cfRule type="expression" dxfId="358" priority="1186">
      <formula>IF(LEFT($AC76,9)="Efectuată",1,0)</formula>
    </cfRule>
  </conditionalFormatting>
  <conditionalFormatting sqref="T76:T86">
    <cfRule type="expression" dxfId="357" priority="1185">
      <formula>IF(LEFT($AC76,9)="Efectuată",1,0)</formula>
    </cfRule>
  </conditionalFormatting>
  <conditionalFormatting sqref="E76:E86">
    <cfRule type="expression" dxfId="356" priority="1184">
      <formula>IF(LEFT($AC76,9)="Efectuată",1,0)</formula>
    </cfRule>
  </conditionalFormatting>
  <conditionalFormatting sqref="H76:M86">
    <cfRule type="expression" dxfId="355" priority="1183">
      <formula>IF(LEFT($AC76,9)="Efectuată",1,0)</formula>
    </cfRule>
  </conditionalFormatting>
  <conditionalFormatting sqref="P76:S86">
    <cfRule type="expression" dxfId="354" priority="1182">
      <formula>IF(LEFT($AC76,9)="Efectuată",1,0)</formula>
    </cfRule>
  </conditionalFormatting>
  <conditionalFormatting sqref="AB76:AB86">
    <cfRule type="expression" dxfId="353" priority="1181">
      <formula>IF(LEFT($AC76,9)="Efectuată",1,0)</formula>
    </cfRule>
  </conditionalFormatting>
  <conditionalFormatting sqref="W76:W86">
    <cfRule type="expression" dxfId="352" priority="1180">
      <formula>IF(LEFT($AC76,9)="Efectuată",1,0)</formula>
    </cfRule>
  </conditionalFormatting>
  <conditionalFormatting sqref="AR87:AZ87 BF87:BP87">
    <cfRule type="expression" dxfId="351" priority="1178">
      <formula>_xlfn.ISFORMULA(AR87)</formula>
    </cfRule>
  </conditionalFormatting>
  <conditionalFormatting sqref="AR87 AX87 AU87 BF87 BI87 BL87">
    <cfRule type="containsText" dxfId="350" priority="1177" operator="containsText" text="Afectat sau NU?">
      <formula>NOT(ISERROR(SEARCH("Afectat sau NU?",AR87)))</formula>
    </cfRule>
  </conditionalFormatting>
  <conditionalFormatting sqref="B87 F87:G87 U87:V87 N87:O87 X87:AA87 AC87:AD87">
    <cfRule type="expression" dxfId="349" priority="1176">
      <formula>IF(LEFT($AC87,9)="Efectuată",1,0)</formula>
    </cfRule>
  </conditionalFormatting>
  <conditionalFormatting sqref="BA87">
    <cfRule type="expression" dxfId="348" priority="1175">
      <formula>IF(AND(ISNUMBER($AX87),$AX87&gt;24),1,0)</formula>
    </cfRule>
  </conditionalFormatting>
  <conditionalFormatting sqref="C87:D87">
    <cfRule type="expression" dxfId="347" priority="1174">
      <formula>IF(LEFT($AC87,9)="Efectuată",1,0)</formula>
    </cfRule>
  </conditionalFormatting>
  <conditionalFormatting sqref="T87">
    <cfRule type="expression" dxfId="346" priority="1173">
      <formula>IF(LEFT($AC87,9)="Efectuată",1,0)</formula>
    </cfRule>
  </conditionalFormatting>
  <conditionalFormatting sqref="E87">
    <cfRule type="expression" dxfId="345" priority="1172">
      <formula>IF(LEFT($AC87,9)="Efectuată",1,0)</formula>
    </cfRule>
  </conditionalFormatting>
  <conditionalFormatting sqref="H87:M87">
    <cfRule type="expression" dxfId="344" priority="1171">
      <formula>IF(LEFT($AC87,9)="Efectuată",1,0)</formula>
    </cfRule>
  </conditionalFormatting>
  <conditionalFormatting sqref="P87:S87">
    <cfRule type="expression" dxfId="343" priority="1170">
      <formula>IF(LEFT($AC87,9)="Efectuată",1,0)</formula>
    </cfRule>
  </conditionalFormatting>
  <conditionalFormatting sqref="W87">
    <cfRule type="expression" dxfId="342" priority="1169">
      <formula>IF(LEFT($AC87,9)="Efectuată",1,0)</formula>
    </cfRule>
  </conditionalFormatting>
  <conditionalFormatting sqref="AB87">
    <cfRule type="expression" dxfId="341" priority="1168">
      <formula>IF(LEFT($AC87,9)="Efectuată",1,0)</formula>
    </cfRule>
  </conditionalFormatting>
  <conditionalFormatting sqref="AR88:AZ88 BF88:BP88">
    <cfRule type="expression" dxfId="340" priority="1166">
      <formula>_xlfn.ISFORMULA(AR88)</formula>
    </cfRule>
  </conditionalFormatting>
  <conditionalFormatting sqref="AR88 AX88 AU88 BF88 BI88 BL88">
    <cfRule type="containsText" dxfId="339" priority="1165" operator="containsText" text="Afectat sau NU?">
      <formula>NOT(ISERROR(SEARCH("Afectat sau NU?",AR88)))</formula>
    </cfRule>
  </conditionalFormatting>
  <conditionalFormatting sqref="B88 F88:G88 U88:V88 N88:O88 X88:AA88 AC88:AD88">
    <cfRule type="expression" dxfId="338" priority="1164">
      <formula>IF(LEFT($AC88,9)="Efectuată",1,0)</formula>
    </cfRule>
  </conditionalFormatting>
  <conditionalFormatting sqref="BA88">
    <cfRule type="expression" dxfId="337" priority="1163">
      <formula>IF(AND(ISNUMBER($AX88),$AX88&gt;24),1,0)</formula>
    </cfRule>
  </conditionalFormatting>
  <conditionalFormatting sqref="C88:D88">
    <cfRule type="expression" dxfId="336" priority="1162">
      <formula>IF(LEFT($AC88,9)="Efectuată",1,0)</formula>
    </cfRule>
  </conditionalFormatting>
  <conditionalFormatting sqref="T88">
    <cfRule type="expression" dxfId="335" priority="1161">
      <formula>IF(LEFT($AC88,9)="Efectuată",1,0)</formula>
    </cfRule>
  </conditionalFormatting>
  <conditionalFormatting sqref="E88">
    <cfRule type="expression" dxfId="334" priority="1160">
      <formula>IF(LEFT($AC88,9)="Efectuată",1,0)</formula>
    </cfRule>
  </conditionalFormatting>
  <conditionalFormatting sqref="H88:M88">
    <cfRule type="expression" dxfId="333" priority="1159">
      <formula>IF(LEFT($AC88,9)="Efectuată",1,0)</formula>
    </cfRule>
  </conditionalFormatting>
  <conditionalFormatting sqref="P88:S88">
    <cfRule type="expression" dxfId="332" priority="1158">
      <formula>IF(LEFT($AC88,9)="Efectuată",1,0)</formula>
    </cfRule>
  </conditionalFormatting>
  <conditionalFormatting sqref="AB88">
    <cfRule type="expression" dxfId="331" priority="1156">
      <formula>IF(LEFT($AC88,9)="Efectuată",1,0)</formula>
    </cfRule>
  </conditionalFormatting>
  <conditionalFormatting sqref="W88">
    <cfRule type="expression" dxfId="330" priority="1155">
      <formula>IF(LEFT($AC88,9)="Efectuată",1,0)</formula>
    </cfRule>
  </conditionalFormatting>
  <conditionalFormatting sqref="AR89:AZ91 BF89:BP91">
    <cfRule type="expression" dxfId="329" priority="1153">
      <formula>_xlfn.ISFORMULA(AR89)</formula>
    </cfRule>
  </conditionalFormatting>
  <conditionalFormatting sqref="AR89:AR91 AX89:AX91 AU89:AU91 BF89:BF91 BI89:BI91 BL89:BL91">
    <cfRule type="containsText" dxfId="328" priority="1152" operator="containsText" text="Afectat sau NU?">
      <formula>NOT(ISERROR(SEARCH("Afectat sau NU?",AR89)))</formula>
    </cfRule>
  </conditionalFormatting>
  <conditionalFormatting sqref="B89:B91 F89:G91 U89:V91 N89:O91 X89:AA91 AC89:AD91">
    <cfRule type="expression" dxfId="327" priority="1151">
      <formula>IF(LEFT($AC89,9)="Efectuată",1,0)</formula>
    </cfRule>
  </conditionalFormatting>
  <conditionalFormatting sqref="BA89:BA91">
    <cfRule type="expression" dxfId="326" priority="1150">
      <formula>IF(AND(ISNUMBER($AX89),$AX89&gt;24),1,0)</formula>
    </cfRule>
  </conditionalFormatting>
  <conditionalFormatting sqref="C89:D91">
    <cfRule type="expression" dxfId="325" priority="1149">
      <formula>IF(LEFT($AC89,9)="Efectuată",1,0)</formula>
    </cfRule>
  </conditionalFormatting>
  <conditionalFormatting sqref="T89:T91">
    <cfRule type="expression" dxfId="324" priority="1148">
      <formula>IF(LEFT($AC89,9)="Efectuată",1,0)</formula>
    </cfRule>
  </conditionalFormatting>
  <conditionalFormatting sqref="E89:E91">
    <cfRule type="expression" dxfId="323" priority="1147">
      <formula>IF(LEFT($AC89,9)="Efectuată",1,0)</formula>
    </cfRule>
  </conditionalFormatting>
  <conditionalFormatting sqref="H89:M91">
    <cfRule type="expression" dxfId="322" priority="1146">
      <formula>IF(LEFT($AC89,9)="Efectuată",1,0)</formula>
    </cfRule>
  </conditionalFormatting>
  <conditionalFormatting sqref="P89:S91">
    <cfRule type="expression" dxfId="321" priority="1145">
      <formula>IF(LEFT($AC89,9)="Efectuată",1,0)</formula>
    </cfRule>
  </conditionalFormatting>
  <conditionalFormatting sqref="AB89:AB91">
    <cfRule type="expression" dxfId="320" priority="1144">
      <formula>IF(LEFT($AC89,9)="Efectuată",1,0)</formula>
    </cfRule>
  </conditionalFormatting>
  <conditionalFormatting sqref="W89:W91">
    <cfRule type="expression" dxfId="319" priority="1143">
      <formula>IF(LEFT($AC89,9)="Efectuată",1,0)</formula>
    </cfRule>
  </conditionalFormatting>
  <conditionalFormatting sqref="AR92:AZ92 BF92:BP92">
    <cfRule type="expression" dxfId="318" priority="1141">
      <formula>_xlfn.ISFORMULA(AR92)</formula>
    </cfRule>
  </conditionalFormatting>
  <conditionalFormatting sqref="AR92 AX92 AU92 BF92 BI92 BL92">
    <cfRule type="containsText" dxfId="317" priority="1140" operator="containsText" text="Afectat sau NU?">
      <formula>NOT(ISERROR(SEARCH("Afectat sau NU?",AR92)))</formula>
    </cfRule>
  </conditionalFormatting>
  <conditionalFormatting sqref="B92 F92:G92 U92:V92 N92:O92 X92:AA92 AC92:AD92">
    <cfRule type="expression" dxfId="316" priority="1139">
      <formula>IF(LEFT($AC92,9)="Efectuată",1,0)</formula>
    </cfRule>
  </conditionalFormatting>
  <conditionalFormatting sqref="BA92">
    <cfRule type="expression" dxfId="315" priority="1138">
      <formula>IF(AND(ISNUMBER($AX92),$AX92&gt;24),1,0)</formula>
    </cfRule>
  </conditionalFormatting>
  <conditionalFormatting sqref="C92:D92">
    <cfRule type="expression" dxfId="314" priority="1137">
      <formula>IF(LEFT($AC92,9)="Efectuată",1,0)</formula>
    </cfRule>
  </conditionalFormatting>
  <conditionalFormatting sqref="T92">
    <cfRule type="expression" dxfId="313" priority="1136">
      <formula>IF(LEFT($AC92,9)="Efectuată",1,0)</formula>
    </cfRule>
  </conditionalFormatting>
  <conditionalFormatting sqref="E92">
    <cfRule type="expression" dxfId="312" priority="1135">
      <formula>IF(LEFT($AC92,9)="Efectuată",1,0)</formula>
    </cfRule>
  </conditionalFormatting>
  <conditionalFormatting sqref="H92:M92">
    <cfRule type="expression" dxfId="311" priority="1134">
      <formula>IF(LEFT($AC92,9)="Efectuată",1,0)</formula>
    </cfRule>
  </conditionalFormatting>
  <conditionalFormatting sqref="P92:S92">
    <cfRule type="expression" dxfId="310" priority="1133">
      <formula>IF(LEFT($AC92,9)="Efectuată",1,0)</formula>
    </cfRule>
  </conditionalFormatting>
  <conditionalFormatting sqref="W92">
    <cfRule type="expression" dxfId="309" priority="1132">
      <formula>IF(LEFT($AC92,9)="Efectuată",1,0)</formula>
    </cfRule>
  </conditionalFormatting>
  <conditionalFormatting sqref="AB92">
    <cfRule type="expression" dxfId="308" priority="1131">
      <formula>IF(LEFT($AC92,9)="Efectuată",1,0)</formula>
    </cfRule>
  </conditionalFormatting>
  <conditionalFormatting sqref="AR93:AZ99 BF93:BP99 BF102:BP104 AR102:AZ104">
    <cfRule type="expression" dxfId="307" priority="1129">
      <formula>_xlfn.ISFORMULA(AR93)</formula>
    </cfRule>
  </conditionalFormatting>
  <conditionalFormatting sqref="AR93:AR99 AX93:AX99 AU93:AU99 BF93:BF99 BI93:BI99 BL93:BL99 BL102:BL104 BI102:BI104 BF102:BF104 AU102:AU104 AX102:AX104 AR102:AR104">
    <cfRule type="containsText" dxfId="306" priority="1128" operator="containsText" text="Afectat sau NU?">
      <formula>NOT(ISERROR(SEARCH("Afectat sau NU?",AR93)))</formula>
    </cfRule>
  </conditionalFormatting>
  <conditionalFormatting sqref="F93:G99 U93:V99 N93:O99 X93:AA99 AC93:AD99">
    <cfRule type="expression" dxfId="305" priority="1127">
      <formula>IF(LEFT($AC93,9)="Efectuată",1,0)</formula>
    </cfRule>
  </conditionalFormatting>
  <conditionalFormatting sqref="BA93:BA99 BA102:BA104">
    <cfRule type="expression" dxfId="304" priority="1126">
      <formula>IF(AND(ISNUMBER($AX93),$AX93&gt;24),1,0)</formula>
    </cfRule>
  </conditionalFormatting>
  <conditionalFormatting sqref="C93:D99">
    <cfRule type="expression" dxfId="303" priority="1125">
      <formula>IF(LEFT($AC93,9)="Efectuată",1,0)</formula>
    </cfRule>
  </conditionalFormatting>
  <conditionalFormatting sqref="T93:T99">
    <cfRule type="expression" dxfId="302" priority="1124">
      <formula>IF(LEFT($AC93,9)="Efectuată",1,0)</formula>
    </cfRule>
  </conditionalFormatting>
  <conditionalFormatting sqref="E93:E99">
    <cfRule type="expression" dxfId="301" priority="1123">
      <formula>IF(LEFT($AC93,9)="Efectuată",1,0)</formula>
    </cfRule>
  </conditionalFormatting>
  <conditionalFormatting sqref="H93:M99">
    <cfRule type="expression" dxfId="300" priority="1122">
      <formula>IF(LEFT($AC93,9)="Efectuată",1,0)</formula>
    </cfRule>
  </conditionalFormatting>
  <conditionalFormatting sqref="P93:S99">
    <cfRule type="expression" dxfId="299" priority="1121">
      <formula>IF(LEFT($AC93,9)="Efectuată",1,0)</formula>
    </cfRule>
  </conditionalFormatting>
  <conditionalFormatting sqref="W93:W99">
    <cfRule type="expression" dxfId="298" priority="1120">
      <formula>IF(LEFT($AC93,9)="Efectuată",1,0)</formula>
    </cfRule>
  </conditionalFormatting>
  <conditionalFormatting sqref="AB93:AB99">
    <cfRule type="expression" dxfId="297" priority="1119">
      <formula>IF(LEFT($AC93,9)="Efectuată",1,0)</formula>
    </cfRule>
  </conditionalFormatting>
  <conditionalFormatting sqref="B93:B99">
    <cfRule type="expression" dxfId="296" priority="1118">
      <formula>IF(LEFT($AC93,9)="Efectuată",1,0)</formula>
    </cfRule>
  </conditionalFormatting>
  <conditionalFormatting sqref="U43">
    <cfRule type="expression" dxfId="295" priority="967">
      <formula>IF(LEFT($AC43,9)="Efectuată",1,0)</formula>
    </cfRule>
  </conditionalFormatting>
  <conditionalFormatting sqref="D1048280:D1048404">
    <cfRule type="expression" dxfId="294" priority="3215">
      <formula>IF(LEFT(#REF!,9)="Efectuată",1,0)</formula>
    </cfRule>
  </conditionalFormatting>
  <conditionalFormatting sqref="V38:AD38 A38:T38">
    <cfRule type="expression" dxfId="293" priority="310">
      <formula>IF(LEFT($AC38,9)="Efectuată",1,0)</formula>
    </cfRule>
  </conditionalFormatting>
  <conditionalFormatting sqref="U38">
    <cfRule type="expression" dxfId="292" priority="309">
      <formula>IF(LEFT($AC38,9)="Efectuată",1,0)</formula>
    </cfRule>
  </conditionalFormatting>
  <conditionalFormatting sqref="B39:AD40">
    <cfRule type="expression" dxfId="291" priority="308">
      <formula>IF(LEFT($AC39,9)="Efectuată",1,0)</formula>
    </cfRule>
  </conditionalFormatting>
  <conditionalFormatting sqref="D42">
    <cfRule type="expression" dxfId="290" priority="307">
      <formula>IF(LEFT($AC42,9)="Efectuată",1,0)</formula>
    </cfRule>
  </conditionalFormatting>
  <conditionalFormatting sqref="E41">
    <cfRule type="expression" dxfId="289" priority="306">
      <formula>IF(LEFT($AC41,9)="Efectuată",1,0)</formula>
    </cfRule>
  </conditionalFormatting>
  <conditionalFormatting sqref="A49">
    <cfRule type="expression" dxfId="288" priority="305">
      <formula>IF(LEFT($AC49,9)="Efectuată",1,0)</formula>
    </cfRule>
  </conditionalFormatting>
  <conditionalFormatting sqref="AR49:AZ49 BF49:BP49">
    <cfRule type="expression" dxfId="287" priority="304">
      <formula>_xlfn.ISFORMULA(AR49)</formula>
    </cfRule>
  </conditionalFormatting>
  <conditionalFormatting sqref="AR49 AX49 AU49 BF49 BI49 BL49">
    <cfRule type="containsText" dxfId="286" priority="303" operator="containsText" text="Afectat sau NU?">
      <formula>NOT(ISERROR(SEARCH("Afectat sau NU?",AR49)))</formula>
    </cfRule>
  </conditionalFormatting>
  <conditionalFormatting sqref="B49 F49:G49 U49:V49 N49:O49 X49:AA49 AC49:AD49">
    <cfRule type="expression" dxfId="285" priority="302">
      <formula>IF(LEFT($AC49,9)="Efectuată",1,0)</formula>
    </cfRule>
  </conditionalFormatting>
  <conditionalFormatting sqref="BA49">
    <cfRule type="expression" dxfId="284" priority="301">
      <formula>IF(AND(ISNUMBER($AX49),$AX49&gt;24),1,0)</formula>
    </cfRule>
  </conditionalFormatting>
  <conditionalFormatting sqref="C49:D49">
    <cfRule type="expression" dxfId="283" priority="300">
      <formula>IF(LEFT($AC49,9)="Efectuată",1,0)</formula>
    </cfRule>
  </conditionalFormatting>
  <conditionalFormatting sqref="T49">
    <cfRule type="expression" dxfId="282" priority="299">
      <formula>IF(LEFT($AC49,9)="Efectuată",1,0)</formula>
    </cfRule>
  </conditionalFormatting>
  <conditionalFormatting sqref="E49">
    <cfRule type="expression" dxfId="281" priority="298">
      <formula>IF(LEFT($AC49,9)="Efectuată",1,0)</formula>
    </cfRule>
  </conditionalFormatting>
  <conditionalFormatting sqref="H49:M49">
    <cfRule type="expression" dxfId="280" priority="297">
      <formula>IF(LEFT($AC49,9)="Efectuată",1,0)</formula>
    </cfRule>
  </conditionalFormatting>
  <conditionalFormatting sqref="P49:S49">
    <cfRule type="expression" dxfId="279" priority="296">
      <formula>IF(LEFT($AC49,9)="Efectuată",1,0)</formula>
    </cfRule>
  </conditionalFormatting>
  <conditionalFormatting sqref="W49">
    <cfRule type="expression" dxfId="278" priority="295">
      <formula>IF(LEFT($AC49,9)="Efectuată",1,0)</formula>
    </cfRule>
  </conditionalFormatting>
  <conditionalFormatting sqref="AB49">
    <cfRule type="expression" dxfId="277" priority="294">
      <formula>IF(LEFT($AC49,9)="Efectuată",1,0)</formula>
    </cfRule>
  </conditionalFormatting>
  <conditionalFormatting sqref="A50">
    <cfRule type="expression" dxfId="276" priority="293">
      <formula>IF(LEFT($AC50,9)="Efectuată",1,0)</formula>
    </cfRule>
  </conditionalFormatting>
  <conditionalFormatting sqref="AR50:AZ50 BF50:BP50">
    <cfRule type="expression" dxfId="275" priority="292">
      <formula>_xlfn.ISFORMULA(AR50)</formula>
    </cfRule>
  </conditionalFormatting>
  <conditionalFormatting sqref="AR50 AX50 AU50 BF50 BI50 BL50">
    <cfRule type="containsText" dxfId="274" priority="291" operator="containsText" text="Afectat sau NU?">
      <formula>NOT(ISERROR(SEARCH("Afectat sau NU?",AR50)))</formula>
    </cfRule>
  </conditionalFormatting>
  <conditionalFormatting sqref="B50 F50:G50 U50:V50 N50:O50 X50:AA50 AC50:AD50">
    <cfRule type="expression" dxfId="273" priority="290">
      <formula>IF(LEFT($AC50,9)="Efectuată",1,0)</formula>
    </cfRule>
  </conditionalFormatting>
  <conditionalFormatting sqref="BA50">
    <cfRule type="expression" dxfId="272" priority="289">
      <formula>IF(AND(ISNUMBER($AX50),$AX50&gt;24),1,0)</formula>
    </cfRule>
  </conditionalFormatting>
  <conditionalFormatting sqref="C50:D50">
    <cfRule type="expression" dxfId="271" priority="288">
      <formula>IF(LEFT($AC50,9)="Efectuată",1,0)</formula>
    </cfRule>
  </conditionalFormatting>
  <conditionalFormatting sqref="T50">
    <cfRule type="expression" dxfId="270" priority="287">
      <formula>IF(LEFT($AC50,9)="Efectuată",1,0)</formula>
    </cfRule>
  </conditionalFormatting>
  <conditionalFormatting sqref="E50">
    <cfRule type="expression" dxfId="269" priority="286">
      <formula>IF(LEFT($AC50,9)="Efectuată",1,0)</formula>
    </cfRule>
  </conditionalFormatting>
  <conditionalFormatting sqref="H50:M50">
    <cfRule type="expression" dxfId="268" priority="285">
      <formula>IF(LEFT($AC50,9)="Efectuată",1,0)</formula>
    </cfRule>
  </conditionalFormatting>
  <conditionalFormatting sqref="P50:S50">
    <cfRule type="expression" dxfId="267" priority="284">
      <formula>IF(LEFT($AC50,9)="Efectuată",1,0)</formula>
    </cfRule>
  </conditionalFormatting>
  <conditionalFormatting sqref="W50">
    <cfRule type="expression" dxfId="266" priority="283">
      <formula>IF(LEFT($AC50,9)="Efectuată",1,0)</formula>
    </cfRule>
  </conditionalFormatting>
  <conditionalFormatting sqref="AB50">
    <cfRule type="expression" dxfId="265" priority="282">
      <formula>IF(LEFT($AC50,9)="Efectuată",1,0)</formula>
    </cfRule>
  </conditionalFormatting>
  <conditionalFormatting sqref="A51">
    <cfRule type="expression" dxfId="264" priority="281">
      <formula>IF(LEFT($AC51,9)="Efectuată",1,0)</formula>
    </cfRule>
  </conditionalFormatting>
  <conditionalFormatting sqref="AR51:AZ51 BF51:BP51">
    <cfRule type="expression" dxfId="263" priority="280">
      <formula>_xlfn.ISFORMULA(AR51)</formula>
    </cfRule>
  </conditionalFormatting>
  <conditionalFormatting sqref="AR51 AX51 AU51 BF51 BI51 BL51">
    <cfRule type="containsText" dxfId="262" priority="279" operator="containsText" text="Afectat sau NU?">
      <formula>NOT(ISERROR(SEARCH("Afectat sau NU?",AR51)))</formula>
    </cfRule>
  </conditionalFormatting>
  <conditionalFormatting sqref="B51 F51:G51 U51:V51 N51:O51 X51:AA51 AC51:AD51">
    <cfRule type="expression" dxfId="261" priority="278">
      <formula>IF(LEFT($AC51,9)="Efectuată",1,0)</formula>
    </cfRule>
  </conditionalFormatting>
  <conditionalFormatting sqref="BA51">
    <cfRule type="expression" dxfId="260" priority="277">
      <formula>IF(AND(ISNUMBER($AX51),$AX51&gt;24),1,0)</formula>
    </cfRule>
  </conditionalFormatting>
  <conditionalFormatting sqref="C51:D51">
    <cfRule type="expression" dxfId="259" priority="276">
      <formula>IF(LEFT($AC51,9)="Efectuată",1,0)</formula>
    </cfRule>
  </conditionalFormatting>
  <conditionalFormatting sqref="T51">
    <cfRule type="expression" dxfId="258" priority="275">
      <formula>IF(LEFT($AC51,9)="Efectuată",1,0)</formula>
    </cfRule>
  </conditionalFormatting>
  <conditionalFormatting sqref="E51">
    <cfRule type="expression" dxfId="257" priority="274">
      <formula>IF(LEFT($AC51,9)="Efectuată",1,0)</formula>
    </cfRule>
  </conditionalFormatting>
  <conditionalFormatting sqref="H51:M51">
    <cfRule type="expression" dxfId="256" priority="273">
      <formula>IF(LEFT($AC51,9)="Efectuată",1,0)</formula>
    </cfRule>
  </conditionalFormatting>
  <conditionalFormatting sqref="P51:S51">
    <cfRule type="expression" dxfId="255" priority="272">
      <formula>IF(LEFT($AC51,9)="Efectuată",1,0)</formula>
    </cfRule>
  </conditionalFormatting>
  <conditionalFormatting sqref="W51">
    <cfRule type="expression" dxfId="254" priority="271">
      <formula>IF(LEFT($AC51,9)="Efectuată",1,0)</formula>
    </cfRule>
  </conditionalFormatting>
  <conditionalFormatting sqref="AB51">
    <cfRule type="expression" dxfId="253" priority="270">
      <formula>IF(LEFT($AC51,9)="Efectuată",1,0)</formula>
    </cfRule>
  </conditionalFormatting>
  <conditionalFormatting sqref="AB52:AB54">
    <cfRule type="expression" dxfId="252" priority="258">
      <formula>IF(LEFT($AC52,9)="Efectuată",1,0)</formula>
    </cfRule>
  </conditionalFormatting>
  <conditionalFormatting sqref="A52:A54">
    <cfRule type="expression" dxfId="251" priority="269">
      <formula>IF(LEFT($AC52,9)="Efectuată",1,0)</formula>
    </cfRule>
  </conditionalFormatting>
  <conditionalFormatting sqref="AR52:AZ54 BF52:BP54">
    <cfRule type="expression" dxfId="250" priority="268">
      <formula>_xlfn.ISFORMULA(AR52)</formula>
    </cfRule>
  </conditionalFormatting>
  <conditionalFormatting sqref="AR52:AR54 AX52:AX54 AU52:AU54 BF52:BF54 BI52:BI54 BL52:BL54">
    <cfRule type="containsText" dxfId="249" priority="267" operator="containsText" text="Afectat sau NU?">
      <formula>NOT(ISERROR(SEARCH("Afectat sau NU?",AR52)))</formula>
    </cfRule>
  </conditionalFormatting>
  <conditionalFormatting sqref="B52:B54 F52:G54 U52:V54 N52:O54 X52:AA54 AC52:AD54">
    <cfRule type="expression" dxfId="248" priority="266">
      <formula>IF(LEFT($AC52,9)="Efectuată",1,0)</formula>
    </cfRule>
  </conditionalFormatting>
  <conditionalFormatting sqref="BA52:BA54">
    <cfRule type="expression" dxfId="247" priority="265">
      <formula>IF(AND(ISNUMBER($AX52),$AX52&gt;24),1,0)</formula>
    </cfRule>
  </conditionalFormatting>
  <conditionalFormatting sqref="C52:D54">
    <cfRule type="expression" dxfId="246" priority="264">
      <formula>IF(LEFT($AC52,9)="Efectuată",1,0)</formula>
    </cfRule>
  </conditionalFormatting>
  <conditionalFormatting sqref="T52:T54">
    <cfRule type="expression" dxfId="245" priority="263">
      <formula>IF(LEFT($AC52,9)="Efectuată",1,0)</formula>
    </cfRule>
  </conditionalFormatting>
  <conditionalFormatting sqref="E52:E54">
    <cfRule type="expression" dxfId="244" priority="262">
      <formula>IF(LEFT($AC52,9)="Efectuată",1,0)</formula>
    </cfRule>
  </conditionalFormatting>
  <conditionalFormatting sqref="H52:M54">
    <cfRule type="expression" dxfId="243" priority="261">
      <formula>IF(LEFT($AC52,9)="Efectuată",1,0)</formula>
    </cfRule>
  </conditionalFormatting>
  <conditionalFormatting sqref="P52:S54">
    <cfRule type="expression" dxfId="242" priority="260">
      <formula>IF(LEFT($AC52,9)="Efectuată",1,0)</formula>
    </cfRule>
  </conditionalFormatting>
  <conditionalFormatting sqref="W52:W54">
    <cfRule type="expression" dxfId="241" priority="259">
      <formula>IF(LEFT($AC52,9)="Efectuată",1,0)</formula>
    </cfRule>
  </conditionalFormatting>
  <conditionalFormatting sqref="A55">
    <cfRule type="expression" dxfId="240" priority="257">
      <formula>IF(LEFT($AC55,9)="Efectuată",1,0)</formula>
    </cfRule>
  </conditionalFormatting>
  <conditionalFormatting sqref="AR55:AZ55 BF55:BP55">
    <cfRule type="expression" dxfId="239" priority="256">
      <formula>_xlfn.ISFORMULA(AR55)</formula>
    </cfRule>
  </conditionalFormatting>
  <conditionalFormatting sqref="AR55 AX55 AU55 BF55 BI55 BL55">
    <cfRule type="containsText" dxfId="238" priority="255" operator="containsText" text="Afectat sau NU?">
      <formula>NOT(ISERROR(SEARCH("Afectat sau NU?",AR55)))</formula>
    </cfRule>
  </conditionalFormatting>
  <conditionalFormatting sqref="B55 F55:G55 U55:V55 N55:O55 X55:AA55 AC55:AD55">
    <cfRule type="expression" dxfId="237" priority="254">
      <formula>IF(LEFT($AC55,9)="Efectuată",1,0)</formula>
    </cfRule>
  </conditionalFormatting>
  <conditionalFormatting sqref="BA55">
    <cfRule type="expression" dxfId="236" priority="253">
      <formula>IF(AND(ISNUMBER($AX55),$AX55&gt;24),1,0)</formula>
    </cfRule>
  </conditionalFormatting>
  <conditionalFormatting sqref="C55:D55">
    <cfRule type="expression" dxfId="235" priority="252">
      <formula>IF(LEFT($AC55,9)="Efectuată",1,0)</formula>
    </cfRule>
  </conditionalFormatting>
  <conditionalFormatting sqref="T55">
    <cfRule type="expression" dxfId="234" priority="251">
      <formula>IF(LEFT($AC55,9)="Efectuată",1,0)</formula>
    </cfRule>
  </conditionalFormatting>
  <conditionalFormatting sqref="E55">
    <cfRule type="expression" dxfId="233" priority="250">
      <formula>IF(LEFT($AC55,9)="Efectuată",1,0)</formula>
    </cfRule>
  </conditionalFormatting>
  <conditionalFormatting sqref="H55:M55">
    <cfRule type="expression" dxfId="232" priority="249">
      <formula>IF(LEFT($AC55,9)="Efectuată",1,0)</formula>
    </cfRule>
  </conditionalFormatting>
  <conditionalFormatting sqref="P55:S55">
    <cfRule type="expression" dxfId="231" priority="248">
      <formula>IF(LEFT($AC55,9)="Efectuată",1,0)</formula>
    </cfRule>
  </conditionalFormatting>
  <conditionalFormatting sqref="W55">
    <cfRule type="expression" dxfId="230" priority="247">
      <formula>IF(LEFT($AC55,9)="Efectuată",1,0)</formula>
    </cfRule>
  </conditionalFormatting>
  <conditionalFormatting sqref="AB55">
    <cfRule type="expression" dxfId="229" priority="246">
      <formula>IF(LEFT($AC55,9)="Efectuată",1,0)</formula>
    </cfRule>
  </conditionalFormatting>
  <conditionalFormatting sqref="A56">
    <cfRule type="expression" dxfId="228" priority="245">
      <formula>IF(LEFT($AC56,9)="Efectuată",1,0)</formula>
    </cfRule>
  </conditionalFormatting>
  <conditionalFormatting sqref="AR56:AZ56 BF56:BP56">
    <cfRule type="expression" dxfId="227" priority="244">
      <formula>_xlfn.ISFORMULA(AR56)</formula>
    </cfRule>
  </conditionalFormatting>
  <conditionalFormatting sqref="AR56 AX56 AU56 BF56 BI56 BL56">
    <cfRule type="containsText" dxfId="226" priority="243" operator="containsText" text="Afectat sau NU?">
      <formula>NOT(ISERROR(SEARCH("Afectat sau NU?",AR56)))</formula>
    </cfRule>
  </conditionalFormatting>
  <conditionalFormatting sqref="B56 F56:G56 U56:V56 N56:O56 X56:AA56 AC56:AD56">
    <cfRule type="expression" dxfId="225" priority="242">
      <formula>IF(LEFT($AC56,9)="Efectuată",1,0)</formula>
    </cfRule>
  </conditionalFormatting>
  <conditionalFormatting sqref="BA56">
    <cfRule type="expression" dxfId="224" priority="241">
      <formula>IF(AND(ISNUMBER($AX56),$AX56&gt;24),1,0)</formula>
    </cfRule>
  </conditionalFormatting>
  <conditionalFormatting sqref="C56:D56">
    <cfRule type="expression" dxfId="223" priority="240">
      <formula>IF(LEFT($AC56,9)="Efectuată",1,0)</formula>
    </cfRule>
  </conditionalFormatting>
  <conditionalFormatting sqref="T56">
    <cfRule type="expression" dxfId="222" priority="239">
      <formula>IF(LEFT($AC56,9)="Efectuată",1,0)</formula>
    </cfRule>
  </conditionalFormatting>
  <conditionalFormatting sqref="E56">
    <cfRule type="expression" dxfId="221" priority="238">
      <formula>IF(LEFT($AC56,9)="Efectuată",1,0)</formula>
    </cfRule>
  </conditionalFormatting>
  <conditionalFormatting sqref="H56:M56">
    <cfRule type="expression" dxfId="220" priority="237">
      <formula>IF(LEFT($AC56,9)="Efectuată",1,0)</formula>
    </cfRule>
  </conditionalFormatting>
  <conditionalFormatting sqref="P56:S56">
    <cfRule type="expression" dxfId="219" priority="236">
      <formula>IF(LEFT($AC56,9)="Efectuată",1,0)</formula>
    </cfRule>
  </conditionalFormatting>
  <conditionalFormatting sqref="W56">
    <cfRule type="expression" dxfId="218" priority="235">
      <formula>IF(LEFT($AC56,9)="Efectuată",1,0)</formula>
    </cfRule>
  </conditionalFormatting>
  <conditionalFormatting sqref="AB56">
    <cfRule type="expression" dxfId="217" priority="234">
      <formula>IF(LEFT($AC56,9)="Efectuată",1,0)</formula>
    </cfRule>
  </conditionalFormatting>
  <conditionalFormatting sqref="A57:A58">
    <cfRule type="expression" dxfId="216" priority="233">
      <formula>IF(LEFT($AC57,9)="Efectuată",1,0)</formula>
    </cfRule>
  </conditionalFormatting>
  <conditionalFormatting sqref="AR57:AZ58 BF57:BP58">
    <cfRule type="expression" dxfId="215" priority="232">
      <formula>_xlfn.ISFORMULA(AR57)</formula>
    </cfRule>
  </conditionalFormatting>
  <conditionalFormatting sqref="AR57:AR58 AX57:AX58 AU57:AU58 BF57:BF58 BI57:BI58 BL57:BL58">
    <cfRule type="containsText" dxfId="214" priority="231" operator="containsText" text="Afectat sau NU?">
      <formula>NOT(ISERROR(SEARCH("Afectat sau NU?",AR57)))</formula>
    </cfRule>
  </conditionalFormatting>
  <conditionalFormatting sqref="B57:B58 F57:G58 U57:V58 N57:O58 X57:AA58 AC57:AD58">
    <cfRule type="expression" dxfId="213" priority="230">
      <formula>IF(LEFT($AC57,9)="Efectuată",1,0)</formula>
    </cfRule>
  </conditionalFormatting>
  <conditionalFormatting sqref="BA57:BA58">
    <cfRule type="expression" dxfId="212" priority="229">
      <formula>IF(AND(ISNUMBER($AX57),$AX57&gt;24),1,0)</formula>
    </cfRule>
  </conditionalFormatting>
  <conditionalFormatting sqref="C57:D58">
    <cfRule type="expression" dxfId="211" priority="228">
      <formula>IF(LEFT($AC57,9)="Efectuată",1,0)</formula>
    </cfRule>
  </conditionalFormatting>
  <conditionalFormatting sqref="T57:T58">
    <cfRule type="expression" dxfId="210" priority="227">
      <formula>IF(LEFT($AC57,9)="Efectuată",1,0)</formula>
    </cfRule>
  </conditionalFormatting>
  <conditionalFormatting sqref="E57:E58">
    <cfRule type="expression" dxfId="209" priority="226">
      <formula>IF(LEFT($AC57,9)="Efectuată",1,0)</formula>
    </cfRule>
  </conditionalFormatting>
  <conditionalFormatting sqref="H57:M58">
    <cfRule type="expression" dxfId="208" priority="225">
      <formula>IF(LEFT($AC57,9)="Efectuată",1,0)</formula>
    </cfRule>
  </conditionalFormatting>
  <conditionalFormatting sqref="P57:S58">
    <cfRule type="expression" dxfId="207" priority="224">
      <formula>IF(LEFT($AC57,9)="Efectuată",1,0)</formula>
    </cfRule>
  </conditionalFormatting>
  <conditionalFormatting sqref="W57:W58">
    <cfRule type="expression" dxfId="206" priority="223">
      <formula>IF(LEFT($AC57,9)="Efectuată",1,0)</formula>
    </cfRule>
  </conditionalFormatting>
  <conditionalFormatting sqref="AB57:AB58">
    <cfRule type="expression" dxfId="205" priority="222">
      <formula>IF(LEFT($AC57,9)="Efectuată",1,0)</formula>
    </cfRule>
  </conditionalFormatting>
  <conditionalFormatting sqref="A59">
    <cfRule type="expression" dxfId="204" priority="221">
      <formula>IF(LEFT($AC59,9)="Efectuată",1,0)</formula>
    </cfRule>
  </conditionalFormatting>
  <conditionalFormatting sqref="AR59:AZ59 BF59:BP59">
    <cfRule type="expression" dxfId="203" priority="220">
      <formula>_xlfn.ISFORMULA(AR59)</formula>
    </cfRule>
  </conditionalFormatting>
  <conditionalFormatting sqref="AR59 AX59 AU59 BF59 BI59 BL59">
    <cfRule type="containsText" dxfId="202" priority="219" operator="containsText" text="Afectat sau NU?">
      <formula>NOT(ISERROR(SEARCH("Afectat sau NU?",AR59)))</formula>
    </cfRule>
  </conditionalFormatting>
  <conditionalFormatting sqref="B59 F59:G59 U59:V59 N59:O59 X59:AA59 AC59:AD59">
    <cfRule type="expression" dxfId="201" priority="218">
      <formula>IF(LEFT($AC59,9)="Efectuată",1,0)</formula>
    </cfRule>
  </conditionalFormatting>
  <conditionalFormatting sqref="BA59">
    <cfRule type="expression" dxfId="200" priority="217">
      <formula>IF(AND(ISNUMBER($AX59),$AX59&gt;24),1,0)</formula>
    </cfRule>
  </conditionalFormatting>
  <conditionalFormatting sqref="C59:D59">
    <cfRule type="expression" dxfId="199" priority="216">
      <formula>IF(LEFT($AC59,9)="Efectuată",1,0)</formula>
    </cfRule>
  </conditionalFormatting>
  <conditionalFormatting sqref="T59">
    <cfRule type="expression" dxfId="198" priority="215">
      <formula>IF(LEFT($AC59,9)="Efectuată",1,0)</formula>
    </cfRule>
  </conditionalFormatting>
  <conditionalFormatting sqref="E59">
    <cfRule type="expression" dxfId="197" priority="214">
      <formula>IF(LEFT($AC59,9)="Efectuată",1,0)</formula>
    </cfRule>
  </conditionalFormatting>
  <conditionalFormatting sqref="H59:M59">
    <cfRule type="expression" dxfId="196" priority="213">
      <formula>IF(LEFT($AC59,9)="Efectuată",1,0)</formula>
    </cfRule>
  </conditionalFormatting>
  <conditionalFormatting sqref="P59:S59">
    <cfRule type="expression" dxfId="195" priority="212">
      <formula>IF(LEFT($AC59,9)="Efectuată",1,0)</formula>
    </cfRule>
  </conditionalFormatting>
  <conditionalFormatting sqref="W59">
    <cfRule type="expression" dxfId="194" priority="211">
      <formula>IF(LEFT($AC59,9)="Efectuată",1,0)</formula>
    </cfRule>
  </conditionalFormatting>
  <conditionalFormatting sqref="AB59">
    <cfRule type="expression" dxfId="193" priority="210">
      <formula>IF(LEFT($AC59,9)="Efectuată",1,0)</formula>
    </cfRule>
  </conditionalFormatting>
  <conditionalFormatting sqref="D1048081:D1048279">
    <cfRule type="expression" dxfId="192" priority="3298">
      <formula>IF(LEFT($AC1,9)="Efectuată",1,0)</formula>
    </cfRule>
  </conditionalFormatting>
  <conditionalFormatting sqref="A100">
    <cfRule type="expression" dxfId="191" priority="209">
      <formula>IF(LEFT($AC100,9)="Efectuată",1,0)</formula>
    </cfRule>
  </conditionalFormatting>
  <conditionalFormatting sqref="AR100:AZ100 BF100:BP100">
    <cfRule type="expression" dxfId="190" priority="208">
      <formula>_xlfn.ISFORMULA(AR100)</formula>
    </cfRule>
  </conditionalFormatting>
  <conditionalFormatting sqref="AR100 AX100 AU100 BF100 BI100 BL100">
    <cfRule type="containsText" dxfId="189" priority="207" operator="containsText" text="Afectat sau NU?">
      <formula>NOT(ISERROR(SEARCH("Afectat sau NU?",AR100)))</formula>
    </cfRule>
  </conditionalFormatting>
  <conditionalFormatting sqref="F100:G100 U100:V100 N100:O100 X100:AA100 AC100:AD100">
    <cfRule type="expression" dxfId="188" priority="206">
      <formula>IF(LEFT($AC100,9)="Efectuată",1,0)</formula>
    </cfRule>
  </conditionalFormatting>
  <conditionalFormatting sqref="BA100">
    <cfRule type="expression" dxfId="187" priority="205">
      <formula>IF(AND(ISNUMBER($AX100),$AX100&gt;24),1,0)</formula>
    </cfRule>
  </conditionalFormatting>
  <conditionalFormatting sqref="C100:D100">
    <cfRule type="expression" dxfId="186" priority="204">
      <formula>IF(LEFT($AC100,9)="Efectuată",1,0)</formula>
    </cfRule>
  </conditionalFormatting>
  <conditionalFormatting sqref="T100">
    <cfRule type="expression" dxfId="185" priority="203">
      <formula>IF(LEFT($AC100,9)="Efectuată",1,0)</formula>
    </cfRule>
  </conditionalFormatting>
  <conditionalFormatting sqref="E100">
    <cfRule type="expression" dxfId="184" priority="202">
      <formula>IF(LEFT($AC100,9)="Efectuată",1,0)</formula>
    </cfRule>
  </conditionalFormatting>
  <conditionalFormatting sqref="H100:M100">
    <cfRule type="expression" dxfId="183" priority="201">
      <formula>IF(LEFT($AC100,9)="Efectuată",1,0)</formula>
    </cfRule>
  </conditionalFormatting>
  <conditionalFormatting sqref="P100:S100">
    <cfRule type="expression" dxfId="182" priority="200">
      <formula>IF(LEFT($AC100,9)="Efectuată",1,0)</formula>
    </cfRule>
  </conditionalFormatting>
  <conditionalFormatting sqref="W100">
    <cfRule type="expression" dxfId="181" priority="199">
      <formula>IF(LEFT($AC100,9)="Efectuată",1,0)</formula>
    </cfRule>
  </conditionalFormatting>
  <conditionalFormatting sqref="AB100">
    <cfRule type="expression" dxfId="180" priority="198">
      <formula>IF(LEFT($AC100,9)="Efectuată",1,0)</formula>
    </cfRule>
  </conditionalFormatting>
  <conditionalFormatting sqref="B100">
    <cfRule type="expression" dxfId="179" priority="197">
      <formula>IF(LEFT($AC100,9)="Efectuată",1,0)</formula>
    </cfRule>
  </conditionalFormatting>
  <conditionalFormatting sqref="A101">
    <cfRule type="expression" dxfId="178" priority="196">
      <formula>IF(LEFT($AC101,9)="Efectuată",1,0)</formula>
    </cfRule>
  </conditionalFormatting>
  <conditionalFormatting sqref="AR101:AZ101 BF101:BP101">
    <cfRule type="expression" dxfId="177" priority="195">
      <formula>_xlfn.ISFORMULA(AR101)</formula>
    </cfRule>
  </conditionalFormatting>
  <conditionalFormatting sqref="AR101 AX101 AU101 BF101 BI101 BL101">
    <cfRule type="containsText" dxfId="176" priority="194" operator="containsText" text="Afectat sau NU?">
      <formula>NOT(ISERROR(SEARCH("Afectat sau NU?",AR101)))</formula>
    </cfRule>
  </conditionalFormatting>
  <conditionalFormatting sqref="F101:G101 U101:V101 N101:O101 X101:AA101 AC101:AD101">
    <cfRule type="expression" dxfId="175" priority="193">
      <formula>IF(LEFT($AC101,9)="Efectuată",1,0)</formula>
    </cfRule>
  </conditionalFormatting>
  <conditionalFormatting sqref="BA101">
    <cfRule type="expression" dxfId="174" priority="192">
      <formula>IF(AND(ISNUMBER($AX101),$AX101&gt;24),1,0)</formula>
    </cfRule>
  </conditionalFormatting>
  <conditionalFormatting sqref="C101:D101">
    <cfRule type="expression" dxfId="173" priority="191">
      <formula>IF(LEFT($AC101,9)="Efectuată",1,0)</formula>
    </cfRule>
  </conditionalFormatting>
  <conditionalFormatting sqref="T101">
    <cfRule type="expression" dxfId="172" priority="190">
      <formula>IF(LEFT($AC101,9)="Efectuată",1,0)</formula>
    </cfRule>
  </conditionalFormatting>
  <conditionalFormatting sqref="E101">
    <cfRule type="expression" dxfId="171" priority="189">
      <formula>IF(LEFT($AC101,9)="Efectuată",1,0)</formula>
    </cfRule>
  </conditionalFormatting>
  <conditionalFormatting sqref="H101:M101">
    <cfRule type="expression" dxfId="170" priority="188">
      <formula>IF(LEFT($AC101,9)="Efectuată",1,0)</formula>
    </cfRule>
  </conditionalFormatting>
  <conditionalFormatting sqref="P101:S101">
    <cfRule type="expression" dxfId="169" priority="187">
      <formula>IF(LEFT($AC101,9)="Efectuată",1,0)</formula>
    </cfRule>
  </conditionalFormatting>
  <conditionalFormatting sqref="W101">
    <cfRule type="expression" dxfId="168" priority="186">
      <formula>IF(LEFT($AC101,9)="Efectuată",1,0)</formula>
    </cfRule>
  </conditionalFormatting>
  <conditionalFormatting sqref="AB101">
    <cfRule type="expression" dxfId="167" priority="185">
      <formula>IF(LEFT($AC101,9)="Efectuată",1,0)</formula>
    </cfRule>
  </conditionalFormatting>
  <conditionalFormatting sqref="B101">
    <cfRule type="expression" dxfId="166" priority="184">
      <formula>IF(LEFT($AC101,9)="Efectuată",1,0)</formula>
    </cfRule>
  </conditionalFormatting>
  <conditionalFormatting sqref="B102:B104 F102:G104 U102:V104 N102:O104 X102:AA104 AC102:AD104">
    <cfRule type="expression" dxfId="165" priority="183">
      <formula>IF(LEFT($AC102,9)="Efectuată",1,0)</formula>
    </cfRule>
  </conditionalFormatting>
  <conditionalFormatting sqref="C102:D104">
    <cfRule type="expression" dxfId="164" priority="182">
      <formula>IF(LEFT($AC102,9)="Efectuată",1,0)</formula>
    </cfRule>
  </conditionalFormatting>
  <conditionalFormatting sqref="T102:T104">
    <cfRule type="expression" dxfId="163" priority="181">
      <formula>IF(LEFT($AC102,9)="Efectuată",1,0)</formula>
    </cfRule>
  </conditionalFormatting>
  <conditionalFormatting sqref="E102:E104">
    <cfRule type="expression" dxfId="162" priority="180">
      <formula>IF(LEFT($AC102,9)="Efectuată",1,0)</formula>
    </cfRule>
  </conditionalFormatting>
  <conditionalFormatting sqref="H102:M104">
    <cfRule type="expression" dxfId="161" priority="179">
      <formula>IF(LEFT($AC102,9)="Efectuată",1,0)</formula>
    </cfRule>
  </conditionalFormatting>
  <conditionalFormatting sqref="P102:S104">
    <cfRule type="expression" dxfId="160" priority="178">
      <formula>IF(LEFT($AC102,9)="Efectuată",1,0)</formula>
    </cfRule>
  </conditionalFormatting>
  <conditionalFormatting sqref="AB102:AB104">
    <cfRule type="expression" dxfId="159" priority="177">
      <formula>IF(LEFT($AC102,9)="Efectuată",1,0)</formula>
    </cfRule>
  </conditionalFormatting>
  <conditionalFormatting sqref="W102:W104">
    <cfRule type="expression" dxfId="158" priority="176">
      <formula>IF(LEFT($AC102,9)="Efectuată",1,0)</formula>
    </cfRule>
  </conditionalFormatting>
  <conditionalFormatting sqref="A105">
    <cfRule type="expression" dxfId="157" priority="175">
      <formula>IF(LEFT($AC105,9)="Efectuată",1,0)</formula>
    </cfRule>
  </conditionalFormatting>
  <conditionalFormatting sqref="AR105:AZ105 BF105:BP105">
    <cfRule type="expression" dxfId="156" priority="174">
      <formula>_xlfn.ISFORMULA(AR105)</formula>
    </cfRule>
  </conditionalFormatting>
  <conditionalFormatting sqref="AR105 AX105 AU105 BF105 BI105 BL105">
    <cfRule type="containsText" dxfId="155" priority="173" operator="containsText" text="Afectat sau NU?">
      <formula>NOT(ISERROR(SEARCH("Afectat sau NU?",AR105)))</formula>
    </cfRule>
  </conditionalFormatting>
  <conditionalFormatting sqref="F105:G105 U105:V105 N105:O105 X105:AA105 AC105:AD105">
    <cfRule type="expression" dxfId="154" priority="172">
      <formula>IF(LEFT($AC105,9)="Efectuată",1,0)</formula>
    </cfRule>
  </conditionalFormatting>
  <conditionalFormatting sqref="BA105">
    <cfRule type="expression" dxfId="153" priority="171">
      <formula>IF(AND(ISNUMBER($AX105),$AX105&gt;24),1,0)</formula>
    </cfRule>
  </conditionalFormatting>
  <conditionalFormatting sqref="C105:D105">
    <cfRule type="expression" dxfId="152" priority="170">
      <formula>IF(LEFT($AC105,9)="Efectuată",1,0)</formula>
    </cfRule>
  </conditionalFormatting>
  <conditionalFormatting sqref="T105">
    <cfRule type="expression" dxfId="151" priority="169">
      <formula>IF(LEFT($AC105,9)="Efectuată",1,0)</formula>
    </cfRule>
  </conditionalFormatting>
  <conditionalFormatting sqref="E105">
    <cfRule type="expression" dxfId="150" priority="168">
      <formula>IF(LEFT($AC105,9)="Efectuată",1,0)</formula>
    </cfRule>
  </conditionalFormatting>
  <conditionalFormatting sqref="H105:M105">
    <cfRule type="expression" dxfId="149" priority="167">
      <formula>IF(LEFT($AC105,9)="Efectuată",1,0)</formula>
    </cfRule>
  </conditionalFormatting>
  <conditionalFormatting sqref="P105:S105">
    <cfRule type="expression" dxfId="148" priority="166">
      <formula>IF(LEFT($AC105,9)="Efectuată",1,0)</formula>
    </cfRule>
  </conditionalFormatting>
  <conditionalFormatting sqref="W105">
    <cfRule type="expression" dxfId="147" priority="165">
      <formula>IF(LEFT($AC105,9)="Efectuată",1,0)</formula>
    </cfRule>
  </conditionalFormatting>
  <conditionalFormatting sqref="AB105">
    <cfRule type="expression" dxfId="146" priority="164">
      <formula>IF(LEFT($AC105,9)="Efectuată",1,0)</formula>
    </cfRule>
  </conditionalFormatting>
  <conditionalFormatting sqref="B105">
    <cfRule type="expression" dxfId="145" priority="163">
      <formula>IF(LEFT($AC105,9)="Efectuată",1,0)</formula>
    </cfRule>
  </conditionalFormatting>
  <conditionalFormatting sqref="AR109:AZ114 BF109:BP114">
    <cfRule type="expression" dxfId="144" priority="162">
      <formula>_xlfn.ISFORMULA(AR109)</formula>
    </cfRule>
  </conditionalFormatting>
  <conditionalFormatting sqref="AR109:AR114 AX109:AX114 AU109:AU114 BF109:BF114 BI109:BI114 BL109:BL114">
    <cfRule type="containsText" dxfId="143" priority="161" operator="containsText" text="Afectat sau NU?">
      <formula>NOT(ISERROR(SEARCH("Afectat sau NU?",AR109)))</formula>
    </cfRule>
  </conditionalFormatting>
  <conditionalFormatting sqref="A109:AD114">
    <cfRule type="expression" dxfId="142" priority="160">
      <formula>IF(LEFT($AC109,9)="Efectuată",1,0)</formula>
    </cfRule>
  </conditionalFormatting>
  <conditionalFormatting sqref="BA109:BA114">
    <cfRule type="expression" dxfId="141" priority="159">
      <formula>IF(AND(ISNUMBER($AX109),$AX109&gt;24),1,0)</formula>
    </cfRule>
  </conditionalFormatting>
  <conditionalFormatting sqref="AR115:AZ118 BF115:BP118">
    <cfRule type="expression" dxfId="140" priority="158">
      <formula>_xlfn.ISFORMULA(AR115)</formula>
    </cfRule>
  </conditionalFormatting>
  <conditionalFormatting sqref="AR115:AR118 AX115:AX118 AU115:AU118 BF115:BF118 BI115:BI118 BL115:BL118">
    <cfRule type="containsText" dxfId="139" priority="157" operator="containsText" text="Afectat sau NU?">
      <formula>NOT(ISERROR(SEARCH("Afectat sau NU?",AR115)))</formula>
    </cfRule>
  </conditionalFormatting>
  <conditionalFormatting sqref="A115:AD118">
    <cfRule type="expression" dxfId="138" priority="156">
      <formula>IF(LEFT($AC115,9)="Efectuată",1,0)</formula>
    </cfRule>
  </conditionalFormatting>
  <conditionalFormatting sqref="BA115:BA118">
    <cfRule type="expression" dxfId="137" priority="155">
      <formula>IF(AND(ISNUMBER($AX115),$AX115&gt;24),1,0)</formula>
    </cfRule>
  </conditionalFormatting>
  <conditionalFormatting sqref="AR119:AZ119 BF119:BP119">
    <cfRule type="expression" dxfId="136" priority="154">
      <formula>_xlfn.ISFORMULA(AR119)</formula>
    </cfRule>
  </conditionalFormatting>
  <conditionalFormatting sqref="AR119 AX119 AU119 BF119 BI119 BL119">
    <cfRule type="containsText" dxfId="135" priority="153" operator="containsText" text="Afectat sau NU?">
      <formula>NOT(ISERROR(SEARCH("Afectat sau NU?",AR119)))</formula>
    </cfRule>
  </conditionalFormatting>
  <conditionalFormatting sqref="A119:AD119">
    <cfRule type="expression" dxfId="134" priority="152">
      <formula>IF(LEFT($AC119,9)="Efectuată",1,0)</formula>
    </cfRule>
  </conditionalFormatting>
  <conditionalFormatting sqref="BA119">
    <cfRule type="expression" dxfId="133" priority="151">
      <formula>IF(AND(ISNUMBER($AX119),$AX119&gt;24),1,0)</formula>
    </cfRule>
  </conditionalFormatting>
  <conditionalFormatting sqref="AR120:AZ121 BF120:BP121">
    <cfRule type="expression" dxfId="132" priority="150">
      <formula>_xlfn.ISFORMULA(AR120)</formula>
    </cfRule>
  </conditionalFormatting>
  <conditionalFormatting sqref="AR120:AR121 AX120:AX121 AU120:AU121 BF120:BF121 BI120:BI121 BL120:BL121">
    <cfRule type="containsText" dxfId="131" priority="149" operator="containsText" text="Afectat sau NU?">
      <formula>NOT(ISERROR(SEARCH("Afectat sau NU?",AR120)))</formula>
    </cfRule>
  </conditionalFormatting>
  <conditionalFormatting sqref="A120:AD121">
    <cfRule type="expression" dxfId="130" priority="148">
      <formula>IF(LEFT($AC120,9)="Efectuată",1,0)</formula>
    </cfRule>
  </conditionalFormatting>
  <conditionalFormatting sqref="BA120:BA121">
    <cfRule type="expression" dxfId="129" priority="147">
      <formula>IF(AND(ISNUMBER($AX120),$AX120&gt;24),1,0)</formula>
    </cfRule>
  </conditionalFormatting>
  <conditionalFormatting sqref="AR122:AZ122 BF122:BP122">
    <cfRule type="expression" dxfId="128" priority="146">
      <formula>_xlfn.ISFORMULA(AR122)</formula>
    </cfRule>
  </conditionalFormatting>
  <conditionalFormatting sqref="AR122 AX122 AU122 BF122 BI122 BL122">
    <cfRule type="containsText" dxfId="127" priority="145" operator="containsText" text="Afectat sau NU?">
      <formula>NOT(ISERROR(SEARCH("Afectat sau NU?",AR122)))</formula>
    </cfRule>
  </conditionalFormatting>
  <conditionalFormatting sqref="A122:AD122">
    <cfRule type="expression" dxfId="126" priority="144">
      <formula>IF(LEFT($AC122,9)="Efectuată",1,0)</formula>
    </cfRule>
  </conditionalFormatting>
  <conditionalFormatting sqref="BA122">
    <cfRule type="expression" dxfId="125" priority="143">
      <formula>IF(AND(ISNUMBER($AX122),$AX122&gt;24),1,0)</formula>
    </cfRule>
  </conditionalFormatting>
  <conditionalFormatting sqref="AR123:AZ123 BF123:BP123">
    <cfRule type="expression" dxfId="124" priority="142">
      <formula>_xlfn.ISFORMULA(AR123)</formula>
    </cfRule>
  </conditionalFormatting>
  <conditionalFormatting sqref="AR123 AX123 AU123 BF123 BI123 BL123">
    <cfRule type="containsText" dxfId="123" priority="141" operator="containsText" text="Afectat sau NU?">
      <formula>NOT(ISERROR(SEARCH("Afectat sau NU?",AR123)))</formula>
    </cfRule>
  </conditionalFormatting>
  <conditionalFormatting sqref="A123:AD123">
    <cfRule type="expression" dxfId="122" priority="140">
      <formula>IF(LEFT($AC123,9)="Efectuată",1,0)</formula>
    </cfRule>
  </conditionalFormatting>
  <conditionalFormatting sqref="BA123">
    <cfRule type="expression" dxfId="121" priority="139">
      <formula>IF(AND(ISNUMBER($AX123),$AX123&gt;24),1,0)</formula>
    </cfRule>
  </conditionalFormatting>
  <conditionalFormatting sqref="AR124:AZ124 BF124:BP124">
    <cfRule type="expression" dxfId="120" priority="138">
      <formula>_xlfn.ISFORMULA(AR124)</formula>
    </cfRule>
  </conditionalFormatting>
  <conditionalFormatting sqref="AR124 AX124 AU124 BF124 BI124 BL124">
    <cfRule type="containsText" dxfId="119" priority="137" operator="containsText" text="Afectat sau NU?">
      <formula>NOT(ISERROR(SEARCH("Afectat sau NU?",AR124)))</formula>
    </cfRule>
  </conditionalFormatting>
  <conditionalFormatting sqref="A124:AD124">
    <cfRule type="expression" dxfId="118" priority="136">
      <formula>IF(LEFT($AC124,9)="Efectuată",1,0)</formula>
    </cfRule>
  </conditionalFormatting>
  <conditionalFormatting sqref="BA124">
    <cfRule type="expression" dxfId="117" priority="135">
      <formula>IF(AND(ISNUMBER($AX124),$AX124&gt;24),1,0)</formula>
    </cfRule>
  </conditionalFormatting>
  <conditionalFormatting sqref="AR125:AZ125 BF125:BP125">
    <cfRule type="expression" dxfId="116" priority="134">
      <formula>_xlfn.ISFORMULA(AR125)</formula>
    </cfRule>
  </conditionalFormatting>
  <conditionalFormatting sqref="AR125 AX125 AU125 BF125 BI125 BL125">
    <cfRule type="containsText" dxfId="115" priority="133" operator="containsText" text="Afectat sau NU?">
      <formula>NOT(ISERROR(SEARCH("Afectat sau NU?",AR125)))</formula>
    </cfRule>
  </conditionalFormatting>
  <conditionalFormatting sqref="A125:AD125">
    <cfRule type="expression" dxfId="114" priority="132">
      <formula>IF(LEFT($AC125,9)="Efectuată",1,0)</formula>
    </cfRule>
  </conditionalFormatting>
  <conditionalFormatting sqref="BA125">
    <cfRule type="expression" dxfId="113" priority="131">
      <formula>IF(AND(ISNUMBER($AX125),$AX125&gt;24),1,0)</formula>
    </cfRule>
  </conditionalFormatting>
  <conditionalFormatting sqref="AR126:AZ126 BF126:BP126">
    <cfRule type="expression" dxfId="112" priority="130">
      <formula>_xlfn.ISFORMULA(AR126)</formula>
    </cfRule>
  </conditionalFormatting>
  <conditionalFormatting sqref="AR126 AX126 AU126 BF126 BI126 BL126">
    <cfRule type="containsText" dxfId="111" priority="129" operator="containsText" text="Afectat sau NU?">
      <formula>NOT(ISERROR(SEARCH("Afectat sau NU?",AR126)))</formula>
    </cfRule>
  </conditionalFormatting>
  <conditionalFormatting sqref="A126:AD126">
    <cfRule type="expression" dxfId="110" priority="128">
      <formula>IF(LEFT($AC126,9)="Efectuată",1,0)</formula>
    </cfRule>
  </conditionalFormatting>
  <conditionalFormatting sqref="BA126">
    <cfRule type="expression" dxfId="109" priority="127">
      <formula>IF(AND(ISNUMBER($AX126),$AX126&gt;24),1,0)</formula>
    </cfRule>
  </conditionalFormatting>
  <conditionalFormatting sqref="AR127:AZ132 BF127:BP132">
    <cfRule type="expression" dxfId="108" priority="113">
      <formula>_xlfn.ISFORMULA(AR127)</formula>
    </cfRule>
  </conditionalFormatting>
  <conditionalFormatting sqref="AR127:AR132 AX127:AX132 AU127:AU132 BF127:BF132 BI127:BI132 BL127:BL132">
    <cfRule type="containsText" dxfId="107" priority="112" operator="containsText" text="Afectat sau NU?">
      <formula>NOT(ISERROR(SEARCH("Afectat sau NU?",AR127)))</formula>
    </cfRule>
  </conditionalFormatting>
  <conditionalFormatting sqref="A127:AD132">
    <cfRule type="expression" dxfId="106" priority="111">
      <formula>IF(LEFT($AC127,9)="Efectuată",1,0)</formula>
    </cfRule>
  </conditionalFormatting>
  <conditionalFormatting sqref="BA127:BA132">
    <cfRule type="expression" dxfId="105" priority="110">
      <formula>IF(AND(ISNUMBER($AX127),$AX127&gt;24),1,0)</formula>
    </cfRule>
  </conditionalFormatting>
  <conditionalFormatting sqref="AR133:AZ133 BF133:BP133">
    <cfRule type="expression" dxfId="104" priority="109">
      <formula>_xlfn.ISFORMULA(AR133)</formula>
    </cfRule>
  </conditionalFormatting>
  <conditionalFormatting sqref="AR133 AX133 AU133 BF133 BI133 BL133">
    <cfRule type="containsText" dxfId="103" priority="108" operator="containsText" text="Afectat sau NU?">
      <formula>NOT(ISERROR(SEARCH("Afectat sau NU?",AR133)))</formula>
    </cfRule>
  </conditionalFormatting>
  <conditionalFormatting sqref="A133:AD133">
    <cfRule type="expression" dxfId="102" priority="107">
      <formula>IF(LEFT($AC133,9)="Efectuată",1,0)</formula>
    </cfRule>
  </conditionalFormatting>
  <conditionalFormatting sqref="BA133">
    <cfRule type="expression" dxfId="101" priority="106">
      <formula>IF(AND(ISNUMBER($AX133),$AX133&gt;24),1,0)</formula>
    </cfRule>
  </conditionalFormatting>
  <conditionalFormatting sqref="AR134:AZ134 BF134:BP134">
    <cfRule type="expression" dxfId="100" priority="101">
      <formula>_xlfn.ISFORMULA(AR134)</formula>
    </cfRule>
  </conditionalFormatting>
  <conditionalFormatting sqref="AR134 AX134 AU134 BF134 BI134 BL134">
    <cfRule type="containsText" dxfId="99" priority="100" operator="containsText" text="Afectat sau NU?">
      <formula>NOT(ISERROR(SEARCH("Afectat sau NU?",AR134)))</formula>
    </cfRule>
  </conditionalFormatting>
  <conditionalFormatting sqref="A134:AD134">
    <cfRule type="expression" dxfId="98" priority="99">
      <formula>IF(LEFT($AC134,9)="Efectuată",1,0)</formula>
    </cfRule>
  </conditionalFormatting>
  <conditionalFormatting sqref="BA134">
    <cfRule type="expression" dxfId="97" priority="98">
      <formula>IF(AND(ISNUMBER($AX134),$AX134&gt;24),1,0)</formula>
    </cfRule>
  </conditionalFormatting>
  <conditionalFormatting sqref="AR135:AZ135 BF135:BP135">
    <cfRule type="expression" dxfId="96" priority="97">
      <formula>_xlfn.ISFORMULA(AR135)</formula>
    </cfRule>
  </conditionalFormatting>
  <conditionalFormatting sqref="AR135 AX135 AU135 BF135 BI135 BL135">
    <cfRule type="containsText" dxfId="95" priority="96" operator="containsText" text="Afectat sau NU?">
      <formula>NOT(ISERROR(SEARCH("Afectat sau NU?",AR135)))</formula>
    </cfRule>
  </conditionalFormatting>
  <conditionalFormatting sqref="A135:AD135">
    <cfRule type="expression" dxfId="94" priority="95">
      <formula>IF(LEFT($AC135,9)="Efectuată",1,0)</formula>
    </cfRule>
  </conditionalFormatting>
  <conditionalFormatting sqref="BA135">
    <cfRule type="expression" dxfId="93" priority="94">
      <formula>IF(AND(ISNUMBER($AX135),$AX135&gt;24),1,0)</formula>
    </cfRule>
  </conditionalFormatting>
  <conditionalFormatting sqref="AR136:AZ136 BF136:BP136">
    <cfRule type="expression" dxfId="92" priority="93">
      <formula>_xlfn.ISFORMULA(AR136)</formula>
    </cfRule>
  </conditionalFormatting>
  <conditionalFormatting sqref="AR136 AX136 AU136 BF136 BI136 BL136">
    <cfRule type="containsText" dxfId="91" priority="92" operator="containsText" text="Afectat sau NU?">
      <formula>NOT(ISERROR(SEARCH("Afectat sau NU?",AR136)))</formula>
    </cfRule>
  </conditionalFormatting>
  <conditionalFormatting sqref="A136:AD136">
    <cfRule type="expression" dxfId="90" priority="91">
      <formula>IF(LEFT($AC136,9)="Efectuată",1,0)</formula>
    </cfRule>
  </conditionalFormatting>
  <conditionalFormatting sqref="BA136">
    <cfRule type="expression" dxfId="89" priority="90">
      <formula>IF(AND(ISNUMBER($AX136),$AX136&gt;24),1,0)</formula>
    </cfRule>
  </conditionalFormatting>
  <conditionalFormatting sqref="AR137:AZ139 BF137:BP139">
    <cfRule type="expression" dxfId="88" priority="89">
      <formula>_xlfn.ISFORMULA(AR137)</formula>
    </cfRule>
  </conditionalFormatting>
  <conditionalFormatting sqref="AR137:AR139 AX137:AX139 AU137:AU139 BF137:BF139 BI137:BI139 BL137:BL139">
    <cfRule type="containsText" dxfId="87" priority="88" operator="containsText" text="Afectat sau NU?">
      <formula>NOT(ISERROR(SEARCH("Afectat sau NU?",AR137)))</formula>
    </cfRule>
  </conditionalFormatting>
  <conditionalFormatting sqref="A137:AD139">
    <cfRule type="expression" dxfId="86" priority="87">
      <formula>IF(LEFT($AC137,9)="Efectuată",1,0)</formula>
    </cfRule>
  </conditionalFormatting>
  <conditionalFormatting sqref="BA137:BA139">
    <cfRule type="expression" dxfId="85" priority="86">
      <formula>IF(AND(ISNUMBER($AX137),$AX137&gt;24),1,0)</formula>
    </cfRule>
  </conditionalFormatting>
  <conditionalFormatting sqref="AR140:AZ140 BF140:BP140">
    <cfRule type="expression" dxfId="84" priority="85">
      <formula>_xlfn.ISFORMULA(AR140)</formula>
    </cfRule>
  </conditionalFormatting>
  <conditionalFormatting sqref="AR140 AX140 AU140 BF140 BI140 BL140">
    <cfRule type="containsText" dxfId="83" priority="84" operator="containsText" text="Afectat sau NU?">
      <formula>NOT(ISERROR(SEARCH("Afectat sau NU?",AR140)))</formula>
    </cfRule>
  </conditionalFormatting>
  <conditionalFormatting sqref="A140:AD140">
    <cfRule type="expression" dxfId="82" priority="83">
      <formula>IF(LEFT($AC140,9)="Efectuată",1,0)</formula>
    </cfRule>
  </conditionalFormatting>
  <conditionalFormatting sqref="BA140">
    <cfRule type="expression" dxfId="81" priority="82">
      <formula>IF(AND(ISNUMBER($AX140),$AX140&gt;24),1,0)</formula>
    </cfRule>
  </conditionalFormatting>
  <conditionalFormatting sqref="AR141:AZ142 BF141:BP142">
    <cfRule type="expression" dxfId="80" priority="81">
      <formula>_xlfn.ISFORMULA(AR141)</formula>
    </cfRule>
  </conditionalFormatting>
  <conditionalFormatting sqref="AR141:AR142 AX141:AX142 AU141:AU142 BF141:BF142 BI141:BI142 BL141:BL142">
    <cfRule type="containsText" dxfId="79" priority="80" operator="containsText" text="Afectat sau NU?">
      <formula>NOT(ISERROR(SEARCH("Afectat sau NU?",AR141)))</formula>
    </cfRule>
  </conditionalFormatting>
  <conditionalFormatting sqref="A141:AD142">
    <cfRule type="expression" dxfId="78" priority="79">
      <formula>IF(LEFT($AC141,9)="Efectuată",1,0)</formula>
    </cfRule>
  </conditionalFormatting>
  <conditionalFormatting sqref="BA142">
    <cfRule type="expression" dxfId="77" priority="78">
      <formula>IF(AND(ISNUMBER($AX142),$AX142&gt;24),1,0)</formula>
    </cfRule>
  </conditionalFormatting>
  <conditionalFormatting sqref="BA141">
    <cfRule type="expression" dxfId="76" priority="77">
      <formula>IF(AND(ISNUMBER($AX141),$AX141&gt;24),1,0)</formula>
    </cfRule>
  </conditionalFormatting>
  <conditionalFormatting sqref="A143:AD144">
    <cfRule type="expression" dxfId="75" priority="76">
      <formula>IF(LEFT($AC143,9)="Efectuată",1,0)</formula>
    </cfRule>
  </conditionalFormatting>
  <conditionalFormatting sqref="BA143:BA144">
    <cfRule type="expression" dxfId="74" priority="75">
      <formula>IF(AND(ISNUMBER($AX143),$AX143&gt;24),1,0)</formula>
    </cfRule>
  </conditionalFormatting>
  <conditionalFormatting sqref="AR143:AZ144 BF143:BP144">
    <cfRule type="expression" dxfId="73" priority="74">
      <formula>_xlfn.ISFORMULA(AR143)</formula>
    </cfRule>
  </conditionalFormatting>
  <conditionalFormatting sqref="AR143:AR144 AX143:AX144 AU143:AU144 BF143:BF144 BI143:BI144 BL143:BL144">
    <cfRule type="containsText" dxfId="72" priority="73" operator="containsText" text="Afectat sau NU?">
      <formula>NOT(ISERROR(SEARCH("Afectat sau NU?",AR143)))</formula>
    </cfRule>
  </conditionalFormatting>
  <conditionalFormatting sqref="BL145">
    <cfRule type="expression" dxfId="71" priority="72">
      <formula>_xlfn.ISFORMULA(BL145)</formula>
    </cfRule>
  </conditionalFormatting>
  <conditionalFormatting sqref="BL145">
    <cfRule type="containsText" dxfId="70" priority="71" operator="containsText" text="Afectat sau NU?">
      <formula>NOT(ISERROR(SEARCH("Afectat sau NU?",BL145)))</formula>
    </cfRule>
  </conditionalFormatting>
  <conditionalFormatting sqref="AR145:AZ145 BF145:BK145 BM145:BN145">
    <cfRule type="expression" dxfId="69" priority="70">
      <formula>_xlfn.ISFORMULA(AR145)</formula>
    </cfRule>
  </conditionalFormatting>
  <conditionalFormatting sqref="AR145 AX145 AU145 BF145 BI145">
    <cfRule type="containsText" dxfId="68" priority="69" operator="containsText" text="Afectat sau NU?">
      <formula>NOT(ISERROR(SEARCH("Afectat sau NU?",AR145)))</formula>
    </cfRule>
  </conditionalFormatting>
  <conditionalFormatting sqref="A145">
    <cfRule type="expression" dxfId="67" priority="68">
      <formula>IF(LEFT($AC145,9)="Efectuată",1,0)</formula>
    </cfRule>
  </conditionalFormatting>
  <conditionalFormatting sqref="B145:V145 X145:AD145">
    <cfRule type="expression" dxfId="66" priority="67">
      <formula>IF(LEFT($AC145,9)="Efectuată",1,0)</formula>
    </cfRule>
  </conditionalFormatting>
  <conditionalFormatting sqref="BO145:BP145">
    <cfRule type="expression" dxfId="65" priority="66">
      <formula>_xlfn.ISFORMULA(BO145)</formula>
    </cfRule>
  </conditionalFormatting>
  <conditionalFormatting sqref="BA145">
    <cfRule type="expression" dxfId="64" priority="65">
      <formula>IF(AND(ISNUMBER($AX145),$AX145&gt;24),1,0)</formula>
    </cfRule>
  </conditionalFormatting>
  <conditionalFormatting sqref="W145">
    <cfRule type="expression" dxfId="63" priority="64">
      <formula>IF(LEFT($AC145,9)="Efectuată",1,0)</formula>
    </cfRule>
  </conditionalFormatting>
  <conditionalFormatting sqref="BL146">
    <cfRule type="expression" dxfId="62" priority="63">
      <formula>_xlfn.ISFORMULA(BL146)</formula>
    </cfRule>
  </conditionalFormatting>
  <conditionalFormatting sqref="BL146">
    <cfRule type="containsText" dxfId="61" priority="62" operator="containsText" text="Afectat sau NU?">
      <formula>NOT(ISERROR(SEARCH("Afectat sau NU?",BL146)))</formula>
    </cfRule>
  </conditionalFormatting>
  <conditionalFormatting sqref="AR146:AZ146 BF146:BK146 BM146:BN146">
    <cfRule type="expression" dxfId="60" priority="61">
      <formula>_xlfn.ISFORMULA(AR146)</formula>
    </cfRule>
  </conditionalFormatting>
  <conditionalFormatting sqref="AR146 AX146 AU146 BF146 BI146">
    <cfRule type="containsText" dxfId="59" priority="60" operator="containsText" text="Afectat sau NU?">
      <formula>NOT(ISERROR(SEARCH("Afectat sau NU?",AR146)))</formula>
    </cfRule>
  </conditionalFormatting>
  <conditionalFormatting sqref="A146">
    <cfRule type="expression" dxfId="58" priority="59">
      <formula>IF(LEFT($AC146,9)="Efectuată",1,0)</formula>
    </cfRule>
  </conditionalFormatting>
  <conditionalFormatting sqref="B146:AD146">
    <cfRule type="expression" dxfId="57" priority="58">
      <formula>IF(LEFT($AC146,9)="Efectuată",1,0)</formula>
    </cfRule>
  </conditionalFormatting>
  <conditionalFormatting sqref="BO146:BP146">
    <cfRule type="expression" dxfId="56" priority="57">
      <formula>_xlfn.ISFORMULA(BO146)</formula>
    </cfRule>
  </conditionalFormatting>
  <conditionalFormatting sqref="BA146">
    <cfRule type="expression" dxfId="55" priority="56">
      <formula>IF(AND(ISNUMBER($AX146),$AX146&gt;24),1,0)</formula>
    </cfRule>
  </conditionalFormatting>
  <conditionalFormatting sqref="AR147:AZ147 BF147:BP147">
    <cfRule type="expression" dxfId="54" priority="55">
      <formula>_xlfn.ISFORMULA(AR147)</formula>
    </cfRule>
  </conditionalFormatting>
  <conditionalFormatting sqref="AR147 AX147 AU147 BF147 BI147 BL147">
    <cfRule type="containsText" dxfId="53" priority="54" operator="containsText" text="Afectat sau NU?">
      <formula>NOT(ISERROR(SEARCH("Afectat sau NU?",AR147)))</formula>
    </cfRule>
  </conditionalFormatting>
  <conditionalFormatting sqref="A147:AD147">
    <cfRule type="expression" dxfId="52" priority="53">
      <formula>IF(LEFT($AC147,9)="Efectuată",1,0)</formula>
    </cfRule>
  </conditionalFormatting>
  <conditionalFormatting sqref="BA147">
    <cfRule type="expression" dxfId="51" priority="52">
      <formula>IF(AND(ISNUMBER($AX147),$AX147&gt;24),1,0)</formula>
    </cfRule>
  </conditionalFormatting>
  <conditionalFormatting sqref="AR148:AZ148 BF148:BP148">
    <cfRule type="expression" dxfId="50" priority="51">
      <formula>_xlfn.ISFORMULA(AR148)</formula>
    </cfRule>
  </conditionalFormatting>
  <conditionalFormatting sqref="AR148 AX148 AU148 BF148 BI148 BL148">
    <cfRule type="containsText" dxfId="49" priority="50" operator="containsText" text="Afectat sau NU?">
      <formula>NOT(ISERROR(SEARCH("Afectat sau NU?",AR148)))</formula>
    </cfRule>
  </conditionalFormatting>
  <conditionalFormatting sqref="A148:AD148">
    <cfRule type="expression" dxfId="48" priority="49">
      <formula>IF(LEFT($AC148,9)="Efectuată",1,0)</formula>
    </cfRule>
  </conditionalFormatting>
  <conditionalFormatting sqref="BA148">
    <cfRule type="expression" dxfId="47" priority="48">
      <formula>IF(AND(ISNUMBER($AX148),$AX148&gt;24),1,0)</formula>
    </cfRule>
  </conditionalFormatting>
  <conditionalFormatting sqref="AR149:AZ149 BF149:BP149">
    <cfRule type="expression" dxfId="46" priority="47">
      <formula>_xlfn.ISFORMULA(AR149)</formula>
    </cfRule>
  </conditionalFormatting>
  <conditionalFormatting sqref="AR149 AX149 AU149 BF149 BI149 BL149">
    <cfRule type="containsText" dxfId="45" priority="46" operator="containsText" text="Afectat sau NU?">
      <formula>NOT(ISERROR(SEARCH("Afectat sau NU?",AR149)))</formula>
    </cfRule>
  </conditionalFormatting>
  <conditionalFormatting sqref="A149:AD149">
    <cfRule type="expression" dxfId="44" priority="45">
      <formula>IF(LEFT($AC149,9)="Efectuată",1,0)</formula>
    </cfRule>
  </conditionalFormatting>
  <conditionalFormatting sqref="BA149">
    <cfRule type="expression" dxfId="43" priority="44">
      <formula>IF(AND(ISNUMBER($AX149),$AX149&gt;24),1,0)</formula>
    </cfRule>
  </conditionalFormatting>
  <conditionalFormatting sqref="AR150:AZ150 BF150:BP150">
    <cfRule type="expression" dxfId="42" priority="43">
      <formula>_xlfn.ISFORMULA(AR150)</formula>
    </cfRule>
  </conditionalFormatting>
  <conditionalFormatting sqref="AR150 AX150 AU150 BF150 BI150 BL150">
    <cfRule type="containsText" dxfId="41" priority="42" operator="containsText" text="Afectat sau NU?">
      <formula>NOT(ISERROR(SEARCH("Afectat sau NU?",AR150)))</formula>
    </cfRule>
  </conditionalFormatting>
  <conditionalFormatting sqref="A150:AD150">
    <cfRule type="expression" dxfId="40" priority="41">
      <formula>IF(LEFT($AC150,9)="Efectuată",1,0)</formula>
    </cfRule>
  </conditionalFormatting>
  <conditionalFormatting sqref="BA150">
    <cfRule type="expression" dxfId="39" priority="40">
      <formula>IF(AND(ISNUMBER($AX150),$AX150&gt;24),1,0)</formula>
    </cfRule>
  </conditionalFormatting>
  <conditionalFormatting sqref="AR151:AZ151 BF151:BP151">
    <cfRule type="expression" dxfId="38" priority="39">
      <formula>_xlfn.ISFORMULA(AR151)</formula>
    </cfRule>
  </conditionalFormatting>
  <conditionalFormatting sqref="AR151 AX151 AU151 BF151 BI151 BL151">
    <cfRule type="containsText" dxfId="37" priority="38" operator="containsText" text="Afectat sau NU?">
      <formula>NOT(ISERROR(SEARCH("Afectat sau NU?",AR151)))</formula>
    </cfRule>
  </conditionalFormatting>
  <conditionalFormatting sqref="A151:AD151">
    <cfRule type="expression" dxfId="36" priority="37">
      <formula>IF(LEFT($AC151,9)="Efectuată",1,0)</formula>
    </cfRule>
  </conditionalFormatting>
  <conditionalFormatting sqref="BA151">
    <cfRule type="expression" dxfId="35" priority="36">
      <formula>IF(AND(ISNUMBER($AX151),$AX151&gt;24),1,0)</formula>
    </cfRule>
  </conditionalFormatting>
  <conditionalFormatting sqref="AR152:AZ152 BF152:BP152">
    <cfRule type="expression" dxfId="34" priority="35">
      <formula>_xlfn.ISFORMULA(AR152)</formula>
    </cfRule>
  </conditionalFormatting>
  <conditionalFormatting sqref="AR152 AX152 AU152 BF152 BI152 BL152">
    <cfRule type="containsText" dxfId="33" priority="34" operator="containsText" text="Afectat sau NU?">
      <formula>NOT(ISERROR(SEARCH("Afectat sau NU?",AR152)))</formula>
    </cfRule>
  </conditionalFormatting>
  <conditionalFormatting sqref="A152:AD152">
    <cfRule type="expression" dxfId="32" priority="33">
      <formula>IF(LEFT($AC152,9)="Efectuată",1,0)</formula>
    </cfRule>
  </conditionalFormatting>
  <conditionalFormatting sqref="BA152">
    <cfRule type="expression" dxfId="31" priority="32">
      <formula>IF(AND(ISNUMBER($AX152),$AX152&gt;24),1,0)</formula>
    </cfRule>
  </conditionalFormatting>
  <conditionalFormatting sqref="BL153">
    <cfRule type="expression" dxfId="30" priority="31">
      <formula>_xlfn.ISFORMULA(BL153)</formula>
    </cfRule>
  </conditionalFormatting>
  <conditionalFormatting sqref="BL153">
    <cfRule type="containsText" dxfId="29" priority="30" operator="containsText" text="Afectat sau NU?">
      <formula>NOT(ISERROR(SEARCH("Afectat sau NU?",BL153)))</formula>
    </cfRule>
  </conditionalFormatting>
  <conditionalFormatting sqref="AR153:AZ153 BF153:BK153 BM153:BN153">
    <cfRule type="expression" dxfId="28" priority="29">
      <formula>_xlfn.ISFORMULA(AR153)</formula>
    </cfRule>
  </conditionalFormatting>
  <conditionalFormatting sqref="AR153 AX153 AU153 BF153 BI153">
    <cfRule type="containsText" dxfId="27" priority="28" operator="containsText" text="Afectat sau NU?">
      <formula>NOT(ISERROR(SEARCH("Afectat sau NU?",AR153)))</formula>
    </cfRule>
  </conditionalFormatting>
  <conditionalFormatting sqref="A153">
    <cfRule type="expression" dxfId="26" priority="27">
      <formula>IF(LEFT($AC153,9)="Efectuată",1,0)</formula>
    </cfRule>
  </conditionalFormatting>
  <conditionalFormatting sqref="B153:AD153">
    <cfRule type="expression" dxfId="25" priority="26">
      <formula>IF(LEFT($AC153,9)="Efectuată",1,0)</formula>
    </cfRule>
  </conditionalFormatting>
  <conditionalFormatting sqref="BO153:BP153">
    <cfRule type="expression" dxfId="24" priority="25">
      <formula>_xlfn.ISFORMULA(BO153)</formula>
    </cfRule>
  </conditionalFormatting>
  <conditionalFormatting sqref="BA153">
    <cfRule type="expression" dxfId="23" priority="24">
      <formula>IF(AND(ISNUMBER($AX153),$AX153&gt;24),1,0)</formula>
    </cfRule>
  </conditionalFormatting>
  <conditionalFormatting sqref="BL154:BL159">
    <cfRule type="expression" dxfId="22" priority="23">
      <formula>_xlfn.ISFORMULA(BL154)</formula>
    </cfRule>
  </conditionalFormatting>
  <conditionalFormatting sqref="BL154:BL159">
    <cfRule type="containsText" dxfId="21" priority="22" operator="containsText" text="Afectat sau NU?">
      <formula>NOT(ISERROR(SEARCH("Afectat sau NU?",BL154)))</formula>
    </cfRule>
  </conditionalFormatting>
  <conditionalFormatting sqref="AR154:AZ159 BF154:BK159 BM154:BN159">
    <cfRule type="expression" dxfId="20" priority="21">
      <formula>_xlfn.ISFORMULA(AR154)</formula>
    </cfRule>
  </conditionalFormatting>
  <conditionalFormatting sqref="AR154:AR159 AX154:AX159 AU154:AU159 BF154:BF159 BI154:BI159">
    <cfRule type="containsText" dxfId="19" priority="20" operator="containsText" text="Afectat sau NU?">
      <formula>NOT(ISERROR(SEARCH("Afectat sau NU?",AR154)))</formula>
    </cfRule>
  </conditionalFormatting>
  <conditionalFormatting sqref="A154:A159">
    <cfRule type="expression" dxfId="18" priority="19">
      <formula>IF(LEFT($AC154,9)="Efectuată",1,0)</formula>
    </cfRule>
  </conditionalFormatting>
  <conditionalFormatting sqref="B155:AD159 B154:G154 L154:AD154">
    <cfRule type="expression" dxfId="17" priority="18">
      <formula>IF(LEFT($AC154,9)="Efectuată",1,0)</formula>
    </cfRule>
  </conditionalFormatting>
  <conditionalFormatting sqref="BO154:BP159">
    <cfRule type="expression" dxfId="16" priority="17">
      <formula>_xlfn.ISFORMULA(BO154)</formula>
    </cfRule>
  </conditionalFormatting>
  <conditionalFormatting sqref="BA154:BA159">
    <cfRule type="expression" dxfId="15" priority="16">
      <formula>IF(AND(ISNUMBER($AX154),$AX154&gt;24),1,0)</formula>
    </cfRule>
  </conditionalFormatting>
  <conditionalFormatting sqref="H154:K154">
    <cfRule type="expression" dxfId="14" priority="15">
      <formula>IF(LEFT($AC154,9)="Efectuată",1,0)</formula>
    </cfRule>
  </conditionalFormatting>
  <conditionalFormatting sqref="AR160:AZ160 BF160:BP160">
    <cfRule type="expression" dxfId="13" priority="14">
      <formula>_xlfn.ISFORMULA(AR160)</formula>
    </cfRule>
  </conditionalFormatting>
  <conditionalFormatting sqref="AR160 AX160 AU160 BF160 BI160 BL160">
    <cfRule type="containsText" dxfId="12" priority="13" operator="containsText" text="Afectat sau NU?">
      <formula>NOT(ISERROR(SEARCH("Afectat sau NU?",AR160)))</formula>
    </cfRule>
  </conditionalFormatting>
  <conditionalFormatting sqref="A160:AD160">
    <cfRule type="expression" dxfId="11" priority="12">
      <formula>IF(LEFT($AC160,9)="Efectuată",1,0)</formula>
    </cfRule>
  </conditionalFormatting>
  <conditionalFormatting sqref="BA160">
    <cfRule type="expression" dxfId="10" priority="11">
      <formula>IF(AND(ISNUMBER($AX160),$AX160&gt;24),1,0)</formula>
    </cfRule>
  </conditionalFormatting>
  <conditionalFormatting sqref="AR161:AZ161 BF161:BP161">
    <cfRule type="expression" dxfId="9" priority="10">
      <formula>_xlfn.ISFORMULA(AR161)</formula>
    </cfRule>
  </conditionalFormatting>
  <conditionalFormatting sqref="AR161 AX161 AU161 BF161 BI161 BL161">
    <cfRule type="containsText" dxfId="8" priority="9" operator="containsText" text="Afectat sau NU?">
      <formula>NOT(ISERROR(SEARCH("Afectat sau NU?",AR161)))</formula>
    </cfRule>
  </conditionalFormatting>
  <conditionalFormatting sqref="A161:C161 E161:AD161">
    <cfRule type="expression" dxfId="7" priority="8">
      <formula>IF(LEFT($AC161,9)="Efectuată",1,0)</formula>
    </cfRule>
  </conditionalFormatting>
  <conditionalFormatting sqref="BA161">
    <cfRule type="expression" dxfId="6" priority="7">
      <formula>IF(AND(ISNUMBER($AX161),$AX161&gt;24),1,0)</formula>
    </cfRule>
  </conditionalFormatting>
  <conditionalFormatting sqref="D161">
    <cfRule type="expression" dxfId="5" priority="6">
      <formula>IF(LEFT($AC161,9)="Efectuată",1,0)</formula>
    </cfRule>
  </conditionalFormatting>
  <conditionalFormatting sqref="AR162:AZ162 BF162:BP162">
    <cfRule type="expression" dxfId="4" priority="5">
      <formula>_xlfn.ISFORMULA(AR162)</formula>
    </cfRule>
  </conditionalFormatting>
  <conditionalFormatting sqref="AR162 AX162 AU162 BF162 BI162 BL162">
    <cfRule type="containsText" dxfId="3" priority="4" operator="containsText" text="Afectat sau NU?">
      <formula>NOT(ISERROR(SEARCH("Afectat sau NU?",AR162)))</formula>
    </cfRule>
  </conditionalFormatting>
  <conditionalFormatting sqref="A162:C162 E162:AD162">
    <cfRule type="expression" dxfId="2" priority="3">
      <formula>IF(LEFT($AC162,9)="Efectuată",1,0)</formula>
    </cfRule>
  </conditionalFormatting>
  <conditionalFormatting sqref="BA162">
    <cfRule type="expression" dxfId="1" priority="2">
      <formula>IF(AND(ISNUMBER($AX162),$AX162&gt;24),1,0)</formula>
    </cfRule>
  </conditionalFormatting>
  <conditionalFormatting sqref="D162">
    <cfRule type="expression" dxfId="0" priority="1">
      <formula>IF(LEFT($AC162,9)="Efectuată",1,0)</formula>
    </cfRule>
  </conditionalFormatting>
  <pageMargins left="0.19" right="0.2" top="0.74803149606299213" bottom="0.28999999999999998" header="0.31496062992125984" footer="0.17"/>
  <pageSetup paperSize="9" scale="10" orientation="portrait" r:id="rId1"/>
  <colBreaks count="1" manualBreakCount="1">
    <brk id="56" max="1048575" man="1"/>
  </colBreaks>
  <ignoredErrors>
    <ignoredError sqref="A3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2022-01-21T11:54:19Z</dcterms:modified>
</cp:coreProperties>
</file>