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codeName="{3D1A710C-6663-3D7B-7F91-EC182F24A4BC}"/>
  <workbookPr filterPrivacy="1" codeName="ThisWorkbook" defaultThemeVersion="124226"/>
  <xr:revisionPtr revIDLastSave="0" documentId="13_ncr:1_{32BD17EC-5427-449E-8DA4-C7B13BB38D14}" xr6:coauthVersionLast="36" xr6:coauthVersionMax="36" xr10:uidLastSave="{00000000-0000-0000-0000-000000000000}"/>
  <workbookProtection workbookAlgorithmName="SHA-512" workbookHashValue="tJvRoG6xqhzPb2pRnwplDe6MVJZILbEBsj6W2K5ev8Poni4pkgQhI5cIqZIdobGDHdw8oLFQlR9i0KQGoyrUqQ==" workbookSaltValue="dEDmWY4krQ0Xx0e1CmRKAg==" workbookSpinCount="100000" lockStructure="1"/>
  <bookViews>
    <workbookView xWindow="240" yWindow="105" windowWidth="14805" windowHeight="7890" xr2:uid="{00000000-000D-0000-FFFF-FFFF00000000}"/>
  </bookViews>
  <sheets>
    <sheet name="2021-2022" sheetId="1" r:id="rId1"/>
  </sheets>
  <definedNames>
    <definedName name="_xlnm._FilterDatabase" localSheetId="0" hidden="1">'2021-2022'!$A$14:$BV$241</definedName>
  </definedNames>
  <calcPr calcId="191029"/>
</workbook>
</file>

<file path=xl/calcChain.xml><?xml version="1.0" encoding="utf-8"?>
<calcChain xmlns="http://schemas.openxmlformats.org/spreadsheetml/2006/main">
  <c r="BN242" i="1" l="1"/>
  <c r="BM242" i="1"/>
  <c r="BL242" i="1"/>
  <c r="BK242" i="1"/>
  <c r="BJ242" i="1"/>
  <c r="BI242" i="1"/>
  <c r="BH242" i="1"/>
  <c r="BG242" i="1"/>
  <c r="BF242" i="1"/>
  <c r="AX242" i="1"/>
  <c r="AZ242" i="1" s="1"/>
  <c r="AW242" i="1"/>
  <c r="AU242" i="1"/>
  <c r="AV242" i="1" s="1"/>
  <c r="AT242" i="1"/>
  <c r="AR242" i="1"/>
  <c r="AS242" i="1" s="1"/>
  <c r="A242" i="1"/>
  <c r="AY242" i="1" l="1"/>
  <c r="BN241" i="1"/>
  <c r="BM241" i="1"/>
  <c r="BL241" i="1"/>
  <c r="BK241" i="1"/>
  <c r="BJ241" i="1"/>
  <c r="BI241" i="1"/>
  <c r="BH241" i="1"/>
  <c r="BG241" i="1"/>
  <c r="BF241" i="1"/>
  <c r="AZ241" i="1"/>
  <c r="AX241" i="1"/>
  <c r="AY241" i="1" s="1"/>
  <c r="AW241" i="1"/>
  <c r="AU241" i="1"/>
  <c r="AV241" i="1" s="1"/>
  <c r="AT241" i="1"/>
  <c r="AR241" i="1"/>
  <c r="AS241" i="1" s="1"/>
  <c r="BN240" i="1" l="1"/>
  <c r="BM240" i="1"/>
  <c r="BL240" i="1"/>
  <c r="BK240" i="1"/>
  <c r="BJ240" i="1"/>
  <c r="BI240" i="1"/>
  <c r="BH240" i="1"/>
  <c r="BG240" i="1"/>
  <c r="BF240" i="1"/>
  <c r="AZ240" i="1"/>
  <c r="AX240" i="1"/>
  <c r="AY240" i="1" s="1"/>
  <c r="AW240" i="1"/>
  <c r="AV240" i="1"/>
  <c r="AU240" i="1"/>
  <c r="AT240" i="1"/>
  <c r="AR240" i="1"/>
  <c r="AS240" i="1" s="1"/>
  <c r="BN239" i="1" l="1"/>
  <c r="BM239" i="1"/>
  <c r="BL239" i="1"/>
  <c r="BK239" i="1"/>
  <c r="BJ239" i="1"/>
  <c r="BI239" i="1"/>
  <c r="BH239" i="1"/>
  <c r="BG239" i="1"/>
  <c r="BF239" i="1"/>
  <c r="AZ239" i="1"/>
  <c r="AX239" i="1"/>
  <c r="AY239" i="1" s="1"/>
  <c r="AW239" i="1"/>
  <c r="AU239" i="1"/>
  <c r="AV239" i="1" s="1"/>
  <c r="AT239" i="1"/>
  <c r="AR239" i="1"/>
  <c r="AS239" i="1" s="1"/>
  <c r="BN238" i="1"/>
  <c r="BM238" i="1"/>
  <c r="BL238" i="1"/>
  <c r="BK238" i="1"/>
  <c r="BJ238" i="1"/>
  <c r="BI238" i="1"/>
  <c r="BH238" i="1"/>
  <c r="BG238" i="1"/>
  <c r="BF238" i="1"/>
  <c r="AX238" i="1"/>
  <c r="AY238" i="1" s="1"/>
  <c r="AW238" i="1"/>
  <c r="AU238" i="1"/>
  <c r="AV238" i="1" s="1"/>
  <c r="AT238" i="1"/>
  <c r="AR238" i="1"/>
  <c r="AS238" i="1" s="1"/>
  <c r="AZ238" i="1" l="1"/>
  <c r="BN237" i="1"/>
  <c r="BM237" i="1"/>
  <c r="BL237" i="1"/>
  <c r="BK237" i="1"/>
  <c r="BJ237" i="1"/>
  <c r="BI237" i="1"/>
  <c r="BH237" i="1"/>
  <c r="BG237" i="1"/>
  <c r="BF237" i="1"/>
  <c r="AZ237" i="1"/>
  <c r="AY237" i="1"/>
  <c r="AX237" i="1"/>
  <c r="AW237" i="1"/>
  <c r="AV237" i="1"/>
  <c r="AU237" i="1"/>
  <c r="AT237" i="1"/>
  <c r="AS237" i="1"/>
  <c r="AR237" i="1"/>
  <c r="BN236" i="1" l="1"/>
  <c r="BM236" i="1"/>
  <c r="BL236" i="1"/>
  <c r="BK236" i="1"/>
  <c r="BJ236" i="1"/>
  <c r="BI236" i="1"/>
  <c r="BH236" i="1"/>
  <c r="BG236" i="1"/>
  <c r="BF236" i="1"/>
  <c r="AZ236" i="1"/>
  <c r="AX236" i="1"/>
  <c r="AY236" i="1" s="1"/>
  <c r="AW236" i="1"/>
  <c r="AU236" i="1"/>
  <c r="AV236" i="1" s="1"/>
  <c r="AT236" i="1"/>
  <c r="AR236" i="1"/>
  <c r="AS236" i="1" s="1"/>
  <c r="BN235" i="1" l="1"/>
  <c r="BM235" i="1"/>
  <c r="BL235" i="1"/>
  <c r="BK235" i="1"/>
  <c r="BJ235" i="1"/>
  <c r="BI235" i="1"/>
  <c r="BH235" i="1"/>
  <c r="BG235" i="1"/>
  <c r="BF235" i="1"/>
  <c r="AZ235" i="1"/>
  <c r="AY235" i="1"/>
  <c r="AX235" i="1"/>
  <c r="AW235" i="1"/>
  <c r="AV235" i="1"/>
  <c r="AU235" i="1"/>
  <c r="AT235" i="1"/>
  <c r="AS235" i="1"/>
  <c r="AR235" i="1"/>
  <c r="BN234" i="1"/>
  <c r="BM234" i="1"/>
  <c r="BL234" i="1"/>
  <c r="BK234" i="1"/>
  <c r="BJ234" i="1"/>
  <c r="BI234" i="1"/>
  <c r="BH234" i="1"/>
  <c r="BG234" i="1"/>
  <c r="BF234" i="1"/>
  <c r="AZ234" i="1"/>
  <c r="AY234" i="1"/>
  <c r="AX234" i="1"/>
  <c r="AW234" i="1"/>
  <c r="AV234" i="1"/>
  <c r="AU234" i="1"/>
  <c r="AT234" i="1"/>
  <c r="AS234" i="1"/>
  <c r="AR234" i="1"/>
  <c r="BN233" i="1" l="1"/>
  <c r="BM233" i="1"/>
  <c r="BL233" i="1"/>
  <c r="BK233" i="1"/>
  <c r="BJ233" i="1"/>
  <c r="BI233" i="1"/>
  <c r="BH233" i="1"/>
  <c r="BG233" i="1"/>
  <c r="BF233" i="1"/>
  <c r="AX233" i="1"/>
  <c r="AZ233" i="1" s="1"/>
  <c r="AW233" i="1"/>
  <c r="AU233" i="1"/>
  <c r="AV233" i="1" s="1"/>
  <c r="AT233" i="1"/>
  <c r="AR233" i="1"/>
  <c r="AS233" i="1" s="1"/>
  <c r="AY233" i="1" l="1"/>
  <c r="BN232" i="1"/>
  <c r="BL232" i="1"/>
  <c r="BM232" i="1" s="1"/>
  <c r="BK232" i="1"/>
  <c r="BJ232" i="1"/>
  <c r="BI232" i="1"/>
  <c r="BH232" i="1"/>
  <c r="BF232" i="1"/>
  <c r="BG232" i="1" s="1"/>
  <c r="AZ232" i="1"/>
  <c r="AY232" i="1"/>
  <c r="AX232" i="1"/>
  <c r="AW232" i="1"/>
  <c r="AV232" i="1"/>
  <c r="AU232" i="1"/>
  <c r="AT232" i="1"/>
  <c r="AS232" i="1"/>
  <c r="AR232" i="1"/>
  <c r="BN231" i="1"/>
  <c r="BL231" i="1"/>
  <c r="BM231" i="1" s="1"/>
  <c r="BK231" i="1"/>
  <c r="BI231" i="1"/>
  <c r="BJ231" i="1" s="1"/>
  <c r="BH231" i="1"/>
  <c r="BF231" i="1"/>
  <c r="BG231" i="1" s="1"/>
  <c r="AZ231" i="1"/>
  <c r="AY231" i="1"/>
  <c r="AX231" i="1"/>
  <c r="AW231" i="1"/>
  <c r="AV231" i="1"/>
  <c r="AU231" i="1"/>
  <c r="AT231" i="1"/>
  <c r="AS231" i="1"/>
  <c r="AR231" i="1"/>
  <c r="BN230" i="1"/>
  <c r="BL230" i="1"/>
  <c r="BM230" i="1" s="1"/>
  <c r="BK230" i="1"/>
  <c r="BI230" i="1"/>
  <c r="BJ230" i="1" s="1"/>
  <c r="BH230" i="1"/>
  <c r="BF230" i="1"/>
  <c r="BG230" i="1" s="1"/>
  <c r="AX230" i="1"/>
  <c r="AZ230" i="1" s="1"/>
  <c r="AW230" i="1"/>
  <c r="AV230" i="1"/>
  <c r="AU230" i="1"/>
  <c r="AT230" i="1"/>
  <c r="AR230" i="1"/>
  <c r="AS230" i="1" s="1"/>
  <c r="AY230" i="1" l="1"/>
  <c r="BN229" i="1"/>
  <c r="BM229" i="1"/>
  <c r="BL229" i="1"/>
  <c r="BK229" i="1"/>
  <c r="BJ229" i="1"/>
  <c r="BI229" i="1"/>
  <c r="BH229" i="1"/>
  <c r="BG229" i="1"/>
  <c r="BF229" i="1"/>
  <c r="AX229" i="1"/>
  <c r="AY229" i="1" s="1"/>
  <c r="AW229" i="1"/>
  <c r="AU229" i="1"/>
  <c r="AV229" i="1" s="1"/>
  <c r="AT229" i="1"/>
  <c r="AR229" i="1"/>
  <c r="AS229" i="1" s="1"/>
  <c r="AZ229" i="1" l="1"/>
  <c r="BN228" i="1"/>
  <c r="BM228" i="1"/>
  <c r="BL228" i="1"/>
  <c r="BK228" i="1"/>
  <c r="BJ228" i="1"/>
  <c r="BI228" i="1"/>
  <c r="BH228" i="1"/>
  <c r="BG228" i="1"/>
  <c r="BF228" i="1"/>
  <c r="AX228" i="1"/>
  <c r="AY228" i="1" s="1"/>
  <c r="AW228" i="1"/>
  <c r="AU228" i="1"/>
  <c r="AV228" i="1" s="1"/>
  <c r="AT228" i="1"/>
  <c r="AR228" i="1"/>
  <c r="AS228" i="1" s="1"/>
  <c r="BN227" i="1"/>
  <c r="BM227" i="1"/>
  <c r="BL227" i="1"/>
  <c r="BK227" i="1"/>
  <c r="BJ227" i="1"/>
  <c r="BI227" i="1"/>
  <c r="BH227" i="1"/>
  <c r="BG227" i="1"/>
  <c r="BF227" i="1"/>
  <c r="AX227" i="1"/>
  <c r="AZ227" i="1" s="1"/>
  <c r="AW227" i="1"/>
  <c r="AV227" i="1"/>
  <c r="AU227" i="1"/>
  <c r="AT227" i="1"/>
  <c r="AR227" i="1"/>
  <c r="AS227" i="1" s="1"/>
  <c r="BN226" i="1"/>
  <c r="BM226" i="1"/>
  <c r="BL226" i="1"/>
  <c r="BK226" i="1"/>
  <c r="BJ226" i="1"/>
  <c r="BI226" i="1"/>
  <c r="BH226" i="1"/>
  <c r="BG226" i="1"/>
  <c r="BF226" i="1"/>
  <c r="AX226" i="1"/>
  <c r="AZ226" i="1" s="1"/>
  <c r="AW226" i="1"/>
  <c r="AU226" i="1"/>
  <c r="AV226" i="1" s="1"/>
  <c r="AT226" i="1"/>
  <c r="AR226" i="1"/>
  <c r="AS226" i="1" s="1"/>
  <c r="AY226" i="1" l="1"/>
  <c r="AY227" i="1"/>
  <c r="AZ228" i="1"/>
  <c r="BN225" i="1"/>
  <c r="BM225" i="1"/>
  <c r="BL225" i="1"/>
  <c r="BK225" i="1"/>
  <c r="BJ225" i="1"/>
  <c r="BI225" i="1"/>
  <c r="BH225" i="1"/>
  <c r="BG225" i="1"/>
  <c r="BF225" i="1"/>
  <c r="AX225" i="1"/>
  <c r="AZ225" i="1" s="1"/>
  <c r="AW225" i="1"/>
  <c r="AU225" i="1"/>
  <c r="AV225" i="1" s="1"/>
  <c r="AT225" i="1"/>
  <c r="AR225" i="1"/>
  <c r="AS225" i="1" s="1"/>
  <c r="BN224" i="1"/>
  <c r="BM224" i="1"/>
  <c r="BL224" i="1"/>
  <c r="BK224" i="1"/>
  <c r="BJ224" i="1"/>
  <c r="BI224" i="1"/>
  <c r="BH224" i="1"/>
  <c r="BG224" i="1"/>
  <c r="BF224" i="1"/>
  <c r="AX224" i="1"/>
  <c r="AZ224" i="1" s="1"/>
  <c r="AW224" i="1"/>
  <c r="AU224" i="1"/>
  <c r="AV224" i="1" s="1"/>
  <c r="AT224" i="1"/>
  <c r="AR224" i="1"/>
  <c r="AS224" i="1" s="1"/>
  <c r="AY225" i="1" l="1"/>
  <c r="AY224" i="1"/>
  <c r="BN223" i="1"/>
  <c r="BM223" i="1"/>
  <c r="BL223" i="1"/>
  <c r="BK223" i="1"/>
  <c r="BJ223" i="1"/>
  <c r="BI223" i="1"/>
  <c r="BH223" i="1"/>
  <c r="BG223" i="1"/>
  <c r="BF223" i="1"/>
  <c r="AX223" i="1"/>
  <c r="AZ223" i="1" s="1"/>
  <c r="AW223" i="1"/>
  <c r="AU223" i="1"/>
  <c r="AV223" i="1" s="1"/>
  <c r="AT223" i="1"/>
  <c r="AR223" i="1"/>
  <c r="AS223" i="1" s="1"/>
  <c r="AY223" i="1" l="1"/>
  <c r="BN222" i="1"/>
  <c r="BM222" i="1"/>
  <c r="BL222" i="1"/>
  <c r="BK222" i="1"/>
  <c r="BJ222" i="1"/>
  <c r="BI222" i="1"/>
  <c r="BH222" i="1"/>
  <c r="BG222" i="1"/>
  <c r="BF222" i="1"/>
  <c r="AX222" i="1"/>
  <c r="AZ222" i="1" s="1"/>
  <c r="AW222" i="1"/>
  <c r="AU222" i="1"/>
  <c r="AV222" i="1" s="1"/>
  <c r="AT222" i="1"/>
  <c r="AR222" i="1"/>
  <c r="AS222" i="1" s="1"/>
  <c r="AY222" i="1" l="1"/>
  <c r="BN221" i="1"/>
  <c r="BM221" i="1"/>
  <c r="BL221" i="1"/>
  <c r="BK221" i="1"/>
  <c r="BJ221" i="1"/>
  <c r="BI221" i="1"/>
  <c r="BH221" i="1"/>
  <c r="BG221" i="1"/>
  <c r="BF221" i="1"/>
  <c r="AX221" i="1"/>
  <c r="AZ221" i="1" s="1"/>
  <c r="AW221" i="1"/>
  <c r="AU221" i="1"/>
  <c r="AV221" i="1" s="1"/>
  <c r="AT221" i="1"/>
  <c r="AR221" i="1"/>
  <c r="AS221" i="1" s="1"/>
  <c r="AY221" i="1" l="1"/>
  <c r="BN220" i="1"/>
  <c r="BM220" i="1"/>
  <c r="BL220" i="1"/>
  <c r="BK220" i="1"/>
  <c r="BJ220" i="1"/>
  <c r="BI220" i="1"/>
  <c r="BH220" i="1"/>
  <c r="BG220" i="1"/>
  <c r="BF220" i="1"/>
  <c r="AX220" i="1"/>
  <c r="AY220" i="1" s="1"/>
  <c r="AW220" i="1"/>
  <c r="AU220" i="1"/>
  <c r="AV220" i="1" s="1"/>
  <c r="AT220" i="1"/>
  <c r="AR220" i="1"/>
  <c r="AS220" i="1" s="1"/>
  <c r="AZ220" i="1" l="1"/>
  <c r="BN219" i="1"/>
  <c r="BM219" i="1"/>
  <c r="BL219" i="1"/>
  <c r="BK219" i="1"/>
  <c r="BJ219" i="1"/>
  <c r="BI219" i="1"/>
  <c r="BH219" i="1"/>
  <c r="BG219" i="1"/>
  <c r="BF219" i="1"/>
  <c r="AX219" i="1"/>
  <c r="AZ219" i="1" s="1"/>
  <c r="AW219" i="1"/>
  <c r="AU219" i="1"/>
  <c r="AV219" i="1" s="1"/>
  <c r="AT219" i="1"/>
  <c r="AR219" i="1"/>
  <c r="AS219" i="1" s="1"/>
  <c r="AY219" i="1" l="1"/>
  <c r="BN218" i="1"/>
  <c r="BM218" i="1"/>
  <c r="BL218" i="1"/>
  <c r="BK218" i="1"/>
  <c r="BJ218" i="1"/>
  <c r="BI218" i="1"/>
  <c r="BH218" i="1"/>
  <c r="BG218" i="1"/>
  <c r="BF218" i="1"/>
  <c r="AX218" i="1"/>
  <c r="AY218" i="1" s="1"/>
  <c r="AW218" i="1"/>
  <c r="AU218" i="1"/>
  <c r="AV218" i="1" s="1"/>
  <c r="AT218" i="1"/>
  <c r="AR218" i="1"/>
  <c r="AS218" i="1" s="1"/>
  <c r="AZ218" i="1" l="1"/>
  <c r="BN217" i="1"/>
  <c r="BM217" i="1"/>
  <c r="BL217" i="1"/>
  <c r="BK217" i="1"/>
  <c r="BJ217" i="1"/>
  <c r="BI217" i="1"/>
  <c r="BH217" i="1"/>
  <c r="BG217" i="1"/>
  <c r="BF217" i="1"/>
  <c r="AX217" i="1"/>
  <c r="AY217" i="1" s="1"/>
  <c r="AW217" i="1"/>
  <c r="AU217" i="1"/>
  <c r="AV217" i="1" s="1"/>
  <c r="AT217" i="1"/>
  <c r="AR217" i="1"/>
  <c r="AS217" i="1" s="1"/>
  <c r="AZ217" i="1" l="1"/>
  <c r="BN216" i="1"/>
  <c r="BM216" i="1"/>
  <c r="BL216" i="1"/>
  <c r="BK216" i="1"/>
  <c r="BJ216" i="1"/>
  <c r="BI216" i="1"/>
  <c r="BH216" i="1"/>
  <c r="BG216" i="1"/>
  <c r="BF216" i="1"/>
  <c r="AX216" i="1"/>
  <c r="AY216" i="1" s="1"/>
  <c r="AW216" i="1"/>
  <c r="AU216" i="1"/>
  <c r="AV216" i="1" s="1"/>
  <c r="AT216" i="1"/>
  <c r="AR216" i="1"/>
  <c r="AS216" i="1" s="1"/>
  <c r="AZ216" i="1" l="1"/>
  <c r="BN215" i="1"/>
  <c r="BM215" i="1"/>
  <c r="BL215" i="1"/>
  <c r="BK215" i="1"/>
  <c r="BJ215" i="1"/>
  <c r="BI215" i="1"/>
  <c r="BH215" i="1"/>
  <c r="BG215" i="1"/>
  <c r="BF215" i="1"/>
  <c r="AZ215" i="1"/>
  <c r="AX215" i="1"/>
  <c r="AY215" i="1" s="1"/>
  <c r="AW215" i="1"/>
  <c r="AV215" i="1"/>
  <c r="AU215" i="1"/>
  <c r="AT215" i="1"/>
  <c r="AR215" i="1"/>
  <c r="AS215" i="1" s="1"/>
  <c r="BN214" i="1"/>
  <c r="BM214" i="1"/>
  <c r="BL214" i="1"/>
  <c r="BK214" i="1"/>
  <c r="BJ214" i="1"/>
  <c r="BI214" i="1"/>
  <c r="BH214" i="1"/>
  <c r="BG214" i="1"/>
  <c r="BF214" i="1"/>
  <c r="AZ214" i="1"/>
  <c r="AY214" i="1"/>
  <c r="AX214" i="1"/>
  <c r="AW214" i="1"/>
  <c r="AV214" i="1"/>
  <c r="AU214" i="1"/>
  <c r="AT214" i="1"/>
  <c r="AS214" i="1"/>
  <c r="AR214" i="1"/>
  <c r="BN213" i="1" l="1"/>
  <c r="BM213" i="1"/>
  <c r="BL213" i="1"/>
  <c r="BK213" i="1"/>
  <c r="BJ213" i="1"/>
  <c r="BI213" i="1"/>
  <c r="BH213" i="1"/>
  <c r="BG213" i="1"/>
  <c r="BF213" i="1"/>
  <c r="AX213" i="1"/>
  <c r="AZ213" i="1" s="1"/>
  <c r="AW213" i="1"/>
  <c r="AU213" i="1"/>
  <c r="AV213" i="1" s="1"/>
  <c r="AT213" i="1"/>
  <c r="AR213" i="1"/>
  <c r="AS213" i="1" s="1"/>
  <c r="BN212" i="1"/>
  <c r="BM212" i="1"/>
  <c r="BL212" i="1"/>
  <c r="BK212" i="1"/>
  <c r="BJ212" i="1"/>
  <c r="BI212" i="1"/>
  <c r="BH212" i="1"/>
  <c r="BG212" i="1"/>
  <c r="BF212" i="1"/>
  <c r="AX212" i="1"/>
  <c r="AY212" i="1" s="1"/>
  <c r="AW212" i="1"/>
  <c r="AU212" i="1"/>
  <c r="AV212" i="1" s="1"/>
  <c r="AT212" i="1"/>
  <c r="AR212" i="1"/>
  <c r="AS212" i="1" s="1"/>
  <c r="BN211" i="1"/>
  <c r="BM211" i="1"/>
  <c r="BL211" i="1"/>
  <c r="BK211" i="1"/>
  <c r="BJ211" i="1"/>
  <c r="BI211" i="1"/>
  <c r="BH211" i="1"/>
  <c r="BG211" i="1"/>
  <c r="BF211" i="1"/>
  <c r="AX211" i="1"/>
  <c r="AY211" i="1" s="1"/>
  <c r="AW211" i="1"/>
  <c r="AU211" i="1"/>
  <c r="AV211" i="1" s="1"/>
  <c r="AT211" i="1"/>
  <c r="AR211" i="1"/>
  <c r="AS211" i="1" s="1"/>
  <c r="AZ212" i="1" l="1"/>
  <c r="AZ211" i="1"/>
  <c r="AY213" i="1"/>
  <c r="BN210" i="1"/>
  <c r="BM210" i="1"/>
  <c r="BL210" i="1"/>
  <c r="BK210" i="1"/>
  <c r="BJ210" i="1"/>
  <c r="BI210" i="1"/>
  <c r="BH210" i="1"/>
  <c r="BG210" i="1"/>
  <c r="BF210" i="1"/>
  <c r="AX210" i="1"/>
  <c r="AZ210" i="1" s="1"/>
  <c r="AW210" i="1"/>
  <c r="AU210" i="1"/>
  <c r="AV210" i="1" s="1"/>
  <c r="AT210" i="1"/>
  <c r="AR210" i="1"/>
  <c r="AS210" i="1" s="1"/>
  <c r="BN209" i="1"/>
  <c r="BM209" i="1"/>
  <c r="BL209" i="1"/>
  <c r="BK209" i="1"/>
  <c r="BJ209" i="1"/>
  <c r="BI209" i="1"/>
  <c r="BH209" i="1"/>
  <c r="BG209" i="1"/>
  <c r="BF209" i="1"/>
  <c r="AX209" i="1"/>
  <c r="AZ209" i="1" s="1"/>
  <c r="AW209" i="1"/>
  <c r="AU209" i="1"/>
  <c r="AV209" i="1" s="1"/>
  <c r="AT209" i="1"/>
  <c r="AR209" i="1"/>
  <c r="AS209" i="1" s="1"/>
  <c r="AY209" i="1" l="1"/>
  <c r="AY210" i="1"/>
  <c r="BN208" i="1"/>
  <c r="BM208" i="1"/>
  <c r="BL208" i="1"/>
  <c r="BK208" i="1"/>
  <c r="BJ208" i="1"/>
  <c r="BI208" i="1"/>
  <c r="BH208" i="1"/>
  <c r="BG208" i="1"/>
  <c r="BF208" i="1"/>
  <c r="AX208" i="1"/>
  <c r="AZ208" i="1" s="1"/>
  <c r="AW208" i="1"/>
  <c r="AU208" i="1"/>
  <c r="AV208" i="1" s="1"/>
  <c r="AT208" i="1"/>
  <c r="AR208" i="1"/>
  <c r="AS208" i="1" s="1"/>
  <c r="AY208" i="1" l="1"/>
  <c r="BN207" i="1"/>
  <c r="BM207" i="1"/>
  <c r="BL207" i="1"/>
  <c r="BK207" i="1"/>
  <c r="BJ207" i="1"/>
  <c r="BI207" i="1"/>
  <c r="BH207" i="1"/>
  <c r="BG207" i="1"/>
  <c r="BF207" i="1"/>
  <c r="AX207" i="1"/>
  <c r="AZ207" i="1" s="1"/>
  <c r="AW207" i="1"/>
  <c r="AU207" i="1"/>
  <c r="AV207" i="1" s="1"/>
  <c r="AT207" i="1"/>
  <c r="AR207" i="1"/>
  <c r="AS207" i="1" s="1"/>
  <c r="AY207" i="1" l="1"/>
  <c r="BN206" i="1"/>
  <c r="BM206" i="1"/>
  <c r="BL206" i="1"/>
  <c r="BK206" i="1"/>
  <c r="BJ206" i="1"/>
  <c r="BI206" i="1"/>
  <c r="BH206" i="1"/>
  <c r="BG206" i="1"/>
  <c r="BF206" i="1"/>
  <c r="AX206" i="1"/>
  <c r="AZ206" i="1" s="1"/>
  <c r="AW206" i="1"/>
  <c r="AU206" i="1"/>
  <c r="AV206" i="1" s="1"/>
  <c r="AT206" i="1"/>
  <c r="AR206" i="1"/>
  <c r="AS206" i="1" s="1"/>
  <c r="AY206" i="1" l="1"/>
  <c r="BN204" i="1"/>
  <c r="BM204" i="1"/>
  <c r="BL204" i="1"/>
  <c r="BK204" i="1"/>
  <c r="BJ204" i="1"/>
  <c r="BI204" i="1"/>
  <c r="BH204" i="1"/>
  <c r="BG204" i="1"/>
  <c r="BF204" i="1"/>
  <c r="BN203" i="1"/>
  <c r="BM203" i="1"/>
  <c r="BL203" i="1"/>
  <c r="BK203" i="1"/>
  <c r="BJ203" i="1"/>
  <c r="BI203" i="1"/>
  <c r="BH203" i="1"/>
  <c r="BG203" i="1"/>
  <c r="BF203" i="1"/>
  <c r="AZ204" i="1"/>
  <c r="AY204" i="1"/>
  <c r="AX204" i="1"/>
  <c r="AW204" i="1"/>
  <c r="AV204" i="1"/>
  <c r="AU204" i="1"/>
  <c r="AT204" i="1"/>
  <c r="AS204" i="1"/>
  <c r="AR204" i="1"/>
  <c r="AZ203" i="1"/>
  <c r="AY203" i="1"/>
  <c r="AX203" i="1"/>
  <c r="AW203" i="1"/>
  <c r="AV203" i="1"/>
  <c r="AU203" i="1"/>
  <c r="AT203" i="1"/>
  <c r="AS203" i="1"/>
  <c r="AR203" i="1"/>
  <c r="BN205" i="1" l="1"/>
  <c r="BM205" i="1"/>
  <c r="BL205" i="1"/>
  <c r="BK205" i="1"/>
  <c r="BJ205" i="1"/>
  <c r="BI205" i="1"/>
  <c r="BH205" i="1"/>
  <c r="BG205" i="1"/>
  <c r="BF205" i="1"/>
  <c r="AZ205" i="1"/>
  <c r="AY205" i="1"/>
  <c r="AX205" i="1"/>
  <c r="AW205" i="1"/>
  <c r="AV205" i="1"/>
  <c r="AU205" i="1"/>
  <c r="AT205" i="1"/>
  <c r="AS205" i="1"/>
  <c r="AR205" i="1"/>
  <c r="BN202" i="1" l="1"/>
  <c r="BM202" i="1"/>
  <c r="BL202" i="1"/>
  <c r="BK202" i="1"/>
  <c r="BJ202" i="1"/>
  <c r="BI202" i="1"/>
  <c r="BH202" i="1"/>
  <c r="BG202" i="1"/>
  <c r="BF202" i="1"/>
  <c r="AX202" i="1"/>
  <c r="AZ202" i="1" s="1"/>
  <c r="AW202" i="1"/>
  <c r="AU202" i="1"/>
  <c r="AV202" i="1" s="1"/>
  <c r="AT202" i="1"/>
  <c r="AR202" i="1"/>
  <c r="AS202" i="1" s="1"/>
  <c r="AY202" i="1" l="1"/>
  <c r="BN201" i="1"/>
  <c r="BM201" i="1"/>
  <c r="BL201" i="1"/>
  <c r="BK201" i="1"/>
  <c r="BJ201" i="1"/>
  <c r="BI201" i="1"/>
  <c r="BH201" i="1"/>
  <c r="BG201" i="1"/>
  <c r="BF201" i="1"/>
  <c r="AZ201" i="1"/>
  <c r="AY201" i="1"/>
  <c r="AX201" i="1"/>
  <c r="AW201" i="1"/>
  <c r="AV201" i="1"/>
  <c r="AU201" i="1"/>
  <c r="AT201" i="1"/>
  <c r="AS201" i="1"/>
  <c r="AR201" i="1"/>
  <c r="BN200" i="1"/>
  <c r="BM200" i="1"/>
  <c r="BL200" i="1"/>
  <c r="BK200" i="1"/>
  <c r="BJ200" i="1"/>
  <c r="BI200" i="1"/>
  <c r="BH200" i="1"/>
  <c r="BG200" i="1"/>
  <c r="BF200" i="1"/>
  <c r="AZ200" i="1"/>
  <c r="AY200" i="1"/>
  <c r="AX200" i="1"/>
  <c r="AW200" i="1"/>
  <c r="AV200" i="1"/>
  <c r="AU200" i="1"/>
  <c r="AT200" i="1"/>
  <c r="AS200" i="1"/>
  <c r="AR200" i="1"/>
  <c r="BN199" i="1"/>
  <c r="BM199" i="1"/>
  <c r="BL199" i="1"/>
  <c r="BK199" i="1"/>
  <c r="BJ199" i="1"/>
  <c r="BI199" i="1"/>
  <c r="BH199" i="1"/>
  <c r="BG199" i="1"/>
  <c r="BF199" i="1"/>
  <c r="AZ199" i="1"/>
  <c r="AY199" i="1"/>
  <c r="AX199" i="1"/>
  <c r="AW199" i="1"/>
  <c r="AV199" i="1"/>
  <c r="AU199" i="1"/>
  <c r="AT199" i="1"/>
  <c r="AS199" i="1"/>
  <c r="AR199" i="1"/>
  <c r="BN198" i="1"/>
  <c r="BM198" i="1"/>
  <c r="BL198" i="1"/>
  <c r="BK198" i="1"/>
  <c r="BJ198" i="1"/>
  <c r="BI198" i="1"/>
  <c r="BH198" i="1"/>
  <c r="BG198" i="1"/>
  <c r="BF198" i="1"/>
  <c r="AZ198" i="1"/>
  <c r="AY198" i="1"/>
  <c r="AX198" i="1"/>
  <c r="AW198" i="1"/>
  <c r="AV198" i="1"/>
  <c r="AU198" i="1"/>
  <c r="AT198" i="1"/>
  <c r="AS198" i="1"/>
  <c r="AR198" i="1"/>
  <c r="BN197" i="1"/>
  <c r="BM197" i="1"/>
  <c r="BL197" i="1"/>
  <c r="BK197" i="1"/>
  <c r="BJ197" i="1"/>
  <c r="BI197" i="1"/>
  <c r="BH197" i="1"/>
  <c r="BG197" i="1"/>
  <c r="BF197" i="1"/>
  <c r="AZ197" i="1"/>
  <c r="AY197" i="1"/>
  <c r="AX197" i="1"/>
  <c r="AW197" i="1"/>
  <c r="AV197" i="1"/>
  <c r="AU197" i="1"/>
  <c r="AT197" i="1"/>
  <c r="AS197" i="1"/>
  <c r="AR197" i="1"/>
  <c r="BN196" i="1" l="1"/>
  <c r="BM196" i="1"/>
  <c r="BL196" i="1"/>
  <c r="BK196" i="1"/>
  <c r="BJ196" i="1"/>
  <c r="BI196" i="1"/>
  <c r="BH196" i="1"/>
  <c r="BG196" i="1"/>
  <c r="BF196" i="1"/>
  <c r="AX196" i="1"/>
  <c r="AZ196" i="1" s="1"/>
  <c r="AW196" i="1"/>
  <c r="AU196" i="1"/>
  <c r="AV196" i="1" s="1"/>
  <c r="AT196" i="1"/>
  <c r="AR196" i="1"/>
  <c r="AS196" i="1" s="1"/>
  <c r="AY196" i="1" l="1"/>
  <c r="BN195" i="1"/>
  <c r="BM195" i="1"/>
  <c r="BL195" i="1"/>
  <c r="BK195" i="1"/>
  <c r="BJ195" i="1"/>
  <c r="BI195" i="1"/>
  <c r="BH195" i="1"/>
  <c r="BG195" i="1"/>
  <c r="BF195" i="1"/>
  <c r="AX195" i="1"/>
  <c r="AZ195" i="1" s="1"/>
  <c r="AW195" i="1"/>
  <c r="AU195" i="1"/>
  <c r="AV195" i="1" s="1"/>
  <c r="AT195" i="1"/>
  <c r="AR195" i="1"/>
  <c r="AS195" i="1" s="1"/>
  <c r="AY195" i="1" l="1"/>
  <c r="BN194" i="1"/>
  <c r="BM194" i="1"/>
  <c r="BL194" i="1"/>
  <c r="BK194" i="1"/>
  <c r="BJ194" i="1"/>
  <c r="BI194" i="1"/>
  <c r="BH194" i="1"/>
  <c r="BG194" i="1"/>
  <c r="BF194" i="1"/>
  <c r="AX194" i="1"/>
  <c r="AY194" i="1" s="1"/>
  <c r="AW194" i="1"/>
  <c r="AU194" i="1"/>
  <c r="AV194" i="1" s="1"/>
  <c r="AT194" i="1"/>
  <c r="AR194" i="1"/>
  <c r="AS194" i="1" s="1"/>
  <c r="BN193" i="1"/>
  <c r="BM193" i="1"/>
  <c r="BL193" i="1"/>
  <c r="BK193" i="1"/>
  <c r="BJ193" i="1"/>
  <c r="BI193" i="1"/>
  <c r="BH193" i="1"/>
  <c r="BG193" i="1"/>
  <c r="BF193" i="1"/>
  <c r="AX193" i="1"/>
  <c r="AZ193" i="1" s="1"/>
  <c r="AW193" i="1"/>
  <c r="AU193" i="1"/>
  <c r="AV193" i="1" s="1"/>
  <c r="AT193" i="1"/>
  <c r="AR193" i="1"/>
  <c r="AS193" i="1" s="1"/>
  <c r="BN192" i="1"/>
  <c r="BM192" i="1"/>
  <c r="BL192" i="1"/>
  <c r="BK192" i="1"/>
  <c r="BJ192" i="1"/>
  <c r="BI192" i="1"/>
  <c r="BH192" i="1"/>
  <c r="BG192" i="1"/>
  <c r="BF192" i="1"/>
  <c r="AX192" i="1"/>
  <c r="AY192" i="1" s="1"/>
  <c r="AW192" i="1"/>
  <c r="AU192" i="1"/>
  <c r="AV192" i="1" s="1"/>
  <c r="AT192" i="1"/>
  <c r="AR192" i="1"/>
  <c r="AS192" i="1" s="1"/>
  <c r="BN191" i="1"/>
  <c r="BM191" i="1"/>
  <c r="BL191" i="1"/>
  <c r="BK191" i="1"/>
  <c r="BJ191" i="1"/>
  <c r="BI191" i="1"/>
  <c r="BH191" i="1"/>
  <c r="BG191" i="1"/>
  <c r="BF191" i="1"/>
  <c r="AX191" i="1"/>
  <c r="AZ191" i="1" s="1"/>
  <c r="AW191" i="1"/>
  <c r="AU191" i="1"/>
  <c r="AV191" i="1" s="1"/>
  <c r="AT191" i="1"/>
  <c r="AR191" i="1"/>
  <c r="AS191" i="1" s="1"/>
  <c r="BN190" i="1"/>
  <c r="BM190" i="1"/>
  <c r="BL190" i="1"/>
  <c r="BK190" i="1"/>
  <c r="BJ190" i="1"/>
  <c r="BI190" i="1"/>
  <c r="BH190" i="1"/>
  <c r="BG190" i="1"/>
  <c r="BF190" i="1"/>
  <c r="AX190" i="1"/>
  <c r="AZ190" i="1" s="1"/>
  <c r="AW190" i="1"/>
  <c r="AU190" i="1"/>
  <c r="AV190" i="1" s="1"/>
  <c r="AT190" i="1"/>
  <c r="AR190" i="1"/>
  <c r="AS190" i="1" s="1"/>
  <c r="AZ194" i="1" l="1"/>
  <c r="AZ192" i="1"/>
  <c r="AY193" i="1"/>
  <c r="AY191" i="1"/>
  <c r="AY190" i="1"/>
  <c r="BN188" i="1"/>
  <c r="BM188" i="1"/>
  <c r="BL188" i="1"/>
  <c r="BK188" i="1"/>
  <c r="BJ188" i="1"/>
  <c r="BI188" i="1"/>
  <c r="BH188" i="1"/>
  <c r="BG188" i="1"/>
  <c r="BF188" i="1"/>
  <c r="AX188" i="1"/>
  <c r="AZ188" i="1" s="1"/>
  <c r="AW188" i="1"/>
  <c r="AU188" i="1"/>
  <c r="AV188" i="1" s="1"/>
  <c r="AT188" i="1"/>
  <c r="AR188" i="1"/>
  <c r="AS188" i="1" s="1"/>
  <c r="BN187" i="1"/>
  <c r="BM187" i="1"/>
  <c r="BL187" i="1"/>
  <c r="BK187" i="1"/>
  <c r="BJ187" i="1"/>
  <c r="BI187" i="1"/>
  <c r="BH187" i="1"/>
  <c r="BG187" i="1"/>
  <c r="BF187" i="1"/>
  <c r="AX187" i="1"/>
  <c r="AZ187" i="1" s="1"/>
  <c r="AW187" i="1"/>
  <c r="AU187" i="1"/>
  <c r="AV187" i="1" s="1"/>
  <c r="AT187" i="1"/>
  <c r="AR187" i="1"/>
  <c r="AS187" i="1" s="1"/>
  <c r="BN189" i="1"/>
  <c r="BM189" i="1"/>
  <c r="BL189" i="1"/>
  <c r="BK189" i="1"/>
  <c r="BJ189" i="1"/>
  <c r="BI189" i="1"/>
  <c r="BH189" i="1"/>
  <c r="BG189" i="1"/>
  <c r="BF189" i="1"/>
  <c r="AX189" i="1"/>
  <c r="AZ189" i="1" s="1"/>
  <c r="AW189" i="1"/>
  <c r="AU189" i="1"/>
  <c r="AV189" i="1" s="1"/>
  <c r="AT189" i="1"/>
  <c r="AR189" i="1"/>
  <c r="AS189" i="1" s="1"/>
  <c r="AY187" i="1" l="1"/>
  <c r="AY188" i="1"/>
  <c r="AY189" i="1"/>
  <c r="BN186" i="1"/>
  <c r="BM186" i="1"/>
  <c r="BL186" i="1"/>
  <c r="BK186" i="1"/>
  <c r="BJ186" i="1"/>
  <c r="BI186" i="1"/>
  <c r="BH186" i="1"/>
  <c r="BG186" i="1"/>
  <c r="BF186" i="1"/>
  <c r="AX186" i="1"/>
  <c r="AZ186" i="1" s="1"/>
  <c r="AW186" i="1"/>
  <c r="AU186" i="1"/>
  <c r="AV186" i="1" s="1"/>
  <c r="AT186" i="1"/>
  <c r="AR186" i="1"/>
  <c r="AS186" i="1" s="1"/>
  <c r="AY186" i="1" l="1"/>
  <c r="BN185" i="1"/>
  <c r="BM185" i="1"/>
  <c r="BL185" i="1"/>
  <c r="BK185" i="1"/>
  <c r="BJ185" i="1"/>
  <c r="BI185" i="1"/>
  <c r="BH185" i="1"/>
  <c r="BG185" i="1"/>
  <c r="BF185" i="1"/>
  <c r="AX185" i="1"/>
  <c r="AZ185" i="1" s="1"/>
  <c r="AW185" i="1"/>
  <c r="AU185" i="1"/>
  <c r="AV185" i="1" s="1"/>
  <c r="AT185" i="1"/>
  <c r="AR185" i="1"/>
  <c r="AS185" i="1" s="1"/>
  <c r="AY185" i="1" l="1"/>
  <c r="BN184" i="1"/>
  <c r="BM184" i="1"/>
  <c r="BL184" i="1"/>
  <c r="BK184" i="1"/>
  <c r="BJ184" i="1"/>
  <c r="BI184" i="1"/>
  <c r="BH184" i="1"/>
  <c r="BG184" i="1"/>
  <c r="BF184" i="1"/>
  <c r="AX184" i="1"/>
  <c r="AZ184" i="1" s="1"/>
  <c r="AW184" i="1"/>
  <c r="AU184" i="1"/>
  <c r="AV184" i="1" s="1"/>
  <c r="AT184" i="1"/>
  <c r="AR184" i="1"/>
  <c r="AS184" i="1" s="1"/>
  <c r="AY184" i="1" l="1"/>
  <c r="BN183" i="1"/>
  <c r="BM183" i="1"/>
  <c r="BL183" i="1"/>
  <c r="BK183" i="1"/>
  <c r="BJ183" i="1"/>
  <c r="BI183" i="1"/>
  <c r="BH183" i="1"/>
  <c r="BG183" i="1"/>
  <c r="BF183" i="1"/>
  <c r="AX183" i="1"/>
  <c r="AZ183" i="1" s="1"/>
  <c r="AW183" i="1"/>
  <c r="AU183" i="1"/>
  <c r="AV183" i="1" s="1"/>
  <c r="AT183" i="1"/>
  <c r="AR183" i="1"/>
  <c r="AS183" i="1" s="1"/>
  <c r="BN182" i="1"/>
  <c r="BM182" i="1"/>
  <c r="BL182" i="1"/>
  <c r="BK182" i="1"/>
  <c r="BJ182" i="1"/>
  <c r="BI182" i="1"/>
  <c r="BH182" i="1"/>
  <c r="BG182" i="1"/>
  <c r="BF182" i="1"/>
  <c r="AX182" i="1"/>
  <c r="AY182" i="1" s="1"/>
  <c r="AW182" i="1"/>
  <c r="AU182" i="1"/>
  <c r="AV182" i="1" s="1"/>
  <c r="AT182" i="1"/>
  <c r="AR182" i="1"/>
  <c r="AS182" i="1" s="1"/>
  <c r="BN181" i="1"/>
  <c r="BL181" i="1"/>
  <c r="BM181" i="1" s="1"/>
  <c r="BK181" i="1"/>
  <c r="BI181" i="1"/>
  <c r="BJ181" i="1" s="1"/>
  <c r="BH181" i="1"/>
  <c r="BF181" i="1"/>
  <c r="BG181" i="1" s="1"/>
  <c r="AZ181" i="1"/>
  <c r="AY181" i="1"/>
  <c r="AX181" i="1"/>
  <c r="AW181" i="1"/>
  <c r="AV181" i="1"/>
  <c r="AU181" i="1"/>
  <c r="AT181" i="1"/>
  <c r="AS181" i="1"/>
  <c r="AR181" i="1"/>
  <c r="BN180" i="1"/>
  <c r="BL180" i="1"/>
  <c r="BM180" i="1" s="1"/>
  <c r="BK180" i="1"/>
  <c r="BI180" i="1"/>
  <c r="BJ180" i="1" s="1"/>
  <c r="BH180" i="1"/>
  <c r="BF180" i="1"/>
  <c r="BG180" i="1" s="1"/>
  <c r="AZ180" i="1"/>
  <c r="AY180" i="1"/>
  <c r="AX180" i="1"/>
  <c r="AW180" i="1"/>
  <c r="AV180" i="1"/>
  <c r="AU180" i="1"/>
  <c r="AT180" i="1"/>
  <c r="AS180" i="1"/>
  <c r="AR180" i="1"/>
  <c r="BN179" i="1"/>
  <c r="BL179" i="1"/>
  <c r="BM179" i="1" s="1"/>
  <c r="BK179" i="1"/>
  <c r="BI179" i="1"/>
  <c r="BJ179" i="1" s="1"/>
  <c r="BH179" i="1"/>
  <c r="BF179" i="1"/>
  <c r="BG179" i="1" s="1"/>
  <c r="AY179" i="1"/>
  <c r="AX179" i="1"/>
  <c r="AZ179" i="1" s="1"/>
  <c r="AW179" i="1"/>
  <c r="AV179" i="1"/>
  <c r="AU179" i="1"/>
  <c r="AT179" i="1"/>
  <c r="AR179" i="1"/>
  <c r="AS179" i="1" s="1"/>
  <c r="AZ182" i="1" l="1"/>
  <c r="AY183" i="1"/>
  <c r="BN178" i="1"/>
  <c r="BM178" i="1"/>
  <c r="BL178" i="1"/>
  <c r="BK178" i="1"/>
  <c r="BJ178" i="1"/>
  <c r="BI178" i="1"/>
  <c r="BH178" i="1"/>
  <c r="BG178" i="1"/>
  <c r="BF178" i="1"/>
  <c r="AX178" i="1"/>
  <c r="AY178" i="1" s="1"/>
  <c r="AW178" i="1"/>
  <c r="AU178" i="1"/>
  <c r="AV178" i="1" s="1"/>
  <c r="AT178" i="1"/>
  <c r="AR178" i="1"/>
  <c r="AS178" i="1" s="1"/>
  <c r="BN177" i="1"/>
  <c r="BM177" i="1"/>
  <c r="BL177" i="1"/>
  <c r="BK177" i="1"/>
  <c r="BJ177" i="1"/>
  <c r="BI177" i="1"/>
  <c r="BH177" i="1"/>
  <c r="BG177" i="1"/>
  <c r="BF177" i="1"/>
  <c r="AX177" i="1"/>
  <c r="AZ177" i="1" s="1"/>
  <c r="AW177" i="1"/>
  <c r="AU177" i="1"/>
  <c r="AV177" i="1" s="1"/>
  <c r="AT177" i="1"/>
  <c r="AR177" i="1"/>
  <c r="AS177" i="1" s="1"/>
  <c r="AZ178" i="1" l="1"/>
  <c r="AY177" i="1"/>
  <c r="BN176" i="1"/>
  <c r="BM176" i="1"/>
  <c r="BL176" i="1"/>
  <c r="BK176" i="1"/>
  <c r="BJ176" i="1"/>
  <c r="BI176" i="1"/>
  <c r="BH176" i="1"/>
  <c r="BG176" i="1"/>
  <c r="BF176" i="1"/>
  <c r="AX176" i="1"/>
  <c r="AY176" i="1" s="1"/>
  <c r="AW176" i="1"/>
  <c r="AU176" i="1"/>
  <c r="AV176" i="1" s="1"/>
  <c r="AT176" i="1"/>
  <c r="AR176" i="1"/>
  <c r="AS176" i="1" s="1"/>
  <c r="AZ176" i="1" l="1"/>
  <c r="BN175" i="1"/>
  <c r="BM175" i="1"/>
  <c r="BL175" i="1"/>
  <c r="BK175" i="1"/>
  <c r="BJ175" i="1"/>
  <c r="BI175" i="1"/>
  <c r="BH175" i="1"/>
  <c r="BG175" i="1"/>
  <c r="BF175" i="1"/>
  <c r="AX175" i="1"/>
  <c r="AZ175" i="1" s="1"/>
  <c r="AW175" i="1"/>
  <c r="AU175" i="1"/>
  <c r="AV175" i="1" s="1"/>
  <c r="AT175" i="1"/>
  <c r="AR175" i="1"/>
  <c r="AS175" i="1" s="1"/>
  <c r="AY175" i="1" l="1"/>
  <c r="BN174" i="1"/>
  <c r="BM174" i="1"/>
  <c r="BL174" i="1"/>
  <c r="BK174" i="1"/>
  <c r="BJ174" i="1"/>
  <c r="BI174" i="1"/>
  <c r="BH174" i="1"/>
  <c r="BG174" i="1"/>
  <c r="BF174" i="1"/>
  <c r="AX174" i="1"/>
  <c r="AY174" i="1" s="1"/>
  <c r="AW174" i="1"/>
  <c r="AU174" i="1"/>
  <c r="AV174" i="1" s="1"/>
  <c r="AT174" i="1"/>
  <c r="AR174" i="1"/>
  <c r="AS174" i="1" s="1"/>
  <c r="AZ174" i="1" l="1"/>
  <c r="BN173" i="1"/>
  <c r="BM173" i="1"/>
  <c r="BL173" i="1"/>
  <c r="BK173" i="1"/>
  <c r="BJ173" i="1"/>
  <c r="BI173" i="1"/>
  <c r="BH173" i="1"/>
  <c r="BG173" i="1"/>
  <c r="BF173" i="1"/>
  <c r="AX173" i="1"/>
  <c r="AZ173" i="1" s="1"/>
  <c r="AW173" i="1"/>
  <c r="AU173" i="1"/>
  <c r="AV173" i="1" s="1"/>
  <c r="AT173" i="1"/>
  <c r="AR173" i="1"/>
  <c r="AS173" i="1" s="1"/>
  <c r="AY173" i="1" l="1"/>
  <c r="BN172" i="1"/>
  <c r="BM172" i="1"/>
  <c r="BL172" i="1"/>
  <c r="BK172" i="1"/>
  <c r="BJ172" i="1"/>
  <c r="BI172" i="1"/>
  <c r="BH172" i="1"/>
  <c r="BG172" i="1"/>
  <c r="BF172" i="1"/>
  <c r="AX172" i="1"/>
  <c r="AZ172" i="1" s="1"/>
  <c r="AW172" i="1"/>
  <c r="AU172" i="1"/>
  <c r="AV172" i="1" s="1"/>
  <c r="AT172" i="1"/>
  <c r="AR172" i="1"/>
  <c r="AS172" i="1" s="1"/>
  <c r="AY172" i="1" l="1"/>
  <c r="BN171" i="1"/>
  <c r="BM171" i="1"/>
  <c r="BL171" i="1"/>
  <c r="BK171" i="1"/>
  <c r="BJ171" i="1"/>
  <c r="BI171" i="1"/>
  <c r="BH171" i="1"/>
  <c r="BG171" i="1"/>
  <c r="BF171" i="1"/>
  <c r="AZ171" i="1"/>
  <c r="AY171" i="1"/>
  <c r="AX171" i="1"/>
  <c r="AW171" i="1"/>
  <c r="AV171" i="1"/>
  <c r="AU171" i="1"/>
  <c r="AT171" i="1"/>
  <c r="AS171" i="1"/>
  <c r="AR171" i="1"/>
  <c r="BN170" i="1" l="1"/>
  <c r="BM170" i="1"/>
  <c r="BL170" i="1"/>
  <c r="BK170" i="1"/>
  <c r="BJ170" i="1"/>
  <c r="BI170" i="1"/>
  <c r="BH170" i="1"/>
  <c r="BG170" i="1"/>
  <c r="BF170" i="1"/>
  <c r="AX170" i="1"/>
  <c r="AZ170" i="1" s="1"/>
  <c r="AW170" i="1"/>
  <c r="AU170" i="1"/>
  <c r="AV170" i="1" s="1"/>
  <c r="AT170" i="1"/>
  <c r="AR170" i="1"/>
  <c r="AS170" i="1" s="1"/>
  <c r="AY170" i="1" l="1"/>
  <c r="A17" i="1"/>
  <c r="A18" i="1" s="1"/>
  <c r="BN169" i="1" l="1"/>
  <c r="BM169" i="1"/>
  <c r="BL169" i="1"/>
  <c r="BK169" i="1"/>
  <c r="BJ169" i="1"/>
  <c r="BI169" i="1"/>
  <c r="BH169" i="1"/>
  <c r="BG169" i="1"/>
  <c r="BF169" i="1"/>
  <c r="AX169" i="1"/>
  <c r="AZ169" i="1" s="1"/>
  <c r="AW169" i="1"/>
  <c r="AU169" i="1"/>
  <c r="AV169" i="1" s="1"/>
  <c r="AT169" i="1"/>
  <c r="AR169" i="1"/>
  <c r="AS169" i="1" s="1"/>
  <c r="AY169" i="1" l="1"/>
  <c r="BN168" i="1"/>
  <c r="BL168" i="1"/>
  <c r="BM168" i="1" s="1"/>
  <c r="BK168" i="1"/>
  <c r="BI168" i="1"/>
  <c r="BJ168" i="1" s="1"/>
  <c r="BH168" i="1"/>
  <c r="BF168" i="1"/>
  <c r="BG168" i="1" s="1"/>
  <c r="AZ168" i="1"/>
  <c r="AY168" i="1"/>
  <c r="AX168" i="1"/>
  <c r="AW168" i="1"/>
  <c r="AV168" i="1"/>
  <c r="AU168" i="1"/>
  <c r="AT168" i="1"/>
  <c r="AS168" i="1"/>
  <c r="AR168" i="1"/>
  <c r="BN167" i="1" l="1"/>
  <c r="BM167" i="1"/>
  <c r="BL167" i="1"/>
  <c r="BK167" i="1"/>
  <c r="BJ167" i="1"/>
  <c r="BI167" i="1"/>
  <c r="BH167" i="1"/>
  <c r="BG167" i="1"/>
  <c r="BF167" i="1"/>
  <c r="AX167" i="1"/>
  <c r="AY167" i="1" s="1"/>
  <c r="AW167" i="1"/>
  <c r="AU167" i="1"/>
  <c r="AV167" i="1" s="1"/>
  <c r="AT167" i="1"/>
  <c r="AR167" i="1"/>
  <c r="AS167" i="1" s="1"/>
  <c r="AZ167" i="1" l="1"/>
  <c r="BN166" i="1"/>
  <c r="BM166" i="1"/>
  <c r="BL166" i="1"/>
  <c r="BK166" i="1"/>
  <c r="BJ166" i="1"/>
  <c r="BI166" i="1"/>
  <c r="BH166" i="1"/>
  <c r="BG166" i="1"/>
  <c r="BF166" i="1"/>
  <c r="AX166" i="1"/>
  <c r="AZ166" i="1" s="1"/>
  <c r="AW166" i="1"/>
  <c r="AU166" i="1"/>
  <c r="AV166" i="1" s="1"/>
  <c r="AT166" i="1"/>
  <c r="AR166" i="1"/>
  <c r="AS166" i="1" s="1"/>
  <c r="AY166" i="1" l="1"/>
  <c r="BN165" i="1"/>
  <c r="BM165" i="1"/>
  <c r="BL165" i="1"/>
  <c r="BK165" i="1"/>
  <c r="BJ165" i="1"/>
  <c r="BI165" i="1"/>
  <c r="BH165" i="1"/>
  <c r="BG165" i="1"/>
  <c r="BF165" i="1"/>
  <c r="AX165" i="1"/>
  <c r="AZ165" i="1" s="1"/>
  <c r="AW165" i="1"/>
  <c r="AU165" i="1"/>
  <c r="AV165" i="1" s="1"/>
  <c r="AT165" i="1"/>
  <c r="AR165" i="1"/>
  <c r="AS165" i="1" s="1"/>
  <c r="AY165" i="1" l="1"/>
  <c r="BN164" i="1"/>
  <c r="BM164" i="1"/>
  <c r="BL164" i="1"/>
  <c r="BK164" i="1"/>
  <c r="BJ164" i="1"/>
  <c r="BI164" i="1"/>
  <c r="BH164" i="1"/>
  <c r="BG164" i="1"/>
  <c r="BF164" i="1"/>
  <c r="AX164" i="1"/>
  <c r="AY164" i="1" s="1"/>
  <c r="AW164" i="1"/>
  <c r="AU164" i="1"/>
  <c r="AV164" i="1" s="1"/>
  <c r="AT164" i="1"/>
  <c r="AR164" i="1"/>
  <c r="AS164" i="1" s="1"/>
  <c r="AZ164" i="1" l="1"/>
  <c r="BN163" i="1"/>
  <c r="BM163" i="1"/>
  <c r="BL163" i="1"/>
  <c r="BK163" i="1"/>
  <c r="BJ163" i="1"/>
  <c r="BI163" i="1"/>
  <c r="BH163" i="1"/>
  <c r="BG163" i="1"/>
  <c r="BF163" i="1"/>
  <c r="AX163" i="1"/>
  <c r="AZ163" i="1" s="1"/>
  <c r="AW163" i="1"/>
  <c r="AU163" i="1"/>
  <c r="AV163" i="1" s="1"/>
  <c r="AT163" i="1"/>
  <c r="AR163" i="1"/>
  <c r="AS163" i="1" s="1"/>
  <c r="AY163" i="1" l="1"/>
  <c r="BN162" i="1"/>
  <c r="BM162" i="1"/>
  <c r="BL162" i="1"/>
  <c r="BK162" i="1"/>
  <c r="BJ162" i="1"/>
  <c r="BI162" i="1"/>
  <c r="BH162" i="1"/>
  <c r="BG162" i="1"/>
  <c r="BF162" i="1"/>
  <c r="AX162" i="1"/>
  <c r="AZ162" i="1" s="1"/>
  <c r="AW162" i="1"/>
  <c r="AU162" i="1"/>
  <c r="AV162" i="1" s="1"/>
  <c r="AT162" i="1"/>
  <c r="AR162" i="1"/>
  <c r="AS162" i="1" s="1"/>
  <c r="AY162" i="1" l="1"/>
  <c r="BN161" i="1"/>
  <c r="BM161" i="1"/>
  <c r="BL161" i="1"/>
  <c r="BK161" i="1"/>
  <c r="BJ161" i="1"/>
  <c r="BI161" i="1"/>
  <c r="BH161" i="1"/>
  <c r="BG161" i="1"/>
  <c r="BF161" i="1"/>
  <c r="AX161" i="1"/>
  <c r="AZ161" i="1" s="1"/>
  <c r="AW161" i="1"/>
  <c r="AU161" i="1"/>
  <c r="AV161" i="1" s="1"/>
  <c r="AT161" i="1"/>
  <c r="AR161" i="1"/>
  <c r="AS161" i="1" s="1"/>
  <c r="AY161" i="1" l="1"/>
  <c r="BN160" i="1"/>
  <c r="BM160" i="1"/>
  <c r="BL160" i="1"/>
  <c r="BK160" i="1"/>
  <c r="BJ160" i="1"/>
  <c r="BI160" i="1"/>
  <c r="BH160" i="1"/>
  <c r="BG160" i="1"/>
  <c r="BF160" i="1"/>
  <c r="AX160" i="1"/>
  <c r="AY160" i="1" s="1"/>
  <c r="AW160" i="1"/>
  <c r="AU160" i="1"/>
  <c r="AV160" i="1" s="1"/>
  <c r="AT160" i="1"/>
  <c r="AR160" i="1"/>
  <c r="AS160" i="1" s="1"/>
  <c r="AZ160" i="1" l="1"/>
  <c r="BN159" i="1"/>
  <c r="BM159" i="1"/>
  <c r="BL159" i="1"/>
  <c r="BK159" i="1"/>
  <c r="BJ159" i="1"/>
  <c r="BI159" i="1"/>
  <c r="BH159" i="1"/>
  <c r="BG159" i="1"/>
  <c r="BF159" i="1"/>
  <c r="AZ159" i="1"/>
  <c r="AY159" i="1"/>
  <c r="AX159" i="1"/>
  <c r="AW159" i="1"/>
  <c r="AV159" i="1"/>
  <c r="AU159" i="1"/>
  <c r="AT159" i="1"/>
  <c r="AS159" i="1"/>
  <c r="AR159" i="1"/>
  <c r="BN158" i="1"/>
  <c r="BM158" i="1"/>
  <c r="BL158" i="1"/>
  <c r="BK158" i="1"/>
  <c r="BJ158" i="1"/>
  <c r="BI158" i="1"/>
  <c r="BH158" i="1"/>
  <c r="BG158" i="1"/>
  <c r="BF158" i="1"/>
  <c r="AZ158" i="1"/>
  <c r="AY158" i="1"/>
  <c r="AX158" i="1"/>
  <c r="AW158" i="1"/>
  <c r="AV158" i="1"/>
  <c r="AU158" i="1"/>
  <c r="AT158" i="1"/>
  <c r="AS158" i="1"/>
  <c r="AR158" i="1"/>
  <c r="BN157" i="1"/>
  <c r="BL157" i="1"/>
  <c r="BM157" i="1" s="1"/>
  <c r="BK157" i="1"/>
  <c r="BI157" i="1"/>
  <c r="BJ157" i="1" s="1"/>
  <c r="BH157" i="1"/>
  <c r="BF157" i="1"/>
  <c r="BG157" i="1" s="1"/>
  <c r="AZ157" i="1"/>
  <c r="AY157" i="1"/>
  <c r="AX157" i="1"/>
  <c r="AW157" i="1"/>
  <c r="AV157" i="1"/>
  <c r="AU157" i="1"/>
  <c r="AT157" i="1"/>
  <c r="AS157" i="1"/>
  <c r="AR157" i="1"/>
  <c r="BN156" i="1"/>
  <c r="BM156" i="1"/>
  <c r="BL156" i="1"/>
  <c r="BK156" i="1"/>
  <c r="BJ156" i="1"/>
  <c r="BI156" i="1"/>
  <c r="BH156" i="1"/>
  <c r="BG156" i="1"/>
  <c r="BF156" i="1"/>
  <c r="AZ156" i="1"/>
  <c r="AY156" i="1"/>
  <c r="AX156" i="1"/>
  <c r="AW156" i="1"/>
  <c r="AV156" i="1"/>
  <c r="AU156" i="1"/>
  <c r="AT156" i="1"/>
  <c r="AS156" i="1"/>
  <c r="AR156" i="1"/>
  <c r="BN155" i="1"/>
  <c r="BM155" i="1"/>
  <c r="BL155" i="1"/>
  <c r="BK155" i="1"/>
  <c r="BJ155" i="1"/>
  <c r="BI155" i="1"/>
  <c r="BH155" i="1"/>
  <c r="BG155" i="1"/>
  <c r="BF155" i="1"/>
  <c r="AZ155" i="1"/>
  <c r="AY155" i="1"/>
  <c r="AX155" i="1"/>
  <c r="AW155" i="1"/>
  <c r="AV155" i="1"/>
  <c r="AU155" i="1"/>
  <c r="AT155" i="1"/>
  <c r="AS155" i="1"/>
  <c r="AR155" i="1"/>
  <c r="BN154" i="1"/>
  <c r="BL154" i="1"/>
  <c r="BM154" i="1" s="1"/>
  <c r="BK154" i="1"/>
  <c r="BI154" i="1"/>
  <c r="BJ154" i="1" s="1"/>
  <c r="BH154" i="1"/>
  <c r="BF154" i="1"/>
  <c r="BG154" i="1" s="1"/>
  <c r="AZ154" i="1"/>
  <c r="AY154" i="1"/>
  <c r="AX154" i="1"/>
  <c r="AW154" i="1"/>
  <c r="AV154" i="1"/>
  <c r="AU154" i="1"/>
  <c r="AT154" i="1"/>
  <c r="AS154" i="1"/>
  <c r="AR154" i="1"/>
  <c r="BN153" i="1"/>
  <c r="BM153" i="1"/>
  <c r="BL153" i="1"/>
  <c r="BK153" i="1"/>
  <c r="BJ153" i="1"/>
  <c r="BI153" i="1"/>
  <c r="BH153" i="1"/>
  <c r="BG153" i="1"/>
  <c r="BF153" i="1"/>
  <c r="AZ153" i="1"/>
  <c r="AY153" i="1"/>
  <c r="AX153" i="1"/>
  <c r="AW153" i="1"/>
  <c r="AV153" i="1"/>
  <c r="AU153" i="1"/>
  <c r="AT153" i="1"/>
  <c r="AS153" i="1"/>
  <c r="AR153" i="1"/>
  <c r="BN152" i="1" l="1"/>
  <c r="BM152" i="1"/>
  <c r="BL152" i="1"/>
  <c r="BK152" i="1"/>
  <c r="BJ152" i="1"/>
  <c r="BI152" i="1"/>
  <c r="BH152" i="1"/>
  <c r="BG152" i="1"/>
  <c r="BF152" i="1"/>
  <c r="AX152" i="1"/>
  <c r="AY152" i="1" s="1"/>
  <c r="AW152" i="1"/>
  <c r="AU152" i="1"/>
  <c r="AV152" i="1" s="1"/>
  <c r="AT152" i="1"/>
  <c r="AR152" i="1"/>
  <c r="AS152" i="1" s="1"/>
  <c r="AZ152" i="1" l="1"/>
  <c r="BN151" i="1"/>
  <c r="BM151" i="1"/>
  <c r="BL151" i="1"/>
  <c r="BK151" i="1"/>
  <c r="BJ151" i="1"/>
  <c r="BI151" i="1"/>
  <c r="BH151" i="1"/>
  <c r="BG151" i="1"/>
  <c r="BF151" i="1"/>
  <c r="AX151" i="1"/>
  <c r="AZ151" i="1" s="1"/>
  <c r="AW151" i="1"/>
  <c r="AU151" i="1"/>
  <c r="AV151" i="1" s="1"/>
  <c r="AT151" i="1"/>
  <c r="AR151" i="1"/>
  <c r="AS151" i="1" s="1"/>
  <c r="AY151" i="1" l="1"/>
  <c r="BN150" i="1"/>
  <c r="BM150" i="1"/>
  <c r="BL150" i="1"/>
  <c r="BK150" i="1"/>
  <c r="BJ150" i="1"/>
  <c r="BI150" i="1"/>
  <c r="BH150" i="1"/>
  <c r="BG150" i="1"/>
  <c r="BF150" i="1"/>
  <c r="AX150" i="1"/>
  <c r="AZ150" i="1" s="1"/>
  <c r="AW150" i="1"/>
  <c r="AU150" i="1"/>
  <c r="AV150" i="1" s="1"/>
  <c r="AT150" i="1"/>
  <c r="AR150" i="1"/>
  <c r="AS150" i="1" s="1"/>
  <c r="AY150" i="1" l="1"/>
  <c r="BN149" i="1"/>
  <c r="BM149" i="1"/>
  <c r="BL149" i="1"/>
  <c r="BK149" i="1"/>
  <c r="BJ149" i="1"/>
  <c r="BI149" i="1"/>
  <c r="BH149" i="1"/>
  <c r="BG149" i="1"/>
  <c r="BF149" i="1"/>
  <c r="AX149" i="1"/>
  <c r="AZ149" i="1" s="1"/>
  <c r="AW149" i="1"/>
  <c r="AU149" i="1"/>
  <c r="AV149" i="1" s="1"/>
  <c r="AT149" i="1"/>
  <c r="AR149" i="1"/>
  <c r="AS149" i="1" s="1"/>
  <c r="AY149" i="1" l="1"/>
  <c r="BN148" i="1"/>
  <c r="BM148" i="1"/>
  <c r="BL148" i="1"/>
  <c r="BK148" i="1"/>
  <c r="BJ148" i="1"/>
  <c r="BI148" i="1"/>
  <c r="BH148" i="1"/>
  <c r="BG148" i="1"/>
  <c r="BF148" i="1"/>
  <c r="AX148" i="1"/>
  <c r="AZ148" i="1" s="1"/>
  <c r="AW148" i="1"/>
  <c r="AU148" i="1"/>
  <c r="AV148" i="1" s="1"/>
  <c r="AT148" i="1"/>
  <c r="AR148" i="1"/>
  <c r="AS148" i="1" s="1"/>
  <c r="AY148" i="1" l="1"/>
  <c r="BN147" i="1"/>
  <c r="BM147" i="1"/>
  <c r="BL147" i="1"/>
  <c r="BK147" i="1"/>
  <c r="BJ147" i="1"/>
  <c r="BI147" i="1"/>
  <c r="BH147" i="1"/>
  <c r="BG147" i="1"/>
  <c r="BF147" i="1"/>
  <c r="AX147" i="1"/>
  <c r="AZ147" i="1" s="1"/>
  <c r="AW147" i="1"/>
  <c r="AU147" i="1"/>
  <c r="AV147" i="1" s="1"/>
  <c r="AT147" i="1"/>
  <c r="AR147" i="1"/>
  <c r="AS147" i="1" s="1"/>
  <c r="AY147" i="1" l="1"/>
  <c r="BN146" i="1"/>
  <c r="BM146" i="1"/>
  <c r="BL146" i="1"/>
  <c r="BK146" i="1"/>
  <c r="BJ146" i="1"/>
  <c r="BI146" i="1"/>
  <c r="BH146" i="1"/>
  <c r="BG146" i="1"/>
  <c r="BF146" i="1"/>
  <c r="AZ146" i="1"/>
  <c r="AY146" i="1"/>
  <c r="AX146" i="1"/>
  <c r="AW146" i="1"/>
  <c r="AV146" i="1"/>
  <c r="AU146" i="1"/>
  <c r="AT146" i="1"/>
  <c r="AS146" i="1"/>
  <c r="AR146" i="1"/>
  <c r="BN145" i="1"/>
  <c r="BM145" i="1"/>
  <c r="BL145" i="1"/>
  <c r="BK145" i="1"/>
  <c r="BJ145" i="1"/>
  <c r="BI145" i="1"/>
  <c r="BH145" i="1"/>
  <c r="BG145" i="1"/>
  <c r="BF145" i="1"/>
  <c r="AZ145" i="1"/>
  <c r="AY145" i="1"/>
  <c r="AX145" i="1"/>
  <c r="AW145" i="1"/>
  <c r="AV145" i="1"/>
  <c r="AU145" i="1"/>
  <c r="AT145" i="1"/>
  <c r="AS145" i="1"/>
  <c r="AR145" i="1"/>
  <c r="BN144" i="1"/>
  <c r="BM144" i="1"/>
  <c r="BL144" i="1"/>
  <c r="BK144" i="1"/>
  <c r="BJ144" i="1"/>
  <c r="BI144" i="1"/>
  <c r="BH144" i="1"/>
  <c r="BG144" i="1"/>
  <c r="BF144" i="1"/>
  <c r="AZ144" i="1"/>
  <c r="AY144" i="1"/>
  <c r="AX144" i="1"/>
  <c r="AW144" i="1"/>
  <c r="AV144" i="1"/>
  <c r="AU144" i="1"/>
  <c r="AT144" i="1"/>
  <c r="AS144" i="1"/>
  <c r="AR144" i="1"/>
  <c r="BN143" i="1"/>
  <c r="BM143" i="1"/>
  <c r="BL143" i="1"/>
  <c r="BK143" i="1"/>
  <c r="BJ143" i="1"/>
  <c r="BI143" i="1"/>
  <c r="BH143" i="1"/>
  <c r="BG143" i="1"/>
  <c r="BF143" i="1"/>
  <c r="AZ143" i="1"/>
  <c r="AY143" i="1"/>
  <c r="AX143" i="1"/>
  <c r="AW143" i="1"/>
  <c r="AV143" i="1"/>
  <c r="AU143" i="1"/>
  <c r="AT143" i="1"/>
  <c r="AS143" i="1"/>
  <c r="AR143" i="1"/>
  <c r="BN142" i="1" l="1"/>
  <c r="BM142" i="1"/>
  <c r="BL142" i="1"/>
  <c r="BK142" i="1"/>
  <c r="BJ142" i="1"/>
  <c r="BI142" i="1"/>
  <c r="BH142" i="1"/>
  <c r="BG142" i="1"/>
  <c r="BF142" i="1"/>
  <c r="AX142" i="1"/>
  <c r="AZ142" i="1" s="1"/>
  <c r="AW142" i="1"/>
  <c r="AU142" i="1"/>
  <c r="AV142" i="1" s="1"/>
  <c r="AT142" i="1"/>
  <c r="AR142" i="1"/>
  <c r="AS142" i="1" s="1"/>
  <c r="BN141" i="1"/>
  <c r="BM141" i="1"/>
  <c r="BL141" i="1"/>
  <c r="BK141" i="1"/>
  <c r="BJ141" i="1"/>
  <c r="BI141" i="1"/>
  <c r="BH141" i="1"/>
  <c r="BG141" i="1"/>
  <c r="BF141" i="1"/>
  <c r="AX141" i="1"/>
  <c r="AZ141" i="1" s="1"/>
  <c r="AW141" i="1"/>
  <c r="AU141" i="1"/>
  <c r="AV141" i="1" s="1"/>
  <c r="AT141" i="1"/>
  <c r="AR141" i="1"/>
  <c r="AS141" i="1" s="1"/>
  <c r="AY141" i="1" l="1"/>
  <c r="AY142" i="1"/>
  <c r="BN140" i="1"/>
  <c r="BM140" i="1"/>
  <c r="BL140" i="1"/>
  <c r="BK140" i="1"/>
  <c r="BJ140" i="1"/>
  <c r="BI140" i="1"/>
  <c r="BH140" i="1"/>
  <c r="BG140" i="1"/>
  <c r="BF140" i="1"/>
  <c r="AX140" i="1"/>
  <c r="AZ140" i="1" s="1"/>
  <c r="AW140" i="1"/>
  <c r="AU140" i="1"/>
  <c r="AV140" i="1" s="1"/>
  <c r="AT140" i="1"/>
  <c r="AR140" i="1"/>
  <c r="AS140" i="1" s="1"/>
  <c r="AY140" i="1" l="1"/>
  <c r="BN139" i="1"/>
  <c r="BM139" i="1"/>
  <c r="BL139" i="1"/>
  <c r="BK139" i="1"/>
  <c r="BJ139" i="1"/>
  <c r="BI139" i="1"/>
  <c r="BH139" i="1"/>
  <c r="BG139" i="1"/>
  <c r="BF139" i="1"/>
  <c r="AX139" i="1"/>
  <c r="AZ139" i="1" s="1"/>
  <c r="AW139" i="1"/>
  <c r="AU139" i="1"/>
  <c r="AV139" i="1" s="1"/>
  <c r="AT139" i="1"/>
  <c r="AR139" i="1"/>
  <c r="AS139" i="1" s="1"/>
  <c r="BN138" i="1"/>
  <c r="BM138" i="1"/>
  <c r="BL138" i="1"/>
  <c r="BK138" i="1"/>
  <c r="BJ138" i="1"/>
  <c r="BI138" i="1"/>
  <c r="BH138" i="1"/>
  <c r="BG138" i="1"/>
  <c r="BF138" i="1"/>
  <c r="AX138" i="1"/>
  <c r="AZ138" i="1" s="1"/>
  <c r="AW138" i="1"/>
  <c r="AU138" i="1"/>
  <c r="AV138" i="1" s="1"/>
  <c r="AT138" i="1"/>
  <c r="AR138" i="1"/>
  <c r="AS138" i="1" s="1"/>
  <c r="BN137" i="1"/>
  <c r="BM137" i="1"/>
  <c r="BL137" i="1"/>
  <c r="BK137" i="1"/>
  <c r="BJ137" i="1"/>
  <c r="BI137" i="1"/>
  <c r="BH137" i="1"/>
  <c r="BG137" i="1"/>
  <c r="BF137" i="1"/>
  <c r="AX137" i="1"/>
  <c r="AY137" i="1" s="1"/>
  <c r="AW137" i="1"/>
  <c r="AU137" i="1"/>
  <c r="AV137" i="1" s="1"/>
  <c r="AT137" i="1"/>
  <c r="AR137" i="1"/>
  <c r="AS137" i="1" s="1"/>
  <c r="AZ137" i="1" l="1"/>
  <c r="AY138" i="1"/>
  <c r="AY139" i="1"/>
  <c r="BN136" i="1"/>
  <c r="BM136" i="1"/>
  <c r="BL136" i="1"/>
  <c r="BK136" i="1"/>
  <c r="BJ136" i="1"/>
  <c r="BI136" i="1"/>
  <c r="BH136" i="1"/>
  <c r="BG136" i="1"/>
  <c r="BF136" i="1"/>
  <c r="AX136" i="1"/>
  <c r="AZ136" i="1" s="1"/>
  <c r="AW136" i="1"/>
  <c r="AU136" i="1"/>
  <c r="AV136" i="1" s="1"/>
  <c r="AT136" i="1"/>
  <c r="AR136" i="1"/>
  <c r="AS136" i="1" s="1"/>
  <c r="AY136" i="1" l="1"/>
  <c r="BN135" i="1"/>
  <c r="BM135" i="1"/>
  <c r="BL135" i="1"/>
  <c r="BK135" i="1"/>
  <c r="BJ135" i="1"/>
  <c r="BI135" i="1"/>
  <c r="BH135" i="1"/>
  <c r="BG135" i="1"/>
  <c r="BF135" i="1"/>
  <c r="AX135" i="1"/>
  <c r="AZ135" i="1" s="1"/>
  <c r="AW135" i="1"/>
  <c r="AU135" i="1"/>
  <c r="AV135" i="1" s="1"/>
  <c r="AT135" i="1"/>
  <c r="AR135" i="1"/>
  <c r="AS135" i="1" s="1"/>
  <c r="AY135" i="1" l="1"/>
  <c r="BN134" i="1"/>
  <c r="BM134" i="1"/>
  <c r="BL134" i="1"/>
  <c r="BK134" i="1"/>
  <c r="BJ134" i="1"/>
  <c r="BI134" i="1"/>
  <c r="BH134" i="1"/>
  <c r="BG134" i="1"/>
  <c r="BF134" i="1"/>
  <c r="AX134" i="1"/>
  <c r="AZ134" i="1" s="1"/>
  <c r="AW134" i="1"/>
  <c r="AU134" i="1"/>
  <c r="AV134" i="1" s="1"/>
  <c r="AT134" i="1"/>
  <c r="AR134" i="1"/>
  <c r="AS134" i="1" s="1"/>
  <c r="AY134" i="1" l="1"/>
  <c r="BN133" i="1"/>
  <c r="BM133" i="1"/>
  <c r="BL133" i="1"/>
  <c r="BK133" i="1"/>
  <c r="BJ133" i="1"/>
  <c r="BI133" i="1"/>
  <c r="BH133" i="1"/>
  <c r="BG133" i="1"/>
  <c r="BF133" i="1"/>
  <c r="AX133" i="1"/>
  <c r="AY133" i="1" s="1"/>
  <c r="AW133" i="1"/>
  <c r="AU133" i="1"/>
  <c r="AV133" i="1" s="1"/>
  <c r="AT133" i="1"/>
  <c r="AR133" i="1"/>
  <c r="AS133" i="1" s="1"/>
  <c r="AZ133" i="1" l="1"/>
  <c r="BN132" i="1"/>
  <c r="BM132" i="1"/>
  <c r="BL132" i="1"/>
  <c r="BK132" i="1"/>
  <c r="BJ132" i="1"/>
  <c r="BI132" i="1"/>
  <c r="BH132" i="1"/>
  <c r="BG132" i="1"/>
  <c r="BF132" i="1"/>
  <c r="AX132" i="1"/>
  <c r="AY132" i="1" s="1"/>
  <c r="AW132" i="1"/>
  <c r="AU132" i="1"/>
  <c r="AV132" i="1" s="1"/>
  <c r="AT132" i="1"/>
  <c r="AR132" i="1"/>
  <c r="AS132" i="1" s="1"/>
  <c r="BN131" i="1"/>
  <c r="BM131" i="1"/>
  <c r="BL131" i="1"/>
  <c r="BK131" i="1"/>
  <c r="BJ131" i="1"/>
  <c r="BI131" i="1"/>
  <c r="BH131" i="1"/>
  <c r="BG131" i="1"/>
  <c r="BF131" i="1"/>
  <c r="AX131" i="1"/>
  <c r="AY131" i="1" s="1"/>
  <c r="AW131" i="1"/>
  <c r="AU131" i="1"/>
  <c r="AV131" i="1" s="1"/>
  <c r="AT131" i="1"/>
  <c r="AR131" i="1"/>
  <c r="AS131" i="1" s="1"/>
  <c r="BN130" i="1"/>
  <c r="BM130" i="1"/>
  <c r="BL130" i="1"/>
  <c r="BK130" i="1"/>
  <c r="BJ130" i="1"/>
  <c r="BI130" i="1"/>
  <c r="BH130" i="1"/>
  <c r="BG130" i="1"/>
  <c r="BF130" i="1"/>
  <c r="AX130" i="1"/>
  <c r="AY130" i="1" s="1"/>
  <c r="AW130" i="1"/>
  <c r="AU130" i="1"/>
  <c r="AV130" i="1" s="1"/>
  <c r="AT130" i="1"/>
  <c r="AR130" i="1"/>
  <c r="AS130" i="1" s="1"/>
  <c r="BN129" i="1"/>
  <c r="BM129" i="1"/>
  <c r="BL129" i="1"/>
  <c r="BK129" i="1"/>
  <c r="BJ129" i="1"/>
  <c r="BI129" i="1"/>
  <c r="BH129" i="1"/>
  <c r="BG129" i="1"/>
  <c r="BF129" i="1"/>
  <c r="AX129" i="1"/>
  <c r="AY129" i="1" s="1"/>
  <c r="AW129" i="1"/>
  <c r="AU129" i="1"/>
  <c r="AV129" i="1" s="1"/>
  <c r="AT129" i="1"/>
  <c r="AR129" i="1"/>
  <c r="AS129" i="1" s="1"/>
  <c r="BF128" i="1"/>
  <c r="BG128" i="1"/>
  <c r="BH128" i="1"/>
  <c r="BI128" i="1"/>
  <c r="BJ128" i="1"/>
  <c r="BK128" i="1"/>
  <c r="BL128" i="1"/>
  <c r="BM128" i="1"/>
  <c r="BN128" i="1"/>
  <c r="AR128" i="1"/>
  <c r="AS128" i="1" s="1"/>
  <c r="AT128" i="1"/>
  <c r="AU128" i="1"/>
  <c r="AV128" i="1" s="1"/>
  <c r="AW128" i="1"/>
  <c r="AX128" i="1"/>
  <c r="AZ128" i="1" s="1"/>
  <c r="BN127" i="1"/>
  <c r="BM127" i="1"/>
  <c r="BL127" i="1"/>
  <c r="BK127" i="1"/>
  <c r="BJ127" i="1"/>
  <c r="BI127" i="1"/>
  <c r="BH127" i="1"/>
  <c r="BG127" i="1"/>
  <c r="BF127" i="1"/>
  <c r="AX127" i="1"/>
  <c r="AZ127" i="1" s="1"/>
  <c r="AW127" i="1"/>
  <c r="AU127" i="1"/>
  <c r="AV127" i="1" s="1"/>
  <c r="AT127" i="1"/>
  <c r="AR127" i="1"/>
  <c r="AS127" i="1" s="1"/>
  <c r="AY128" i="1" l="1"/>
  <c r="AZ132" i="1"/>
  <c r="AZ131" i="1"/>
  <c r="AZ130" i="1"/>
  <c r="AZ129" i="1"/>
  <c r="AY127" i="1"/>
  <c r="BN126" i="1"/>
  <c r="BM126" i="1"/>
  <c r="BL126" i="1"/>
  <c r="BK126" i="1"/>
  <c r="BJ126" i="1"/>
  <c r="BI126" i="1"/>
  <c r="BH126" i="1"/>
  <c r="BG126" i="1"/>
  <c r="BF126" i="1"/>
  <c r="AX126" i="1"/>
  <c r="AY126" i="1" s="1"/>
  <c r="AW126" i="1"/>
  <c r="AU126" i="1"/>
  <c r="AV126" i="1" s="1"/>
  <c r="AT126" i="1"/>
  <c r="AR126" i="1"/>
  <c r="AS126" i="1" s="1"/>
  <c r="AZ126" i="1" l="1"/>
  <c r="BN125" i="1"/>
  <c r="BM125" i="1"/>
  <c r="BL125" i="1"/>
  <c r="BK125" i="1"/>
  <c r="BJ125" i="1"/>
  <c r="BI125" i="1"/>
  <c r="BH125" i="1"/>
  <c r="BG125" i="1"/>
  <c r="BF125" i="1"/>
  <c r="AX125" i="1"/>
  <c r="AZ125" i="1" s="1"/>
  <c r="AW125" i="1"/>
  <c r="AU125" i="1"/>
  <c r="AV125" i="1" s="1"/>
  <c r="AT125" i="1"/>
  <c r="AR125" i="1"/>
  <c r="AS125" i="1" s="1"/>
  <c r="AY125" i="1" l="1"/>
  <c r="BN124" i="1"/>
  <c r="BM124" i="1"/>
  <c r="BL124" i="1"/>
  <c r="BK124" i="1"/>
  <c r="BJ124" i="1"/>
  <c r="BI124" i="1"/>
  <c r="BH124" i="1"/>
  <c r="BG124" i="1"/>
  <c r="BF124" i="1"/>
  <c r="AX124" i="1"/>
  <c r="AY124" i="1" s="1"/>
  <c r="AW124" i="1"/>
  <c r="AU124" i="1"/>
  <c r="AV124" i="1" s="1"/>
  <c r="AT124" i="1"/>
  <c r="AR124" i="1"/>
  <c r="AS124" i="1" s="1"/>
  <c r="AZ124" i="1" l="1"/>
  <c r="BN123" i="1"/>
  <c r="BM123" i="1"/>
  <c r="BL123" i="1"/>
  <c r="BK123" i="1"/>
  <c r="BJ123" i="1"/>
  <c r="BI123" i="1"/>
  <c r="BH123" i="1"/>
  <c r="BG123" i="1"/>
  <c r="BF123" i="1"/>
  <c r="AX123" i="1"/>
  <c r="AZ123" i="1" s="1"/>
  <c r="AW123" i="1"/>
  <c r="AU123" i="1"/>
  <c r="AV123" i="1" s="1"/>
  <c r="AT123" i="1"/>
  <c r="AR123" i="1"/>
  <c r="AS123" i="1" s="1"/>
  <c r="AY123" i="1" l="1"/>
  <c r="BN122" i="1"/>
  <c r="BM122" i="1"/>
  <c r="BL122" i="1"/>
  <c r="BK122" i="1"/>
  <c r="BJ122" i="1"/>
  <c r="BI122" i="1"/>
  <c r="BH122" i="1"/>
  <c r="BG122" i="1"/>
  <c r="BF122" i="1"/>
  <c r="AX122" i="1"/>
  <c r="AZ122" i="1" s="1"/>
  <c r="AW122" i="1"/>
  <c r="AU122" i="1"/>
  <c r="AV122" i="1" s="1"/>
  <c r="AT122" i="1"/>
  <c r="AR122" i="1"/>
  <c r="AS122" i="1" s="1"/>
  <c r="AY122" i="1" l="1"/>
  <c r="BN121" i="1"/>
  <c r="BM121" i="1"/>
  <c r="BL121" i="1"/>
  <c r="BK121" i="1"/>
  <c r="BJ121" i="1"/>
  <c r="BI121" i="1"/>
  <c r="BH121" i="1"/>
  <c r="BG121" i="1"/>
  <c r="BF121" i="1"/>
  <c r="AX121" i="1"/>
  <c r="AZ121" i="1" s="1"/>
  <c r="AW121" i="1"/>
  <c r="AU121" i="1"/>
  <c r="AV121" i="1" s="1"/>
  <c r="AT121" i="1"/>
  <c r="AR121" i="1"/>
  <c r="AS121" i="1" s="1"/>
  <c r="BN120" i="1"/>
  <c r="BM120" i="1"/>
  <c r="BL120" i="1"/>
  <c r="BK120" i="1"/>
  <c r="BJ120" i="1"/>
  <c r="BI120" i="1"/>
  <c r="BH120" i="1"/>
  <c r="BG120" i="1"/>
  <c r="BF120" i="1"/>
  <c r="AX120" i="1"/>
  <c r="AZ120" i="1" s="1"/>
  <c r="AW120" i="1"/>
  <c r="AU120" i="1"/>
  <c r="AV120" i="1" s="1"/>
  <c r="AT120" i="1"/>
  <c r="AR120" i="1"/>
  <c r="AS120" i="1" s="1"/>
  <c r="AY120" i="1" l="1"/>
  <c r="AY121" i="1"/>
  <c r="BN119" i="1"/>
  <c r="BM119" i="1"/>
  <c r="BL119" i="1"/>
  <c r="BK119" i="1"/>
  <c r="BJ119" i="1"/>
  <c r="BI119" i="1"/>
  <c r="BH119" i="1"/>
  <c r="BG119" i="1"/>
  <c r="BF119" i="1"/>
  <c r="AX119" i="1"/>
  <c r="AZ119" i="1" s="1"/>
  <c r="AW119" i="1"/>
  <c r="AU119" i="1"/>
  <c r="AV119" i="1" s="1"/>
  <c r="AT119" i="1"/>
  <c r="AR119" i="1"/>
  <c r="AS119" i="1" s="1"/>
  <c r="BN118" i="1"/>
  <c r="BM118" i="1"/>
  <c r="BL118" i="1"/>
  <c r="BK118" i="1"/>
  <c r="BJ118" i="1"/>
  <c r="BI118" i="1"/>
  <c r="BH118" i="1"/>
  <c r="BG118" i="1"/>
  <c r="BF118" i="1"/>
  <c r="AX118" i="1"/>
  <c r="AZ118" i="1" s="1"/>
  <c r="AW118" i="1"/>
  <c r="AU118" i="1"/>
  <c r="AV118" i="1" s="1"/>
  <c r="AT118" i="1"/>
  <c r="AR118" i="1"/>
  <c r="AS118" i="1" s="1"/>
  <c r="BN117" i="1"/>
  <c r="BM117" i="1"/>
  <c r="BL117" i="1"/>
  <c r="BK117" i="1"/>
  <c r="BJ117" i="1"/>
  <c r="BI117" i="1"/>
  <c r="BH117" i="1"/>
  <c r="BG117" i="1"/>
  <c r="BF117" i="1"/>
  <c r="AX117" i="1"/>
  <c r="AZ117" i="1" s="1"/>
  <c r="AW117" i="1"/>
  <c r="AU117" i="1"/>
  <c r="AV117" i="1" s="1"/>
  <c r="AT117" i="1"/>
  <c r="AR117" i="1"/>
  <c r="AS117" i="1" s="1"/>
  <c r="BN116" i="1"/>
  <c r="BM116" i="1"/>
  <c r="BL116" i="1"/>
  <c r="BK116" i="1"/>
  <c r="BJ116" i="1"/>
  <c r="BI116" i="1"/>
  <c r="BH116" i="1"/>
  <c r="BG116" i="1"/>
  <c r="BF116" i="1"/>
  <c r="AX116" i="1"/>
  <c r="AZ116" i="1" s="1"/>
  <c r="AW116" i="1"/>
  <c r="AU116" i="1"/>
  <c r="AV116" i="1" s="1"/>
  <c r="AT116" i="1"/>
  <c r="AR116" i="1"/>
  <c r="AS116" i="1" s="1"/>
  <c r="BN115" i="1"/>
  <c r="BM115" i="1"/>
  <c r="BL115" i="1"/>
  <c r="BK115" i="1"/>
  <c r="BJ115" i="1"/>
  <c r="BI115" i="1"/>
  <c r="BH115" i="1"/>
  <c r="BG115" i="1"/>
  <c r="BF115" i="1"/>
  <c r="AX115" i="1"/>
  <c r="AZ115" i="1" s="1"/>
  <c r="AW115" i="1"/>
  <c r="AU115" i="1"/>
  <c r="AV115" i="1" s="1"/>
  <c r="AT115" i="1"/>
  <c r="AR115" i="1"/>
  <c r="AS115" i="1" s="1"/>
  <c r="AY117" i="1" l="1"/>
  <c r="AY119" i="1"/>
  <c r="AY116" i="1"/>
  <c r="AY115" i="1"/>
  <c r="AY118" i="1"/>
  <c r="BN114" i="1"/>
  <c r="BM114" i="1"/>
  <c r="BL114" i="1"/>
  <c r="BK114" i="1"/>
  <c r="BJ114" i="1"/>
  <c r="BI114" i="1"/>
  <c r="BH114" i="1"/>
  <c r="BG114" i="1"/>
  <c r="BF114" i="1"/>
  <c r="AX114" i="1"/>
  <c r="AZ114" i="1" s="1"/>
  <c r="AW114" i="1"/>
  <c r="AU114" i="1"/>
  <c r="AV114" i="1" s="1"/>
  <c r="AT114" i="1"/>
  <c r="AR114" i="1"/>
  <c r="AS114" i="1" s="1"/>
  <c r="BN113" i="1"/>
  <c r="BM113" i="1"/>
  <c r="BL113" i="1"/>
  <c r="BK113" i="1"/>
  <c r="BJ113" i="1"/>
  <c r="BI113" i="1"/>
  <c r="BH113" i="1"/>
  <c r="BG113" i="1"/>
  <c r="BF113" i="1"/>
  <c r="AZ113" i="1"/>
  <c r="AX113" i="1"/>
  <c r="AY113" i="1" s="1"/>
  <c r="AW113" i="1"/>
  <c r="AV113" i="1"/>
  <c r="AU113" i="1"/>
  <c r="AT113" i="1"/>
  <c r="AR113" i="1"/>
  <c r="AS113" i="1" s="1"/>
  <c r="BN112" i="1"/>
  <c r="BM112" i="1"/>
  <c r="BL112" i="1"/>
  <c r="BK112" i="1"/>
  <c r="BJ112" i="1"/>
  <c r="BI112" i="1"/>
  <c r="BH112" i="1"/>
  <c r="BG112" i="1"/>
  <c r="BF112" i="1"/>
  <c r="AZ112" i="1"/>
  <c r="AY112" i="1"/>
  <c r="AX112" i="1"/>
  <c r="AW112" i="1"/>
  <c r="AU112" i="1"/>
  <c r="AV112" i="1" s="1"/>
  <c r="AT112" i="1"/>
  <c r="AR112" i="1"/>
  <c r="AS112" i="1" s="1"/>
  <c r="BN111" i="1"/>
  <c r="BM111" i="1"/>
  <c r="BL111" i="1"/>
  <c r="BK111" i="1"/>
  <c r="BJ111" i="1"/>
  <c r="BI111" i="1"/>
  <c r="BH111" i="1"/>
  <c r="BG111" i="1"/>
  <c r="BF111" i="1"/>
  <c r="AX111" i="1"/>
  <c r="AY111" i="1" s="1"/>
  <c r="AW111" i="1"/>
  <c r="AU111" i="1"/>
  <c r="AV111" i="1" s="1"/>
  <c r="AT111" i="1"/>
  <c r="AR111" i="1"/>
  <c r="AS111" i="1" s="1"/>
  <c r="BN110" i="1"/>
  <c r="BM110" i="1"/>
  <c r="BL110" i="1"/>
  <c r="BK110" i="1"/>
  <c r="BJ110" i="1"/>
  <c r="BI110" i="1"/>
  <c r="BH110" i="1"/>
  <c r="BG110" i="1"/>
  <c r="BF110" i="1"/>
  <c r="AX110" i="1"/>
  <c r="AY110" i="1" s="1"/>
  <c r="AW110" i="1"/>
  <c r="AV110" i="1"/>
  <c r="AU110" i="1"/>
  <c r="AT110" i="1"/>
  <c r="AR110" i="1"/>
  <c r="AS110" i="1" s="1"/>
  <c r="BN109" i="1"/>
  <c r="BM109" i="1"/>
  <c r="BL109" i="1"/>
  <c r="BK109" i="1"/>
  <c r="BJ109" i="1"/>
  <c r="BI109" i="1"/>
  <c r="BH109" i="1"/>
  <c r="BG109" i="1"/>
  <c r="BF109" i="1"/>
  <c r="AX109" i="1"/>
  <c r="AY109" i="1" s="1"/>
  <c r="AW109" i="1"/>
  <c r="AU109" i="1"/>
  <c r="AV109" i="1" s="1"/>
  <c r="AT109" i="1"/>
  <c r="AR109" i="1"/>
  <c r="AS109" i="1" s="1"/>
  <c r="AY114" i="1" l="1"/>
  <c r="AZ110" i="1"/>
  <c r="AZ111" i="1"/>
  <c r="AZ109" i="1"/>
  <c r="BN105" i="1"/>
  <c r="BM105" i="1"/>
  <c r="BL105" i="1"/>
  <c r="BK105" i="1"/>
  <c r="BJ105" i="1"/>
  <c r="BI105" i="1"/>
  <c r="BH105" i="1"/>
  <c r="BG105" i="1"/>
  <c r="BF105" i="1"/>
  <c r="AX105" i="1"/>
  <c r="AZ105" i="1" s="1"/>
  <c r="AW105" i="1"/>
  <c r="AU105" i="1"/>
  <c r="AV105" i="1" s="1"/>
  <c r="AT105" i="1"/>
  <c r="AR105" i="1"/>
  <c r="AS105" i="1" s="1"/>
  <c r="AY105" i="1" l="1"/>
  <c r="BN101" i="1"/>
  <c r="BM101" i="1"/>
  <c r="BL101" i="1"/>
  <c r="BK101" i="1"/>
  <c r="BJ101" i="1"/>
  <c r="BI101" i="1"/>
  <c r="BH101" i="1"/>
  <c r="BG101" i="1"/>
  <c r="BF101" i="1"/>
  <c r="AX101" i="1"/>
  <c r="AZ101" i="1" s="1"/>
  <c r="AW101" i="1"/>
  <c r="AU101" i="1"/>
  <c r="AV101" i="1" s="1"/>
  <c r="AT101" i="1"/>
  <c r="AR101" i="1"/>
  <c r="AS101" i="1" s="1"/>
  <c r="AY101" i="1" l="1"/>
  <c r="BN100" i="1"/>
  <c r="BM100" i="1"/>
  <c r="BL100" i="1"/>
  <c r="BK100" i="1"/>
  <c r="BJ100" i="1"/>
  <c r="BI100" i="1"/>
  <c r="BH100" i="1"/>
  <c r="BG100" i="1"/>
  <c r="BF100" i="1"/>
  <c r="AX100" i="1"/>
  <c r="AZ100" i="1" s="1"/>
  <c r="AW100" i="1"/>
  <c r="AU100" i="1"/>
  <c r="AV100" i="1" s="1"/>
  <c r="AT100" i="1"/>
  <c r="AR100" i="1"/>
  <c r="AS100" i="1" s="1"/>
  <c r="AY100" i="1" l="1"/>
  <c r="BF98" i="1"/>
  <c r="BG98" i="1"/>
  <c r="BH98" i="1"/>
  <c r="BI98" i="1"/>
  <c r="BJ98" i="1"/>
  <c r="BK98" i="1"/>
  <c r="BL98" i="1"/>
  <c r="BM98" i="1"/>
  <c r="BN98" i="1"/>
  <c r="BF99" i="1"/>
  <c r="BG99" i="1"/>
  <c r="BH99" i="1"/>
  <c r="BI99" i="1"/>
  <c r="BJ99" i="1"/>
  <c r="BK99" i="1"/>
  <c r="BL99" i="1"/>
  <c r="BM99" i="1"/>
  <c r="BN99" i="1"/>
  <c r="BF102" i="1"/>
  <c r="BG102" i="1"/>
  <c r="BH102" i="1"/>
  <c r="BI102" i="1"/>
  <c r="BJ102" i="1"/>
  <c r="BK102" i="1"/>
  <c r="BL102" i="1"/>
  <c r="BM102" i="1"/>
  <c r="BN102" i="1"/>
  <c r="BF103" i="1"/>
  <c r="BG103" i="1" s="1"/>
  <c r="BH103" i="1"/>
  <c r="BI103" i="1"/>
  <c r="BJ103" i="1" s="1"/>
  <c r="BK103" i="1"/>
  <c r="BL103" i="1"/>
  <c r="BM103" i="1" s="1"/>
  <c r="BN103" i="1"/>
  <c r="BF104" i="1"/>
  <c r="BG104" i="1" s="1"/>
  <c r="BH104" i="1"/>
  <c r="BI104" i="1"/>
  <c r="BJ104" i="1" s="1"/>
  <c r="BK104" i="1"/>
  <c r="BL104" i="1"/>
  <c r="BM104" i="1" s="1"/>
  <c r="BN104" i="1"/>
  <c r="BF106" i="1"/>
  <c r="BG106" i="1" s="1"/>
  <c r="BH106" i="1"/>
  <c r="BI106" i="1"/>
  <c r="BJ106" i="1" s="1"/>
  <c r="BK106" i="1"/>
  <c r="BL106" i="1"/>
  <c r="BM106" i="1" s="1"/>
  <c r="BN106" i="1"/>
  <c r="BF107" i="1"/>
  <c r="BG107" i="1" s="1"/>
  <c r="BH107" i="1"/>
  <c r="BI107" i="1"/>
  <c r="BJ107" i="1" s="1"/>
  <c r="BK107" i="1"/>
  <c r="BL107" i="1"/>
  <c r="BM107" i="1" s="1"/>
  <c r="BN107" i="1"/>
  <c r="BF108" i="1"/>
  <c r="BG108" i="1"/>
  <c r="BH108" i="1"/>
  <c r="BI108" i="1"/>
  <c r="BJ108" i="1"/>
  <c r="BK108" i="1"/>
  <c r="BL108" i="1"/>
  <c r="BM108" i="1"/>
  <c r="BN108" i="1"/>
  <c r="BF95" i="1"/>
  <c r="BG95" i="1"/>
  <c r="BH95" i="1"/>
  <c r="BI95" i="1"/>
  <c r="BJ95" i="1"/>
  <c r="BK95" i="1"/>
  <c r="BL95" i="1"/>
  <c r="BM95" i="1"/>
  <c r="BN95" i="1"/>
  <c r="BF96" i="1"/>
  <c r="BG96" i="1"/>
  <c r="BH96" i="1"/>
  <c r="BI96" i="1"/>
  <c r="BJ96" i="1"/>
  <c r="BK96" i="1"/>
  <c r="BL96" i="1"/>
  <c r="BM96" i="1"/>
  <c r="BN96" i="1"/>
  <c r="BF97" i="1"/>
  <c r="BG97" i="1"/>
  <c r="BH97" i="1"/>
  <c r="BI97" i="1"/>
  <c r="BJ97" i="1"/>
  <c r="BK97" i="1"/>
  <c r="BL97" i="1"/>
  <c r="BM97" i="1"/>
  <c r="BN97"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2" i="1"/>
  <c r="AS102" i="1"/>
  <c r="AT102" i="1"/>
  <c r="AU102" i="1"/>
  <c r="AV102" i="1"/>
  <c r="AW102" i="1"/>
  <c r="AX102" i="1"/>
  <c r="AY102" i="1"/>
  <c r="AZ102" i="1"/>
  <c r="AR103" i="1"/>
  <c r="AS103" i="1"/>
  <c r="AT103" i="1"/>
  <c r="AU103" i="1"/>
  <c r="AV103" i="1"/>
  <c r="AW103" i="1"/>
  <c r="AX103" i="1"/>
  <c r="AY103" i="1"/>
  <c r="AZ103" i="1"/>
  <c r="AR104" i="1"/>
  <c r="AS104" i="1"/>
  <c r="AT104" i="1"/>
  <c r="AU104" i="1"/>
  <c r="AV104" i="1"/>
  <c r="AW104" i="1"/>
  <c r="AX104" i="1"/>
  <c r="AY104" i="1"/>
  <c r="AZ104" i="1"/>
  <c r="AR106" i="1"/>
  <c r="AS106" i="1"/>
  <c r="AT106" i="1"/>
  <c r="AU106" i="1"/>
  <c r="AV106" i="1"/>
  <c r="AW106" i="1"/>
  <c r="AX106" i="1"/>
  <c r="AY106" i="1"/>
  <c r="AZ106" i="1"/>
  <c r="AR107" i="1"/>
  <c r="AS107" i="1"/>
  <c r="AT107" i="1"/>
  <c r="AU107" i="1"/>
  <c r="AV107" i="1"/>
  <c r="AW107" i="1"/>
  <c r="AX107" i="1"/>
  <c r="AY107" i="1"/>
  <c r="AZ107" i="1"/>
  <c r="AR108" i="1"/>
  <c r="AS108" i="1" s="1"/>
  <c r="AT108" i="1"/>
  <c r="AU108" i="1"/>
  <c r="AV108" i="1" s="1"/>
  <c r="AW108" i="1"/>
  <c r="AX108" i="1"/>
  <c r="AY108" i="1" s="1"/>
  <c r="AZ108" i="1" l="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AX68" i="1"/>
  <c r="AY68" i="1"/>
  <c r="AZ68" i="1"/>
  <c r="AX69" i="1"/>
  <c r="AY69" i="1"/>
  <c r="AZ69" i="1"/>
  <c r="AX70" i="1"/>
  <c r="AY70" i="1"/>
  <c r="AZ70" i="1"/>
  <c r="AU68" i="1"/>
  <c r="AV68" i="1"/>
  <c r="AW68" i="1"/>
  <c r="AU69" i="1"/>
  <c r="AV69" i="1"/>
  <c r="AW69" i="1"/>
  <c r="AU70" i="1"/>
  <c r="AV70" i="1"/>
  <c r="AW70" i="1"/>
  <c r="AR68" i="1"/>
  <c r="AS68" i="1"/>
  <c r="AT68" i="1"/>
  <c r="AR69" i="1"/>
  <c r="AS69" i="1"/>
  <c r="AT69" i="1"/>
  <c r="AR70" i="1"/>
  <c r="AS70" i="1"/>
  <c r="AT70" i="1"/>
  <c r="BN59" i="1" l="1"/>
  <c r="BM59" i="1"/>
  <c r="BL59" i="1"/>
  <c r="BK59" i="1"/>
  <c r="BJ59" i="1"/>
  <c r="BI59" i="1"/>
  <c r="BH59" i="1"/>
  <c r="BG59" i="1"/>
  <c r="BF59" i="1"/>
  <c r="AZ59" i="1"/>
  <c r="AY59" i="1"/>
  <c r="AX59" i="1"/>
  <c r="AW59" i="1"/>
  <c r="AV59" i="1"/>
  <c r="AU59" i="1"/>
  <c r="AT59" i="1"/>
  <c r="AS59" i="1"/>
  <c r="AR59" i="1"/>
  <c r="BN58" i="1" l="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l="1"/>
  <c r="BM55" i="1"/>
  <c r="BL55" i="1"/>
  <c r="BK55" i="1"/>
  <c r="BJ55" i="1"/>
  <c r="BI55" i="1"/>
  <c r="BH55" i="1"/>
  <c r="BG55" i="1"/>
  <c r="BF55" i="1"/>
  <c r="AZ55" i="1"/>
  <c r="AY55" i="1"/>
  <c r="AX55" i="1"/>
  <c r="AW55" i="1"/>
  <c r="AV55" i="1"/>
  <c r="AU55" i="1"/>
  <c r="AT55" i="1"/>
  <c r="AS55" i="1"/>
  <c r="AR55" i="1"/>
  <c r="BF53" i="1"/>
  <c r="BG53" i="1"/>
  <c r="BH53" i="1"/>
  <c r="BI53" i="1"/>
  <c r="BJ53" i="1"/>
  <c r="BK53" i="1"/>
  <c r="BL53" i="1"/>
  <c r="BM53" i="1"/>
  <c r="BN53" i="1"/>
  <c r="AR53" i="1"/>
  <c r="AS53" i="1"/>
  <c r="AT53" i="1"/>
  <c r="AU53" i="1"/>
  <c r="AV53" i="1"/>
  <c r="AW53" i="1"/>
  <c r="AX53" i="1"/>
  <c r="AY53" i="1"/>
  <c r="AZ53" i="1"/>
  <c r="BN54" i="1" l="1"/>
  <c r="BM54" i="1"/>
  <c r="BL54" i="1"/>
  <c r="BK54" i="1"/>
  <c r="BJ54" i="1"/>
  <c r="BI54" i="1"/>
  <c r="BH54" i="1"/>
  <c r="BG54" i="1"/>
  <c r="BF54" i="1"/>
  <c r="AZ54" i="1"/>
  <c r="AY54" i="1"/>
  <c r="AX54" i="1"/>
  <c r="AW54" i="1"/>
  <c r="AV54" i="1"/>
  <c r="AU54" i="1"/>
  <c r="AT54" i="1"/>
  <c r="AS54" i="1"/>
  <c r="AR54" i="1"/>
  <c r="BN52" i="1"/>
  <c r="BM52" i="1"/>
  <c r="BL52" i="1"/>
  <c r="BK52" i="1"/>
  <c r="BJ52" i="1"/>
  <c r="BI52" i="1"/>
  <c r="BH52" i="1"/>
  <c r="BG52" i="1"/>
  <c r="BF52" i="1"/>
  <c r="AZ52" i="1"/>
  <c r="AY52" i="1"/>
  <c r="AX52" i="1"/>
  <c r="AW52" i="1"/>
  <c r="AV52" i="1"/>
  <c r="AU52" i="1"/>
  <c r="AT52" i="1"/>
  <c r="AS52" i="1"/>
  <c r="AR52" i="1"/>
  <c r="BN51" i="1" l="1"/>
  <c r="BM51" i="1"/>
  <c r="BL51" i="1"/>
  <c r="BK51" i="1"/>
  <c r="BJ51" i="1"/>
  <c r="BI51" i="1"/>
  <c r="BH51" i="1"/>
  <c r="BG51" i="1"/>
  <c r="BF51" i="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F19" i="1" l="1"/>
  <c r="BG19" i="1" s="1"/>
  <c r="BH19" i="1"/>
  <c r="BI19" i="1"/>
  <c r="BJ19" i="1" s="1"/>
  <c r="BK19" i="1"/>
  <c r="BL19" i="1"/>
  <c r="BM19" i="1" s="1"/>
  <c r="BN19" i="1"/>
  <c r="AR19" i="1"/>
  <c r="AS19" i="1"/>
  <c r="AT19" i="1"/>
  <c r="AU19" i="1"/>
  <c r="AV19" i="1"/>
  <c r="AW19" i="1"/>
  <c r="AX19" i="1"/>
  <c r="AY19" i="1"/>
  <c r="AZ19" i="1"/>
  <c r="A19" i="1" l="1"/>
  <c r="A20" i="1" s="1"/>
  <c r="A21" i="1" s="1"/>
  <c r="A22" i="1" s="1"/>
  <c r="A23" i="1" s="1"/>
  <c r="A24" i="1" s="1"/>
  <c r="A25" i="1" s="1"/>
  <c r="A26" i="1" s="1"/>
  <c r="A27" i="1" s="1"/>
  <c r="A28" i="1" s="1"/>
  <c r="A29" i="1" s="1"/>
  <c r="A30" i="1" s="1"/>
  <c r="A31" i="1" s="1"/>
  <c r="A32" i="1" s="1"/>
  <c r="A33" i="1" s="1"/>
  <c r="A34" i="1" s="1"/>
  <c r="A35" i="1" s="1"/>
  <c r="A36" i="1" s="1"/>
  <c r="A37" i="1" s="1"/>
  <c r="BI20" i="1"/>
  <c r="BL21" i="1"/>
  <c r="A38" i="1" l="1"/>
  <c r="A39" i="1" s="1"/>
  <c r="A40" i="1" s="1"/>
  <c r="A41" i="1" s="1"/>
  <c r="A42" i="1" s="1"/>
  <c r="A43" i="1" s="1"/>
  <c r="A44" i="1" s="1"/>
  <c r="A45" i="1" s="1"/>
  <c r="A46" i="1" s="1"/>
  <c r="A47" i="1" s="1"/>
  <c r="A48" i="1" s="1"/>
  <c r="A49" i="1" l="1"/>
  <c r="A50" i="1" s="1"/>
  <c r="A51" i="1" s="1"/>
  <c r="A52" i="1" l="1"/>
  <c r="A53" i="1" s="1"/>
  <c r="A54" i="1" s="1"/>
  <c r="A55" i="1" s="1"/>
  <c r="A56" i="1" s="1"/>
  <c r="A57" i="1" s="1"/>
  <c r="A58" i="1" s="1"/>
  <c r="A59" i="1" s="1"/>
  <c r="A60" i="1" s="1"/>
  <c r="A61" i="1" s="1"/>
  <c r="A62" i="1" s="1"/>
  <c r="A63" i="1" s="1"/>
  <c r="A64" i="1" s="1"/>
  <c r="A65" i="1" s="1"/>
  <c r="A66" i="1" s="1"/>
  <c r="A67" i="1" s="1"/>
  <c r="A68" i="1" l="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l="1"/>
  <c r="A96" i="1" s="1"/>
  <c r="A97" i="1" s="1"/>
  <c r="A98" i="1" s="1"/>
  <c r="A99" i="1" s="1"/>
  <c r="A100" i="1" s="1"/>
  <c r="BN94" i="1"/>
  <c r="BM94" i="1"/>
  <c r="BL94" i="1"/>
  <c r="BK94" i="1"/>
  <c r="BJ94" i="1"/>
  <c r="BI94" i="1"/>
  <c r="BH94" i="1"/>
  <c r="BG94" i="1"/>
  <c r="BF94" i="1"/>
  <c r="AX94" i="1"/>
  <c r="AY94" i="1" s="1"/>
  <c r="AW94" i="1"/>
  <c r="AU94" i="1"/>
  <c r="AV94" i="1" s="1"/>
  <c r="AT94" i="1"/>
  <c r="AR94" i="1"/>
  <c r="AS94" i="1" s="1"/>
  <c r="BN93" i="1"/>
  <c r="BM93" i="1"/>
  <c r="BL93" i="1"/>
  <c r="BK93" i="1"/>
  <c r="BJ93" i="1"/>
  <c r="BI93" i="1"/>
  <c r="BH93" i="1"/>
  <c r="BG93" i="1"/>
  <c r="BF93" i="1"/>
  <c r="AX93" i="1"/>
  <c r="AY93" i="1" s="1"/>
  <c r="AW93" i="1"/>
  <c r="AU93" i="1"/>
  <c r="AV93" i="1" s="1"/>
  <c r="AT93" i="1"/>
  <c r="AR93" i="1"/>
  <c r="AS93" i="1" s="1"/>
  <c r="A101" i="1" l="1"/>
  <c r="A102" i="1" s="1"/>
  <c r="A103" i="1" s="1"/>
  <c r="A104" i="1" s="1"/>
  <c r="AZ94" i="1"/>
  <c r="AZ93" i="1"/>
  <c r="BN92" i="1"/>
  <c r="BM92" i="1"/>
  <c r="BL92" i="1"/>
  <c r="BK92" i="1"/>
  <c r="BJ92" i="1"/>
  <c r="BI92" i="1"/>
  <c r="BH92" i="1"/>
  <c r="BG92" i="1"/>
  <c r="BF92" i="1"/>
  <c r="AZ92" i="1"/>
  <c r="AY92" i="1"/>
  <c r="AX92" i="1"/>
  <c r="AW92" i="1"/>
  <c r="AV92" i="1"/>
  <c r="AU92" i="1"/>
  <c r="AT92" i="1"/>
  <c r="AS92" i="1"/>
  <c r="AR92" i="1"/>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L87" i="1"/>
  <c r="BM87" i="1" s="1"/>
  <c r="BK87" i="1"/>
  <c r="BI87" i="1"/>
  <c r="BJ87" i="1" s="1"/>
  <c r="BH87" i="1"/>
  <c r="BF87" i="1"/>
  <c r="BG87" i="1" s="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L76" i="1"/>
  <c r="BM76" i="1" s="1"/>
  <c r="BK76" i="1"/>
  <c r="BI76" i="1"/>
  <c r="BJ76" i="1" s="1"/>
  <c r="BH76" i="1"/>
  <c r="BF76" i="1"/>
  <c r="BG76" i="1" s="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c r="BM62" i="1"/>
  <c r="BL62" i="1"/>
  <c r="BK62" i="1"/>
  <c r="BJ62" i="1"/>
  <c r="BI62" i="1"/>
  <c r="BH62" i="1"/>
  <c r="BG62" i="1"/>
  <c r="BF62" i="1"/>
  <c r="AZ62" i="1"/>
  <c r="AY62" i="1"/>
  <c r="AX62" i="1"/>
  <c r="AW62" i="1"/>
  <c r="AV62" i="1"/>
  <c r="AU62" i="1"/>
  <c r="AT62" i="1"/>
  <c r="AS62" i="1"/>
  <c r="AR62"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48" i="1" l="1"/>
  <c r="BM48" i="1"/>
  <c r="BL48" i="1"/>
  <c r="BK48" i="1"/>
  <c r="BJ48" i="1"/>
  <c r="BI48" i="1"/>
  <c r="BH48" i="1"/>
  <c r="BG48" i="1"/>
  <c r="BF48" i="1"/>
  <c r="AZ48" i="1"/>
  <c r="AY48" i="1"/>
  <c r="AX48" i="1"/>
  <c r="AW48" i="1"/>
  <c r="AV48" i="1"/>
  <c r="AU48" i="1"/>
  <c r="AT48" i="1"/>
  <c r="AS48" i="1"/>
  <c r="AR48" i="1"/>
  <c r="BN47" i="1"/>
  <c r="BM47" i="1"/>
  <c r="BL47" i="1"/>
  <c r="BK47" i="1"/>
  <c r="BJ47" i="1"/>
  <c r="BI47" i="1"/>
  <c r="BH47" i="1"/>
  <c r="BG47" i="1"/>
  <c r="BF47" i="1"/>
  <c r="AZ47" i="1"/>
  <c r="AY47" i="1"/>
  <c r="AX47" i="1"/>
  <c r="AW47" i="1"/>
  <c r="AV47" i="1"/>
  <c r="AU47" i="1"/>
  <c r="AT47" i="1"/>
  <c r="AS47" i="1"/>
  <c r="AR47" i="1"/>
  <c r="BN46" i="1"/>
  <c r="BM46" i="1"/>
  <c r="BL46" i="1"/>
  <c r="BK46" i="1"/>
  <c r="BJ46" i="1"/>
  <c r="BI46" i="1"/>
  <c r="BH46" i="1"/>
  <c r="BG46" i="1"/>
  <c r="BF46" i="1"/>
  <c r="AZ46" i="1"/>
  <c r="AY46" i="1"/>
  <c r="AX46" i="1"/>
  <c r="AW46" i="1"/>
  <c r="AV46" i="1"/>
  <c r="AU46" i="1"/>
  <c r="AT46" i="1"/>
  <c r="AS46" i="1"/>
  <c r="AR46" i="1"/>
  <c r="BN45" i="1"/>
  <c r="BM45" i="1"/>
  <c r="BL45" i="1"/>
  <c r="BK45" i="1"/>
  <c r="BJ45" i="1"/>
  <c r="BI45" i="1"/>
  <c r="BH45" i="1"/>
  <c r="BG45" i="1"/>
  <c r="BF45" i="1"/>
  <c r="AZ45" i="1"/>
  <c r="AY45" i="1"/>
  <c r="AX45" i="1"/>
  <c r="AW45" i="1"/>
  <c r="AV45" i="1"/>
  <c r="AU45" i="1"/>
  <c r="AT45" i="1"/>
  <c r="AS45" i="1"/>
  <c r="AR45" i="1"/>
  <c r="BN44" i="1" l="1"/>
  <c r="BL44" i="1"/>
  <c r="BM44" i="1" s="1"/>
  <c r="BK44" i="1"/>
  <c r="BI44" i="1"/>
  <c r="BJ44" i="1" s="1"/>
  <c r="BH44" i="1"/>
  <c r="BF44" i="1"/>
  <c r="BG44" i="1" s="1"/>
  <c r="AZ44" i="1"/>
  <c r="AY44" i="1"/>
  <c r="AX44" i="1"/>
  <c r="AW44" i="1"/>
  <c r="AV44" i="1"/>
  <c r="AU44" i="1"/>
  <c r="AT44" i="1"/>
  <c r="AS44" i="1"/>
  <c r="AR44" i="1"/>
  <c r="BN43" i="1"/>
  <c r="BM43" i="1"/>
  <c r="BL43" i="1"/>
  <c r="BK43" i="1"/>
  <c r="BJ43" i="1"/>
  <c r="BI43" i="1"/>
  <c r="BH43" i="1"/>
  <c r="BG43" i="1"/>
  <c r="BF43" i="1"/>
  <c r="AZ43" i="1"/>
  <c r="AY43" i="1"/>
  <c r="AX43" i="1"/>
  <c r="AW43" i="1"/>
  <c r="AV43" i="1"/>
  <c r="AU43" i="1"/>
  <c r="AT43" i="1"/>
  <c r="AS43" i="1"/>
  <c r="AR43" i="1"/>
  <c r="BN42" i="1"/>
  <c r="BL42" i="1"/>
  <c r="BM42" i="1" s="1"/>
  <c r="BK42" i="1"/>
  <c r="BI42" i="1"/>
  <c r="BJ42" i="1" s="1"/>
  <c r="BH42" i="1"/>
  <c r="BF42" i="1"/>
  <c r="BG42" i="1" s="1"/>
  <c r="AZ42" i="1"/>
  <c r="AY42" i="1"/>
  <c r="AX42" i="1"/>
  <c r="AW42" i="1"/>
  <c r="AV42" i="1"/>
  <c r="AU42" i="1"/>
  <c r="AT42" i="1"/>
  <c r="AS42" i="1"/>
  <c r="AR42" i="1"/>
  <c r="BF31" i="1" l="1"/>
  <c r="BG31" i="1"/>
  <c r="BH31" i="1"/>
  <c r="BI31" i="1"/>
  <c r="BJ31" i="1"/>
  <c r="BK31" i="1"/>
  <c r="BL31" i="1"/>
  <c r="BM31" i="1"/>
  <c r="BN31" i="1"/>
  <c r="AR31" i="1"/>
  <c r="AS31" i="1"/>
  <c r="AT31" i="1"/>
  <c r="AU31" i="1"/>
  <c r="AV31" i="1"/>
  <c r="AW31" i="1"/>
  <c r="AX31" i="1"/>
  <c r="AY31" i="1"/>
  <c r="AZ31" i="1"/>
  <c r="BF26" i="1" l="1"/>
  <c r="BG26" i="1"/>
  <c r="BH26" i="1"/>
  <c r="BI26" i="1"/>
  <c r="BJ26" i="1"/>
  <c r="BK26" i="1"/>
  <c r="BL26" i="1"/>
  <c r="BM26" i="1"/>
  <c r="BN26" i="1"/>
  <c r="BF27" i="1"/>
  <c r="BG27" i="1"/>
  <c r="BH27" i="1"/>
  <c r="BI27" i="1"/>
  <c r="BJ27" i="1"/>
  <c r="BK27" i="1"/>
  <c r="BL27" i="1"/>
  <c r="BM27" i="1"/>
  <c r="BN27" i="1"/>
  <c r="BF28" i="1"/>
  <c r="BG28" i="1"/>
  <c r="BH28" i="1"/>
  <c r="BI28" i="1"/>
  <c r="BJ28" i="1"/>
  <c r="BK28" i="1"/>
  <c r="BL28" i="1"/>
  <c r="BM28" i="1"/>
  <c r="BN28" i="1"/>
  <c r="AR26" i="1"/>
  <c r="AS26" i="1"/>
  <c r="AT26" i="1"/>
  <c r="AU26" i="1"/>
  <c r="AV26" i="1"/>
  <c r="AW26" i="1"/>
  <c r="AX26" i="1"/>
  <c r="AY26" i="1"/>
  <c r="AZ26" i="1"/>
  <c r="AR27" i="1"/>
  <c r="AS27" i="1"/>
  <c r="AT27" i="1"/>
  <c r="AU27" i="1"/>
  <c r="AV27" i="1"/>
  <c r="AW27" i="1"/>
  <c r="AX27" i="1"/>
  <c r="AY27" i="1"/>
  <c r="AZ27" i="1"/>
  <c r="AR28" i="1"/>
  <c r="AS28" i="1"/>
  <c r="AT28" i="1"/>
  <c r="AU28" i="1"/>
  <c r="AV28" i="1"/>
  <c r="AW28" i="1"/>
  <c r="AX28" i="1"/>
  <c r="AY28" i="1"/>
  <c r="AZ28" i="1"/>
  <c r="BF35" i="1" l="1"/>
  <c r="BG35" i="1"/>
  <c r="BH35" i="1"/>
  <c r="BI35" i="1"/>
  <c r="BJ35" i="1"/>
  <c r="BK35" i="1"/>
  <c r="BL35" i="1"/>
  <c r="BM35" i="1"/>
  <c r="BN35" i="1"/>
  <c r="BF36" i="1"/>
  <c r="BG36" i="1"/>
  <c r="BH36" i="1"/>
  <c r="BI36" i="1"/>
  <c r="BJ36" i="1"/>
  <c r="BK36" i="1"/>
  <c r="BL36" i="1"/>
  <c r="BM36" i="1"/>
  <c r="BN36" i="1"/>
  <c r="AR35" i="1"/>
  <c r="AS35" i="1"/>
  <c r="AT35" i="1"/>
  <c r="AU35" i="1"/>
  <c r="AV35" i="1"/>
  <c r="AW35" i="1"/>
  <c r="AX35" i="1"/>
  <c r="AY35" i="1"/>
  <c r="AZ35" i="1"/>
  <c r="AR36" i="1"/>
  <c r="AS36" i="1"/>
  <c r="AT36" i="1"/>
  <c r="AU36" i="1"/>
  <c r="AV36" i="1"/>
  <c r="AW36" i="1"/>
  <c r="AX36" i="1"/>
  <c r="AY36" i="1"/>
  <c r="AZ36" i="1"/>
  <c r="BF22" i="1"/>
  <c r="BG22" i="1" s="1"/>
  <c r="BH22" i="1"/>
  <c r="BI22" i="1"/>
  <c r="BJ22" i="1" s="1"/>
  <c r="BK22" i="1"/>
  <c r="BL22" i="1"/>
  <c r="BM22" i="1" s="1"/>
  <c r="BN22" i="1"/>
  <c r="AR22" i="1"/>
  <c r="AS22" i="1"/>
  <c r="AU22" i="1"/>
  <c r="AV22" i="1"/>
  <c r="AW22" i="1"/>
  <c r="AX22" i="1"/>
  <c r="AY22" i="1"/>
  <c r="AZ22" i="1"/>
  <c r="AT22" i="1"/>
  <c r="BF17" i="1"/>
  <c r="BG17" i="1" s="1"/>
  <c r="BH17" i="1"/>
  <c r="BI17" i="1"/>
  <c r="BJ17" i="1" s="1"/>
  <c r="BK17" i="1"/>
  <c r="BL17" i="1"/>
  <c r="BM17" i="1" s="1"/>
  <c r="BN17" i="1"/>
  <c r="BF18" i="1"/>
  <c r="BG18" i="1" s="1"/>
  <c r="BH18" i="1"/>
  <c r="BI18" i="1"/>
  <c r="BJ18" i="1" s="1"/>
  <c r="BK18" i="1"/>
  <c r="BL18" i="1"/>
  <c r="BM18" i="1" s="1"/>
  <c r="BN18" i="1"/>
  <c r="BF20" i="1"/>
  <c r="BG20" i="1" s="1"/>
  <c r="BH20" i="1"/>
  <c r="BJ20" i="1"/>
  <c r="BK20" i="1"/>
  <c r="BL20" i="1"/>
  <c r="BM20" i="1" s="1"/>
  <c r="BN20" i="1"/>
  <c r="BF21" i="1"/>
  <c r="BG21" i="1" s="1"/>
  <c r="BH21" i="1"/>
  <c r="BI21" i="1"/>
  <c r="BJ21" i="1" s="1"/>
  <c r="BK21" i="1"/>
  <c r="BM21" i="1"/>
  <c r="BN21" i="1"/>
  <c r="AR17" i="1"/>
  <c r="AS17" i="1"/>
  <c r="AT17" i="1"/>
  <c r="AU17" i="1"/>
  <c r="AV17" i="1"/>
  <c r="AW17" i="1"/>
  <c r="AX17" i="1"/>
  <c r="AY17" i="1"/>
  <c r="AZ17" i="1"/>
  <c r="AR18" i="1"/>
  <c r="AS18" i="1"/>
  <c r="AT18" i="1"/>
  <c r="AU18" i="1"/>
  <c r="AV18" i="1"/>
  <c r="AW18" i="1"/>
  <c r="AX18" i="1"/>
  <c r="AY18" i="1"/>
  <c r="AZ18" i="1"/>
  <c r="AR20" i="1"/>
  <c r="AS20" i="1"/>
  <c r="AT20" i="1"/>
  <c r="AU20" i="1"/>
  <c r="AV20" i="1"/>
  <c r="AW20" i="1"/>
  <c r="AX20" i="1"/>
  <c r="AY20" i="1"/>
  <c r="AZ20" i="1"/>
  <c r="AR21" i="1"/>
  <c r="AS21" i="1"/>
  <c r="AT21" i="1"/>
  <c r="AU21" i="1"/>
  <c r="AV21" i="1"/>
  <c r="AW21" i="1"/>
  <c r="AX21" i="1"/>
  <c r="AY21" i="1"/>
  <c r="AZ21" i="1"/>
  <c r="AR16" i="1" l="1"/>
  <c r="AS16" i="1"/>
  <c r="AT16" i="1"/>
  <c r="AU16" i="1"/>
  <c r="AV16" i="1"/>
  <c r="AW16" i="1"/>
  <c r="AX16" i="1"/>
  <c r="AY16" i="1"/>
  <c r="AZ16"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9" i="1"/>
  <c r="AS29" i="1"/>
  <c r="AT29" i="1"/>
  <c r="AU29" i="1"/>
  <c r="AV29" i="1"/>
  <c r="AW29" i="1"/>
  <c r="AX29" i="1"/>
  <c r="AY29" i="1"/>
  <c r="AZ29" i="1"/>
  <c r="AR30" i="1"/>
  <c r="AS30" i="1"/>
  <c r="AT30" i="1"/>
  <c r="AU30" i="1"/>
  <c r="AV30" i="1"/>
  <c r="AW30" i="1"/>
  <c r="AX30" i="1"/>
  <c r="AY30" i="1"/>
  <c r="AZ30"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BF16" i="1"/>
  <c r="BG16" i="1" s="1"/>
  <c r="BH16" i="1"/>
  <c r="BI16" i="1"/>
  <c r="BJ16" i="1" s="1"/>
  <c r="BK16" i="1"/>
  <c r="BL16" i="1"/>
  <c r="BM16" i="1" s="1"/>
  <c r="BN16" i="1"/>
  <c r="BF23" i="1"/>
  <c r="BG23" i="1"/>
  <c r="BH23" i="1"/>
  <c r="BI23" i="1"/>
  <c r="BJ23" i="1"/>
  <c r="BK23" i="1"/>
  <c r="BL23" i="1"/>
  <c r="BM23" i="1"/>
  <c r="BN23" i="1"/>
  <c r="BF24" i="1"/>
  <c r="BG24" i="1"/>
  <c r="BH24" i="1"/>
  <c r="BI24" i="1"/>
  <c r="BJ24" i="1"/>
  <c r="BK24" i="1"/>
  <c r="BL24" i="1"/>
  <c r="BM24" i="1" s="1"/>
  <c r="BN24" i="1"/>
  <c r="BF25" i="1"/>
  <c r="BG25" i="1"/>
  <c r="BH25" i="1"/>
  <c r="BI25" i="1"/>
  <c r="BJ25" i="1"/>
  <c r="BK25" i="1"/>
  <c r="BL25" i="1"/>
  <c r="BM25" i="1"/>
  <c r="BN25" i="1"/>
  <c r="BF29" i="1"/>
  <c r="BG29" i="1"/>
  <c r="BH29" i="1"/>
  <c r="BI29" i="1"/>
  <c r="BJ29" i="1"/>
  <c r="BK29" i="1"/>
  <c r="BL29" i="1"/>
  <c r="BM29" i="1"/>
  <c r="BN29" i="1"/>
  <c r="BF30" i="1"/>
  <c r="BG30" i="1"/>
  <c r="BH30" i="1"/>
  <c r="BI30" i="1"/>
  <c r="BJ30" i="1"/>
  <c r="BK30" i="1"/>
  <c r="BL30" i="1"/>
  <c r="BM30" i="1"/>
  <c r="BN30" i="1"/>
  <c r="BF32" i="1"/>
  <c r="BG32" i="1"/>
  <c r="BH32" i="1"/>
  <c r="BI32" i="1"/>
  <c r="BJ32" i="1"/>
  <c r="BK32" i="1"/>
  <c r="BL32" i="1"/>
  <c r="BM32" i="1"/>
  <c r="BN32" i="1"/>
  <c r="BF33" i="1"/>
  <c r="BG33" i="1"/>
  <c r="BH33" i="1"/>
  <c r="BI33" i="1"/>
  <c r="BJ33" i="1"/>
  <c r="BK33" i="1"/>
  <c r="BL33" i="1"/>
  <c r="BM33" i="1"/>
  <c r="BN33" i="1"/>
  <c r="BF34" i="1"/>
  <c r="BG34" i="1" s="1"/>
  <c r="BH34" i="1"/>
  <c r="BI34" i="1"/>
  <c r="BJ34" i="1"/>
  <c r="BK34" i="1"/>
  <c r="BL34" i="1"/>
  <c r="BM34" i="1"/>
  <c r="BN34"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Q10" i="1" l="1"/>
  <c r="BP10" i="1"/>
  <c r="BC10" i="1"/>
  <c r="BC14" i="1"/>
  <c r="BC9" i="1"/>
  <c r="BP12" i="1" l="1"/>
  <c r="BC13" i="1"/>
  <c r="BD14" i="1" s="1"/>
  <c r="BQ9" i="1"/>
  <c r="BP9" i="1"/>
  <c r="BP13" i="1"/>
  <c r="BP14" i="1"/>
  <c r="BQ14" i="1" l="1"/>
  <c r="BP11" i="1"/>
  <c r="BQ12" i="1" l="1"/>
  <c r="BD10" i="1" l="1"/>
  <c r="BD9" i="1"/>
  <c r="BC11" i="1" s="1"/>
  <c r="BC12" i="1" l="1"/>
  <c r="BD12" i="1" s="1"/>
</calcChain>
</file>

<file path=xl/sharedStrings.xml><?xml version="1.0" encoding="utf-8"?>
<sst xmlns="http://schemas.openxmlformats.org/spreadsheetml/2006/main" count="4670" uniqueCount="989">
  <si>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</si>
  <si>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</si>
  <si>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</si>
  <si>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</si>
  <si>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</si>
  <si>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</si>
  <si>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</si>
  <si>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</si>
  <si>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</si>
  <si>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</si>
  <si>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</si>
  <si>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</si>
  <si>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</si>
  <si>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</si>
  <si>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</si>
  <si>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</si>
  <si>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</si>
  <si>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</si>
  <si>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</si>
  <si>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</si>
  <si>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</si>
  <si>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</si>
  <si>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</si>
  <si>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</si>
  <si>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</si>
  <si>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</si>
  <si>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</si>
  <si>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</si>
  <si>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</si>
  <si>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</si>
  <si>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</si>
  <si>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</si>
  <si>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</si>
  <si>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</si>
  <si>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</si>
  <si>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</si>
  <si>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</si>
  <si>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</si>
  <si>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</si>
  <si>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</si>
  <si>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</si>
  <si>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</si>
  <si>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</si>
  <si>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</si>
  <si>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</si>
  <si>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</si>
  <si>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</si>
  <si>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</si>
  <si>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</si>
  <si>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</si>
  <si>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</si>
  <si>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</si>
  <si>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</si>
  <si>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</si>
  <si>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</si>
  <si>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</si>
  <si>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</si>
  <si>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</si>
  <si>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Coordonate GPS sfârșit / GPS coordinates-end</t>
  </si>
  <si>
    <t>Program bugetat</t>
  </si>
  <si>
    <t>Sarbatoare legala</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</si>
  <si>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</si>
  <si>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</si>
  <si>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</si>
  <si>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</si>
  <si>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</si>
  <si>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</si>
  <si>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</si>
  <si>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</si>
  <si>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</si>
  <si>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</si>
  <si>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</si>
  <si>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</si>
  <si>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</si>
  <si>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</si>
  <si>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</si>
  <si>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EVIDENȚA LIMITĂRILOR ȘI/SAU ÎNTRERUPERILOR PLANIFICATE ȘI NEPLANIFICATE pentru anul gazier 2021 - 2022 / RECORD OF THE PLANNED AND UNPLANNED LIMITATIONS AND/OR INTERRUPTIONS related to the gas year 2021 - 2022</t>
  </si>
  <si>
    <t>Ziua Unirii Principatelor României</t>
  </si>
  <si>
    <t>A doua zi de Paste Ortodox</t>
  </si>
  <si>
    <t>A doua zi de Rusalii</t>
  </si>
  <si>
    <t>Adormirea Maicii Domnului</t>
  </si>
  <si>
    <t>x</t>
  </si>
  <si>
    <t>Bisericani</t>
  </si>
  <si>
    <t>SM0461D0</t>
  </si>
  <si>
    <t>SM0458D0</t>
  </si>
  <si>
    <t>Stejaru</t>
  </si>
  <si>
    <t>SM0459D0</t>
  </si>
  <si>
    <t>Bicaz</t>
  </si>
  <si>
    <t>-</t>
  </si>
  <si>
    <t>octombrie - decembrie 2021</t>
  </si>
  <si>
    <t>Bacău</t>
  </si>
  <si>
    <t>Brașov</t>
  </si>
  <si>
    <t>Pregătire conductă 24” Paltin - Schitu Golești pentru transformare în conductă godevilabilă (jud. Argeș)</t>
  </si>
  <si>
    <t>Câmpulung</t>
  </si>
  <si>
    <t>Argeș</t>
  </si>
  <si>
    <t>SM0429D0</t>
  </si>
  <si>
    <t>SC Edilul Câmpulung</t>
  </si>
  <si>
    <t>SM-CF001</t>
  </si>
  <si>
    <t>SC Edilul C.G.A. SA</t>
  </si>
  <si>
    <t>SM0874D0</t>
  </si>
  <si>
    <t>SC Complex Holcim Câmpulung Sediu</t>
  </si>
  <si>
    <t>SC Holcim (România) SA</t>
  </si>
  <si>
    <t>SM0078D0</t>
  </si>
  <si>
    <t>SC Romturingia Câmpulung</t>
  </si>
  <si>
    <t>SC Romturingia SRL</t>
  </si>
  <si>
    <t>SM0213D1</t>
  </si>
  <si>
    <t>SC Holcim Câmpulung</t>
  </si>
  <si>
    <t>SM0213D2</t>
  </si>
  <si>
    <t>SC Carmeuse Holding Câmpulung</t>
  </si>
  <si>
    <t>SC Carmeuse Holding SRL</t>
  </si>
  <si>
    <t>Valea Mare Pravăț</t>
  </si>
  <si>
    <t>SM0213D3</t>
  </si>
  <si>
    <t>SC Star Multitrade Pravăț</t>
  </si>
  <si>
    <t>SM-SD001</t>
  </si>
  <si>
    <t>SC Distrigaz Sud Rețele</t>
  </si>
  <si>
    <t>SM0216D0</t>
  </si>
  <si>
    <t>Câmpulung Muscel</t>
  </si>
  <si>
    <t>Lerești</t>
  </si>
  <si>
    <t>SM1242D0</t>
  </si>
  <si>
    <t>Podu Dâmboviței</t>
  </si>
  <si>
    <t>SM1088D0</t>
  </si>
  <si>
    <t>Rucăr</t>
  </si>
  <si>
    <t>SM0938D0</t>
  </si>
  <si>
    <t>Distrigaz Sud Rețele</t>
  </si>
  <si>
    <t>Craiova</t>
  </si>
  <si>
    <t>iulie - septembrie 2022</t>
  </si>
  <si>
    <t>Pregătire conductă 28” Seleuș - Cristur - Bățani pentru transformare în conductă godevilabilă, etapa 2B (jud. Harghita)</t>
  </si>
  <si>
    <t>Secuieni HG</t>
  </si>
  <si>
    <t>Harghita</t>
  </si>
  <si>
    <t>SM0374D0</t>
  </si>
  <si>
    <t>Secuieni I HG</t>
  </si>
  <si>
    <t>SM0374D1</t>
  </si>
  <si>
    <t>Secuieni II HG</t>
  </si>
  <si>
    <t>Cristuru Secuiesc</t>
  </si>
  <si>
    <t>SM0373D0</t>
  </si>
  <si>
    <t>Porumbenii Mici</t>
  </si>
  <si>
    <t>SM0382D0</t>
  </si>
  <si>
    <t>Porumbenii Mari</t>
  </si>
  <si>
    <t>SM0383D0</t>
  </si>
  <si>
    <t>Lutița</t>
  </si>
  <si>
    <t>SM0384D0</t>
  </si>
  <si>
    <t>Hargaz Harghita Gaz</t>
  </si>
  <si>
    <t>Delgaz Grid</t>
  </si>
  <si>
    <t>aprilie - iunie 2022</t>
  </si>
  <si>
    <t>Conductă de transport gaze naturale Nadeș - Sighișoara</t>
  </si>
  <si>
    <t>Hetiur</t>
  </si>
  <si>
    <t>Mureș</t>
  </si>
  <si>
    <t>SM0834D0</t>
  </si>
  <si>
    <t>Înlocuire tronson pe conducta de transport gaze naturale 8” racord SRM Poiana Brașov</t>
  </si>
  <si>
    <t>Poiana Brașov</t>
  </si>
  <si>
    <t>Braşov</t>
  </si>
  <si>
    <t>SM0054D0</t>
  </si>
  <si>
    <t>SM1113D0</t>
  </si>
  <si>
    <t>Poiana Sticlăriei</t>
  </si>
  <si>
    <t>SM0456D0</t>
  </si>
  <si>
    <t>Spitalul de Pneumoftiziologie Bisericani</t>
  </si>
  <si>
    <t>Vaduri</t>
  </si>
  <si>
    <t>Neamț</t>
  </si>
  <si>
    <t>SC Unopan Vaduri</t>
  </si>
  <si>
    <t>SM0457D0</t>
  </si>
  <si>
    <t>SC Unopan SRL</t>
  </si>
  <si>
    <t>SC Kober Vaduri</t>
  </si>
  <si>
    <t>SC Kober SRL - Sucursala Vaduri</t>
  </si>
  <si>
    <t>SM1052D0</t>
  </si>
  <si>
    <t>Punere în siguranță traversare aeriană peste canal râul Bistrița cu conducta 12” Piatra Neamț - Bicaz, zona Pângărați</t>
  </si>
  <si>
    <t>Punere în siguranță traversare aeriană peste canal râu Bistrița cu conducta 12” Piatra Neamț - Bicaz, zona Bicaz</t>
  </si>
  <si>
    <t>Punere în siguranță subtraversare râu Moldovița cu conducta de transport gaze naturale 12” Frasin - Câmpulung Moldovenesc, zona localității Vama</t>
  </si>
  <si>
    <t>SM1126D0</t>
  </si>
  <si>
    <t>Câmpulung Moldovenesc</t>
  </si>
  <si>
    <t>PMDI 2021_cap.A_2.1.B.10</t>
  </si>
  <si>
    <t>Nova Power&amp;Gas</t>
  </si>
  <si>
    <t>Suceava</t>
  </si>
  <si>
    <t>Punere în siguranță conductă 20” Medieșu Aurit - Abrămuț, zona Culciu Mare</t>
  </si>
  <si>
    <t>Cluj</t>
  </si>
  <si>
    <t>Culciu</t>
  </si>
  <si>
    <t>SM1083D0</t>
  </si>
  <si>
    <t>CPL Concordia</t>
  </si>
  <si>
    <t>Culciu Mare</t>
  </si>
  <si>
    <t>Satu Mare</t>
  </si>
  <si>
    <t>Punere în siguranță traversare aeriană peste canal râul Bistrița cu conducta 12” Piatra Neamț - Bicaz, zona Stejaru</t>
  </si>
  <si>
    <t>ianuarie - martie 2022</t>
  </si>
  <si>
    <t>Punere în siguranță subtraversare râu Bistrița cu conducta 12” Piatra Neamț - Bicaz, în zona Viișoara</t>
  </si>
  <si>
    <t>Mărire capacitate SRM Brașov IV, jud. Brașov</t>
  </si>
  <si>
    <t>SM1135D0</t>
  </si>
  <si>
    <t>Brașov IV</t>
  </si>
  <si>
    <t>Racord și SRM Turnătorie Silnef Metal Casting, Codlea, Jud. Brașov</t>
  </si>
  <si>
    <t>Racord și SRM Sagem Cucorani, jud. Botoșani</t>
  </si>
  <si>
    <t>SM1191D0</t>
  </si>
  <si>
    <t>SC Silnef Metal Casting Codlea</t>
  </si>
  <si>
    <t>Codlea</t>
  </si>
  <si>
    <t>Silnef</t>
  </si>
  <si>
    <t>SM1192D0</t>
  </si>
  <si>
    <t>SC Sagem Cucorani</t>
  </si>
  <si>
    <t>Sagem</t>
  </si>
  <si>
    <t>Botoșani</t>
  </si>
  <si>
    <t>Manolești</t>
  </si>
  <si>
    <t>Relocare și adaptare la teren a instalației tehnologice SRM Poroterom Orăștie pe locația SRM Baru</t>
  </si>
  <si>
    <t>SM0314D0</t>
  </si>
  <si>
    <t>Baru</t>
  </si>
  <si>
    <t>Hunedoara</t>
  </si>
  <si>
    <t>Arad</t>
  </si>
  <si>
    <t>SRM Clinceni - Eficientizarea sistemului de măsură prin completarea instalației tehnologice cu elemente/echipamente corespunzătoare</t>
  </si>
  <si>
    <t>Clinceni</t>
  </si>
  <si>
    <t>Ilfov</t>
  </si>
  <si>
    <t>SM0249D1</t>
  </si>
  <si>
    <t>SM0249D2</t>
  </si>
  <si>
    <t>Cornetu</t>
  </si>
  <si>
    <t>SM0249D3</t>
  </si>
  <si>
    <t>Clinceni Aeroport</t>
  </si>
  <si>
    <t>Premier Energy</t>
  </si>
  <si>
    <t>București</t>
  </si>
  <si>
    <t>Racord și SRM Lețcani, județul Iași</t>
  </si>
  <si>
    <t>Lețcani</t>
  </si>
  <si>
    <t>Iași</t>
  </si>
  <si>
    <t>SM0886D0</t>
  </si>
  <si>
    <t>Mărire capacitate SRM Uricani, județul Iași</t>
  </si>
  <si>
    <t>SM0480D2</t>
  </si>
  <si>
    <t>Uricani</t>
  </si>
  <si>
    <t>Modernizare NT Schitu Goleşti - montare gară godevil</t>
  </si>
  <si>
    <t>Schitu Golești</t>
  </si>
  <si>
    <t>SM1089D0</t>
  </si>
  <si>
    <t>Mihăești</t>
  </si>
  <si>
    <t>SM1243D0</t>
  </si>
  <si>
    <t>Mihaești AG</t>
  </si>
  <si>
    <t>SM0375DO</t>
  </si>
  <si>
    <t>Vânători</t>
  </si>
  <si>
    <t>Forțe proprii</t>
  </si>
  <si>
    <t>Refacere ocolitor exterior la SRM Vânători</t>
  </si>
  <si>
    <t>octombrie 2021</t>
  </si>
  <si>
    <t>Înlocuire robinet 20” cuplare racord SRM Balotești</t>
  </si>
  <si>
    <t xml:space="preserve">Balotești </t>
  </si>
  <si>
    <t>SM0198D0</t>
  </si>
  <si>
    <t>SC Megaconstruct SA</t>
  </si>
  <si>
    <t>Snagov</t>
  </si>
  <si>
    <t>SM0922D0</t>
  </si>
  <si>
    <t>SC Premier Energy SRL</t>
  </si>
  <si>
    <t>Corbeanca</t>
  </si>
  <si>
    <t>SM0148D0</t>
  </si>
  <si>
    <t xml:space="preserve"> Distrigaz Sud Rețele</t>
  </si>
  <si>
    <t>Modernizare/Sistematizare instalație tehnologică SRM Tunari</t>
  </si>
  <si>
    <t>Tunari</t>
  </si>
  <si>
    <t>SM0168D0</t>
  </si>
  <si>
    <t>București Tunari</t>
  </si>
  <si>
    <t>SM0168D1</t>
  </si>
  <si>
    <t>Cartier Pipera</t>
  </si>
  <si>
    <t>Montare flanșă electroizolantă pe racord SRM Videle</t>
  </si>
  <si>
    <t xml:space="preserve">Videle </t>
  </si>
  <si>
    <t>Teleorman</t>
  </si>
  <si>
    <t>SM1111D0</t>
  </si>
  <si>
    <t>Curățire interioara cu PIG a conductei 12” racord SRM Videle</t>
  </si>
  <si>
    <t xml:space="preserve">Mârșa </t>
  </si>
  <si>
    <t>Giurgiu</t>
  </si>
  <si>
    <t>SM1165D0</t>
  </si>
  <si>
    <t>Depozit 160 Videle</t>
  </si>
  <si>
    <t>Plan lucrări SM 2021, cap.A</t>
  </si>
  <si>
    <t>Înlocuit robinet R4 Inel București, zona Chiajna</t>
  </si>
  <si>
    <t>Chiajna</t>
  </si>
  <si>
    <t>SM0170D0</t>
  </si>
  <si>
    <t>SC Complex Carrefour Chiajna</t>
  </si>
  <si>
    <t>SM0154D0</t>
  </si>
  <si>
    <t>SC Linde Gaz București</t>
  </si>
  <si>
    <t>Adapare panou măsură si eliminare instalație odorizare veche SRM Măgureni</t>
  </si>
  <si>
    <t>Măgureni</t>
  </si>
  <si>
    <t>Prahova</t>
  </si>
  <si>
    <t>SM0506D0</t>
  </si>
  <si>
    <t>MMDATA</t>
  </si>
  <si>
    <t>Înlocuire robinet R33 pe conducta 28” Stâlp89 - Filipești, zona Talea</t>
  </si>
  <si>
    <t xml:space="preserve">Breaza de Sus </t>
  </si>
  <si>
    <t>SM0085D1</t>
  </si>
  <si>
    <t>Breaza PH</t>
  </si>
  <si>
    <t>SM0085D2</t>
  </si>
  <si>
    <t>SC Parc Industrial Breaza</t>
  </si>
  <si>
    <t>SC Parc Industrial Breaza SRL</t>
  </si>
  <si>
    <t>Înlocuire robinet R98 pe conducta 28” Stâlp89 - Filipești, zona Provița</t>
  </si>
  <si>
    <t>Provița de Jos</t>
  </si>
  <si>
    <t>SM0096D0</t>
  </si>
  <si>
    <t xml:space="preserve">Mentenanță si reabilitare SRM Răzvad </t>
  </si>
  <si>
    <t xml:space="preserve">Târgoviște </t>
  </si>
  <si>
    <t>Dâmbovița</t>
  </si>
  <si>
    <t>SM0105D0</t>
  </si>
  <si>
    <t xml:space="preserve">Răzvad </t>
  </si>
  <si>
    <t>Adaptare sistem de măsură SRM Comarnic</t>
  </si>
  <si>
    <t>Comarnic</t>
  </si>
  <si>
    <t>SM0084D1</t>
  </si>
  <si>
    <t>SM0084D2</t>
  </si>
  <si>
    <t>SC Vulturul Comarnic</t>
  </si>
  <si>
    <t>SC Vulturul SA</t>
  </si>
  <si>
    <t>Înlocuire robinet R15 în SRM Posada și eliminare R7 pe conducta 28” Coroi - București, zona Posada</t>
  </si>
  <si>
    <t>Posada</t>
  </si>
  <si>
    <t>SM0081D0</t>
  </si>
  <si>
    <t>Plan lucrări SM 2021, cap.A + forțe proprii</t>
  </si>
  <si>
    <t xml:space="preserve">Modernizare alimentare cu gaze Municipiul Ploiești </t>
  </si>
  <si>
    <t xml:space="preserve">Ploiești </t>
  </si>
  <si>
    <t>SM0130D1</t>
  </si>
  <si>
    <t>SC Vega Ploiești</t>
  </si>
  <si>
    <t>Rompetrol Vega Ploiești</t>
  </si>
  <si>
    <t>Interconectare 32" Moșu - Podișor cu 16" Gura Șuții, zona Slobozia Moara și relocare Rv16 cu refulator.</t>
  </si>
  <si>
    <t>Răcari</t>
  </si>
  <si>
    <t>SM0145D0</t>
  </si>
  <si>
    <t>Forțe proprii/SM</t>
  </si>
  <si>
    <t>Tărtășești</t>
  </si>
  <si>
    <t>SM0112D0</t>
  </si>
  <si>
    <t>Săbăreni</t>
  </si>
  <si>
    <t>SM1086D0</t>
  </si>
  <si>
    <t>Joița</t>
  </si>
  <si>
    <t>Euro Seven Industry</t>
  </si>
  <si>
    <t>mai - septembrie 2022</t>
  </si>
  <si>
    <t xml:space="preserve">Înlocuire sistem reglare SRM Izvorul Rece </t>
  </si>
  <si>
    <t>Nistorești</t>
  </si>
  <si>
    <t>SM0087D0</t>
  </si>
  <si>
    <t xml:space="preserve"> SC Izvorul Rece Nistorești</t>
  </si>
  <si>
    <t>Izvorul Rece Nistoresti</t>
  </si>
  <si>
    <t>Adaptare panouri de măsurăre gaze SRM Ștefăneștii de Jos</t>
  </si>
  <si>
    <t>Ștefăneștii de Jos</t>
  </si>
  <si>
    <t>SM1072D0</t>
  </si>
  <si>
    <t>28 - 30 octombrie 2021</t>
  </si>
  <si>
    <t>Înlocuire flanșă electroizolantă pe conducta 4” racord SRM Cornești II Crivățu</t>
  </si>
  <si>
    <t>Crivățu</t>
  </si>
  <si>
    <t>SM0908D0</t>
  </si>
  <si>
    <t>Cornești 2 Crivățu</t>
  </si>
  <si>
    <t xml:space="preserve">Lucrări de mentenanță în SRM Valea Călugărească  </t>
  </si>
  <si>
    <t xml:space="preserve">Valea Călugărească </t>
  </si>
  <si>
    <t>SM0136D1</t>
  </si>
  <si>
    <t>Valea Călugărească</t>
  </si>
  <si>
    <t>SM1112D0</t>
  </si>
  <si>
    <t>Urlați</t>
  </si>
  <si>
    <t>Ploiești</t>
  </si>
  <si>
    <t>SM0109D0</t>
  </si>
  <si>
    <t>Ploiești Km 65</t>
  </si>
  <si>
    <t>Strejnicu</t>
  </si>
  <si>
    <t>SM0124D0</t>
  </si>
  <si>
    <t>Strejnic</t>
  </si>
  <si>
    <t>SM0122D0</t>
  </si>
  <si>
    <t>Crângul Lui Bot</t>
  </si>
  <si>
    <t>Stoenești</t>
  </si>
  <si>
    <t>SM0121D0</t>
  </si>
  <si>
    <t>Stoienești</t>
  </si>
  <si>
    <t>SM0130D2</t>
  </si>
  <si>
    <t>Ploiești Nord Colonie</t>
  </si>
  <si>
    <t>Punere în siguranță a conductei 6” racord SRM Măgureni, zona Măgureni</t>
  </si>
  <si>
    <t>noiembrie - decembrie 2021</t>
  </si>
  <si>
    <t>Montare îmbinare electroizolantă pe conducta 10" racord PM Șoala</t>
  </si>
  <si>
    <t>Șoala</t>
  </si>
  <si>
    <t>Sibiu</t>
  </si>
  <si>
    <t>PM0141</t>
  </si>
  <si>
    <t>PM-PP001</t>
  </si>
  <si>
    <t>Romgaz</t>
  </si>
  <si>
    <t>Mediaș</t>
  </si>
  <si>
    <t>Punere în siguranță a conductei 12” Agârbiciu - Sibiu, zona Șeica Mare</t>
  </si>
  <si>
    <t>Șeica Mare</t>
  </si>
  <si>
    <t>SM0737D0</t>
  </si>
  <si>
    <t>Punere în siguranță a conductei 8” Cornățel - Avrig, zona Avrig</t>
  </si>
  <si>
    <t>Mârșa</t>
  </si>
  <si>
    <t>SM0819D1</t>
  </si>
  <si>
    <t>Racovița</t>
  </si>
  <si>
    <t>SM0876D0</t>
  </si>
  <si>
    <t>Sebeșu de Sus</t>
  </si>
  <si>
    <t>SM0903D0</t>
  </si>
  <si>
    <t>Sebeșu de Jos</t>
  </si>
  <si>
    <t>SM1041D0</t>
  </si>
  <si>
    <t>Turnu Roșu</t>
  </si>
  <si>
    <t>SM0805D0</t>
  </si>
  <si>
    <t>Înlocuire SRM provizoriu cu unul definitiv</t>
  </si>
  <si>
    <t>1963/30.09.2021</t>
  </si>
  <si>
    <t>Cis Gaz</t>
  </si>
  <si>
    <t>Curățire interioara cu PIG a conductei 32” Șendreni - Butimanu</t>
  </si>
  <si>
    <t>Butimanu</t>
  </si>
  <si>
    <t>SM1066D0</t>
  </si>
  <si>
    <t>Butimanu Înmagazinat</t>
  </si>
  <si>
    <t>Depogaz Ploiești</t>
  </si>
  <si>
    <t>Efectuată</t>
  </si>
  <si>
    <t>72429/27.09.2021</t>
  </si>
  <si>
    <t>DA</t>
  </si>
  <si>
    <t>Pregătire conductă 24” Paltin - Schitu Golești pentru transformare în conductă godevilabilă (jud. Brașov)</t>
  </si>
  <si>
    <t>Poiana Mărului</t>
  </si>
  <si>
    <t>SM0212D0</t>
  </si>
  <si>
    <t>Zărnești</t>
  </si>
  <si>
    <t>SM1251D0</t>
  </si>
  <si>
    <t>DS Smith Paper Zărnești</t>
  </si>
  <si>
    <t>DS Smith Paper Zarnești SRL</t>
  </si>
  <si>
    <t>Moieciu de Jos</t>
  </si>
  <si>
    <t>SM1139D0</t>
  </si>
  <si>
    <t>Moieciu</t>
  </si>
  <si>
    <t>Întrerupere accidentală SRM Nicolae Bălcescu</t>
  </si>
  <si>
    <t>Nicolae Bălcescu</t>
  </si>
  <si>
    <t>SM0891D0</t>
  </si>
  <si>
    <t>Aderro GP, Nova Power, Cez Vânzare, Cis Furnizare,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Romgaz, RWE Supply, SST Grup, Sun Wave, Tetarom, Tinmar, Veolia, Wiee, Arovi Energy</t>
  </si>
  <si>
    <t>Efectuată (lucrarea a fost executată în perioada 01 - 03.10.2021 împreună cu lucrarea de la poziția 85)</t>
  </si>
  <si>
    <t>Efectuată (lucrarea a fost executată în luna septembrie, fără a fi afectat consumatorul)</t>
  </si>
  <si>
    <t>Înlocuire robineți și montare baterie filtre la SRM Mârșa</t>
  </si>
  <si>
    <t>Refacere cuplare conductă 2” racord SRM Șoroștin în conducta 20” Lunca - Sibiu</t>
  </si>
  <si>
    <t>Șoroștin</t>
  </si>
  <si>
    <t>SM0758D0</t>
  </si>
  <si>
    <t>4 - 30 noiembrie 2021</t>
  </si>
  <si>
    <t>PMDI 2021_cap.C_1</t>
  </si>
  <si>
    <t>PMDI 2021_cap.C_2</t>
  </si>
  <si>
    <t>74707/04.10.2021</t>
  </si>
  <si>
    <t>Cuplare deviere conductă 20” Timișoara I - Dumbrăvița, zona Ghiroda</t>
  </si>
  <si>
    <t>Giarmata</t>
  </si>
  <si>
    <t>Timiș</t>
  </si>
  <si>
    <t>SM0347D0</t>
  </si>
  <si>
    <t>Gaz Vest</t>
  </si>
  <si>
    <t>Nova Power, Cez Vânzare, Cis Gaz, MVM Energy Trade, Distrigaz Vest, Engie, E.on Energie, Electrica Furnizare, Electric&amp;Gas, Energy Distribution, Enel Energie, Enel Muntenia, Premier Energy Trading, Gaz Est, Gaz Vest, Met România, Premier Energy, Petrom, Gas Provider, Renovatio, Restart Energy, Tinmar, Arovi Energy</t>
  </si>
  <si>
    <t>Ghiroda</t>
  </si>
  <si>
    <t>SM0344D0</t>
  </si>
  <si>
    <t>Timișoara</t>
  </si>
  <si>
    <t>SM0339D0</t>
  </si>
  <si>
    <t xml:space="preserve">Timișoara IV Aeroportul Militar </t>
  </si>
  <si>
    <t>Giarmata-Vii</t>
  </si>
  <si>
    <t>SM0346D0</t>
  </si>
  <si>
    <t>Dumbrăvița</t>
  </si>
  <si>
    <t>SM0294D0</t>
  </si>
  <si>
    <t>Dumbrăvița TM</t>
  </si>
  <si>
    <t>SM1168D0</t>
  </si>
  <si>
    <t>Dumbrăvița II</t>
  </si>
  <si>
    <t>SM0340D0</t>
  </si>
  <si>
    <t>SC Aeroportul Internațional Timișoara</t>
  </si>
  <si>
    <t>Aeroportul Internațional Timișoara</t>
  </si>
  <si>
    <t>Premier Energy Trading</t>
  </si>
  <si>
    <t>NU</t>
  </si>
  <si>
    <t>Înlocuire cupon pe racord PM Armeni</t>
  </si>
  <si>
    <t>Bogatu Român</t>
  </si>
  <si>
    <t>SM0752D0</t>
  </si>
  <si>
    <t>3058/04.10.2021</t>
  </si>
  <si>
    <t>Presaca</t>
  </si>
  <si>
    <t>SM0754D0</t>
  </si>
  <si>
    <t>Păuca</t>
  </si>
  <si>
    <t>SM0753D0</t>
  </si>
  <si>
    <t>Armeni</t>
  </si>
  <si>
    <t>PM0304</t>
  </si>
  <si>
    <t>Refacere traseu DN400 Gherăiești - Iași, fir I și II</t>
  </si>
  <si>
    <t>Mircești</t>
  </si>
  <si>
    <t>SM1209D0</t>
  </si>
  <si>
    <t>Design Proiect</t>
  </si>
  <si>
    <t>Nova Power, Cez Vânzare, Design Proiect, E.on Energie, Electrica Furnizare, Enel Energie, Enel Muntenia, Premier Energy Trading, Gaz Nord Est, Premier Energy, Petrom, Restart Energy, Tinmar</t>
  </si>
  <si>
    <t>74730/04.10.2021</t>
  </si>
  <si>
    <t>Simionești</t>
  </si>
  <si>
    <t>SM0957D0</t>
  </si>
  <si>
    <t>SM0957D1</t>
  </si>
  <si>
    <t>Simionești II</t>
  </si>
  <si>
    <t>Cordun Gaz</t>
  </si>
  <si>
    <t>SM1027D0</t>
  </si>
  <si>
    <t>Ion Neculce</t>
  </si>
  <si>
    <t>Nova Power, Cez Vânzare, Cordun Gaz, Engie, E.on Energie, Electrica Furnizare, Enel Energie, Enel Muntenia, Gas&amp;Power, Premier Energy, Gaz Est, Met România, Premier Energy, Petrom, Restart Energy, Tinmar</t>
  </si>
  <si>
    <t>Buhuși</t>
  </si>
  <si>
    <t>SM0446D0</t>
  </si>
  <si>
    <t>Dumbrava Roșie</t>
  </si>
  <si>
    <t>SM1108D0</t>
  </si>
  <si>
    <t>Nova Power, Cez Vânzare, E.on Energie, Electrica Furnizare, Enel Energie, Enel Muntenia, Gas&amp;Power, Premier Energy Trading, Gaz Est, Mihoc Oil, Met România, Premier Energy, Petrom, Prisma Serv, Restart Energy</t>
  </si>
  <si>
    <t>Roznov</t>
  </si>
  <si>
    <t>SM1127D0</t>
  </si>
  <si>
    <t>SM1097D0</t>
  </si>
  <si>
    <t>Tămășeni</t>
  </si>
  <si>
    <t>Mihoc Oil</t>
  </si>
  <si>
    <t>Nova Power, Cez Vânzare, Cis Gaz, Engie, E.on Energie, Electric&amp;Gas, Enel Energie, Enel Muntenia, Premier Energy Trading, Mihoc Oil, Met România, Premier Energy, Petrom, Restart Energy</t>
  </si>
  <si>
    <t>Întreruperea serviciului de transport prin SRM Simionești, solicitată de operatorul de distribuție datorită calității neconforme a gazelor</t>
  </si>
  <si>
    <t>Întreruperea serviciului de transport prin SRM Ion Neculce, solicitată de operatorul de distribuție datorită calității neconforme a gazelor</t>
  </si>
  <si>
    <t>Întreruperea serviciului de transport prin SRM Buhuși, solicitată de operatorul de distribuție datorită calității neconforme a gazelor</t>
  </si>
  <si>
    <t>Întreruperea serviciului de transport prin SRM Dumbrava Roșie, solicitată de operatorul de distribuție datorită calității neconforme a gazelor</t>
  </si>
  <si>
    <t>Prisma Serv</t>
  </si>
  <si>
    <t>Întreruperea serviciului de transport prin SRM Roznov, solicitată de operatorul de distribuție datorită calității neconforme a gazelor</t>
  </si>
  <si>
    <t>Întreruperea serviciului de transport prin SRM Tămășeni, solicitată de operatorul de distribuție datorită calității neconforme a gazelor</t>
  </si>
  <si>
    <t>Cuplare deviere conducte 12” Cisnădie - Tălmaciu și 4” racord SRM Tălmăcel</t>
  </si>
  <si>
    <t>Tălmaciu</t>
  </si>
  <si>
    <t>SM0733D1</t>
  </si>
  <si>
    <t>SC Romanofir Tălmaciu</t>
  </si>
  <si>
    <t>E.on Energie</t>
  </si>
  <si>
    <t>SC Romanofir SA</t>
  </si>
  <si>
    <t>3149/12.10.2021</t>
  </si>
  <si>
    <t>Sadu</t>
  </si>
  <si>
    <t>SM0730D0</t>
  </si>
  <si>
    <t>SM0733D2</t>
  </si>
  <si>
    <t>Tălmăcel</t>
  </si>
  <si>
    <t>SM07350D0</t>
  </si>
  <si>
    <t>Tălmăcel II</t>
  </si>
  <si>
    <t>SM1160D0</t>
  </si>
  <si>
    <t>Boița</t>
  </si>
  <si>
    <t>SM0736D0</t>
  </si>
  <si>
    <t>Tecuci</t>
  </si>
  <si>
    <t>Galați</t>
  </si>
  <si>
    <t>SM0513D0</t>
  </si>
  <si>
    <t>Brăila</t>
  </si>
  <si>
    <t>77679/13.10.2021</t>
  </si>
  <si>
    <t>Cuplare deviere conductă 10” racord SRM Tecuci și montare robinet pe conducta 20” Onești - Șendreni</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</si>
  <si>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Hargaz, Gaz Vest, Gecabuild, Getica 95, Megaconstruct, Met România, Monsson, Next Energy Distribution, Next Energy Partners, Nord Gaz, Oligopol, Premier Energy, Petrom, Progaz, Gas Provider, Renovatio, Res Energy, Restart Energy, Romgaz, RWE Supply, Tinmar, Transenergo, Veolia, Wiee, With Us</t>
  </si>
  <si>
    <t>Next Energy Distribution</t>
  </si>
  <si>
    <t>Reparare refulator pe conducta de racord SRM Rustrans Blăgești</t>
  </si>
  <si>
    <t>Blăgești</t>
  </si>
  <si>
    <t>SM1167D0</t>
  </si>
  <si>
    <t>SC Rustrans Blăgești</t>
  </si>
  <si>
    <t>SC Rustrans SRL</t>
  </si>
  <si>
    <t>77954/14.10.2021</t>
  </si>
  <si>
    <t>Remediere robinet defect în instalația tehnologică SRM Șoard</t>
  </si>
  <si>
    <t>Șoard</t>
  </si>
  <si>
    <t>SM1240D0</t>
  </si>
  <si>
    <t>Întrerupere accidentală SRM Pielești</t>
  </si>
  <si>
    <t>Pielești</t>
  </si>
  <si>
    <t>Dolj</t>
  </si>
  <si>
    <t>SM1187D0</t>
  </si>
  <si>
    <t>Megaconstruct</t>
  </si>
  <si>
    <t>Aderro GP, Nova Power, Cez Vânzare, Cis Gaz, Engie, E.on Energie, Electrica Furnizare, Electric&amp;Gas, Energy Distribution, Enel Energie, Enel Muntenia, Gas&amp;Power, Entrex, Premier Energy Trading, Megaconstruct, Met România, Premier Energy, Petrom, Gas Provider, Renovatio, Restart Energy, Romgaz, Tinmar</t>
  </si>
  <si>
    <t>78280/14.10.2021</t>
  </si>
  <si>
    <t>Aderro GP, Nova Power, Cez Vânzare, Cis Gaz, Conef Gaz, Crest Energy, Distrigaz Vest, Engie, E.on Energie, Electrica Furnizare, Electric Planners, Electric&amp;Gas, Energy Distribution, Enel Energie, Enel Muntenia, Gas&amp;Power, Entrex, Premier Energy Trading, Gaz Est, Gaz Vest, Megaconstruct, Met România, Monsson, Next Energy Distribution, Nord Gaz, Premier Energy, Petrom, Gas Provider, Renovatio, Restart Energy, Romgaz, Tinmar, Transenergo, Veolia, Wiee, With Us</t>
  </si>
  <si>
    <t>Cuplări deviere conducte 28” Inel București, zona Ștefăneștii de Jos</t>
  </si>
  <si>
    <t>Cuplări deviere conducte 28” Inel București, zona Afumați</t>
  </si>
  <si>
    <t>Seleuș</t>
  </si>
  <si>
    <t>SM0008D0</t>
  </si>
  <si>
    <t>Venchi</t>
  </si>
  <si>
    <t>Aderro GP, Nova Power, Cez Vânzare, Racord Furnizare, Cis Gaz, Conef Gaz, CPL Concordia, Crest Energy, MVM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Romgaz, RWE Supply, SST Grup, Sun Wave, Tetarom, Tinmar, Veolia, Wiee, Arovi Energy</t>
  </si>
  <si>
    <t>3286/20.10.2021</t>
  </si>
  <si>
    <t>Montarea unei linii de reglare în SRM Venchi</t>
  </si>
  <si>
    <t>Sighișoara</t>
  </si>
  <si>
    <t>PM0157</t>
  </si>
  <si>
    <t>Sighișoara Sonda III</t>
  </si>
  <si>
    <t>2131/27.10.2021</t>
  </si>
  <si>
    <t>81071/25.10.2021</t>
  </si>
  <si>
    <t>Boldești Scăieni</t>
  </si>
  <si>
    <t>PM0017</t>
  </si>
  <si>
    <t>Curățare interioara cu PIG a conductei 28” Bățani - Seleuș</t>
  </si>
  <si>
    <t>Petrom</t>
  </si>
  <si>
    <t>Scăieni Compresoare 54</t>
  </si>
  <si>
    <t>Dublare robinet de pe ocolitorul exterior la SRM Tușnad</t>
  </si>
  <si>
    <t>Tușnad</t>
  </si>
  <si>
    <t>SM0397D0</t>
  </si>
  <si>
    <t>forțe proprii</t>
  </si>
  <si>
    <t>Dublare robinet de pe ocolitorul exterior la SRM Turia</t>
  </si>
  <si>
    <t>Turia</t>
  </si>
  <si>
    <t>Covasna</t>
  </si>
  <si>
    <t>SM0400D0</t>
  </si>
  <si>
    <t>Refacere ocolitor exterior și montare îmbinare electroizolantă la SRM Bordoșiu</t>
  </si>
  <si>
    <t>Bordoșiu</t>
  </si>
  <si>
    <t>SM0377D0</t>
  </si>
  <si>
    <t>Dublare robinet de pe ocolitorul exterior și înlocuire regulator la SRM Poiana Mărului</t>
  </si>
  <si>
    <t>Efectuată (fără întrerupere furnizării gazelor naturale)</t>
  </si>
  <si>
    <t>SM0191D3</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</si>
  <si>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Gaz Vest, Gecabuild, Getica 95, Megaconstruct, Mehedinți Gaz, Met România, Monsson, Next Energy Distribution, Next Energy Partners, Nord Gaz, Oligopol, Premier Energy, Petrom, Gas Provider, Renovatio, Res Energy, Restart Energy, Romgaz, RWE Supply, Tinmar, Transenergo, Veolia, Wiee, With Us</t>
  </si>
  <si>
    <t>82864/01.11.2021</t>
  </si>
  <si>
    <t>Bârsești</t>
  </si>
  <si>
    <t>SC Eurotecrom Bârsești</t>
  </si>
  <si>
    <t>Gorj</t>
  </si>
  <si>
    <t>Montare treaptă de reglare pentru SC Eurotecrom în SRM Bârsești</t>
  </si>
  <si>
    <t>Întrerupere accidentală SRM Ipotești</t>
  </si>
  <si>
    <t>Ipotești</t>
  </si>
  <si>
    <t>SM0491D0</t>
  </si>
  <si>
    <t>Aderro GP, Nova Power, Cez Vânzare, Racord Furnizare, Cis Gaz, Conef Gaz, CPL Concordia, Crest Energy, MVM Energy Trade, Design Proiect, Distrigaz Vest, Engie, E.on Energie, Electrica Furnizare, Electric Planners, Electric&amp;Gas, Energy Distribution, Enel Energie, Enel Muntenia, Gas&amp;Power, Entrex, Premier Energy Trading, Gaz Est, Gazmir, Gaz Vest, Mihoc Oil, Met România, Monsson, Next Energy Distribution, Next Energy Partners, Pado Group, Premier Energy, Petrom, Prisma Serv, Gas Provider, Renovatio, Res Energy Solutions, Restart Energy, Romgaz, RWE Supply, SST Grup, Sun Wave, Tetarom, Tinmar, Transenergo, Veolia, Wiee, Arovi Energy</t>
  </si>
  <si>
    <t>Ișalnița</t>
  </si>
  <si>
    <t>SM0207D6</t>
  </si>
  <si>
    <t>CET Ișalnița</t>
  </si>
  <si>
    <t>Complex Energetic Oltenița</t>
  </si>
  <si>
    <t>Tinmar</t>
  </si>
  <si>
    <t>82861/01.11.2021</t>
  </si>
  <si>
    <t>Înlocuire robinet R11 în SRM Ișalnița</t>
  </si>
  <si>
    <t>3515/05.11.2021</t>
  </si>
  <si>
    <t>3543/09.11.2021</t>
  </si>
  <si>
    <t>Socu</t>
  </si>
  <si>
    <t>PM0065</t>
  </si>
  <si>
    <t>Amromco</t>
  </si>
  <si>
    <t>Remediere defect pe conducta 20” Turcinești - Ișalnița, la subtraversare DN66, zona Bărbătești</t>
  </si>
  <si>
    <t>86546/11.11.2021</t>
  </si>
  <si>
    <t>Aderro GP, Alpha Metal, Nova Power, Cez Vânzare, Cis Gaz, Conef Gaz, Crest Energy, MVM Energy Trade, Distrigaz Vest, Engie, E.on Energie, Electrocentrale București, Electrocentrale Constanța, Electrica Furnizare, Electric Planners, Electric&amp;Gas, Energy Distribution, Enel Energie, Enel Muntenia, Gas&amp;Power, Entrex, Euro Seven, Premier Energy Trading, Gaz Est, Gaz Vest, Gecabuild, Getica 95, Megaconstruct, Met România, Monsson, Next Energy Distribution, Next Energy Partners, Nord Gaz, Oligopol, Premier Energy, Petrom, Gas Provider, Renovatio, Res Energy, Romgaz, RWE Supply, Tinmar, Transenergo, Veolia, Wiee, With Us</t>
  </si>
  <si>
    <t>SM0083D0</t>
  </si>
  <si>
    <t>Târgu Jiu</t>
  </si>
  <si>
    <t>Înlocuire robinet defect la instalația de odorizare de la SRM Avicola Târgu Jiu</t>
  </si>
  <si>
    <t>SC Avicola Târgu Jiu</t>
  </si>
  <si>
    <t>88000/17.11.2021</t>
  </si>
  <si>
    <t>Cuplare deviere pe conducta 6” racord SRM Giarmata Mare</t>
  </si>
  <si>
    <t>88938/19.11.2021</t>
  </si>
  <si>
    <t>Nova Power, Cez Vânzare, Cis Gaz, MVM Energy Trade, Distrigaz Vest, Engie, E.on Energie, Electrica Furnizare, Electric&amp;Gas, Energy Distribution, Enel Energie, Enel Muntenia, Premier Energy Trading, Gaz Est, Gaz Vest, Met România, Premier Energy, Petrom, Gas Provider, Renovatio, Tinmar, Arovi Energy</t>
  </si>
  <si>
    <t>Montare Panou de Măsurare suplimentar la SRM Cernica</t>
  </si>
  <si>
    <t>Cernica</t>
  </si>
  <si>
    <t>SM0162D0</t>
  </si>
  <si>
    <t>Mentenanță la SRM 16 Februarie</t>
  </si>
  <si>
    <t>SM0144D0</t>
  </si>
  <si>
    <t>SM0151D0</t>
  </si>
  <si>
    <t>SM0157D0</t>
  </si>
  <si>
    <t>SM0252D0</t>
  </si>
  <si>
    <t>SM0141D0</t>
  </si>
  <si>
    <t>SM0152D0</t>
  </si>
  <si>
    <t xml:space="preserve">București 16 Februarie </t>
  </si>
  <si>
    <t>București Cet Vest</t>
  </si>
  <si>
    <t>București Titan</t>
  </si>
  <si>
    <t>Măgurele</t>
  </si>
  <si>
    <t>Vidra</t>
  </si>
  <si>
    <t>Mentenanță  la SRM CET Vest București</t>
  </si>
  <si>
    <t>Mentenanță la SRM Titan București</t>
  </si>
  <si>
    <t>Mentenanță la SRM Măgurele București</t>
  </si>
  <si>
    <t>Înlocuire instalație mecanică la SRM Finta</t>
  </si>
  <si>
    <t>Finta</t>
  </si>
  <si>
    <t>Înlocuire flansă electroizolantă pe racord SRM Vidra</t>
  </si>
  <si>
    <t>Măgurele București</t>
  </si>
  <si>
    <t>Ca urmare a intervenției echipei de mentenanță de la sector Câmpina, robinetul a fost reparat și nu mai necesită înlocuire</t>
  </si>
  <si>
    <t>Racova</t>
  </si>
  <si>
    <t>SM0447D0</t>
  </si>
  <si>
    <t>SC Agricola Internațional Bacău</t>
  </si>
  <si>
    <t>SC Agricola Internațional SA</t>
  </si>
  <si>
    <t>E.on Energie, Premier Energy</t>
  </si>
  <si>
    <t>Remediere în regim de urgență a unui defect pe conducta DN125 racord SRM SC Agricola Internațional Bacău</t>
  </si>
  <si>
    <t>Cuplare deviere pe conducă 20” Schitu Golești - Slătioarele, zona Bascov</t>
  </si>
  <si>
    <t>Budeasa Mare</t>
  </si>
  <si>
    <t>SM1131D0</t>
  </si>
  <si>
    <t>Budeasa</t>
  </si>
  <si>
    <t>SC Tehnologica Radion SRL</t>
  </si>
  <si>
    <t>92548/06.12.2021</t>
  </si>
  <si>
    <t>Nova Power, Cez Vânzare, Engie, Energy Distribution, Enel Energie, Enel Muntenia, Premier Energy Trading, Premier Energy, Petrom, Renovatio, Tehnologica Radion</t>
  </si>
  <si>
    <t>Înlocuire clapetă de sens cu mosor la SRM Fundeni</t>
  </si>
  <si>
    <t>Fundeni</t>
  </si>
  <si>
    <t>Călărași</t>
  </si>
  <si>
    <t>SM1302D0</t>
  </si>
  <si>
    <t>Donacor Invest SRL</t>
  </si>
  <si>
    <t>Cez Vânzare, Cis Gaz, Dornacor Invest, Engie, Enel Energie, Enel Muntenia, Premier Energy Trading, Met România, Premier Energy, Petrom, Tinmar</t>
  </si>
  <si>
    <t>4951/20.01.2022</t>
  </si>
  <si>
    <t>SM0390D0</t>
  </si>
  <si>
    <t>SC Lengyel Arcus</t>
  </si>
  <si>
    <t>Arcuș</t>
  </si>
  <si>
    <t>Import Export Lengyel SRL</t>
  </si>
  <si>
    <t>147/26.01.2022</t>
  </si>
  <si>
    <t>Înlocuire contor defect în SRM Lengyel Arcuș</t>
  </si>
  <si>
    <t>Engie, Premier Energy Trading</t>
  </si>
  <si>
    <t>195/28.01.2022</t>
  </si>
  <si>
    <t>Motru</t>
  </si>
  <si>
    <t>SM0993D0</t>
  </si>
  <si>
    <t>Aderro GP, Nova Power, Cez Vânzare, Cis Gaz, Conef Gaz, Crest Energy, Distrigaz Vest, Engie, E.on Energie, Electrica Furnizare, Electric Planners, Electric&amp;Gas, Energy Distribution, Enel Energie, Enel Muntenia, Gas&amp;Power, Entrex, Premier Energy Trading, Gaz Est, Getica 95, Megaconstruct, Met România, Monsson, Next Energy Distribution, Nord Gaz, Premier Energy, Petrom, Gas Provider, Renovatio, Romgaz, Tinmar, Transenergo, Veolia, Wiee</t>
  </si>
  <si>
    <t>Întrerupere accidentală SRM Motru</t>
  </si>
  <si>
    <t>Înlocuire contor în SRM Alcoa Chișineu Criș II</t>
  </si>
  <si>
    <t>SM0312D0</t>
  </si>
  <si>
    <t>Alcoa Chișineu-Criș II</t>
  </si>
  <si>
    <t>14094/22.02.2022</t>
  </si>
  <si>
    <t>Alpha Metal, Nova Power, Cez Vânzare, Cordun, CPL Concordia, MVM Energy Trade, MM Data, Design Proiect, Distrigaz Vest, Engie, Axpo, E.on Energie, Energy Distribution, Enel Energie, Enel Muntenia, Euro Seven, Gaz Est, Gaz Nord Est, Gaz Vest, Mihoc Oil, Met România, Pado Group, Premier Energy, Petrom, Prisma Serv, Gas Provider, Restart Energy, Romgaz, RWE Supply, Salgaz, Tinmar, Veolia</t>
  </si>
  <si>
    <t>Aderro GP, Nova Power, Cez Vânzare, Racord Furnizare, Cis Gaz, Colterm, Conef Gaz, CPL Concordia, Crest Energy, Delgaz, Design Proiect, Distrigaz Vest, Engie, Axpo, E.on Energie, Electrica Furnizare, Electric Planners, Energy Distribution, Enel Energie, Enel Muntenia, Gas&amp;Power, Entrex, Premier Energy Trading, Gaz Est, Gazmir, Getica 95, Mihoc Oil, Met România, Monsson, MVM Future, Next Energy Distribution, Next Energy Partners, Pado Group, Premier Energy, Petrom, Prisma Serv, Gas Provider, Renovatio, Romgaz, RWE Supply, SST Grup, Sun Wave, Tetarom, Tinmar, Transenergo, Veolia, Wiee</t>
  </si>
  <si>
    <t>Chișineu-Criș</t>
  </si>
  <si>
    <t>PLRRM 2022_IIB2_Anexa 1</t>
  </si>
  <si>
    <t>PLRRM 2022_IIB10_Anexa 1</t>
  </si>
  <si>
    <t>PLRRM 2022_IIA1_Anexa 1</t>
  </si>
  <si>
    <t>Vâlcea</t>
  </si>
  <si>
    <t>Grădiștea</t>
  </si>
  <si>
    <t>PM0053</t>
  </si>
  <si>
    <t>14283/22.02.2022</t>
  </si>
  <si>
    <t>Punere în siguranță provizorie a conductei DN250 Alunu - Zătreni</t>
  </si>
  <si>
    <t>Petrom, Romgaz</t>
  </si>
  <si>
    <t>Montare panou de măsurare DN150 la SRM Chiajna</t>
  </si>
  <si>
    <t>SM0149D0</t>
  </si>
  <si>
    <t>aprilie - august 2022</t>
  </si>
  <si>
    <r>
      <rPr>
        <strike/>
        <sz val="10"/>
        <rFont val="Segoe UI"/>
        <family val="2"/>
      </rPr>
      <t>Necesitatea elaborării unei dispoziții de șantier</t>
    </r>
    <r>
      <rPr>
        <sz val="10"/>
        <rFont val="Segoe UI"/>
        <family val="2"/>
      </rPr>
      <t xml:space="preserve">
Necesitatea avizării documentației aferente dispoziției de șantier</t>
    </r>
  </si>
  <si>
    <t>PLRRM 2022_IA3_Anexa 1</t>
  </si>
  <si>
    <r>
      <rPr>
        <strike/>
        <sz val="10"/>
        <rFont val="Segoe UI"/>
        <family val="2"/>
      </rPr>
      <t>octombrie - decembrie 2021</t>
    </r>
    <r>
      <rPr>
        <sz val="10"/>
        <rFont val="Segoe UI"/>
        <family val="2"/>
      </rPr>
      <t xml:space="preserve">
aprilie - iunie 2022</t>
    </r>
  </si>
  <si>
    <t>Se intenționează executarea simultană a mai multor lucrări de pe această conductă</t>
  </si>
  <si>
    <t>Se află în fază de proiectare</t>
  </si>
  <si>
    <r>
      <rPr>
        <strike/>
        <sz val="10"/>
        <rFont val="Segoe UI"/>
        <family val="2"/>
      </rPr>
      <t>aprilie - iunie 2022</t>
    </r>
    <r>
      <rPr>
        <sz val="10"/>
        <rFont val="Segoe UI"/>
        <family val="2"/>
      </rPr>
      <t xml:space="preserve">
anul gazier 2022 - 2023</t>
    </r>
  </si>
  <si>
    <r>
      <rPr>
        <strike/>
        <sz val="10"/>
        <rFont val="Segoe UI"/>
        <family val="2"/>
      </rPr>
      <t>iulie - septembrie 2022</t>
    </r>
    <r>
      <rPr>
        <sz val="10"/>
        <rFont val="Segoe UI"/>
        <family val="2"/>
      </rPr>
      <t xml:space="preserve">
anul gazier 2022 - 2023</t>
    </r>
  </si>
  <si>
    <t>Cuplare conductă nouă DN250 Nadeș - Sighișoara</t>
  </si>
  <si>
    <t>Nadeș</t>
  </si>
  <si>
    <t>PM0155</t>
  </si>
  <si>
    <t>Nadeș - Sighișoara</t>
  </si>
  <si>
    <t>418/28.02.2022</t>
  </si>
  <si>
    <t>PMDI 2022_A3_6</t>
  </si>
  <si>
    <t>PMDI 2022_A3_7</t>
  </si>
  <si>
    <t>PMDI 2022_A3_14</t>
  </si>
  <si>
    <t>PMDI 2022_A3_15</t>
  </si>
  <si>
    <t>PMDI 2022_A3_10</t>
  </si>
  <si>
    <t>PMDI 2022_A3_24</t>
  </si>
  <si>
    <t>PMDI 2022_A16_9</t>
  </si>
  <si>
    <t>PMDI 2022_A5_1</t>
  </si>
  <si>
    <t>PMDI 2022_A5_11</t>
  </si>
  <si>
    <t>PMDI 2022_A16_59</t>
  </si>
  <si>
    <t>PMDI 2022_A1_1</t>
  </si>
  <si>
    <t>PMDI_2022_A9_7</t>
  </si>
  <si>
    <t>PMDI_2022_A9_3</t>
  </si>
  <si>
    <t>Efectuată (Lucrarea a fost executată în data de 24.12.2021 fără a fi afectat consumatorul)</t>
  </si>
  <si>
    <t>Efectuată (Lucrarea a fost executată în data de 07.12.2021 fără a fi afectat consumatorul)</t>
  </si>
  <si>
    <t>Înlocuire robinet defect în SRM SC Rulmenți Bârlad</t>
  </si>
  <si>
    <t>Bârlad</t>
  </si>
  <si>
    <t>Vaslui</t>
  </si>
  <si>
    <t>SM0978D0</t>
  </si>
  <si>
    <t>17002/03.03.2022</t>
  </si>
  <si>
    <t>SC Rulmenți SA</t>
  </si>
  <si>
    <t>Rulmenți, Premier Energy</t>
  </si>
  <si>
    <t>SC Rulmenți Bârlad</t>
  </si>
  <si>
    <t>Efectuată (Lucrarea a fost executată în data de 28.10.2021 fără a fi afectat consumatorul)</t>
  </si>
  <si>
    <t>Acord acces SRM Bicău (Satu Mare)</t>
  </si>
  <si>
    <t>Bicău</t>
  </si>
  <si>
    <t>SM0573D0</t>
  </si>
  <si>
    <t>PMDI 2022_A16_5</t>
  </si>
  <si>
    <t>PMDI 2022_A16_60</t>
  </si>
  <si>
    <t>Schela</t>
  </si>
  <si>
    <t>SM0522D0</t>
  </si>
  <si>
    <t>Aderro GP, Alpha Metal, Nova Power, Cez Vânzare, Cis Gaz, Conef Gaz, Crest Energy, MVM Energy Trade, Distrigaz Vest, Engie, E.on Energie, Electrocentrale București, Electrocentrale Constanța, Electrica Furnizare, Electric Planners, Energy Distribution, Enel Energie, Enel Muntenia, Gas&amp;Power, Entrex, Euro Seven, Premier Energy Trading, Gaz Est, Getica 95, Megaconstruct, Met România, Monsson, Teromenergetica, Next Energy Distribution, Next Energy Partners, Nord Gaz, Premier Energy, Petrom, Gas Provider, Renovatio, Romgaz, RWE Supply, Sustainablea Energy, Tinmar, Transenergo, Veolia, Vest Energo, Wiee</t>
  </si>
  <si>
    <t>Înlocuire robinet defect în SRM Bacău I</t>
  </si>
  <si>
    <t>SM0443D0</t>
  </si>
  <si>
    <t>Bacău I</t>
  </si>
  <si>
    <t>19465/11.03.2022</t>
  </si>
  <si>
    <t>Aderro GP, Nova Power, Cez Vânzare, Racord Furnizare, Cis Gaz, Colterm, Conef Gaz, CPL Concordia, Crest Energy, Delgaz, Design Proiect, Distrigaz Vest, Engie, Axpo, E.on Energie, Electrica Furnizare, Electric Planners, Energy Distribution, Enel Energie, Enel Muntenia, Gas&amp;Power, Entrex, Premier Energy Trading, Gaz Est, Gazmir, Getica 95, Mihoc Oil, Met România, Monsson, MVM Future, Next Energy Distribution, Next Energy Partners, Pado Group, Premier Energy, Petrom, Prisma Serv, Gas Provider, Renovatio, Romgaz, RWE Supply, SST Grup, Tetarom, Tinmar, Transenergo, Veolia, Wiee</t>
  </si>
  <si>
    <t>decembrie 2021
februarie - martie 2022</t>
  </si>
  <si>
    <r>
      <rPr>
        <strike/>
        <sz val="10"/>
        <rFont val="Segoe UI"/>
        <family val="2"/>
      </rPr>
      <t>Imposibilitatea sistării livrării gazelor naturale</t>
    </r>
    <r>
      <rPr>
        <sz val="10"/>
        <rFont val="Segoe UI"/>
        <family val="2"/>
      </rPr>
      <t xml:space="preserve">
Operatorul de distribuție dorește recapacitarea și preluarea punctului de ieșire din SNT</t>
    </r>
  </si>
  <si>
    <r>
      <rPr>
        <strike/>
        <sz val="10"/>
        <rFont val="Segoe UI"/>
        <family val="2"/>
      </rPr>
      <t>ianuarie - martie 2022</t>
    </r>
    <r>
      <rPr>
        <sz val="10"/>
        <rFont val="Segoe UI"/>
        <family val="2"/>
      </rPr>
      <t xml:space="preserve">
21 aprilie - iunie 2022</t>
    </r>
  </si>
  <si>
    <r>
      <rPr>
        <strike/>
        <sz val="10"/>
        <rFont val="Segoe UI"/>
        <family val="2"/>
      </rPr>
      <t>octombrie - decembrie 2021</t>
    </r>
    <r>
      <rPr>
        <sz val="10"/>
        <rFont val="Segoe UI"/>
        <family val="2"/>
      </rPr>
      <t xml:space="preserve">
iulie - septembrie 2022</t>
    </r>
  </si>
  <si>
    <t>Probleme cu accesul în teren la Centrul de echitație și cu Garda Forestieră</t>
  </si>
  <si>
    <t xml:space="preserve">Remediere defect pe conducta 12” Sibiu - Ilimbav, zona Ilimbav </t>
  </si>
  <si>
    <t>Marpod</t>
  </si>
  <si>
    <t>1260/23.03.2022</t>
  </si>
  <si>
    <t xml:space="preserve">Remediere defect pe conducta 3” racord SRM Mănăstire Sâmbăta </t>
  </si>
  <si>
    <t>Sâmbăta de Sus</t>
  </si>
  <si>
    <t>SM0808D0</t>
  </si>
  <si>
    <t>Mănăstire Sâmbăta</t>
  </si>
  <si>
    <t>Alpha Metal, Nova Power, Cez Vânzare, Cis Gaz, Conef Gaz, Crest Energy, MVM Energy Trade, Distrigaz Vest, Engie, E.on Energie, Electrocentrale București, Electrocentrale Constanța, Electrica Furnizare, Electric Planners, Energy Distribution, Enel Energie, Enel Muntenia, Gas&amp;Power, Entrex, Euro Seven, Premier Energy Trading, Gaz Est, Getica 95, Megaconstruct, Met România, Monsson, Teromenergetica, Next Energy Distribution, Next Energy Partners, Nord Gaz, Premier Energy, Petrom, Gas Provider, Renovatio, Romgaz, RWE Supply, Sustainablea Energy, Tinmar, Transenergo, Veolia, Vest Energo, Wiee</t>
  </si>
  <si>
    <t>PM0094</t>
  </si>
  <si>
    <t>Enciu</t>
  </si>
  <si>
    <t>Bistrița-Năsăud</t>
  </si>
  <si>
    <t>PM0111</t>
  </si>
  <si>
    <t>27112/05.04.2022</t>
  </si>
  <si>
    <t>Înlocuire îmbinare electroizolantă la intrare în SRM Bistrița</t>
  </si>
  <si>
    <t>Curățire interioară DN700 Seleuș - Bățani</t>
  </si>
  <si>
    <t>Țigmandru</t>
  </si>
  <si>
    <t>PM0240</t>
  </si>
  <si>
    <t>Țigmandru Fir II București</t>
  </si>
  <si>
    <t>1545/11.04.2022</t>
  </si>
  <si>
    <t>Cuplare deviere DN400 Cruce - Ghercești - Pielești, zona Pielești</t>
  </si>
  <si>
    <t>28668/08.04.2022</t>
  </si>
  <si>
    <t>Nova Power, Cez Vânzare, Cis Gaz, Engie, E.on Energie, Electrica Furnizare, Energy Distribution, Enel Energie, Enel Muntenia, Gas&amp;Power, Entrex, Premier Energy Trading, Megaconstruct, Met România, Premier Energy, Petrom, Gas Provider, Renovatio, Romgaz, Tinmar</t>
  </si>
  <si>
    <t>Sistematizare SRM Cisnădie</t>
  </si>
  <si>
    <t>SM0726D0</t>
  </si>
  <si>
    <t>Cisnădie</t>
  </si>
  <si>
    <t>SM0727D0</t>
  </si>
  <si>
    <t>SM0051D0</t>
  </si>
  <si>
    <t>Cisnădioara</t>
  </si>
  <si>
    <t>iunie 2022</t>
  </si>
  <si>
    <t>Cisnădie II (Seviș)</t>
  </si>
  <si>
    <t>Deviere conductă DN200 racord SRM Jijila-Măcin</t>
  </si>
  <si>
    <t>Jijila</t>
  </si>
  <si>
    <t>Tulcea</t>
  </si>
  <si>
    <t>SM0536D1</t>
  </si>
  <si>
    <t>SM0536D2</t>
  </si>
  <si>
    <t>Măcin</t>
  </si>
  <si>
    <t>Constanța</t>
  </si>
  <si>
    <t>27943/07.04.2022</t>
  </si>
  <si>
    <t>Alpha Metal, Nova Power, Cez Vânzare, Cis Gaz, Conef Gaz, Crest Energy, Distrigaz Vest, Engie, E.on Energie, Electrocentrale București, Electrocentrale Constanța, Electrica Furnizare, Electric Planners, Energy Distribution, Enel Energie, Enel Muntenia, Gas&amp;Power, Entrex, Euro Seven, Premier Energy Trading, Gaz Est, Getica 95, Megaconstruct, Met România, Monsson, Teromenergetica, MVM Future, Next Energy Distribution, Next Energy Partners, Nord Gaz, Premier Energy, Petrom, Gas Provider, Renovatio, Romgaz, RWE Supply, Sustainablea Energy, Tinmar, Transenergo, Veolia, Vest Energo, Wiee</t>
  </si>
  <si>
    <t>33789/29.04.2022</t>
  </si>
  <si>
    <t>PLRRM 2022_IA4_Anexa 1</t>
  </si>
  <si>
    <t>1891/04.05.2022</t>
  </si>
  <si>
    <t>Întrerupere accidentală SRM Schela</t>
  </si>
  <si>
    <t>Întrerupere accidentală SRM Câmpulung Moldovenesc</t>
  </si>
  <si>
    <t>Nova Power, Engie, E.on Energie, Electrica Furnizare, Electric&amp;Gas, Enel Energie, Enel Muntenia, Premier Energy Trading, Met România, Premier Energy, Petrom, Tinmar</t>
  </si>
  <si>
    <t>35856/05.05.2022</t>
  </si>
  <si>
    <t>Efectuată (lucrarea a fost executată în perioada 10 - 11.05.2022 împreună cu lucrarea de la poziția 5)</t>
  </si>
  <si>
    <t>Engie</t>
  </si>
  <si>
    <t>Cordun</t>
  </si>
  <si>
    <t>Nova Power, Cez Vânzare, Racord Furnizare, Cis Gaz, Conef Gaz, CPL Concordia, Crest Energy, Delgaz, Design Proiect, Distrigaz Vest, Engie, Axpo, E.on Energie, Electrica Furnizare, Electric Planners, Energy Distribution, Enel Energie, Enel Muntenia, Gas&amp;Power, Entrex, Premier Energy Trading, Gaz Est, Gazmir, Mihoc Oil, Met România, Monsson, MVM Future, Next Energy Distribution, Next Energy Partners, Pado Gaz, Premier Energy, Petrom, Prisma Serv, Gas Provider, Renovatio, Romgaz, RWE Supply, Tetarom, Tinmar, Veolia, Wiee</t>
  </si>
  <si>
    <t>Efectuată (lucrarea a fost executată în perioada 10 - 11.05.2022 împreună cu lucrarea de la poziția 6)</t>
  </si>
  <si>
    <t>Secuieni</t>
  </si>
  <si>
    <t>SM0481D0</t>
  </si>
  <si>
    <t>Secuieni NT</t>
  </si>
  <si>
    <t>37980/11.05.2022</t>
  </si>
  <si>
    <t>Nova Power, Cez Vânzare, Cis Gaz, Engie, E.on Energie, Enel Energie, Enel Muntenia, Premier Energy Trading, Mihoc Oil, Met România, Premier Energy, Petrom</t>
  </si>
  <si>
    <t>Montare îmbinare electroizolantă monobloc DN50 la intrare în SRM Valea Largă</t>
  </si>
  <si>
    <t>Valea Largă</t>
  </si>
  <si>
    <t>SM0642D0</t>
  </si>
  <si>
    <t>38947/13.05.2022</t>
  </si>
  <si>
    <t>Nova Power, Cez Vânzare, Racord Furnizare, Cis Gaz, Conef Gaz, CPL Concordia, Crest Energy, Delgaz, Design Proiect, Distrigaz Vest, Engie, Axpo, E.on Energie, Electrica Furnizare, Electric Planners, Energy Distribution, Enel Energie, Enel Muntenia, Gas&amp;Power, Entrex, Premier Energy Trading, Gaz Est, Gazmir, Mihoc Oil, Met România, Monsson, MVM Future, Next Energy Distribution, Next Energy Partners, Pado Group, Premier Energy, Petrom, Prisma Serv, Gas Provider, Renovatio, Romgaz, RWE Supply, Tetarom, Tinmar, Veolia, Wiee</t>
  </si>
  <si>
    <t>Ghercești</t>
  </si>
  <si>
    <t>SM01142D0</t>
  </si>
  <si>
    <t>Stație Centrală Ghercești Inma</t>
  </si>
  <si>
    <t>PM0275</t>
  </si>
  <si>
    <t>38809/13.05.2022</t>
  </si>
  <si>
    <t>Stație Centrala Ghercești EXTR</t>
  </si>
  <si>
    <t>Cuplare deviere conductă 24” Cruce - Stație Centrală Ghercești, zona Ghercești</t>
  </si>
  <si>
    <t>Alpha Metal, Alpha Project, Nova Power, Azomures, Bepco, Cez Vânzare, Cis Gaz, Colterm, Cordun, CPL Concordia, MM Data, Distrigaz Vest, Engie, Axpo, E.on Energie, Electrocentrale București, Electrocentrale Constanța, Electrica Furnizare, Energy Distribution, Enel Energie, Enel Muntenia, Entrex, Euro Seven, Gas&amp;Power, Gaz Est, Gaz Nord Est, Cet Govora, Instant Construct, Megaconstruct, Mihoc Oil, Modern Calor, Met România, Termoenergetica București, MVM Energy Trade, Next Energy Distribution, Pado Group, Premier Energy, Petrom, Prisma Serv, Gas Provider, Renovatio, Romgaz, RWE Supply, Salgaz, Termo Calor, Termoficare Oradea, Termoelectrica Giurgiu, Veolia, Vest Energo</t>
  </si>
  <si>
    <t>Alpha Metal, Nova Power, Azomures, Cez Vânzare, Distrigaz Vest, Engie, Axpo, E.on Energie, Energy Distribution, Enel Energie, Enel Muntenia, Euro Seven, Gaz Est, Megaconstruct, Met România, Premier Energy, Petrom, Romgaz, Tinmar, Veolia</t>
  </si>
  <si>
    <t>Înlocuirea unui tronson de conductă pe conducta DN400 Buhoci - Valea Malului, zona Poieni și eliminarea emanațiilor la sifonul îngropat pe conducta DN500 Moinești - Dărmănești, zona Moinești</t>
  </si>
  <si>
    <t>Poieni</t>
  </si>
  <si>
    <t>SM0430D0</t>
  </si>
  <si>
    <t>39579/17.05.2022</t>
  </si>
  <si>
    <t>Comănești</t>
  </si>
  <si>
    <t>SM0432D1</t>
  </si>
  <si>
    <t>Moinești</t>
  </si>
  <si>
    <t>SM0437D0</t>
  </si>
  <si>
    <t>Moinești II Văsâiești</t>
  </si>
  <si>
    <t>SM0440D0</t>
  </si>
  <si>
    <t>Moinești I Dealu Mare</t>
  </si>
  <si>
    <t>Eliminare din SNT a conductei DN50 racord SRM SCAZ Secuieni I</t>
  </si>
  <si>
    <t>Eliminare separator din firul conductei DN100 racord SRM Cucerdea</t>
  </si>
  <si>
    <t>Cucerdea</t>
  </si>
  <si>
    <t>39744/17.05.2022</t>
  </si>
  <si>
    <t>SM0688D0</t>
  </si>
  <si>
    <t>Relocare și protejare conductă de transport gaze naturale DN500 Onești - Șendreni, zona Tecuci</t>
  </si>
  <si>
    <t>Buciumeni</t>
  </si>
  <si>
    <t>SM0515D0</t>
  </si>
  <si>
    <t>Buciumeni Mănăstire</t>
  </si>
  <si>
    <t>41084/20.05.2022</t>
  </si>
  <si>
    <t>Înlocuire filtru conic în SRM Vetiș</t>
  </si>
  <si>
    <t>Vetiș</t>
  </si>
  <si>
    <t>SM0943D0</t>
  </si>
  <si>
    <t>41888/24.05.2022</t>
  </si>
  <si>
    <t>Nova Power, Cez Vânzare, Cis Gaz, Distrigaz Vest, Engie, Axpo, E.on Energie, Electrica Furnizare, Energy Distribution, Enel Energie, Enel Muntenia, Gas&amp;Power, Premier Energy Trading, Gaz Est, Gaz Vest, Met România, MVM Future, Next Energy Distribution, Premier Energy, Petrom, Gas Provider, Renovatio, Tinmar</t>
  </si>
  <si>
    <t>Montare îmbinare electroizolantă la intrare în SRM Alțâna</t>
  </si>
  <si>
    <t>Montare îmbinare electroizolantă la intrare în SRM Hosman</t>
  </si>
  <si>
    <t>Montare îmbinare electroizolantă la intrare în SRM Nocrich</t>
  </si>
  <si>
    <t>Montare îmbinare electroizolantă la intrare în SRM Pelișor</t>
  </si>
  <si>
    <t>iulie 2022</t>
  </si>
  <si>
    <t>Alțâna</t>
  </si>
  <si>
    <t>SM0763D0</t>
  </si>
  <si>
    <t>Nocrich</t>
  </si>
  <si>
    <t>Pelișor</t>
  </si>
  <si>
    <t>Orlat</t>
  </si>
  <si>
    <t>SM0764D0</t>
  </si>
  <si>
    <t>Hosman</t>
  </si>
  <si>
    <t>SM0791D0</t>
  </si>
  <si>
    <t>SM0889D0</t>
  </si>
  <si>
    <t>SM0904D0</t>
  </si>
  <si>
    <t>Alpha Metal, Nova Power, Cez Vânzare, Cis Gaz, Conef Gaz, Crest Energy, Distrigaz Vest, Engie, E.on Energie, Electrocentrale București, Electrocentrale Constanța, Electrica Furnizare, Electric Planners, Energy Distribution, Enel Energie, Enel Muntenia, Gas&amp;Power, Entrex, Euro Seven, Premier Energy Trading, Gas&amp;Power Trading, Gaz Est, Gecabuild, Getica 95, Megaconstruct, Met România, Monsson, MVM Future, Next Energy Distribution, Next Energy Partners, Nord Gaz, Premier Energy, Petrom, Gas Provider, Renovatio, Romgaz, RWE Supply, Sustainablea Energy, Tinmar, Transenergo, Wiee</t>
  </si>
  <si>
    <t>efectuată</t>
  </si>
  <si>
    <t>Înlocuire flanșă electroizolantă cu îmbinare electroizolantă la intrare în SRM Orlat</t>
  </si>
  <si>
    <r>
      <rPr>
        <strike/>
        <sz val="10"/>
        <rFont val="Segoe UI"/>
        <family val="2"/>
      </rPr>
      <t>octombrie - decembrie 2021</t>
    </r>
    <r>
      <rPr>
        <sz val="10"/>
        <rFont val="Segoe UI"/>
        <family val="2"/>
      </rPr>
      <t xml:space="preserve">
</t>
    </r>
    <r>
      <rPr>
        <strike/>
        <sz val="10"/>
        <rFont val="Segoe UI"/>
        <family val="2"/>
      </rPr>
      <t>martie - mai 2022</t>
    </r>
    <r>
      <rPr>
        <sz val="10"/>
        <rFont val="Segoe UI"/>
        <family val="2"/>
      </rPr>
      <t xml:space="preserve">
iulie 2022</t>
    </r>
  </si>
  <si>
    <r>
      <t xml:space="preserve">octombrie - decembrie 2021
martie - mai 2022
</t>
    </r>
    <r>
      <rPr>
        <sz val="10"/>
        <rFont val="Segoe UI"/>
        <family val="2"/>
      </rPr>
      <t>iulie 2022</t>
    </r>
  </si>
  <si>
    <r>
      <rPr>
        <strike/>
        <sz val="10"/>
        <rFont val="Segoe UI"/>
        <family val="2"/>
      </rPr>
      <t>Solicitare amânare transmisă de parteneri</t>
    </r>
    <r>
      <rPr>
        <sz val="10"/>
        <rFont val="Segoe UI"/>
        <family val="2"/>
      </rPr>
      <t xml:space="preserve">
Solicitare amânare transmisă de parteneri</t>
    </r>
  </si>
  <si>
    <t>1113/30.05.2022</t>
  </si>
  <si>
    <t>43249/30.05.2022</t>
  </si>
  <si>
    <t>38649/12.05.2022</t>
  </si>
  <si>
    <t>Interventie la acționările electrice/automatizări din SRM Cogenerare Oradea</t>
  </si>
  <si>
    <t>Oradea</t>
  </si>
  <si>
    <t>Bihor</t>
  </si>
  <si>
    <t>SM1171D0</t>
  </si>
  <si>
    <t>Cogenerare Oradea</t>
  </si>
  <si>
    <t>Termoficare Oradea</t>
  </si>
  <si>
    <t>43297/30.05.2022</t>
  </si>
  <si>
    <t>Mentenanță la SRM Avrig</t>
  </si>
  <si>
    <t>SM0802D1</t>
  </si>
  <si>
    <t>Avrig</t>
  </si>
  <si>
    <t>SM0802D2</t>
  </si>
  <si>
    <t>SC Jifa Avrig</t>
  </si>
  <si>
    <t>04 - 31 iulie 2022</t>
  </si>
  <si>
    <t>Nova Power, Cez Vânzare, Cis Gaz, Conef Gaz, Crest Energy, Distrigaz Vest, Engie, E.on Energie, Electrica Furnizare, Electric Planners, Energy Distribution, Enel Energie, Enel Muntenia, Gas&amp;Power, Entrex, Premier Energy Trading, Gaz Est, Megaconstruct, Met România, Monsson, Next Energy Distribution, Nord Gaz, Premier Energy, Petrom, Gas Provider, Renovatio, Romgaz, Tinmar, Transenergo, Veolia, Wiee</t>
  </si>
  <si>
    <t>Montare îmbinare electroizolantă pe conducta DN80 racord SRM Cornățel</t>
  </si>
  <si>
    <t>07 - 31 iulie 2022</t>
  </si>
  <si>
    <t>SM0795D0</t>
  </si>
  <si>
    <t>Cornățel</t>
  </si>
  <si>
    <t>Alpha Metal, Nova Power, Cez Vânzare, Cis Gaz, Conef Gaz, Crest Energy, Distrigaz Vest, Engie, E.on Energie, Electrocentrale București, Electrocentrale Constanța, Electrica Furnizare, Electric Planners, Energy Distribution, Enel Energie, Enel Muntenia, Gas&amp;Power, Entrex, Euro Seven, Eye Mall, Premier Energy Trading, Gas&amp;Power Trading, Gaz Est, Getica 95, Megaconstruct, Met România, Monsson, MVM Future, Next Energy Distribution, Next Energy Partners, Nord Gaz, Premier Energy, Petrom, Gas Provider, Renovatio, Romgaz, RWE Supply, Sustainablea Energy, Tinmar, Transenergo, Wiee</t>
  </si>
  <si>
    <t>44507/03.06.2022</t>
  </si>
  <si>
    <t>Recea</t>
  </si>
  <si>
    <t>Maramureș</t>
  </si>
  <si>
    <t xml:space="preserve">Înlocuire flanșă electroizolantă la intrare în SRM Săsar II </t>
  </si>
  <si>
    <t>SM0578D0</t>
  </si>
  <si>
    <t>Săsar II (Recea)</t>
  </si>
  <si>
    <t>Nova Power, Cez Vânzare, Racord Furnizare, Cis Gaz, Conef Gaz, CPL Concordia, Crest Energy, Delgaz, Design Proiect, Distrigaz Vest, Engie, Axpo, E.on Energie, Electrica Furnizare, Electric Planners, Energy Distribution, Enel Energie, Enel Muntenia, Gas&amp;Power, Entrex, Eye Mall, Premier Energy Trading, Gaz Est, Gazmir, Gaz Vest, Mihoc Oil, Met România, Monsson, MVM Future, Next Energy Distribution, Next Energy Partners, Pado Group, Premier Energy, Petrom, Prisma Serv, Gas Provider, Renovatio, Romgaz, RWE Supply, Tetarom, Tinmar, Wiee</t>
  </si>
  <si>
    <t>45469/07.06.2022</t>
  </si>
  <si>
    <t>Drăgășani</t>
  </si>
  <si>
    <t>SM0234D1</t>
  </si>
  <si>
    <t>Drăgășani I</t>
  </si>
  <si>
    <t>45903/08.06.2022</t>
  </si>
  <si>
    <t>Demontare linie de măsurare în SRM Drăgășani I (Finca)</t>
  </si>
  <si>
    <t>Înlocuire contor cu turbină în SRM Poșta Câlnău</t>
  </si>
  <si>
    <t>SM1136D0</t>
  </si>
  <si>
    <t>Poșta Câlnău</t>
  </si>
  <si>
    <t>47119/14.06.2022</t>
  </si>
  <si>
    <t>Buzău</t>
  </si>
  <si>
    <t>Ștefan Vodă</t>
  </si>
  <si>
    <t>SM1179D0</t>
  </si>
  <si>
    <t>Drajna Nouă</t>
  </si>
  <si>
    <t>SM0174D0</t>
  </si>
  <si>
    <t>FNC Drajna</t>
  </si>
  <si>
    <t>Deviere conductă DN400 Slobozia - Călărași, zona Drajna</t>
  </si>
  <si>
    <t>46558/09.06.2022</t>
  </si>
  <si>
    <t>Borcea</t>
  </si>
  <si>
    <t>SM1090D0</t>
  </si>
  <si>
    <t>SC Conpet Bărăganu</t>
  </si>
  <si>
    <t>Conpet</t>
  </si>
  <si>
    <t>Perișoru</t>
  </si>
  <si>
    <t>SM1129D0</t>
  </si>
  <si>
    <t>Deviere conductă DN125 racord SRM Scornicești, zona Jitaru</t>
  </si>
  <si>
    <t>Scornicești</t>
  </si>
  <si>
    <t>Olt</t>
  </si>
  <si>
    <t>SM0241D0</t>
  </si>
  <si>
    <t>Vășad</t>
  </si>
  <si>
    <t>SM01035D0</t>
  </si>
  <si>
    <t>47589/15.06.2022</t>
  </si>
  <si>
    <t>SM01035D1</t>
  </si>
  <si>
    <t>Nova Power, Cez Vânzare, Cis Gaz, Distrigaz Vest, Engie, Axpo, E.on Energie, Electrica Furnizare, Energy Distribution, Enel Energie, Enel Muntenia, Gas&amp;Power, Eye Mall, Premier Energy Trading, Gaz Est, Gaz Vest, Met România, MVM Future, Next Energy Distribution, Premier Energy, Petrom, Gas Provider, Renovatio, Tinmar</t>
  </si>
  <si>
    <t>47586/15.06.2022</t>
  </si>
  <si>
    <t>Înlocuire robineți la SRM Curtuișeni</t>
  </si>
  <si>
    <t>Curtuișeni</t>
  </si>
  <si>
    <t>47233/14.06.2022</t>
  </si>
  <si>
    <t>Relocare odorizator pe ieșire oraș în SRM Bacău II</t>
  </si>
  <si>
    <t>SM0507D2</t>
  </si>
  <si>
    <t>Bacău II</t>
  </si>
  <si>
    <t>47522/15.06.2022</t>
  </si>
  <si>
    <t>Chișineu - Criș</t>
  </si>
  <si>
    <t>48195/17.06.2022</t>
  </si>
  <si>
    <t>Înlocuire flanșă electroizolantă cu îmbinare electroizolantă monobloc la intrare în SRM Chișineu Criș II - Alcoa</t>
  </si>
  <si>
    <t>Remediere defect de coroziune și eliminare separator orizontal subteran pe conducta DN500 Adjudul Vechi - Siliștea</t>
  </si>
  <si>
    <t>48322/17.06.2022</t>
  </si>
  <si>
    <t>Înlocuire flanșă electroizolantă cu îmbinare electroizolantă monobloc la intrare în SRM Ineu</t>
  </si>
  <si>
    <t>Ineu</t>
  </si>
  <si>
    <t>SM0915D0</t>
  </si>
  <si>
    <t>48488/17.06.2022</t>
  </si>
  <si>
    <t>Înlocuire flanșă electroizolantă cu îmbinare electroizolantă monobloc la intrare în SRM Pâncota</t>
  </si>
  <si>
    <t>Pâncota</t>
  </si>
  <si>
    <t>SM1236D0</t>
  </si>
  <si>
    <t>48690/20.06.2022</t>
  </si>
  <si>
    <t>Înlocuire flanșă electroizolantă cu îmbinare electroizolantă monobloc la intrare în SRM Șimand</t>
  </si>
  <si>
    <t>Șimand</t>
  </si>
  <si>
    <t>SM0914D0</t>
  </si>
  <si>
    <t>49236/21.06.2022</t>
  </si>
  <si>
    <t>50463/24.06.2022</t>
  </si>
  <si>
    <t>Roman</t>
  </si>
  <si>
    <t>SM0465D2</t>
  </si>
  <si>
    <t>SC Elerom Roman</t>
  </si>
  <si>
    <t>SC Elerom SA</t>
  </si>
  <si>
    <t>Înlocuire panou de măsurare în SRM Petrotub Roman</t>
  </si>
  <si>
    <t>Eliminare emanații la robinet pe racord SRM Posada</t>
  </si>
  <si>
    <t>50070/23.06.2022</t>
  </si>
  <si>
    <t>Remetea Chioarului</t>
  </si>
  <si>
    <t>SM0568D0</t>
  </si>
  <si>
    <t>50777/27.06.2022</t>
  </si>
  <si>
    <t>Înlocuire flanșă electroizolantă cu îmbinare electroizolantă monobloc la intrare în SRM Zimandu Nou</t>
  </si>
  <si>
    <t>Zimandu Nou</t>
  </si>
  <si>
    <t>SM0355D0</t>
  </si>
  <si>
    <t>49507/22.06.2022</t>
  </si>
  <si>
    <t>2652/27.06.2022</t>
  </si>
  <si>
    <t>Înlocuire îmbinare electroizolantă la intrare în SRM Remetea Chioarului</t>
  </si>
  <si>
    <t>Lăpușel</t>
  </si>
  <si>
    <t>SM0561D0</t>
  </si>
  <si>
    <t>50780/27.06.2022</t>
  </si>
  <si>
    <t>Înlocuire îmbinare electroizolantă la intrare în SRM Lăpușel</t>
  </si>
  <si>
    <t>51160/28.06.2022</t>
  </si>
  <si>
    <t>Înlocuire flanșă electroizolantă cu îmbinare electroizolantă monobloc la intrare în SRM Orțișoara</t>
  </si>
  <si>
    <t>Orțișoara</t>
  </si>
  <si>
    <t>SM0116D0</t>
  </si>
  <si>
    <t>49891/23.06.2022</t>
  </si>
  <si>
    <t>Montare robinet pe racord la SRM Bicău 2</t>
  </si>
  <si>
    <t>Montare panou e mosură DN100 în SRM Arad III CET</t>
  </si>
  <si>
    <t>Șofronea</t>
  </si>
  <si>
    <t>SM0360D1</t>
  </si>
  <si>
    <t>Șăfronea</t>
  </si>
  <si>
    <t>50727/27.06.2022</t>
  </si>
  <si>
    <t>Eliminare robinet DN 50 montat pe conducta DN 100 Racord alimentare SRM Veștem</t>
  </si>
  <si>
    <t>august 2022</t>
  </si>
  <si>
    <t>Șelimber</t>
  </si>
  <si>
    <t>SM1038D0</t>
  </si>
  <si>
    <t>Mohu II Emilian</t>
  </si>
  <si>
    <t>SM0746D0</t>
  </si>
  <si>
    <t>SM0747D0</t>
  </si>
  <si>
    <t>Mohu</t>
  </si>
  <si>
    <t>Veștem</t>
  </si>
  <si>
    <t>S-a executat în afara perioadei planificate cu acceptul partenerului adiacent fără a fi afectați consumatorii (poziția 212)</t>
  </si>
  <si>
    <t>Efectuată (Lucrarea a fost executată fără a fi afectat consumatorul)</t>
  </si>
  <si>
    <t>octombrie - decembrie 2021
ianuarie - martie 2022
aprilie - iunie 2022</t>
  </si>
  <si>
    <t>Înlocuire îmbinare electroizolantă la intrare în SRM Săcălășeni</t>
  </si>
  <si>
    <t>Săcălășeni</t>
  </si>
  <si>
    <t>SM0559D0</t>
  </si>
  <si>
    <t>50783/27.06.2022</t>
  </si>
  <si>
    <t>12:07.2022</t>
  </si>
  <si>
    <r>
      <rPr>
        <strike/>
        <sz val="10"/>
        <rFont val="Segoe UI"/>
        <family val="2"/>
      </rPr>
      <t>octombrie - decembrie 2021</t>
    </r>
    <r>
      <rPr>
        <sz val="10"/>
        <rFont val="Segoe UI"/>
        <family val="2"/>
      </rPr>
      <t xml:space="preserve">
</t>
    </r>
    <r>
      <rPr>
        <strike/>
        <sz val="10"/>
        <rFont val="Segoe UI"/>
        <family val="2"/>
      </rPr>
      <t>8 aprilie - iunie 2022</t>
    </r>
    <r>
      <rPr>
        <sz val="10"/>
        <rFont val="Segoe UI"/>
        <family val="2"/>
      </rPr>
      <t xml:space="preserve">
</t>
    </r>
    <r>
      <rPr>
        <strike/>
        <sz val="10"/>
        <rFont val="Segoe UI"/>
        <family val="2"/>
      </rPr>
      <t>8 - 31 iulie 2022</t>
    </r>
    <r>
      <rPr>
        <sz val="10"/>
        <rFont val="Segoe UI"/>
        <family val="2"/>
      </rPr>
      <t xml:space="preserve">
august - septembrie 2022</t>
    </r>
  </si>
  <si>
    <r>
      <rPr>
        <strike/>
        <sz val="10"/>
        <rFont val="Segoe UI"/>
        <family val="2"/>
      </rPr>
      <t>Întârzieri în execuție</t>
    </r>
    <r>
      <rPr>
        <sz val="10"/>
        <rFont val="Segoe UI"/>
        <family val="2"/>
      </rPr>
      <t xml:space="preserve">
</t>
    </r>
    <r>
      <rPr>
        <strike/>
        <sz val="10"/>
        <rFont val="Segoe UI"/>
        <family val="2"/>
      </rPr>
      <t>Întârzieri în execuție</t>
    </r>
    <r>
      <rPr>
        <sz val="10"/>
        <rFont val="Segoe UI"/>
        <family val="2"/>
      </rPr>
      <t xml:space="preserve">
Întârzieri în execuție</t>
    </r>
  </si>
  <si>
    <t>Faza de elaborare proiect tehnic</t>
  </si>
  <si>
    <t>Zona de risc - litigii</t>
  </si>
  <si>
    <t>Mihăești AG</t>
  </si>
  <si>
    <t>PMDI_2022_A3_26</t>
  </si>
  <si>
    <t>Punere în siguranță subtraversare râu Târgului cu conducta DN500 Schitu Golești - Slătioarele, fir 1, în zona Furnicoși jud. Argeș</t>
  </si>
  <si>
    <t>Remediere definitivă a unui defect de coroziune pe conducta DN300 racord PM Bibești, zona Aninoasa</t>
  </si>
  <si>
    <t>Bibești</t>
  </si>
  <si>
    <t>PM0196</t>
  </si>
  <si>
    <t>51170/28.06.2022</t>
  </si>
  <si>
    <t>Amromco, Romgaz</t>
  </si>
  <si>
    <t>august - septembrie 2022</t>
  </si>
  <si>
    <t>SM0349D0</t>
  </si>
  <si>
    <t>Arad I</t>
  </si>
  <si>
    <t>Modernizare Instalație Tehnologică SRMP Arad I</t>
  </si>
  <si>
    <t>PMDI_2022_A5_14</t>
  </si>
  <si>
    <t>Sistematizare SRM Târgu Mureș II Corunca</t>
  </si>
  <si>
    <t>Corunca</t>
  </si>
  <si>
    <t>SM0679D0</t>
  </si>
  <si>
    <t>Târgu Mureș II Corunca</t>
  </si>
  <si>
    <t>Ernei</t>
  </si>
  <si>
    <t>PM0125</t>
  </si>
  <si>
    <t>Ernei - Golire</t>
  </si>
  <si>
    <t>2559/20.06.2022</t>
  </si>
  <si>
    <t>Nova Power, Cez Vânzare, Racord Furnizare, Cis Gaz, Colterm, Conef Gaz, CPL Concordia, Crest Energy, Delgaz, Design Proiect, Distrigaz Vest, Engie, Axpo, E.on Energie, Electrica Furnizare, Electric Planners, Energy Distribution, Enel Energie, Enel Muntenia, Gas&amp;Power, Entrex, Eye Mall, Premier Energy Trading, Gaz Est, Gazmir, Gaz Vest, Mihoc Oil, Met România, Monsson, MVM Future, Next Energy Distribution, Next Energy Partners, Pado Group, Premier Energy, Petrom, Prisma Serv, Gas Provider, Renovatio, Romgaz, RWE Supply, Tetarom, Tinmar, Wiee</t>
  </si>
  <si>
    <t>Înlocuire îmbinare electroizolantă la intrare în SRM Tășnad</t>
  </si>
  <si>
    <t>Tășnad</t>
  </si>
  <si>
    <t>SM1081D0</t>
  </si>
  <si>
    <t>52354/01.07.2022</t>
  </si>
  <si>
    <t>Montare robinet nou și realizarea dublei alimentări a SRM Poiana Sărată din conducta 32” Moghioroși - Onești</t>
  </si>
  <si>
    <t>Poiana Sărată</t>
  </si>
  <si>
    <t>SM0385D0</t>
  </si>
  <si>
    <t>SC Pem Turist Poiana Sărată</t>
  </si>
  <si>
    <t>SC Pem Turist SRM</t>
  </si>
  <si>
    <t>53002/04.07.2022</t>
  </si>
  <si>
    <t>SM0338D0</t>
  </si>
  <si>
    <t>Timișoara III</t>
  </si>
  <si>
    <t>52852/04.07.2022</t>
  </si>
  <si>
    <t>Montare instalație de filtrare separare nouă în SRM Timișoara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</si>
</sst>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1" fontId="1" fillId="0" borderId="35">
      <alignment vertical="center"/>
    </xf>
  </cellStyleXfs>
  <cellXfs count="486">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14" fontId="3" fillId="0" borderId="4" xfId="0" applyNumberFormat="1" applyFont="1" applyBorder="1" applyAlignment="1" applyProtection="1">
      <alignment horizontal="center" vertical="center"/>
    </xf>
    <xf numFmtId="0" fontId="3" fillId="0" borderId="6" xfId="0" applyFont="1" applyBorder="1" applyAlignment="1" applyProtection="1">
      <alignment horizontal="left" vertical="center"/>
    </xf>
    <xf numFmtId="14" fontId="3" fillId="0" borderId="7"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7" xfId="0" applyNumberFormat="1" applyFont="1" applyBorder="1" applyAlignment="1" applyProtection="1">
      <alignment horizontal="center" vertical="center" wrapText="1"/>
    </xf>
    <xf numFmtId="0" fontId="3" fillId="0" borderId="8" xfId="0" applyFont="1" applyBorder="1" applyAlignment="1" applyProtection="1">
      <alignment horizontal="left" vertical="center" wrapText="1"/>
    </xf>
    <xf numFmtId="0" fontId="2" fillId="3" borderId="18"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2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65" fontId="4" fillId="2" borderId="11"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14" fontId="3" fillId="0" borderId="9" xfId="0" applyNumberFormat="1" applyFont="1" applyBorder="1" applyAlignment="1" applyProtection="1">
      <alignment horizontal="center" vertical="center" wrapText="1"/>
    </xf>
    <xf numFmtId="0" fontId="3" fillId="0" borderId="11" xfId="0" applyFont="1" applyBorder="1" applyAlignment="1" applyProtection="1">
      <alignment horizontal="left"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1" fontId="2" fillId="0" borderId="12"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2" fontId="10" fillId="0" borderId="5" xfId="0" applyNumberFormat="1"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center" vertical="center" wrapText="1"/>
    </xf>
    <xf numFmtId="1" fontId="10" fillId="0" borderId="5"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8"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7"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2" fontId="2" fillId="0" borderId="7"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2" fontId="10" fillId="0" borderId="10" xfId="0" applyNumberFormat="1" applyFont="1" applyFill="1" applyBorder="1" applyAlignment="1" applyProtection="1">
      <alignment horizontal="center" vertical="center" wrapText="1"/>
    </xf>
    <xf numFmtId="49" fontId="10" fillId="0" borderId="10" xfId="0" applyNumberFormat="1" applyFont="1" applyFill="1" applyBorder="1" applyAlignment="1" applyProtection="1">
      <alignment horizontal="center" vertical="center" wrapText="1"/>
    </xf>
    <xf numFmtId="2" fontId="2" fillId="0" borderId="9"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2" fontId="2" fillId="0" borderId="9"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64" fontId="10" fillId="0" borderId="10"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 fontId="10" fillId="0" borderId="10" xfId="0" applyNumberFormat="1" applyFont="1" applyFill="1" applyBorder="1" applyAlignment="1" applyProtection="1">
      <alignment horizontal="center" vertical="center"/>
    </xf>
    <xf numFmtId="14" fontId="10" fillId="0" borderId="7" xfId="0" applyNumberFormat="1" applyFont="1" applyFill="1" applyBorder="1" applyAlignment="1" applyProtection="1">
      <alignment horizontal="center" vertical="center"/>
    </xf>
    <xf numFmtId="14" fontId="10" fillId="0" borderId="9" xfId="0" applyNumberFormat="1" applyFont="1" applyFill="1" applyBorder="1" applyAlignment="1" applyProtection="1">
      <alignment horizontal="center" vertical="center"/>
    </xf>
    <xf numFmtId="0" fontId="2" fillId="3" borderId="32"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xf>
    <xf numFmtId="1" fontId="2" fillId="0" borderId="12" xfId="0" applyNumberFormat="1" applyFont="1" applyFill="1" applyBorder="1" applyAlignment="1" applyProtection="1">
      <alignment horizontal="center" vertical="center"/>
    </xf>
    <xf numFmtId="1" fontId="2" fillId="0" borderId="14" xfId="0" applyNumberFormat="1" applyFont="1" applyFill="1" applyBorder="1" applyAlignment="1" applyProtection="1">
      <alignment horizontal="center" vertical="center"/>
    </xf>
    <xf numFmtId="1" fontId="2" fillId="0" borderId="37"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wrapText="1"/>
    </xf>
    <xf numFmtId="14" fontId="10" fillId="0" borderId="9"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wrapText="1"/>
    </xf>
    <xf numFmtId="164" fontId="10" fillId="0" borderId="42" xfId="0" applyNumberFormat="1"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2" fontId="2" fillId="0" borderId="41" xfId="0" applyNumberFormat="1"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2" fontId="2" fillId="0" borderId="41" xfId="0" applyNumberFormat="1"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9" xfId="0" applyFont="1" applyFill="1" applyBorder="1" applyAlignment="1" applyProtection="1">
      <alignment horizontal="left" vertical="center" wrapText="1"/>
    </xf>
    <xf numFmtId="2" fontId="10" fillId="0" borderId="39" xfId="0" applyNumberFormat="1" applyFont="1" applyFill="1" applyBorder="1" applyAlignment="1" applyProtection="1">
      <alignment horizontal="center" vertical="center" wrapText="1"/>
    </xf>
    <xf numFmtId="49" fontId="10" fillId="0" borderId="39" xfId="0" applyNumberFormat="1" applyFont="1" applyFill="1" applyBorder="1" applyAlignment="1" applyProtection="1">
      <alignment horizontal="center" vertical="center" wrapText="1"/>
    </xf>
    <xf numFmtId="14" fontId="10" fillId="0" borderId="39" xfId="0" applyNumberFormat="1" applyFont="1" applyFill="1" applyBorder="1" applyAlignment="1" applyProtection="1">
      <alignment horizontal="center" vertical="center" wrapText="1"/>
    </xf>
    <xf numFmtId="164" fontId="10" fillId="0" borderId="39" xfId="0" applyNumberFormat="1"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xf>
    <xf numFmtId="164" fontId="10" fillId="0" borderId="5" xfId="0" applyNumberFormat="1" applyFont="1" applyFill="1" applyBorder="1" applyAlignment="1" applyProtection="1">
      <alignment horizontal="center" vertical="center"/>
    </xf>
    <xf numFmtId="14" fontId="10" fillId="0" borderId="5" xfId="0" applyNumberFormat="1" applyFont="1" applyFill="1" applyBorder="1" applyAlignment="1" applyProtection="1">
      <alignment horizontal="center" vertical="center"/>
    </xf>
    <xf numFmtId="1" fontId="10" fillId="0" borderId="5" xfId="0" applyNumberFormat="1" applyFont="1" applyFill="1" applyBorder="1" applyAlignment="1" applyProtection="1">
      <alignment horizontal="center" vertical="center"/>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32" xfId="0" applyFont="1" applyFill="1" applyBorder="1" applyAlignment="1" applyProtection="1">
      <alignment horizontal="left" vertical="center" wrapText="1"/>
    </xf>
    <xf numFmtId="14" fontId="10" fillId="0" borderId="32" xfId="0" applyNumberFormat="1" applyFont="1" applyFill="1" applyBorder="1" applyAlignment="1" applyProtection="1">
      <alignment horizontal="center" vertical="center" wrapText="1"/>
    </xf>
    <xf numFmtId="164" fontId="10" fillId="0" borderId="32" xfId="0" applyNumberFormat="1"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xf>
    <xf numFmtId="164" fontId="10" fillId="0" borderId="32" xfId="0" applyNumberFormat="1" applyFont="1" applyFill="1" applyBorder="1" applyAlignment="1" applyProtection="1">
      <alignment horizontal="center" vertical="center"/>
    </xf>
    <xf numFmtId="14" fontId="10" fillId="0" borderId="32" xfId="0" applyNumberFormat="1" applyFont="1" applyFill="1" applyBorder="1" applyAlignment="1" applyProtection="1">
      <alignment horizontal="center" vertical="center"/>
    </xf>
    <xf numFmtId="1" fontId="10" fillId="0" borderId="32"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wrapText="1"/>
    </xf>
    <xf numFmtId="49" fontId="10" fillId="0" borderId="32" xfId="0" applyNumberFormat="1" applyFont="1" applyFill="1" applyBorder="1" applyAlignment="1" applyProtection="1">
      <alignment horizontal="center" vertical="center" wrapText="1"/>
    </xf>
    <xf numFmtId="2" fontId="10" fillId="0" borderId="32" xfId="0" applyNumberFormat="1" applyFont="1" applyFill="1" applyBorder="1" applyAlignment="1" applyProtection="1">
      <alignment horizontal="center" vertical="center" wrapText="1"/>
    </xf>
    <xf numFmtId="1" fontId="10" fillId="0" borderId="32" xfId="0" applyNumberFormat="1" applyFont="1" applyFill="1" applyBorder="1" applyAlignment="1" applyProtection="1">
      <alignment horizontal="center" vertical="center" wrapText="1"/>
    </xf>
    <xf numFmtId="2" fontId="10" fillId="0" borderId="18" xfId="0" applyNumberFormat="1"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2" fontId="10" fillId="0" borderId="44" xfId="0" applyNumberFormat="1"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2" xfId="0" applyFont="1" applyFill="1" applyBorder="1" applyAlignment="1" applyProtection="1">
      <alignment horizontal="left" vertical="center" wrapText="1"/>
    </xf>
    <xf numFmtId="2" fontId="10" fillId="0" borderId="42" xfId="0" applyNumberFormat="1"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14" fontId="10" fillId="0" borderId="41" xfId="0" applyNumberFormat="1" applyFont="1" applyFill="1" applyBorder="1" applyAlignment="1" applyProtection="1">
      <alignment horizontal="center" vertical="center"/>
    </xf>
    <xf numFmtId="164" fontId="10" fillId="0" borderId="42" xfId="0" applyNumberFormat="1" applyFont="1" applyFill="1" applyBorder="1" applyAlignment="1" applyProtection="1">
      <alignment horizontal="center" vertical="center"/>
    </xf>
    <xf numFmtId="14" fontId="10" fillId="0" borderId="42" xfId="0" applyNumberFormat="1" applyFont="1" applyFill="1" applyBorder="1" applyAlignment="1" applyProtection="1">
      <alignment horizontal="center" vertical="center"/>
    </xf>
    <xf numFmtId="1" fontId="10" fillId="0" borderId="42" xfId="0" applyNumberFormat="1" applyFont="1" applyFill="1" applyBorder="1" applyAlignment="1" applyProtection="1">
      <alignment horizontal="center" vertical="center"/>
    </xf>
    <xf numFmtId="0" fontId="10" fillId="0" borderId="13" xfId="0" applyFont="1" applyFill="1" applyBorder="1" applyAlignment="1" applyProtection="1">
      <alignment horizontal="center" vertical="center" wrapText="1"/>
    </xf>
    <xf numFmtId="2"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2" fontId="10" fillId="0" borderId="2" xfId="0" applyNumberFormat="1" applyFont="1" applyFill="1" applyBorder="1" applyAlignment="1" applyProtection="1">
      <alignment horizontal="center" vertical="center"/>
    </xf>
    <xf numFmtId="2" fontId="2" fillId="0" borderId="46"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wrapText="1"/>
    </xf>
    <xf numFmtId="2" fontId="2" fillId="0" borderId="17" xfId="0" applyNumberFormat="1" applyFont="1" applyFill="1" applyBorder="1" applyAlignment="1" applyProtection="1">
      <alignment horizontal="center" vertical="center" wrapText="1"/>
    </xf>
    <xf numFmtId="2" fontId="2" fillId="0" borderId="28"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2" fontId="2" fillId="0" borderId="46" xfId="0" applyNumberFormat="1"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2" fontId="10" fillId="0" borderId="30" xfId="0" applyNumberFormat="1" applyFont="1" applyFill="1" applyBorder="1" applyAlignment="1" applyProtection="1">
      <alignment horizontal="center" vertical="center" wrapText="1"/>
    </xf>
    <xf numFmtId="49" fontId="10" fillId="0" borderId="30" xfId="0" applyNumberFormat="1"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14" fontId="10" fillId="0" borderId="18" xfId="0" applyNumberFormat="1" applyFont="1" applyFill="1" applyBorder="1" applyAlignment="1" applyProtection="1">
      <alignment horizontal="center" vertical="center"/>
    </xf>
    <xf numFmtId="164" fontId="10" fillId="0" borderId="30"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1" fontId="10" fillId="0" borderId="30" xfId="0" applyNumberFormat="1" applyFont="1" applyFill="1" applyBorder="1" applyAlignment="1" applyProtection="1">
      <alignment horizontal="center" vertical="center"/>
    </xf>
    <xf numFmtId="1" fontId="10" fillId="0" borderId="19"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2" fontId="2" fillId="0" borderId="3" xfId="0" applyNumberFormat="1"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wrapText="1"/>
    </xf>
    <xf numFmtId="2" fontId="2" fillId="0" borderId="3"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0" xfId="0" applyFont="1" applyFill="1" applyBorder="1" applyAlignment="1" applyProtection="1">
      <alignment horizontal="left" vertical="center" wrapText="1"/>
    </xf>
    <xf numFmtId="2" fontId="10" fillId="0" borderId="20" xfId="0" applyNumberFormat="1" applyFont="1" applyFill="1" applyBorder="1" applyAlignment="1" applyProtection="1">
      <alignment horizontal="center" vertical="center" wrapText="1"/>
    </xf>
    <xf numFmtId="49" fontId="10" fillId="0" borderId="20"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64" fontId="10" fillId="0" borderId="20" xfId="0" applyNumberFormat="1"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14" fontId="10" fillId="0" borderId="44" xfId="0" applyNumberFormat="1" applyFont="1" applyFill="1" applyBorder="1" applyAlignment="1" applyProtection="1">
      <alignment horizontal="center" vertical="center"/>
    </xf>
    <xf numFmtId="164" fontId="10" fillId="0" borderId="20" xfId="0" applyNumberFormat="1" applyFont="1" applyFill="1" applyBorder="1" applyAlignment="1" applyProtection="1">
      <alignment horizontal="center" vertical="center"/>
    </xf>
    <xf numFmtId="14" fontId="10" fillId="0" borderId="20" xfId="0" applyNumberFormat="1" applyFont="1" applyFill="1" applyBorder="1" applyAlignment="1" applyProtection="1">
      <alignment horizontal="center" vertical="center"/>
    </xf>
    <xf numFmtId="1" fontId="10" fillId="0" borderId="20" xfId="0" applyNumberFormat="1" applyFont="1" applyFill="1" applyBorder="1" applyAlignment="1" applyProtection="1">
      <alignment horizontal="center" vertical="center"/>
    </xf>
    <xf numFmtId="1" fontId="10" fillId="0" borderId="26" xfId="0" applyNumberFormat="1" applyFont="1" applyFill="1" applyBorder="1" applyAlignment="1" applyProtection="1">
      <alignment horizontal="center" vertical="center" wrapText="1"/>
    </xf>
    <xf numFmtId="2" fontId="2" fillId="0" borderId="44"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14" fontId="10" fillId="0" borderId="27" xfId="0" applyNumberFormat="1" applyFont="1" applyFill="1" applyBorder="1" applyAlignment="1" applyProtection="1">
      <alignment horizontal="center" vertical="center"/>
    </xf>
    <xf numFmtId="14" fontId="10" fillId="0" borderId="17" xfId="0" applyNumberFormat="1" applyFont="1" applyFill="1" applyBorder="1" applyAlignment="1" applyProtection="1">
      <alignment horizontal="center" vertical="center"/>
    </xf>
    <xf numFmtId="14" fontId="10" fillId="0" borderId="28" xfId="0" applyNumberFormat="1"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2" fontId="10" fillId="0" borderId="12"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14" fontId="10" fillId="0" borderId="12" xfId="0" applyNumberFormat="1" applyFont="1" applyFill="1" applyBorder="1" applyAlignment="1" applyProtection="1">
      <alignment horizontal="center" vertical="center" wrapText="1"/>
    </xf>
    <xf numFmtId="164" fontId="10" fillId="0" borderId="12"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xf>
    <xf numFmtId="164" fontId="10" fillId="0" borderId="12" xfId="0" applyNumberFormat="1" applyFont="1" applyFill="1" applyBorder="1" applyAlignment="1" applyProtection="1">
      <alignment horizontal="center" vertical="center"/>
    </xf>
    <xf numFmtId="14" fontId="10" fillId="0" borderId="12" xfId="0" applyNumberFormat="1" applyFont="1" applyFill="1" applyBorder="1" applyAlignment="1" applyProtection="1">
      <alignment horizontal="center" vertical="center"/>
    </xf>
    <xf numFmtId="1" fontId="10" fillId="0" borderId="12" xfId="0" applyNumberFormat="1" applyFont="1" applyFill="1" applyBorder="1" applyAlignment="1" applyProtection="1">
      <alignment horizontal="center" vertical="center"/>
    </xf>
    <xf numFmtId="1" fontId="10" fillId="0" borderId="14"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38" xfId="0" applyNumberFormat="1" applyFont="1" applyFill="1" applyBorder="1" applyAlignment="1" applyProtection="1">
      <alignment horizontal="center" vertical="center"/>
    </xf>
    <xf numFmtId="164" fontId="10" fillId="0" borderId="39"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 fontId="10" fillId="0" borderId="39" xfId="0" applyNumberFormat="1" applyFont="1" applyFill="1" applyBorder="1" applyAlignment="1" applyProtection="1">
      <alignment horizontal="center" vertical="center"/>
    </xf>
    <xf numFmtId="1" fontId="10" fillId="0" borderId="40" xfId="0" applyNumberFormat="1" applyFont="1" applyFill="1" applyBorder="1" applyAlignment="1" applyProtection="1">
      <alignment horizontal="center" vertical="center" wrapText="1"/>
    </xf>
    <xf numFmtId="2" fontId="2" fillId="0" borderId="38" xfId="0" applyNumberFormat="1"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2" fontId="2" fillId="0" borderId="51" xfId="0" applyNumberFormat="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wrapText="1"/>
    </xf>
    <xf numFmtId="2" fontId="2" fillId="0" borderId="51" xfId="0" applyNumberFormat="1" applyFont="1" applyFill="1" applyBorder="1" applyAlignment="1" applyProtection="1">
      <alignment horizontal="center" vertical="center" wrapText="1"/>
    </xf>
    <xf numFmtId="14" fontId="10" fillId="2" borderId="31" xfId="0" applyNumberFormat="1" applyFont="1" applyFill="1" applyBorder="1" applyAlignment="1" applyProtection="1">
      <alignment horizontal="center" vertical="center"/>
    </xf>
    <xf numFmtId="164" fontId="10" fillId="2" borderId="32" xfId="0" applyNumberFormat="1" applyFont="1" applyFill="1" applyBorder="1" applyAlignment="1" applyProtection="1">
      <alignment horizontal="center" vertical="center"/>
    </xf>
    <xf numFmtId="14" fontId="10" fillId="2" borderId="32" xfId="0" applyNumberFormat="1" applyFont="1" applyFill="1" applyBorder="1" applyAlignment="1" applyProtection="1">
      <alignment horizontal="center" vertical="center"/>
    </xf>
    <xf numFmtId="1" fontId="10" fillId="2" borderId="32" xfId="0" applyNumberFormat="1" applyFont="1" applyFill="1" applyBorder="1" applyAlignment="1" applyProtection="1">
      <alignment horizontal="center" vertical="center"/>
    </xf>
    <xf numFmtId="1" fontId="10" fillId="2" borderId="30" xfId="0" applyNumberFormat="1" applyFont="1" applyFill="1" applyBorder="1" applyAlignment="1" applyProtection="1">
      <alignment horizontal="center" vertical="center"/>
    </xf>
    <xf numFmtId="14" fontId="10" fillId="2" borderId="18" xfId="0" applyNumberFormat="1" applyFont="1" applyFill="1" applyBorder="1" applyAlignment="1" applyProtection="1">
      <alignment horizontal="center" vertical="center"/>
    </xf>
    <xf numFmtId="164" fontId="10" fillId="2" borderId="30" xfId="0" applyNumberFormat="1" applyFont="1" applyFill="1" applyBorder="1" applyAlignment="1" applyProtection="1">
      <alignment horizontal="center" vertical="center"/>
    </xf>
    <xf numFmtId="14" fontId="10" fillId="2" borderId="30" xfId="0" applyNumberFormat="1" applyFont="1" applyFill="1" applyBorder="1" applyAlignment="1" applyProtection="1">
      <alignment horizontal="center" vertical="center"/>
    </xf>
    <xf numFmtId="14" fontId="10" fillId="2" borderId="4" xfId="0" applyNumberFormat="1" applyFont="1" applyFill="1" applyBorder="1" applyAlignment="1" applyProtection="1">
      <alignment horizontal="center" vertical="center"/>
    </xf>
    <xf numFmtId="164" fontId="10" fillId="2" borderId="5" xfId="0" applyNumberFormat="1" applyFont="1" applyFill="1" applyBorder="1" applyAlignment="1" applyProtection="1">
      <alignment horizontal="center" vertical="center"/>
    </xf>
    <xf numFmtId="14" fontId="10" fillId="2" borderId="5" xfId="0" applyNumberFormat="1" applyFont="1" applyFill="1" applyBorder="1" applyAlignment="1" applyProtection="1">
      <alignment horizontal="center" vertical="center"/>
    </xf>
    <xf numFmtId="1" fontId="10" fillId="2" borderId="5" xfId="0" applyNumberFormat="1" applyFont="1" applyFill="1" applyBorder="1" applyAlignment="1" applyProtection="1">
      <alignment horizontal="center" vertical="center"/>
    </xf>
    <xf numFmtId="0" fontId="10" fillId="0" borderId="18" xfId="0" applyFont="1" applyFill="1" applyBorder="1" applyAlignment="1" applyProtection="1">
      <alignment horizontal="center" vertical="center" wrapText="1"/>
    </xf>
    <xf numFmtId="14" fontId="10" fillId="2" borderId="38" xfId="0" applyNumberFormat="1" applyFont="1" applyFill="1" applyBorder="1" applyAlignment="1" applyProtection="1">
      <alignment horizontal="center" vertical="center"/>
    </xf>
    <xf numFmtId="164" fontId="10" fillId="2" borderId="39" xfId="0" applyNumberFormat="1" applyFont="1" applyFill="1" applyBorder="1" applyAlignment="1" applyProtection="1">
      <alignment horizontal="center" vertical="center"/>
    </xf>
    <xf numFmtId="14" fontId="10" fillId="2" borderId="39" xfId="0" applyNumberFormat="1" applyFont="1" applyFill="1" applyBorder="1" applyAlignment="1" applyProtection="1">
      <alignment horizontal="center" vertical="center"/>
    </xf>
    <xf numFmtId="1" fontId="10" fillId="2" borderId="39" xfId="0" applyNumberFormat="1"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14" fontId="10" fillId="2" borderId="13" xfId="0" applyNumberFormat="1" applyFont="1" applyFill="1" applyBorder="1" applyAlignment="1" applyProtection="1">
      <alignment horizontal="center" vertical="center"/>
    </xf>
    <xf numFmtId="164" fontId="10" fillId="2" borderId="12" xfId="0" applyNumberFormat="1" applyFont="1" applyFill="1" applyBorder="1" applyAlignment="1" applyProtection="1">
      <alignment horizontal="center" vertical="center"/>
    </xf>
    <xf numFmtId="14" fontId="10" fillId="2" borderId="12" xfId="0" applyNumberFormat="1" applyFont="1" applyFill="1" applyBorder="1" applyAlignment="1" applyProtection="1">
      <alignment horizontal="center" vertical="center"/>
    </xf>
    <xf numFmtId="1" fontId="10" fillId="2" borderId="12"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7" xfId="0" applyNumberFormat="1" applyFont="1" applyFill="1" applyBorder="1" applyAlignment="1" applyProtection="1">
      <alignment horizontal="center" vertical="center"/>
    </xf>
    <xf numFmtId="14" fontId="10" fillId="2" borderId="9" xfId="0" applyNumberFormat="1" applyFont="1" applyFill="1" applyBorder="1" applyAlignment="1" applyProtection="1">
      <alignment horizontal="center" vertical="center"/>
    </xf>
    <xf numFmtId="164" fontId="10" fillId="2" borderId="10"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 fontId="10" fillId="2" borderId="1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14" fontId="10" fillId="0" borderId="51" xfId="0" applyNumberFormat="1" applyFont="1" applyFill="1" applyBorder="1" applyAlignment="1" applyProtection="1">
      <alignment horizontal="center" vertical="center" wrapText="1"/>
    </xf>
    <xf numFmtId="1" fontId="10" fillId="0" borderId="39" xfId="0" applyNumberFormat="1"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49" fontId="11" fillId="0" borderId="32" xfId="0" applyNumberFormat="1" applyFont="1" applyFill="1" applyBorder="1" applyAlignment="1" applyProtection="1">
      <alignment horizontal="center" vertical="center" wrapText="1"/>
    </xf>
    <xf numFmtId="2" fontId="11" fillId="0" borderId="32" xfId="0" applyNumberFormat="1"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wrapText="1"/>
    </xf>
    <xf numFmtId="0" fontId="11" fillId="4" borderId="32" xfId="0" applyNumberFormat="1" applyFont="1" applyFill="1" applyBorder="1" applyAlignment="1" applyProtection="1">
      <alignment horizontal="left" vertical="center" wrapText="1"/>
    </xf>
    <xf numFmtId="0" fontId="11" fillId="4" borderId="32" xfId="0" applyNumberFormat="1" applyFont="1" applyFill="1" applyBorder="1" applyAlignment="1" applyProtection="1">
      <alignment horizontal="center" vertical="center" wrapText="1"/>
    </xf>
    <xf numFmtId="0" fontId="11" fillId="4" borderId="32" xfId="0" applyFont="1" applyFill="1" applyBorder="1" applyAlignment="1" applyProtection="1">
      <alignment horizontal="center" vertical="center" wrapText="1"/>
    </xf>
    <xf numFmtId="49" fontId="11" fillId="4" borderId="32" xfId="0" applyNumberFormat="1" applyFont="1" applyFill="1" applyBorder="1" applyAlignment="1" applyProtection="1">
      <alignment horizontal="center" vertical="center" wrapText="1"/>
    </xf>
    <xf numFmtId="14" fontId="10" fillId="4" borderId="32" xfId="0" applyNumberFormat="1" applyFont="1" applyFill="1" applyBorder="1" applyAlignment="1" applyProtection="1">
      <alignment horizontal="center" vertical="center" wrapText="1"/>
    </xf>
    <xf numFmtId="164" fontId="10" fillId="4" borderId="32" xfId="0" applyNumberFormat="1"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2" fontId="11" fillId="0" borderId="12" xfId="0" applyNumberFormat="1"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5" xfId="0" applyFont="1" applyFill="1" applyBorder="1" applyAlignment="1" applyProtection="1">
      <alignment horizontal="left" vertical="center" wrapText="1"/>
    </xf>
    <xf numFmtId="2" fontId="10" fillId="4" borderId="5" xfId="0" applyNumberFormat="1" applyFont="1" applyFill="1" applyBorder="1" applyAlignment="1" applyProtection="1">
      <alignment horizontal="center" vertical="center" wrapText="1"/>
    </xf>
    <xf numFmtId="49" fontId="10" fillId="4" borderId="12" xfId="0" applyNumberFormat="1" applyFont="1" applyFill="1" applyBorder="1" applyAlignment="1" applyProtection="1">
      <alignment horizontal="center" vertical="center" wrapText="1"/>
    </xf>
    <xf numFmtId="14" fontId="10" fillId="4" borderId="5" xfId="0" applyNumberFormat="1" applyFont="1" applyFill="1" applyBorder="1" applyAlignment="1" applyProtection="1">
      <alignment horizontal="center" vertical="center" wrapText="1"/>
    </xf>
    <xf numFmtId="164" fontId="10" fillId="4" borderId="5" xfId="0" applyNumberFormat="1"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left" vertical="center" wrapText="1"/>
    </xf>
    <xf numFmtId="2" fontId="10" fillId="4" borderId="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horizontal="center" vertical="center" wrapText="1"/>
    </xf>
    <xf numFmtId="14" fontId="10" fillId="4" borderId="1"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0" xfId="0" applyFont="1" applyFill="1" applyBorder="1" applyAlignment="1" applyProtection="1">
      <alignment horizontal="left" vertical="center" wrapText="1"/>
    </xf>
    <xf numFmtId="2" fontId="10" fillId="4" borderId="10" xfId="0" applyNumberFormat="1" applyFont="1" applyFill="1" applyBorder="1" applyAlignment="1" applyProtection="1">
      <alignment horizontal="center" vertical="center" wrapText="1"/>
    </xf>
    <xf numFmtId="49" fontId="10" fillId="4" borderId="30" xfId="0" applyNumberFormat="1" applyFont="1" applyFill="1" applyBorder="1" applyAlignment="1" applyProtection="1">
      <alignment horizontal="center" vertical="center" wrapText="1"/>
    </xf>
    <xf numFmtId="14" fontId="10" fillId="4" borderId="10" xfId="0" applyNumberFormat="1" applyFont="1" applyFill="1" applyBorder="1" applyAlignment="1" applyProtection="1">
      <alignment horizontal="center" vertical="center" wrapText="1"/>
    </xf>
    <xf numFmtId="164" fontId="10" fillId="4" borderId="10" xfId="0" applyNumberFormat="1"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49" fontId="10" fillId="4" borderId="39" xfId="0" applyNumberFormat="1" applyFont="1" applyFill="1" applyBorder="1" applyAlignment="1" applyProtection="1">
      <alignment horizontal="center" vertical="center" wrapText="1"/>
    </xf>
    <xf numFmtId="2" fontId="11" fillId="4" borderId="32" xfId="0" applyNumberFormat="1" applyFont="1" applyFill="1" applyBorder="1" applyAlignment="1" applyProtection="1">
      <alignment horizontal="left" vertical="center" wrapText="1"/>
    </xf>
    <xf numFmtId="2" fontId="11" fillId="4" borderId="32" xfId="0" applyNumberFormat="1" applyFont="1" applyFill="1" applyBorder="1" applyAlignment="1" applyProtection="1">
      <alignment horizontal="center" vertical="center" wrapText="1"/>
    </xf>
    <xf numFmtId="14" fontId="10" fillId="2" borderId="28" xfId="0" applyNumberFormat="1" applyFont="1" applyFill="1" applyBorder="1" applyAlignment="1" applyProtection="1">
      <alignment horizontal="center" vertical="center"/>
    </xf>
    <xf numFmtId="14" fontId="10" fillId="2" borderId="44" xfId="0" applyNumberFormat="1" applyFont="1" applyFill="1" applyBorder="1" applyAlignment="1" applyProtection="1">
      <alignment horizontal="center" vertical="center"/>
    </xf>
    <xf numFmtId="164" fontId="10" fillId="2" borderId="20" xfId="0" applyNumberFormat="1" applyFont="1" applyFill="1" applyBorder="1" applyAlignment="1" applyProtection="1">
      <alignment horizontal="center" vertical="center"/>
    </xf>
    <xf numFmtId="14" fontId="10" fillId="2" borderId="20" xfId="0" applyNumberFormat="1" applyFont="1" applyFill="1" applyBorder="1" applyAlignment="1" applyProtection="1">
      <alignment horizontal="center" vertical="center"/>
    </xf>
    <xf numFmtId="1" fontId="10" fillId="2" borderId="20"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14" fontId="10" fillId="2" borderId="27"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4" fontId="10" fillId="2" borderId="7"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14" fontId="10" fillId="2" borderId="18" xfId="0" applyNumberFormat="1" applyFont="1" applyFill="1" applyBorder="1" applyAlignment="1" applyProtection="1">
      <alignment horizontal="center" vertical="center" wrapText="1"/>
    </xf>
    <xf numFmtId="14" fontId="10" fillId="2" borderId="30" xfId="0" applyNumberFormat="1" applyFont="1" applyFill="1" applyBorder="1" applyAlignment="1" applyProtection="1">
      <alignment horizontal="center" vertical="center" wrapText="1"/>
    </xf>
    <xf numFmtId="164" fontId="10" fillId="2" borderId="30" xfId="0" applyNumberFormat="1" applyFont="1" applyFill="1" applyBorder="1" applyAlignment="1" applyProtection="1">
      <alignment horizontal="center" vertical="center" wrapText="1"/>
    </xf>
    <xf numFmtId="1" fontId="10" fillId="2" borderId="30" xfId="0" applyNumberFormat="1" applyFont="1" applyFill="1" applyBorder="1" applyAlignment="1" applyProtection="1">
      <alignment horizontal="center" vertical="center" wrapText="1"/>
    </xf>
    <xf numFmtId="1" fontId="10" fillId="0" borderId="30" xfId="0" applyNumberFormat="1" applyFont="1" applyFill="1" applyBorder="1" applyAlignment="1" applyProtection="1">
      <alignment horizontal="center" vertical="center" wrapText="1"/>
    </xf>
    <xf numFmtId="1" fontId="2" fillId="0" borderId="31" xfId="0" applyNumberFormat="1" applyFont="1" applyFill="1" applyBorder="1" applyAlignment="1" applyProtection="1">
      <alignment horizontal="center" vertical="center" wrapText="1"/>
    </xf>
    <xf numFmtId="1" fontId="2" fillId="0" borderId="32" xfId="0" applyNumberFormat="1" applyFont="1" applyFill="1" applyBorder="1" applyAlignment="1" applyProtection="1">
      <alignment horizontal="center" vertical="center" wrapText="1"/>
    </xf>
    <xf numFmtId="1" fontId="2" fillId="0" borderId="33" xfId="0" applyNumberFormat="1" applyFont="1" applyFill="1" applyBorder="1" applyAlignment="1" applyProtection="1">
      <alignment horizontal="center" vertical="center" wrapText="1"/>
    </xf>
    <xf numFmtId="14" fontId="10" fillId="2" borderId="20" xfId="0" applyNumberFormat="1" applyFont="1" applyFill="1" applyBorder="1" applyAlignment="1" applyProtection="1">
      <alignment horizontal="center" vertical="center" wrapText="1"/>
    </xf>
    <xf numFmtId="1" fontId="10" fillId="2" borderId="10" xfId="0" applyNumberFormat="1" applyFont="1" applyFill="1" applyBorder="1" applyAlignment="1" applyProtection="1">
      <alignment horizontal="center" vertical="center" wrapText="1"/>
    </xf>
    <xf numFmtId="14" fontId="10" fillId="2" borderId="10" xfId="0" applyNumberFormat="1" applyFont="1" applyFill="1" applyBorder="1" applyAlignment="1" applyProtection="1">
      <alignment horizontal="center" vertical="center" wrapText="1"/>
    </xf>
    <xf numFmtId="164" fontId="10" fillId="2" borderId="10" xfId="0" applyNumberFormat="1" applyFont="1" applyFill="1" applyBorder="1" applyAlignment="1" applyProtection="1">
      <alignment horizontal="center" vertical="center" wrapText="1"/>
    </xf>
    <xf numFmtId="14" fontId="10" fillId="2" borderId="9" xfId="0" applyNumberFormat="1" applyFont="1" applyFill="1" applyBorder="1" applyAlignment="1" applyProtection="1">
      <alignment horizontal="center" vertical="center" wrapText="1"/>
    </xf>
    <xf numFmtId="14" fontId="10" fillId="2" borderId="39" xfId="0" applyNumberFormat="1" applyFont="1" applyFill="1" applyBorder="1" applyAlignment="1" applyProtection="1">
      <alignment horizontal="center" vertical="center" wrapText="1"/>
    </xf>
    <xf numFmtId="164" fontId="10" fillId="2" borderId="39" xfId="0" applyNumberFormat="1" applyFont="1" applyFill="1" applyBorder="1" applyAlignment="1" applyProtection="1">
      <alignment horizontal="center" vertical="center" wrapText="1"/>
    </xf>
    <xf numFmtId="1" fontId="10" fillId="2" borderId="39" xfId="0" applyNumberFormat="1" applyFont="1" applyFill="1" applyBorder="1" applyAlignment="1" applyProtection="1">
      <alignment horizontal="center" vertical="center" wrapText="1"/>
    </xf>
    <xf numFmtId="14" fontId="10" fillId="2" borderId="51" xfId="0" applyNumberFormat="1" applyFont="1" applyFill="1" applyBorder="1" applyAlignment="1" applyProtection="1">
      <alignment horizontal="center" vertical="center" wrapText="1"/>
    </xf>
    <xf numFmtId="49" fontId="11" fillId="0" borderId="42"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49" fontId="10" fillId="0" borderId="42" xfId="0" applyNumberFormat="1"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14" fontId="10" fillId="2" borderId="41" xfId="0" applyNumberFormat="1" applyFont="1" applyFill="1" applyBorder="1" applyAlignment="1" applyProtection="1">
      <alignment horizontal="center" vertical="center"/>
    </xf>
    <xf numFmtId="164" fontId="10" fillId="2" borderId="42" xfId="0" applyNumberFormat="1" applyFont="1" applyFill="1" applyBorder="1" applyAlignment="1" applyProtection="1">
      <alignment horizontal="center" vertical="center"/>
    </xf>
    <xf numFmtId="14" fontId="10" fillId="2" borderId="42" xfId="0" applyNumberFormat="1" applyFont="1" applyFill="1" applyBorder="1" applyAlignment="1" applyProtection="1">
      <alignment horizontal="center" vertical="center"/>
    </xf>
    <xf numFmtId="1" fontId="10" fillId="2" borderId="42" xfId="0" applyNumberFormat="1" applyFont="1" applyFill="1" applyBorder="1" applyAlignment="1" applyProtection="1">
      <alignment horizontal="center" vertical="center"/>
    </xf>
    <xf numFmtId="2" fontId="11" fillId="0" borderId="5"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49" fontId="11" fillId="4" borderId="10" xfId="0" applyNumberFormat="1" applyFont="1" applyFill="1" applyBorder="1" applyAlignment="1" applyProtection="1">
      <alignment horizontal="center" vertical="center" wrapText="1"/>
    </xf>
    <xf numFmtId="2" fontId="11" fillId="4" borderId="10" xfId="0" applyNumberFormat="1"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2" fontId="11" fillId="0" borderId="10" xfId="0" applyNumberFormat="1" applyFont="1" applyFill="1" applyBorder="1" applyAlignment="1" applyProtection="1">
      <alignment horizontal="center" vertical="center" wrapText="1"/>
    </xf>
    <xf numFmtId="0" fontId="10" fillId="4" borderId="32" xfId="0" applyFont="1" applyFill="1" applyBorder="1" applyAlignment="1" applyProtection="1">
      <alignment horizontal="left" vertical="center" wrapText="1"/>
    </xf>
    <xf numFmtId="2" fontId="10" fillId="4" borderId="32" xfId="0" applyNumberFormat="1" applyFont="1" applyFill="1" applyBorder="1" applyAlignment="1" applyProtection="1">
      <alignment horizontal="center" vertical="center" wrapText="1"/>
    </xf>
    <xf numFmtId="49" fontId="10" fillId="4" borderId="32" xfId="0" applyNumberFormat="1"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49" fontId="10" fillId="4" borderId="5" xfId="0" applyNumberFormat="1"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wrapText="1"/>
    </xf>
    <xf numFmtId="0" fontId="10" fillId="4" borderId="30" xfId="0" applyFont="1" applyFill="1" applyBorder="1" applyAlignment="1" applyProtection="1">
      <alignment horizontal="left" vertical="center" wrapText="1"/>
    </xf>
    <xf numFmtId="2" fontId="10" fillId="4" borderId="30" xfId="0" applyNumberFormat="1" applyFont="1" applyFill="1" applyBorder="1" applyAlignment="1" applyProtection="1">
      <alignment horizontal="center" vertical="center" wrapText="1"/>
    </xf>
    <xf numFmtId="14" fontId="10" fillId="4" borderId="30" xfId="0" applyNumberFormat="1" applyFont="1" applyFill="1" applyBorder="1" applyAlignment="1" applyProtection="1">
      <alignment horizontal="center" vertical="center" wrapText="1"/>
    </xf>
    <xf numFmtId="164" fontId="10" fillId="4" borderId="30" xfId="0" applyNumberFormat="1" applyFont="1" applyFill="1" applyBorder="1" applyAlignment="1" applyProtection="1">
      <alignment horizontal="center" vertical="center" wrapText="1"/>
    </xf>
    <xf numFmtId="0" fontId="10" fillId="4" borderId="19"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10" fillId="4" borderId="39" xfId="0" applyFont="1" applyFill="1" applyBorder="1" applyAlignment="1" applyProtection="1">
      <alignment horizontal="left" vertical="center" wrapText="1"/>
    </xf>
    <xf numFmtId="2" fontId="10" fillId="4" borderId="39" xfId="0" applyNumberFormat="1" applyFont="1" applyFill="1" applyBorder="1" applyAlignment="1" applyProtection="1">
      <alignment horizontal="center" vertical="center" wrapText="1"/>
    </xf>
    <xf numFmtId="14" fontId="10" fillId="4" borderId="39" xfId="0" applyNumberFormat="1" applyFont="1" applyFill="1" applyBorder="1" applyAlignment="1" applyProtection="1">
      <alignment horizontal="center" vertical="center" wrapText="1"/>
    </xf>
    <xf numFmtId="164" fontId="10" fillId="4" borderId="39" xfId="0" applyNumberFormat="1" applyFont="1" applyFill="1" applyBorder="1" applyAlignment="1" applyProtection="1">
      <alignment horizontal="center" vertical="center" wrapText="1"/>
    </xf>
    <xf numFmtId="0" fontId="10" fillId="4" borderId="4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4" fillId="0" borderId="0" xfId="0" applyFont="1" applyAlignment="1" applyProtection="1">
      <alignment horizontal="center" vertical="center"/>
    </xf>
    <xf numFmtId="2" fontId="3" fillId="0" borderId="10" xfId="0" applyNumberFormat="1"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9" xfId="0" applyFont="1" applyBorder="1" applyAlignment="1" applyProtection="1">
      <alignment horizontal="center" vertical="center"/>
    </xf>
    <xf numFmtId="2" fontId="3" fillId="0" borderId="22" xfId="0" applyNumberFormat="1" applyFont="1" applyFill="1" applyBorder="1" applyAlignment="1" applyProtection="1">
      <alignment horizontal="center" vertical="center"/>
    </xf>
    <xf numFmtId="2" fontId="3" fillId="0" borderId="24" xfId="0" applyNumberFormat="1" applyFont="1" applyFill="1" applyBorder="1" applyAlignment="1" applyProtection="1">
      <alignment horizontal="center" vertical="center"/>
    </xf>
    <xf numFmtId="2" fontId="3" fillId="0" borderId="23" xfId="0" applyNumberFormat="1" applyFont="1" applyFill="1" applyBorder="1" applyAlignment="1" applyProtection="1">
      <alignment horizontal="center" vertical="center"/>
    </xf>
    <xf numFmtId="2" fontId="3" fillId="0" borderId="17" xfId="0" applyNumberFormat="1" applyFont="1" applyFill="1" applyBorder="1" applyAlignment="1" applyProtection="1">
      <alignment horizontal="center" vertical="center" wrapText="1"/>
    </xf>
    <xf numFmtId="2" fontId="3" fillId="0" borderId="28"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2" fontId="2" fillId="0" borderId="27"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2" fontId="3" fillId="0" borderId="7"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0"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0"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8"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4" fontId="3" fillId="0" borderId="17" xfId="0" applyNumberFormat="1" applyFont="1" applyFill="1" applyBorder="1" applyAlignment="1" applyProtection="1">
      <alignment horizontal="center" vertical="center" wrapText="1"/>
    </xf>
    <xf numFmtId="14" fontId="3" fillId="0" borderId="28"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xf>
    <xf numFmtId="2" fontId="3" fillId="0" borderId="3" xfId="0" applyNumberFormat="1"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30"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2" fontId="2" fillId="0" borderId="2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4" fillId="0" borderId="0" xfId="0" applyFont="1" applyAlignment="1" applyProtection="1">
      <alignment horizontal="center" vertical="center"/>
    </xf>
  </cellXfs>
  <cellStyles count="2">
    <cellStyle name="BRIGI" xfId="1" xr:uid="{00000000-0005-0000-0000-000000000000}"/>
    <cellStyle name="Normal" xfId="0" builtinId="0"/>
  </cellStyles>
  <dxfs count="976">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rgb="FFFFC000"/>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242"/>
  <sheetViews>
    <sheetView tabSelected="1" zoomScale="70" zoomScaleNormal="70" workbookViewId="0">
      <pane xSplit="4" ySplit="15" topLeftCell="N239" activePane="bottomRight" state="frozen"/>
      <selection pane="topRight" activeCell="E1" sqref="E1"/>
      <selection pane="bottomLeft" activeCell="A16" sqref="A16"/>
      <selection pane="bottomRight" activeCell="N242" sqref="N242"/>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60.28515625" style="2" bestFit="1" customWidth="1"/>
    <col min="5" max="5" width="11.5703125" style="1" bestFit="1" customWidth="1"/>
    <col min="6" max="6" width="20" style="1" customWidth="1"/>
    <col min="7" max="7" width="15.28515625" style="1" bestFit="1" customWidth="1"/>
    <col min="8" max="8" width="11" style="3" bestFit="1" customWidth="1"/>
    <col min="9"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11" style="1" customWidth="1"/>
    <col min="19" max="19" width="13.7109375" style="1" customWidth="1"/>
    <col min="20" max="20" width="10.85546875" style="1" customWidth="1"/>
    <col min="21" max="21" width="40" style="1" customWidth="1"/>
    <col min="22" max="22" width="21.28515625" style="2" customWidth="1"/>
    <col min="23" max="23" width="27.425781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31.710937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60</v>
      </c>
    </row>
    <row r="2" spans="1:74" x14ac:dyDescent="0.25">
      <c r="BS2" s="15">
        <v>44530</v>
      </c>
      <c r="BT2" s="16" t="s">
        <v>39</v>
      </c>
    </row>
    <row r="3" spans="1:74" x14ac:dyDescent="0.25">
      <c r="BS3" s="17">
        <v>44531</v>
      </c>
      <c r="BT3" s="18" t="s">
        <v>40</v>
      </c>
    </row>
    <row r="4" spans="1:74" x14ac:dyDescent="0.25">
      <c r="BS4" s="17">
        <v>44585</v>
      </c>
      <c r="BT4" s="18" t="s">
        <v>77</v>
      </c>
    </row>
    <row r="5" spans="1:74" x14ac:dyDescent="0.25">
      <c r="BS5" s="17">
        <v>44673</v>
      </c>
      <c r="BT5" s="18" t="s">
        <v>55</v>
      </c>
    </row>
    <row r="6" spans="1:74" x14ac:dyDescent="0.25">
      <c r="BS6" s="17">
        <v>44676</v>
      </c>
      <c r="BT6" s="18" t="s">
        <v>78</v>
      </c>
    </row>
    <row r="7" spans="1:74" ht="15" thickBot="1" x14ac:dyDescent="0.3">
      <c r="BS7" s="25">
        <v>44713</v>
      </c>
      <c r="BT7" s="26" t="s">
        <v>41</v>
      </c>
    </row>
    <row r="8" spans="1:74" ht="29.25" thickBot="1" x14ac:dyDescent="0.3">
      <c r="B8" s="11"/>
      <c r="AC8" s="19"/>
      <c r="AD8" s="19"/>
      <c r="AR8" s="20"/>
      <c r="AS8" s="20"/>
      <c r="AT8" s="20"/>
      <c r="AU8" s="20"/>
      <c r="AV8" s="20"/>
      <c r="AW8" s="20"/>
      <c r="AX8" s="20"/>
      <c r="AY8" s="20"/>
      <c r="AZ8" s="20"/>
      <c r="BB8" s="21"/>
      <c r="BC8" s="107" t="s">
        <v>53</v>
      </c>
      <c r="BD8" s="22" t="s">
        <v>37</v>
      </c>
      <c r="BF8" s="23"/>
      <c r="BG8" s="24"/>
      <c r="BH8" s="24"/>
      <c r="BI8" s="23"/>
      <c r="BJ8" s="24"/>
      <c r="BK8" s="24"/>
      <c r="BL8" s="23"/>
      <c r="BM8" s="24"/>
      <c r="BN8" s="24"/>
      <c r="BO8" s="21"/>
      <c r="BP8" s="107" t="s">
        <v>53</v>
      </c>
      <c r="BQ8" s="22" t="s">
        <v>37</v>
      </c>
      <c r="BS8" s="25">
        <v>44725</v>
      </c>
      <c r="BT8" s="26" t="s">
        <v>79</v>
      </c>
    </row>
    <row r="9" spans="1:74" ht="18" thickBot="1" x14ac:dyDescent="0.3">
      <c r="A9" s="485" t="s">
        <v>76</v>
      </c>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R9" s="427" t="s">
        <v>44</v>
      </c>
      <c r="AS9" s="428"/>
      <c r="AT9" s="428"/>
      <c r="AU9" s="428"/>
      <c r="AV9" s="428"/>
      <c r="AW9" s="428"/>
      <c r="AX9" s="428"/>
      <c r="AY9" s="428"/>
      <c r="AZ9" s="428"/>
      <c r="BA9" s="429"/>
      <c r="BB9" s="27" t="s">
        <v>61</v>
      </c>
      <c r="BC9" s="28">
        <f>SUBTOTAL(9,AS:AS)</f>
        <v>90</v>
      </c>
      <c r="BD9" s="29">
        <f>SUBTOTAL(9,AV:AV)</f>
        <v>2351</v>
      </c>
      <c r="BF9" s="430" t="s">
        <v>45</v>
      </c>
      <c r="BG9" s="431"/>
      <c r="BH9" s="431"/>
      <c r="BI9" s="431"/>
      <c r="BJ9" s="431"/>
      <c r="BK9" s="431"/>
      <c r="BL9" s="431"/>
      <c r="BM9" s="431"/>
      <c r="BN9" s="432"/>
      <c r="BO9" s="27" t="s">
        <v>62</v>
      </c>
      <c r="BP9" s="28">
        <f>SUBTOTAL(9,BG:BG)</f>
        <v>13</v>
      </c>
      <c r="BQ9" s="29">
        <f>SUBTOTAL(9,BJ:BJ)</f>
        <v>380</v>
      </c>
      <c r="BS9" s="25">
        <v>44788</v>
      </c>
      <c r="BT9" s="26" t="s">
        <v>80</v>
      </c>
      <c r="BU9" s="30"/>
      <c r="BV9" s="30"/>
    </row>
    <row r="10" spans="1:74" ht="18" thickBot="1" x14ac:dyDescent="0.3">
      <c r="S10" s="424" t="s">
        <v>76</v>
      </c>
      <c r="AR10" s="442" t="s">
        <v>38</v>
      </c>
      <c r="AS10" s="443"/>
      <c r="AT10" s="444"/>
      <c r="AU10" s="445" t="s">
        <v>37</v>
      </c>
      <c r="AV10" s="446"/>
      <c r="AW10" s="447"/>
      <c r="AX10" s="479"/>
      <c r="AY10" s="480"/>
      <c r="AZ10" s="480"/>
      <c r="BA10" s="481"/>
      <c r="BB10" s="31" t="s">
        <v>63</v>
      </c>
      <c r="BC10" s="32">
        <f>SUBTOTAL(9,AT:AT)</f>
        <v>90</v>
      </c>
      <c r="BD10" s="33">
        <f>SUBTOTAL(9,AW:AW)</f>
        <v>2351</v>
      </c>
      <c r="BF10" s="452" t="s">
        <v>38</v>
      </c>
      <c r="BG10" s="453"/>
      <c r="BH10" s="475"/>
      <c r="BI10" s="452" t="s">
        <v>37</v>
      </c>
      <c r="BJ10" s="453"/>
      <c r="BK10" s="454"/>
      <c r="BL10" s="449"/>
      <c r="BM10" s="450"/>
      <c r="BN10" s="451"/>
      <c r="BO10" s="31" t="s">
        <v>64</v>
      </c>
      <c r="BP10" s="32">
        <f>SUBTOTAL(9,BH:BH)</f>
        <v>13</v>
      </c>
      <c r="BQ10" s="33">
        <f>SUBTOTAL(9,BK:BK)</f>
        <v>380</v>
      </c>
      <c r="BS10" s="17"/>
      <c r="BT10" s="18"/>
      <c r="BU10" s="34"/>
      <c r="BV10" s="35"/>
    </row>
    <row r="11" spans="1:74" s="41" customFormat="1" ht="35.1" customHeight="1" x14ac:dyDescent="0.25">
      <c r="A11" s="482" t="s">
        <v>29</v>
      </c>
      <c r="B11" s="460" t="s">
        <v>4</v>
      </c>
      <c r="C11" s="460"/>
      <c r="D11" s="460" t="s">
        <v>7</v>
      </c>
      <c r="E11" s="460" t="s">
        <v>11</v>
      </c>
      <c r="F11" s="460"/>
      <c r="G11" s="460"/>
      <c r="H11" s="460"/>
      <c r="I11" s="460"/>
      <c r="J11" s="460"/>
      <c r="K11" s="460"/>
      <c r="L11" s="460" t="s">
        <v>13</v>
      </c>
      <c r="M11" s="460"/>
      <c r="N11" s="460"/>
      <c r="O11" s="460"/>
      <c r="P11" s="460"/>
      <c r="Q11" s="460"/>
      <c r="R11" s="460"/>
      <c r="S11" s="460"/>
      <c r="T11" s="460" t="s">
        <v>20</v>
      </c>
      <c r="U11" s="460" t="s">
        <v>21</v>
      </c>
      <c r="V11" s="460"/>
      <c r="W11" s="460" t="s">
        <v>22</v>
      </c>
      <c r="X11" s="460" t="s">
        <v>24</v>
      </c>
      <c r="Y11" s="460"/>
      <c r="Z11" s="460" t="s">
        <v>23</v>
      </c>
      <c r="AA11" s="460"/>
      <c r="AB11" s="460" t="s">
        <v>27</v>
      </c>
      <c r="AC11" s="460" t="s">
        <v>28</v>
      </c>
      <c r="AD11" s="459" t="s">
        <v>56</v>
      </c>
      <c r="AE11" s="469" t="s">
        <v>32</v>
      </c>
      <c r="AF11" s="460"/>
      <c r="AG11" s="460" t="s">
        <v>36</v>
      </c>
      <c r="AH11" s="460"/>
      <c r="AI11" s="463" t="s">
        <v>34</v>
      </c>
      <c r="AJ11" s="463"/>
      <c r="AK11" s="463" t="s">
        <v>35</v>
      </c>
      <c r="AL11" s="463"/>
      <c r="AM11" s="463" t="s">
        <v>33</v>
      </c>
      <c r="AN11" s="463" t="s">
        <v>52</v>
      </c>
      <c r="AO11" s="463" t="s">
        <v>43</v>
      </c>
      <c r="AP11" s="466" t="s">
        <v>59</v>
      </c>
      <c r="AQ11" s="36"/>
      <c r="AR11" s="477" t="s">
        <v>51</v>
      </c>
      <c r="AS11" s="460" t="s">
        <v>65</v>
      </c>
      <c r="AT11" s="459" t="s">
        <v>66</v>
      </c>
      <c r="AU11" s="476" t="s">
        <v>50</v>
      </c>
      <c r="AV11" s="439" t="s">
        <v>65</v>
      </c>
      <c r="AW11" s="448" t="s">
        <v>66</v>
      </c>
      <c r="AX11" s="476" t="s">
        <v>57</v>
      </c>
      <c r="AY11" s="478" t="s">
        <v>67</v>
      </c>
      <c r="AZ11" s="439" t="s">
        <v>68</v>
      </c>
      <c r="BA11" s="476" t="s">
        <v>49</v>
      </c>
      <c r="BB11" s="37" t="s">
        <v>69</v>
      </c>
      <c r="BC11" s="38">
        <f>BC9+BD9</f>
        <v>2441</v>
      </c>
      <c r="BD11" s="39" t="s">
        <v>70</v>
      </c>
      <c r="BE11" s="40"/>
      <c r="BF11" s="455" t="s">
        <v>42</v>
      </c>
      <c r="BG11" s="440" t="s">
        <v>62</v>
      </c>
      <c r="BH11" s="457" t="s">
        <v>66</v>
      </c>
      <c r="BI11" s="455" t="s">
        <v>46</v>
      </c>
      <c r="BJ11" s="440" t="s">
        <v>62</v>
      </c>
      <c r="BK11" s="437" t="s">
        <v>66</v>
      </c>
      <c r="BL11" s="433" t="s">
        <v>54</v>
      </c>
      <c r="BM11" s="435" t="s">
        <v>71</v>
      </c>
      <c r="BN11" s="437" t="s">
        <v>66</v>
      </c>
      <c r="BO11" s="37" t="s">
        <v>62</v>
      </c>
      <c r="BP11" s="38">
        <f>BP9+BQ9</f>
        <v>393</v>
      </c>
      <c r="BQ11" s="39" t="s">
        <v>72</v>
      </c>
      <c r="BS11" s="25"/>
      <c r="BT11" s="26"/>
      <c r="BU11" s="42"/>
      <c r="BV11" s="43"/>
    </row>
    <row r="12" spans="1:74" s="41" customFormat="1" ht="35.1" customHeight="1" thickBot="1" x14ac:dyDescent="0.3">
      <c r="A12" s="483"/>
      <c r="B12" s="440"/>
      <c r="C12" s="440"/>
      <c r="D12" s="440"/>
      <c r="E12" s="440" t="s">
        <v>8</v>
      </c>
      <c r="F12" s="440" t="s">
        <v>9</v>
      </c>
      <c r="G12" s="440" t="s">
        <v>10</v>
      </c>
      <c r="H12" s="440" t="s">
        <v>12</v>
      </c>
      <c r="I12" s="440"/>
      <c r="J12" s="440" t="s">
        <v>58</v>
      </c>
      <c r="K12" s="440"/>
      <c r="L12" s="440" t="s">
        <v>14</v>
      </c>
      <c r="M12" s="440"/>
      <c r="N12" s="440"/>
      <c r="O12" s="440"/>
      <c r="P12" s="440" t="s">
        <v>15</v>
      </c>
      <c r="Q12" s="440"/>
      <c r="R12" s="440"/>
      <c r="S12" s="440"/>
      <c r="T12" s="440"/>
      <c r="U12" s="440"/>
      <c r="V12" s="440"/>
      <c r="W12" s="440"/>
      <c r="X12" s="440"/>
      <c r="Y12" s="440"/>
      <c r="Z12" s="440"/>
      <c r="AA12" s="440"/>
      <c r="AB12" s="440"/>
      <c r="AC12" s="440"/>
      <c r="AD12" s="437"/>
      <c r="AE12" s="470"/>
      <c r="AF12" s="440"/>
      <c r="AG12" s="440"/>
      <c r="AH12" s="440"/>
      <c r="AI12" s="464"/>
      <c r="AJ12" s="464"/>
      <c r="AK12" s="464"/>
      <c r="AL12" s="464"/>
      <c r="AM12" s="464"/>
      <c r="AN12" s="464"/>
      <c r="AO12" s="464"/>
      <c r="AP12" s="467"/>
      <c r="AQ12" s="36"/>
      <c r="AR12" s="455"/>
      <c r="AS12" s="440"/>
      <c r="AT12" s="437"/>
      <c r="AU12" s="433"/>
      <c r="AV12" s="440"/>
      <c r="AW12" s="437"/>
      <c r="AX12" s="433"/>
      <c r="AY12" s="435"/>
      <c r="AZ12" s="440"/>
      <c r="BA12" s="433"/>
      <c r="BB12" s="44" t="s">
        <v>64</v>
      </c>
      <c r="BC12" s="45">
        <f>BC10+BD10</f>
        <v>2441</v>
      </c>
      <c r="BD12" s="46">
        <f>IF(BC12=0,1,BC11/BC12)</f>
        <v>1</v>
      </c>
      <c r="BE12" s="40"/>
      <c r="BF12" s="455"/>
      <c r="BG12" s="440"/>
      <c r="BH12" s="457"/>
      <c r="BI12" s="455"/>
      <c r="BJ12" s="440"/>
      <c r="BK12" s="437"/>
      <c r="BL12" s="433"/>
      <c r="BM12" s="435"/>
      <c r="BN12" s="437"/>
      <c r="BO12" s="44" t="s">
        <v>64</v>
      </c>
      <c r="BP12" s="45">
        <f>BP10+BQ10</f>
        <v>393</v>
      </c>
      <c r="BQ12" s="46">
        <f>IF(BP12=0,1,BP11/BP12)</f>
        <v>1</v>
      </c>
      <c r="BS12" s="25"/>
      <c r="BT12" s="26"/>
      <c r="BU12" s="42"/>
      <c r="BV12" s="43"/>
    </row>
    <row r="13" spans="1:74" s="41" customFormat="1" ht="24.95" customHeight="1" x14ac:dyDescent="0.25">
      <c r="A13" s="483"/>
      <c r="B13" s="440" t="s">
        <v>5</v>
      </c>
      <c r="C13" s="440" t="s">
        <v>6</v>
      </c>
      <c r="D13" s="440"/>
      <c r="E13" s="440"/>
      <c r="F13" s="440"/>
      <c r="G13" s="440"/>
      <c r="H13" s="440"/>
      <c r="I13" s="440"/>
      <c r="J13" s="440"/>
      <c r="K13" s="440"/>
      <c r="L13" s="440" t="s">
        <v>16</v>
      </c>
      <c r="M13" s="440"/>
      <c r="N13" s="440" t="s">
        <v>17</v>
      </c>
      <c r="O13" s="440"/>
      <c r="P13" s="440" t="s">
        <v>16</v>
      </c>
      <c r="Q13" s="440"/>
      <c r="R13" s="440" t="s">
        <v>17</v>
      </c>
      <c r="S13" s="440"/>
      <c r="T13" s="440"/>
      <c r="U13" s="440"/>
      <c r="V13" s="440"/>
      <c r="W13" s="440"/>
      <c r="X13" s="461" t="s">
        <v>25</v>
      </c>
      <c r="Y13" s="473" t="s">
        <v>26</v>
      </c>
      <c r="Z13" s="461" t="s">
        <v>25</v>
      </c>
      <c r="AA13" s="473" t="s">
        <v>26</v>
      </c>
      <c r="AB13" s="440"/>
      <c r="AC13" s="440"/>
      <c r="AD13" s="437"/>
      <c r="AE13" s="471" t="s">
        <v>30</v>
      </c>
      <c r="AF13" s="473" t="s">
        <v>31</v>
      </c>
      <c r="AG13" s="461" t="s">
        <v>30</v>
      </c>
      <c r="AH13" s="473" t="s">
        <v>31</v>
      </c>
      <c r="AI13" s="461" t="s">
        <v>30</v>
      </c>
      <c r="AJ13" s="473" t="s">
        <v>31</v>
      </c>
      <c r="AK13" s="461" t="s">
        <v>30</v>
      </c>
      <c r="AL13" s="473" t="s">
        <v>31</v>
      </c>
      <c r="AM13" s="464"/>
      <c r="AN13" s="464"/>
      <c r="AO13" s="464"/>
      <c r="AP13" s="467"/>
      <c r="AQ13" s="36"/>
      <c r="AR13" s="455"/>
      <c r="AS13" s="440"/>
      <c r="AT13" s="437"/>
      <c r="AU13" s="433"/>
      <c r="AV13" s="440"/>
      <c r="AW13" s="437"/>
      <c r="AX13" s="433"/>
      <c r="AY13" s="435"/>
      <c r="AZ13" s="440"/>
      <c r="BA13" s="433"/>
      <c r="BB13" s="47" t="s">
        <v>67</v>
      </c>
      <c r="BC13" s="48">
        <f>SUBTOTAL(9,AY:AY)</f>
        <v>12</v>
      </c>
      <c r="BD13" s="49" t="s">
        <v>73</v>
      </c>
      <c r="BE13" s="40"/>
      <c r="BF13" s="455"/>
      <c r="BG13" s="440"/>
      <c r="BH13" s="457"/>
      <c r="BI13" s="455"/>
      <c r="BJ13" s="440"/>
      <c r="BK13" s="437"/>
      <c r="BL13" s="433"/>
      <c r="BM13" s="435"/>
      <c r="BN13" s="437"/>
      <c r="BO13" s="47" t="s">
        <v>74</v>
      </c>
      <c r="BP13" s="48">
        <f>SUBTOTAL(9,BM:BM)</f>
        <v>393</v>
      </c>
      <c r="BQ13" s="49" t="s">
        <v>75</v>
      </c>
      <c r="BS13" s="25"/>
      <c r="BT13" s="26"/>
      <c r="BU13" s="42"/>
      <c r="BV13" s="43"/>
    </row>
    <row r="14" spans="1:74" s="41" customFormat="1" ht="29.25" thickBot="1" x14ac:dyDescent="0.3">
      <c r="A14" s="484"/>
      <c r="B14" s="441"/>
      <c r="C14" s="441"/>
      <c r="D14" s="441"/>
      <c r="E14" s="441"/>
      <c r="F14" s="441"/>
      <c r="G14" s="441"/>
      <c r="H14" s="425" t="s">
        <v>0</v>
      </c>
      <c r="I14" s="425" t="s">
        <v>1</v>
      </c>
      <c r="J14" s="423" t="s">
        <v>2</v>
      </c>
      <c r="K14" s="423" t="s">
        <v>3</v>
      </c>
      <c r="L14" s="423" t="s">
        <v>18</v>
      </c>
      <c r="M14" s="423" t="s">
        <v>19</v>
      </c>
      <c r="N14" s="423" t="s">
        <v>18</v>
      </c>
      <c r="O14" s="423" t="s">
        <v>19</v>
      </c>
      <c r="P14" s="423" t="s">
        <v>18</v>
      </c>
      <c r="Q14" s="423" t="s">
        <v>19</v>
      </c>
      <c r="R14" s="423" t="s">
        <v>18</v>
      </c>
      <c r="S14" s="423" t="s">
        <v>19</v>
      </c>
      <c r="T14" s="441"/>
      <c r="U14" s="423" t="s">
        <v>47</v>
      </c>
      <c r="V14" s="423" t="s">
        <v>48</v>
      </c>
      <c r="W14" s="441"/>
      <c r="X14" s="462"/>
      <c r="Y14" s="474"/>
      <c r="Z14" s="462"/>
      <c r="AA14" s="474"/>
      <c r="AB14" s="441"/>
      <c r="AC14" s="441"/>
      <c r="AD14" s="438"/>
      <c r="AE14" s="472"/>
      <c r="AF14" s="474"/>
      <c r="AG14" s="462"/>
      <c r="AH14" s="474"/>
      <c r="AI14" s="462"/>
      <c r="AJ14" s="474"/>
      <c r="AK14" s="462"/>
      <c r="AL14" s="474"/>
      <c r="AM14" s="465"/>
      <c r="AN14" s="465"/>
      <c r="AO14" s="465"/>
      <c r="AP14" s="468"/>
      <c r="AQ14" s="36"/>
      <c r="AR14" s="456"/>
      <c r="AS14" s="441"/>
      <c r="AT14" s="438"/>
      <c r="AU14" s="434"/>
      <c r="AV14" s="441"/>
      <c r="AW14" s="438"/>
      <c r="AX14" s="434"/>
      <c r="AY14" s="436"/>
      <c r="AZ14" s="441"/>
      <c r="BA14" s="434"/>
      <c r="BB14" s="44" t="s">
        <v>66</v>
      </c>
      <c r="BC14" s="45">
        <f>SUBTOTAL(9,AZ:AZ)</f>
        <v>12</v>
      </c>
      <c r="BD14" s="46">
        <f>IF(BC14=0,1,BC13/BC14)</f>
        <v>1</v>
      </c>
      <c r="BE14" s="40"/>
      <c r="BF14" s="456"/>
      <c r="BG14" s="441"/>
      <c r="BH14" s="458"/>
      <c r="BI14" s="456"/>
      <c r="BJ14" s="441"/>
      <c r="BK14" s="438"/>
      <c r="BL14" s="434"/>
      <c r="BM14" s="436"/>
      <c r="BN14" s="438"/>
      <c r="BO14" s="44" t="s">
        <v>66</v>
      </c>
      <c r="BP14" s="45">
        <f>SUBTOTAL(9,BN:BN)</f>
        <v>393</v>
      </c>
      <c r="BQ14" s="46">
        <f>IF(BP14=0,1,BP13/BP14)</f>
        <v>1</v>
      </c>
      <c r="BS14" s="50"/>
      <c r="BT14" s="51"/>
      <c r="BU14" s="42"/>
      <c r="BV14" s="43"/>
    </row>
    <row r="15" spans="1:74" s="11" customFormat="1" ht="15" thickBot="1" x14ac:dyDescent="0.3">
      <c r="A15" s="52">
        <v>0</v>
      </c>
      <c r="B15" s="53">
        <v>1</v>
      </c>
      <c r="C15" s="53">
        <v>2</v>
      </c>
      <c r="D15" s="53">
        <v>3</v>
      </c>
      <c r="E15" s="53">
        <v>4</v>
      </c>
      <c r="F15" s="53">
        <v>5</v>
      </c>
      <c r="G15" s="53">
        <v>6</v>
      </c>
      <c r="H15" s="54">
        <v>7</v>
      </c>
      <c r="I15" s="54">
        <v>8</v>
      </c>
      <c r="J15" s="53">
        <v>9</v>
      </c>
      <c r="K15" s="53">
        <v>10</v>
      </c>
      <c r="L15" s="53">
        <v>11</v>
      </c>
      <c r="M15" s="53">
        <v>12</v>
      </c>
      <c r="N15" s="53">
        <v>13</v>
      </c>
      <c r="O15" s="53">
        <v>14</v>
      </c>
      <c r="P15" s="53">
        <v>15</v>
      </c>
      <c r="Q15" s="53">
        <v>16</v>
      </c>
      <c r="R15" s="53">
        <v>17</v>
      </c>
      <c r="S15" s="53">
        <v>18</v>
      </c>
      <c r="T15" s="53">
        <v>19</v>
      </c>
      <c r="U15" s="53">
        <v>20</v>
      </c>
      <c r="V15" s="53">
        <v>21</v>
      </c>
      <c r="W15" s="53">
        <v>22</v>
      </c>
      <c r="X15" s="54">
        <v>23</v>
      </c>
      <c r="Y15" s="54">
        <v>24</v>
      </c>
      <c r="Z15" s="54">
        <v>25</v>
      </c>
      <c r="AA15" s="54">
        <v>26</v>
      </c>
      <c r="AB15" s="53">
        <v>27</v>
      </c>
      <c r="AC15" s="53">
        <v>28</v>
      </c>
      <c r="AD15" s="55">
        <v>29</v>
      </c>
      <c r="AE15" s="377">
        <v>30</v>
      </c>
      <c r="AF15" s="378">
        <v>31</v>
      </c>
      <c r="AG15" s="378">
        <v>32</v>
      </c>
      <c r="AH15" s="378">
        <v>33</v>
      </c>
      <c r="AI15" s="378">
        <v>34</v>
      </c>
      <c r="AJ15" s="378">
        <v>35</v>
      </c>
      <c r="AK15" s="378">
        <v>36</v>
      </c>
      <c r="AL15" s="378">
        <v>37</v>
      </c>
      <c r="AM15" s="378">
        <v>38</v>
      </c>
      <c r="AN15" s="378">
        <v>39</v>
      </c>
      <c r="AO15" s="378">
        <v>40</v>
      </c>
      <c r="AP15" s="379">
        <v>41</v>
      </c>
      <c r="AQ15" s="56"/>
      <c r="AR15" s="109"/>
      <c r="AS15" s="110"/>
      <c r="AT15" s="111"/>
      <c r="AU15" s="109"/>
      <c r="AV15" s="110"/>
      <c r="AW15" s="112"/>
      <c r="AX15" s="109"/>
      <c r="AY15" s="110"/>
      <c r="AZ15" s="111"/>
      <c r="BB15" s="57"/>
      <c r="BC15" s="57"/>
      <c r="BD15" s="57"/>
      <c r="BE15" s="57"/>
      <c r="BF15" s="108"/>
      <c r="BG15" s="110"/>
      <c r="BH15" s="112"/>
      <c r="BI15" s="108"/>
      <c r="BJ15" s="110"/>
      <c r="BK15" s="111"/>
      <c r="BL15" s="113"/>
      <c r="BM15" s="110"/>
      <c r="BN15" s="111"/>
      <c r="BO15" s="57"/>
      <c r="BP15" s="57"/>
    </row>
    <row r="16" spans="1:74" s="57" customFormat="1" ht="57" x14ac:dyDescent="0.25">
      <c r="A16" s="58">
        <v>1</v>
      </c>
      <c r="B16" s="59" t="s">
        <v>88</v>
      </c>
      <c r="C16" s="59" t="s">
        <v>81</v>
      </c>
      <c r="D16" s="60" t="s">
        <v>181</v>
      </c>
      <c r="E16" s="59">
        <v>124965</v>
      </c>
      <c r="F16" s="59" t="s">
        <v>82</v>
      </c>
      <c r="G16" s="59" t="s">
        <v>157</v>
      </c>
      <c r="H16" s="61">
        <v>594524.28</v>
      </c>
      <c r="I16" s="61">
        <v>607357.25</v>
      </c>
      <c r="J16" s="61">
        <v>594524.28</v>
      </c>
      <c r="K16" s="61">
        <v>607357.25</v>
      </c>
      <c r="L16" s="59" t="s">
        <v>88</v>
      </c>
      <c r="M16" s="59" t="s">
        <v>88</v>
      </c>
      <c r="N16" s="59" t="s">
        <v>154</v>
      </c>
      <c r="O16" s="59" t="s">
        <v>155</v>
      </c>
      <c r="P16" s="59" t="s">
        <v>88</v>
      </c>
      <c r="Q16" s="59" t="s">
        <v>88</v>
      </c>
      <c r="R16" s="59" t="s">
        <v>88</v>
      </c>
      <c r="S16" s="59" t="s">
        <v>88</v>
      </c>
      <c r="T16" s="59" t="s">
        <v>97</v>
      </c>
      <c r="U16" s="59" t="s">
        <v>743</v>
      </c>
      <c r="V16" s="59" t="s">
        <v>155</v>
      </c>
      <c r="W16" s="62" t="s">
        <v>644</v>
      </c>
      <c r="X16" s="63">
        <v>44691</v>
      </c>
      <c r="Y16" s="64">
        <v>0.33333333333333331</v>
      </c>
      <c r="Z16" s="63">
        <v>44692</v>
      </c>
      <c r="AA16" s="64">
        <v>0.83333333333333337</v>
      </c>
      <c r="AB16" s="59" t="s">
        <v>90</v>
      </c>
      <c r="AC16" s="59" t="s">
        <v>370</v>
      </c>
      <c r="AD16" s="133" t="s">
        <v>645</v>
      </c>
      <c r="AE16" s="372">
        <v>44691</v>
      </c>
      <c r="AF16" s="374">
        <v>0.33749999999999997</v>
      </c>
      <c r="AG16" s="373">
        <v>44691</v>
      </c>
      <c r="AH16" s="374">
        <v>0.81597222222222221</v>
      </c>
      <c r="AI16" s="373">
        <v>44683</v>
      </c>
      <c r="AJ16" s="374">
        <v>0.625</v>
      </c>
      <c r="AK16" s="373">
        <v>44683</v>
      </c>
      <c r="AL16" s="374">
        <v>0.61944444444444446</v>
      </c>
      <c r="AM16" s="375" t="s">
        <v>741</v>
      </c>
      <c r="AN16" s="375" t="s">
        <v>372</v>
      </c>
      <c r="AO16" s="376"/>
      <c r="AP16" s="210" t="s">
        <v>643</v>
      </c>
      <c r="AQ16" s="67"/>
      <c r="AR16" s="68" t="str">
        <f t="shared" ref="AR16:AR41" si="0">IF(B16="X",IF(AN16="","Afectat sau NU?",IF(AN16="DA",IF(((AK16+AL16)-(AE16+AF16))*24&lt;-720,"Neinformat",((AK16+AL16)-(AE16+AF16))*24),"Nu a fost afectat producator/consumator")),"")</f>
        <v/>
      </c>
      <c r="AS16" s="69" t="str">
        <f t="shared" ref="AS16:AS41" si="1">IF(B16="X",IF(AN16="DA",IF(AR16&lt;6,LEN(TRIM(V16))-LEN(SUBSTITUTE(V16,CHAR(44),""))+1,0),"-"),"")</f>
        <v/>
      </c>
      <c r="AT16" s="70" t="str">
        <f t="shared" ref="AT16:AT41" si="2">IF(B16="X",IF(AN16="DA",LEN(TRIM(V16))-LEN(SUBSTITUTE(V16,CHAR(44),""))+1,"-"),"")</f>
        <v/>
      </c>
      <c r="AU16" s="177" t="str">
        <f t="shared" ref="AU16:AU41" si="3">IF(B16="X",IF(AN16="","Afectat sau NU?",IF(AN16="DA",IF(((AI16+AJ16)-(AE16+AF16))*24&lt;-720,"Neinformat",((AI16+AJ16)-(AE16+AF16))*24),"Nu a fost afectat producator/consumator")),"")</f>
        <v/>
      </c>
      <c r="AV16" s="69" t="str">
        <f t="shared" ref="AV16:AV41" si="4">IF(B16="X",IF(AN16="DA",IF(AU16&lt;6,LEN(TRIM(U16))-LEN(SUBSTITUTE(U16,CHAR(44),""))+1,0),"-"),"")</f>
        <v/>
      </c>
      <c r="AW16" s="185" t="str">
        <f t="shared" ref="AW16:AW41" si="5">IF(B16="X",IF(AN16="DA",LEN(TRIM(U16))-LEN(SUBSTITUTE(U16,CHAR(44),""))+1,"-"),"")</f>
        <v/>
      </c>
      <c r="AX16" s="68" t="str">
        <f t="shared" ref="AX16:AX41" si="6">IF(B16="X",IF(AN16="","Afectat sau NU?",IF(AN16="DA",((AG16+AH16)-(AE16+AF16))*24,"Nu a fost afectat producator/consumator")),"")</f>
        <v/>
      </c>
      <c r="AY16" s="69" t="str">
        <f t="shared" ref="AY16:AY41" si="7">IF(B16="X",IF(AN16="DA",IF(AX16&gt;24,IF(BA16="NU",0,LEN(TRIM(V16))-LEN(SUBSTITUTE(V16,CHAR(44),""))+1),0),"-"),"")</f>
        <v/>
      </c>
      <c r="AZ16" s="70" t="str">
        <f t="shared" ref="AZ16:AZ41" si="8">IF(B16="X",IF(AN16="DA",IF(AX16&gt;24,LEN(TRIM(V16))-LEN(SUBSTITUTE(V16,CHAR(44),""))+1,0),"-"),"")</f>
        <v/>
      </c>
      <c r="BF16" s="71">
        <f t="shared" ref="BF16:BF41" si="9">IF(C16="X",IF(AN16="","Afectat sau NU?",IF(AN16="DA",IF(AK16="","Neinformat",NETWORKDAYS(AK16+AL16,AE16+AF16,$BS$2:$BS$14)-2),"Nu a fost afectat producator/consumator")),"")</f>
        <v>5</v>
      </c>
      <c r="BG16" s="69">
        <f t="shared" ref="BG16:BG41" si="10">IF(C16="X",IF(AN16="DA",IF(AND(BF16&gt;=5,AK16&lt;&gt;""),LEN(TRIM(V16))-LEN(SUBSTITUTE(V16,CHAR(44),""))+1,0),"-"),"")</f>
        <v>1</v>
      </c>
      <c r="BH16" s="185">
        <f t="shared" ref="BH16:BH41" si="11">IF(C16="X",IF(AN16="DA",LEN(TRIM(V16))-LEN(SUBSTITUTE(V16,CHAR(44),""))+1,"-"),"")</f>
        <v>1</v>
      </c>
      <c r="BI16" s="71">
        <f t="shared" ref="BI16:BI41" si="12">IF(C16="X",IF(AN16="","Afectat sau NU?",IF(AN16="DA",IF(AI16="","Neinformat",NETWORKDAYS(AI16+AJ16,AE16+AF16,$BS$2:$BS$14)-2),"Nu a fost afectat producator/consumator")),"")</f>
        <v>5</v>
      </c>
      <c r="BJ16" s="69">
        <f t="shared" ref="BJ16:BJ41" si="13">IF(C16="X",IF(AN16="DA",IF(AND(BI16&gt;=5,AI16&lt;&gt;""),LEN(TRIM(U16))-LEN(SUBSTITUTE(U16,CHAR(44),""))+1,0),"-"),"")</f>
        <v>1</v>
      </c>
      <c r="BK16" s="70">
        <f t="shared" ref="BK16:BK41" si="14">IF(C16="X",IF(AN16="DA",LEN(TRIM(U16))-LEN(SUBSTITUTE(U16,CHAR(44),""))+1,"-"),"")</f>
        <v>1</v>
      </c>
      <c r="BL16" s="426">
        <f t="shared" ref="BL16:BL41" si="15">IF(C16="X",IF(AN16="","Afectat sau NU?",IF(AN16="DA",((AG16+AH16)-(Z16+AA16))*24,"Nu a fost afectat producator/consumator")),"")</f>
        <v>-24.416666666802485</v>
      </c>
      <c r="BM16" s="69">
        <f t="shared" ref="BM16:BM41" si="16">IF(C16="X",IF(AN16&lt;&gt;"DA","-",IF(AND(AN16="DA",BL16&lt;=0),LEN(TRIM(V16))-LEN(SUBSTITUTE(V16,CHAR(44),""))+1+LEN(TRIM(U16))-LEN(SUBSTITUTE(U16,CHAR(44),""))+1,0)),"")</f>
        <v>2</v>
      </c>
      <c r="BN16" s="70">
        <f t="shared" ref="BN16:BN41" si="17">IF(C16="X",IF(AN16="DA",LEN(TRIM(V16))-LEN(SUBSTITUTE(V16,CHAR(44),""))+1+LEN(TRIM(U16))-LEN(SUBSTITUTE(U16,CHAR(44),""))+1,"-"),"")</f>
        <v>2</v>
      </c>
    </row>
    <row r="17" spans="1:66" s="57" customFormat="1" ht="57" x14ac:dyDescent="0.25">
      <c r="A17" s="72">
        <f>A16+1</f>
        <v>2</v>
      </c>
      <c r="B17" s="73" t="s">
        <v>88</v>
      </c>
      <c r="C17" s="73" t="s">
        <v>81</v>
      </c>
      <c r="D17" s="74" t="s">
        <v>181</v>
      </c>
      <c r="E17" s="73">
        <v>124992</v>
      </c>
      <c r="F17" s="73" t="s">
        <v>156</v>
      </c>
      <c r="G17" s="73" t="s">
        <v>157</v>
      </c>
      <c r="H17" s="75">
        <v>595164.76</v>
      </c>
      <c r="I17" s="75">
        <v>604317.65</v>
      </c>
      <c r="J17" s="75">
        <v>595164.76</v>
      </c>
      <c r="K17" s="75">
        <v>604317.65</v>
      </c>
      <c r="L17" s="73" t="s">
        <v>88</v>
      </c>
      <c r="M17" s="73" t="s">
        <v>88</v>
      </c>
      <c r="N17" s="73" t="s">
        <v>159</v>
      </c>
      <c r="O17" s="73" t="s">
        <v>158</v>
      </c>
      <c r="P17" s="73" t="s">
        <v>88</v>
      </c>
      <c r="Q17" s="73" t="s">
        <v>88</v>
      </c>
      <c r="R17" s="73" t="s">
        <v>88</v>
      </c>
      <c r="S17" s="73" t="s">
        <v>88</v>
      </c>
      <c r="T17" s="73" t="s">
        <v>97</v>
      </c>
      <c r="U17" s="73" t="s">
        <v>744</v>
      </c>
      <c r="V17" s="73" t="s">
        <v>160</v>
      </c>
      <c r="W17" s="76" t="s">
        <v>644</v>
      </c>
      <c r="X17" s="77">
        <v>44691</v>
      </c>
      <c r="Y17" s="78">
        <v>0.33333333333333331</v>
      </c>
      <c r="Z17" s="77">
        <v>44692</v>
      </c>
      <c r="AA17" s="78">
        <v>0.83333333333333337</v>
      </c>
      <c r="AB17" s="73" t="s">
        <v>90</v>
      </c>
      <c r="AC17" s="73" t="s">
        <v>370</v>
      </c>
      <c r="AD17" s="162" t="s">
        <v>645</v>
      </c>
      <c r="AE17" s="370">
        <v>44691</v>
      </c>
      <c r="AF17" s="368">
        <v>0.35138888888888892</v>
      </c>
      <c r="AG17" s="369">
        <v>44691</v>
      </c>
      <c r="AH17" s="368">
        <v>0.85069444444444453</v>
      </c>
      <c r="AI17" s="369">
        <v>44683</v>
      </c>
      <c r="AJ17" s="368">
        <v>0.63750000000000007</v>
      </c>
      <c r="AK17" s="369">
        <v>44683</v>
      </c>
      <c r="AL17" s="368">
        <v>0.625</v>
      </c>
      <c r="AM17" s="371" t="s">
        <v>741</v>
      </c>
      <c r="AN17" s="371" t="s">
        <v>372</v>
      </c>
      <c r="AO17" s="79"/>
      <c r="AP17" s="80" t="s">
        <v>643</v>
      </c>
      <c r="AQ17" s="67"/>
      <c r="AR17" s="86" t="str">
        <f t="shared" ref="AR17:AR22" si="18">IF(B17="X",IF(AN17="","Afectat sau NU?",IF(AN17="DA",IF(((AK17+AL17)-(AE17+AF17))*24&lt;-720,"Neinformat",((AK17+AL17)-(AE17+AF17))*24),"Nu a fost afectat producator/consumator")),"")</f>
        <v/>
      </c>
      <c r="AS17" s="87" t="str">
        <f t="shared" ref="AS17:AS22" si="19">IF(B17="X",IF(AN17="DA",IF(AR17&lt;6,LEN(TRIM(V17))-LEN(SUBSTITUTE(V17,CHAR(44),""))+1,0),"-"),"")</f>
        <v/>
      </c>
      <c r="AT17" s="88" t="str">
        <f t="shared" ref="AT17:AT22" si="20">IF(B17="X",IF(AN17="DA",LEN(TRIM(V17))-LEN(SUBSTITUTE(V17,CHAR(44),""))+1,"-"),"")</f>
        <v/>
      </c>
      <c r="AU17" s="178" t="str">
        <f t="shared" ref="AU17:AU22" si="21">IF(B17="X",IF(AN17="","Afectat sau NU?",IF(AN17="DA",IF(((AI17+AJ17)-(AE17+AF17))*24&lt;-720,"Neinformat",((AI17+AJ17)-(AE17+AF17))*24),"Nu a fost afectat producator/consumator")),"")</f>
        <v/>
      </c>
      <c r="AV17" s="87" t="str">
        <f t="shared" ref="AV17:AV22" si="22">IF(B17="X",IF(AN17="DA",IF(AU17&lt;6,LEN(TRIM(U17))-LEN(SUBSTITUTE(U17,CHAR(44),""))+1,0),"-"),"")</f>
        <v/>
      </c>
      <c r="AW17" s="186" t="str">
        <f t="shared" ref="AW17:AW22" si="23">IF(B17="X",IF(AN17="DA",LEN(TRIM(U17))-LEN(SUBSTITUTE(U17,CHAR(44),""))+1,"-"),"")</f>
        <v/>
      </c>
      <c r="AX17" s="86" t="str">
        <f t="shared" ref="AX17:AX22" si="24">IF(B17="X",IF(AN17="","Afectat sau NU?",IF(AN17="DA",((AG17+AH17)-(AE17+AF17))*24,"Nu a fost afectat producator/consumator")),"")</f>
        <v/>
      </c>
      <c r="AY17" s="87" t="str">
        <f t="shared" ref="AY17:AY22" si="25">IF(B17="X",IF(AN17="DA",IF(AX17&gt;24,IF(BA17="NU",0,LEN(TRIM(V17))-LEN(SUBSTITUTE(V17,CHAR(44),""))+1),0),"-"),"")</f>
        <v/>
      </c>
      <c r="AZ17" s="88" t="str">
        <f t="shared" ref="AZ17:AZ22" si="26">IF(B17="X",IF(AN17="DA",IF(AX17&gt;24,LEN(TRIM(V17))-LEN(SUBSTITUTE(V17,CHAR(44),""))+1,0),"-"),"")</f>
        <v/>
      </c>
      <c r="BF17" s="89">
        <f t="shared" ref="BF17:BF21" si="27">IF(C17="X",IF(AN17="","Afectat sau NU?",IF(AN17="DA",IF(AK17="","Neinformat",NETWORKDAYS(AK17+AL17,AE17+AF17,$BS$2:$BS$14)-2),"Nu a fost afectat producator/consumator")),"")</f>
        <v>5</v>
      </c>
      <c r="BG17" s="87">
        <f t="shared" ref="BG17:BG21" si="28">IF(C17="X",IF(AN17="DA",IF(AND(BF17&gt;=5,AK17&lt;&gt;""),LEN(TRIM(V17))-LEN(SUBSTITUTE(V17,CHAR(44),""))+1,0),"-"),"")</f>
        <v>1</v>
      </c>
      <c r="BH17" s="186">
        <f t="shared" ref="BH17:BH21" si="29">IF(C17="X",IF(AN17="DA",LEN(TRIM(V17))-LEN(SUBSTITUTE(V17,CHAR(44),""))+1,"-"),"")</f>
        <v>1</v>
      </c>
      <c r="BI17" s="89">
        <f t="shared" ref="BI17:BI21" si="30">IF(C17="X",IF(AN17="","Afectat sau NU?",IF(AN17="DA",IF(AI17="","Neinformat",NETWORKDAYS(AI17+AJ17,AE17+AF17,$BS$2:$BS$14)-2),"Nu a fost afectat producator/consumator")),"")</f>
        <v>5</v>
      </c>
      <c r="BJ17" s="87">
        <f t="shared" ref="BJ17:BJ21" si="31">IF(C17="X",IF(AN17="DA",IF(AND(BI17&gt;=5,AI17&lt;&gt;""),LEN(TRIM(U17))-LEN(SUBSTITUTE(U17,CHAR(44),""))+1,0),"-"),"")</f>
        <v>1</v>
      </c>
      <c r="BK17" s="88">
        <f t="shared" ref="BK17:BK21" si="32">IF(C17="X",IF(AN17="DA",LEN(TRIM(U17))-LEN(SUBSTITUTE(U17,CHAR(44),""))+1,"-"),"")</f>
        <v>1</v>
      </c>
      <c r="BL17" s="194">
        <f t="shared" ref="BL17:BL20" si="33">IF(C17="X",IF(AN17="","Afectat sau NU?",IF(AN17="DA",((AG17+AH17)-(Z17+AA17))*24,"Nu a fost afectat producator/consumator")),"")</f>
        <v>-23.583333333372138</v>
      </c>
      <c r="BM17" s="87">
        <f t="shared" ref="BM17:BM21" si="34">IF(C17="X",IF(AN17&lt;&gt;"DA","-",IF(AND(AN17="DA",BL17&lt;=0),LEN(TRIM(V17))-LEN(SUBSTITUTE(V17,CHAR(44),""))+1+LEN(TRIM(U17))-LEN(SUBSTITUTE(U17,CHAR(44),""))+1,0)),"")</f>
        <v>2</v>
      </c>
      <c r="BN17" s="88">
        <f t="shared" ref="BN17:BN21" si="35">IF(C17="X",IF(AN17="DA",LEN(TRIM(V17))-LEN(SUBSTITUTE(V17,CHAR(44),""))+1+LEN(TRIM(U17))-LEN(SUBSTITUTE(U17,CHAR(44),""))+1,"-"),"")</f>
        <v>2</v>
      </c>
    </row>
    <row r="18" spans="1:66" s="57" customFormat="1" ht="57" x14ac:dyDescent="0.25">
      <c r="A18" s="72">
        <f>A17+1</f>
        <v>3</v>
      </c>
      <c r="B18" s="73" t="s">
        <v>88</v>
      </c>
      <c r="C18" s="73" t="s">
        <v>81</v>
      </c>
      <c r="D18" s="74" t="s">
        <v>181</v>
      </c>
      <c r="E18" s="73">
        <v>124992</v>
      </c>
      <c r="F18" s="73" t="s">
        <v>156</v>
      </c>
      <c r="G18" s="73" t="s">
        <v>157</v>
      </c>
      <c r="H18" s="75">
        <v>595078.51</v>
      </c>
      <c r="I18" s="75">
        <v>604354.39</v>
      </c>
      <c r="J18" s="75">
        <v>595078.51</v>
      </c>
      <c r="K18" s="75">
        <v>604354.39</v>
      </c>
      <c r="L18" s="73" t="s">
        <v>88</v>
      </c>
      <c r="M18" s="73" t="s">
        <v>88</v>
      </c>
      <c r="N18" s="73" t="s">
        <v>83</v>
      </c>
      <c r="O18" s="73" t="s">
        <v>161</v>
      </c>
      <c r="P18" s="73" t="s">
        <v>88</v>
      </c>
      <c r="Q18" s="73" t="s">
        <v>88</v>
      </c>
      <c r="R18" s="73" t="s">
        <v>88</v>
      </c>
      <c r="S18" s="73" t="s">
        <v>88</v>
      </c>
      <c r="T18" s="73" t="s">
        <v>97</v>
      </c>
      <c r="U18" s="73" t="s">
        <v>519</v>
      </c>
      <c r="V18" s="73" t="s">
        <v>162</v>
      </c>
      <c r="W18" s="76" t="s">
        <v>644</v>
      </c>
      <c r="X18" s="77">
        <v>44691</v>
      </c>
      <c r="Y18" s="78">
        <v>0.33333333333333331</v>
      </c>
      <c r="Z18" s="77">
        <v>44692</v>
      </c>
      <c r="AA18" s="78">
        <v>0.83333333333333337</v>
      </c>
      <c r="AB18" s="73" t="s">
        <v>90</v>
      </c>
      <c r="AC18" s="73" t="s">
        <v>370</v>
      </c>
      <c r="AD18" s="162" t="s">
        <v>645</v>
      </c>
      <c r="AE18" s="370">
        <v>44691</v>
      </c>
      <c r="AF18" s="368">
        <v>0.35069444444444442</v>
      </c>
      <c r="AG18" s="369">
        <v>44692</v>
      </c>
      <c r="AH18" s="368">
        <v>0.36805555555555558</v>
      </c>
      <c r="AI18" s="380">
        <v>44683</v>
      </c>
      <c r="AJ18" s="368">
        <v>0.64166666666666672</v>
      </c>
      <c r="AK18" s="369">
        <v>44683</v>
      </c>
      <c r="AL18" s="368">
        <v>0.63194444444444442</v>
      </c>
      <c r="AM18" s="371" t="s">
        <v>741</v>
      </c>
      <c r="AN18" s="371" t="s">
        <v>372</v>
      </c>
      <c r="AO18" s="79"/>
      <c r="AP18" s="80" t="s">
        <v>643</v>
      </c>
      <c r="AQ18" s="67"/>
      <c r="AR18" s="86" t="str">
        <f t="shared" si="18"/>
        <v/>
      </c>
      <c r="AS18" s="87" t="str">
        <f t="shared" si="19"/>
        <v/>
      </c>
      <c r="AT18" s="88" t="str">
        <f t="shared" si="20"/>
        <v/>
      </c>
      <c r="AU18" s="178" t="str">
        <f t="shared" si="21"/>
        <v/>
      </c>
      <c r="AV18" s="87" t="str">
        <f t="shared" si="22"/>
        <v/>
      </c>
      <c r="AW18" s="186" t="str">
        <f t="shared" si="23"/>
        <v/>
      </c>
      <c r="AX18" s="86" t="str">
        <f t="shared" si="24"/>
        <v/>
      </c>
      <c r="AY18" s="87" t="str">
        <f t="shared" si="25"/>
        <v/>
      </c>
      <c r="AZ18" s="88" t="str">
        <f t="shared" si="26"/>
        <v/>
      </c>
      <c r="BF18" s="89">
        <f t="shared" si="27"/>
        <v>5</v>
      </c>
      <c r="BG18" s="87">
        <f t="shared" si="28"/>
        <v>1</v>
      </c>
      <c r="BH18" s="186">
        <f t="shared" si="29"/>
        <v>1</v>
      </c>
      <c r="BI18" s="89">
        <f t="shared" si="30"/>
        <v>5</v>
      </c>
      <c r="BJ18" s="87">
        <f t="shared" si="31"/>
        <v>1</v>
      </c>
      <c r="BK18" s="88">
        <f t="shared" si="32"/>
        <v>1</v>
      </c>
      <c r="BL18" s="194">
        <f t="shared" si="33"/>
        <v>-11.166666666744277</v>
      </c>
      <c r="BM18" s="87">
        <f t="shared" si="34"/>
        <v>2</v>
      </c>
      <c r="BN18" s="88">
        <f t="shared" si="35"/>
        <v>2</v>
      </c>
    </row>
    <row r="19" spans="1:66" s="57" customFormat="1" ht="185.25" x14ac:dyDescent="0.25">
      <c r="A19" s="72">
        <f t="shared" ref="A19:A85" si="36">A18+1</f>
        <v>4</v>
      </c>
      <c r="B19" s="73" t="s">
        <v>88</v>
      </c>
      <c r="C19" s="73" t="s">
        <v>81</v>
      </c>
      <c r="D19" s="74" t="s">
        <v>181</v>
      </c>
      <c r="E19" s="73">
        <v>124992</v>
      </c>
      <c r="F19" s="73" t="s">
        <v>156</v>
      </c>
      <c r="G19" s="73" t="s">
        <v>157</v>
      </c>
      <c r="H19" s="75">
        <v>594758.28</v>
      </c>
      <c r="I19" s="75">
        <v>604040.56000000006</v>
      </c>
      <c r="J19" s="75">
        <v>594758.28</v>
      </c>
      <c r="K19" s="75">
        <v>604040.56000000006</v>
      </c>
      <c r="L19" s="73" t="s">
        <v>88</v>
      </c>
      <c r="M19" s="73" t="s">
        <v>88</v>
      </c>
      <c r="N19" s="73" t="s">
        <v>163</v>
      </c>
      <c r="O19" s="73" t="s">
        <v>156</v>
      </c>
      <c r="P19" s="73" t="s">
        <v>88</v>
      </c>
      <c r="Q19" s="73" t="s">
        <v>88</v>
      </c>
      <c r="R19" s="73" t="s">
        <v>88</v>
      </c>
      <c r="S19" s="73" t="s">
        <v>88</v>
      </c>
      <c r="T19" s="73" t="s">
        <v>113</v>
      </c>
      <c r="U19" s="73" t="s">
        <v>745</v>
      </c>
      <c r="V19" s="73" t="s">
        <v>142</v>
      </c>
      <c r="W19" s="76" t="s">
        <v>644</v>
      </c>
      <c r="X19" s="77">
        <v>44691</v>
      </c>
      <c r="Y19" s="78">
        <v>0.33333333333333331</v>
      </c>
      <c r="Z19" s="77">
        <v>44692</v>
      </c>
      <c r="AA19" s="78">
        <v>0.83333333333333337</v>
      </c>
      <c r="AB19" s="73" t="s">
        <v>90</v>
      </c>
      <c r="AC19" s="73" t="s">
        <v>370</v>
      </c>
      <c r="AD19" s="162" t="s">
        <v>645</v>
      </c>
      <c r="AE19" s="370">
        <v>44691</v>
      </c>
      <c r="AF19" s="368">
        <v>0.33333333333333331</v>
      </c>
      <c r="AG19" s="369">
        <v>44691</v>
      </c>
      <c r="AH19" s="368">
        <v>0.83333333333333337</v>
      </c>
      <c r="AI19" s="302">
        <v>44683</v>
      </c>
      <c r="AJ19" s="368">
        <v>0.65208333333333335</v>
      </c>
      <c r="AK19" s="369">
        <v>44683</v>
      </c>
      <c r="AL19" s="368">
        <v>0.61458333333333337</v>
      </c>
      <c r="AM19" s="371" t="s">
        <v>741</v>
      </c>
      <c r="AN19" s="371" t="s">
        <v>372</v>
      </c>
      <c r="AO19" s="79"/>
      <c r="AP19" s="80" t="s">
        <v>643</v>
      </c>
      <c r="AQ19" s="67"/>
      <c r="AR19" s="86" t="str">
        <f t="shared" ref="AR19" si="37">IF(B19="X",IF(AN19="","Afectat sau NU?",IF(AN19="DA",IF(((AK19+AL19)-(AE19+AF19))*24&lt;-720,"Neinformat",((AK19+AL19)-(AE19+AF19))*24),"Nu a fost afectat producator/consumator")),"")</f>
        <v/>
      </c>
      <c r="AS19" s="87" t="str">
        <f t="shared" ref="AS19" si="38">IF(B19="X",IF(AN19="DA",IF(AR19&lt;6,LEN(TRIM(V19))-LEN(SUBSTITUTE(V19,CHAR(44),""))+1,0),"-"),"")</f>
        <v/>
      </c>
      <c r="AT19" s="88" t="str">
        <f t="shared" ref="AT19" si="39">IF(B19="X",IF(AN19="DA",LEN(TRIM(V19))-LEN(SUBSTITUTE(V19,CHAR(44),""))+1,"-"),"")</f>
        <v/>
      </c>
      <c r="AU19" s="178" t="str">
        <f t="shared" ref="AU19" si="40">IF(B19="X",IF(AN19="","Afectat sau NU?",IF(AN19="DA",IF(((AI19+AJ19)-(AE19+AF19))*24&lt;-720,"Neinformat",((AI19+AJ19)-(AE19+AF19))*24),"Nu a fost afectat producator/consumator")),"")</f>
        <v/>
      </c>
      <c r="AV19" s="87" t="str">
        <f t="shared" ref="AV19" si="41">IF(B19="X",IF(AN19="DA",IF(AU19&lt;6,LEN(TRIM(U19))-LEN(SUBSTITUTE(U19,CHAR(44),""))+1,0),"-"),"")</f>
        <v/>
      </c>
      <c r="AW19" s="186" t="str">
        <f t="shared" ref="AW19" si="42">IF(B19="X",IF(AN19="DA",LEN(TRIM(U19))-LEN(SUBSTITUTE(U19,CHAR(44),""))+1,"-"),"")</f>
        <v/>
      </c>
      <c r="AX19" s="86" t="str">
        <f t="shared" ref="AX19" si="43">IF(B19="X",IF(AN19="","Afectat sau NU?",IF(AN19="DA",((AG19+AH19)-(AE19+AF19))*24,"Nu a fost afectat producator/consumator")),"")</f>
        <v/>
      </c>
      <c r="AY19" s="87" t="str">
        <f t="shared" ref="AY19" si="44">IF(B19="X",IF(AN19="DA",IF(AX19&gt;24,IF(BA19="NU",0,LEN(TRIM(V19))-LEN(SUBSTITUTE(V19,CHAR(44),""))+1),0),"-"),"")</f>
        <v/>
      </c>
      <c r="AZ19" s="88" t="str">
        <f t="shared" ref="AZ19" si="45">IF(B19="X",IF(AN19="DA",IF(AX19&gt;24,LEN(TRIM(V19))-LEN(SUBSTITUTE(V19,CHAR(44),""))+1,0),"-"),"")</f>
        <v/>
      </c>
      <c r="BF19" s="89">
        <f t="shared" ref="BF19" si="46">IF(C19="X",IF(AN19="","Afectat sau NU?",IF(AN19="DA",IF(AK19="","Neinformat",NETWORKDAYS(AK19+AL19,AE19+AF19,$BS$2:$BS$14)-2),"Nu a fost afectat producator/consumator")),"")</f>
        <v>5</v>
      </c>
      <c r="BG19" s="87">
        <f t="shared" ref="BG19" si="47">IF(C19="X",IF(AN19="DA",IF(AND(BF19&gt;=5,AK19&lt;&gt;""),LEN(TRIM(V19))-LEN(SUBSTITUTE(V19,CHAR(44),""))+1,0),"-"),"")</f>
        <v>1</v>
      </c>
      <c r="BH19" s="186">
        <f t="shared" ref="BH19" si="48">IF(C19="X",IF(AN19="DA",LEN(TRIM(V19))-LEN(SUBSTITUTE(V19,CHAR(44),""))+1,"-"),"")</f>
        <v>1</v>
      </c>
      <c r="BI19" s="89">
        <f t="shared" ref="BI19" si="49">IF(C19="X",IF(AN19="","Afectat sau NU?",IF(AN19="DA",IF(AI19="","Neinformat",NETWORKDAYS(AI19+AJ19,AE19+AF19,$BS$2:$BS$14)-2),"Nu a fost afectat producator/consumator")),"")</f>
        <v>5</v>
      </c>
      <c r="BJ19" s="87">
        <f t="shared" ref="BJ19" si="50">IF(C19="X",IF(AN19="DA",IF(AND(BI19&gt;=5,AI19&lt;&gt;""),LEN(TRIM(U19))-LEN(SUBSTITUTE(U19,CHAR(44),""))+1,0),"-"),"")</f>
        <v>41</v>
      </c>
      <c r="BK19" s="88">
        <f t="shared" ref="BK19" si="51">IF(C19="X",IF(AN19="DA",LEN(TRIM(U19))-LEN(SUBSTITUTE(U19,CHAR(44),""))+1,"-"),"")</f>
        <v>41</v>
      </c>
      <c r="BL19" s="194">
        <f t="shared" ref="BL19" si="52">IF(C19="X",IF(AN19="","Afectat sau NU?",IF(AN19="DA",((AG19+AH19)-(Z19+AA19))*24,"Nu a fost afectat producator/consumator")),"")</f>
        <v>-24</v>
      </c>
      <c r="BM19" s="87">
        <f t="shared" ref="BM19" si="53">IF(C19="X",IF(AN19&lt;&gt;"DA","-",IF(AND(AN19="DA",BL19&lt;=0),LEN(TRIM(V19))-LEN(SUBSTITUTE(V19,CHAR(44),""))+1+LEN(TRIM(U19))-LEN(SUBSTITUTE(U19,CHAR(44),""))+1,0)),"")</f>
        <v>42</v>
      </c>
      <c r="BN19" s="88">
        <f t="shared" ref="BN19" si="54">IF(C19="X",IF(AN19="DA",LEN(TRIM(V19))-LEN(SUBSTITUTE(V19,CHAR(44),""))+1+LEN(TRIM(U19))-LEN(SUBSTITUTE(U19,CHAR(44),""))+1,"-"),"")</f>
        <v>42</v>
      </c>
    </row>
    <row r="20" spans="1:66" s="57" customFormat="1" ht="185.25" x14ac:dyDescent="0.25">
      <c r="A20" s="72">
        <f t="shared" si="36"/>
        <v>5</v>
      </c>
      <c r="B20" s="73" t="s">
        <v>88</v>
      </c>
      <c r="C20" s="73" t="s">
        <v>81</v>
      </c>
      <c r="D20" s="74" t="s">
        <v>181</v>
      </c>
      <c r="E20" s="73">
        <v>123665</v>
      </c>
      <c r="F20" s="73" t="s">
        <v>85</v>
      </c>
      <c r="G20" s="73" t="s">
        <v>157</v>
      </c>
      <c r="H20" s="75">
        <v>589703.30000000005</v>
      </c>
      <c r="I20" s="75">
        <v>602610.30000000005</v>
      </c>
      <c r="J20" s="75">
        <v>589703.30000000005</v>
      </c>
      <c r="K20" s="75">
        <v>602610.30000000005</v>
      </c>
      <c r="L20" s="73" t="s">
        <v>88</v>
      </c>
      <c r="M20" s="73" t="s">
        <v>88</v>
      </c>
      <c r="N20" s="73" t="s">
        <v>84</v>
      </c>
      <c r="O20" s="73" t="s">
        <v>85</v>
      </c>
      <c r="P20" s="73" t="s">
        <v>88</v>
      </c>
      <c r="Q20" s="73" t="s">
        <v>88</v>
      </c>
      <c r="R20" s="73" t="s">
        <v>88</v>
      </c>
      <c r="S20" s="73" t="s">
        <v>88</v>
      </c>
      <c r="T20" s="73" t="s">
        <v>113</v>
      </c>
      <c r="U20" s="73" t="s">
        <v>745</v>
      </c>
      <c r="V20" s="73" t="s">
        <v>142</v>
      </c>
      <c r="W20" s="76" t="s">
        <v>644</v>
      </c>
      <c r="X20" s="77">
        <v>44691</v>
      </c>
      <c r="Y20" s="78">
        <v>0.33333333333333331</v>
      </c>
      <c r="Z20" s="77">
        <v>44692</v>
      </c>
      <c r="AA20" s="78">
        <v>0.83333333333333337</v>
      </c>
      <c r="AB20" s="73" t="s">
        <v>90</v>
      </c>
      <c r="AC20" s="73" t="s">
        <v>370</v>
      </c>
      <c r="AD20" s="162" t="s">
        <v>645</v>
      </c>
      <c r="AE20" s="370">
        <v>44691</v>
      </c>
      <c r="AF20" s="368">
        <v>0.33333333333333331</v>
      </c>
      <c r="AG20" s="369">
        <v>44691</v>
      </c>
      <c r="AH20" s="368">
        <v>0.87152777777777779</v>
      </c>
      <c r="AI20" s="369">
        <v>44683</v>
      </c>
      <c r="AJ20" s="368">
        <v>0.65208333333333335</v>
      </c>
      <c r="AK20" s="369">
        <v>44683</v>
      </c>
      <c r="AL20" s="368">
        <v>0.61458333333333337</v>
      </c>
      <c r="AM20" s="371" t="s">
        <v>741</v>
      </c>
      <c r="AN20" s="371" t="s">
        <v>372</v>
      </c>
      <c r="AO20" s="79"/>
      <c r="AP20" s="80" t="s">
        <v>643</v>
      </c>
      <c r="AQ20" s="67"/>
      <c r="AR20" s="86" t="str">
        <f t="shared" si="18"/>
        <v/>
      </c>
      <c r="AS20" s="87" t="str">
        <f t="shared" si="19"/>
        <v/>
      </c>
      <c r="AT20" s="88" t="str">
        <f t="shared" si="20"/>
        <v/>
      </c>
      <c r="AU20" s="178" t="str">
        <f t="shared" si="21"/>
        <v/>
      </c>
      <c r="AV20" s="87" t="str">
        <f t="shared" si="22"/>
        <v/>
      </c>
      <c r="AW20" s="186" t="str">
        <f t="shared" si="23"/>
        <v/>
      </c>
      <c r="AX20" s="86" t="str">
        <f t="shared" si="24"/>
        <v/>
      </c>
      <c r="AY20" s="87" t="str">
        <f t="shared" si="25"/>
        <v/>
      </c>
      <c r="AZ20" s="88" t="str">
        <f t="shared" si="26"/>
        <v/>
      </c>
      <c r="BF20" s="89">
        <f t="shared" si="27"/>
        <v>5</v>
      </c>
      <c r="BG20" s="87">
        <f t="shared" si="28"/>
        <v>1</v>
      </c>
      <c r="BH20" s="186">
        <f t="shared" si="29"/>
        <v>1</v>
      </c>
      <c r="BI20" s="89">
        <f>IF(C20="X",IF(AN20="","Afectat sau NU?",IF(AN20="DA",IF(AI20="","Neinformat",NETWORKDAYS(AI20+AJ20,AE20+AF20,$BS$2:$BS$14)-2),"Nu a fost afectat producator/consumator")),"")</f>
        <v>5</v>
      </c>
      <c r="BJ20" s="87">
        <f t="shared" si="31"/>
        <v>41</v>
      </c>
      <c r="BK20" s="88">
        <f t="shared" si="32"/>
        <v>41</v>
      </c>
      <c r="BL20" s="194">
        <f t="shared" si="33"/>
        <v>-23.083333333313931</v>
      </c>
      <c r="BM20" s="87">
        <f t="shared" si="34"/>
        <v>42</v>
      </c>
      <c r="BN20" s="88">
        <f t="shared" si="35"/>
        <v>42</v>
      </c>
    </row>
    <row r="21" spans="1:66" s="57" customFormat="1" ht="186" thickBot="1" x14ac:dyDescent="0.3">
      <c r="A21" s="90">
        <f t="shared" si="36"/>
        <v>6</v>
      </c>
      <c r="B21" s="91" t="s">
        <v>88</v>
      </c>
      <c r="C21" s="91" t="s">
        <v>81</v>
      </c>
      <c r="D21" s="92" t="s">
        <v>181</v>
      </c>
      <c r="E21" s="91">
        <v>120977</v>
      </c>
      <c r="F21" s="91" t="s">
        <v>87</v>
      </c>
      <c r="G21" s="91" t="s">
        <v>157</v>
      </c>
      <c r="H21" s="93">
        <v>583336.32999999996</v>
      </c>
      <c r="I21" s="93">
        <v>601827.11</v>
      </c>
      <c r="J21" s="93">
        <v>583336.32999999996</v>
      </c>
      <c r="K21" s="93">
        <v>601827.11</v>
      </c>
      <c r="L21" s="91" t="s">
        <v>88</v>
      </c>
      <c r="M21" s="91" t="s">
        <v>88</v>
      </c>
      <c r="N21" s="91" t="s">
        <v>86</v>
      </c>
      <c r="O21" s="91" t="s">
        <v>87</v>
      </c>
      <c r="P21" s="91" t="s">
        <v>88</v>
      </c>
      <c r="Q21" s="91" t="s">
        <v>88</v>
      </c>
      <c r="R21" s="91" t="s">
        <v>88</v>
      </c>
      <c r="S21" s="91" t="s">
        <v>88</v>
      </c>
      <c r="T21" s="73" t="s">
        <v>113</v>
      </c>
      <c r="U21" s="73" t="s">
        <v>745</v>
      </c>
      <c r="V21" s="73" t="s">
        <v>142</v>
      </c>
      <c r="W21" s="94" t="s">
        <v>644</v>
      </c>
      <c r="X21" s="82">
        <v>44691</v>
      </c>
      <c r="Y21" s="81">
        <v>0.33333333333333331</v>
      </c>
      <c r="Z21" s="82">
        <v>44692</v>
      </c>
      <c r="AA21" s="81">
        <v>0.83333333333333337</v>
      </c>
      <c r="AB21" s="91" t="s">
        <v>90</v>
      </c>
      <c r="AC21" s="91" t="s">
        <v>370</v>
      </c>
      <c r="AD21" s="134" t="s">
        <v>645</v>
      </c>
      <c r="AE21" s="384">
        <v>44691</v>
      </c>
      <c r="AF21" s="383">
        <v>0.33333333333333331</v>
      </c>
      <c r="AG21" s="382">
        <v>44692</v>
      </c>
      <c r="AH21" s="383">
        <v>0.3888888888888889</v>
      </c>
      <c r="AI21" s="382">
        <v>44683</v>
      </c>
      <c r="AJ21" s="383">
        <v>0.65208333333333335</v>
      </c>
      <c r="AK21" s="382">
        <v>44683</v>
      </c>
      <c r="AL21" s="383">
        <v>0.61458333333333337</v>
      </c>
      <c r="AM21" s="381" t="s">
        <v>741</v>
      </c>
      <c r="AN21" s="381" t="s">
        <v>372</v>
      </c>
      <c r="AO21" s="115"/>
      <c r="AP21" s="83" t="s">
        <v>643</v>
      </c>
      <c r="AQ21" s="67"/>
      <c r="AR21" s="95" t="str">
        <f t="shared" si="18"/>
        <v/>
      </c>
      <c r="AS21" s="96" t="str">
        <f t="shared" si="19"/>
        <v/>
      </c>
      <c r="AT21" s="97" t="str">
        <f t="shared" si="20"/>
        <v/>
      </c>
      <c r="AU21" s="179" t="str">
        <f t="shared" si="21"/>
        <v/>
      </c>
      <c r="AV21" s="96" t="str">
        <f t="shared" si="22"/>
        <v/>
      </c>
      <c r="AW21" s="187" t="str">
        <f t="shared" si="23"/>
        <v/>
      </c>
      <c r="AX21" s="95" t="str">
        <f t="shared" si="24"/>
        <v/>
      </c>
      <c r="AY21" s="96" t="str">
        <f t="shared" si="25"/>
        <v/>
      </c>
      <c r="AZ21" s="97" t="str">
        <f t="shared" si="26"/>
        <v/>
      </c>
      <c r="BF21" s="98">
        <f t="shared" si="27"/>
        <v>5</v>
      </c>
      <c r="BG21" s="96">
        <f t="shared" si="28"/>
        <v>1</v>
      </c>
      <c r="BH21" s="187">
        <f t="shared" si="29"/>
        <v>1</v>
      </c>
      <c r="BI21" s="98">
        <f t="shared" si="30"/>
        <v>5</v>
      </c>
      <c r="BJ21" s="96">
        <f t="shared" si="31"/>
        <v>41</v>
      </c>
      <c r="BK21" s="97">
        <f t="shared" si="32"/>
        <v>41</v>
      </c>
      <c r="BL21" s="195">
        <f>IF(C21="X",IF(AN21="","Afectat sau NU?",IF(AN21="DA",((AG21+AH21)-(Z21+AA21))*24,"Nu a fost afectat producator/consumator")),"")</f>
        <v>-10.666666666686069</v>
      </c>
      <c r="BM21" s="96">
        <f t="shared" si="34"/>
        <v>42</v>
      </c>
      <c r="BN21" s="97">
        <f t="shared" si="35"/>
        <v>42</v>
      </c>
    </row>
    <row r="22" spans="1:66" s="57" customFormat="1" ht="28.5" x14ac:dyDescent="0.25">
      <c r="A22" s="332">
        <f>A21+1</f>
        <v>7</v>
      </c>
      <c r="B22" s="333" t="s">
        <v>88</v>
      </c>
      <c r="C22" s="333" t="s">
        <v>81</v>
      </c>
      <c r="D22" s="334" t="s">
        <v>92</v>
      </c>
      <c r="E22" s="333">
        <v>13506</v>
      </c>
      <c r="F22" s="333" t="s">
        <v>93</v>
      </c>
      <c r="G22" s="333" t="s">
        <v>94</v>
      </c>
      <c r="H22" s="335">
        <v>506375.179</v>
      </c>
      <c r="I22" s="335">
        <v>420606.43400000001</v>
      </c>
      <c r="J22" s="335">
        <v>506375.179</v>
      </c>
      <c r="K22" s="335">
        <v>420606.43400000001</v>
      </c>
      <c r="L22" s="333" t="s">
        <v>88</v>
      </c>
      <c r="M22" s="333" t="s">
        <v>88</v>
      </c>
      <c r="N22" s="333" t="s">
        <v>95</v>
      </c>
      <c r="O22" s="333" t="s">
        <v>96</v>
      </c>
      <c r="P22" s="333" t="s">
        <v>88</v>
      </c>
      <c r="Q22" s="333" t="s">
        <v>88</v>
      </c>
      <c r="R22" s="333" t="s">
        <v>88</v>
      </c>
      <c r="S22" s="333" t="s">
        <v>88</v>
      </c>
      <c r="T22" s="333" t="s">
        <v>97</v>
      </c>
      <c r="U22" s="333"/>
      <c r="V22" s="333" t="s">
        <v>98</v>
      </c>
      <c r="W22" s="336" t="s">
        <v>648</v>
      </c>
      <c r="X22" s="337"/>
      <c r="Y22" s="338"/>
      <c r="Z22" s="337"/>
      <c r="AA22" s="338"/>
      <c r="AB22" s="333" t="s">
        <v>124</v>
      </c>
      <c r="AC22" s="333"/>
      <c r="AD22" s="339" t="s">
        <v>646</v>
      </c>
      <c r="AE22" s="84"/>
      <c r="AF22" s="64"/>
      <c r="AG22" s="63"/>
      <c r="AH22" s="64"/>
      <c r="AI22" s="63"/>
      <c r="AJ22" s="64"/>
      <c r="AK22" s="63"/>
      <c r="AL22" s="64"/>
      <c r="AM22" s="65"/>
      <c r="AN22" s="65"/>
      <c r="AO22" s="65"/>
      <c r="AP22" s="66" t="s">
        <v>630</v>
      </c>
      <c r="AQ22" s="67"/>
      <c r="AR22" s="68" t="str">
        <f t="shared" si="18"/>
        <v/>
      </c>
      <c r="AS22" s="69" t="str">
        <f t="shared" si="19"/>
        <v/>
      </c>
      <c r="AT22" s="70" t="str">
        <f t="shared" si="20"/>
        <v/>
      </c>
      <c r="AU22" s="177" t="str">
        <f t="shared" si="21"/>
        <v/>
      </c>
      <c r="AV22" s="69" t="str">
        <f t="shared" si="22"/>
        <v/>
      </c>
      <c r="AW22" s="185" t="str">
        <f t="shared" si="23"/>
        <v/>
      </c>
      <c r="AX22" s="68" t="str">
        <f t="shared" si="24"/>
        <v/>
      </c>
      <c r="AY22" s="69" t="str">
        <f t="shared" si="25"/>
        <v/>
      </c>
      <c r="AZ22" s="70" t="str">
        <f t="shared" si="26"/>
        <v/>
      </c>
      <c r="BF22" s="71" t="str">
        <f t="shared" ref="BF22" si="55">IF(C22="X",IF(AN22="","Afectat sau NU?",IF(AN22="DA",IF(AK22="","Neinformat",NETWORKDAYS(AK22+AL22,AE22+AF22,$BS$2:$BS$14)-2),"Nu a fost afectat producator/consumator")),"")</f>
        <v>Afectat sau NU?</v>
      </c>
      <c r="BG22" s="69" t="str">
        <f t="shared" ref="BG22" si="56">IF(C22="X",IF(AN22="DA",IF(AND(BF22&gt;=5,AK22&lt;&gt;""),LEN(TRIM(V22))-LEN(SUBSTITUTE(V22,CHAR(44),""))+1,0),"-"),"")</f>
        <v>-</v>
      </c>
      <c r="BH22" s="185" t="str">
        <f t="shared" ref="BH22" si="57">IF(C22="X",IF(AN22="DA",LEN(TRIM(V22))-LEN(SUBSTITUTE(V22,CHAR(44),""))+1,"-"),"")</f>
        <v>-</v>
      </c>
      <c r="BI22" s="71" t="str">
        <f t="shared" ref="BI22" si="58">IF(C22="X",IF(AN22="","Afectat sau NU?",IF(AN22="DA",IF(AI22="","Neinformat",NETWORKDAYS(AI22+AJ22,AE22+AF22,$BS$2:$BS$14)-2),"Nu a fost afectat producator/consumator")),"")</f>
        <v>Afectat sau NU?</v>
      </c>
      <c r="BJ22" s="69" t="str">
        <f t="shared" ref="BJ22" si="59">IF(C22="X",IF(AN22="DA",IF(AND(BI22&gt;=5,AI22&lt;&gt;""),LEN(TRIM(U22))-LEN(SUBSTITUTE(U22,CHAR(44),""))+1,0),"-"),"")</f>
        <v>-</v>
      </c>
      <c r="BK22" s="70" t="str">
        <f t="shared" ref="BK22" si="60">IF(C22="X",IF(AN22="DA",LEN(TRIM(U22))-LEN(SUBSTITUTE(U22,CHAR(44),""))+1,"-"),"")</f>
        <v>-</v>
      </c>
      <c r="BL22" s="426" t="str">
        <f t="shared" ref="BL22" si="61">IF(C22="X",IF(AN22="","Afectat sau NU?",IF(AN22="DA",((AG22+AH22)-(Z22+AA22))*24,"Nu a fost afectat producator/consumator")),"")</f>
        <v>Afectat sau NU?</v>
      </c>
      <c r="BM22" s="69" t="str">
        <f t="shared" ref="BM22" si="62">IF(C22="X",IF(AN22&lt;&gt;"DA","-",IF(AND(AN22="DA",BL22&lt;=0),LEN(TRIM(V22))-LEN(SUBSTITUTE(V22,CHAR(44),""))+1+LEN(TRIM(U22))-LEN(SUBSTITUTE(U22,CHAR(44),""))+1,0)),"")</f>
        <v>-</v>
      </c>
      <c r="BN22" s="70" t="str">
        <f t="shared" ref="BN22" si="63">IF(C22="X",IF(AN22="DA",LEN(TRIM(V22))-LEN(SUBSTITUTE(V22,CHAR(44),""))+1+LEN(TRIM(U22))-LEN(SUBSTITUTE(U22,CHAR(44),""))+1,"-"),"")</f>
        <v>-</v>
      </c>
    </row>
    <row r="23" spans="1:66" s="57" customFormat="1" ht="28.5" x14ac:dyDescent="0.25">
      <c r="A23" s="340">
        <f t="shared" si="36"/>
        <v>8</v>
      </c>
      <c r="B23" s="341" t="s">
        <v>88</v>
      </c>
      <c r="C23" s="341" t="s">
        <v>81</v>
      </c>
      <c r="D23" s="342" t="s">
        <v>92</v>
      </c>
      <c r="E23" s="341">
        <v>13506</v>
      </c>
      <c r="F23" s="341" t="s">
        <v>93</v>
      </c>
      <c r="G23" s="341" t="s">
        <v>94</v>
      </c>
      <c r="H23" s="343">
        <v>506435.56099999999</v>
      </c>
      <c r="I23" s="343">
        <v>420938.47100000002</v>
      </c>
      <c r="J23" s="343">
        <v>506435.56099999999</v>
      </c>
      <c r="K23" s="343">
        <v>420938.47100000002</v>
      </c>
      <c r="L23" s="341" t="s">
        <v>88</v>
      </c>
      <c r="M23" s="341" t="s">
        <v>88</v>
      </c>
      <c r="N23" s="341" t="s">
        <v>99</v>
      </c>
      <c r="O23" s="341" t="s">
        <v>100</v>
      </c>
      <c r="P23" s="341" t="s">
        <v>88</v>
      </c>
      <c r="Q23" s="341" t="s">
        <v>88</v>
      </c>
      <c r="R23" s="341" t="s">
        <v>88</v>
      </c>
      <c r="S23" s="341" t="s">
        <v>88</v>
      </c>
      <c r="T23" s="341" t="s">
        <v>97</v>
      </c>
      <c r="U23" s="341"/>
      <c r="V23" s="341" t="s">
        <v>101</v>
      </c>
      <c r="W23" s="344" t="s">
        <v>648</v>
      </c>
      <c r="X23" s="345"/>
      <c r="Y23" s="346"/>
      <c r="Z23" s="345"/>
      <c r="AA23" s="346"/>
      <c r="AB23" s="341" t="s">
        <v>124</v>
      </c>
      <c r="AC23" s="341"/>
      <c r="AD23" s="347" t="s">
        <v>646</v>
      </c>
      <c r="AE23" s="85"/>
      <c r="AF23" s="78"/>
      <c r="AG23" s="77"/>
      <c r="AH23" s="78"/>
      <c r="AI23" s="77"/>
      <c r="AJ23" s="78"/>
      <c r="AK23" s="77"/>
      <c r="AL23" s="78"/>
      <c r="AM23" s="79"/>
      <c r="AN23" s="79"/>
      <c r="AO23" s="79"/>
      <c r="AP23" s="80" t="s">
        <v>630</v>
      </c>
      <c r="AQ23" s="67"/>
      <c r="AR23" s="86" t="str">
        <f t="shared" si="0"/>
        <v/>
      </c>
      <c r="AS23" s="87" t="str">
        <f t="shared" si="1"/>
        <v/>
      </c>
      <c r="AT23" s="88" t="str">
        <f t="shared" si="2"/>
        <v/>
      </c>
      <c r="AU23" s="178" t="str">
        <f t="shared" si="3"/>
        <v/>
      </c>
      <c r="AV23" s="87" t="str">
        <f t="shared" si="4"/>
        <v/>
      </c>
      <c r="AW23" s="186" t="str">
        <f t="shared" si="5"/>
        <v/>
      </c>
      <c r="AX23" s="86" t="str">
        <f t="shared" si="6"/>
        <v/>
      </c>
      <c r="AY23" s="87" t="str">
        <f t="shared" si="7"/>
        <v/>
      </c>
      <c r="AZ23" s="88" t="str">
        <f t="shared" si="8"/>
        <v/>
      </c>
      <c r="BF23" s="89" t="str">
        <f t="shared" si="9"/>
        <v>Afectat sau NU?</v>
      </c>
      <c r="BG23" s="87" t="str">
        <f t="shared" si="10"/>
        <v>-</v>
      </c>
      <c r="BH23" s="186" t="str">
        <f t="shared" si="11"/>
        <v>-</v>
      </c>
      <c r="BI23" s="89" t="str">
        <f t="shared" si="12"/>
        <v>Afectat sau NU?</v>
      </c>
      <c r="BJ23" s="87" t="str">
        <f t="shared" si="13"/>
        <v>-</v>
      </c>
      <c r="BK23" s="88" t="str">
        <f t="shared" si="14"/>
        <v>-</v>
      </c>
      <c r="BL23" s="194" t="str">
        <f t="shared" si="15"/>
        <v>Afectat sau NU?</v>
      </c>
      <c r="BM23" s="87" t="str">
        <f t="shared" si="16"/>
        <v>-</v>
      </c>
      <c r="BN23" s="88" t="str">
        <f t="shared" si="17"/>
        <v>-</v>
      </c>
    </row>
    <row r="24" spans="1:66" s="57" customFormat="1" ht="28.5" x14ac:dyDescent="0.25">
      <c r="A24" s="340">
        <f t="shared" si="36"/>
        <v>9</v>
      </c>
      <c r="B24" s="341" t="s">
        <v>88</v>
      </c>
      <c r="C24" s="341" t="s">
        <v>81</v>
      </c>
      <c r="D24" s="342" t="s">
        <v>92</v>
      </c>
      <c r="E24" s="341">
        <v>13506</v>
      </c>
      <c r="F24" s="341" t="s">
        <v>93</v>
      </c>
      <c r="G24" s="341" t="s">
        <v>94</v>
      </c>
      <c r="H24" s="343">
        <v>506492.15500000003</v>
      </c>
      <c r="I24" s="343">
        <v>421280.19400000002</v>
      </c>
      <c r="J24" s="343">
        <v>506492.15500000003</v>
      </c>
      <c r="K24" s="343">
        <v>421280.19400000002</v>
      </c>
      <c r="L24" s="341" t="s">
        <v>88</v>
      </c>
      <c r="M24" s="341" t="s">
        <v>88</v>
      </c>
      <c r="N24" s="341" t="s">
        <v>102</v>
      </c>
      <c r="O24" s="341" t="s">
        <v>103</v>
      </c>
      <c r="P24" s="341" t="s">
        <v>88</v>
      </c>
      <c r="Q24" s="341" t="s">
        <v>88</v>
      </c>
      <c r="R24" s="341" t="s">
        <v>88</v>
      </c>
      <c r="S24" s="341" t="s">
        <v>88</v>
      </c>
      <c r="T24" s="341" t="s">
        <v>97</v>
      </c>
      <c r="U24" s="341"/>
      <c r="V24" s="341" t="s">
        <v>104</v>
      </c>
      <c r="W24" s="344" t="s">
        <v>648</v>
      </c>
      <c r="X24" s="345"/>
      <c r="Y24" s="346"/>
      <c r="Z24" s="345"/>
      <c r="AA24" s="346"/>
      <c r="AB24" s="341" t="s">
        <v>124</v>
      </c>
      <c r="AC24" s="341"/>
      <c r="AD24" s="347" t="s">
        <v>646</v>
      </c>
      <c r="AE24" s="85"/>
      <c r="AF24" s="78"/>
      <c r="AG24" s="77"/>
      <c r="AH24" s="78"/>
      <c r="AI24" s="77"/>
      <c r="AJ24" s="78"/>
      <c r="AK24" s="77"/>
      <c r="AL24" s="78"/>
      <c r="AM24" s="79"/>
      <c r="AN24" s="79"/>
      <c r="AO24" s="79"/>
      <c r="AP24" s="80" t="s">
        <v>630</v>
      </c>
      <c r="AQ24" s="67"/>
      <c r="AR24" s="86" t="str">
        <f t="shared" si="0"/>
        <v/>
      </c>
      <c r="AS24" s="87" t="str">
        <f t="shared" si="1"/>
        <v/>
      </c>
      <c r="AT24" s="88" t="str">
        <f t="shared" si="2"/>
        <v/>
      </c>
      <c r="AU24" s="178" t="str">
        <f t="shared" si="3"/>
        <v/>
      </c>
      <c r="AV24" s="87" t="str">
        <f t="shared" si="4"/>
        <v/>
      </c>
      <c r="AW24" s="186" t="str">
        <f t="shared" si="5"/>
        <v/>
      </c>
      <c r="AX24" s="86" t="str">
        <f t="shared" si="6"/>
        <v/>
      </c>
      <c r="AY24" s="87" t="str">
        <f t="shared" si="7"/>
        <v/>
      </c>
      <c r="AZ24" s="88" t="str">
        <f t="shared" si="8"/>
        <v/>
      </c>
      <c r="BF24" s="89" t="str">
        <f t="shared" si="9"/>
        <v>Afectat sau NU?</v>
      </c>
      <c r="BG24" s="87" t="str">
        <f t="shared" si="10"/>
        <v>-</v>
      </c>
      <c r="BH24" s="186" t="str">
        <f t="shared" si="11"/>
        <v>-</v>
      </c>
      <c r="BI24" s="89" t="str">
        <f t="shared" si="12"/>
        <v>Afectat sau NU?</v>
      </c>
      <c r="BJ24" s="87" t="str">
        <f t="shared" si="13"/>
        <v>-</v>
      </c>
      <c r="BK24" s="88" t="str">
        <f t="shared" si="14"/>
        <v>-</v>
      </c>
      <c r="BL24" s="194" t="str">
        <f t="shared" si="15"/>
        <v>Afectat sau NU?</v>
      </c>
      <c r="BM24" s="87" t="str">
        <f t="shared" si="16"/>
        <v>-</v>
      </c>
      <c r="BN24" s="88" t="str">
        <f t="shared" si="17"/>
        <v>-</v>
      </c>
    </row>
    <row r="25" spans="1:66" s="57" customFormat="1" ht="28.5" x14ac:dyDescent="0.25">
      <c r="A25" s="340">
        <f t="shared" si="36"/>
        <v>10</v>
      </c>
      <c r="B25" s="341" t="s">
        <v>88</v>
      </c>
      <c r="C25" s="341" t="s">
        <v>81</v>
      </c>
      <c r="D25" s="342" t="s">
        <v>92</v>
      </c>
      <c r="E25" s="341">
        <v>13506</v>
      </c>
      <c r="F25" s="341" t="s">
        <v>93</v>
      </c>
      <c r="G25" s="341" t="s">
        <v>94</v>
      </c>
      <c r="H25" s="343">
        <v>509108.28096399998</v>
      </c>
      <c r="I25" s="343">
        <v>421227.17672599998</v>
      </c>
      <c r="J25" s="343">
        <v>509108.28096399998</v>
      </c>
      <c r="K25" s="343">
        <v>421227.17672599998</v>
      </c>
      <c r="L25" s="341" t="s">
        <v>88</v>
      </c>
      <c r="M25" s="341" t="s">
        <v>88</v>
      </c>
      <c r="N25" s="341" t="s">
        <v>105</v>
      </c>
      <c r="O25" s="341" t="s">
        <v>106</v>
      </c>
      <c r="P25" s="341" t="s">
        <v>88</v>
      </c>
      <c r="Q25" s="341" t="s">
        <v>88</v>
      </c>
      <c r="R25" s="341" t="s">
        <v>88</v>
      </c>
      <c r="S25" s="341" t="s">
        <v>88</v>
      </c>
      <c r="T25" s="341" t="s">
        <v>97</v>
      </c>
      <c r="U25" s="341"/>
      <c r="V25" s="341" t="s">
        <v>101</v>
      </c>
      <c r="W25" s="344" t="s">
        <v>648</v>
      </c>
      <c r="X25" s="345"/>
      <c r="Y25" s="346"/>
      <c r="Z25" s="345"/>
      <c r="AA25" s="346"/>
      <c r="AB25" s="341" t="s">
        <v>124</v>
      </c>
      <c r="AC25" s="341"/>
      <c r="AD25" s="347" t="s">
        <v>646</v>
      </c>
      <c r="AE25" s="85"/>
      <c r="AF25" s="78"/>
      <c r="AG25" s="77"/>
      <c r="AH25" s="78"/>
      <c r="AI25" s="77"/>
      <c r="AJ25" s="78"/>
      <c r="AK25" s="77"/>
      <c r="AL25" s="78"/>
      <c r="AM25" s="79"/>
      <c r="AN25" s="79"/>
      <c r="AO25" s="79"/>
      <c r="AP25" s="80" t="s">
        <v>630</v>
      </c>
      <c r="AQ25" s="67"/>
      <c r="AR25" s="86" t="str">
        <f t="shared" si="0"/>
        <v/>
      </c>
      <c r="AS25" s="87" t="str">
        <f t="shared" si="1"/>
        <v/>
      </c>
      <c r="AT25" s="88" t="str">
        <f t="shared" si="2"/>
        <v/>
      </c>
      <c r="AU25" s="178" t="str">
        <f t="shared" si="3"/>
        <v/>
      </c>
      <c r="AV25" s="87" t="str">
        <f t="shared" si="4"/>
        <v/>
      </c>
      <c r="AW25" s="186" t="str">
        <f t="shared" si="5"/>
        <v/>
      </c>
      <c r="AX25" s="86" t="str">
        <f t="shared" si="6"/>
        <v/>
      </c>
      <c r="AY25" s="87" t="str">
        <f t="shared" si="7"/>
        <v/>
      </c>
      <c r="AZ25" s="88" t="str">
        <f t="shared" si="8"/>
        <v/>
      </c>
      <c r="BF25" s="89" t="str">
        <f t="shared" si="9"/>
        <v>Afectat sau NU?</v>
      </c>
      <c r="BG25" s="87" t="str">
        <f t="shared" si="10"/>
        <v>-</v>
      </c>
      <c r="BH25" s="186" t="str">
        <f t="shared" si="11"/>
        <v>-</v>
      </c>
      <c r="BI25" s="89" t="str">
        <f t="shared" si="12"/>
        <v>Afectat sau NU?</v>
      </c>
      <c r="BJ25" s="87" t="str">
        <f t="shared" si="13"/>
        <v>-</v>
      </c>
      <c r="BK25" s="88" t="str">
        <f t="shared" si="14"/>
        <v>-</v>
      </c>
      <c r="BL25" s="194" t="str">
        <f t="shared" si="15"/>
        <v>Afectat sau NU?</v>
      </c>
      <c r="BM25" s="87" t="str">
        <f t="shared" si="16"/>
        <v>-</v>
      </c>
      <c r="BN25" s="88" t="str">
        <f t="shared" si="17"/>
        <v>-</v>
      </c>
    </row>
    <row r="26" spans="1:66" s="57" customFormat="1" ht="32.25" customHeight="1" x14ac:dyDescent="0.25">
      <c r="A26" s="340">
        <f t="shared" si="36"/>
        <v>11</v>
      </c>
      <c r="B26" s="341" t="s">
        <v>88</v>
      </c>
      <c r="C26" s="341" t="s">
        <v>81</v>
      </c>
      <c r="D26" s="342" t="s">
        <v>92</v>
      </c>
      <c r="E26" s="341">
        <v>13506</v>
      </c>
      <c r="F26" s="341" t="s">
        <v>93</v>
      </c>
      <c r="G26" s="341" t="s">
        <v>94</v>
      </c>
      <c r="H26" s="343">
        <v>509108.28096399998</v>
      </c>
      <c r="I26" s="343">
        <v>421227.17672599998</v>
      </c>
      <c r="J26" s="343">
        <v>509108.28096399998</v>
      </c>
      <c r="K26" s="343">
        <v>421227.17672599998</v>
      </c>
      <c r="L26" s="341" t="s">
        <v>88</v>
      </c>
      <c r="M26" s="341" t="s">
        <v>88</v>
      </c>
      <c r="N26" s="341" t="s">
        <v>107</v>
      </c>
      <c r="O26" s="341" t="s">
        <v>108</v>
      </c>
      <c r="P26" s="341" t="s">
        <v>88</v>
      </c>
      <c r="Q26" s="341" t="s">
        <v>88</v>
      </c>
      <c r="R26" s="341" t="s">
        <v>88</v>
      </c>
      <c r="S26" s="341" t="s">
        <v>88</v>
      </c>
      <c r="T26" s="341" t="s">
        <v>97</v>
      </c>
      <c r="U26" s="341"/>
      <c r="V26" s="341" t="s">
        <v>109</v>
      </c>
      <c r="W26" s="344" t="s">
        <v>648</v>
      </c>
      <c r="X26" s="345"/>
      <c r="Y26" s="346"/>
      <c r="Z26" s="345"/>
      <c r="AA26" s="346"/>
      <c r="AB26" s="341" t="s">
        <v>124</v>
      </c>
      <c r="AC26" s="341"/>
      <c r="AD26" s="347" t="s">
        <v>646</v>
      </c>
      <c r="AE26" s="85"/>
      <c r="AF26" s="78"/>
      <c r="AG26" s="77"/>
      <c r="AH26" s="78"/>
      <c r="AI26" s="77"/>
      <c r="AJ26" s="78"/>
      <c r="AK26" s="77"/>
      <c r="AL26" s="78"/>
      <c r="AM26" s="79"/>
      <c r="AN26" s="79"/>
      <c r="AO26" s="79"/>
      <c r="AP26" s="80" t="s">
        <v>630</v>
      </c>
      <c r="AQ26" s="67"/>
      <c r="AR26" s="86" t="str">
        <f t="shared" ref="AR26:AR28" si="64">IF(B26="X",IF(AN26="","Afectat sau NU?",IF(AN26="DA",IF(((AK26+AL26)-(AE26+AF26))*24&lt;-720,"Neinformat",((AK26+AL26)-(AE26+AF26))*24),"Nu a fost afectat producator/consumator")),"")</f>
        <v/>
      </c>
      <c r="AS26" s="87" t="str">
        <f t="shared" ref="AS26:AS28" si="65">IF(B26="X",IF(AN26="DA",IF(AR26&lt;6,LEN(TRIM(V26))-LEN(SUBSTITUTE(V26,CHAR(44),""))+1,0),"-"),"")</f>
        <v/>
      </c>
      <c r="AT26" s="88" t="str">
        <f t="shared" ref="AT26:AT28" si="66">IF(B26="X",IF(AN26="DA",LEN(TRIM(V26))-LEN(SUBSTITUTE(V26,CHAR(44),""))+1,"-"),"")</f>
        <v/>
      </c>
      <c r="AU26" s="178" t="str">
        <f t="shared" ref="AU26:AU28" si="67">IF(B26="X",IF(AN26="","Afectat sau NU?",IF(AN26="DA",IF(((AI26+AJ26)-(AE26+AF26))*24&lt;-720,"Neinformat",((AI26+AJ26)-(AE26+AF26))*24),"Nu a fost afectat producator/consumator")),"")</f>
        <v/>
      </c>
      <c r="AV26" s="87" t="str">
        <f t="shared" ref="AV26:AV28" si="68">IF(B26="X",IF(AN26="DA",IF(AU26&lt;6,LEN(TRIM(U26))-LEN(SUBSTITUTE(U26,CHAR(44),""))+1,0),"-"),"")</f>
        <v/>
      </c>
      <c r="AW26" s="186" t="str">
        <f t="shared" ref="AW26:AW28" si="69">IF(B26="X",IF(AN26="DA",LEN(TRIM(U26))-LEN(SUBSTITUTE(U26,CHAR(44),""))+1,"-"),"")</f>
        <v/>
      </c>
      <c r="AX26" s="86" t="str">
        <f t="shared" ref="AX26:AX28" si="70">IF(B26="X",IF(AN26="","Afectat sau NU?",IF(AN26="DA",((AG26+AH26)-(AE26+AF26))*24,"Nu a fost afectat producator/consumator")),"")</f>
        <v/>
      </c>
      <c r="AY26" s="87" t="str">
        <f t="shared" ref="AY26:AY28" si="71">IF(B26="X",IF(AN26="DA",IF(AX26&gt;24,IF(BA26="NU",0,LEN(TRIM(V26))-LEN(SUBSTITUTE(V26,CHAR(44),""))+1),0),"-"),"")</f>
        <v/>
      </c>
      <c r="AZ26" s="88" t="str">
        <f t="shared" ref="AZ26:AZ28" si="72">IF(B26="X",IF(AN26="DA",IF(AX26&gt;24,LEN(TRIM(V26))-LEN(SUBSTITUTE(V26,CHAR(44),""))+1,0),"-"),"")</f>
        <v/>
      </c>
      <c r="BF26" s="89" t="str">
        <f t="shared" ref="BF26:BF28" si="73">IF(C26="X",IF(AN26="","Afectat sau NU?",IF(AN26="DA",IF(AK26="","Neinformat",NETWORKDAYS(AK26+AL26,AE26+AF26,$BS$2:$BS$14)-2),"Nu a fost afectat producator/consumator")),"")</f>
        <v>Afectat sau NU?</v>
      </c>
      <c r="BG26" s="87" t="str">
        <f t="shared" ref="BG26:BG28" si="74">IF(C26="X",IF(AN26="DA",IF(AND(BF26&gt;=5,AK26&lt;&gt;""),LEN(TRIM(V26))-LEN(SUBSTITUTE(V26,CHAR(44),""))+1,0),"-"),"")</f>
        <v>-</v>
      </c>
      <c r="BH26" s="186" t="str">
        <f t="shared" ref="BH26:BH28" si="75">IF(C26="X",IF(AN26="DA",LEN(TRIM(V26))-LEN(SUBSTITUTE(V26,CHAR(44),""))+1,"-"),"")</f>
        <v>-</v>
      </c>
      <c r="BI26" s="89" t="str">
        <f t="shared" ref="BI26:BI28" si="76">IF(C26="X",IF(AN26="","Afectat sau NU?",IF(AN26="DA",IF(AI26="","Neinformat",NETWORKDAYS(AI26+AJ26,AE26+AF26,$BS$2:$BS$14)-2),"Nu a fost afectat producator/consumator")),"")</f>
        <v>Afectat sau NU?</v>
      </c>
      <c r="BJ26" s="87" t="str">
        <f t="shared" ref="BJ26:BJ28" si="77">IF(C26="X",IF(AN26="DA",IF(AND(BI26&gt;=5,AI26&lt;&gt;""),LEN(TRIM(U26))-LEN(SUBSTITUTE(U26,CHAR(44),""))+1,0),"-"),"")</f>
        <v>-</v>
      </c>
      <c r="BK26" s="88" t="str">
        <f t="shared" ref="BK26:BK28" si="78">IF(C26="X",IF(AN26="DA",LEN(TRIM(U26))-LEN(SUBSTITUTE(U26,CHAR(44),""))+1,"-"),"")</f>
        <v>-</v>
      </c>
      <c r="BL26" s="194" t="str">
        <f t="shared" ref="BL26:BL28" si="79">IF(C26="X",IF(AN26="","Afectat sau NU?",IF(AN26="DA",((AG26+AH26)-(Z26+AA26))*24,"Nu a fost afectat producator/consumator")),"")</f>
        <v>Afectat sau NU?</v>
      </c>
      <c r="BM26" s="87" t="str">
        <f t="shared" ref="BM26:BM28" si="80">IF(C26="X",IF(AN26&lt;&gt;"DA","-",IF(AND(AN26="DA",BL26&lt;=0),LEN(TRIM(V26))-LEN(SUBSTITUTE(V26,CHAR(44),""))+1+LEN(TRIM(U26))-LEN(SUBSTITUTE(U26,CHAR(44),""))+1,0)),"")</f>
        <v>-</v>
      </c>
      <c r="BN26" s="88" t="str">
        <f t="shared" ref="BN26:BN28" si="81">IF(C26="X",IF(AN26="DA",LEN(TRIM(V26))-LEN(SUBSTITUTE(V26,CHAR(44),""))+1+LEN(TRIM(U26))-LEN(SUBSTITUTE(U26,CHAR(44),""))+1,"-"),"")</f>
        <v>-</v>
      </c>
    </row>
    <row r="27" spans="1:66" s="57" customFormat="1" ht="28.5" x14ac:dyDescent="0.25">
      <c r="A27" s="340">
        <f t="shared" si="36"/>
        <v>12</v>
      </c>
      <c r="B27" s="341" t="s">
        <v>88</v>
      </c>
      <c r="C27" s="341" t="s">
        <v>81</v>
      </c>
      <c r="D27" s="342" t="s">
        <v>92</v>
      </c>
      <c r="E27" s="341">
        <v>13533</v>
      </c>
      <c r="F27" s="341" t="s">
        <v>110</v>
      </c>
      <c r="G27" s="341" t="s">
        <v>94</v>
      </c>
      <c r="H27" s="343">
        <v>509108.28096399998</v>
      </c>
      <c r="I27" s="343">
        <v>421227.17672599998</v>
      </c>
      <c r="J27" s="343">
        <v>509108.28096399998</v>
      </c>
      <c r="K27" s="343">
        <v>421227.17672599998</v>
      </c>
      <c r="L27" s="341" t="s">
        <v>88</v>
      </c>
      <c r="M27" s="341" t="s">
        <v>88</v>
      </c>
      <c r="N27" s="341" t="s">
        <v>111</v>
      </c>
      <c r="O27" s="341" t="s">
        <v>112</v>
      </c>
      <c r="P27" s="341" t="s">
        <v>88</v>
      </c>
      <c r="Q27" s="341" t="s">
        <v>88</v>
      </c>
      <c r="R27" s="341" t="s">
        <v>88</v>
      </c>
      <c r="S27" s="341" t="s">
        <v>88</v>
      </c>
      <c r="T27" s="341" t="s">
        <v>113</v>
      </c>
      <c r="U27" s="341"/>
      <c r="V27" s="341" t="s">
        <v>114</v>
      </c>
      <c r="W27" s="344" t="s">
        <v>648</v>
      </c>
      <c r="X27" s="345"/>
      <c r="Y27" s="346"/>
      <c r="Z27" s="345"/>
      <c r="AA27" s="346"/>
      <c r="AB27" s="341" t="s">
        <v>124</v>
      </c>
      <c r="AC27" s="341"/>
      <c r="AD27" s="347" t="s">
        <v>646</v>
      </c>
      <c r="AE27" s="85"/>
      <c r="AF27" s="78"/>
      <c r="AG27" s="77"/>
      <c r="AH27" s="78"/>
      <c r="AI27" s="77"/>
      <c r="AJ27" s="78"/>
      <c r="AK27" s="77"/>
      <c r="AL27" s="78"/>
      <c r="AM27" s="79"/>
      <c r="AN27" s="79"/>
      <c r="AO27" s="79"/>
      <c r="AP27" s="80" t="s">
        <v>630</v>
      </c>
      <c r="AQ27" s="67"/>
      <c r="AR27" s="86" t="str">
        <f t="shared" si="64"/>
        <v/>
      </c>
      <c r="AS27" s="87" t="str">
        <f t="shared" si="65"/>
        <v/>
      </c>
      <c r="AT27" s="88" t="str">
        <f t="shared" si="66"/>
        <v/>
      </c>
      <c r="AU27" s="178" t="str">
        <f t="shared" si="67"/>
        <v/>
      </c>
      <c r="AV27" s="87" t="str">
        <f t="shared" si="68"/>
        <v/>
      </c>
      <c r="AW27" s="186" t="str">
        <f t="shared" si="69"/>
        <v/>
      </c>
      <c r="AX27" s="86" t="str">
        <f t="shared" si="70"/>
        <v/>
      </c>
      <c r="AY27" s="87" t="str">
        <f t="shared" si="71"/>
        <v/>
      </c>
      <c r="AZ27" s="88" t="str">
        <f t="shared" si="72"/>
        <v/>
      </c>
      <c r="BF27" s="89" t="str">
        <f t="shared" si="73"/>
        <v>Afectat sau NU?</v>
      </c>
      <c r="BG27" s="87" t="str">
        <f t="shared" si="74"/>
        <v>-</v>
      </c>
      <c r="BH27" s="186" t="str">
        <f t="shared" si="75"/>
        <v>-</v>
      </c>
      <c r="BI27" s="89" t="str">
        <f t="shared" si="76"/>
        <v>Afectat sau NU?</v>
      </c>
      <c r="BJ27" s="87" t="str">
        <f t="shared" si="77"/>
        <v>-</v>
      </c>
      <c r="BK27" s="88" t="str">
        <f t="shared" si="78"/>
        <v>-</v>
      </c>
      <c r="BL27" s="194" t="str">
        <f t="shared" si="79"/>
        <v>Afectat sau NU?</v>
      </c>
      <c r="BM27" s="87" t="str">
        <f t="shared" si="80"/>
        <v>-</v>
      </c>
      <c r="BN27" s="88" t="str">
        <f t="shared" si="81"/>
        <v>-</v>
      </c>
    </row>
    <row r="28" spans="1:66" s="57" customFormat="1" ht="28.5" x14ac:dyDescent="0.25">
      <c r="A28" s="340">
        <f t="shared" si="36"/>
        <v>13</v>
      </c>
      <c r="B28" s="341" t="s">
        <v>88</v>
      </c>
      <c r="C28" s="341" t="s">
        <v>81</v>
      </c>
      <c r="D28" s="342" t="s">
        <v>92</v>
      </c>
      <c r="E28" s="341">
        <v>13506</v>
      </c>
      <c r="F28" s="341" t="s">
        <v>93</v>
      </c>
      <c r="G28" s="341" t="s">
        <v>94</v>
      </c>
      <c r="H28" s="343">
        <v>504544.17111499998</v>
      </c>
      <c r="I28" s="343">
        <v>418845.73154000001</v>
      </c>
      <c r="J28" s="343">
        <v>504544.17111499998</v>
      </c>
      <c r="K28" s="343">
        <v>418845.73154000001</v>
      </c>
      <c r="L28" s="341" t="s">
        <v>88</v>
      </c>
      <c r="M28" s="341" t="s">
        <v>88</v>
      </c>
      <c r="N28" s="341" t="s">
        <v>115</v>
      </c>
      <c r="O28" s="341" t="s">
        <v>116</v>
      </c>
      <c r="P28" s="341" t="s">
        <v>88</v>
      </c>
      <c r="Q28" s="341" t="s">
        <v>88</v>
      </c>
      <c r="R28" s="341" t="s">
        <v>88</v>
      </c>
      <c r="S28" s="341" t="s">
        <v>88</v>
      </c>
      <c r="T28" s="341" t="s">
        <v>113</v>
      </c>
      <c r="U28" s="341"/>
      <c r="V28" s="341" t="s">
        <v>114</v>
      </c>
      <c r="W28" s="344" t="s">
        <v>648</v>
      </c>
      <c r="X28" s="345"/>
      <c r="Y28" s="346"/>
      <c r="Z28" s="345"/>
      <c r="AA28" s="346"/>
      <c r="AB28" s="341" t="s">
        <v>124</v>
      </c>
      <c r="AC28" s="341"/>
      <c r="AD28" s="347" t="s">
        <v>646</v>
      </c>
      <c r="AE28" s="85"/>
      <c r="AF28" s="78"/>
      <c r="AG28" s="77"/>
      <c r="AH28" s="78"/>
      <c r="AI28" s="77"/>
      <c r="AJ28" s="78"/>
      <c r="AK28" s="77"/>
      <c r="AL28" s="78"/>
      <c r="AM28" s="79"/>
      <c r="AN28" s="79"/>
      <c r="AO28" s="79"/>
      <c r="AP28" s="80" t="s">
        <v>630</v>
      </c>
      <c r="AQ28" s="67"/>
      <c r="AR28" s="86" t="str">
        <f t="shared" si="64"/>
        <v/>
      </c>
      <c r="AS28" s="87" t="str">
        <f t="shared" si="65"/>
        <v/>
      </c>
      <c r="AT28" s="88" t="str">
        <f t="shared" si="66"/>
        <v/>
      </c>
      <c r="AU28" s="178" t="str">
        <f t="shared" si="67"/>
        <v/>
      </c>
      <c r="AV28" s="87" t="str">
        <f t="shared" si="68"/>
        <v/>
      </c>
      <c r="AW28" s="186" t="str">
        <f t="shared" si="69"/>
        <v/>
      </c>
      <c r="AX28" s="86" t="str">
        <f t="shared" si="70"/>
        <v/>
      </c>
      <c r="AY28" s="87" t="str">
        <f t="shared" si="71"/>
        <v/>
      </c>
      <c r="AZ28" s="88" t="str">
        <f t="shared" si="72"/>
        <v/>
      </c>
      <c r="BF28" s="89" t="str">
        <f t="shared" si="73"/>
        <v>Afectat sau NU?</v>
      </c>
      <c r="BG28" s="87" t="str">
        <f t="shared" si="74"/>
        <v>-</v>
      </c>
      <c r="BH28" s="186" t="str">
        <f t="shared" si="75"/>
        <v>-</v>
      </c>
      <c r="BI28" s="89" t="str">
        <f t="shared" si="76"/>
        <v>Afectat sau NU?</v>
      </c>
      <c r="BJ28" s="87" t="str">
        <f t="shared" si="77"/>
        <v>-</v>
      </c>
      <c r="BK28" s="88" t="str">
        <f t="shared" si="78"/>
        <v>-</v>
      </c>
      <c r="BL28" s="194" t="str">
        <f t="shared" si="79"/>
        <v>Afectat sau NU?</v>
      </c>
      <c r="BM28" s="87" t="str">
        <f t="shared" si="80"/>
        <v>-</v>
      </c>
      <c r="BN28" s="88" t="str">
        <f t="shared" si="81"/>
        <v>-</v>
      </c>
    </row>
    <row r="29" spans="1:66" s="57" customFormat="1" ht="28.5" x14ac:dyDescent="0.25">
      <c r="A29" s="340">
        <f t="shared" si="36"/>
        <v>14</v>
      </c>
      <c r="B29" s="341" t="s">
        <v>88</v>
      </c>
      <c r="C29" s="341" t="s">
        <v>81</v>
      </c>
      <c r="D29" s="342" t="s">
        <v>92</v>
      </c>
      <c r="E29" s="341">
        <v>16917</v>
      </c>
      <c r="F29" s="341" t="s">
        <v>117</v>
      </c>
      <c r="G29" s="341" t="s">
        <v>94</v>
      </c>
      <c r="H29" s="343">
        <v>505375.83399999997</v>
      </c>
      <c r="I29" s="343">
        <v>421813.47600000002</v>
      </c>
      <c r="J29" s="343">
        <v>505375.83399999997</v>
      </c>
      <c r="K29" s="343">
        <v>421813.47600000002</v>
      </c>
      <c r="L29" s="341" t="s">
        <v>88</v>
      </c>
      <c r="M29" s="341" t="s">
        <v>88</v>
      </c>
      <c r="N29" s="341" t="s">
        <v>118</v>
      </c>
      <c r="O29" s="341" t="s">
        <v>117</v>
      </c>
      <c r="P29" s="341" t="s">
        <v>88</v>
      </c>
      <c r="Q29" s="341" t="s">
        <v>88</v>
      </c>
      <c r="R29" s="341" t="s">
        <v>88</v>
      </c>
      <c r="S29" s="341" t="s">
        <v>88</v>
      </c>
      <c r="T29" s="341" t="s">
        <v>113</v>
      </c>
      <c r="U29" s="341"/>
      <c r="V29" s="341" t="s">
        <v>114</v>
      </c>
      <c r="W29" s="344" t="s">
        <v>648</v>
      </c>
      <c r="X29" s="345"/>
      <c r="Y29" s="346"/>
      <c r="Z29" s="345"/>
      <c r="AA29" s="346"/>
      <c r="AB29" s="341" t="s">
        <v>124</v>
      </c>
      <c r="AC29" s="341"/>
      <c r="AD29" s="347" t="s">
        <v>646</v>
      </c>
      <c r="AE29" s="85"/>
      <c r="AF29" s="78"/>
      <c r="AG29" s="77"/>
      <c r="AH29" s="78"/>
      <c r="AI29" s="77"/>
      <c r="AJ29" s="78"/>
      <c r="AK29" s="77"/>
      <c r="AL29" s="78"/>
      <c r="AM29" s="79"/>
      <c r="AN29" s="79"/>
      <c r="AO29" s="79"/>
      <c r="AP29" s="80" t="s">
        <v>630</v>
      </c>
      <c r="AQ29" s="67"/>
      <c r="AR29" s="86" t="str">
        <f t="shared" si="0"/>
        <v/>
      </c>
      <c r="AS29" s="87" t="str">
        <f t="shared" si="1"/>
        <v/>
      </c>
      <c r="AT29" s="88" t="str">
        <f t="shared" si="2"/>
        <v/>
      </c>
      <c r="AU29" s="178" t="str">
        <f t="shared" si="3"/>
        <v/>
      </c>
      <c r="AV29" s="87" t="str">
        <f t="shared" si="4"/>
        <v/>
      </c>
      <c r="AW29" s="186" t="str">
        <f t="shared" si="5"/>
        <v/>
      </c>
      <c r="AX29" s="86" t="str">
        <f t="shared" si="6"/>
        <v/>
      </c>
      <c r="AY29" s="87" t="str">
        <f t="shared" si="7"/>
        <v/>
      </c>
      <c r="AZ29" s="88" t="str">
        <f t="shared" si="8"/>
        <v/>
      </c>
      <c r="BF29" s="89" t="str">
        <f t="shared" si="9"/>
        <v>Afectat sau NU?</v>
      </c>
      <c r="BG29" s="87" t="str">
        <f t="shared" si="10"/>
        <v>-</v>
      </c>
      <c r="BH29" s="186" t="str">
        <f t="shared" si="11"/>
        <v>-</v>
      </c>
      <c r="BI29" s="89" t="str">
        <f t="shared" si="12"/>
        <v>Afectat sau NU?</v>
      </c>
      <c r="BJ29" s="87" t="str">
        <f t="shared" si="13"/>
        <v>-</v>
      </c>
      <c r="BK29" s="88" t="str">
        <f t="shared" si="14"/>
        <v>-</v>
      </c>
      <c r="BL29" s="194" t="str">
        <f t="shared" si="15"/>
        <v>Afectat sau NU?</v>
      </c>
      <c r="BM29" s="87" t="str">
        <f t="shared" si="16"/>
        <v>-</v>
      </c>
      <c r="BN29" s="88" t="str">
        <f t="shared" si="17"/>
        <v>-</v>
      </c>
    </row>
    <row r="30" spans="1:66" s="57" customFormat="1" ht="28.5" x14ac:dyDescent="0.25">
      <c r="A30" s="340">
        <f t="shared" si="36"/>
        <v>15</v>
      </c>
      <c r="B30" s="341" t="s">
        <v>88</v>
      </c>
      <c r="C30" s="341" t="s">
        <v>81</v>
      </c>
      <c r="D30" s="342" t="s">
        <v>92</v>
      </c>
      <c r="E30" s="341">
        <v>16356</v>
      </c>
      <c r="F30" s="341" t="s">
        <v>119</v>
      </c>
      <c r="G30" s="341" t="s">
        <v>94</v>
      </c>
      <c r="H30" s="343">
        <v>515779.41327671334</v>
      </c>
      <c r="I30" s="343">
        <v>434408.46333483607</v>
      </c>
      <c r="J30" s="343">
        <v>515779.41327671334</v>
      </c>
      <c r="K30" s="343">
        <v>434408.46333483607</v>
      </c>
      <c r="L30" s="341" t="s">
        <v>88</v>
      </c>
      <c r="M30" s="341" t="s">
        <v>88</v>
      </c>
      <c r="N30" s="341" t="s">
        <v>120</v>
      </c>
      <c r="O30" s="341" t="s">
        <v>119</v>
      </c>
      <c r="P30" s="341" t="s">
        <v>88</v>
      </c>
      <c r="Q30" s="341" t="s">
        <v>88</v>
      </c>
      <c r="R30" s="341" t="s">
        <v>88</v>
      </c>
      <c r="S30" s="341" t="s">
        <v>88</v>
      </c>
      <c r="T30" s="341" t="s">
        <v>113</v>
      </c>
      <c r="U30" s="341"/>
      <c r="V30" s="341" t="s">
        <v>114</v>
      </c>
      <c r="W30" s="344" t="s">
        <v>648</v>
      </c>
      <c r="X30" s="345"/>
      <c r="Y30" s="346"/>
      <c r="Z30" s="345"/>
      <c r="AA30" s="346"/>
      <c r="AB30" s="341" t="s">
        <v>91</v>
      </c>
      <c r="AC30" s="341"/>
      <c r="AD30" s="347" t="s">
        <v>646</v>
      </c>
      <c r="AE30" s="85"/>
      <c r="AF30" s="78"/>
      <c r="AG30" s="77"/>
      <c r="AH30" s="78"/>
      <c r="AI30" s="77"/>
      <c r="AJ30" s="78"/>
      <c r="AK30" s="77"/>
      <c r="AL30" s="78"/>
      <c r="AM30" s="79"/>
      <c r="AN30" s="79"/>
      <c r="AO30" s="79"/>
      <c r="AP30" s="80" t="s">
        <v>630</v>
      </c>
      <c r="AQ30" s="67"/>
      <c r="AR30" s="86" t="str">
        <f t="shared" si="0"/>
        <v/>
      </c>
      <c r="AS30" s="87" t="str">
        <f t="shared" si="1"/>
        <v/>
      </c>
      <c r="AT30" s="88" t="str">
        <f t="shared" si="2"/>
        <v/>
      </c>
      <c r="AU30" s="178" t="str">
        <f t="shared" si="3"/>
        <v/>
      </c>
      <c r="AV30" s="87" t="str">
        <f t="shared" si="4"/>
        <v/>
      </c>
      <c r="AW30" s="186" t="str">
        <f t="shared" si="5"/>
        <v/>
      </c>
      <c r="AX30" s="86" t="str">
        <f t="shared" si="6"/>
        <v/>
      </c>
      <c r="AY30" s="87" t="str">
        <f t="shared" si="7"/>
        <v/>
      </c>
      <c r="AZ30" s="88" t="str">
        <f t="shared" si="8"/>
        <v/>
      </c>
      <c r="BF30" s="89" t="str">
        <f t="shared" si="9"/>
        <v>Afectat sau NU?</v>
      </c>
      <c r="BG30" s="87" t="str">
        <f t="shared" si="10"/>
        <v>-</v>
      </c>
      <c r="BH30" s="186" t="str">
        <f t="shared" si="11"/>
        <v>-</v>
      </c>
      <c r="BI30" s="89" t="str">
        <f t="shared" si="12"/>
        <v>Afectat sau NU?</v>
      </c>
      <c r="BJ30" s="87" t="str">
        <f t="shared" si="13"/>
        <v>-</v>
      </c>
      <c r="BK30" s="88" t="str">
        <f t="shared" si="14"/>
        <v>-</v>
      </c>
      <c r="BL30" s="194" t="str">
        <f t="shared" si="15"/>
        <v>Afectat sau NU?</v>
      </c>
      <c r="BM30" s="87" t="str">
        <f t="shared" si="16"/>
        <v>-</v>
      </c>
      <c r="BN30" s="88" t="str">
        <f t="shared" si="17"/>
        <v>-</v>
      </c>
    </row>
    <row r="31" spans="1:66" s="57" customFormat="1" ht="29.25" thickBot="1" x14ac:dyDescent="0.3">
      <c r="A31" s="348">
        <f t="shared" si="36"/>
        <v>16</v>
      </c>
      <c r="B31" s="349" t="s">
        <v>88</v>
      </c>
      <c r="C31" s="349" t="s">
        <v>81</v>
      </c>
      <c r="D31" s="350" t="s">
        <v>92</v>
      </c>
      <c r="E31" s="349">
        <v>18536</v>
      </c>
      <c r="F31" s="349" t="s">
        <v>121</v>
      </c>
      <c r="G31" s="349" t="s">
        <v>94</v>
      </c>
      <c r="H31" s="351">
        <v>514200.63</v>
      </c>
      <c r="I31" s="351">
        <v>431834.68</v>
      </c>
      <c r="J31" s="351">
        <v>514200.63</v>
      </c>
      <c r="K31" s="351">
        <v>431834.68</v>
      </c>
      <c r="L31" s="349" t="s">
        <v>88</v>
      </c>
      <c r="M31" s="349" t="s">
        <v>88</v>
      </c>
      <c r="N31" s="349" t="s">
        <v>122</v>
      </c>
      <c r="O31" s="349" t="s">
        <v>121</v>
      </c>
      <c r="P31" s="349" t="s">
        <v>88</v>
      </c>
      <c r="Q31" s="349" t="s">
        <v>88</v>
      </c>
      <c r="R31" s="349" t="s">
        <v>88</v>
      </c>
      <c r="S31" s="349" t="s">
        <v>88</v>
      </c>
      <c r="T31" s="349" t="s">
        <v>113</v>
      </c>
      <c r="U31" s="349"/>
      <c r="V31" s="349" t="s">
        <v>123</v>
      </c>
      <c r="W31" s="352" t="s">
        <v>648</v>
      </c>
      <c r="X31" s="353"/>
      <c r="Y31" s="354"/>
      <c r="Z31" s="353"/>
      <c r="AA31" s="354"/>
      <c r="AB31" s="349" t="s">
        <v>91</v>
      </c>
      <c r="AC31" s="349"/>
      <c r="AD31" s="355" t="s">
        <v>646</v>
      </c>
      <c r="AE31" s="114"/>
      <c r="AF31" s="81"/>
      <c r="AG31" s="82"/>
      <c r="AH31" s="81"/>
      <c r="AI31" s="82"/>
      <c r="AJ31" s="81"/>
      <c r="AK31" s="82"/>
      <c r="AL31" s="81"/>
      <c r="AM31" s="115"/>
      <c r="AN31" s="115"/>
      <c r="AO31" s="115"/>
      <c r="AP31" s="83" t="s">
        <v>630</v>
      </c>
      <c r="AQ31" s="67"/>
      <c r="AR31" s="95" t="str">
        <f t="shared" ref="AR31" si="82">IF(B31="X",IF(AN31="","Afectat sau NU?",IF(AN31="DA",IF(((AK31+AL31)-(AE31+AF31))*24&lt;-720,"Neinformat",((AK31+AL31)-(AE31+AF31))*24),"Nu a fost afectat producator/consumator")),"")</f>
        <v/>
      </c>
      <c r="AS31" s="96" t="str">
        <f t="shared" ref="AS31" si="83">IF(B31="X",IF(AN31="DA",IF(AR31&lt;6,LEN(TRIM(V31))-LEN(SUBSTITUTE(V31,CHAR(44),""))+1,0),"-"),"")</f>
        <v/>
      </c>
      <c r="AT31" s="97" t="str">
        <f t="shared" ref="AT31" si="84">IF(B31="X",IF(AN31="DA",LEN(TRIM(V31))-LEN(SUBSTITUTE(V31,CHAR(44),""))+1,"-"),"")</f>
        <v/>
      </c>
      <c r="AU31" s="179" t="str">
        <f t="shared" ref="AU31" si="85">IF(B31="X",IF(AN31="","Afectat sau NU?",IF(AN31="DA",IF(((AI31+AJ31)-(AE31+AF31))*24&lt;-720,"Neinformat",((AI31+AJ31)-(AE31+AF31))*24),"Nu a fost afectat producator/consumator")),"")</f>
        <v/>
      </c>
      <c r="AV31" s="96" t="str">
        <f t="shared" ref="AV31" si="86">IF(B31="X",IF(AN31="DA",IF(AU31&lt;6,LEN(TRIM(U31))-LEN(SUBSTITUTE(U31,CHAR(44),""))+1,0),"-"),"")</f>
        <v/>
      </c>
      <c r="AW31" s="187" t="str">
        <f t="shared" ref="AW31" si="87">IF(B31="X",IF(AN31="DA",LEN(TRIM(U31))-LEN(SUBSTITUTE(U31,CHAR(44),""))+1,"-"),"")</f>
        <v/>
      </c>
      <c r="AX31" s="95" t="str">
        <f t="shared" ref="AX31" si="88">IF(B31="X",IF(AN31="","Afectat sau NU?",IF(AN31="DA",((AG31+AH31)-(AE31+AF31))*24,"Nu a fost afectat producator/consumator")),"")</f>
        <v/>
      </c>
      <c r="AY31" s="96" t="str">
        <f t="shared" ref="AY31" si="89">IF(B31="X",IF(AN31="DA",IF(AX31&gt;24,IF(BA31="NU",0,LEN(TRIM(V31))-LEN(SUBSTITUTE(V31,CHAR(44),""))+1),0),"-"),"")</f>
        <v/>
      </c>
      <c r="AZ31" s="97" t="str">
        <f t="shared" ref="AZ31" si="90">IF(B31="X",IF(AN31="DA",IF(AX31&gt;24,LEN(TRIM(V31))-LEN(SUBSTITUTE(V31,CHAR(44),""))+1,0),"-"),"")</f>
        <v/>
      </c>
      <c r="BF31" s="98" t="str">
        <f t="shared" ref="BF31" si="91">IF(C31="X",IF(AN31="","Afectat sau NU?",IF(AN31="DA",IF(AK31="","Neinformat",NETWORKDAYS(AK31+AL31,AE31+AF31,$BS$2:$BS$14)-2),"Nu a fost afectat producator/consumator")),"")</f>
        <v>Afectat sau NU?</v>
      </c>
      <c r="BG31" s="96" t="str">
        <f t="shared" ref="BG31" si="92">IF(C31="X",IF(AN31="DA",IF(AND(BF31&gt;=5,AK31&lt;&gt;""),LEN(TRIM(V31))-LEN(SUBSTITUTE(V31,CHAR(44),""))+1,0),"-"),"")</f>
        <v>-</v>
      </c>
      <c r="BH31" s="187" t="str">
        <f t="shared" ref="BH31" si="93">IF(C31="X",IF(AN31="DA",LEN(TRIM(V31))-LEN(SUBSTITUTE(V31,CHAR(44),""))+1,"-"),"")</f>
        <v>-</v>
      </c>
      <c r="BI31" s="98" t="str">
        <f t="shared" ref="BI31" si="94">IF(C31="X",IF(AN31="","Afectat sau NU?",IF(AN31="DA",IF(AI31="","Neinformat",NETWORKDAYS(AI31+AJ31,AE31+AF31,$BS$2:$BS$14)-2),"Nu a fost afectat producator/consumator")),"")</f>
        <v>Afectat sau NU?</v>
      </c>
      <c r="BJ31" s="96" t="str">
        <f t="shared" ref="BJ31" si="95">IF(C31="X",IF(AN31="DA",IF(AND(BI31&gt;=5,AI31&lt;&gt;""),LEN(TRIM(U31))-LEN(SUBSTITUTE(U31,CHAR(44),""))+1,0),"-"),"")</f>
        <v>-</v>
      </c>
      <c r="BK31" s="97" t="str">
        <f t="shared" ref="BK31" si="96">IF(C31="X",IF(AN31="DA",LEN(TRIM(U31))-LEN(SUBSTITUTE(U31,CHAR(44),""))+1,"-"),"")</f>
        <v>-</v>
      </c>
      <c r="BL31" s="195" t="str">
        <f t="shared" ref="BL31" si="97">IF(C31="X",IF(AN31="","Afectat sau NU?",IF(AN31="DA",((AG31+AH31)-(Z31+AA31))*24,"Nu a fost afectat producator/consumator")),"")</f>
        <v>Afectat sau NU?</v>
      </c>
      <c r="BM31" s="96" t="str">
        <f t="shared" ref="BM31" si="98">IF(C31="X",IF(AN31&lt;&gt;"DA","-",IF(AND(AN31="DA",BL31&lt;=0),LEN(TRIM(V31))-LEN(SUBSTITUTE(V31,CHAR(44),""))+1+LEN(TRIM(U31))-LEN(SUBSTITUTE(U31,CHAR(44),""))+1,0)),"")</f>
        <v>-</v>
      </c>
      <c r="BN31" s="97" t="str">
        <f t="shared" ref="BN31" si="99">IF(C31="X",IF(AN31="DA",LEN(TRIM(V31))-LEN(SUBSTITUTE(V31,CHAR(44),""))+1+LEN(TRIM(U31))-LEN(SUBSTITUTE(U31,CHAR(44),""))+1,"-"),"")</f>
        <v>-</v>
      </c>
    </row>
    <row r="32" spans="1:66" s="57" customFormat="1" ht="28.5" x14ac:dyDescent="0.25">
      <c r="A32" s="332">
        <f t="shared" si="36"/>
        <v>17</v>
      </c>
      <c r="B32" s="333" t="s">
        <v>88</v>
      </c>
      <c r="C32" s="333" t="s">
        <v>81</v>
      </c>
      <c r="D32" s="334" t="s">
        <v>126</v>
      </c>
      <c r="E32" s="333">
        <v>85582</v>
      </c>
      <c r="F32" s="333" t="s">
        <v>127</v>
      </c>
      <c r="G32" s="333" t="s">
        <v>128</v>
      </c>
      <c r="H32" s="335">
        <v>528595</v>
      </c>
      <c r="I32" s="335">
        <v>498017</v>
      </c>
      <c r="J32" s="335">
        <v>528595</v>
      </c>
      <c r="K32" s="335">
        <v>498017</v>
      </c>
      <c r="L32" s="333" t="s">
        <v>88</v>
      </c>
      <c r="M32" s="333" t="s">
        <v>88</v>
      </c>
      <c r="N32" s="333" t="s">
        <v>129</v>
      </c>
      <c r="O32" s="333" t="s">
        <v>130</v>
      </c>
      <c r="P32" s="333" t="s">
        <v>88</v>
      </c>
      <c r="Q32" s="333" t="s">
        <v>88</v>
      </c>
      <c r="R32" s="333" t="s">
        <v>88</v>
      </c>
      <c r="S32" s="333" t="s">
        <v>88</v>
      </c>
      <c r="T32" s="333" t="s">
        <v>113</v>
      </c>
      <c r="U32" s="333"/>
      <c r="V32" s="333" t="s">
        <v>141</v>
      </c>
      <c r="W32" s="336" t="s">
        <v>647</v>
      </c>
      <c r="X32" s="337"/>
      <c r="Y32" s="338"/>
      <c r="Z32" s="337"/>
      <c r="AA32" s="338"/>
      <c r="AB32" s="333" t="s">
        <v>91</v>
      </c>
      <c r="AC32" s="333"/>
      <c r="AD32" s="339" t="s">
        <v>646</v>
      </c>
      <c r="AE32" s="84"/>
      <c r="AF32" s="64"/>
      <c r="AG32" s="63"/>
      <c r="AH32" s="64"/>
      <c r="AI32" s="63"/>
      <c r="AJ32" s="64"/>
      <c r="AK32" s="63"/>
      <c r="AL32" s="64"/>
      <c r="AM32" s="65"/>
      <c r="AN32" s="65"/>
      <c r="AO32" s="65"/>
      <c r="AP32" s="66" t="s">
        <v>631</v>
      </c>
      <c r="AQ32" s="67"/>
      <c r="AR32" s="68" t="str">
        <f t="shared" si="0"/>
        <v/>
      </c>
      <c r="AS32" s="69" t="str">
        <f t="shared" si="1"/>
        <v/>
      </c>
      <c r="AT32" s="70" t="str">
        <f t="shared" si="2"/>
        <v/>
      </c>
      <c r="AU32" s="177" t="str">
        <f t="shared" si="3"/>
        <v/>
      </c>
      <c r="AV32" s="69" t="str">
        <f t="shared" si="4"/>
        <v/>
      </c>
      <c r="AW32" s="185" t="str">
        <f t="shared" si="5"/>
        <v/>
      </c>
      <c r="AX32" s="68" t="str">
        <f t="shared" si="6"/>
        <v/>
      </c>
      <c r="AY32" s="69" t="str">
        <f t="shared" si="7"/>
        <v/>
      </c>
      <c r="AZ32" s="70" t="str">
        <f t="shared" si="8"/>
        <v/>
      </c>
      <c r="BF32" s="71" t="str">
        <f t="shared" si="9"/>
        <v>Afectat sau NU?</v>
      </c>
      <c r="BG32" s="69" t="str">
        <f t="shared" si="10"/>
        <v>-</v>
      </c>
      <c r="BH32" s="185" t="str">
        <f t="shared" si="11"/>
        <v>-</v>
      </c>
      <c r="BI32" s="71" t="str">
        <f t="shared" si="12"/>
        <v>Afectat sau NU?</v>
      </c>
      <c r="BJ32" s="69" t="str">
        <f t="shared" si="13"/>
        <v>-</v>
      </c>
      <c r="BK32" s="70" t="str">
        <f t="shared" si="14"/>
        <v>-</v>
      </c>
      <c r="BL32" s="426" t="str">
        <f t="shared" si="15"/>
        <v>Afectat sau NU?</v>
      </c>
      <c r="BM32" s="69" t="str">
        <f t="shared" si="16"/>
        <v>-</v>
      </c>
      <c r="BN32" s="70" t="str">
        <f t="shared" si="17"/>
        <v>-</v>
      </c>
    </row>
    <row r="33" spans="1:66" s="57" customFormat="1" ht="28.5" x14ac:dyDescent="0.25">
      <c r="A33" s="340">
        <f t="shared" si="36"/>
        <v>18</v>
      </c>
      <c r="B33" s="341" t="s">
        <v>88</v>
      </c>
      <c r="C33" s="341" t="s">
        <v>81</v>
      </c>
      <c r="D33" s="342" t="s">
        <v>126</v>
      </c>
      <c r="E33" s="341">
        <v>85582</v>
      </c>
      <c r="F33" s="341" t="s">
        <v>127</v>
      </c>
      <c r="G33" s="341" t="s">
        <v>128</v>
      </c>
      <c r="H33" s="343">
        <v>528595</v>
      </c>
      <c r="I33" s="343">
        <v>498017</v>
      </c>
      <c r="J33" s="343">
        <v>528595</v>
      </c>
      <c r="K33" s="343">
        <v>498017</v>
      </c>
      <c r="L33" s="341" t="s">
        <v>88</v>
      </c>
      <c r="M33" s="341" t="s">
        <v>88</v>
      </c>
      <c r="N33" s="341" t="s">
        <v>131</v>
      </c>
      <c r="O33" s="341" t="s">
        <v>132</v>
      </c>
      <c r="P33" s="341" t="s">
        <v>88</v>
      </c>
      <c r="Q33" s="341" t="s">
        <v>88</v>
      </c>
      <c r="R33" s="341" t="s">
        <v>88</v>
      </c>
      <c r="S33" s="341" t="s">
        <v>88</v>
      </c>
      <c r="T33" s="341" t="s">
        <v>113</v>
      </c>
      <c r="U33" s="341"/>
      <c r="V33" s="341" t="s">
        <v>141</v>
      </c>
      <c r="W33" s="344" t="s">
        <v>647</v>
      </c>
      <c r="X33" s="345"/>
      <c r="Y33" s="346"/>
      <c r="Z33" s="345"/>
      <c r="AA33" s="346"/>
      <c r="AB33" s="341" t="s">
        <v>91</v>
      </c>
      <c r="AC33" s="341"/>
      <c r="AD33" s="347" t="s">
        <v>646</v>
      </c>
      <c r="AE33" s="85"/>
      <c r="AF33" s="78"/>
      <c r="AG33" s="77"/>
      <c r="AH33" s="78"/>
      <c r="AI33" s="77"/>
      <c r="AJ33" s="78"/>
      <c r="AK33" s="77"/>
      <c r="AL33" s="78"/>
      <c r="AM33" s="79"/>
      <c r="AN33" s="79"/>
      <c r="AO33" s="79"/>
      <c r="AP33" s="80" t="s">
        <v>631</v>
      </c>
      <c r="AQ33" s="67"/>
      <c r="AR33" s="86" t="str">
        <f t="shared" si="0"/>
        <v/>
      </c>
      <c r="AS33" s="87" t="str">
        <f t="shared" si="1"/>
        <v/>
      </c>
      <c r="AT33" s="88" t="str">
        <f t="shared" si="2"/>
        <v/>
      </c>
      <c r="AU33" s="178" t="str">
        <f t="shared" si="3"/>
        <v/>
      </c>
      <c r="AV33" s="87" t="str">
        <f t="shared" si="4"/>
        <v/>
      </c>
      <c r="AW33" s="186" t="str">
        <f t="shared" si="5"/>
        <v/>
      </c>
      <c r="AX33" s="86" t="str">
        <f t="shared" si="6"/>
        <v/>
      </c>
      <c r="AY33" s="87" t="str">
        <f t="shared" si="7"/>
        <v/>
      </c>
      <c r="AZ33" s="88" t="str">
        <f t="shared" si="8"/>
        <v/>
      </c>
      <c r="BF33" s="89" t="str">
        <f t="shared" si="9"/>
        <v>Afectat sau NU?</v>
      </c>
      <c r="BG33" s="87" t="str">
        <f t="shared" si="10"/>
        <v>-</v>
      </c>
      <c r="BH33" s="186" t="str">
        <f t="shared" si="11"/>
        <v>-</v>
      </c>
      <c r="BI33" s="89" t="str">
        <f t="shared" si="12"/>
        <v>Afectat sau NU?</v>
      </c>
      <c r="BJ33" s="87" t="str">
        <f t="shared" si="13"/>
        <v>-</v>
      </c>
      <c r="BK33" s="88" t="str">
        <f t="shared" si="14"/>
        <v>-</v>
      </c>
      <c r="BL33" s="194" t="str">
        <f t="shared" si="15"/>
        <v>Afectat sau NU?</v>
      </c>
      <c r="BM33" s="87" t="str">
        <f t="shared" si="16"/>
        <v>-</v>
      </c>
      <c r="BN33" s="88" t="str">
        <f t="shared" si="17"/>
        <v>-</v>
      </c>
    </row>
    <row r="34" spans="1:66" s="57" customFormat="1" ht="28.5" x14ac:dyDescent="0.25">
      <c r="A34" s="340">
        <f t="shared" si="36"/>
        <v>19</v>
      </c>
      <c r="B34" s="341" t="s">
        <v>88</v>
      </c>
      <c r="C34" s="341" t="s">
        <v>81</v>
      </c>
      <c r="D34" s="342" t="s">
        <v>126</v>
      </c>
      <c r="E34" s="341">
        <v>83525</v>
      </c>
      <c r="F34" s="341" t="s">
        <v>133</v>
      </c>
      <c r="G34" s="341" t="s">
        <v>128</v>
      </c>
      <c r="H34" s="343">
        <v>502769</v>
      </c>
      <c r="I34" s="343">
        <v>530742</v>
      </c>
      <c r="J34" s="343">
        <v>502769</v>
      </c>
      <c r="K34" s="343">
        <v>530742</v>
      </c>
      <c r="L34" s="341" t="s">
        <v>88</v>
      </c>
      <c r="M34" s="341" t="s">
        <v>88</v>
      </c>
      <c r="N34" s="341" t="s">
        <v>134</v>
      </c>
      <c r="O34" s="341" t="s">
        <v>133</v>
      </c>
      <c r="P34" s="341" t="s">
        <v>88</v>
      </c>
      <c r="Q34" s="341" t="s">
        <v>88</v>
      </c>
      <c r="R34" s="341" t="s">
        <v>88</v>
      </c>
      <c r="S34" s="341" t="s">
        <v>88</v>
      </c>
      <c r="T34" s="341" t="s">
        <v>113</v>
      </c>
      <c r="U34" s="341"/>
      <c r="V34" s="341" t="s">
        <v>142</v>
      </c>
      <c r="W34" s="344" t="s">
        <v>647</v>
      </c>
      <c r="X34" s="345"/>
      <c r="Y34" s="346"/>
      <c r="Z34" s="345"/>
      <c r="AA34" s="346"/>
      <c r="AB34" s="341" t="s">
        <v>91</v>
      </c>
      <c r="AC34" s="341"/>
      <c r="AD34" s="347" t="s">
        <v>646</v>
      </c>
      <c r="AE34" s="85"/>
      <c r="AF34" s="78"/>
      <c r="AG34" s="77"/>
      <c r="AH34" s="78"/>
      <c r="AI34" s="77"/>
      <c r="AJ34" s="78"/>
      <c r="AK34" s="77"/>
      <c r="AL34" s="78"/>
      <c r="AM34" s="79"/>
      <c r="AN34" s="79"/>
      <c r="AO34" s="79"/>
      <c r="AP34" s="80" t="s">
        <v>631</v>
      </c>
      <c r="AQ34" s="67"/>
      <c r="AR34" s="86" t="str">
        <f t="shared" si="0"/>
        <v/>
      </c>
      <c r="AS34" s="87" t="str">
        <f t="shared" si="1"/>
        <v/>
      </c>
      <c r="AT34" s="88" t="str">
        <f t="shared" si="2"/>
        <v/>
      </c>
      <c r="AU34" s="178" t="str">
        <f t="shared" si="3"/>
        <v/>
      </c>
      <c r="AV34" s="87" t="str">
        <f t="shared" si="4"/>
        <v/>
      </c>
      <c r="AW34" s="186" t="str">
        <f t="shared" si="5"/>
        <v/>
      </c>
      <c r="AX34" s="86" t="str">
        <f t="shared" si="6"/>
        <v/>
      </c>
      <c r="AY34" s="87" t="str">
        <f t="shared" si="7"/>
        <v/>
      </c>
      <c r="AZ34" s="88" t="str">
        <f t="shared" si="8"/>
        <v/>
      </c>
      <c r="BF34" s="89" t="str">
        <f t="shared" si="9"/>
        <v>Afectat sau NU?</v>
      </c>
      <c r="BG34" s="87" t="str">
        <f t="shared" si="10"/>
        <v>-</v>
      </c>
      <c r="BH34" s="186" t="str">
        <f t="shared" si="11"/>
        <v>-</v>
      </c>
      <c r="BI34" s="89" t="str">
        <f t="shared" si="12"/>
        <v>Afectat sau NU?</v>
      </c>
      <c r="BJ34" s="87" t="str">
        <f t="shared" si="13"/>
        <v>-</v>
      </c>
      <c r="BK34" s="88" t="str">
        <f t="shared" si="14"/>
        <v>-</v>
      </c>
      <c r="BL34" s="194" t="str">
        <f t="shared" si="15"/>
        <v>Afectat sau NU?</v>
      </c>
      <c r="BM34" s="87" t="str">
        <f t="shared" si="16"/>
        <v>-</v>
      </c>
      <c r="BN34" s="88" t="str">
        <f t="shared" si="17"/>
        <v>-</v>
      </c>
    </row>
    <row r="35" spans="1:66" s="57" customFormat="1" ht="28.5" x14ac:dyDescent="0.25">
      <c r="A35" s="340">
        <f t="shared" si="36"/>
        <v>20</v>
      </c>
      <c r="B35" s="341" t="s">
        <v>88</v>
      </c>
      <c r="C35" s="341" t="s">
        <v>81</v>
      </c>
      <c r="D35" s="342" t="s">
        <v>126</v>
      </c>
      <c r="E35" s="341">
        <v>85127</v>
      </c>
      <c r="F35" s="341" t="s">
        <v>135</v>
      </c>
      <c r="G35" s="341" t="s">
        <v>128</v>
      </c>
      <c r="H35" s="343">
        <v>508388</v>
      </c>
      <c r="I35" s="343">
        <v>530078</v>
      </c>
      <c r="J35" s="343">
        <v>508388</v>
      </c>
      <c r="K35" s="343">
        <v>530078</v>
      </c>
      <c r="L35" s="341" t="s">
        <v>88</v>
      </c>
      <c r="M35" s="341" t="s">
        <v>88</v>
      </c>
      <c r="N35" s="341" t="s">
        <v>136</v>
      </c>
      <c r="O35" s="341" t="s">
        <v>135</v>
      </c>
      <c r="P35" s="341" t="s">
        <v>88</v>
      </c>
      <c r="Q35" s="341" t="s">
        <v>88</v>
      </c>
      <c r="R35" s="341" t="s">
        <v>88</v>
      </c>
      <c r="S35" s="341" t="s">
        <v>88</v>
      </c>
      <c r="T35" s="341" t="s">
        <v>113</v>
      </c>
      <c r="U35" s="341"/>
      <c r="V35" s="341" t="s">
        <v>141</v>
      </c>
      <c r="W35" s="344" t="s">
        <v>647</v>
      </c>
      <c r="X35" s="345"/>
      <c r="Y35" s="346"/>
      <c r="Z35" s="345"/>
      <c r="AA35" s="346"/>
      <c r="AB35" s="341" t="s">
        <v>91</v>
      </c>
      <c r="AC35" s="341"/>
      <c r="AD35" s="347" t="s">
        <v>646</v>
      </c>
      <c r="AE35" s="85"/>
      <c r="AF35" s="78"/>
      <c r="AG35" s="77"/>
      <c r="AH35" s="78"/>
      <c r="AI35" s="77"/>
      <c r="AJ35" s="78"/>
      <c r="AK35" s="77"/>
      <c r="AL35" s="78"/>
      <c r="AM35" s="79"/>
      <c r="AN35" s="79"/>
      <c r="AO35" s="79"/>
      <c r="AP35" s="80" t="s">
        <v>631</v>
      </c>
      <c r="AQ35" s="67"/>
      <c r="AR35" s="86" t="str">
        <f t="shared" ref="AR35:AR36" si="100">IF(B35="X",IF(AN35="","Afectat sau NU?",IF(AN35="DA",IF(((AK35+AL35)-(AE35+AF35))*24&lt;-720,"Neinformat",((AK35+AL35)-(AE35+AF35))*24),"Nu a fost afectat producator/consumator")),"")</f>
        <v/>
      </c>
      <c r="AS35" s="87" t="str">
        <f t="shared" ref="AS35:AS36" si="101">IF(B35="X",IF(AN35="DA",IF(AR35&lt;6,LEN(TRIM(V35))-LEN(SUBSTITUTE(V35,CHAR(44),""))+1,0),"-"),"")</f>
        <v/>
      </c>
      <c r="AT35" s="88" t="str">
        <f t="shared" ref="AT35:AT36" si="102">IF(B35="X",IF(AN35="DA",LEN(TRIM(V35))-LEN(SUBSTITUTE(V35,CHAR(44),""))+1,"-"),"")</f>
        <v/>
      </c>
      <c r="AU35" s="178" t="str">
        <f t="shared" ref="AU35:AU36" si="103">IF(B35="X",IF(AN35="","Afectat sau NU?",IF(AN35="DA",IF(((AI35+AJ35)-(AE35+AF35))*24&lt;-720,"Neinformat",((AI35+AJ35)-(AE35+AF35))*24),"Nu a fost afectat producator/consumator")),"")</f>
        <v/>
      </c>
      <c r="AV35" s="87" t="str">
        <f t="shared" ref="AV35:AV36" si="104">IF(B35="X",IF(AN35="DA",IF(AU35&lt;6,LEN(TRIM(U35))-LEN(SUBSTITUTE(U35,CHAR(44),""))+1,0),"-"),"")</f>
        <v/>
      </c>
      <c r="AW35" s="186" t="str">
        <f t="shared" ref="AW35:AW36" si="105">IF(B35="X",IF(AN35="DA",LEN(TRIM(U35))-LEN(SUBSTITUTE(U35,CHAR(44),""))+1,"-"),"")</f>
        <v/>
      </c>
      <c r="AX35" s="86" t="str">
        <f t="shared" ref="AX35:AX36" si="106">IF(B35="X",IF(AN35="","Afectat sau NU?",IF(AN35="DA",((AG35+AH35)-(AE35+AF35))*24,"Nu a fost afectat producator/consumator")),"")</f>
        <v/>
      </c>
      <c r="AY35" s="87" t="str">
        <f t="shared" ref="AY35:AY36" si="107">IF(B35="X",IF(AN35="DA",IF(AX35&gt;24,IF(BA35="NU",0,LEN(TRIM(V35))-LEN(SUBSTITUTE(V35,CHAR(44),""))+1),0),"-"),"")</f>
        <v/>
      </c>
      <c r="AZ35" s="88" t="str">
        <f t="shared" ref="AZ35:AZ36" si="108">IF(B35="X",IF(AN35="DA",IF(AX35&gt;24,LEN(TRIM(V35))-LEN(SUBSTITUTE(V35,CHAR(44),""))+1,0),"-"),"")</f>
        <v/>
      </c>
      <c r="BF35" s="89" t="str">
        <f t="shared" ref="BF35:BF36" si="109">IF(C35="X",IF(AN35="","Afectat sau NU?",IF(AN35="DA",IF(AK35="","Neinformat",NETWORKDAYS(AK35+AL35,AE35+AF35,$BS$2:$BS$14)-2),"Nu a fost afectat producator/consumator")),"")</f>
        <v>Afectat sau NU?</v>
      </c>
      <c r="BG35" s="87" t="str">
        <f t="shared" ref="BG35:BG36" si="110">IF(C35="X",IF(AN35="DA",IF(AND(BF35&gt;=5,AK35&lt;&gt;""),LEN(TRIM(V35))-LEN(SUBSTITUTE(V35,CHAR(44),""))+1,0),"-"),"")</f>
        <v>-</v>
      </c>
      <c r="BH35" s="186" t="str">
        <f t="shared" ref="BH35:BH36" si="111">IF(C35="X",IF(AN35="DA",LEN(TRIM(V35))-LEN(SUBSTITUTE(V35,CHAR(44),""))+1,"-"),"")</f>
        <v>-</v>
      </c>
      <c r="BI35" s="89" t="str">
        <f t="shared" ref="BI35:BI36" si="112">IF(C35="X",IF(AN35="","Afectat sau NU?",IF(AN35="DA",IF(AI35="","Neinformat",NETWORKDAYS(AI35+AJ35,AE35+AF35,$BS$2:$BS$14)-2),"Nu a fost afectat producator/consumator")),"")</f>
        <v>Afectat sau NU?</v>
      </c>
      <c r="BJ35" s="87" t="str">
        <f t="shared" ref="BJ35:BJ36" si="113">IF(C35="X",IF(AN35="DA",IF(AND(BI35&gt;=5,AI35&lt;&gt;""),LEN(TRIM(U35))-LEN(SUBSTITUTE(U35,CHAR(44),""))+1,0),"-"),"")</f>
        <v>-</v>
      </c>
      <c r="BK35" s="88" t="str">
        <f t="shared" ref="BK35:BK36" si="114">IF(C35="X",IF(AN35="DA",LEN(TRIM(U35))-LEN(SUBSTITUTE(U35,CHAR(44),""))+1,"-"),"")</f>
        <v>-</v>
      </c>
      <c r="BL35" s="194" t="str">
        <f t="shared" ref="BL35:BL36" si="115">IF(C35="X",IF(AN35="","Afectat sau NU?",IF(AN35="DA",((AG35+AH35)-(Z35+AA35))*24,"Nu a fost afectat producator/consumator")),"")</f>
        <v>Afectat sau NU?</v>
      </c>
      <c r="BM35" s="87" t="str">
        <f t="shared" ref="BM35:BM36" si="116">IF(C35="X",IF(AN35&lt;&gt;"DA","-",IF(AND(AN35="DA",BL35&lt;=0),LEN(TRIM(V35))-LEN(SUBSTITUTE(V35,CHAR(44),""))+1+LEN(TRIM(U35))-LEN(SUBSTITUTE(U35,CHAR(44),""))+1,0)),"")</f>
        <v>-</v>
      </c>
      <c r="BN35" s="88" t="str">
        <f t="shared" ref="BN35:BN36" si="117">IF(C35="X",IF(AN35="DA",LEN(TRIM(V35))-LEN(SUBSTITUTE(V35,CHAR(44),""))+1+LEN(TRIM(U35))-LEN(SUBSTITUTE(U35,CHAR(44),""))+1,"-"),"")</f>
        <v>-</v>
      </c>
    </row>
    <row r="36" spans="1:66" s="57" customFormat="1" ht="28.5" x14ac:dyDescent="0.25">
      <c r="A36" s="340">
        <f t="shared" si="36"/>
        <v>21</v>
      </c>
      <c r="B36" s="341" t="s">
        <v>88</v>
      </c>
      <c r="C36" s="341" t="s">
        <v>81</v>
      </c>
      <c r="D36" s="342" t="s">
        <v>126</v>
      </c>
      <c r="E36" s="341">
        <v>85127</v>
      </c>
      <c r="F36" s="341" t="s">
        <v>137</v>
      </c>
      <c r="G36" s="341" t="s">
        <v>128</v>
      </c>
      <c r="H36" s="343">
        <v>510975</v>
      </c>
      <c r="I36" s="343">
        <v>529795</v>
      </c>
      <c r="J36" s="343">
        <v>510975</v>
      </c>
      <c r="K36" s="343">
        <v>529795</v>
      </c>
      <c r="L36" s="341" t="s">
        <v>88</v>
      </c>
      <c r="M36" s="341" t="s">
        <v>88</v>
      </c>
      <c r="N36" s="341" t="s">
        <v>138</v>
      </c>
      <c r="O36" s="341" t="s">
        <v>137</v>
      </c>
      <c r="P36" s="341" t="s">
        <v>88</v>
      </c>
      <c r="Q36" s="341" t="s">
        <v>88</v>
      </c>
      <c r="R36" s="341" t="s">
        <v>88</v>
      </c>
      <c r="S36" s="341" t="s">
        <v>88</v>
      </c>
      <c r="T36" s="341" t="s">
        <v>113</v>
      </c>
      <c r="U36" s="341"/>
      <c r="V36" s="341" t="s">
        <v>141</v>
      </c>
      <c r="W36" s="344" t="s">
        <v>647</v>
      </c>
      <c r="X36" s="345"/>
      <c r="Y36" s="346"/>
      <c r="Z36" s="345"/>
      <c r="AA36" s="346"/>
      <c r="AB36" s="341" t="s">
        <v>91</v>
      </c>
      <c r="AC36" s="341"/>
      <c r="AD36" s="347" t="s">
        <v>646</v>
      </c>
      <c r="AE36" s="85"/>
      <c r="AF36" s="78"/>
      <c r="AG36" s="77"/>
      <c r="AH36" s="78"/>
      <c r="AI36" s="77"/>
      <c r="AJ36" s="78"/>
      <c r="AK36" s="77"/>
      <c r="AL36" s="78"/>
      <c r="AM36" s="79"/>
      <c r="AN36" s="79"/>
      <c r="AO36" s="79"/>
      <c r="AP36" s="80" t="s">
        <v>631</v>
      </c>
      <c r="AQ36" s="67"/>
      <c r="AR36" s="86" t="str">
        <f t="shared" si="100"/>
        <v/>
      </c>
      <c r="AS36" s="87" t="str">
        <f t="shared" si="101"/>
        <v/>
      </c>
      <c r="AT36" s="88" t="str">
        <f t="shared" si="102"/>
        <v/>
      </c>
      <c r="AU36" s="178" t="str">
        <f t="shared" si="103"/>
        <v/>
      </c>
      <c r="AV36" s="87" t="str">
        <f t="shared" si="104"/>
        <v/>
      </c>
      <c r="AW36" s="186" t="str">
        <f t="shared" si="105"/>
        <v/>
      </c>
      <c r="AX36" s="86" t="str">
        <f t="shared" si="106"/>
        <v/>
      </c>
      <c r="AY36" s="87" t="str">
        <f t="shared" si="107"/>
        <v/>
      </c>
      <c r="AZ36" s="88" t="str">
        <f t="shared" si="108"/>
        <v/>
      </c>
      <c r="BF36" s="89" t="str">
        <f t="shared" si="109"/>
        <v>Afectat sau NU?</v>
      </c>
      <c r="BG36" s="87" t="str">
        <f t="shared" si="110"/>
        <v>-</v>
      </c>
      <c r="BH36" s="186" t="str">
        <f t="shared" si="111"/>
        <v>-</v>
      </c>
      <c r="BI36" s="89" t="str">
        <f t="shared" si="112"/>
        <v>Afectat sau NU?</v>
      </c>
      <c r="BJ36" s="87" t="str">
        <f t="shared" si="113"/>
        <v>-</v>
      </c>
      <c r="BK36" s="88" t="str">
        <f t="shared" si="114"/>
        <v>-</v>
      </c>
      <c r="BL36" s="194" t="str">
        <f t="shared" si="115"/>
        <v>Afectat sau NU?</v>
      </c>
      <c r="BM36" s="87" t="str">
        <f t="shared" si="116"/>
        <v>-</v>
      </c>
      <c r="BN36" s="88" t="str">
        <f t="shared" si="117"/>
        <v>-</v>
      </c>
    </row>
    <row r="37" spans="1:66" s="57" customFormat="1" ht="29.25" thickBot="1" x14ac:dyDescent="0.3">
      <c r="A37" s="348">
        <f t="shared" si="36"/>
        <v>22</v>
      </c>
      <c r="B37" s="349" t="s">
        <v>88</v>
      </c>
      <c r="C37" s="349" t="s">
        <v>81</v>
      </c>
      <c r="D37" s="350" t="s">
        <v>126</v>
      </c>
      <c r="E37" s="349">
        <v>85127</v>
      </c>
      <c r="F37" s="349" t="s">
        <v>139</v>
      </c>
      <c r="G37" s="349" t="s">
        <v>128</v>
      </c>
      <c r="H37" s="351">
        <v>514498</v>
      </c>
      <c r="I37" s="351">
        <v>528363</v>
      </c>
      <c r="J37" s="351">
        <v>514498</v>
      </c>
      <c r="K37" s="351">
        <v>528363</v>
      </c>
      <c r="L37" s="349" t="s">
        <v>88</v>
      </c>
      <c r="M37" s="349" t="s">
        <v>88</v>
      </c>
      <c r="N37" s="349" t="s">
        <v>140</v>
      </c>
      <c r="O37" s="349" t="s">
        <v>139</v>
      </c>
      <c r="P37" s="349" t="s">
        <v>88</v>
      </c>
      <c r="Q37" s="349" t="s">
        <v>88</v>
      </c>
      <c r="R37" s="349" t="s">
        <v>88</v>
      </c>
      <c r="S37" s="349" t="s">
        <v>88</v>
      </c>
      <c r="T37" s="349" t="s">
        <v>113</v>
      </c>
      <c r="U37" s="349"/>
      <c r="V37" s="349" t="s">
        <v>142</v>
      </c>
      <c r="W37" s="356" t="s">
        <v>647</v>
      </c>
      <c r="X37" s="353"/>
      <c r="Y37" s="354"/>
      <c r="Z37" s="353"/>
      <c r="AA37" s="354"/>
      <c r="AB37" s="349" t="s">
        <v>91</v>
      </c>
      <c r="AC37" s="349"/>
      <c r="AD37" s="355" t="s">
        <v>646</v>
      </c>
      <c r="AE37" s="114"/>
      <c r="AF37" s="81"/>
      <c r="AG37" s="82"/>
      <c r="AH37" s="81"/>
      <c r="AI37" s="82"/>
      <c r="AJ37" s="81"/>
      <c r="AK37" s="82"/>
      <c r="AL37" s="81"/>
      <c r="AM37" s="115"/>
      <c r="AN37" s="115"/>
      <c r="AO37" s="115"/>
      <c r="AP37" s="83" t="s">
        <v>631</v>
      </c>
      <c r="AQ37" s="67"/>
      <c r="AR37" s="95" t="str">
        <f t="shared" si="0"/>
        <v/>
      </c>
      <c r="AS37" s="96" t="str">
        <f t="shared" si="1"/>
        <v/>
      </c>
      <c r="AT37" s="97" t="str">
        <f t="shared" si="2"/>
        <v/>
      </c>
      <c r="AU37" s="179" t="str">
        <f t="shared" si="3"/>
        <v/>
      </c>
      <c r="AV37" s="96" t="str">
        <f t="shared" si="4"/>
        <v/>
      </c>
      <c r="AW37" s="187" t="str">
        <f t="shared" si="5"/>
        <v/>
      </c>
      <c r="AX37" s="95" t="str">
        <f t="shared" si="6"/>
        <v/>
      </c>
      <c r="AY37" s="96" t="str">
        <f t="shared" si="7"/>
        <v/>
      </c>
      <c r="AZ37" s="97" t="str">
        <f t="shared" si="8"/>
        <v/>
      </c>
      <c r="BF37" s="98" t="str">
        <f t="shared" si="9"/>
        <v>Afectat sau NU?</v>
      </c>
      <c r="BG37" s="96" t="str">
        <f t="shared" si="10"/>
        <v>-</v>
      </c>
      <c r="BH37" s="187" t="str">
        <f t="shared" si="11"/>
        <v>-</v>
      </c>
      <c r="BI37" s="98" t="str">
        <f t="shared" si="12"/>
        <v>Afectat sau NU?</v>
      </c>
      <c r="BJ37" s="96" t="str">
        <f t="shared" si="13"/>
        <v>-</v>
      </c>
      <c r="BK37" s="97" t="str">
        <f t="shared" si="14"/>
        <v>-</v>
      </c>
      <c r="BL37" s="195" t="str">
        <f t="shared" si="15"/>
        <v>Afectat sau NU?</v>
      </c>
      <c r="BM37" s="96" t="str">
        <f t="shared" si="16"/>
        <v>-</v>
      </c>
      <c r="BN37" s="97" t="str">
        <f t="shared" si="17"/>
        <v>-</v>
      </c>
    </row>
    <row r="38" spans="1:66" s="57" customFormat="1" ht="15" thickBot="1" x14ac:dyDescent="0.3">
      <c r="A38" s="125">
        <f t="shared" ref="A38" si="118">SUM(1,A37)</f>
        <v>23</v>
      </c>
      <c r="B38" s="126" t="s">
        <v>88</v>
      </c>
      <c r="C38" s="126" t="s">
        <v>81</v>
      </c>
      <c r="D38" s="127" t="s">
        <v>144</v>
      </c>
      <c r="E38" s="126">
        <v>114596</v>
      </c>
      <c r="F38" s="126" t="s">
        <v>145</v>
      </c>
      <c r="G38" s="126" t="s">
        <v>146</v>
      </c>
      <c r="H38" s="128">
        <v>481685.76000000001</v>
      </c>
      <c r="I38" s="128">
        <v>529831.52</v>
      </c>
      <c r="J38" s="128">
        <v>481685.76000000001</v>
      </c>
      <c r="K38" s="128">
        <v>529831.52</v>
      </c>
      <c r="L38" s="126"/>
      <c r="M38" s="126"/>
      <c r="N38" s="126" t="s">
        <v>147</v>
      </c>
      <c r="O38" s="126" t="s">
        <v>145</v>
      </c>
      <c r="P38" s="126"/>
      <c r="Q38" s="126"/>
      <c r="R38" s="126"/>
      <c r="S38" s="126"/>
      <c r="T38" s="126" t="s">
        <v>113</v>
      </c>
      <c r="U38" s="126"/>
      <c r="V38" s="126" t="s">
        <v>142</v>
      </c>
      <c r="W38" s="129" t="s">
        <v>89</v>
      </c>
      <c r="X38" s="130"/>
      <c r="Y38" s="131"/>
      <c r="Z38" s="130"/>
      <c r="AA38" s="131"/>
      <c r="AB38" s="126" t="s">
        <v>91</v>
      </c>
      <c r="AC38" s="126"/>
      <c r="AD38" s="132"/>
      <c r="AE38" s="116"/>
      <c r="AF38" s="117"/>
      <c r="AG38" s="118"/>
      <c r="AH38" s="117"/>
      <c r="AI38" s="118"/>
      <c r="AJ38" s="117"/>
      <c r="AK38" s="118"/>
      <c r="AL38" s="117"/>
      <c r="AM38" s="119"/>
      <c r="AN38" s="119"/>
      <c r="AO38" s="119"/>
      <c r="AP38" s="120" t="s">
        <v>654</v>
      </c>
      <c r="AQ38" s="67"/>
      <c r="AR38" s="121" t="str">
        <f t="shared" si="0"/>
        <v/>
      </c>
      <c r="AS38" s="122" t="str">
        <f t="shared" si="1"/>
        <v/>
      </c>
      <c r="AT38" s="123" t="str">
        <f t="shared" si="2"/>
        <v/>
      </c>
      <c r="AU38" s="180" t="str">
        <f t="shared" si="3"/>
        <v/>
      </c>
      <c r="AV38" s="122" t="str">
        <f t="shared" si="4"/>
        <v/>
      </c>
      <c r="AW38" s="188" t="str">
        <f t="shared" si="5"/>
        <v/>
      </c>
      <c r="AX38" s="121" t="str">
        <f t="shared" si="6"/>
        <v/>
      </c>
      <c r="AY38" s="122" t="str">
        <f t="shared" si="7"/>
        <v/>
      </c>
      <c r="AZ38" s="123" t="str">
        <f t="shared" si="8"/>
        <v/>
      </c>
      <c r="BF38" s="124" t="str">
        <f t="shared" si="9"/>
        <v>Afectat sau NU?</v>
      </c>
      <c r="BG38" s="122" t="str">
        <f t="shared" si="10"/>
        <v>-</v>
      </c>
      <c r="BH38" s="188" t="str">
        <f t="shared" si="11"/>
        <v>-</v>
      </c>
      <c r="BI38" s="124" t="str">
        <f t="shared" si="12"/>
        <v>Afectat sau NU?</v>
      </c>
      <c r="BJ38" s="122" t="str">
        <f t="shared" si="13"/>
        <v>-</v>
      </c>
      <c r="BK38" s="123" t="str">
        <f t="shared" si="14"/>
        <v>-</v>
      </c>
      <c r="BL38" s="196" t="str">
        <f t="shared" si="15"/>
        <v>Afectat sau NU?</v>
      </c>
      <c r="BM38" s="122" t="str">
        <f t="shared" si="16"/>
        <v>-</v>
      </c>
      <c r="BN38" s="123" t="str">
        <f t="shared" si="17"/>
        <v>-</v>
      </c>
    </row>
    <row r="39" spans="1:66" s="57" customFormat="1" ht="57" x14ac:dyDescent="0.25">
      <c r="A39" s="58">
        <f t="shared" si="36"/>
        <v>24</v>
      </c>
      <c r="B39" s="59" t="s">
        <v>88</v>
      </c>
      <c r="C39" s="59" t="s">
        <v>81</v>
      </c>
      <c r="D39" s="60" t="s">
        <v>148</v>
      </c>
      <c r="E39" s="59">
        <v>42432</v>
      </c>
      <c r="F39" s="59" t="s">
        <v>149</v>
      </c>
      <c r="G39" s="59" t="s">
        <v>150</v>
      </c>
      <c r="H39" s="61">
        <v>543202.21</v>
      </c>
      <c r="I39" s="61">
        <v>455663.91</v>
      </c>
      <c r="J39" s="61">
        <v>543202.21</v>
      </c>
      <c r="K39" s="61">
        <v>455663.91</v>
      </c>
      <c r="L39" s="59" t="s">
        <v>88</v>
      </c>
      <c r="M39" s="59" t="s">
        <v>88</v>
      </c>
      <c r="N39" s="59" t="s">
        <v>151</v>
      </c>
      <c r="O39" s="59" t="s">
        <v>149</v>
      </c>
      <c r="P39" s="59" t="s">
        <v>88</v>
      </c>
      <c r="Q39" s="59" t="s">
        <v>88</v>
      </c>
      <c r="R39" s="59" t="s">
        <v>88</v>
      </c>
      <c r="S39" s="59" t="s">
        <v>88</v>
      </c>
      <c r="T39" s="59" t="s">
        <v>113</v>
      </c>
      <c r="U39" s="59"/>
      <c r="V39" s="59" t="s">
        <v>123</v>
      </c>
      <c r="W39" s="247" t="s">
        <v>694</v>
      </c>
      <c r="X39" s="63"/>
      <c r="Y39" s="64"/>
      <c r="Z39" s="63"/>
      <c r="AA39" s="64"/>
      <c r="AB39" s="59" t="s">
        <v>91</v>
      </c>
      <c r="AC39" s="59"/>
      <c r="AD39" s="133" t="s">
        <v>695</v>
      </c>
      <c r="AE39" s="84"/>
      <c r="AF39" s="64"/>
      <c r="AG39" s="63"/>
      <c r="AH39" s="64"/>
      <c r="AI39" s="63"/>
      <c r="AJ39" s="64"/>
      <c r="AK39" s="63"/>
      <c r="AL39" s="64"/>
      <c r="AM39" s="65"/>
      <c r="AN39" s="65"/>
      <c r="AO39" s="65"/>
      <c r="AP39" s="66" t="s">
        <v>655</v>
      </c>
      <c r="AQ39" s="67"/>
      <c r="AR39" s="68" t="str">
        <f t="shared" si="0"/>
        <v/>
      </c>
      <c r="AS39" s="69" t="str">
        <f t="shared" si="1"/>
        <v/>
      </c>
      <c r="AT39" s="70" t="str">
        <f t="shared" si="2"/>
        <v/>
      </c>
      <c r="AU39" s="177" t="str">
        <f t="shared" si="3"/>
        <v/>
      </c>
      <c r="AV39" s="69" t="str">
        <f t="shared" si="4"/>
        <v/>
      </c>
      <c r="AW39" s="185" t="str">
        <f t="shared" si="5"/>
        <v/>
      </c>
      <c r="AX39" s="68" t="str">
        <f t="shared" si="6"/>
        <v/>
      </c>
      <c r="AY39" s="69" t="str">
        <f t="shared" si="7"/>
        <v/>
      </c>
      <c r="AZ39" s="70" t="str">
        <f t="shared" si="8"/>
        <v/>
      </c>
      <c r="BF39" s="71" t="str">
        <f t="shared" si="9"/>
        <v>Afectat sau NU?</v>
      </c>
      <c r="BG39" s="69" t="str">
        <f t="shared" si="10"/>
        <v>-</v>
      </c>
      <c r="BH39" s="185" t="str">
        <f t="shared" si="11"/>
        <v>-</v>
      </c>
      <c r="BI39" s="71" t="str">
        <f t="shared" si="12"/>
        <v>Afectat sau NU?</v>
      </c>
      <c r="BJ39" s="69" t="str">
        <f t="shared" si="13"/>
        <v>-</v>
      </c>
      <c r="BK39" s="70" t="str">
        <f t="shared" si="14"/>
        <v>-</v>
      </c>
      <c r="BL39" s="426" t="str">
        <f t="shared" si="15"/>
        <v>Afectat sau NU?</v>
      </c>
      <c r="BM39" s="69" t="str">
        <f t="shared" si="16"/>
        <v>-</v>
      </c>
      <c r="BN39" s="70" t="str">
        <f t="shared" si="17"/>
        <v>-</v>
      </c>
    </row>
    <row r="40" spans="1:66" s="10" customFormat="1" ht="57.75" thickBot="1" x14ac:dyDescent="0.3">
      <c r="A40" s="90">
        <f t="shared" si="36"/>
        <v>25</v>
      </c>
      <c r="B40" s="91" t="s">
        <v>88</v>
      </c>
      <c r="C40" s="91" t="s">
        <v>81</v>
      </c>
      <c r="D40" s="92" t="s">
        <v>148</v>
      </c>
      <c r="E40" s="91">
        <v>42432</v>
      </c>
      <c r="F40" s="91" t="s">
        <v>149</v>
      </c>
      <c r="G40" s="91" t="s">
        <v>150</v>
      </c>
      <c r="H40" s="93">
        <v>543067.84</v>
      </c>
      <c r="I40" s="93">
        <v>456573.21</v>
      </c>
      <c r="J40" s="93">
        <v>543067.84</v>
      </c>
      <c r="K40" s="93">
        <v>456573.21</v>
      </c>
      <c r="L40" s="91" t="s">
        <v>88</v>
      </c>
      <c r="M40" s="91" t="s">
        <v>88</v>
      </c>
      <c r="N40" s="91" t="s">
        <v>152</v>
      </c>
      <c r="O40" s="91" t="s">
        <v>153</v>
      </c>
      <c r="P40" s="91" t="s">
        <v>88</v>
      </c>
      <c r="Q40" s="91" t="s">
        <v>88</v>
      </c>
      <c r="R40" s="91" t="s">
        <v>88</v>
      </c>
      <c r="S40" s="91" t="s">
        <v>88</v>
      </c>
      <c r="T40" s="91" t="s">
        <v>113</v>
      </c>
      <c r="U40" s="91"/>
      <c r="V40" s="91" t="s">
        <v>123</v>
      </c>
      <c r="W40" s="94" t="s">
        <v>694</v>
      </c>
      <c r="X40" s="82"/>
      <c r="Y40" s="81"/>
      <c r="Z40" s="82"/>
      <c r="AA40" s="81"/>
      <c r="AB40" s="91" t="s">
        <v>91</v>
      </c>
      <c r="AC40" s="91"/>
      <c r="AD40" s="134" t="s">
        <v>695</v>
      </c>
      <c r="AE40" s="106"/>
      <c r="AF40" s="102"/>
      <c r="AG40" s="103"/>
      <c r="AH40" s="102"/>
      <c r="AI40" s="103"/>
      <c r="AJ40" s="102"/>
      <c r="AK40" s="103"/>
      <c r="AL40" s="102"/>
      <c r="AM40" s="104"/>
      <c r="AN40" s="104"/>
      <c r="AO40" s="104"/>
      <c r="AP40" s="83" t="s">
        <v>655</v>
      </c>
      <c r="AQ40" s="67"/>
      <c r="AR40" s="95" t="str">
        <f t="shared" si="0"/>
        <v/>
      </c>
      <c r="AS40" s="96" t="str">
        <f t="shared" si="1"/>
        <v/>
      </c>
      <c r="AT40" s="97" t="str">
        <f t="shared" si="2"/>
        <v/>
      </c>
      <c r="AU40" s="179" t="str">
        <f t="shared" si="3"/>
        <v/>
      </c>
      <c r="AV40" s="96" t="str">
        <f t="shared" si="4"/>
        <v/>
      </c>
      <c r="AW40" s="187" t="str">
        <f t="shared" si="5"/>
        <v/>
      </c>
      <c r="AX40" s="95" t="str">
        <f t="shared" si="6"/>
        <v/>
      </c>
      <c r="AY40" s="96" t="str">
        <f t="shared" si="7"/>
        <v/>
      </c>
      <c r="AZ40" s="97" t="str">
        <f t="shared" si="8"/>
        <v/>
      </c>
      <c r="BA40" s="57"/>
      <c r="BB40" s="57"/>
      <c r="BC40" s="57"/>
      <c r="BD40" s="57"/>
      <c r="BE40" s="57"/>
      <c r="BF40" s="98" t="str">
        <f t="shared" si="9"/>
        <v>Afectat sau NU?</v>
      </c>
      <c r="BG40" s="96" t="str">
        <f t="shared" si="10"/>
        <v>-</v>
      </c>
      <c r="BH40" s="187" t="str">
        <f t="shared" si="11"/>
        <v>-</v>
      </c>
      <c r="BI40" s="98" t="str">
        <f t="shared" si="12"/>
        <v>Afectat sau NU?</v>
      </c>
      <c r="BJ40" s="96" t="str">
        <f t="shared" si="13"/>
        <v>-</v>
      </c>
      <c r="BK40" s="97" t="str">
        <f t="shared" si="14"/>
        <v>-</v>
      </c>
      <c r="BL40" s="195" t="str">
        <f t="shared" si="15"/>
        <v>Afectat sau NU?</v>
      </c>
      <c r="BM40" s="96" t="str">
        <f t="shared" si="16"/>
        <v>-</v>
      </c>
      <c r="BN40" s="97" t="str">
        <f t="shared" si="17"/>
        <v>-</v>
      </c>
    </row>
    <row r="41" spans="1:66" s="10" customFormat="1" ht="185.25" x14ac:dyDescent="0.25">
      <c r="A41" s="58">
        <f t="shared" si="36"/>
        <v>26</v>
      </c>
      <c r="B41" s="59" t="s">
        <v>88</v>
      </c>
      <c r="C41" s="59" t="s">
        <v>81</v>
      </c>
      <c r="D41" s="60" t="s">
        <v>164</v>
      </c>
      <c r="E41" s="73">
        <v>123665</v>
      </c>
      <c r="F41" s="59" t="s">
        <v>85</v>
      </c>
      <c r="G41" s="59" t="s">
        <v>157</v>
      </c>
      <c r="H41" s="61">
        <v>589703.30000000005</v>
      </c>
      <c r="I41" s="61">
        <v>602610.30000000005</v>
      </c>
      <c r="J41" s="61">
        <v>589703.30000000005</v>
      </c>
      <c r="K41" s="61">
        <v>602610.30000000005</v>
      </c>
      <c r="L41" s="59" t="s">
        <v>88</v>
      </c>
      <c r="M41" s="59" t="s">
        <v>88</v>
      </c>
      <c r="N41" s="59" t="s">
        <v>84</v>
      </c>
      <c r="O41" s="59" t="s">
        <v>85</v>
      </c>
      <c r="P41" s="59" t="s">
        <v>88</v>
      </c>
      <c r="Q41" s="59" t="s">
        <v>88</v>
      </c>
      <c r="R41" s="59" t="s">
        <v>88</v>
      </c>
      <c r="S41" s="59" t="s">
        <v>88</v>
      </c>
      <c r="T41" s="59" t="s">
        <v>113</v>
      </c>
      <c r="U41" s="73" t="s">
        <v>745</v>
      </c>
      <c r="V41" s="59" t="s">
        <v>142</v>
      </c>
      <c r="W41" s="62" t="s">
        <v>143</v>
      </c>
      <c r="X41" s="63"/>
      <c r="Y41" s="64"/>
      <c r="Z41" s="63"/>
      <c r="AA41" s="64"/>
      <c r="AB41" s="59" t="s">
        <v>90</v>
      </c>
      <c r="AC41" s="59" t="s">
        <v>742</v>
      </c>
      <c r="AD41" s="133"/>
      <c r="AE41" s="135"/>
      <c r="AF41" s="136"/>
      <c r="AG41" s="137"/>
      <c r="AH41" s="136"/>
      <c r="AI41" s="137"/>
      <c r="AJ41" s="136"/>
      <c r="AK41" s="137"/>
      <c r="AL41" s="136"/>
      <c r="AM41" s="280" t="s">
        <v>741</v>
      </c>
      <c r="AN41" s="138"/>
      <c r="AO41" s="138"/>
      <c r="AP41" s="66" t="s">
        <v>656</v>
      </c>
      <c r="AQ41" s="67"/>
      <c r="AR41" s="152" t="str">
        <f t="shared" si="0"/>
        <v/>
      </c>
      <c r="AS41" s="153" t="str">
        <f t="shared" si="1"/>
        <v/>
      </c>
      <c r="AT41" s="154" t="str">
        <f t="shared" si="2"/>
        <v/>
      </c>
      <c r="AU41" s="181" t="str">
        <f t="shared" si="3"/>
        <v/>
      </c>
      <c r="AV41" s="153" t="str">
        <f t="shared" si="4"/>
        <v/>
      </c>
      <c r="AW41" s="189" t="str">
        <f t="shared" si="5"/>
        <v/>
      </c>
      <c r="AX41" s="152" t="str">
        <f t="shared" si="6"/>
        <v/>
      </c>
      <c r="AY41" s="153" t="str">
        <f t="shared" si="7"/>
        <v/>
      </c>
      <c r="AZ41" s="154" t="str">
        <f t="shared" si="8"/>
        <v/>
      </c>
      <c r="BA41" s="57"/>
      <c r="BB41" s="57"/>
      <c r="BC41" s="57"/>
      <c r="BD41" s="57"/>
      <c r="BE41" s="57"/>
      <c r="BF41" s="71" t="str">
        <f t="shared" si="9"/>
        <v>Afectat sau NU?</v>
      </c>
      <c r="BG41" s="69" t="str">
        <f t="shared" si="10"/>
        <v>-</v>
      </c>
      <c r="BH41" s="185" t="str">
        <f t="shared" si="11"/>
        <v>-</v>
      </c>
      <c r="BI41" s="71" t="str">
        <f t="shared" si="12"/>
        <v>Afectat sau NU?</v>
      </c>
      <c r="BJ41" s="69" t="str">
        <f t="shared" si="13"/>
        <v>-</v>
      </c>
      <c r="BK41" s="70" t="str">
        <f t="shared" si="14"/>
        <v>-</v>
      </c>
      <c r="BL41" s="426" t="str">
        <f t="shared" si="15"/>
        <v>Afectat sau NU?</v>
      </c>
      <c r="BM41" s="69" t="str">
        <f t="shared" si="16"/>
        <v>-</v>
      </c>
      <c r="BN41" s="70" t="str">
        <f t="shared" si="17"/>
        <v>-</v>
      </c>
    </row>
    <row r="42" spans="1:66" s="57" customFormat="1" ht="186" thickBot="1" x14ac:dyDescent="0.3">
      <c r="A42" s="90">
        <f t="shared" si="36"/>
        <v>27</v>
      </c>
      <c r="B42" s="91" t="s">
        <v>88</v>
      </c>
      <c r="C42" s="91" t="s">
        <v>81</v>
      </c>
      <c r="D42" s="127" t="s">
        <v>164</v>
      </c>
      <c r="E42" s="91">
        <v>120977</v>
      </c>
      <c r="F42" s="91" t="s">
        <v>87</v>
      </c>
      <c r="G42" s="91" t="s">
        <v>157</v>
      </c>
      <c r="H42" s="93">
        <v>583336.32999999996</v>
      </c>
      <c r="I42" s="93">
        <v>601827.11</v>
      </c>
      <c r="J42" s="93">
        <v>583336.32999999996</v>
      </c>
      <c r="K42" s="93">
        <v>601827.11</v>
      </c>
      <c r="L42" s="91" t="s">
        <v>88</v>
      </c>
      <c r="M42" s="91" t="s">
        <v>88</v>
      </c>
      <c r="N42" s="91" t="s">
        <v>86</v>
      </c>
      <c r="O42" s="91" t="s">
        <v>87</v>
      </c>
      <c r="P42" s="91" t="s">
        <v>88</v>
      </c>
      <c r="Q42" s="91" t="s">
        <v>88</v>
      </c>
      <c r="R42" s="91" t="s">
        <v>88</v>
      </c>
      <c r="S42" s="91" t="s">
        <v>88</v>
      </c>
      <c r="T42" s="91" t="s">
        <v>113</v>
      </c>
      <c r="U42" s="73" t="s">
        <v>745</v>
      </c>
      <c r="V42" s="91" t="s">
        <v>142</v>
      </c>
      <c r="W42" s="94" t="s">
        <v>143</v>
      </c>
      <c r="X42" s="82"/>
      <c r="Y42" s="81"/>
      <c r="Z42" s="82"/>
      <c r="AA42" s="81"/>
      <c r="AB42" s="91" t="s">
        <v>90</v>
      </c>
      <c r="AC42" s="91" t="s">
        <v>746</v>
      </c>
      <c r="AD42" s="134"/>
      <c r="AE42" s="114"/>
      <c r="AF42" s="81"/>
      <c r="AG42" s="82"/>
      <c r="AH42" s="81"/>
      <c r="AI42" s="82"/>
      <c r="AJ42" s="81"/>
      <c r="AK42" s="82"/>
      <c r="AL42" s="81"/>
      <c r="AM42" s="381" t="s">
        <v>741</v>
      </c>
      <c r="AN42" s="115"/>
      <c r="AO42" s="115"/>
      <c r="AP42" s="83" t="s">
        <v>656</v>
      </c>
      <c r="AQ42" s="67"/>
      <c r="AR42" s="155" t="str">
        <f t="shared" ref="AR42:AR44" si="119">IF(B42="X",IF(AN42="","Afectat sau NU?",IF(AN42="DA",IF(((AK42+AL42)-(AE42+AF42))*24&lt;-720,"Neinformat",((AK42+AL42)-(AE42+AF42))*24),"Nu a fost afectat producator/consumator")),"")</f>
        <v/>
      </c>
      <c r="AS42" s="156" t="str">
        <f t="shared" ref="AS42:AS44" si="120">IF(B42="X",IF(AN42="DA",IF(AR42&lt;6,LEN(TRIM(V42))-LEN(SUBSTITUTE(V42,CHAR(44),""))+1,0),"-"),"")</f>
        <v/>
      </c>
      <c r="AT42" s="157" t="str">
        <f t="shared" ref="AT42:AT44" si="121">IF(B42="X",IF(AN42="DA",LEN(TRIM(V42))-LEN(SUBSTITUTE(V42,CHAR(44),""))+1,"-"),"")</f>
        <v/>
      </c>
      <c r="AU42" s="182" t="str">
        <f t="shared" ref="AU42:AU44" si="122">IF(B42="X",IF(AN42="","Afectat sau NU?",IF(AN42="DA",IF(((AI42+AJ42)-(AE42+AF42))*24&lt;-720,"Neinformat",((AI42+AJ42)-(AE42+AF42))*24),"Nu a fost afectat producator/consumator")),"")</f>
        <v/>
      </c>
      <c r="AV42" s="156" t="str">
        <f t="shared" ref="AV42:AV44" si="123">IF(B42="X",IF(AN42="DA",IF(AU42&lt;6,LEN(TRIM(U42))-LEN(SUBSTITUTE(U42,CHAR(44),""))+1,0),"-"),"")</f>
        <v/>
      </c>
      <c r="AW42" s="190" t="str">
        <f t="shared" ref="AW42:AW44" si="124">IF(B42="X",IF(AN42="DA",LEN(TRIM(U42))-LEN(SUBSTITUTE(U42,CHAR(44),""))+1,"-"),"")</f>
        <v/>
      </c>
      <c r="AX42" s="155" t="str">
        <f t="shared" ref="AX42:AX44" si="125">IF(B42="X",IF(AN42="","Afectat sau NU?",IF(AN42="DA",((AG42+AH42)-(AE42+AF42))*24,"Nu a fost afectat producator/consumator")),"")</f>
        <v/>
      </c>
      <c r="AY42" s="156" t="str">
        <f t="shared" ref="AY42:AY44" si="126">IF(B42="X",IF(AN42="DA",IF(AX42&gt;24,IF(BA42="NU",0,LEN(TRIM(V42))-LEN(SUBSTITUTE(V42,CHAR(44),""))+1),0),"-"),"")</f>
        <v/>
      </c>
      <c r="AZ42" s="157" t="str">
        <f t="shared" ref="AZ42:AZ44" si="127">IF(B42="X",IF(AN42="DA",IF(AX42&gt;24,LEN(TRIM(V42))-LEN(SUBSTITUTE(V42,CHAR(44),""))+1,0),"-"),"")</f>
        <v/>
      </c>
      <c r="BF42" s="98" t="str">
        <f t="shared" ref="BF42:BF44" si="128">IF(C42="X",IF(AN42="","Afectat sau NU?",IF(AN42="DA",IF(AK42="","Neinformat",NETWORKDAYS(AK42+AL42,AE42+AF42,$BS$2:$BS$14)-2),"Nu a fost afectat producator/consumator")),"")</f>
        <v>Afectat sau NU?</v>
      </c>
      <c r="BG42" s="96" t="str">
        <f t="shared" ref="BG42:BG44" si="129">IF(C42="X",IF(AN42="DA",IF(AND(BF42&gt;=5,AK42&lt;&gt;""),LEN(TRIM(V42))-LEN(SUBSTITUTE(V42,CHAR(44),""))+1,0),"-"),"")</f>
        <v>-</v>
      </c>
      <c r="BH42" s="187" t="str">
        <f t="shared" ref="BH42:BH44" si="130">IF(C42="X",IF(AN42="DA",LEN(TRIM(V42))-LEN(SUBSTITUTE(V42,CHAR(44),""))+1,"-"),"")</f>
        <v>-</v>
      </c>
      <c r="BI42" s="98" t="str">
        <f t="shared" ref="BI42:BI44" si="131">IF(C42="X",IF(AN42="","Afectat sau NU?",IF(AN42="DA",IF(AI42="","Neinformat",NETWORKDAYS(AI42+AJ42,AE42+AF42,$BS$2:$BS$14)-2),"Nu a fost afectat producator/consumator")),"")</f>
        <v>Afectat sau NU?</v>
      </c>
      <c r="BJ42" s="96" t="str">
        <f t="shared" ref="BJ42:BJ44" si="132">IF(C42="X",IF(AN42="DA",IF(AND(BI42&gt;=5,AI42&lt;&gt;""),LEN(TRIM(U42))-LEN(SUBSTITUTE(U42,CHAR(44),""))+1,0),"-"),"")</f>
        <v>-</v>
      </c>
      <c r="BK42" s="97" t="str">
        <f t="shared" ref="BK42:BK44" si="133">IF(C42="X",IF(AN42="DA",LEN(TRIM(U42))-LEN(SUBSTITUTE(U42,CHAR(44),""))+1,"-"),"")</f>
        <v>-</v>
      </c>
      <c r="BL42" s="195" t="str">
        <f t="shared" ref="BL42:BL44" si="134">IF(C42="X",IF(AN42="","Afectat sau NU?",IF(AN42="DA",((AG42+AH42)-(Z42+AA42))*24,"Nu a fost afectat producator/consumator")),"")</f>
        <v>Afectat sau NU?</v>
      </c>
      <c r="BM42" s="96" t="str">
        <f t="shared" ref="BM42:BM44" si="135">IF(C42="X",IF(AN42&lt;&gt;"DA","-",IF(AND(AN42="DA",BL42&lt;=0),LEN(TRIM(V42))-LEN(SUBSTITUTE(V42,CHAR(44),""))+1+LEN(TRIM(U42))-LEN(SUBSTITUTE(U42,CHAR(44),""))+1,0)),"")</f>
        <v>-</v>
      </c>
      <c r="BN42" s="97" t="str">
        <f t="shared" ref="BN42:BN44" si="136">IF(C42="X",IF(AN42="DA",LEN(TRIM(V42))-LEN(SUBSTITUTE(V42,CHAR(44),""))+1+LEN(TRIM(U42))-LEN(SUBSTITUTE(U42,CHAR(44),""))+1,"-"),"")</f>
        <v>-</v>
      </c>
    </row>
    <row r="43" spans="1:66" s="10" customFormat="1" ht="186" thickBot="1" x14ac:dyDescent="0.3">
      <c r="A43" s="139">
        <f t="shared" si="36"/>
        <v>28</v>
      </c>
      <c r="B43" s="140" t="s">
        <v>88</v>
      </c>
      <c r="C43" s="140" t="s">
        <v>81</v>
      </c>
      <c r="D43" s="141" t="s">
        <v>165</v>
      </c>
      <c r="E43" s="140">
        <v>120977</v>
      </c>
      <c r="F43" s="140" t="s">
        <v>87</v>
      </c>
      <c r="G43" s="140" t="s">
        <v>157</v>
      </c>
      <c r="H43" s="93">
        <v>583336.32999999996</v>
      </c>
      <c r="I43" s="93">
        <v>601827.11</v>
      </c>
      <c r="J43" s="93">
        <v>583336.32999999996</v>
      </c>
      <c r="K43" s="93">
        <v>601827.11</v>
      </c>
      <c r="L43" s="140" t="s">
        <v>88</v>
      </c>
      <c r="M43" s="140" t="s">
        <v>88</v>
      </c>
      <c r="N43" s="140" t="s">
        <v>86</v>
      </c>
      <c r="O43" s="140" t="s">
        <v>87</v>
      </c>
      <c r="P43" s="140" t="s">
        <v>88</v>
      </c>
      <c r="Q43" s="140" t="s">
        <v>88</v>
      </c>
      <c r="R43" s="140" t="s">
        <v>88</v>
      </c>
      <c r="S43" s="140" t="s">
        <v>88</v>
      </c>
      <c r="T43" s="140" t="s">
        <v>113</v>
      </c>
      <c r="U43" s="140" t="s">
        <v>745</v>
      </c>
      <c r="V43" s="140" t="s">
        <v>142</v>
      </c>
      <c r="W43" s="149" t="s">
        <v>143</v>
      </c>
      <c r="X43" s="142"/>
      <c r="Y43" s="143"/>
      <c r="Z43" s="142"/>
      <c r="AA43" s="143"/>
      <c r="AB43" s="140" t="s">
        <v>90</v>
      </c>
      <c r="AC43" s="140" t="s">
        <v>746</v>
      </c>
      <c r="AD43" s="163"/>
      <c r="AE43" s="144"/>
      <c r="AF43" s="145"/>
      <c r="AG43" s="146"/>
      <c r="AH43" s="145"/>
      <c r="AI43" s="146"/>
      <c r="AJ43" s="145"/>
      <c r="AK43" s="146"/>
      <c r="AL43" s="145"/>
      <c r="AM43" s="272" t="s">
        <v>741</v>
      </c>
      <c r="AN43" s="147"/>
      <c r="AO43" s="147"/>
      <c r="AP43" s="148" t="s">
        <v>657</v>
      </c>
      <c r="AQ43" s="67"/>
      <c r="AR43" s="158" t="str">
        <f t="shared" si="119"/>
        <v/>
      </c>
      <c r="AS43" s="159" t="str">
        <f t="shared" si="120"/>
        <v/>
      </c>
      <c r="AT43" s="160" t="str">
        <f t="shared" si="121"/>
        <v/>
      </c>
      <c r="AU43" s="183" t="str">
        <f t="shared" si="122"/>
        <v/>
      </c>
      <c r="AV43" s="159" t="str">
        <f t="shared" si="123"/>
        <v/>
      </c>
      <c r="AW43" s="191" t="str">
        <f t="shared" si="124"/>
        <v/>
      </c>
      <c r="AX43" s="158" t="str">
        <f t="shared" si="125"/>
        <v/>
      </c>
      <c r="AY43" s="159" t="str">
        <f t="shared" si="126"/>
        <v/>
      </c>
      <c r="AZ43" s="160" t="str">
        <f t="shared" si="127"/>
        <v/>
      </c>
      <c r="BA43" s="57"/>
      <c r="BB43" s="57"/>
      <c r="BC43" s="57"/>
      <c r="BD43" s="57"/>
      <c r="BE43" s="57"/>
      <c r="BF43" s="161" t="str">
        <f t="shared" si="128"/>
        <v>Afectat sau NU?</v>
      </c>
      <c r="BG43" s="159" t="str">
        <f t="shared" si="129"/>
        <v>-</v>
      </c>
      <c r="BH43" s="191" t="str">
        <f t="shared" si="130"/>
        <v>-</v>
      </c>
      <c r="BI43" s="161" t="str">
        <f t="shared" si="131"/>
        <v>Afectat sau NU?</v>
      </c>
      <c r="BJ43" s="159" t="str">
        <f t="shared" si="132"/>
        <v>-</v>
      </c>
      <c r="BK43" s="160" t="str">
        <f t="shared" si="133"/>
        <v>-</v>
      </c>
      <c r="BL43" s="197" t="str">
        <f t="shared" si="134"/>
        <v>Afectat sau NU?</v>
      </c>
      <c r="BM43" s="159" t="str">
        <f t="shared" si="135"/>
        <v>-</v>
      </c>
      <c r="BN43" s="160" t="str">
        <f t="shared" si="136"/>
        <v>-</v>
      </c>
    </row>
    <row r="44" spans="1:66" s="10" customFormat="1" ht="57.75" thickBot="1" x14ac:dyDescent="0.3">
      <c r="A44" s="139">
        <f t="shared" si="36"/>
        <v>29</v>
      </c>
      <c r="B44" s="140" t="s">
        <v>88</v>
      </c>
      <c r="C44" s="140" t="s">
        <v>81</v>
      </c>
      <c r="D44" s="141" t="s">
        <v>166</v>
      </c>
      <c r="E44" s="317">
        <v>146511</v>
      </c>
      <c r="F44" s="317" t="s">
        <v>168</v>
      </c>
      <c r="G44" s="317" t="s">
        <v>171</v>
      </c>
      <c r="H44" s="319">
        <v>541635.5</v>
      </c>
      <c r="I44" s="319">
        <v>669718.05000000005</v>
      </c>
      <c r="J44" s="319">
        <v>541635.5</v>
      </c>
      <c r="K44" s="319">
        <v>669718.05000000005</v>
      </c>
      <c r="L44" s="140" t="s">
        <v>88</v>
      </c>
      <c r="M44" s="140" t="s">
        <v>88</v>
      </c>
      <c r="N44" s="317" t="s">
        <v>167</v>
      </c>
      <c r="O44" s="317" t="s">
        <v>168</v>
      </c>
      <c r="P44" s="140" t="s">
        <v>88</v>
      </c>
      <c r="Q44" s="140" t="s">
        <v>88</v>
      </c>
      <c r="R44" s="140" t="s">
        <v>88</v>
      </c>
      <c r="S44" s="140" t="s">
        <v>88</v>
      </c>
      <c r="T44" s="317" t="s">
        <v>113</v>
      </c>
      <c r="U44" s="140"/>
      <c r="V44" s="317" t="s">
        <v>170</v>
      </c>
      <c r="W44" s="318" t="s">
        <v>89</v>
      </c>
      <c r="X44" s="142"/>
      <c r="Y44" s="143"/>
      <c r="Z44" s="142"/>
      <c r="AA44" s="143"/>
      <c r="AB44" s="317" t="s">
        <v>90</v>
      </c>
      <c r="AC44" s="140" t="s">
        <v>668</v>
      </c>
      <c r="AD44" s="164"/>
      <c r="AE44" s="144"/>
      <c r="AF44" s="145"/>
      <c r="AG44" s="146"/>
      <c r="AH44" s="145"/>
      <c r="AI44" s="146"/>
      <c r="AJ44" s="145"/>
      <c r="AK44" s="146"/>
      <c r="AL44" s="145"/>
      <c r="AM44" s="147"/>
      <c r="AN44" s="147"/>
      <c r="AO44" s="147"/>
      <c r="AP44" s="148" t="s">
        <v>169</v>
      </c>
      <c r="AQ44" s="67"/>
      <c r="AR44" s="158" t="str">
        <f t="shared" si="119"/>
        <v/>
      </c>
      <c r="AS44" s="159" t="str">
        <f t="shared" si="120"/>
        <v/>
      </c>
      <c r="AT44" s="160" t="str">
        <f t="shared" si="121"/>
        <v/>
      </c>
      <c r="AU44" s="183" t="str">
        <f t="shared" si="122"/>
        <v/>
      </c>
      <c r="AV44" s="159" t="str">
        <f t="shared" si="123"/>
        <v/>
      </c>
      <c r="AW44" s="191" t="str">
        <f t="shared" si="124"/>
        <v/>
      </c>
      <c r="AX44" s="158" t="str">
        <f t="shared" si="125"/>
        <v/>
      </c>
      <c r="AY44" s="159" t="str">
        <f t="shared" si="126"/>
        <v/>
      </c>
      <c r="AZ44" s="160" t="str">
        <f t="shared" si="127"/>
        <v/>
      </c>
      <c r="BA44" s="57"/>
      <c r="BB44" s="57"/>
      <c r="BC44" s="57"/>
      <c r="BD44" s="57"/>
      <c r="BE44" s="57"/>
      <c r="BF44" s="161" t="str">
        <f t="shared" si="128"/>
        <v>Afectat sau NU?</v>
      </c>
      <c r="BG44" s="159" t="str">
        <f t="shared" si="129"/>
        <v>-</v>
      </c>
      <c r="BH44" s="191" t="str">
        <f t="shared" si="130"/>
        <v>-</v>
      </c>
      <c r="BI44" s="161" t="str">
        <f t="shared" si="131"/>
        <v>Afectat sau NU?</v>
      </c>
      <c r="BJ44" s="159" t="str">
        <f t="shared" si="132"/>
        <v>-</v>
      </c>
      <c r="BK44" s="160" t="str">
        <f t="shared" si="133"/>
        <v>-</v>
      </c>
      <c r="BL44" s="197" t="str">
        <f t="shared" si="134"/>
        <v>Afectat sau NU?</v>
      </c>
      <c r="BM44" s="159" t="str">
        <f t="shared" si="135"/>
        <v>-</v>
      </c>
      <c r="BN44" s="160" t="str">
        <f t="shared" si="136"/>
        <v>-</v>
      </c>
    </row>
    <row r="45" spans="1:66" s="10" customFormat="1" ht="29.25" thickBot="1" x14ac:dyDescent="0.3">
      <c r="A45" s="139">
        <f t="shared" si="36"/>
        <v>30</v>
      </c>
      <c r="B45" s="140" t="s">
        <v>88</v>
      </c>
      <c r="C45" s="140" t="s">
        <v>81</v>
      </c>
      <c r="D45" s="141" t="s">
        <v>172</v>
      </c>
      <c r="E45" s="140">
        <v>137559</v>
      </c>
      <c r="F45" s="140" t="s">
        <v>177</v>
      </c>
      <c r="G45" s="140" t="s">
        <v>178</v>
      </c>
      <c r="H45" s="150">
        <v>355830.22</v>
      </c>
      <c r="I45" s="150">
        <v>696040.63</v>
      </c>
      <c r="J45" s="150">
        <v>355830.22</v>
      </c>
      <c r="K45" s="150">
        <v>696040.63</v>
      </c>
      <c r="L45" s="140" t="s">
        <v>88</v>
      </c>
      <c r="M45" s="140" t="s">
        <v>88</v>
      </c>
      <c r="N45" s="140" t="s">
        <v>175</v>
      </c>
      <c r="O45" s="140" t="s">
        <v>174</v>
      </c>
      <c r="P45" s="140" t="s">
        <v>88</v>
      </c>
      <c r="Q45" s="140" t="s">
        <v>88</v>
      </c>
      <c r="R45" s="140" t="s">
        <v>88</v>
      </c>
      <c r="S45" s="140" t="s">
        <v>88</v>
      </c>
      <c r="T45" s="140" t="s">
        <v>113</v>
      </c>
      <c r="U45" s="140"/>
      <c r="V45" s="140" t="s">
        <v>176</v>
      </c>
      <c r="W45" s="149" t="s">
        <v>125</v>
      </c>
      <c r="X45" s="142"/>
      <c r="Y45" s="143"/>
      <c r="Z45" s="142"/>
      <c r="AA45" s="143"/>
      <c r="AB45" s="140" t="s">
        <v>173</v>
      </c>
      <c r="AC45" s="140"/>
      <c r="AD45" s="163"/>
      <c r="AE45" s="144"/>
      <c r="AF45" s="145"/>
      <c r="AG45" s="146"/>
      <c r="AH45" s="145"/>
      <c r="AI45" s="146"/>
      <c r="AJ45" s="145"/>
      <c r="AK45" s="146"/>
      <c r="AL45" s="145"/>
      <c r="AM45" s="147"/>
      <c r="AN45" s="147"/>
      <c r="AO45" s="151"/>
      <c r="AP45" s="148" t="s">
        <v>658</v>
      </c>
      <c r="AQ45" s="67"/>
      <c r="AR45" s="158" t="str">
        <f t="shared" ref="AR45" si="137">IF(B45="X",IF(AN45="","Afectat sau NU?",IF(AN45="DA",IF(((AK45+AL45)-(AE45+AF45))*24&lt;-720,"Neinformat",((AK45+AL45)-(AE45+AF45))*24),"Nu a fost afectat producator/consumator")),"")</f>
        <v/>
      </c>
      <c r="AS45" s="159" t="str">
        <f t="shared" ref="AS45" si="138">IF(B45="X",IF(AN45="DA",IF(AR45&lt;6,LEN(TRIM(V45))-LEN(SUBSTITUTE(V45,CHAR(44),""))+1,0),"-"),"")</f>
        <v/>
      </c>
      <c r="AT45" s="160" t="str">
        <f t="shared" ref="AT45" si="139">IF(B45="X",IF(AN45="DA",LEN(TRIM(V45))-LEN(SUBSTITUTE(V45,CHAR(44),""))+1,"-"),"")</f>
        <v/>
      </c>
      <c r="AU45" s="183" t="str">
        <f t="shared" ref="AU45" si="140">IF(B45="X",IF(AN45="","Afectat sau NU?",IF(AN45="DA",IF(((AI45+AJ45)-(AE45+AF45))*24&lt;-720,"Neinformat",((AI45+AJ45)-(AE45+AF45))*24),"Nu a fost afectat producator/consumator")),"")</f>
        <v/>
      </c>
      <c r="AV45" s="159" t="str">
        <f t="shared" ref="AV45" si="141">IF(B45="X",IF(AN45="DA",IF(AU45&lt;6,LEN(TRIM(U45))-LEN(SUBSTITUTE(U45,CHAR(44),""))+1,0),"-"),"")</f>
        <v/>
      </c>
      <c r="AW45" s="191" t="str">
        <f t="shared" ref="AW45" si="142">IF(B45="X",IF(AN45="DA",LEN(TRIM(U45))-LEN(SUBSTITUTE(U45,CHAR(44),""))+1,"-"),"")</f>
        <v/>
      </c>
      <c r="AX45" s="158" t="str">
        <f t="shared" ref="AX45" si="143">IF(B45="X",IF(AN45="","Afectat sau NU?",IF(AN45="DA",((AG45+AH45)-(AE45+AF45))*24,"Nu a fost afectat producator/consumator")),"")</f>
        <v/>
      </c>
      <c r="AY45" s="159" t="str">
        <f t="shared" ref="AY45" si="144">IF(B45="X",IF(AN45="DA",IF(AX45&gt;24,IF(BA45="NU",0,LEN(TRIM(V45))-LEN(SUBSTITUTE(V45,CHAR(44),""))+1),0),"-"),"")</f>
        <v/>
      </c>
      <c r="AZ45" s="160" t="str">
        <f t="shared" ref="AZ45" si="145">IF(B45="X",IF(AN45="DA",IF(AX45&gt;24,LEN(TRIM(V45))-LEN(SUBSTITUTE(V45,CHAR(44),""))+1,0),"-"),"")</f>
        <v/>
      </c>
      <c r="BA45" s="57"/>
      <c r="BB45" s="57"/>
      <c r="BC45" s="57"/>
      <c r="BD45" s="57"/>
      <c r="BE45" s="57"/>
      <c r="BF45" s="161" t="str">
        <f t="shared" ref="BF45" si="146">IF(C45="X",IF(AN45="","Afectat sau NU?",IF(AN45="DA",IF(AK45="","Neinformat",NETWORKDAYS(AK45+AL45,AE45+AF45,$BS$2:$BS$14)-2),"Nu a fost afectat producator/consumator")),"")</f>
        <v>Afectat sau NU?</v>
      </c>
      <c r="BG45" s="159" t="str">
        <f t="shared" ref="BG45" si="147">IF(C45="X",IF(AN45="DA",IF(AND(BF45&gt;=5,AK45&lt;&gt;""),LEN(TRIM(V45))-LEN(SUBSTITUTE(V45,CHAR(44),""))+1,0),"-"),"")</f>
        <v>-</v>
      </c>
      <c r="BH45" s="191" t="str">
        <f t="shared" ref="BH45" si="148">IF(C45="X",IF(AN45="DA",LEN(TRIM(V45))-LEN(SUBSTITUTE(V45,CHAR(44),""))+1,"-"),"")</f>
        <v>-</v>
      </c>
      <c r="BI45" s="161" t="str">
        <f t="shared" ref="BI45" si="149">IF(C45="X",IF(AN45="","Afectat sau NU?",IF(AN45="DA",IF(AI45="","Neinformat",NETWORKDAYS(AI45+AJ45,AE45+AF45,$BS$2:$BS$14)-2),"Nu a fost afectat producator/consumator")),"")</f>
        <v>Afectat sau NU?</v>
      </c>
      <c r="BJ45" s="159" t="str">
        <f t="shared" ref="BJ45" si="150">IF(C45="X",IF(AN45="DA",IF(AND(BI45&gt;=5,AI45&lt;&gt;""),LEN(TRIM(U45))-LEN(SUBSTITUTE(U45,CHAR(44),""))+1,0),"-"),"")</f>
        <v>-</v>
      </c>
      <c r="BK45" s="160" t="str">
        <f t="shared" ref="BK45" si="151">IF(C45="X",IF(AN45="DA",LEN(TRIM(U45))-LEN(SUBSTITUTE(U45,CHAR(44),""))+1,"-"),"")</f>
        <v>-</v>
      </c>
      <c r="BL45" s="197" t="str">
        <f t="shared" ref="BL45" si="152">IF(C45="X",IF(AN45="","Afectat sau NU?",IF(AN45="DA",((AG45+AH45)-(Z45+AA45))*24,"Nu a fost afectat producator/consumator")),"")</f>
        <v>Afectat sau NU?</v>
      </c>
      <c r="BM45" s="159" t="str">
        <f t="shared" ref="BM45" si="153">IF(C45="X",IF(AN45&lt;&gt;"DA","-",IF(AND(AN45="DA",BL45&lt;=0),LEN(TRIM(V45))-LEN(SUBSTITUTE(V45,CHAR(44),""))+1+LEN(TRIM(U45))-LEN(SUBSTITUTE(U45,CHAR(44),""))+1,0)),"")</f>
        <v>-</v>
      </c>
      <c r="BN45" s="160" t="str">
        <f t="shared" ref="BN45" si="154">IF(C45="X",IF(AN45="DA",LEN(TRIM(V45))-LEN(SUBSTITUTE(V45,CHAR(44),""))+1+LEN(TRIM(U45))-LEN(SUBSTITUTE(U45,CHAR(44),""))+1,"-"),"")</f>
        <v>-</v>
      </c>
    </row>
    <row r="46" spans="1:66" s="10" customFormat="1" ht="185.25" x14ac:dyDescent="0.25">
      <c r="A46" s="58">
        <f t="shared" si="36"/>
        <v>31</v>
      </c>
      <c r="B46" s="59" t="s">
        <v>88</v>
      </c>
      <c r="C46" s="59" t="s">
        <v>81</v>
      </c>
      <c r="D46" s="60" t="s">
        <v>179</v>
      </c>
      <c r="E46" s="59">
        <v>123665</v>
      </c>
      <c r="F46" s="59" t="s">
        <v>85</v>
      </c>
      <c r="G46" s="59" t="s">
        <v>157</v>
      </c>
      <c r="H46" s="61">
        <v>589703.30000000005</v>
      </c>
      <c r="I46" s="61">
        <v>602610.30000000005</v>
      </c>
      <c r="J46" s="61">
        <v>589703.30000000005</v>
      </c>
      <c r="K46" s="61">
        <v>602610.30000000005</v>
      </c>
      <c r="L46" s="59" t="s">
        <v>88</v>
      </c>
      <c r="M46" s="59" t="s">
        <v>88</v>
      </c>
      <c r="N46" s="59" t="s">
        <v>84</v>
      </c>
      <c r="O46" s="59" t="s">
        <v>85</v>
      </c>
      <c r="P46" s="59" t="s">
        <v>88</v>
      </c>
      <c r="Q46" s="59" t="s">
        <v>88</v>
      </c>
      <c r="R46" s="59" t="s">
        <v>88</v>
      </c>
      <c r="S46" s="59" t="s">
        <v>88</v>
      </c>
      <c r="T46" s="59" t="s">
        <v>113</v>
      </c>
      <c r="U46" s="59" t="s">
        <v>745</v>
      </c>
      <c r="V46" s="59" t="s">
        <v>142</v>
      </c>
      <c r="W46" s="247" t="s">
        <v>693</v>
      </c>
      <c r="X46" s="63"/>
      <c r="Y46" s="64"/>
      <c r="Z46" s="63"/>
      <c r="AA46" s="64"/>
      <c r="AB46" s="59" t="s">
        <v>90</v>
      </c>
      <c r="AC46" s="59" t="s">
        <v>742</v>
      </c>
      <c r="AD46" s="133" t="s">
        <v>645</v>
      </c>
      <c r="AE46" s="135"/>
      <c r="AF46" s="136"/>
      <c r="AG46" s="137"/>
      <c r="AH46" s="136"/>
      <c r="AI46" s="137"/>
      <c r="AJ46" s="136"/>
      <c r="AK46" s="137"/>
      <c r="AL46" s="136"/>
      <c r="AM46" s="280" t="s">
        <v>741</v>
      </c>
      <c r="AN46" s="138"/>
      <c r="AO46" s="65"/>
      <c r="AP46" s="66" t="s">
        <v>659</v>
      </c>
      <c r="AQ46" s="67"/>
      <c r="AR46" s="68" t="str">
        <f t="shared" ref="AR46:AR48" si="155">IF(B46="X",IF(AN46="","Afectat sau NU?",IF(AN46="DA",IF(((AK46+AL46)-(AE46+AF46))*24&lt;-720,"Neinformat",((AK46+AL46)-(AE46+AF46))*24),"Nu a fost afectat producator/consumator")),"")</f>
        <v/>
      </c>
      <c r="AS46" s="69" t="str">
        <f t="shared" ref="AS46:AS48" si="156">IF(B46="X",IF(AN46="DA",IF(AR46&lt;6,LEN(TRIM(V46))-LEN(SUBSTITUTE(V46,CHAR(44),""))+1,0),"-"),"")</f>
        <v/>
      </c>
      <c r="AT46" s="70" t="str">
        <f t="shared" ref="AT46:AT48" si="157">IF(B46="X",IF(AN46="DA",LEN(TRIM(V46))-LEN(SUBSTITUTE(V46,CHAR(44),""))+1,"-"),"")</f>
        <v/>
      </c>
      <c r="AU46" s="177" t="str">
        <f t="shared" ref="AU46:AU48" si="158">IF(B46="X",IF(AN46="","Afectat sau NU?",IF(AN46="DA",IF(((AI46+AJ46)-(AE46+AF46))*24&lt;-720,"Neinformat",((AI46+AJ46)-(AE46+AF46))*24),"Nu a fost afectat producator/consumator")),"")</f>
        <v/>
      </c>
      <c r="AV46" s="69" t="str">
        <f t="shared" ref="AV46:AV48" si="159">IF(B46="X",IF(AN46="DA",IF(AU46&lt;6,LEN(TRIM(U46))-LEN(SUBSTITUTE(U46,CHAR(44),""))+1,0),"-"),"")</f>
        <v/>
      </c>
      <c r="AW46" s="185" t="str">
        <f t="shared" ref="AW46:AW48" si="160">IF(B46="X",IF(AN46="DA",LEN(TRIM(U46))-LEN(SUBSTITUTE(U46,CHAR(44),""))+1,"-"),"")</f>
        <v/>
      </c>
      <c r="AX46" s="68" t="str">
        <f t="shared" ref="AX46:AX48" si="161">IF(B46="X",IF(AN46="","Afectat sau NU?",IF(AN46="DA",((AG46+AH46)-(AE46+AF46))*24,"Nu a fost afectat producator/consumator")),"")</f>
        <v/>
      </c>
      <c r="AY46" s="69" t="str">
        <f t="shared" ref="AY46:AY48" si="162">IF(B46="X",IF(AN46="DA",IF(AX46&gt;24,IF(BA46="NU",0,LEN(TRIM(V46))-LEN(SUBSTITUTE(V46,CHAR(44),""))+1),0),"-"),"")</f>
        <v/>
      </c>
      <c r="AZ46" s="70" t="str">
        <f t="shared" ref="AZ46:AZ48" si="163">IF(B46="X",IF(AN46="DA",IF(AX46&gt;24,LEN(TRIM(V46))-LEN(SUBSTITUTE(V46,CHAR(44),""))+1,0),"-"),"")</f>
        <v/>
      </c>
      <c r="BA46" s="57"/>
      <c r="BB46" s="57"/>
      <c r="BC46" s="57"/>
      <c r="BD46" s="57"/>
      <c r="BE46" s="57"/>
      <c r="BF46" s="71" t="str">
        <f t="shared" ref="BF46:BF48" si="164">IF(C46="X",IF(AN46="","Afectat sau NU?",IF(AN46="DA",IF(AK46="","Neinformat",NETWORKDAYS(AK46+AL46,AE46+AF46,$BS$2:$BS$14)-2),"Nu a fost afectat producator/consumator")),"")</f>
        <v>Afectat sau NU?</v>
      </c>
      <c r="BG46" s="69" t="str">
        <f t="shared" ref="BG46:BG48" si="165">IF(C46="X",IF(AN46="DA",IF(AND(BF46&gt;=5,AK46&lt;&gt;""),LEN(TRIM(V46))-LEN(SUBSTITUTE(V46,CHAR(44),""))+1,0),"-"),"")</f>
        <v>-</v>
      </c>
      <c r="BH46" s="185" t="str">
        <f t="shared" ref="BH46:BH48" si="166">IF(C46="X",IF(AN46="DA",LEN(TRIM(V46))-LEN(SUBSTITUTE(V46,CHAR(44),""))+1,"-"),"")</f>
        <v>-</v>
      </c>
      <c r="BI46" s="71" t="str">
        <f t="shared" ref="BI46:BI48" si="167">IF(C46="X",IF(AN46="","Afectat sau NU?",IF(AN46="DA",IF(AI46="","Neinformat",NETWORKDAYS(AI46+AJ46,AE46+AF46,$BS$2:$BS$14)-2),"Nu a fost afectat producator/consumator")),"")</f>
        <v>Afectat sau NU?</v>
      </c>
      <c r="BJ46" s="69" t="str">
        <f t="shared" ref="BJ46:BJ48" si="168">IF(C46="X",IF(AN46="DA",IF(AND(BI46&gt;=5,AI46&lt;&gt;""),LEN(TRIM(U46))-LEN(SUBSTITUTE(U46,CHAR(44),""))+1,0),"-"),"")</f>
        <v>-</v>
      </c>
      <c r="BK46" s="70" t="str">
        <f t="shared" ref="BK46:BK48" si="169">IF(C46="X",IF(AN46="DA",LEN(TRIM(U46))-LEN(SUBSTITUTE(U46,CHAR(44),""))+1,"-"),"")</f>
        <v>-</v>
      </c>
      <c r="BL46" s="426" t="str">
        <f t="shared" ref="BL46:BL48" si="170">IF(C46="X",IF(AN46="","Afectat sau NU?",IF(AN46="DA",((AG46+AH46)-(Z46+AA46))*24,"Nu a fost afectat producator/consumator")),"")</f>
        <v>Afectat sau NU?</v>
      </c>
      <c r="BM46" s="69" t="str">
        <f t="shared" ref="BM46:BM48" si="171">IF(C46="X",IF(AN46&lt;&gt;"DA","-",IF(AND(AN46="DA",BL46&lt;=0),LEN(TRIM(V46))-LEN(SUBSTITUTE(V46,CHAR(44),""))+1+LEN(TRIM(U46))-LEN(SUBSTITUTE(U46,CHAR(44),""))+1,0)),"")</f>
        <v>-</v>
      </c>
      <c r="BN46" s="70" t="str">
        <f t="shared" ref="BN46:BN48" si="172">IF(C46="X",IF(AN46="DA",LEN(TRIM(V46))-LEN(SUBSTITUTE(V46,CHAR(44),""))+1+LEN(TRIM(U46))-LEN(SUBSTITUTE(U46,CHAR(44),""))+1,"-"),"")</f>
        <v>-</v>
      </c>
    </row>
    <row r="47" spans="1:66" s="10" customFormat="1" ht="186" thickBot="1" x14ac:dyDescent="0.3">
      <c r="A47" s="90">
        <f t="shared" si="36"/>
        <v>32</v>
      </c>
      <c r="B47" s="91" t="s">
        <v>88</v>
      </c>
      <c r="C47" s="91" t="s">
        <v>81</v>
      </c>
      <c r="D47" s="92" t="s">
        <v>179</v>
      </c>
      <c r="E47" s="91">
        <v>120977</v>
      </c>
      <c r="F47" s="91" t="s">
        <v>87</v>
      </c>
      <c r="G47" s="91" t="s">
        <v>157</v>
      </c>
      <c r="H47" s="93">
        <v>583336.32999999996</v>
      </c>
      <c r="I47" s="93">
        <v>601827.11</v>
      </c>
      <c r="J47" s="93">
        <v>583336.32999999996</v>
      </c>
      <c r="K47" s="93">
        <v>601827.11</v>
      </c>
      <c r="L47" s="91" t="s">
        <v>88</v>
      </c>
      <c r="M47" s="91" t="s">
        <v>88</v>
      </c>
      <c r="N47" s="91" t="s">
        <v>86</v>
      </c>
      <c r="O47" s="91" t="s">
        <v>87</v>
      </c>
      <c r="P47" s="91" t="s">
        <v>88</v>
      </c>
      <c r="Q47" s="91" t="s">
        <v>88</v>
      </c>
      <c r="R47" s="91" t="s">
        <v>88</v>
      </c>
      <c r="S47" s="91" t="s">
        <v>88</v>
      </c>
      <c r="T47" s="91" t="s">
        <v>113</v>
      </c>
      <c r="U47" s="91" t="s">
        <v>745</v>
      </c>
      <c r="V47" s="91" t="s">
        <v>142</v>
      </c>
      <c r="W47" s="94" t="s">
        <v>693</v>
      </c>
      <c r="X47" s="82"/>
      <c r="Y47" s="81"/>
      <c r="Z47" s="82"/>
      <c r="AA47" s="81"/>
      <c r="AB47" s="91" t="s">
        <v>90</v>
      </c>
      <c r="AC47" s="91" t="s">
        <v>746</v>
      </c>
      <c r="AD47" s="134" t="s">
        <v>645</v>
      </c>
      <c r="AE47" s="106"/>
      <c r="AF47" s="102"/>
      <c r="AG47" s="103"/>
      <c r="AH47" s="102"/>
      <c r="AI47" s="103"/>
      <c r="AJ47" s="102"/>
      <c r="AK47" s="103"/>
      <c r="AL47" s="102"/>
      <c r="AM47" s="309" t="s">
        <v>741</v>
      </c>
      <c r="AN47" s="104"/>
      <c r="AO47" s="104"/>
      <c r="AP47" s="83" t="s">
        <v>659</v>
      </c>
      <c r="AQ47" s="67"/>
      <c r="AR47" s="95" t="str">
        <f t="shared" si="155"/>
        <v/>
      </c>
      <c r="AS47" s="96" t="str">
        <f t="shared" si="156"/>
        <v/>
      </c>
      <c r="AT47" s="97" t="str">
        <f t="shared" si="157"/>
        <v/>
      </c>
      <c r="AU47" s="179" t="str">
        <f t="shared" si="158"/>
        <v/>
      </c>
      <c r="AV47" s="96" t="str">
        <f t="shared" si="159"/>
        <v/>
      </c>
      <c r="AW47" s="187" t="str">
        <f t="shared" si="160"/>
        <v/>
      </c>
      <c r="AX47" s="95" t="str">
        <f t="shared" si="161"/>
        <v/>
      </c>
      <c r="AY47" s="96" t="str">
        <f t="shared" si="162"/>
        <v/>
      </c>
      <c r="AZ47" s="97" t="str">
        <f t="shared" si="163"/>
        <v/>
      </c>
      <c r="BA47" s="57"/>
      <c r="BB47" s="57"/>
      <c r="BC47" s="57"/>
      <c r="BD47" s="57"/>
      <c r="BE47" s="57"/>
      <c r="BF47" s="98" t="str">
        <f t="shared" si="164"/>
        <v>Afectat sau NU?</v>
      </c>
      <c r="BG47" s="96" t="str">
        <f t="shared" si="165"/>
        <v>-</v>
      </c>
      <c r="BH47" s="187" t="str">
        <f t="shared" si="166"/>
        <v>-</v>
      </c>
      <c r="BI47" s="98" t="str">
        <f t="shared" si="167"/>
        <v>Afectat sau NU?</v>
      </c>
      <c r="BJ47" s="96" t="str">
        <f t="shared" si="168"/>
        <v>-</v>
      </c>
      <c r="BK47" s="97" t="str">
        <f t="shared" si="169"/>
        <v>-</v>
      </c>
      <c r="BL47" s="195" t="str">
        <f t="shared" si="170"/>
        <v>Afectat sau NU?</v>
      </c>
      <c r="BM47" s="96" t="str">
        <f t="shared" si="171"/>
        <v>-</v>
      </c>
      <c r="BN47" s="97" t="str">
        <f t="shared" si="172"/>
        <v>-</v>
      </c>
    </row>
    <row r="48" spans="1:66" s="10" customFormat="1" ht="15" thickBot="1" x14ac:dyDescent="0.3">
      <c r="A48" s="139">
        <f t="shared" si="36"/>
        <v>33</v>
      </c>
      <c r="B48" s="140" t="s">
        <v>88</v>
      </c>
      <c r="C48" s="140" t="s">
        <v>81</v>
      </c>
      <c r="D48" s="141" t="s">
        <v>182</v>
      </c>
      <c r="E48" s="140">
        <v>40205</v>
      </c>
      <c r="F48" s="140" t="s">
        <v>91</v>
      </c>
      <c r="G48" s="140" t="s">
        <v>91</v>
      </c>
      <c r="H48" s="150">
        <v>543022.21</v>
      </c>
      <c r="I48" s="150">
        <v>463921.21</v>
      </c>
      <c r="J48" s="150">
        <v>543022.21</v>
      </c>
      <c r="K48" s="150">
        <v>463921.21</v>
      </c>
      <c r="L48" s="140" t="s">
        <v>88</v>
      </c>
      <c r="M48" s="140" t="s">
        <v>88</v>
      </c>
      <c r="N48" s="140" t="s">
        <v>183</v>
      </c>
      <c r="O48" s="140" t="s">
        <v>184</v>
      </c>
      <c r="P48" s="140" t="s">
        <v>88</v>
      </c>
      <c r="Q48" s="140" t="s">
        <v>88</v>
      </c>
      <c r="R48" s="140" t="s">
        <v>88</v>
      </c>
      <c r="S48" s="140" t="s">
        <v>88</v>
      </c>
      <c r="T48" s="140" t="s">
        <v>113</v>
      </c>
      <c r="U48" s="140"/>
      <c r="V48" s="140" t="s">
        <v>123</v>
      </c>
      <c r="W48" s="149" t="s">
        <v>125</v>
      </c>
      <c r="X48" s="142"/>
      <c r="Y48" s="143"/>
      <c r="Z48" s="142"/>
      <c r="AA48" s="143"/>
      <c r="AB48" s="140" t="s">
        <v>91</v>
      </c>
      <c r="AC48" s="140"/>
      <c r="AD48" s="163"/>
      <c r="AE48" s="144"/>
      <c r="AF48" s="145"/>
      <c r="AG48" s="146"/>
      <c r="AH48" s="145"/>
      <c r="AI48" s="146"/>
      <c r="AJ48" s="145"/>
      <c r="AK48" s="146"/>
      <c r="AL48" s="145"/>
      <c r="AM48" s="147"/>
      <c r="AN48" s="147"/>
      <c r="AO48" s="147"/>
      <c r="AP48" s="148" t="s">
        <v>660</v>
      </c>
      <c r="AQ48" s="67"/>
      <c r="AR48" s="158" t="str">
        <f t="shared" si="155"/>
        <v/>
      </c>
      <c r="AS48" s="159" t="str">
        <f t="shared" si="156"/>
        <v/>
      </c>
      <c r="AT48" s="160" t="str">
        <f t="shared" si="157"/>
        <v/>
      </c>
      <c r="AU48" s="183" t="str">
        <f t="shared" si="158"/>
        <v/>
      </c>
      <c r="AV48" s="159" t="str">
        <f t="shared" si="159"/>
        <v/>
      </c>
      <c r="AW48" s="191" t="str">
        <f t="shared" si="160"/>
        <v/>
      </c>
      <c r="AX48" s="158" t="str">
        <f t="shared" si="161"/>
        <v/>
      </c>
      <c r="AY48" s="159" t="str">
        <f t="shared" si="162"/>
        <v/>
      </c>
      <c r="AZ48" s="160" t="str">
        <f t="shared" si="163"/>
        <v/>
      </c>
      <c r="BA48" s="57"/>
      <c r="BB48" s="57"/>
      <c r="BC48" s="57"/>
      <c r="BD48" s="57"/>
      <c r="BE48" s="57"/>
      <c r="BF48" s="161" t="str">
        <f t="shared" si="164"/>
        <v>Afectat sau NU?</v>
      </c>
      <c r="BG48" s="159" t="str">
        <f t="shared" si="165"/>
        <v>-</v>
      </c>
      <c r="BH48" s="191" t="str">
        <f t="shared" si="166"/>
        <v>-</v>
      </c>
      <c r="BI48" s="161" t="str">
        <f t="shared" si="167"/>
        <v>Afectat sau NU?</v>
      </c>
      <c r="BJ48" s="159" t="str">
        <f t="shared" si="168"/>
        <v>-</v>
      </c>
      <c r="BK48" s="160" t="str">
        <f t="shared" si="169"/>
        <v>-</v>
      </c>
      <c r="BL48" s="197" t="str">
        <f t="shared" si="170"/>
        <v>Afectat sau NU?</v>
      </c>
      <c r="BM48" s="159" t="str">
        <f t="shared" si="171"/>
        <v>-</v>
      </c>
      <c r="BN48" s="160" t="str">
        <f t="shared" si="172"/>
        <v>-</v>
      </c>
    </row>
    <row r="49" spans="1:66" s="10" customFormat="1" ht="86.25" thickBot="1" x14ac:dyDescent="0.3">
      <c r="A49" s="139">
        <f t="shared" si="36"/>
        <v>34</v>
      </c>
      <c r="B49" s="140" t="s">
        <v>88</v>
      </c>
      <c r="C49" s="140" t="s">
        <v>81</v>
      </c>
      <c r="D49" s="141" t="s">
        <v>185</v>
      </c>
      <c r="E49" s="140">
        <v>40250</v>
      </c>
      <c r="F49" s="140" t="s">
        <v>189</v>
      </c>
      <c r="G49" s="140" t="s">
        <v>91</v>
      </c>
      <c r="H49" s="150">
        <v>536853.73</v>
      </c>
      <c r="I49" s="150">
        <v>468564.83</v>
      </c>
      <c r="J49" s="150">
        <v>536853.73</v>
      </c>
      <c r="K49" s="150">
        <v>468564.83</v>
      </c>
      <c r="L49" s="140" t="s">
        <v>88</v>
      </c>
      <c r="M49" s="140" t="s">
        <v>88</v>
      </c>
      <c r="N49" s="140" t="s">
        <v>187</v>
      </c>
      <c r="O49" s="140" t="s">
        <v>188</v>
      </c>
      <c r="P49" s="140" t="s">
        <v>88</v>
      </c>
      <c r="Q49" s="140" t="s">
        <v>88</v>
      </c>
      <c r="R49" s="140" t="s">
        <v>88</v>
      </c>
      <c r="S49" s="140" t="s">
        <v>88</v>
      </c>
      <c r="T49" s="140" t="s">
        <v>97</v>
      </c>
      <c r="U49" s="140" t="s">
        <v>364</v>
      </c>
      <c r="V49" s="140" t="s">
        <v>190</v>
      </c>
      <c r="W49" s="149" t="s">
        <v>89</v>
      </c>
      <c r="X49" s="142"/>
      <c r="Y49" s="143"/>
      <c r="Z49" s="142"/>
      <c r="AA49" s="143"/>
      <c r="AB49" s="140" t="s">
        <v>91</v>
      </c>
      <c r="AC49" s="140" t="s">
        <v>387</v>
      </c>
      <c r="AD49" s="163"/>
      <c r="AE49" s="144"/>
      <c r="AF49" s="145"/>
      <c r="AG49" s="146"/>
      <c r="AH49" s="145"/>
      <c r="AI49" s="146"/>
      <c r="AJ49" s="145"/>
      <c r="AK49" s="146"/>
      <c r="AL49" s="145"/>
      <c r="AM49" s="147"/>
      <c r="AN49" s="147"/>
      <c r="AO49" s="147"/>
      <c r="AP49" s="148" t="s">
        <v>394</v>
      </c>
      <c r="AQ49" s="67"/>
      <c r="AR49" s="158" t="str">
        <f t="shared" ref="AR49:AR50" si="173">IF(B49="X",IF(AN49="","Afectat sau NU?",IF(AN49="DA",IF(((AK49+AL49)-(AE49+AF49))*24&lt;-720,"Neinformat",((AK49+AL49)-(AE49+AF49))*24),"Nu a fost afectat producator/consumator")),"")</f>
        <v/>
      </c>
      <c r="AS49" s="159" t="str">
        <f t="shared" ref="AS49:AS50" si="174">IF(B49="X",IF(AN49="DA",IF(AR49&lt;6,LEN(TRIM(V49))-LEN(SUBSTITUTE(V49,CHAR(44),""))+1,0),"-"),"")</f>
        <v/>
      </c>
      <c r="AT49" s="160" t="str">
        <f t="shared" ref="AT49:AT50" si="175">IF(B49="X",IF(AN49="DA",LEN(TRIM(V49))-LEN(SUBSTITUTE(V49,CHAR(44),""))+1,"-"),"")</f>
        <v/>
      </c>
      <c r="AU49" s="183" t="str">
        <f t="shared" ref="AU49:AU50" si="176">IF(B49="X",IF(AN49="","Afectat sau NU?",IF(AN49="DA",IF(((AI49+AJ49)-(AE49+AF49))*24&lt;-720,"Neinformat",((AI49+AJ49)-(AE49+AF49))*24),"Nu a fost afectat producator/consumator")),"")</f>
        <v/>
      </c>
      <c r="AV49" s="159" t="str">
        <f t="shared" ref="AV49:AV50" si="177">IF(B49="X",IF(AN49="DA",IF(AU49&lt;6,LEN(TRIM(U49))-LEN(SUBSTITUTE(U49,CHAR(44),""))+1,0),"-"),"")</f>
        <v/>
      </c>
      <c r="AW49" s="191" t="str">
        <f t="shared" ref="AW49:AW50" si="178">IF(B49="X",IF(AN49="DA",LEN(TRIM(U49))-LEN(SUBSTITUTE(U49,CHAR(44),""))+1,"-"),"")</f>
        <v/>
      </c>
      <c r="AX49" s="158" t="str">
        <f t="shared" ref="AX49:AX50" si="179">IF(B49="X",IF(AN49="","Afectat sau NU?",IF(AN49="DA",((AG49+AH49)-(AE49+AF49))*24,"Nu a fost afectat producator/consumator")),"")</f>
        <v/>
      </c>
      <c r="AY49" s="159" t="str">
        <f t="shared" ref="AY49:AY50" si="180">IF(B49="X",IF(AN49="DA",IF(AX49&gt;24,IF(BA49="NU",0,LEN(TRIM(V49))-LEN(SUBSTITUTE(V49,CHAR(44),""))+1),0),"-"),"")</f>
        <v/>
      </c>
      <c r="AZ49" s="160" t="str">
        <f t="shared" ref="AZ49:AZ50" si="181">IF(B49="X",IF(AN49="DA",IF(AX49&gt;24,LEN(TRIM(V49))-LEN(SUBSTITUTE(V49,CHAR(44),""))+1,0),"-"),"")</f>
        <v/>
      </c>
      <c r="BA49" s="57"/>
      <c r="BB49" s="57"/>
      <c r="BC49" s="57"/>
      <c r="BD49" s="57"/>
      <c r="BE49" s="57"/>
      <c r="BF49" s="161" t="str">
        <f t="shared" ref="BF49:BF50" si="182">IF(C49="X",IF(AN49="","Afectat sau NU?",IF(AN49="DA",IF(AK49="","Neinformat",NETWORKDAYS(AK49+AL49,AE49+AF49,$BS$2:$BS$14)-2),"Nu a fost afectat producator/consumator")),"")</f>
        <v>Afectat sau NU?</v>
      </c>
      <c r="BG49" s="159" t="str">
        <f t="shared" ref="BG49:BG50" si="183">IF(C49="X",IF(AN49="DA",IF(AND(BF49&gt;=5,AK49&lt;&gt;""),LEN(TRIM(V49))-LEN(SUBSTITUTE(V49,CHAR(44),""))+1,0),"-"),"")</f>
        <v>-</v>
      </c>
      <c r="BH49" s="191" t="str">
        <f t="shared" ref="BH49:BH50" si="184">IF(C49="X",IF(AN49="DA",LEN(TRIM(V49))-LEN(SUBSTITUTE(V49,CHAR(44),""))+1,"-"),"")</f>
        <v>-</v>
      </c>
      <c r="BI49" s="161" t="str">
        <f t="shared" ref="BI49:BI50" si="185">IF(C49="X",IF(AN49="","Afectat sau NU?",IF(AN49="DA",IF(AI49="","Neinformat",NETWORKDAYS(AI49+AJ49,AE49+AF49,$BS$2:$BS$14)-2),"Nu a fost afectat producator/consumator")),"")</f>
        <v>Afectat sau NU?</v>
      </c>
      <c r="BJ49" s="159" t="str">
        <f t="shared" ref="BJ49:BJ50" si="186">IF(C49="X",IF(AN49="DA",IF(AND(BI49&gt;=5,AI49&lt;&gt;""),LEN(TRIM(U49))-LEN(SUBSTITUTE(U49,CHAR(44),""))+1,0),"-"),"")</f>
        <v>-</v>
      </c>
      <c r="BK49" s="160" t="str">
        <f t="shared" ref="BK49:BK50" si="187">IF(C49="X",IF(AN49="DA",LEN(TRIM(U49))-LEN(SUBSTITUTE(U49,CHAR(44),""))+1,"-"),"")</f>
        <v>-</v>
      </c>
      <c r="BL49" s="197" t="str">
        <f t="shared" ref="BL49:BL50" si="188">IF(C49="X",IF(AN49="","Afectat sau NU?",IF(AN49="DA",((AG49+AH49)-(Z49+AA49))*24,"Nu a fost afectat producator/consumator")),"")</f>
        <v>Afectat sau NU?</v>
      </c>
      <c r="BM49" s="159" t="str">
        <f t="shared" ref="BM49:BM50" si="189">IF(C49="X",IF(AN49&lt;&gt;"DA","-",IF(AND(AN49="DA",BL49&lt;=0),LEN(TRIM(V49))-LEN(SUBSTITUTE(V49,CHAR(44),""))+1+LEN(TRIM(U49))-LEN(SUBSTITUTE(U49,CHAR(44),""))+1,0)),"")</f>
        <v>-</v>
      </c>
      <c r="BN49" s="160" t="str">
        <f t="shared" ref="BN49:BN50" si="190">IF(C49="X",IF(AN49="DA",LEN(TRIM(V49))-LEN(SUBSTITUTE(V49,CHAR(44),""))+1+LEN(TRIM(U49))-LEN(SUBSTITUTE(U49,CHAR(44),""))+1,"-"),"")</f>
        <v>-</v>
      </c>
    </row>
    <row r="50" spans="1:66" s="10" customFormat="1" ht="57.75" thickBot="1" x14ac:dyDescent="0.3">
      <c r="A50" s="139">
        <f t="shared" si="36"/>
        <v>35</v>
      </c>
      <c r="B50" s="140" t="s">
        <v>88</v>
      </c>
      <c r="C50" s="140" t="s">
        <v>81</v>
      </c>
      <c r="D50" s="141" t="s">
        <v>186</v>
      </c>
      <c r="E50" s="317">
        <v>38143</v>
      </c>
      <c r="F50" s="317" t="s">
        <v>195</v>
      </c>
      <c r="G50" s="317" t="s">
        <v>194</v>
      </c>
      <c r="H50" s="319">
        <v>620967.59</v>
      </c>
      <c r="I50" s="319">
        <v>695527.58</v>
      </c>
      <c r="J50" s="319">
        <v>620967.59</v>
      </c>
      <c r="K50" s="319">
        <v>695527.58</v>
      </c>
      <c r="L50" s="140" t="s">
        <v>88</v>
      </c>
      <c r="M50" s="140" t="s">
        <v>88</v>
      </c>
      <c r="N50" s="317" t="s">
        <v>191</v>
      </c>
      <c r="O50" s="317" t="s">
        <v>192</v>
      </c>
      <c r="P50" s="140" t="s">
        <v>88</v>
      </c>
      <c r="Q50" s="140" t="s">
        <v>88</v>
      </c>
      <c r="R50" s="140" t="s">
        <v>88</v>
      </c>
      <c r="S50" s="140" t="s">
        <v>88</v>
      </c>
      <c r="T50" s="317" t="s">
        <v>113</v>
      </c>
      <c r="U50" s="140"/>
      <c r="V50" s="317" t="s">
        <v>193</v>
      </c>
      <c r="W50" s="318" t="s">
        <v>180</v>
      </c>
      <c r="X50" s="142"/>
      <c r="Y50" s="143"/>
      <c r="Z50" s="142"/>
      <c r="AA50" s="143"/>
      <c r="AB50" s="317" t="s">
        <v>90</v>
      </c>
      <c r="AC50" s="140" t="s">
        <v>677</v>
      </c>
      <c r="AD50" s="163"/>
      <c r="AE50" s="144"/>
      <c r="AF50" s="145"/>
      <c r="AG50" s="146"/>
      <c r="AH50" s="145"/>
      <c r="AI50" s="146"/>
      <c r="AJ50" s="145"/>
      <c r="AK50" s="146"/>
      <c r="AL50" s="145"/>
      <c r="AM50" s="147"/>
      <c r="AN50" s="147"/>
      <c r="AO50" s="147"/>
      <c r="AP50" s="148" t="s">
        <v>395</v>
      </c>
      <c r="AQ50" s="67"/>
      <c r="AR50" s="158" t="str">
        <f t="shared" si="173"/>
        <v/>
      </c>
      <c r="AS50" s="159" t="str">
        <f t="shared" si="174"/>
        <v/>
      </c>
      <c r="AT50" s="160" t="str">
        <f t="shared" si="175"/>
        <v/>
      </c>
      <c r="AU50" s="183" t="str">
        <f t="shared" si="176"/>
        <v/>
      </c>
      <c r="AV50" s="159" t="str">
        <f t="shared" si="177"/>
        <v/>
      </c>
      <c r="AW50" s="191" t="str">
        <f t="shared" si="178"/>
        <v/>
      </c>
      <c r="AX50" s="158" t="str">
        <f t="shared" si="179"/>
        <v/>
      </c>
      <c r="AY50" s="159" t="str">
        <f t="shared" si="180"/>
        <v/>
      </c>
      <c r="AZ50" s="160" t="str">
        <f t="shared" si="181"/>
        <v/>
      </c>
      <c r="BA50" s="57"/>
      <c r="BB50" s="57"/>
      <c r="BC50" s="57"/>
      <c r="BD50" s="57"/>
      <c r="BE50" s="57"/>
      <c r="BF50" s="161" t="str">
        <f t="shared" si="182"/>
        <v>Afectat sau NU?</v>
      </c>
      <c r="BG50" s="159" t="str">
        <f t="shared" si="183"/>
        <v>-</v>
      </c>
      <c r="BH50" s="191" t="str">
        <f t="shared" si="184"/>
        <v>-</v>
      </c>
      <c r="BI50" s="161" t="str">
        <f t="shared" si="185"/>
        <v>Afectat sau NU?</v>
      </c>
      <c r="BJ50" s="159" t="str">
        <f t="shared" si="186"/>
        <v>-</v>
      </c>
      <c r="BK50" s="160" t="str">
        <f t="shared" si="187"/>
        <v>-</v>
      </c>
      <c r="BL50" s="197" t="str">
        <f t="shared" si="188"/>
        <v>Afectat sau NU?</v>
      </c>
      <c r="BM50" s="159" t="str">
        <f t="shared" si="189"/>
        <v>-</v>
      </c>
      <c r="BN50" s="160" t="str">
        <f t="shared" si="190"/>
        <v>-</v>
      </c>
    </row>
    <row r="51" spans="1:66" s="10" customFormat="1" ht="29.25" thickBot="1" x14ac:dyDescent="0.3">
      <c r="A51" s="320">
        <f t="shared" si="36"/>
        <v>36</v>
      </c>
      <c r="B51" s="321" t="s">
        <v>88</v>
      </c>
      <c r="C51" s="321" t="s">
        <v>81</v>
      </c>
      <c r="D51" s="406" t="s">
        <v>196</v>
      </c>
      <c r="E51" s="321">
        <v>88001</v>
      </c>
      <c r="F51" s="321" t="s">
        <v>198</v>
      </c>
      <c r="G51" s="321" t="s">
        <v>199</v>
      </c>
      <c r="H51" s="407">
        <v>357044.71</v>
      </c>
      <c r="I51" s="407">
        <v>442838.66</v>
      </c>
      <c r="J51" s="407">
        <v>357044.71</v>
      </c>
      <c r="K51" s="407">
        <v>442838.66</v>
      </c>
      <c r="L51" s="321" t="s">
        <v>88</v>
      </c>
      <c r="M51" s="321" t="s">
        <v>88</v>
      </c>
      <c r="N51" s="321" t="s">
        <v>197</v>
      </c>
      <c r="O51" s="321" t="s">
        <v>198</v>
      </c>
      <c r="P51" s="321" t="s">
        <v>88</v>
      </c>
      <c r="Q51" s="321" t="s">
        <v>88</v>
      </c>
      <c r="R51" s="321" t="s">
        <v>88</v>
      </c>
      <c r="S51" s="321" t="s">
        <v>88</v>
      </c>
      <c r="T51" s="321" t="s">
        <v>113</v>
      </c>
      <c r="U51" s="321"/>
      <c r="V51" s="321" t="s">
        <v>142</v>
      </c>
      <c r="W51" s="408" t="s">
        <v>648</v>
      </c>
      <c r="X51" s="326"/>
      <c r="Y51" s="327"/>
      <c r="Z51" s="326"/>
      <c r="AA51" s="327"/>
      <c r="AB51" s="321" t="s">
        <v>200</v>
      </c>
      <c r="AC51" s="321"/>
      <c r="AD51" s="328" t="s">
        <v>951</v>
      </c>
      <c r="AE51" s="144"/>
      <c r="AF51" s="145"/>
      <c r="AG51" s="146"/>
      <c r="AH51" s="145"/>
      <c r="AI51" s="146"/>
      <c r="AJ51" s="145"/>
      <c r="AK51" s="146"/>
      <c r="AL51" s="145"/>
      <c r="AM51" s="147"/>
      <c r="AN51" s="147"/>
      <c r="AO51" s="147"/>
      <c r="AP51" s="148" t="s">
        <v>661</v>
      </c>
      <c r="AQ51" s="67"/>
      <c r="AR51" s="158" t="str">
        <f t="shared" ref="AR51:AR55" si="191">IF(B51="X",IF(AN51="","Afectat sau NU?",IF(AN51="DA",IF(((AK51+AL51)-(AE51+AF51))*24&lt;-720,"Neinformat",((AK51+AL51)-(AE51+AF51))*24),"Nu a fost afectat producator/consumator")),"")</f>
        <v/>
      </c>
      <c r="AS51" s="159" t="str">
        <f t="shared" ref="AS51:AS55" si="192">IF(B51="X",IF(AN51="DA",IF(AR51&lt;6,LEN(TRIM(V51))-LEN(SUBSTITUTE(V51,CHAR(44),""))+1,0),"-"),"")</f>
        <v/>
      </c>
      <c r="AT51" s="160" t="str">
        <f t="shared" ref="AT51:AT55" si="193">IF(B51="X",IF(AN51="DA",LEN(TRIM(V51))-LEN(SUBSTITUTE(V51,CHAR(44),""))+1,"-"),"")</f>
        <v/>
      </c>
      <c r="AU51" s="183" t="str">
        <f t="shared" ref="AU51:AU55" si="194">IF(B51="X",IF(AN51="","Afectat sau NU?",IF(AN51="DA",IF(((AI51+AJ51)-(AE51+AF51))*24&lt;-720,"Neinformat",((AI51+AJ51)-(AE51+AF51))*24),"Nu a fost afectat producator/consumator")),"")</f>
        <v/>
      </c>
      <c r="AV51" s="159" t="str">
        <f t="shared" ref="AV51:AV55" si="195">IF(B51="X",IF(AN51="DA",IF(AU51&lt;6,LEN(TRIM(U51))-LEN(SUBSTITUTE(U51,CHAR(44),""))+1,0),"-"),"")</f>
        <v/>
      </c>
      <c r="AW51" s="191" t="str">
        <f t="shared" ref="AW51:AW55" si="196">IF(B51="X",IF(AN51="DA",LEN(TRIM(U51))-LEN(SUBSTITUTE(U51,CHAR(44),""))+1,"-"),"")</f>
        <v/>
      </c>
      <c r="AX51" s="158" t="str">
        <f t="shared" ref="AX51:AX55" si="197">IF(B51="X",IF(AN51="","Afectat sau NU?",IF(AN51="DA",((AG51+AH51)-(AE51+AF51))*24,"Nu a fost afectat producator/consumator")),"")</f>
        <v/>
      </c>
      <c r="AY51" s="159" t="str">
        <f t="shared" ref="AY51:AY55" si="198">IF(B51="X",IF(AN51="DA",IF(AX51&gt;24,IF(BA51="NU",0,LEN(TRIM(V51))-LEN(SUBSTITUTE(V51,CHAR(44),""))+1),0),"-"),"")</f>
        <v/>
      </c>
      <c r="AZ51" s="160" t="str">
        <f t="shared" ref="AZ51:AZ55" si="199">IF(B51="X",IF(AN51="DA",IF(AX51&gt;24,LEN(TRIM(V51))-LEN(SUBSTITUTE(V51,CHAR(44),""))+1,0),"-"),"")</f>
        <v/>
      </c>
      <c r="BA51" s="57"/>
      <c r="BB51" s="57"/>
      <c r="BC51" s="57"/>
      <c r="BD51" s="57"/>
      <c r="BE51" s="57"/>
      <c r="BF51" s="161" t="str">
        <f t="shared" ref="BF51:BF55" si="200">IF(C51="X",IF(AN51="","Afectat sau NU?",IF(AN51="DA",IF(AK51="","Neinformat",NETWORKDAYS(AK51+AL51,AE51+AF51,$BS$2:$BS$14)-2),"Nu a fost afectat producator/consumator")),"")</f>
        <v>Afectat sau NU?</v>
      </c>
      <c r="BG51" s="159" t="str">
        <f t="shared" ref="BG51:BG55" si="201">IF(C51="X",IF(AN51="DA",IF(AND(BF51&gt;=5,AK51&lt;&gt;""),LEN(TRIM(V51))-LEN(SUBSTITUTE(V51,CHAR(44),""))+1,0),"-"),"")</f>
        <v>-</v>
      </c>
      <c r="BH51" s="191" t="str">
        <f t="shared" ref="BH51:BH55" si="202">IF(C51="X",IF(AN51="DA",LEN(TRIM(V51))-LEN(SUBSTITUTE(V51,CHAR(44),""))+1,"-"),"")</f>
        <v>-</v>
      </c>
      <c r="BI51" s="161" t="str">
        <f t="shared" ref="BI51:BI55" si="203">IF(C51="X",IF(AN51="","Afectat sau NU?",IF(AN51="DA",IF(AI51="","Neinformat",NETWORKDAYS(AI51+AJ51,AE51+AF51,$BS$2:$BS$14)-2),"Nu a fost afectat producator/consumator")),"")</f>
        <v>Afectat sau NU?</v>
      </c>
      <c r="BJ51" s="159" t="str">
        <f t="shared" ref="BJ51:BJ55" si="204">IF(C51="X",IF(AN51="DA",IF(AND(BI51&gt;=5,AI51&lt;&gt;""),LEN(TRIM(U51))-LEN(SUBSTITUTE(U51,CHAR(44),""))+1,0),"-"),"")</f>
        <v>-</v>
      </c>
      <c r="BK51" s="160" t="str">
        <f t="shared" ref="BK51:BK55" si="205">IF(C51="X",IF(AN51="DA",LEN(TRIM(U51))-LEN(SUBSTITUTE(U51,CHAR(44),""))+1,"-"),"")</f>
        <v>-</v>
      </c>
      <c r="BL51" s="197" t="str">
        <f t="shared" ref="BL51:BL55" si="206">IF(C51="X",IF(AN51="","Afectat sau NU?",IF(AN51="DA",((AG51+AH51)-(Z51+AA51))*24,"Nu a fost afectat producator/consumator")),"")</f>
        <v>Afectat sau NU?</v>
      </c>
      <c r="BM51" s="159" t="str">
        <f t="shared" ref="BM51:BM55" si="207">IF(C51="X",IF(AN51&lt;&gt;"DA","-",IF(AND(AN51="DA",BL51&lt;=0),LEN(TRIM(V51))-LEN(SUBSTITUTE(V51,CHAR(44),""))+1+LEN(TRIM(U51))-LEN(SUBSTITUTE(U51,CHAR(44),""))+1,0)),"")</f>
        <v>-</v>
      </c>
      <c r="BN51" s="160" t="str">
        <f t="shared" ref="BN51:BN55" si="208">IF(C51="X",IF(AN51="DA",LEN(TRIM(V51))-LEN(SUBSTITUTE(V51,CHAR(44),""))+1+LEN(TRIM(U51))-LEN(SUBSTITUTE(U51,CHAR(44),""))+1,"-"),"")</f>
        <v>-</v>
      </c>
    </row>
    <row r="52" spans="1:66" s="10" customFormat="1" ht="57" x14ac:dyDescent="0.25">
      <c r="A52" s="173">
        <f>A51+1</f>
        <v>37</v>
      </c>
      <c r="B52" s="59" t="s">
        <v>88</v>
      </c>
      <c r="C52" s="59" t="s">
        <v>81</v>
      </c>
      <c r="D52" s="60" t="s">
        <v>201</v>
      </c>
      <c r="E52" s="59">
        <v>102044</v>
      </c>
      <c r="F52" s="59" t="s">
        <v>202</v>
      </c>
      <c r="G52" s="59" t="s">
        <v>203</v>
      </c>
      <c r="H52" s="61">
        <v>574454.57999999996</v>
      </c>
      <c r="I52" s="61">
        <v>318647.90000000002</v>
      </c>
      <c r="J52" s="61">
        <v>574454.57999999996</v>
      </c>
      <c r="K52" s="61">
        <v>318647.90000000002</v>
      </c>
      <c r="L52" s="59" t="s">
        <v>88</v>
      </c>
      <c r="M52" s="59" t="s">
        <v>88</v>
      </c>
      <c r="N52" s="59" t="s">
        <v>204</v>
      </c>
      <c r="O52" s="59" t="s">
        <v>202</v>
      </c>
      <c r="P52" s="59" t="s">
        <v>88</v>
      </c>
      <c r="Q52" s="59" t="s">
        <v>88</v>
      </c>
      <c r="R52" s="59" t="s">
        <v>88</v>
      </c>
      <c r="S52" s="59" t="s">
        <v>88</v>
      </c>
      <c r="T52" s="59" t="s">
        <v>113</v>
      </c>
      <c r="U52" s="59"/>
      <c r="V52" s="59" t="s">
        <v>123</v>
      </c>
      <c r="W52" s="62" t="s">
        <v>810</v>
      </c>
      <c r="X52" s="63"/>
      <c r="Y52" s="64"/>
      <c r="Z52" s="63"/>
      <c r="AA52" s="64"/>
      <c r="AB52" s="59" t="s">
        <v>210</v>
      </c>
      <c r="AC52" s="59"/>
      <c r="AD52" s="133" t="s">
        <v>812</v>
      </c>
      <c r="AE52" s="135"/>
      <c r="AF52" s="136"/>
      <c r="AG52" s="137"/>
      <c r="AH52" s="136"/>
      <c r="AI52" s="137"/>
      <c r="AJ52" s="136"/>
      <c r="AK52" s="137"/>
      <c r="AL52" s="136"/>
      <c r="AM52" s="138"/>
      <c r="AN52" s="138"/>
      <c r="AO52" s="65"/>
      <c r="AP52" s="66" t="s">
        <v>662</v>
      </c>
      <c r="AQ52" s="67"/>
      <c r="AR52" s="174" t="str">
        <f t="shared" si="191"/>
        <v/>
      </c>
      <c r="AS52" s="175" t="str">
        <f t="shared" si="192"/>
        <v/>
      </c>
      <c r="AT52" s="176" t="str">
        <f t="shared" si="193"/>
        <v/>
      </c>
      <c r="AU52" s="184" t="str">
        <f t="shared" si="194"/>
        <v/>
      </c>
      <c r="AV52" s="175" t="str">
        <f t="shared" si="195"/>
        <v/>
      </c>
      <c r="AW52" s="192" t="str">
        <f t="shared" si="196"/>
        <v/>
      </c>
      <c r="AX52" s="174" t="str">
        <f t="shared" si="197"/>
        <v/>
      </c>
      <c r="AY52" s="175" t="str">
        <f t="shared" si="198"/>
        <v/>
      </c>
      <c r="AZ52" s="176" t="str">
        <f t="shared" si="199"/>
        <v/>
      </c>
      <c r="BA52" s="57"/>
      <c r="BB52" s="57"/>
      <c r="BC52" s="57"/>
      <c r="BD52" s="57"/>
      <c r="BE52" s="57"/>
      <c r="BF52" s="193" t="str">
        <f t="shared" si="200"/>
        <v>Afectat sau NU?</v>
      </c>
      <c r="BG52" s="175" t="str">
        <f t="shared" si="201"/>
        <v>-</v>
      </c>
      <c r="BH52" s="192" t="str">
        <f t="shared" si="202"/>
        <v>-</v>
      </c>
      <c r="BI52" s="193" t="str">
        <f t="shared" si="203"/>
        <v>Afectat sau NU?</v>
      </c>
      <c r="BJ52" s="175" t="str">
        <f t="shared" si="204"/>
        <v>-</v>
      </c>
      <c r="BK52" s="176" t="str">
        <f t="shared" si="205"/>
        <v>-</v>
      </c>
      <c r="BL52" s="198" t="str">
        <f t="shared" si="206"/>
        <v>Afectat sau NU?</v>
      </c>
      <c r="BM52" s="175" t="str">
        <f t="shared" si="207"/>
        <v>-</v>
      </c>
      <c r="BN52" s="176" t="str">
        <f t="shared" si="208"/>
        <v>-</v>
      </c>
    </row>
    <row r="53" spans="1:66" s="10" customFormat="1" ht="57" x14ac:dyDescent="0.25">
      <c r="A53" s="72">
        <f>A52+1</f>
        <v>38</v>
      </c>
      <c r="B53" s="165" t="s">
        <v>88</v>
      </c>
      <c r="C53" s="165" t="s">
        <v>81</v>
      </c>
      <c r="D53" s="166" t="s">
        <v>201</v>
      </c>
      <c r="E53" s="165">
        <v>102044</v>
      </c>
      <c r="F53" s="165" t="s">
        <v>202</v>
      </c>
      <c r="G53" s="165" t="s">
        <v>203</v>
      </c>
      <c r="H53" s="167">
        <v>574454.57999999996</v>
      </c>
      <c r="I53" s="167">
        <v>318647.90000000002</v>
      </c>
      <c r="J53" s="167">
        <v>574454.57999999996</v>
      </c>
      <c r="K53" s="167">
        <v>318647.90000000002</v>
      </c>
      <c r="L53" s="165" t="s">
        <v>88</v>
      </c>
      <c r="M53" s="165" t="s">
        <v>88</v>
      </c>
      <c r="N53" s="165" t="s">
        <v>205</v>
      </c>
      <c r="O53" s="165" t="s">
        <v>206</v>
      </c>
      <c r="P53" s="165" t="s">
        <v>88</v>
      </c>
      <c r="Q53" s="165" t="s">
        <v>88</v>
      </c>
      <c r="R53" s="165" t="s">
        <v>88</v>
      </c>
      <c r="S53" s="165" t="s">
        <v>88</v>
      </c>
      <c r="T53" s="165" t="s">
        <v>113</v>
      </c>
      <c r="U53" s="165"/>
      <c r="V53" s="165" t="s">
        <v>209</v>
      </c>
      <c r="W53" s="389" t="s">
        <v>811</v>
      </c>
      <c r="X53" s="118"/>
      <c r="Y53" s="117"/>
      <c r="Z53" s="118"/>
      <c r="AA53" s="117"/>
      <c r="AB53" s="165" t="s">
        <v>210</v>
      </c>
      <c r="AC53" s="165"/>
      <c r="AD53" s="168" t="s">
        <v>812</v>
      </c>
      <c r="AE53" s="169"/>
      <c r="AF53" s="170"/>
      <c r="AG53" s="171"/>
      <c r="AH53" s="170"/>
      <c r="AI53" s="171"/>
      <c r="AJ53" s="170"/>
      <c r="AK53" s="171"/>
      <c r="AL53" s="170"/>
      <c r="AM53" s="172"/>
      <c r="AN53" s="172"/>
      <c r="AO53" s="119"/>
      <c r="AP53" s="120" t="s">
        <v>662</v>
      </c>
      <c r="AQ53" s="67"/>
      <c r="AR53" s="86" t="str">
        <f t="shared" ref="AR53" si="209">IF(B53="X",IF(AN53="","Afectat sau NU?",IF(AN53="DA",IF(((AK53+AL53)-(AE53+AF53))*24&lt;-720,"Neinformat",((AK53+AL53)-(AE53+AF53))*24),"Nu a fost afectat producator/consumator")),"")</f>
        <v/>
      </c>
      <c r="AS53" s="87" t="str">
        <f t="shared" ref="AS53" si="210">IF(B53="X",IF(AN53="DA",IF(AR53&lt;6,LEN(TRIM(V53))-LEN(SUBSTITUTE(V53,CHAR(44),""))+1,0),"-"),"")</f>
        <v/>
      </c>
      <c r="AT53" s="88" t="str">
        <f t="shared" ref="AT53" si="211">IF(B53="X",IF(AN53="DA",LEN(TRIM(V53))-LEN(SUBSTITUTE(V53,CHAR(44),""))+1,"-"),"")</f>
        <v/>
      </c>
      <c r="AU53" s="178" t="str">
        <f t="shared" ref="AU53" si="212">IF(B53="X",IF(AN53="","Afectat sau NU?",IF(AN53="DA",IF(((AI53+AJ53)-(AE53+AF53))*24&lt;-720,"Neinformat",((AI53+AJ53)-(AE53+AF53))*24),"Nu a fost afectat producator/consumator")),"")</f>
        <v/>
      </c>
      <c r="AV53" s="87" t="str">
        <f t="shared" ref="AV53" si="213">IF(B53="X",IF(AN53="DA",IF(AU53&lt;6,LEN(TRIM(U53))-LEN(SUBSTITUTE(U53,CHAR(44),""))+1,0),"-"),"")</f>
        <v/>
      </c>
      <c r="AW53" s="186" t="str">
        <f t="shared" ref="AW53" si="214">IF(B53="X",IF(AN53="DA",LEN(TRIM(U53))-LEN(SUBSTITUTE(U53,CHAR(44),""))+1,"-"),"")</f>
        <v/>
      </c>
      <c r="AX53" s="86" t="str">
        <f t="shared" ref="AX53" si="215">IF(B53="X",IF(AN53="","Afectat sau NU?",IF(AN53="DA",((AG53+AH53)-(AE53+AF53))*24,"Nu a fost afectat producator/consumator")),"")</f>
        <v/>
      </c>
      <c r="AY53" s="87" t="str">
        <f t="shared" ref="AY53" si="216">IF(B53="X",IF(AN53="DA",IF(AX53&gt;24,IF(BA53="NU",0,LEN(TRIM(V53))-LEN(SUBSTITUTE(V53,CHAR(44),""))+1),0),"-"),"")</f>
        <v/>
      </c>
      <c r="AZ53" s="88" t="str">
        <f t="shared" ref="AZ53" si="217">IF(B53="X",IF(AN53="DA",IF(AX53&gt;24,LEN(TRIM(V53))-LEN(SUBSTITUTE(V53,CHAR(44),""))+1,0),"-"),"")</f>
        <v/>
      </c>
      <c r="BA53" s="57"/>
      <c r="BB53" s="57"/>
      <c r="BC53" s="57"/>
      <c r="BD53" s="57"/>
      <c r="BE53" s="57"/>
      <c r="BF53" s="89" t="str">
        <f t="shared" ref="BF53" si="218">IF(C53="X",IF(AN53="","Afectat sau NU?",IF(AN53="DA",IF(AK53="","Neinformat",NETWORKDAYS(AK53+AL53,AE53+AF53,$BS$2:$BS$14)-2),"Nu a fost afectat producator/consumator")),"")</f>
        <v>Afectat sau NU?</v>
      </c>
      <c r="BG53" s="87" t="str">
        <f t="shared" ref="BG53" si="219">IF(C53="X",IF(AN53="DA",IF(AND(BF53&gt;=5,AK53&lt;&gt;""),LEN(TRIM(V53))-LEN(SUBSTITUTE(V53,CHAR(44),""))+1,0),"-"),"")</f>
        <v>-</v>
      </c>
      <c r="BH53" s="186" t="str">
        <f t="shared" ref="BH53" si="220">IF(C53="X",IF(AN53="DA",LEN(TRIM(V53))-LEN(SUBSTITUTE(V53,CHAR(44),""))+1,"-"),"")</f>
        <v>-</v>
      </c>
      <c r="BI53" s="89" t="str">
        <f t="shared" ref="BI53" si="221">IF(C53="X",IF(AN53="","Afectat sau NU?",IF(AN53="DA",IF(AI53="","Neinformat",NETWORKDAYS(AI53+AJ53,AE53+AF53,$BS$2:$BS$14)-2),"Nu a fost afectat producator/consumator")),"")</f>
        <v>Afectat sau NU?</v>
      </c>
      <c r="BJ53" s="87" t="str">
        <f t="shared" ref="BJ53" si="222">IF(C53="X",IF(AN53="DA",IF(AND(BI53&gt;=5,AI53&lt;&gt;""),LEN(TRIM(U53))-LEN(SUBSTITUTE(U53,CHAR(44),""))+1,0),"-"),"")</f>
        <v>-</v>
      </c>
      <c r="BK53" s="88" t="str">
        <f t="shared" ref="BK53" si="223">IF(C53="X",IF(AN53="DA",LEN(TRIM(U53))-LEN(SUBSTITUTE(U53,CHAR(44),""))+1,"-"),"")</f>
        <v>-</v>
      </c>
      <c r="BL53" s="194" t="str">
        <f t="shared" ref="BL53" si="224">IF(C53="X",IF(AN53="","Afectat sau NU?",IF(AN53="DA",((AG53+AH53)-(Z53+AA53))*24,"Nu a fost afectat producator/consumator")),"")</f>
        <v>Afectat sau NU?</v>
      </c>
      <c r="BM53" s="87" t="str">
        <f t="shared" ref="BM53" si="225">IF(C53="X",IF(AN53&lt;&gt;"DA","-",IF(AND(AN53="DA",BL53&lt;=0),LEN(TRIM(V53))-LEN(SUBSTITUTE(V53,CHAR(44),""))+1+LEN(TRIM(U53))-LEN(SUBSTITUTE(U53,CHAR(44),""))+1,0)),"")</f>
        <v>-</v>
      </c>
      <c r="BN53" s="88" t="str">
        <f t="shared" ref="BN53" si="226">IF(C53="X",IF(AN53="DA",LEN(TRIM(V53))-LEN(SUBSTITUTE(V53,CHAR(44),""))+1+LEN(TRIM(U53))-LEN(SUBSTITUTE(U53,CHAR(44),""))+1,"-"),"")</f>
        <v>-</v>
      </c>
    </row>
    <row r="54" spans="1:66" s="10" customFormat="1" ht="57.75" thickBot="1" x14ac:dyDescent="0.3">
      <c r="A54" s="125">
        <f>A53+1</f>
        <v>39</v>
      </c>
      <c r="B54" s="91" t="s">
        <v>88</v>
      </c>
      <c r="C54" s="91" t="s">
        <v>81</v>
      </c>
      <c r="D54" s="92" t="s">
        <v>201</v>
      </c>
      <c r="E54" s="91">
        <v>102044</v>
      </c>
      <c r="F54" s="91" t="s">
        <v>202</v>
      </c>
      <c r="G54" s="91" t="s">
        <v>203</v>
      </c>
      <c r="H54" s="93">
        <v>574454.57999999996</v>
      </c>
      <c r="I54" s="93">
        <v>318647.90000000002</v>
      </c>
      <c r="J54" s="93">
        <v>574454.57999999996</v>
      </c>
      <c r="K54" s="93">
        <v>318647.90000000002</v>
      </c>
      <c r="L54" s="91" t="s">
        <v>88</v>
      </c>
      <c r="M54" s="91" t="s">
        <v>88</v>
      </c>
      <c r="N54" s="91" t="s">
        <v>207</v>
      </c>
      <c r="O54" s="91" t="s">
        <v>208</v>
      </c>
      <c r="P54" s="91" t="s">
        <v>88</v>
      </c>
      <c r="Q54" s="91" t="s">
        <v>88</v>
      </c>
      <c r="R54" s="91" t="s">
        <v>88</v>
      </c>
      <c r="S54" s="91" t="s">
        <v>88</v>
      </c>
      <c r="T54" s="91" t="s">
        <v>113</v>
      </c>
      <c r="U54" s="91"/>
      <c r="V54" s="91" t="s">
        <v>209</v>
      </c>
      <c r="W54" s="390" t="s">
        <v>811</v>
      </c>
      <c r="X54" s="82"/>
      <c r="Y54" s="81"/>
      <c r="Z54" s="82"/>
      <c r="AA54" s="81"/>
      <c r="AB54" s="91" t="s">
        <v>210</v>
      </c>
      <c r="AC54" s="91"/>
      <c r="AD54" s="134" t="s">
        <v>812</v>
      </c>
      <c r="AE54" s="106"/>
      <c r="AF54" s="102"/>
      <c r="AG54" s="103"/>
      <c r="AH54" s="102"/>
      <c r="AI54" s="103"/>
      <c r="AJ54" s="102"/>
      <c r="AK54" s="103"/>
      <c r="AL54" s="102"/>
      <c r="AM54" s="104"/>
      <c r="AN54" s="104"/>
      <c r="AO54" s="104"/>
      <c r="AP54" s="83" t="s">
        <v>662</v>
      </c>
      <c r="AQ54" s="67"/>
      <c r="AR54" s="95" t="str">
        <f t="shared" si="191"/>
        <v/>
      </c>
      <c r="AS54" s="96" t="str">
        <f t="shared" si="192"/>
        <v/>
      </c>
      <c r="AT54" s="97" t="str">
        <f t="shared" si="193"/>
        <v/>
      </c>
      <c r="AU54" s="179" t="str">
        <f t="shared" si="194"/>
        <v/>
      </c>
      <c r="AV54" s="96" t="str">
        <f t="shared" si="195"/>
        <v/>
      </c>
      <c r="AW54" s="187" t="str">
        <f t="shared" si="196"/>
        <v/>
      </c>
      <c r="AX54" s="95" t="str">
        <f t="shared" si="197"/>
        <v/>
      </c>
      <c r="AY54" s="96" t="str">
        <f t="shared" si="198"/>
        <v/>
      </c>
      <c r="AZ54" s="97" t="str">
        <f t="shared" si="199"/>
        <v/>
      </c>
      <c r="BA54" s="57"/>
      <c r="BB54" s="57"/>
      <c r="BC54" s="57"/>
      <c r="BD54" s="57"/>
      <c r="BE54" s="57"/>
      <c r="BF54" s="98" t="str">
        <f t="shared" si="200"/>
        <v>Afectat sau NU?</v>
      </c>
      <c r="BG54" s="96" t="str">
        <f t="shared" si="201"/>
        <v>-</v>
      </c>
      <c r="BH54" s="187" t="str">
        <f t="shared" si="202"/>
        <v>-</v>
      </c>
      <c r="BI54" s="98" t="str">
        <f t="shared" si="203"/>
        <v>Afectat sau NU?</v>
      </c>
      <c r="BJ54" s="96" t="str">
        <f t="shared" si="204"/>
        <v>-</v>
      </c>
      <c r="BK54" s="97" t="str">
        <f t="shared" si="205"/>
        <v>-</v>
      </c>
      <c r="BL54" s="195" t="str">
        <f t="shared" si="206"/>
        <v>Afectat sau NU?</v>
      </c>
      <c r="BM54" s="96" t="str">
        <f t="shared" si="207"/>
        <v>-</v>
      </c>
      <c r="BN54" s="97" t="str">
        <f t="shared" si="208"/>
        <v>-</v>
      </c>
    </row>
    <row r="55" spans="1:66" s="10" customFormat="1" ht="57.75" thickBot="1" x14ac:dyDescent="0.3">
      <c r="A55" s="139">
        <f t="shared" si="36"/>
        <v>40</v>
      </c>
      <c r="B55" s="140" t="s">
        <v>88</v>
      </c>
      <c r="C55" s="140" t="s">
        <v>81</v>
      </c>
      <c r="D55" s="141" t="s">
        <v>211</v>
      </c>
      <c r="E55" s="140">
        <v>97688</v>
      </c>
      <c r="F55" s="140" t="s">
        <v>212</v>
      </c>
      <c r="G55" s="140" t="s">
        <v>213</v>
      </c>
      <c r="H55" s="150">
        <v>682858.38</v>
      </c>
      <c r="I55" s="150">
        <v>636181.85</v>
      </c>
      <c r="J55" s="150">
        <v>682858.38</v>
      </c>
      <c r="K55" s="150">
        <v>636181.85</v>
      </c>
      <c r="L55" s="140" t="s">
        <v>88</v>
      </c>
      <c r="M55" s="140" t="s">
        <v>88</v>
      </c>
      <c r="N55" s="140" t="s">
        <v>214</v>
      </c>
      <c r="O55" s="140" t="s">
        <v>212</v>
      </c>
      <c r="P55" s="140" t="s">
        <v>88</v>
      </c>
      <c r="Q55" s="140" t="s">
        <v>88</v>
      </c>
      <c r="R55" s="140" t="s">
        <v>88</v>
      </c>
      <c r="S55" s="140" t="s">
        <v>88</v>
      </c>
      <c r="T55" s="140" t="s">
        <v>113</v>
      </c>
      <c r="U55" s="140"/>
      <c r="V55" s="140" t="s">
        <v>142</v>
      </c>
      <c r="W55" s="149" t="s">
        <v>949</v>
      </c>
      <c r="X55" s="142"/>
      <c r="Y55" s="143"/>
      <c r="Z55" s="142"/>
      <c r="AA55" s="143"/>
      <c r="AB55" s="140" t="s">
        <v>90</v>
      </c>
      <c r="AC55" s="140"/>
      <c r="AD55" s="163" t="s">
        <v>950</v>
      </c>
      <c r="AE55" s="144"/>
      <c r="AF55" s="145"/>
      <c r="AG55" s="146"/>
      <c r="AH55" s="145"/>
      <c r="AI55" s="146"/>
      <c r="AJ55" s="145"/>
      <c r="AK55" s="146"/>
      <c r="AL55" s="145"/>
      <c r="AM55" s="147"/>
      <c r="AN55" s="147"/>
      <c r="AO55" s="147"/>
      <c r="AP55" s="148" t="s">
        <v>682</v>
      </c>
      <c r="AQ55" s="67"/>
      <c r="AR55" s="158" t="str">
        <f t="shared" si="191"/>
        <v/>
      </c>
      <c r="AS55" s="159" t="str">
        <f t="shared" si="192"/>
        <v/>
      </c>
      <c r="AT55" s="160" t="str">
        <f t="shared" si="193"/>
        <v/>
      </c>
      <c r="AU55" s="183" t="str">
        <f t="shared" si="194"/>
        <v/>
      </c>
      <c r="AV55" s="159" t="str">
        <f t="shared" si="195"/>
        <v/>
      </c>
      <c r="AW55" s="191" t="str">
        <f t="shared" si="196"/>
        <v/>
      </c>
      <c r="AX55" s="158" t="str">
        <f t="shared" si="197"/>
        <v/>
      </c>
      <c r="AY55" s="159" t="str">
        <f t="shared" si="198"/>
        <v/>
      </c>
      <c r="AZ55" s="160" t="str">
        <f t="shared" si="199"/>
        <v/>
      </c>
      <c r="BA55" s="57"/>
      <c r="BB55" s="57"/>
      <c r="BC55" s="57"/>
      <c r="BD55" s="57"/>
      <c r="BE55" s="57"/>
      <c r="BF55" s="161" t="str">
        <f t="shared" si="200"/>
        <v>Afectat sau NU?</v>
      </c>
      <c r="BG55" s="159" t="str">
        <f t="shared" si="201"/>
        <v>-</v>
      </c>
      <c r="BH55" s="191" t="str">
        <f t="shared" si="202"/>
        <v>-</v>
      </c>
      <c r="BI55" s="161" t="str">
        <f t="shared" si="203"/>
        <v>Afectat sau NU?</v>
      </c>
      <c r="BJ55" s="159" t="str">
        <f t="shared" si="204"/>
        <v>-</v>
      </c>
      <c r="BK55" s="160" t="str">
        <f t="shared" si="205"/>
        <v>-</v>
      </c>
      <c r="BL55" s="197" t="str">
        <f t="shared" si="206"/>
        <v>Afectat sau NU?</v>
      </c>
      <c r="BM55" s="159" t="str">
        <f t="shared" si="207"/>
        <v>-</v>
      </c>
      <c r="BN55" s="160" t="str">
        <f t="shared" si="208"/>
        <v>-</v>
      </c>
    </row>
    <row r="56" spans="1:66" s="10" customFormat="1" ht="57.75" thickBot="1" x14ac:dyDescent="0.3">
      <c r="A56" s="139">
        <f t="shared" si="36"/>
        <v>41</v>
      </c>
      <c r="B56" s="140" t="s">
        <v>88</v>
      </c>
      <c r="C56" s="140" t="s">
        <v>81</v>
      </c>
      <c r="D56" s="141" t="s">
        <v>215</v>
      </c>
      <c r="E56" s="317">
        <v>95284</v>
      </c>
      <c r="F56" s="317" t="s">
        <v>213</v>
      </c>
      <c r="G56" s="317" t="s">
        <v>213</v>
      </c>
      <c r="H56" s="319">
        <v>688243.26</v>
      </c>
      <c r="I56" s="319">
        <v>633571.56000000006</v>
      </c>
      <c r="J56" s="319">
        <v>688243.26</v>
      </c>
      <c r="K56" s="319">
        <v>633571.56000000006</v>
      </c>
      <c r="L56" s="140" t="s">
        <v>88</v>
      </c>
      <c r="M56" s="140" t="s">
        <v>88</v>
      </c>
      <c r="N56" s="317" t="s">
        <v>216</v>
      </c>
      <c r="O56" s="317" t="s">
        <v>217</v>
      </c>
      <c r="P56" s="140" t="s">
        <v>88</v>
      </c>
      <c r="Q56" s="140" t="s">
        <v>88</v>
      </c>
      <c r="R56" s="140" t="s">
        <v>88</v>
      </c>
      <c r="S56" s="140" t="s">
        <v>88</v>
      </c>
      <c r="T56" s="317" t="s">
        <v>113</v>
      </c>
      <c r="U56" s="140"/>
      <c r="V56" s="317" t="s">
        <v>142</v>
      </c>
      <c r="W56" s="318" t="s">
        <v>89</v>
      </c>
      <c r="X56" s="142"/>
      <c r="Y56" s="143"/>
      <c r="Z56" s="142"/>
      <c r="AA56" s="143"/>
      <c r="AB56" s="317" t="s">
        <v>90</v>
      </c>
      <c r="AC56" s="140" t="s">
        <v>668</v>
      </c>
      <c r="AD56" s="163"/>
      <c r="AE56" s="144"/>
      <c r="AF56" s="145"/>
      <c r="AG56" s="146"/>
      <c r="AH56" s="145"/>
      <c r="AI56" s="146"/>
      <c r="AJ56" s="145"/>
      <c r="AK56" s="146"/>
      <c r="AL56" s="145"/>
      <c r="AM56" s="147"/>
      <c r="AN56" s="147"/>
      <c r="AO56" s="147"/>
      <c r="AP56" s="148" t="s">
        <v>663</v>
      </c>
      <c r="AQ56" s="67"/>
      <c r="AR56" s="158" t="str">
        <f t="shared" ref="AR56:AR58" si="227">IF(B56="X",IF(AN56="","Afectat sau NU?",IF(AN56="DA",IF(((AK56+AL56)-(AE56+AF56))*24&lt;-720,"Neinformat",((AK56+AL56)-(AE56+AF56))*24),"Nu a fost afectat producator/consumator")),"")</f>
        <v/>
      </c>
      <c r="AS56" s="159" t="str">
        <f t="shared" ref="AS56:AS58" si="228">IF(B56="X",IF(AN56="DA",IF(AR56&lt;6,LEN(TRIM(V56))-LEN(SUBSTITUTE(V56,CHAR(44),""))+1,0),"-"),"")</f>
        <v/>
      </c>
      <c r="AT56" s="160" t="str">
        <f t="shared" ref="AT56:AT58" si="229">IF(B56="X",IF(AN56="DA",LEN(TRIM(V56))-LEN(SUBSTITUTE(V56,CHAR(44),""))+1,"-"),"")</f>
        <v/>
      </c>
      <c r="AU56" s="183" t="str">
        <f t="shared" ref="AU56:AU58" si="230">IF(B56="X",IF(AN56="","Afectat sau NU?",IF(AN56="DA",IF(((AI56+AJ56)-(AE56+AF56))*24&lt;-720,"Neinformat",((AI56+AJ56)-(AE56+AF56))*24),"Nu a fost afectat producator/consumator")),"")</f>
        <v/>
      </c>
      <c r="AV56" s="159" t="str">
        <f t="shared" ref="AV56:AV58" si="231">IF(B56="X",IF(AN56="DA",IF(AU56&lt;6,LEN(TRIM(U56))-LEN(SUBSTITUTE(U56,CHAR(44),""))+1,0),"-"),"")</f>
        <v/>
      </c>
      <c r="AW56" s="191" t="str">
        <f t="shared" ref="AW56:AW58" si="232">IF(B56="X",IF(AN56="DA",LEN(TRIM(U56))-LEN(SUBSTITUTE(U56,CHAR(44),""))+1,"-"),"")</f>
        <v/>
      </c>
      <c r="AX56" s="158" t="str">
        <f t="shared" ref="AX56:AX58" si="233">IF(B56="X",IF(AN56="","Afectat sau NU?",IF(AN56="DA",((AG56+AH56)-(AE56+AF56))*24,"Nu a fost afectat producator/consumator")),"")</f>
        <v/>
      </c>
      <c r="AY56" s="159" t="str">
        <f t="shared" ref="AY56:AY58" si="234">IF(B56="X",IF(AN56="DA",IF(AX56&gt;24,IF(BA56="NU",0,LEN(TRIM(V56))-LEN(SUBSTITUTE(V56,CHAR(44),""))+1),0),"-"),"")</f>
        <v/>
      </c>
      <c r="AZ56" s="160" t="str">
        <f t="shared" ref="AZ56:AZ58" si="235">IF(B56="X",IF(AN56="DA",IF(AX56&gt;24,LEN(TRIM(V56))-LEN(SUBSTITUTE(V56,CHAR(44),""))+1,0),"-"),"")</f>
        <v/>
      </c>
      <c r="BA56" s="57"/>
      <c r="BB56" s="57"/>
      <c r="BC56" s="57"/>
      <c r="BD56" s="57"/>
      <c r="BE56" s="57"/>
      <c r="BF56" s="161" t="str">
        <f t="shared" ref="BF56:BF58" si="236">IF(C56="X",IF(AN56="","Afectat sau NU?",IF(AN56="DA",IF(AK56="","Neinformat",NETWORKDAYS(AK56+AL56,AE56+AF56,$BS$2:$BS$14)-2),"Nu a fost afectat producator/consumator")),"")</f>
        <v>Afectat sau NU?</v>
      </c>
      <c r="BG56" s="159" t="str">
        <f t="shared" ref="BG56:BG58" si="237">IF(C56="X",IF(AN56="DA",IF(AND(BF56&gt;=5,AK56&lt;&gt;""),LEN(TRIM(V56))-LEN(SUBSTITUTE(V56,CHAR(44),""))+1,0),"-"),"")</f>
        <v>-</v>
      </c>
      <c r="BH56" s="191" t="str">
        <f t="shared" ref="BH56:BH58" si="238">IF(C56="X",IF(AN56="DA",LEN(TRIM(V56))-LEN(SUBSTITUTE(V56,CHAR(44),""))+1,"-"),"")</f>
        <v>-</v>
      </c>
      <c r="BI56" s="161" t="str">
        <f t="shared" ref="BI56:BI58" si="239">IF(C56="X",IF(AN56="","Afectat sau NU?",IF(AN56="DA",IF(AI56="","Neinformat",NETWORKDAYS(AI56+AJ56,AE56+AF56,$BS$2:$BS$14)-2),"Nu a fost afectat producator/consumator")),"")</f>
        <v>Afectat sau NU?</v>
      </c>
      <c r="BJ56" s="159" t="str">
        <f t="shared" ref="BJ56:BJ58" si="240">IF(C56="X",IF(AN56="DA",IF(AND(BI56&gt;=5,AI56&lt;&gt;""),LEN(TRIM(U56))-LEN(SUBSTITUTE(U56,CHAR(44),""))+1,0),"-"),"")</f>
        <v>-</v>
      </c>
      <c r="BK56" s="160" t="str">
        <f t="shared" ref="BK56:BK58" si="241">IF(C56="X",IF(AN56="DA",LEN(TRIM(U56))-LEN(SUBSTITUTE(U56,CHAR(44),""))+1,"-"),"")</f>
        <v>-</v>
      </c>
      <c r="BL56" s="197" t="str">
        <f t="shared" ref="BL56:BL58" si="242">IF(C56="X",IF(AN56="","Afectat sau NU?",IF(AN56="DA",((AG56+AH56)-(Z56+AA56))*24,"Nu a fost afectat producator/consumator")),"")</f>
        <v>Afectat sau NU?</v>
      </c>
      <c r="BM56" s="159" t="str">
        <f t="shared" ref="BM56:BM58" si="243">IF(C56="X",IF(AN56&lt;&gt;"DA","-",IF(AND(AN56="DA",BL56&lt;=0),LEN(TRIM(V56))-LEN(SUBSTITUTE(V56,CHAR(44),""))+1+LEN(TRIM(U56))-LEN(SUBSTITUTE(U56,CHAR(44),""))+1,0)),"")</f>
        <v>-</v>
      </c>
      <c r="BN56" s="160" t="str">
        <f t="shared" ref="BN56:BN58" si="244">IF(C56="X",IF(AN56="DA",LEN(TRIM(V56))-LEN(SUBSTITUTE(V56,CHAR(44),""))+1+LEN(TRIM(U56))-LEN(SUBSTITUTE(U56,CHAR(44),""))+1,"-"),"")</f>
        <v>-</v>
      </c>
    </row>
    <row r="57" spans="1:66" s="10" customFormat="1" ht="85.5" x14ac:dyDescent="0.25">
      <c r="A57" s="58">
        <f t="shared" si="36"/>
        <v>42</v>
      </c>
      <c r="B57" s="59" t="s">
        <v>88</v>
      </c>
      <c r="C57" s="59" t="s">
        <v>81</v>
      </c>
      <c r="D57" s="60" t="s">
        <v>218</v>
      </c>
      <c r="E57" s="403">
        <v>18689</v>
      </c>
      <c r="F57" s="403" t="s">
        <v>219</v>
      </c>
      <c r="G57" s="403" t="s">
        <v>94</v>
      </c>
      <c r="H57" s="398">
        <v>499964.40600000002</v>
      </c>
      <c r="I57" s="398">
        <v>409075.77299999999</v>
      </c>
      <c r="J57" s="398">
        <v>499964.40600000002</v>
      </c>
      <c r="K57" s="398">
        <v>409075.77299999999</v>
      </c>
      <c r="L57" s="59" t="s">
        <v>88</v>
      </c>
      <c r="M57" s="59" t="s">
        <v>88</v>
      </c>
      <c r="N57" s="403" t="s">
        <v>220</v>
      </c>
      <c r="O57" s="403" t="s">
        <v>219</v>
      </c>
      <c r="P57" s="59" t="s">
        <v>88</v>
      </c>
      <c r="Q57" s="59" t="s">
        <v>88</v>
      </c>
      <c r="R57" s="59" t="s">
        <v>88</v>
      </c>
      <c r="S57" s="59" t="s">
        <v>88</v>
      </c>
      <c r="T57" s="403" t="s">
        <v>113</v>
      </c>
      <c r="U57" s="59"/>
      <c r="V57" s="403" t="s">
        <v>123</v>
      </c>
      <c r="W57" s="330" t="s">
        <v>943</v>
      </c>
      <c r="X57" s="63"/>
      <c r="Y57" s="64"/>
      <c r="Z57" s="63"/>
      <c r="AA57" s="64"/>
      <c r="AB57" s="403" t="s">
        <v>124</v>
      </c>
      <c r="AC57" s="59" t="s">
        <v>942</v>
      </c>
      <c r="AD57" s="133" t="s">
        <v>642</v>
      </c>
      <c r="AE57" s="135"/>
      <c r="AF57" s="136"/>
      <c r="AG57" s="137"/>
      <c r="AH57" s="136"/>
      <c r="AI57" s="137"/>
      <c r="AJ57" s="136"/>
      <c r="AK57" s="137"/>
      <c r="AL57" s="136"/>
      <c r="AM57" s="138"/>
      <c r="AN57" s="138"/>
      <c r="AO57" s="65"/>
      <c r="AP57" s="66" t="s">
        <v>664</v>
      </c>
      <c r="AQ57" s="67"/>
      <c r="AR57" s="68" t="str">
        <f t="shared" si="227"/>
        <v/>
      </c>
      <c r="AS57" s="69" t="str">
        <f t="shared" si="228"/>
        <v/>
      </c>
      <c r="AT57" s="70" t="str">
        <f t="shared" si="229"/>
        <v/>
      </c>
      <c r="AU57" s="177" t="str">
        <f t="shared" si="230"/>
        <v/>
      </c>
      <c r="AV57" s="69" t="str">
        <f t="shared" si="231"/>
        <v/>
      </c>
      <c r="AW57" s="185" t="str">
        <f t="shared" si="232"/>
        <v/>
      </c>
      <c r="AX57" s="68" t="str">
        <f t="shared" si="233"/>
        <v/>
      </c>
      <c r="AY57" s="69" t="str">
        <f t="shared" si="234"/>
        <v/>
      </c>
      <c r="AZ57" s="70" t="str">
        <f t="shared" si="235"/>
        <v/>
      </c>
      <c r="BA57" s="57"/>
      <c r="BB57" s="57"/>
      <c r="BC57" s="57"/>
      <c r="BD57" s="57"/>
      <c r="BE57" s="57"/>
      <c r="BF57" s="71" t="str">
        <f t="shared" si="236"/>
        <v>Afectat sau NU?</v>
      </c>
      <c r="BG57" s="69" t="str">
        <f t="shared" si="237"/>
        <v>-</v>
      </c>
      <c r="BH57" s="185" t="str">
        <f t="shared" si="238"/>
        <v>-</v>
      </c>
      <c r="BI57" s="71" t="str">
        <f t="shared" si="239"/>
        <v>Afectat sau NU?</v>
      </c>
      <c r="BJ57" s="69" t="str">
        <f t="shared" si="240"/>
        <v>-</v>
      </c>
      <c r="BK57" s="70" t="str">
        <f t="shared" si="241"/>
        <v>-</v>
      </c>
      <c r="BL57" s="426" t="str">
        <f t="shared" si="242"/>
        <v>Afectat sau NU?</v>
      </c>
      <c r="BM57" s="69" t="str">
        <f t="shared" si="243"/>
        <v>-</v>
      </c>
      <c r="BN57" s="70" t="str">
        <f t="shared" si="244"/>
        <v>-</v>
      </c>
    </row>
    <row r="58" spans="1:66" s="10" customFormat="1" ht="86.25" thickBot="1" x14ac:dyDescent="0.3">
      <c r="A58" s="90">
        <f t="shared" si="36"/>
        <v>43</v>
      </c>
      <c r="B58" s="91" t="s">
        <v>88</v>
      </c>
      <c r="C58" s="91" t="s">
        <v>81</v>
      </c>
      <c r="D58" s="92" t="s">
        <v>218</v>
      </c>
      <c r="E58" s="404">
        <v>17263</v>
      </c>
      <c r="F58" s="404" t="s">
        <v>221</v>
      </c>
      <c r="G58" s="404" t="s">
        <v>94</v>
      </c>
      <c r="H58" s="405">
        <v>500598.14502300002</v>
      </c>
      <c r="I58" s="405">
        <v>401110.15465600003</v>
      </c>
      <c r="J58" s="405">
        <v>500598.14502300002</v>
      </c>
      <c r="K58" s="405">
        <v>401110.15465600003</v>
      </c>
      <c r="L58" s="91" t="s">
        <v>88</v>
      </c>
      <c r="M58" s="91" t="s">
        <v>88</v>
      </c>
      <c r="N58" s="404" t="s">
        <v>222</v>
      </c>
      <c r="O58" s="404" t="s">
        <v>223</v>
      </c>
      <c r="P58" s="91" t="s">
        <v>88</v>
      </c>
      <c r="Q58" s="91" t="s">
        <v>88</v>
      </c>
      <c r="R58" s="91" t="s">
        <v>88</v>
      </c>
      <c r="S58" s="91" t="s">
        <v>88</v>
      </c>
      <c r="T58" s="404" t="s">
        <v>113</v>
      </c>
      <c r="U58" s="91"/>
      <c r="V58" s="404" t="s">
        <v>123</v>
      </c>
      <c r="W58" s="390" t="s">
        <v>943</v>
      </c>
      <c r="X58" s="82"/>
      <c r="Y58" s="81"/>
      <c r="Z58" s="82"/>
      <c r="AA58" s="81"/>
      <c r="AB58" s="404" t="s">
        <v>124</v>
      </c>
      <c r="AC58" s="91" t="s">
        <v>942</v>
      </c>
      <c r="AD58" s="134" t="s">
        <v>642</v>
      </c>
      <c r="AE58" s="106"/>
      <c r="AF58" s="102"/>
      <c r="AG58" s="103"/>
      <c r="AH58" s="102"/>
      <c r="AI58" s="103"/>
      <c r="AJ58" s="102"/>
      <c r="AK58" s="103"/>
      <c r="AL58" s="102"/>
      <c r="AM58" s="104"/>
      <c r="AN58" s="104"/>
      <c r="AO58" s="104"/>
      <c r="AP58" s="83" t="s">
        <v>664</v>
      </c>
      <c r="AQ58" s="67"/>
      <c r="AR58" s="95" t="str">
        <f t="shared" si="227"/>
        <v/>
      </c>
      <c r="AS58" s="96" t="str">
        <f t="shared" si="228"/>
        <v/>
      </c>
      <c r="AT58" s="97" t="str">
        <f t="shared" si="229"/>
        <v/>
      </c>
      <c r="AU58" s="179" t="str">
        <f t="shared" si="230"/>
        <v/>
      </c>
      <c r="AV58" s="96" t="str">
        <f t="shared" si="231"/>
        <v/>
      </c>
      <c r="AW58" s="187" t="str">
        <f t="shared" si="232"/>
        <v/>
      </c>
      <c r="AX58" s="95" t="str">
        <f t="shared" si="233"/>
        <v/>
      </c>
      <c r="AY58" s="96" t="str">
        <f t="shared" si="234"/>
        <v/>
      </c>
      <c r="AZ58" s="97" t="str">
        <f t="shared" si="235"/>
        <v/>
      </c>
      <c r="BA58" s="57"/>
      <c r="BB58" s="57"/>
      <c r="BC58" s="57"/>
      <c r="BD58" s="57"/>
      <c r="BE58" s="57"/>
      <c r="BF58" s="98" t="str">
        <f t="shared" si="236"/>
        <v>Afectat sau NU?</v>
      </c>
      <c r="BG58" s="96" t="str">
        <f t="shared" si="237"/>
        <v>-</v>
      </c>
      <c r="BH58" s="187" t="str">
        <f t="shared" si="238"/>
        <v>-</v>
      </c>
      <c r="BI58" s="98" t="str">
        <f t="shared" si="239"/>
        <v>Afectat sau NU?</v>
      </c>
      <c r="BJ58" s="96" t="str">
        <f t="shared" si="240"/>
        <v>-</v>
      </c>
      <c r="BK58" s="97" t="str">
        <f t="shared" si="241"/>
        <v>-</v>
      </c>
      <c r="BL58" s="195" t="str">
        <f t="shared" si="242"/>
        <v>Afectat sau NU?</v>
      </c>
      <c r="BM58" s="96" t="str">
        <f t="shared" si="243"/>
        <v>-</v>
      </c>
      <c r="BN58" s="97" t="str">
        <f t="shared" si="244"/>
        <v>-</v>
      </c>
    </row>
    <row r="59" spans="1:66" s="10" customFormat="1" ht="57.75" thickBot="1" x14ac:dyDescent="0.3">
      <c r="A59" s="139">
        <f t="shared" si="36"/>
        <v>44</v>
      </c>
      <c r="B59" s="140" t="s">
        <v>88</v>
      </c>
      <c r="C59" s="140" t="s">
        <v>81</v>
      </c>
      <c r="D59" s="141" t="s">
        <v>227</v>
      </c>
      <c r="E59" s="317">
        <v>120263</v>
      </c>
      <c r="F59" s="317" t="s">
        <v>225</v>
      </c>
      <c r="G59" s="317" t="s">
        <v>146</v>
      </c>
      <c r="H59" s="319">
        <v>494351.98</v>
      </c>
      <c r="I59" s="319">
        <v>527481.18000000005</v>
      </c>
      <c r="J59" s="319">
        <v>494351.98</v>
      </c>
      <c r="K59" s="319">
        <v>527481.18000000005</v>
      </c>
      <c r="L59" s="140" t="s">
        <v>88</v>
      </c>
      <c r="M59" s="140" t="s">
        <v>88</v>
      </c>
      <c r="N59" s="317" t="s">
        <v>224</v>
      </c>
      <c r="O59" s="317" t="s">
        <v>225</v>
      </c>
      <c r="P59" s="140" t="s">
        <v>88</v>
      </c>
      <c r="Q59" s="140" t="s">
        <v>88</v>
      </c>
      <c r="R59" s="140" t="s">
        <v>88</v>
      </c>
      <c r="S59" s="140" t="s">
        <v>88</v>
      </c>
      <c r="T59" s="317" t="s">
        <v>113</v>
      </c>
      <c r="U59" s="140"/>
      <c r="V59" s="317" t="s">
        <v>142</v>
      </c>
      <c r="W59" s="318" t="s">
        <v>228</v>
      </c>
      <c r="X59" s="142"/>
      <c r="Y59" s="143"/>
      <c r="Z59" s="142"/>
      <c r="AA59" s="143"/>
      <c r="AB59" s="317" t="s">
        <v>91</v>
      </c>
      <c r="AC59" s="140" t="s">
        <v>388</v>
      </c>
      <c r="AD59" s="163"/>
      <c r="AE59" s="144"/>
      <c r="AF59" s="145"/>
      <c r="AG59" s="146"/>
      <c r="AH59" s="145"/>
      <c r="AI59" s="146"/>
      <c r="AJ59" s="145"/>
      <c r="AK59" s="146"/>
      <c r="AL59" s="145"/>
      <c r="AM59" s="147"/>
      <c r="AN59" s="147"/>
      <c r="AO59" s="147"/>
      <c r="AP59" s="148" t="s">
        <v>226</v>
      </c>
      <c r="AQ59" s="67"/>
      <c r="AR59" s="158" t="str">
        <f t="shared" ref="AR59" si="245">IF(B59="X",IF(AN59="","Afectat sau NU?",IF(AN59="DA",IF(((AK59+AL59)-(AE59+AF59))*24&lt;-720,"Neinformat",((AK59+AL59)-(AE59+AF59))*24),"Nu a fost afectat producator/consumator")),"")</f>
        <v/>
      </c>
      <c r="AS59" s="159" t="str">
        <f t="shared" ref="AS59" si="246">IF(B59="X",IF(AN59="DA",IF(AR59&lt;6,LEN(TRIM(V59))-LEN(SUBSTITUTE(V59,CHAR(44),""))+1,0),"-"),"")</f>
        <v/>
      </c>
      <c r="AT59" s="160" t="str">
        <f t="shared" ref="AT59" si="247">IF(B59="X",IF(AN59="DA",LEN(TRIM(V59))-LEN(SUBSTITUTE(V59,CHAR(44),""))+1,"-"),"")</f>
        <v/>
      </c>
      <c r="AU59" s="183" t="str">
        <f t="shared" ref="AU59" si="248">IF(B59="X",IF(AN59="","Afectat sau NU?",IF(AN59="DA",IF(((AI59+AJ59)-(AE59+AF59))*24&lt;-720,"Neinformat",((AI59+AJ59)-(AE59+AF59))*24),"Nu a fost afectat producator/consumator")),"")</f>
        <v/>
      </c>
      <c r="AV59" s="159" t="str">
        <f t="shared" ref="AV59" si="249">IF(B59="X",IF(AN59="DA",IF(AU59&lt;6,LEN(TRIM(U59))-LEN(SUBSTITUTE(U59,CHAR(44),""))+1,0),"-"),"")</f>
        <v/>
      </c>
      <c r="AW59" s="191" t="str">
        <f t="shared" ref="AW59" si="250">IF(B59="X",IF(AN59="DA",LEN(TRIM(U59))-LEN(SUBSTITUTE(U59,CHAR(44),""))+1,"-"),"")</f>
        <v/>
      </c>
      <c r="AX59" s="158" t="str">
        <f t="shared" ref="AX59" si="251">IF(B59="X",IF(AN59="","Afectat sau NU?",IF(AN59="DA",((AG59+AH59)-(AE59+AF59))*24,"Nu a fost afectat producator/consumator")),"")</f>
        <v/>
      </c>
      <c r="AY59" s="159" t="str">
        <f t="shared" ref="AY59" si="252">IF(B59="X",IF(AN59="DA",IF(AX59&gt;24,IF(BA59="NU",0,LEN(TRIM(V59))-LEN(SUBSTITUTE(V59,CHAR(44),""))+1),0),"-"),"")</f>
        <v/>
      </c>
      <c r="AZ59" s="160" t="str">
        <f t="shared" ref="AZ59" si="253">IF(B59="X",IF(AN59="DA",IF(AX59&gt;24,LEN(TRIM(V59))-LEN(SUBSTITUTE(V59,CHAR(44),""))+1,0),"-"),"")</f>
        <v/>
      </c>
      <c r="BA59" s="57"/>
      <c r="BB59" s="57"/>
      <c r="BC59" s="57"/>
      <c r="BD59" s="57"/>
      <c r="BE59" s="57"/>
      <c r="BF59" s="161" t="str">
        <f t="shared" ref="BF59" si="254">IF(C59="X",IF(AN59="","Afectat sau NU?",IF(AN59="DA",IF(AK59="","Neinformat",NETWORKDAYS(AK59+AL59,AE59+AF59,$BS$2:$BS$14)-2),"Nu a fost afectat producator/consumator")),"")</f>
        <v>Afectat sau NU?</v>
      </c>
      <c r="BG59" s="159" t="str">
        <f t="shared" ref="BG59" si="255">IF(C59="X",IF(AN59="DA",IF(AND(BF59&gt;=5,AK59&lt;&gt;""),LEN(TRIM(V59))-LEN(SUBSTITUTE(V59,CHAR(44),""))+1,0),"-"),"")</f>
        <v>-</v>
      </c>
      <c r="BH59" s="191" t="str">
        <f t="shared" ref="BH59" si="256">IF(C59="X",IF(AN59="DA",LEN(TRIM(V59))-LEN(SUBSTITUTE(V59,CHAR(44),""))+1,"-"),"")</f>
        <v>-</v>
      </c>
      <c r="BI59" s="161" t="str">
        <f t="shared" ref="BI59" si="257">IF(C59="X",IF(AN59="","Afectat sau NU?",IF(AN59="DA",IF(AI59="","Neinformat",NETWORKDAYS(AI59+AJ59,AE59+AF59,$BS$2:$BS$14)-2),"Nu a fost afectat producator/consumator")),"")</f>
        <v>Afectat sau NU?</v>
      </c>
      <c r="BJ59" s="159" t="str">
        <f t="shared" ref="BJ59" si="258">IF(C59="X",IF(AN59="DA",IF(AND(BI59&gt;=5,AI59&lt;&gt;""),LEN(TRIM(U59))-LEN(SUBSTITUTE(U59,CHAR(44),""))+1,0),"-"),"")</f>
        <v>-</v>
      </c>
      <c r="BK59" s="160" t="str">
        <f t="shared" ref="BK59" si="259">IF(C59="X",IF(AN59="DA",LEN(TRIM(U59))-LEN(SUBSTITUTE(U59,CHAR(44),""))+1,"-"),"")</f>
        <v>-</v>
      </c>
      <c r="BL59" s="197" t="str">
        <f t="shared" ref="BL59" si="260">IF(C59="X",IF(AN59="","Afectat sau NU?",IF(AN59="DA",((AG59+AH59)-(Z59+AA59))*24,"Nu a fost afectat producator/consumator")),"")</f>
        <v>Afectat sau NU?</v>
      </c>
      <c r="BM59" s="159" t="str">
        <f t="shared" ref="BM59" si="261">IF(C59="X",IF(AN59&lt;&gt;"DA","-",IF(AND(AN59="DA",BL59&lt;=0),LEN(TRIM(V59))-LEN(SUBSTITUTE(V59,CHAR(44),""))+1+LEN(TRIM(U59))-LEN(SUBSTITUTE(U59,CHAR(44),""))+1,0)),"")</f>
        <v>-</v>
      </c>
      <c r="BN59" s="160" t="str">
        <f t="shared" ref="BN59" si="262">IF(C59="X",IF(AN59="DA",LEN(TRIM(V59))-LEN(SUBSTITUTE(V59,CHAR(44),""))+1+LEN(TRIM(U59))-LEN(SUBSTITUTE(U59,CHAR(44),""))+1,"-"),"")</f>
        <v>-</v>
      </c>
    </row>
    <row r="60" spans="1:66" s="10" customFormat="1" x14ac:dyDescent="0.25">
      <c r="A60" s="58">
        <f t="shared" si="36"/>
        <v>45</v>
      </c>
      <c r="B60" s="59" t="s">
        <v>88</v>
      </c>
      <c r="C60" s="59" t="s">
        <v>81</v>
      </c>
      <c r="D60" s="60" t="s">
        <v>229</v>
      </c>
      <c r="E60" s="59">
        <v>100978</v>
      </c>
      <c r="F60" s="59" t="s">
        <v>230</v>
      </c>
      <c r="G60" s="59" t="s">
        <v>203</v>
      </c>
      <c r="H60" s="61">
        <v>589605.26</v>
      </c>
      <c r="I60" s="61">
        <v>346450.65</v>
      </c>
      <c r="J60" s="61">
        <v>589605.26</v>
      </c>
      <c r="K60" s="61">
        <v>346450.65</v>
      </c>
      <c r="L60" s="59" t="s">
        <v>88</v>
      </c>
      <c r="M60" s="59" t="s">
        <v>88</v>
      </c>
      <c r="N60" s="59" t="s">
        <v>231</v>
      </c>
      <c r="O60" s="59" t="s">
        <v>230</v>
      </c>
      <c r="P60" s="59" t="s">
        <v>88</v>
      </c>
      <c r="Q60" s="59" t="s">
        <v>88</v>
      </c>
      <c r="R60" s="59" t="s">
        <v>88</v>
      </c>
      <c r="S60" s="59" t="s">
        <v>88</v>
      </c>
      <c r="T60" s="59" t="s">
        <v>113</v>
      </c>
      <c r="U60" s="59"/>
      <c r="V60" s="59" t="s">
        <v>232</v>
      </c>
      <c r="W60" s="62" t="s">
        <v>306</v>
      </c>
      <c r="X60" s="63"/>
      <c r="Y60" s="64"/>
      <c r="Z60" s="63"/>
      <c r="AA60" s="64"/>
      <c r="AB60" s="59" t="s">
        <v>210</v>
      </c>
      <c r="AC60" s="59"/>
      <c r="AD60" s="133"/>
      <c r="AE60" s="135"/>
      <c r="AF60" s="136"/>
      <c r="AG60" s="137"/>
      <c r="AH60" s="136"/>
      <c r="AI60" s="137"/>
      <c r="AJ60" s="136"/>
      <c r="AK60" s="137"/>
      <c r="AL60" s="136"/>
      <c r="AM60" s="138"/>
      <c r="AN60" s="138"/>
      <c r="AO60" s="138"/>
      <c r="AP60" s="66" t="s">
        <v>254</v>
      </c>
      <c r="AQ60" s="67"/>
      <c r="AR60" s="68" t="str">
        <f t="shared" ref="AR60:AR75" si="263">IF(B60="X",IF(AN60="","Afectat sau NU?",IF(AN60="DA",IF(((AK60+AL60)-(AE60+AF60))*24&lt;-720,"Neinformat",((AK60+AL60)-(AE60+AF60))*24),"Nu a fost afectat producator/consumator")),"")</f>
        <v/>
      </c>
      <c r="AS60" s="69" t="str">
        <f t="shared" ref="AS60:AS75" si="264">IF(B60="X",IF(AN60="DA",IF(AR60&lt;6,LEN(TRIM(V60))-LEN(SUBSTITUTE(V60,CHAR(44),""))+1,0),"-"),"")</f>
        <v/>
      </c>
      <c r="AT60" s="70" t="str">
        <f t="shared" ref="AT60:AT75" si="265">IF(B60="X",IF(AN60="DA",LEN(TRIM(V60))-LEN(SUBSTITUTE(V60,CHAR(44),""))+1,"-"),"")</f>
        <v/>
      </c>
      <c r="AU60" s="177" t="str">
        <f t="shared" ref="AU60:AU75" si="266">IF(B60="X",IF(AN60="","Afectat sau NU?",IF(AN60="DA",IF(((AI60+AJ60)-(AE60+AF60))*24&lt;-720,"Neinformat",((AI60+AJ60)-(AE60+AF60))*24),"Nu a fost afectat producator/consumator")),"")</f>
        <v/>
      </c>
      <c r="AV60" s="69" t="str">
        <f t="shared" ref="AV60:AV75" si="267">IF(B60="X",IF(AN60="DA",IF(AU60&lt;6,LEN(TRIM(U60))-LEN(SUBSTITUTE(U60,CHAR(44),""))+1,0),"-"),"")</f>
        <v/>
      </c>
      <c r="AW60" s="185" t="str">
        <f t="shared" ref="AW60:AW75" si="268">IF(B60="X",IF(AN60="DA",LEN(TRIM(U60))-LEN(SUBSTITUTE(U60,CHAR(44),""))+1,"-"),"")</f>
        <v/>
      </c>
      <c r="AX60" s="68" t="str">
        <f t="shared" ref="AX60:AX75" si="269">IF(B60="X",IF(AN60="","Afectat sau NU?",IF(AN60="DA",((AG60+AH60)-(AE60+AF60))*24,"Nu a fost afectat producator/consumator")),"")</f>
        <v/>
      </c>
      <c r="AY60" s="69" t="str">
        <f t="shared" ref="AY60:AY75" si="270">IF(B60="X",IF(AN60="DA",IF(AX60&gt;24,IF(BA60="NU",0,LEN(TRIM(V60))-LEN(SUBSTITUTE(V60,CHAR(44),""))+1),0),"-"),"")</f>
        <v/>
      </c>
      <c r="AZ60" s="70" t="str">
        <f t="shared" ref="AZ60:AZ75" si="271">IF(B60="X",IF(AN60="DA",IF(AX60&gt;24,LEN(TRIM(V60))-LEN(SUBSTITUTE(V60,CHAR(44),""))+1,0),"-"),"")</f>
        <v/>
      </c>
      <c r="BA60" s="57"/>
      <c r="BB60" s="57"/>
      <c r="BC60" s="57"/>
      <c r="BD60" s="57"/>
      <c r="BE60" s="57"/>
      <c r="BF60" s="71" t="str">
        <f t="shared" ref="BF60:BF75" si="272">IF(C60="X",IF(AN60="","Afectat sau NU?",IF(AN60="DA",IF(AK60="","Neinformat",NETWORKDAYS(AK60+AL60,AE60+AF60,$BS$2:$BS$14)-2),"Nu a fost afectat producator/consumator")),"")</f>
        <v>Afectat sau NU?</v>
      </c>
      <c r="BG60" s="69" t="str">
        <f t="shared" ref="BG60:BG75" si="273">IF(C60="X",IF(AN60="DA",IF(AND(BF60&gt;=5,AK60&lt;&gt;""),LEN(TRIM(V60))-LEN(SUBSTITUTE(V60,CHAR(44),""))+1,0),"-"),"")</f>
        <v>-</v>
      </c>
      <c r="BH60" s="185" t="str">
        <f t="shared" ref="BH60:BH75" si="274">IF(C60="X",IF(AN60="DA",LEN(TRIM(V60))-LEN(SUBSTITUTE(V60,CHAR(44),""))+1,"-"),"")</f>
        <v>-</v>
      </c>
      <c r="BI60" s="71" t="str">
        <f t="shared" ref="BI60:BI75" si="275">IF(C60="X",IF(AN60="","Afectat sau NU?",IF(AN60="DA",IF(AI60="","Neinformat",NETWORKDAYS(AI60+AJ60,AE60+AF60,$BS$2:$BS$14)-2),"Nu a fost afectat producator/consumator")),"")</f>
        <v>Afectat sau NU?</v>
      </c>
      <c r="BJ60" s="69" t="str">
        <f t="shared" ref="BJ60:BJ75" si="276">IF(C60="X",IF(AN60="DA",IF(AND(BI60&gt;=5,AI60&lt;&gt;""),LEN(TRIM(U60))-LEN(SUBSTITUTE(U60,CHAR(44),""))+1,0),"-"),"")</f>
        <v>-</v>
      </c>
      <c r="BK60" s="70" t="str">
        <f t="shared" ref="BK60:BK75" si="277">IF(C60="X",IF(AN60="DA",LEN(TRIM(U60))-LEN(SUBSTITUTE(U60,CHAR(44),""))+1,"-"),"")</f>
        <v>-</v>
      </c>
      <c r="BL60" s="426" t="str">
        <f t="shared" ref="BL60:BL75" si="278">IF(C60="X",IF(AN60="","Afectat sau NU?",IF(AN60="DA",((AG60+AH60)-(Z60+AA60))*24,"Nu a fost afectat producator/consumator")),"")</f>
        <v>Afectat sau NU?</v>
      </c>
      <c r="BM60" s="69" t="str">
        <f t="shared" ref="BM60:BM75" si="279">IF(C60="X",IF(AN60&lt;&gt;"DA","-",IF(AND(AN60="DA",BL60&lt;=0),LEN(TRIM(V60))-LEN(SUBSTITUTE(V60,CHAR(44),""))+1+LEN(TRIM(U60))-LEN(SUBSTITUTE(U60,CHAR(44),""))+1,0)),"")</f>
        <v>-</v>
      </c>
      <c r="BN60" s="70" t="str">
        <f t="shared" ref="BN60:BN75" si="280">IF(C60="X",IF(AN60="DA",LEN(TRIM(V60))-LEN(SUBSTITUTE(V60,CHAR(44),""))+1+LEN(TRIM(U60))-LEN(SUBSTITUTE(U60,CHAR(44),""))+1,"-"),"")</f>
        <v>-</v>
      </c>
    </row>
    <row r="61" spans="1:66" s="10" customFormat="1" x14ac:dyDescent="0.25">
      <c r="A61" s="72">
        <f t="shared" si="36"/>
        <v>46</v>
      </c>
      <c r="B61" s="73" t="s">
        <v>88</v>
      </c>
      <c r="C61" s="73" t="s">
        <v>81</v>
      </c>
      <c r="D61" s="74" t="s">
        <v>229</v>
      </c>
      <c r="E61" s="73">
        <v>105179</v>
      </c>
      <c r="F61" s="73" t="s">
        <v>233</v>
      </c>
      <c r="G61" s="73" t="s">
        <v>203</v>
      </c>
      <c r="H61" s="75">
        <v>589606.49</v>
      </c>
      <c r="I61" s="75">
        <v>346458.63</v>
      </c>
      <c r="J61" s="75">
        <v>589606.49</v>
      </c>
      <c r="K61" s="75">
        <v>346458.63</v>
      </c>
      <c r="L61" s="73" t="s">
        <v>88</v>
      </c>
      <c r="M61" s="73" t="s">
        <v>88</v>
      </c>
      <c r="N61" s="73" t="s">
        <v>234</v>
      </c>
      <c r="O61" s="73" t="s">
        <v>233</v>
      </c>
      <c r="P61" s="73" t="s">
        <v>88</v>
      </c>
      <c r="Q61" s="73" t="s">
        <v>88</v>
      </c>
      <c r="R61" s="73" t="s">
        <v>88</v>
      </c>
      <c r="S61" s="73" t="s">
        <v>88</v>
      </c>
      <c r="T61" s="73" t="s">
        <v>113</v>
      </c>
      <c r="U61" s="73"/>
      <c r="V61" s="73" t="s">
        <v>235</v>
      </c>
      <c r="W61" s="76" t="s">
        <v>306</v>
      </c>
      <c r="X61" s="77"/>
      <c r="Y61" s="78"/>
      <c r="Z61" s="77"/>
      <c r="AA61" s="78"/>
      <c r="AB61" s="73" t="s">
        <v>210</v>
      </c>
      <c r="AC61" s="73"/>
      <c r="AD61" s="162"/>
      <c r="AE61" s="105"/>
      <c r="AF61" s="99"/>
      <c r="AG61" s="100"/>
      <c r="AH61" s="99"/>
      <c r="AI61" s="100"/>
      <c r="AJ61" s="99"/>
      <c r="AK61" s="100"/>
      <c r="AL61" s="99"/>
      <c r="AM61" s="101"/>
      <c r="AN61" s="101"/>
      <c r="AO61" s="101"/>
      <c r="AP61" s="80" t="s">
        <v>254</v>
      </c>
      <c r="AQ61" s="67"/>
      <c r="AR61" s="86" t="str">
        <f t="shared" si="263"/>
        <v/>
      </c>
      <c r="AS61" s="87" t="str">
        <f t="shared" si="264"/>
        <v/>
      </c>
      <c r="AT61" s="88" t="str">
        <f t="shared" si="265"/>
        <v/>
      </c>
      <c r="AU61" s="178" t="str">
        <f t="shared" si="266"/>
        <v/>
      </c>
      <c r="AV61" s="87" t="str">
        <f t="shared" si="267"/>
        <v/>
      </c>
      <c r="AW61" s="186" t="str">
        <f t="shared" si="268"/>
        <v/>
      </c>
      <c r="AX61" s="86" t="str">
        <f t="shared" si="269"/>
        <v/>
      </c>
      <c r="AY61" s="87" t="str">
        <f t="shared" si="270"/>
        <v/>
      </c>
      <c r="AZ61" s="88" t="str">
        <f t="shared" si="271"/>
        <v/>
      </c>
      <c r="BA61" s="57"/>
      <c r="BB61" s="57"/>
      <c r="BC61" s="57"/>
      <c r="BD61" s="57"/>
      <c r="BE61" s="57"/>
      <c r="BF61" s="89" t="str">
        <f t="shared" si="272"/>
        <v>Afectat sau NU?</v>
      </c>
      <c r="BG61" s="87" t="str">
        <f t="shared" si="273"/>
        <v>-</v>
      </c>
      <c r="BH61" s="186" t="str">
        <f t="shared" si="274"/>
        <v>-</v>
      </c>
      <c r="BI61" s="89" t="str">
        <f t="shared" si="275"/>
        <v>Afectat sau NU?</v>
      </c>
      <c r="BJ61" s="87" t="str">
        <f t="shared" si="276"/>
        <v>-</v>
      </c>
      <c r="BK61" s="88" t="str">
        <f t="shared" si="277"/>
        <v>-</v>
      </c>
      <c r="BL61" s="194" t="str">
        <f t="shared" si="278"/>
        <v>Afectat sau NU?</v>
      </c>
      <c r="BM61" s="87" t="str">
        <f t="shared" si="279"/>
        <v>-</v>
      </c>
      <c r="BN61" s="88" t="str">
        <f t="shared" si="280"/>
        <v>-</v>
      </c>
    </row>
    <row r="62" spans="1:66" s="10" customFormat="1" ht="15" thickBot="1" x14ac:dyDescent="0.3">
      <c r="A62" s="90">
        <f t="shared" si="36"/>
        <v>47</v>
      </c>
      <c r="B62" s="91" t="s">
        <v>88</v>
      </c>
      <c r="C62" s="91" t="s">
        <v>81</v>
      </c>
      <c r="D62" s="92" t="s">
        <v>229</v>
      </c>
      <c r="E62" s="91">
        <v>102179</v>
      </c>
      <c r="F62" s="91" t="s">
        <v>236</v>
      </c>
      <c r="G62" s="91" t="s">
        <v>203</v>
      </c>
      <c r="H62" s="93">
        <v>582902.09</v>
      </c>
      <c r="I62" s="93">
        <v>344014.84</v>
      </c>
      <c r="J62" s="93">
        <v>582902.09</v>
      </c>
      <c r="K62" s="93">
        <v>344014.84</v>
      </c>
      <c r="L62" s="91" t="s">
        <v>88</v>
      </c>
      <c r="M62" s="91" t="s">
        <v>88</v>
      </c>
      <c r="N62" s="91" t="s">
        <v>237</v>
      </c>
      <c r="O62" s="91" t="s">
        <v>236</v>
      </c>
      <c r="P62" s="91" t="s">
        <v>88</v>
      </c>
      <c r="Q62" s="91" t="s">
        <v>88</v>
      </c>
      <c r="R62" s="91" t="s">
        <v>88</v>
      </c>
      <c r="S62" s="91" t="s">
        <v>88</v>
      </c>
      <c r="T62" s="91" t="s">
        <v>113</v>
      </c>
      <c r="U62" s="91"/>
      <c r="V62" s="91" t="s">
        <v>238</v>
      </c>
      <c r="W62" s="94" t="s">
        <v>306</v>
      </c>
      <c r="X62" s="82"/>
      <c r="Y62" s="81"/>
      <c r="Z62" s="82"/>
      <c r="AA62" s="81"/>
      <c r="AB62" s="91" t="s">
        <v>210</v>
      </c>
      <c r="AC62" s="91"/>
      <c r="AD62" s="134"/>
      <c r="AE62" s="106"/>
      <c r="AF62" s="102"/>
      <c r="AG62" s="103"/>
      <c r="AH62" s="102"/>
      <c r="AI62" s="103"/>
      <c r="AJ62" s="102"/>
      <c r="AK62" s="103"/>
      <c r="AL62" s="102"/>
      <c r="AM62" s="104"/>
      <c r="AN62" s="104"/>
      <c r="AO62" s="104"/>
      <c r="AP62" s="83" t="s">
        <v>254</v>
      </c>
      <c r="AQ62" s="67"/>
      <c r="AR62" s="95" t="str">
        <f t="shared" si="263"/>
        <v/>
      </c>
      <c r="AS62" s="96" t="str">
        <f t="shared" si="264"/>
        <v/>
      </c>
      <c r="AT62" s="97" t="str">
        <f t="shared" si="265"/>
        <v/>
      </c>
      <c r="AU62" s="179" t="str">
        <f t="shared" si="266"/>
        <v/>
      </c>
      <c r="AV62" s="96" t="str">
        <f t="shared" si="267"/>
        <v/>
      </c>
      <c r="AW62" s="187" t="str">
        <f t="shared" si="268"/>
        <v/>
      </c>
      <c r="AX62" s="95" t="str">
        <f t="shared" si="269"/>
        <v/>
      </c>
      <c r="AY62" s="96" t="str">
        <f t="shared" si="270"/>
        <v/>
      </c>
      <c r="AZ62" s="97" t="str">
        <f t="shared" si="271"/>
        <v/>
      </c>
      <c r="BA62" s="57"/>
      <c r="BB62" s="57"/>
      <c r="BC62" s="57"/>
      <c r="BD62" s="57"/>
      <c r="BE62" s="57"/>
      <c r="BF62" s="98" t="str">
        <f t="shared" si="272"/>
        <v>Afectat sau NU?</v>
      </c>
      <c r="BG62" s="96" t="str">
        <f t="shared" si="273"/>
        <v>-</v>
      </c>
      <c r="BH62" s="187" t="str">
        <f t="shared" si="274"/>
        <v>-</v>
      </c>
      <c r="BI62" s="98" t="str">
        <f t="shared" si="275"/>
        <v>Afectat sau NU?</v>
      </c>
      <c r="BJ62" s="96" t="str">
        <f t="shared" si="276"/>
        <v>-</v>
      </c>
      <c r="BK62" s="97" t="str">
        <f t="shared" si="277"/>
        <v>-</v>
      </c>
      <c r="BL62" s="195" t="str">
        <f t="shared" si="278"/>
        <v>Afectat sau NU?</v>
      </c>
      <c r="BM62" s="96" t="str">
        <f t="shared" si="279"/>
        <v>-</v>
      </c>
      <c r="BN62" s="97" t="str">
        <f t="shared" si="280"/>
        <v>-</v>
      </c>
    </row>
    <row r="63" spans="1:66" s="10" customFormat="1" x14ac:dyDescent="0.25">
      <c r="A63" s="58">
        <f t="shared" si="36"/>
        <v>48</v>
      </c>
      <c r="B63" s="59" t="s">
        <v>88</v>
      </c>
      <c r="C63" s="59" t="s">
        <v>81</v>
      </c>
      <c r="D63" s="60" t="s">
        <v>239</v>
      </c>
      <c r="E63" s="59">
        <v>105589</v>
      </c>
      <c r="F63" s="59" t="s">
        <v>240</v>
      </c>
      <c r="G63" s="59" t="s">
        <v>203</v>
      </c>
      <c r="H63" s="61">
        <v>590859.85</v>
      </c>
      <c r="I63" s="61">
        <v>338211.21</v>
      </c>
      <c r="J63" s="61">
        <v>590859.85</v>
      </c>
      <c r="K63" s="61">
        <v>338211.21</v>
      </c>
      <c r="L63" s="59" t="s">
        <v>88</v>
      </c>
      <c r="M63" s="59" t="s">
        <v>88</v>
      </c>
      <c r="N63" s="59" t="s">
        <v>241</v>
      </c>
      <c r="O63" s="59" t="s">
        <v>242</v>
      </c>
      <c r="P63" s="59" t="s">
        <v>88</v>
      </c>
      <c r="Q63" s="59" t="s">
        <v>88</v>
      </c>
      <c r="R63" s="59" t="s">
        <v>88</v>
      </c>
      <c r="S63" s="59" t="s">
        <v>88</v>
      </c>
      <c r="T63" s="59" t="s">
        <v>113</v>
      </c>
      <c r="U63" s="59"/>
      <c r="V63" s="59" t="s">
        <v>238</v>
      </c>
      <c r="W63" s="62" t="s">
        <v>306</v>
      </c>
      <c r="X63" s="63"/>
      <c r="Y63" s="64"/>
      <c r="Z63" s="63"/>
      <c r="AA63" s="64"/>
      <c r="AB63" s="59" t="s">
        <v>210</v>
      </c>
      <c r="AC63" s="59"/>
      <c r="AD63" s="133"/>
      <c r="AE63" s="135"/>
      <c r="AF63" s="136"/>
      <c r="AG63" s="137"/>
      <c r="AH63" s="136"/>
      <c r="AI63" s="137"/>
      <c r="AJ63" s="136"/>
      <c r="AK63" s="137"/>
      <c r="AL63" s="136"/>
      <c r="AM63" s="138"/>
      <c r="AN63" s="138"/>
      <c r="AO63" s="138"/>
      <c r="AP63" s="66" t="s">
        <v>254</v>
      </c>
      <c r="AQ63" s="67"/>
      <c r="AR63" s="68" t="str">
        <f t="shared" si="263"/>
        <v/>
      </c>
      <c r="AS63" s="69" t="str">
        <f t="shared" si="264"/>
        <v/>
      </c>
      <c r="AT63" s="70" t="str">
        <f t="shared" si="265"/>
        <v/>
      </c>
      <c r="AU63" s="177" t="str">
        <f t="shared" si="266"/>
        <v/>
      </c>
      <c r="AV63" s="69" t="str">
        <f t="shared" si="267"/>
        <v/>
      </c>
      <c r="AW63" s="185" t="str">
        <f t="shared" si="268"/>
        <v/>
      </c>
      <c r="AX63" s="68" t="str">
        <f t="shared" si="269"/>
        <v/>
      </c>
      <c r="AY63" s="69" t="str">
        <f t="shared" si="270"/>
        <v/>
      </c>
      <c r="AZ63" s="70" t="str">
        <f t="shared" si="271"/>
        <v/>
      </c>
      <c r="BA63" s="57"/>
      <c r="BB63" s="57"/>
      <c r="BC63" s="57"/>
      <c r="BD63" s="57"/>
      <c r="BE63" s="57"/>
      <c r="BF63" s="71" t="str">
        <f t="shared" si="272"/>
        <v>Afectat sau NU?</v>
      </c>
      <c r="BG63" s="69" t="str">
        <f t="shared" si="273"/>
        <v>-</v>
      </c>
      <c r="BH63" s="185" t="str">
        <f t="shared" si="274"/>
        <v>-</v>
      </c>
      <c r="BI63" s="71" t="str">
        <f t="shared" si="275"/>
        <v>Afectat sau NU?</v>
      </c>
      <c r="BJ63" s="69" t="str">
        <f t="shared" si="276"/>
        <v>-</v>
      </c>
      <c r="BK63" s="70" t="str">
        <f t="shared" si="277"/>
        <v>-</v>
      </c>
      <c r="BL63" s="426" t="str">
        <f t="shared" si="278"/>
        <v>Afectat sau NU?</v>
      </c>
      <c r="BM63" s="69" t="str">
        <f t="shared" si="279"/>
        <v>-</v>
      </c>
      <c r="BN63" s="70" t="str">
        <f t="shared" si="280"/>
        <v>-</v>
      </c>
    </row>
    <row r="64" spans="1:66" s="10" customFormat="1" ht="15" thickBot="1" x14ac:dyDescent="0.3">
      <c r="A64" s="90">
        <f t="shared" si="36"/>
        <v>49</v>
      </c>
      <c r="B64" s="91" t="s">
        <v>88</v>
      </c>
      <c r="C64" s="91" t="s">
        <v>81</v>
      </c>
      <c r="D64" s="92" t="s">
        <v>239</v>
      </c>
      <c r="E64" s="91">
        <v>105589</v>
      </c>
      <c r="F64" s="91" t="s">
        <v>240</v>
      </c>
      <c r="G64" s="91" t="s">
        <v>203</v>
      </c>
      <c r="H64" s="93">
        <v>590859.85</v>
      </c>
      <c r="I64" s="93">
        <v>338211.21</v>
      </c>
      <c r="J64" s="93">
        <v>590859.85</v>
      </c>
      <c r="K64" s="93">
        <v>338211.21</v>
      </c>
      <c r="L64" s="91" t="s">
        <v>88</v>
      </c>
      <c r="M64" s="91" t="s">
        <v>88</v>
      </c>
      <c r="N64" s="91" t="s">
        <v>243</v>
      </c>
      <c r="O64" s="91" t="s">
        <v>244</v>
      </c>
      <c r="P64" s="91" t="s">
        <v>88</v>
      </c>
      <c r="Q64" s="91" t="s">
        <v>88</v>
      </c>
      <c r="R64" s="91" t="s">
        <v>88</v>
      </c>
      <c r="S64" s="91" t="s">
        <v>88</v>
      </c>
      <c r="T64" s="91" t="s">
        <v>113</v>
      </c>
      <c r="U64" s="91"/>
      <c r="V64" s="91" t="s">
        <v>235</v>
      </c>
      <c r="W64" s="94" t="s">
        <v>306</v>
      </c>
      <c r="X64" s="82"/>
      <c r="Y64" s="81"/>
      <c r="Z64" s="82"/>
      <c r="AA64" s="81"/>
      <c r="AB64" s="91" t="s">
        <v>210</v>
      </c>
      <c r="AC64" s="91"/>
      <c r="AD64" s="134"/>
      <c r="AE64" s="106"/>
      <c r="AF64" s="102"/>
      <c r="AG64" s="103"/>
      <c r="AH64" s="102"/>
      <c r="AI64" s="103"/>
      <c r="AJ64" s="102"/>
      <c r="AK64" s="103"/>
      <c r="AL64" s="102"/>
      <c r="AM64" s="104"/>
      <c r="AN64" s="104"/>
      <c r="AO64" s="104"/>
      <c r="AP64" s="83" t="s">
        <v>254</v>
      </c>
      <c r="AQ64" s="67"/>
      <c r="AR64" s="95" t="str">
        <f t="shared" si="263"/>
        <v/>
      </c>
      <c r="AS64" s="96" t="str">
        <f t="shared" si="264"/>
        <v/>
      </c>
      <c r="AT64" s="97" t="str">
        <f t="shared" si="265"/>
        <v/>
      </c>
      <c r="AU64" s="179" t="str">
        <f t="shared" si="266"/>
        <v/>
      </c>
      <c r="AV64" s="96" t="str">
        <f t="shared" si="267"/>
        <v/>
      </c>
      <c r="AW64" s="187" t="str">
        <f t="shared" si="268"/>
        <v/>
      </c>
      <c r="AX64" s="95" t="str">
        <f t="shared" si="269"/>
        <v/>
      </c>
      <c r="AY64" s="96" t="str">
        <f t="shared" si="270"/>
        <v/>
      </c>
      <c r="AZ64" s="97" t="str">
        <f t="shared" si="271"/>
        <v/>
      </c>
      <c r="BA64" s="57"/>
      <c r="BB64" s="57"/>
      <c r="BC64" s="57"/>
      <c r="BD64" s="57"/>
      <c r="BE64" s="57"/>
      <c r="BF64" s="98" t="str">
        <f t="shared" si="272"/>
        <v>Afectat sau NU?</v>
      </c>
      <c r="BG64" s="96" t="str">
        <f t="shared" si="273"/>
        <v>-</v>
      </c>
      <c r="BH64" s="187" t="str">
        <f t="shared" si="274"/>
        <v>-</v>
      </c>
      <c r="BI64" s="98" t="str">
        <f t="shared" si="275"/>
        <v>Afectat sau NU?</v>
      </c>
      <c r="BJ64" s="96" t="str">
        <f t="shared" si="276"/>
        <v>-</v>
      </c>
      <c r="BK64" s="97" t="str">
        <f t="shared" si="277"/>
        <v>-</v>
      </c>
      <c r="BL64" s="195" t="str">
        <f t="shared" si="278"/>
        <v>Afectat sau NU?</v>
      </c>
      <c r="BM64" s="96" t="str">
        <f t="shared" si="279"/>
        <v>-</v>
      </c>
      <c r="BN64" s="97" t="str">
        <f t="shared" si="280"/>
        <v>-</v>
      </c>
    </row>
    <row r="65" spans="1:66" s="10" customFormat="1" ht="15" thickBot="1" x14ac:dyDescent="0.3">
      <c r="A65" s="139">
        <f t="shared" si="36"/>
        <v>50</v>
      </c>
      <c r="B65" s="140" t="s">
        <v>88</v>
      </c>
      <c r="C65" s="140" t="s">
        <v>81</v>
      </c>
      <c r="D65" s="141" t="s">
        <v>245</v>
      </c>
      <c r="E65" s="140">
        <v>151914</v>
      </c>
      <c r="F65" s="140" t="s">
        <v>246</v>
      </c>
      <c r="G65" s="140" t="s">
        <v>247</v>
      </c>
      <c r="H65" s="150">
        <v>543275.88</v>
      </c>
      <c r="I65" s="150">
        <v>310029.43</v>
      </c>
      <c r="J65" s="150">
        <v>543275.88</v>
      </c>
      <c r="K65" s="150">
        <v>310029.43</v>
      </c>
      <c r="L65" s="140" t="s">
        <v>88</v>
      </c>
      <c r="M65" s="140" t="s">
        <v>88</v>
      </c>
      <c r="N65" s="140" t="s">
        <v>248</v>
      </c>
      <c r="O65" s="140" t="s">
        <v>246</v>
      </c>
      <c r="P65" s="140" t="s">
        <v>88</v>
      </c>
      <c r="Q65" s="140" t="s">
        <v>88</v>
      </c>
      <c r="R65" s="140" t="s">
        <v>88</v>
      </c>
      <c r="S65" s="140" t="s">
        <v>88</v>
      </c>
      <c r="T65" s="140" t="s">
        <v>113</v>
      </c>
      <c r="U65" s="140"/>
      <c r="V65" s="140" t="s">
        <v>235</v>
      </c>
      <c r="W65" s="149" t="s">
        <v>306</v>
      </c>
      <c r="X65" s="142"/>
      <c r="Y65" s="143"/>
      <c r="Z65" s="142"/>
      <c r="AA65" s="143"/>
      <c r="AB65" s="140" t="s">
        <v>210</v>
      </c>
      <c r="AC65" s="140"/>
      <c r="AD65" s="163"/>
      <c r="AE65" s="144"/>
      <c r="AF65" s="145"/>
      <c r="AG65" s="146"/>
      <c r="AH65" s="145"/>
      <c r="AI65" s="146"/>
      <c r="AJ65" s="145"/>
      <c r="AK65" s="146"/>
      <c r="AL65" s="145"/>
      <c r="AM65" s="147"/>
      <c r="AN65" s="147"/>
      <c r="AO65" s="147"/>
      <c r="AP65" s="148" t="s">
        <v>226</v>
      </c>
      <c r="AQ65" s="67"/>
      <c r="AR65" s="158" t="str">
        <f t="shared" si="263"/>
        <v/>
      </c>
      <c r="AS65" s="159" t="str">
        <f t="shared" si="264"/>
        <v/>
      </c>
      <c r="AT65" s="160" t="str">
        <f t="shared" si="265"/>
        <v/>
      </c>
      <c r="AU65" s="183" t="str">
        <f t="shared" si="266"/>
        <v/>
      </c>
      <c r="AV65" s="159" t="str">
        <f t="shared" si="267"/>
        <v/>
      </c>
      <c r="AW65" s="191" t="str">
        <f t="shared" si="268"/>
        <v/>
      </c>
      <c r="AX65" s="158" t="str">
        <f t="shared" si="269"/>
        <v/>
      </c>
      <c r="AY65" s="159" t="str">
        <f t="shared" si="270"/>
        <v/>
      </c>
      <c r="AZ65" s="160" t="str">
        <f t="shared" si="271"/>
        <v/>
      </c>
      <c r="BA65" s="57"/>
      <c r="BB65" s="57"/>
      <c r="BC65" s="57"/>
      <c r="BD65" s="57"/>
      <c r="BE65" s="57"/>
      <c r="BF65" s="124" t="str">
        <f t="shared" si="272"/>
        <v>Afectat sau NU?</v>
      </c>
      <c r="BG65" s="122" t="str">
        <f t="shared" si="273"/>
        <v>-</v>
      </c>
      <c r="BH65" s="188" t="str">
        <f t="shared" si="274"/>
        <v>-</v>
      </c>
      <c r="BI65" s="124" t="str">
        <f t="shared" si="275"/>
        <v>Afectat sau NU?</v>
      </c>
      <c r="BJ65" s="122" t="str">
        <f t="shared" si="276"/>
        <v>-</v>
      </c>
      <c r="BK65" s="123" t="str">
        <f t="shared" si="277"/>
        <v>-</v>
      </c>
      <c r="BL65" s="196" t="str">
        <f t="shared" si="278"/>
        <v>Afectat sau NU?</v>
      </c>
      <c r="BM65" s="122" t="str">
        <f t="shared" si="279"/>
        <v>-</v>
      </c>
      <c r="BN65" s="123" t="str">
        <f t="shared" si="280"/>
        <v>-</v>
      </c>
    </row>
    <row r="66" spans="1:66" s="10" customFormat="1" x14ac:dyDescent="0.25">
      <c r="A66" s="58">
        <f t="shared" si="36"/>
        <v>51</v>
      </c>
      <c r="B66" s="59" t="s">
        <v>88</v>
      </c>
      <c r="C66" s="59" t="s">
        <v>81</v>
      </c>
      <c r="D66" s="60" t="s">
        <v>249</v>
      </c>
      <c r="E66" s="59">
        <v>151914</v>
      </c>
      <c r="F66" s="59" t="s">
        <v>246</v>
      </c>
      <c r="G66" s="59" t="s">
        <v>247</v>
      </c>
      <c r="H66" s="61">
        <v>543275.88</v>
      </c>
      <c r="I66" s="61">
        <v>310029.43</v>
      </c>
      <c r="J66" s="61">
        <v>543275.88</v>
      </c>
      <c r="K66" s="61">
        <v>310029.43</v>
      </c>
      <c r="L66" s="59" t="s">
        <v>88</v>
      </c>
      <c r="M66" s="59" t="s">
        <v>88</v>
      </c>
      <c r="N66" s="59" t="s">
        <v>248</v>
      </c>
      <c r="O66" s="59" t="s">
        <v>246</v>
      </c>
      <c r="P66" s="59" t="s">
        <v>88</v>
      </c>
      <c r="Q66" s="59" t="s">
        <v>88</v>
      </c>
      <c r="R66" s="59" t="s">
        <v>88</v>
      </c>
      <c r="S66" s="59" t="s">
        <v>88</v>
      </c>
      <c r="T66" s="59" t="s">
        <v>113</v>
      </c>
      <c r="U66" s="59"/>
      <c r="V66" s="59" t="s">
        <v>235</v>
      </c>
      <c r="W66" s="62" t="s">
        <v>306</v>
      </c>
      <c r="X66" s="63"/>
      <c r="Y66" s="64"/>
      <c r="Z66" s="63"/>
      <c r="AA66" s="64"/>
      <c r="AB66" s="59" t="s">
        <v>210</v>
      </c>
      <c r="AC66" s="59"/>
      <c r="AD66" s="133"/>
      <c r="AE66" s="135"/>
      <c r="AF66" s="136"/>
      <c r="AG66" s="137"/>
      <c r="AH66" s="136"/>
      <c r="AI66" s="137"/>
      <c r="AJ66" s="136"/>
      <c r="AK66" s="137"/>
      <c r="AL66" s="136"/>
      <c r="AM66" s="138"/>
      <c r="AN66" s="138"/>
      <c r="AO66" s="138"/>
      <c r="AP66" s="66" t="s">
        <v>226</v>
      </c>
      <c r="AQ66" s="67"/>
      <c r="AR66" s="68" t="str">
        <f t="shared" si="263"/>
        <v/>
      </c>
      <c r="AS66" s="69" t="str">
        <f t="shared" si="264"/>
        <v/>
      </c>
      <c r="AT66" s="70" t="str">
        <f t="shared" si="265"/>
        <v/>
      </c>
      <c r="AU66" s="177" t="str">
        <f t="shared" si="266"/>
        <v/>
      </c>
      <c r="AV66" s="69" t="str">
        <f t="shared" si="267"/>
        <v/>
      </c>
      <c r="AW66" s="185" t="str">
        <f t="shared" si="268"/>
        <v/>
      </c>
      <c r="AX66" s="68" t="str">
        <f t="shared" si="269"/>
        <v/>
      </c>
      <c r="AY66" s="69" t="str">
        <f t="shared" si="270"/>
        <v/>
      </c>
      <c r="AZ66" s="70" t="str">
        <f t="shared" si="271"/>
        <v/>
      </c>
      <c r="BA66" s="57"/>
      <c r="BB66" s="57"/>
      <c r="BC66" s="57"/>
      <c r="BD66" s="57"/>
      <c r="BE66" s="57"/>
      <c r="BF66" s="71" t="str">
        <f t="shared" si="272"/>
        <v>Afectat sau NU?</v>
      </c>
      <c r="BG66" s="69" t="str">
        <f t="shared" si="273"/>
        <v>-</v>
      </c>
      <c r="BH66" s="185" t="str">
        <f t="shared" si="274"/>
        <v>-</v>
      </c>
      <c r="BI66" s="71" t="str">
        <f t="shared" si="275"/>
        <v>Afectat sau NU?</v>
      </c>
      <c r="BJ66" s="69" t="str">
        <f t="shared" si="276"/>
        <v>-</v>
      </c>
      <c r="BK66" s="70" t="str">
        <f t="shared" si="277"/>
        <v>-</v>
      </c>
      <c r="BL66" s="426" t="str">
        <f t="shared" si="278"/>
        <v>Afectat sau NU?</v>
      </c>
      <c r="BM66" s="69" t="str">
        <f t="shared" si="279"/>
        <v>-</v>
      </c>
      <c r="BN66" s="70" t="str">
        <f t="shared" si="280"/>
        <v>-</v>
      </c>
    </row>
    <row r="67" spans="1:66" s="10" customFormat="1" ht="15" thickBot="1" x14ac:dyDescent="0.3">
      <c r="A67" s="224">
        <f t="shared" si="36"/>
        <v>52</v>
      </c>
      <c r="B67" s="225" t="s">
        <v>88</v>
      </c>
      <c r="C67" s="225" t="s">
        <v>81</v>
      </c>
      <c r="D67" s="226" t="s">
        <v>249</v>
      </c>
      <c r="E67" s="225">
        <v>104234</v>
      </c>
      <c r="F67" s="225" t="s">
        <v>250</v>
      </c>
      <c r="G67" s="225" t="s">
        <v>251</v>
      </c>
      <c r="H67" s="227">
        <v>543811.16</v>
      </c>
      <c r="I67" s="227">
        <v>313253.82</v>
      </c>
      <c r="J67" s="227">
        <v>543811.16</v>
      </c>
      <c r="K67" s="227">
        <v>313253.82</v>
      </c>
      <c r="L67" s="225" t="s">
        <v>88</v>
      </c>
      <c r="M67" s="225" t="s">
        <v>88</v>
      </c>
      <c r="N67" s="225" t="s">
        <v>252</v>
      </c>
      <c r="O67" s="225" t="s">
        <v>253</v>
      </c>
      <c r="P67" s="225" t="s">
        <v>88</v>
      </c>
      <c r="Q67" s="225" t="s">
        <v>88</v>
      </c>
      <c r="R67" s="225" t="s">
        <v>88</v>
      </c>
      <c r="S67" s="225" t="s">
        <v>88</v>
      </c>
      <c r="T67" s="225" t="s">
        <v>97</v>
      </c>
      <c r="U67" s="225"/>
      <c r="V67" s="225" t="s">
        <v>519</v>
      </c>
      <c r="W67" s="228" t="s">
        <v>306</v>
      </c>
      <c r="X67" s="229"/>
      <c r="Y67" s="230"/>
      <c r="Z67" s="229"/>
      <c r="AA67" s="230"/>
      <c r="AB67" s="225" t="s">
        <v>210</v>
      </c>
      <c r="AC67" s="225"/>
      <c r="AD67" s="231"/>
      <c r="AE67" s="232"/>
      <c r="AF67" s="233"/>
      <c r="AG67" s="234"/>
      <c r="AH67" s="233"/>
      <c r="AI67" s="234"/>
      <c r="AJ67" s="233"/>
      <c r="AK67" s="234"/>
      <c r="AL67" s="233"/>
      <c r="AM67" s="235"/>
      <c r="AN67" s="235"/>
      <c r="AO67" s="235"/>
      <c r="AP67" s="236" t="s">
        <v>226</v>
      </c>
      <c r="AQ67" s="67"/>
      <c r="AR67" s="237" t="str">
        <f t="shared" si="263"/>
        <v/>
      </c>
      <c r="AS67" s="219" t="str">
        <f t="shared" si="264"/>
        <v/>
      </c>
      <c r="AT67" s="221" t="str">
        <f t="shared" si="265"/>
        <v/>
      </c>
      <c r="AU67" s="238" t="str">
        <f t="shared" si="266"/>
        <v/>
      </c>
      <c r="AV67" s="219" t="str">
        <f t="shared" si="267"/>
        <v/>
      </c>
      <c r="AW67" s="220" t="str">
        <f t="shared" si="268"/>
        <v/>
      </c>
      <c r="AX67" s="237" t="str">
        <f t="shared" si="269"/>
        <v/>
      </c>
      <c r="AY67" s="219" t="str">
        <f t="shared" si="270"/>
        <v/>
      </c>
      <c r="AZ67" s="221" t="str">
        <f t="shared" si="271"/>
        <v/>
      </c>
      <c r="BA67" s="57"/>
      <c r="BB67" s="57"/>
      <c r="BC67" s="57"/>
      <c r="BD67" s="57"/>
      <c r="BE67" s="57"/>
      <c r="BF67" s="218" t="str">
        <f t="shared" si="272"/>
        <v>Afectat sau NU?</v>
      </c>
      <c r="BG67" s="219" t="str">
        <f t="shared" si="273"/>
        <v>-</v>
      </c>
      <c r="BH67" s="220" t="str">
        <f t="shared" si="274"/>
        <v>-</v>
      </c>
      <c r="BI67" s="218" t="str">
        <f t="shared" si="275"/>
        <v>Afectat sau NU?</v>
      </c>
      <c r="BJ67" s="219" t="str">
        <f t="shared" si="276"/>
        <v>-</v>
      </c>
      <c r="BK67" s="221" t="str">
        <f t="shared" si="277"/>
        <v>-</v>
      </c>
      <c r="BL67" s="222" t="str">
        <f t="shared" si="278"/>
        <v>Afectat sau NU?</v>
      </c>
      <c r="BM67" s="219" t="str">
        <f t="shared" si="279"/>
        <v>-</v>
      </c>
      <c r="BN67" s="221" t="str">
        <f t="shared" si="280"/>
        <v>-</v>
      </c>
    </row>
    <row r="68" spans="1:66" s="10" customFormat="1" ht="28.5" x14ac:dyDescent="0.25">
      <c r="A68" s="173">
        <f t="shared" si="36"/>
        <v>53</v>
      </c>
      <c r="B68" s="59" t="s">
        <v>88</v>
      </c>
      <c r="C68" s="59" t="s">
        <v>81</v>
      </c>
      <c r="D68" s="60" t="s">
        <v>296</v>
      </c>
      <c r="E68" s="59">
        <v>68636</v>
      </c>
      <c r="F68" s="59" t="s">
        <v>297</v>
      </c>
      <c r="G68" s="59" t="s">
        <v>278</v>
      </c>
      <c r="H68" s="61">
        <v>557141.14</v>
      </c>
      <c r="I68" s="61">
        <v>348301.15</v>
      </c>
      <c r="J68" s="61">
        <v>557141.14</v>
      </c>
      <c r="K68" s="61">
        <v>348301.15</v>
      </c>
      <c r="L68" s="59" t="s">
        <v>88</v>
      </c>
      <c r="M68" s="59" t="s">
        <v>88</v>
      </c>
      <c r="N68" s="59" t="s">
        <v>298</v>
      </c>
      <c r="O68" s="59" t="s">
        <v>297</v>
      </c>
      <c r="P68" s="59" t="s">
        <v>88</v>
      </c>
      <c r="Q68" s="59" t="s">
        <v>88</v>
      </c>
      <c r="R68" s="59" t="s">
        <v>88</v>
      </c>
      <c r="S68" s="59" t="s">
        <v>88</v>
      </c>
      <c r="T68" s="59" t="s">
        <v>113</v>
      </c>
      <c r="U68" s="59"/>
      <c r="V68" s="59" t="s">
        <v>238</v>
      </c>
      <c r="W68" s="62" t="s">
        <v>306</v>
      </c>
      <c r="X68" s="63"/>
      <c r="Y68" s="64"/>
      <c r="Z68" s="63"/>
      <c r="AA68" s="64"/>
      <c r="AB68" s="59" t="s">
        <v>210</v>
      </c>
      <c r="AC68" s="59"/>
      <c r="AD68" s="133"/>
      <c r="AE68" s="241"/>
      <c r="AF68" s="136"/>
      <c r="AG68" s="137"/>
      <c r="AH68" s="136"/>
      <c r="AI68" s="137"/>
      <c r="AJ68" s="136"/>
      <c r="AK68" s="137"/>
      <c r="AL68" s="136"/>
      <c r="AM68" s="138"/>
      <c r="AN68" s="138"/>
      <c r="AO68" s="138"/>
      <c r="AP68" s="66" t="s">
        <v>299</v>
      </c>
      <c r="AQ68" s="67"/>
      <c r="AR68" s="68" t="str">
        <f t="shared" ref="AR68:AR70" si="281">IF(B68="X",IF(AN68="","Afectat sau NU?",IF(AN68="DA",IF(((AK68+AL68)-(AE68+AF68))*24&lt;-720,"Neinformat",((AK68+AL68)-(AE68+AF68))*24),"Nu a fost afectat producator/consumator")),"")</f>
        <v/>
      </c>
      <c r="AS68" s="69" t="str">
        <f t="shared" ref="AS68:AS70" si="282">IF(B68="X",IF(AN68="DA",IF(AR68&lt;6,LEN(TRIM(V68))-LEN(SUBSTITUTE(V68,CHAR(44),""))+1,0),"-"),"")</f>
        <v/>
      </c>
      <c r="AT68" s="70" t="str">
        <f t="shared" ref="AT68:AT70" si="283">IF(B68="X",IF(AN68="DA",LEN(TRIM(V68))-LEN(SUBSTITUTE(V68,CHAR(44),""))+1,"-"),"")</f>
        <v/>
      </c>
      <c r="AU68" s="68" t="str">
        <f t="shared" ref="AU68:AU70" si="284">IF(B68="X",IF(AN68="","Afectat sau NU?",IF(AN68="DA",IF(((AI68+AJ68)-(AE68+AF68))*24&lt;-720,"Neinformat",((AI68+AJ68)-(AE68+AF68))*24),"Nu a fost afectat producator/consumator")),"")</f>
        <v/>
      </c>
      <c r="AV68" s="69" t="str">
        <f t="shared" ref="AV68:AV70" si="285">IF(B68="X",IF(AN68="DA",IF(AU68&lt;6,LEN(TRIM(U68))-LEN(SUBSTITUTE(U68,CHAR(44),""))+1,0),"-"),"")</f>
        <v/>
      </c>
      <c r="AW68" s="70" t="str">
        <f t="shared" ref="AW68:AW70" si="286">IF(B68="X",IF(AN68="DA",LEN(TRIM(U68))-LEN(SUBSTITUTE(U68,CHAR(44),""))+1,"-"),"")</f>
        <v/>
      </c>
      <c r="AX68" s="68" t="str">
        <f t="shared" ref="AX68:AX70" si="287">IF(B68="X",IF(AN68="","Afectat sau NU?",IF(AN68="DA",((AG68+AH68)-(AE68+AF68))*24,"Nu a fost afectat producator/consumator")),"")</f>
        <v/>
      </c>
      <c r="AY68" s="69" t="str">
        <f t="shared" ref="AY68:AY70" si="288">IF(B68="X",IF(AN68="DA",IF(AX68&gt;24,IF(BA68="NU",0,LEN(TRIM(V68))-LEN(SUBSTITUTE(V68,CHAR(44),""))+1),0),"-"),"")</f>
        <v/>
      </c>
      <c r="AZ68" s="70" t="str">
        <f t="shared" ref="AZ68:AZ70" si="289">IF(B68="X",IF(AN68="DA",IF(AX68&gt;24,LEN(TRIM(V68))-LEN(SUBSTITUTE(V68,CHAR(44),""))+1,0),"-"),"")</f>
        <v/>
      </c>
      <c r="BA68" s="57"/>
      <c r="BB68" s="57"/>
      <c r="BC68" s="57"/>
      <c r="BD68" s="57"/>
      <c r="BE68" s="57"/>
      <c r="BF68" s="71" t="str">
        <f t="shared" ref="BF68:BF70" si="290">IF(C68="X",IF(AN68="","Afectat sau NU?",IF(AN68="DA",IF(AK68="","Neinformat",NETWORKDAYS(AK68+AL68,AE68+AF68,$BS$2:$BS$14)-2),"Nu a fost afectat producator/consumator")),"")</f>
        <v>Afectat sau NU?</v>
      </c>
      <c r="BG68" s="69" t="str">
        <f t="shared" ref="BG68:BG70" si="291">IF(C68="X",IF(AN68="DA",IF(AND(BF68&gt;=5,AK68&lt;&gt;""),LEN(TRIM(V68))-LEN(SUBSTITUTE(V68,CHAR(44),""))+1,0),"-"),"")</f>
        <v>-</v>
      </c>
      <c r="BH68" s="70" t="str">
        <f t="shared" ref="BH68:BH70" si="292">IF(C68="X",IF(AN68="DA",LEN(TRIM(V68))-LEN(SUBSTITUTE(V68,CHAR(44),""))+1,"-"),"")</f>
        <v>-</v>
      </c>
      <c r="BI68" s="71" t="str">
        <f t="shared" ref="BI68:BI70" si="293">IF(C68="X",IF(AN68="","Afectat sau NU?",IF(AN68="DA",IF(AI68="","Neinformat",NETWORKDAYS(AI68+AJ68,AE68+AF68,$BS$2:$BS$14)-2),"Nu a fost afectat producator/consumator")),"")</f>
        <v>Afectat sau NU?</v>
      </c>
      <c r="BJ68" s="69" t="str">
        <f t="shared" ref="BJ68:BJ70" si="294">IF(C68="X",IF(AN68="DA",IF(AND(BI68&gt;=5,AI68&lt;&gt;""),LEN(TRIM(U68))-LEN(SUBSTITUTE(U68,CHAR(44),""))+1,0),"-"),"")</f>
        <v>-</v>
      </c>
      <c r="BK68" s="70" t="str">
        <f t="shared" ref="BK68:BK70" si="295">IF(C68="X",IF(AN68="DA",LEN(TRIM(U68))-LEN(SUBSTITUTE(U68,CHAR(44),""))+1,"-"),"")</f>
        <v>-</v>
      </c>
      <c r="BL68" s="71" t="str">
        <f t="shared" ref="BL68:BL70" si="296">IF(C68="X",IF(AN68="","Afectat sau NU?",IF(AN68="DA",((AG68+AH68)-(Z68+AA68))*24,"Nu a fost afectat producator/consumator")),"")</f>
        <v>Afectat sau NU?</v>
      </c>
      <c r="BM68" s="69" t="str">
        <f t="shared" ref="BM68:BM70" si="297">IF(C68="X",IF(AN68&lt;&gt;"DA","-",IF(AND(AN68="DA",BL68&lt;=0),LEN(TRIM(V68))-LEN(SUBSTITUTE(V68,CHAR(44),""))+1+LEN(TRIM(U68))-LEN(SUBSTITUTE(U68,CHAR(44),""))+1,0)),"")</f>
        <v>-</v>
      </c>
      <c r="BN68" s="70" t="str">
        <f t="shared" ref="BN68:BN70" si="298">IF(C68="X",IF(AN68="DA",LEN(TRIM(V68))-LEN(SUBSTITUTE(V68,CHAR(44),""))+1+LEN(TRIM(U68))-LEN(SUBSTITUTE(U68,CHAR(44),""))+1,"-"),"")</f>
        <v>-</v>
      </c>
    </row>
    <row r="69" spans="1:66" s="10" customFormat="1" ht="28.5" x14ac:dyDescent="0.25">
      <c r="A69" s="224">
        <f t="shared" si="36"/>
        <v>54</v>
      </c>
      <c r="B69" s="73" t="s">
        <v>88</v>
      </c>
      <c r="C69" s="73" t="s">
        <v>81</v>
      </c>
      <c r="D69" s="74" t="s">
        <v>296</v>
      </c>
      <c r="E69" s="73">
        <v>105543</v>
      </c>
      <c r="F69" s="73" t="s">
        <v>300</v>
      </c>
      <c r="G69" s="73" t="s">
        <v>278</v>
      </c>
      <c r="H69" s="75">
        <v>564729.06000000006</v>
      </c>
      <c r="I69" s="75">
        <v>341811.75</v>
      </c>
      <c r="J69" s="75">
        <v>564729.06000000006</v>
      </c>
      <c r="K69" s="75">
        <v>341811.75</v>
      </c>
      <c r="L69" s="73" t="s">
        <v>88</v>
      </c>
      <c r="M69" s="73" t="s">
        <v>88</v>
      </c>
      <c r="N69" s="73" t="s">
        <v>301</v>
      </c>
      <c r="O69" s="73" t="s">
        <v>300</v>
      </c>
      <c r="P69" s="73" t="s">
        <v>88</v>
      </c>
      <c r="Q69" s="73" t="s">
        <v>88</v>
      </c>
      <c r="R69" s="73" t="s">
        <v>88</v>
      </c>
      <c r="S69" s="73" t="s">
        <v>88</v>
      </c>
      <c r="T69" s="73" t="s">
        <v>113</v>
      </c>
      <c r="U69" s="73"/>
      <c r="V69" s="73" t="s">
        <v>235</v>
      </c>
      <c r="W69" s="76" t="s">
        <v>306</v>
      </c>
      <c r="X69" s="77"/>
      <c r="Y69" s="78"/>
      <c r="Z69" s="77"/>
      <c r="AA69" s="78"/>
      <c r="AB69" s="73" t="s">
        <v>210</v>
      </c>
      <c r="AC69" s="73"/>
      <c r="AD69" s="162"/>
      <c r="AE69" s="242"/>
      <c r="AF69" s="99"/>
      <c r="AG69" s="100"/>
      <c r="AH69" s="99"/>
      <c r="AI69" s="100"/>
      <c r="AJ69" s="99"/>
      <c r="AK69" s="100"/>
      <c r="AL69" s="99"/>
      <c r="AM69" s="101"/>
      <c r="AN69" s="101"/>
      <c r="AO69" s="101"/>
      <c r="AP69" s="80" t="s">
        <v>299</v>
      </c>
      <c r="AQ69" s="67"/>
      <c r="AR69" s="86" t="str">
        <f t="shared" si="281"/>
        <v/>
      </c>
      <c r="AS69" s="87" t="str">
        <f t="shared" si="282"/>
        <v/>
      </c>
      <c r="AT69" s="88" t="str">
        <f t="shared" si="283"/>
        <v/>
      </c>
      <c r="AU69" s="86" t="str">
        <f t="shared" si="284"/>
        <v/>
      </c>
      <c r="AV69" s="87" t="str">
        <f t="shared" si="285"/>
        <v/>
      </c>
      <c r="AW69" s="88" t="str">
        <f t="shared" si="286"/>
        <v/>
      </c>
      <c r="AX69" s="86" t="str">
        <f t="shared" si="287"/>
        <v/>
      </c>
      <c r="AY69" s="87" t="str">
        <f t="shared" si="288"/>
        <v/>
      </c>
      <c r="AZ69" s="88" t="str">
        <f t="shared" si="289"/>
        <v/>
      </c>
      <c r="BA69" s="57"/>
      <c r="BB69" s="57"/>
      <c r="BC69" s="57"/>
      <c r="BD69" s="57"/>
      <c r="BE69" s="57"/>
      <c r="BF69" s="89" t="str">
        <f t="shared" si="290"/>
        <v>Afectat sau NU?</v>
      </c>
      <c r="BG69" s="87" t="str">
        <f t="shared" si="291"/>
        <v>-</v>
      </c>
      <c r="BH69" s="88" t="str">
        <f t="shared" si="292"/>
        <v>-</v>
      </c>
      <c r="BI69" s="89" t="str">
        <f t="shared" si="293"/>
        <v>Afectat sau NU?</v>
      </c>
      <c r="BJ69" s="87" t="str">
        <f t="shared" si="294"/>
        <v>-</v>
      </c>
      <c r="BK69" s="88" t="str">
        <f t="shared" si="295"/>
        <v>-</v>
      </c>
      <c r="BL69" s="89" t="str">
        <f t="shared" si="296"/>
        <v>Afectat sau NU?</v>
      </c>
      <c r="BM69" s="87" t="str">
        <f t="shared" si="297"/>
        <v>-</v>
      </c>
      <c r="BN69" s="88" t="str">
        <f t="shared" si="298"/>
        <v>-</v>
      </c>
    </row>
    <row r="70" spans="1:66" s="10" customFormat="1" ht="29.25" thickBot="1" x14ac:dyDescent="0.3">
      <c r="A70" s="90">
        <f t="shared" si="36"/>
        <v>55</v>
      </c>
      <c r="B70" s="91" t="s">
        <v>88</v>
      </c>
      <c r="C70" s="91" t="s">
        <v>81</v>
      </c>
      <c r="D70" s="92" t="s">
        <v>296</v>
      </c>
      <c r="E70" s="91">
        <v>104038</v>
      </c>
      <c r="F70" s="91" t="s">
        <v>302</v>
      </c>
      <c r="G70" s="91" t="s">
        <v>251</v>
      </c>
      <c r="H70" s="93">
        <v>569107.28</v>
      </c>
      <c r="I70" s="93">
        <v>334140.34999999998</v>
      </c>
      <c r="J70" s="93">
        <v>569107.28</v>
      </c>
      <c r="K70" s="93">
        <v>334140.34999999998</v>
      </c>
      <c r="L70" s="91" t="s">
        <v>88</v>
      </c>
      <c r="M70" s="91" t="s">
        <v>88</v>
      </c>
      <c r="N70" s="91" t="s">
        <v>303</v>
      </c>
      <c r="O70" s="91" t="s">
        <v>304</v>
      </c>
      <c r="P70" s="91" t="s">
        <v>88</v>
      </c>
      <c r="Q70" s="91" t="s">
        <v>88</v>
      </c>
      <c r="R70" s="91" t="s">
        <v>88</v>
      </c>
      <c r="S70" s="91" t="s">
        <v>88</v>
      </c>
      <c r="T70" s="91" t="s">
        <v>113</v>
      </c>
      <c r="U70" s="91"/>
      <c r="V70" s="91" t="s">
        <v>305</v>
      </c>
      <c r="W70" s="94" t="s">
        <v>306</v>
      </c>
      <c r="X70" s="82"/>
      <c r="Y70" s="81"/>
      <c r="Z70" s="82"/>
      <c r="AA70" s="81"/>
      <c r="AB70" s="91" t="s">
        <v>210</v>
      </c>
      <c r="AC70" s="91"/>
      <c r="AD70" s="134"/>
      <c r="AE70" s="243"/>
      <c r="AF70" s="102"/>
      <c r="AG70" s="103"/>
      <c r="AH70" s="102"/>
      <c r="AI70" s="103"/>
      <c r="AJ70" s="102"/>
      <c r="AK70" s="103"/>
      <c r="AL70" s="102"/>
      <c r="AM70" s="104"/>
      <c r="AN70" s="104"/>
      <c r="AO70" s="104"/>
      <c r="AP70" s="83" t="s">
        <v>299</v>
      </c>
      <c r="AQ70" s="67"/>
      <c r="AR70" s="95" t="str">
        <f t="shared" si="281"/>
        <v/>
      </c>
      <c r="AS70" s="96" t="str">
        <f t="shared" si="282"/>
        <v/>
      </c>
      <c r="AT70" s="97" t="str">
        <f t="shared" si="283"/>
        <v/>
      </c>
      <c r="AU70" s="95" t="str">
        <f t="shared" si="284"/>
        <v/>
      </c>
      <c r="AV70" s="96" t="str">
        <f t="shared" si="285"/>
        <v/>
      </c>
      <c r="AW70" s="97" t="str">
        <f t="shared" si="286"/>
        <v/>
      </c>
      <c r="AX70" s="95" t="str">
        <f t="shared" si="287"/>
        <v/>
      </c>
      <c r="AY70" s="96" t="str">
        <f t="shared" si="288"/>
        <v/>
      </c>
      <c r="AZ70" s="97" t="str">
        <f t="shared" si="289"/>
        <v/>
      </c>
      <c r="BA70" s="57"/>
      <c r="BB70" s="57"/>
      <c r="BC70" s="57"/>
      <c r="BD70" s="57"/>
      <c r="BE70" s="57"/>
      <c r="BF70" s="98" t="str">
        <f t="shared" si="290"/>
        <v>Afectat sau NU?</v>
      </c>
      <c r="BG70" s="96" t="str">
        <f t="shared" si="291"/>
        <v>-</v>
      </c>
      <c r="BH70" s="97" t="str">
        <f t="shared" si="292"/>
        <v>-</v>
      </c>
      <c r="BI70" s="98" t="str">
        <f t="shared" si="293"/>
        <v>Afectat sau NU?</v>
      </c>
      <c r="BJ70" s="96" t="str">
        <f t="shared" si="294"/>
        <v>-</v>
      </c>
      <c r="BK70" s="97" t="str">
        <f t="shared" si="295"/>
        <v>-</v>
      </c>
      <c r="BL70" s="98" t="str">
        <f t="shared" si="296"/>
        <v>Afectat sau NU?</v>
      </c>
      <c r="BM70" s="96" t="str">
        <f t="shared" si="297"/>
        <v>-</v>
      </c>
      <c r="BN70" s="97" t="str">
        <f t="shared" si="298"/>
        <v>-</v>
      </c>
    </row>
    <row r="71" spans="1:66" s="10" customFormat="1" ht="28.5" x14ac:dyDescent="0.25">
      <c r="A71" s="239">
        <f t="shared" si="36"/>
        <v>56</v>
      </c>
      <c r="B71" s="240" t="s">
        <v>88</v>
      </c>
      <c r="C71" s="199" t="s">
        <v>81</v>
      </c>
      <c r="D71" s="200" t="s">
        <v>255</v>
      </c>
      <c r="E71" s="199">
        <v>179258</v>
      </c>
      <c r="F71" s="199" t="s">
        <v>256</v>
      </c>
      <c r="G71" s="199" t="s">
        <v>203</v>
      </c>
      <c r="H71" s="201">
        <v>576624.93999999994</v>
      </c>
      <c r="I71" s="201">
        <v>327167.40999999997</v>
      </c>
      <c r="J71" s="201">
        <v>576624.93999999994</v>
      </c>
      <c r="K71" s="201">
        <v>327167.40999999997</v>
      </c>
      <c r="L71" s="199" t="s">
        <v>88</v>
      </c>
      <c r="M71" s="199" t="s">
        <v>88</v>
      </c>
      <c r="N71" s="199" t="s">
        <v>257</v>
      </c>
      <c r="O71" s="199" t="s">
        <v>258</v>
      </c>
      <c r="P71" s="199" t="s">
        <v>88</v>
      </c>
      <c r="Q71" s="199" t="s">
        <v>88</v>
      </c>
      <c r="R71" s="199" t="s">
        <v>88</v>
      </c>
      <c r="S71" s="199" t="s">
        <v>88</v>
      </c>
      <c r="T71" s="199" t="s">
        <v>113</v>
      </c>
      <c r="U71" s="199"/>
      <c r="V71" s="199" t="s">
        <v>123</v>
      </c>
      <c r="W71" s="202" t="s">
        <v>306</v>
      </c>
      <c r="X71" s="203"/>
      <c r="Y71" s="204"/>
      <c r="Z71" s="203"/>
      <c r="AA71" s="204"/>
      <c r="AB71" s="199" t="s">
        <v>210</v>
      </c>
      <c r="AC71" s="199"/>
      <c r="AD71" s="205"/>
      <c r="AE71" s="206"/>
      <c r="AF71" s="207"/>
      <c r="AG71" s="208"/>
      <c r="AH71" s="207"/>
      <c r="AI71" s="208"/>
      <c r="AJ71" s="207"/>
      <c r="AK71" s="208"/>
      <c r="AL71" s="207"/>
      <c r="AM71" s="209"/>
      <c r="AN71" s="209"/>
      <c r="AO71" s="209"/>
      <c r="AP71" s="210" t="s">
        <v>226</v>
      </c>
      <c r="AQ71" s="67"/>
      <c r="AR71" s="211" t="str">
        <f t="shared" si="263"/>
        <v/>
      </c>
      <c r="AS71" s="212" t="str">
        <f t="shared" si="264"/>
        <v/>
      </c>
      <c r="AT71" s="213" t="str">
        <f t="shared" si="265"/>
        <v/>
      </c>
      <c r="AU71" s="214" t="str">
        <f t="shared" si="266"/>
        <v/>
      </c>
      <c r="AV71" s="212" t="str">
        <f t="shared" si="267"/>
        <v/>
      </c>
      <c r="AW71" s="215" t="str">
        <f t="shared" si="268"/>
        <v/>
      </c>
      <c r="AX71" s="211" t="str">
        <f t="shared" si="269"/>
        <v/>
      </c>
      <c r="AY71" s="212" t="str">
        <f t="shared" si="270"/>
        <v/>
      </c>
      <c r="AZ71" s="213" t="str">
        <f t="shared" si="271"/>
        <v/>
      </c>
      <c r="BA71" s="57"/>
      <c r="BB71" s="57"/>
      <c r="BC71" s="57"/>
      <c r="BD71" s="57"/>
      <c r="BE71" s="57"/>
      <c r="BF71" s="216" t="str">
        <f t="shared" si="272"/>
        <v>Afectat sau NU?</v>
      </c>
      <c r="BG71" s="212" t="str">
        <f t="shared" si="273"/>
        <v>-</v>
      </c>
      <c r="BH71" s="215" t="str">
        <f t="shared" si="274"/>
        <v>-</v>
      </c>
      <c r="BI71" s="216" t="str">
        <f t="shared" si="275"/>
        <v>Afectat sau NU?</v>
      </c>
      <c r="BJ71" s="212" t="str">
        <f t="shared" si="276"/>
        <v>-</v>
      </c>
      <c r="BK71" s="213" t="str">
        <f t="shared" si="277"/>
        <v>-</v>
      </c>
      <c r="BL71" s="217" t="str">
        <f t="shared" si="278"/>
        <v>Afectat sau NU?</v>
      </c>
      <c r="BM71" s="212" t="str">
        <f t="shared" si="279"/>
        <v>-</v>
      </c>
      <c r="BN71" s="213" t="str">
        <f t="shared" si="280"/>
        <v>-</v>
      </c>
    </row>
    <row r="72" spans="1:66" s="10" customFormat="1" ht="29.25" thickBot="1" x14ac:dyDescent="0.3">
      <c r="A72" s="224">
        <f t="shared" si="36"/>
        <v>57</v>
      </c>
      <c r="B72" s="223" t="s">
        <v>88</v>
      </c>
      <c r="C72" s="91" t="s">
        <v>81</v>
      </c>
      <c r="D72" s="92" t="s">
        <v>255</v>
      </c>
      <c r="E72" s="91">
        <v>179258</v>
      </c>
      <c r="F72" s="91" t="s">
        <v>256</v>
      </c>
      <c r="G72" s="91" t="s">
        <v>203</v>
      </c>
      <c r="H72" s="93">
        <v>576726.56999999995</v>
      </c>
      <c r="I72" s="93">
        <v>326494.11</v>
      </c>
      <c r="J72" s="93">
        <v>576726.56999999995</v>
      </c>
      <c r="K72" s="93">
        <v>326494.11</v>
      </c>
      <c r="L72" s="91" t="s">
        <v>88</v>
      </c>
      <c r="M72" s="91" t="s">
        <v>88</v>
      </c>
      <c r="N72" s="91" t="s">
        <v>259</v>
      </c>
      <c r="O72" s="91" t="s">
        <v>260</v>
      </c>
      <c r="P72" s="91" t="s">
        <v>88</v>
      </c>
      <c r="Q72" s="91" t="s">
        <v>88</v>
      </c>
      <c r="R72" s="91" t="s">
        <v>88</v>
      </c>
      <c r="S72" s="91" t="s">
        <v>88</v>
      </c>
      <c r="T72" s="91" t="s">
        <v>113</v>
      </c>
      <c r="U72" s="91"/>
      <c r="V72" s="91" t="s">
        <v>123</v>
      </c>
      <c r="W72" s="94" t="s">
        <v>306</v>
      </c>
      <c r="X72" s="82"/>
      <c r="Y72" s="81"/>
      <c r="Z72" s="82"/>
      <c r="AA72" s="81"/>
      <c r="AB72" s="91" t="s">
        <v>210</v>
      </c>
      <c r="AC72" s="91"/>
      <c r="AD72" s="134"/>
      <c r="AE72" s="106"/>
      <c r="AF72" s="102"/>
      <c r="AG72" s="103"/>
      <c r="AH72" s="102"/>
      <c r="AI72" s="103"/>
      <c r="AJ72" s="102"/>
      <c r="AK72" s="103"/>
      <c r="AL72" s="102"/>
      <c r="AM72" s="104"/>
      <c r="AN72" s="104"/>
      <c r="AO72" s="104"/>
      <c r="AP72" s="83" t="s">
        <v>226</v>
      </c>
      <c r="AQ72" s="67"/>
      <c r="AR72" s="95" t="str">
        <f t="shared" si="263"/>
        <v/>
      </c>
      <c r="AS72" s="96" t="str">
        <f t="shared" si="264"/>
        <v/>
      </c>
      <c r="AT72" s="97" t="str">
        <f t="shared" si="265"/>
        <v/>
      </c>
      <c r="AU72" s="179" t="str">
        <f t="shared" si="266"/>
        <v/>
      </c>
      <c r="AV72" s="96" t="str">
        <f t="shared" si="267"/>
        <v/>
      </c>
      <c r="AW72" s="187" t="str">
        <f t="shared" si="268"/>
        <v/>
      </c>
      <c r="AX72" s="95" t="str">
        <f t="shared" si="269"/>
        <v/>
      </c>
      <c r="AY72" s="96" t="str">
        <f t="shared" si="270"/>
        <v/>
      </c>
      <c r="AZ72" s="97" t="str">
        <f t="shared" si="271"/>
        <v/>
      </c>
      <c r="BA72" s="57"/>
      <c r="BB72" s="57"/>
      <c r="BC72" s="57"/>
      <c r="BD72" s="57"/>
      <c r="BE72" s="57"/>
      <c r="BF72" s="98" t="str">
        <f t="shared" si="272"/>
        <v>Afectat sau NU?</v>
      </c>
      <c r="BG72" s="96" t="str">
        <f t="shared" si="273"/>
        <v>-</v>
      </c>
      <c r="BH72" s="187" t="str">
        <f t="shared" si="274"/>
        <v>-</v>
      </c>
      <c r="BI72" s="98" t="str">
        <f t="shared" si="275"/>
        <v>Afectat sau NU?</v>
      </c>
      <c r="BJ72" s="96" t="str">
        <f t="shared" si="276"/>
        <v>-</v>
      </c>
      <c r="BK72" s="97" t="str">
        <f t="shared" si="277"/>
        <v>-</v>
      </c>
      <c r="BL72" s="195" t="str">
        <f t="shared" si="278"/>
        <v>Afectat sau NU?</v>
      </c>
      <c r="BM72" s="96" t="str">
        <f t="shared" si="279"/>
        <v>-</v>
      </c>
      <c r="BN72" s="97" t="str">
        <f t="shared" si="280"/>
        <v>-</v>
      </c>
    </row>
    <row r="73" spans="1:66" s="10" customFormat="1" ht="29.25" thickBot="1" x14ac:dyDescent="0.3">
      <c r="A73" s="139">
        <f t="shared" si="36"/>
        <v>58</v>
      </c>
      <c r="B73" s="140" t="s">
        <v>88</v>
      </c>
      <c r="C73" s="140" t="s">
        <v>81</v>
      </c>
      <c r="D73" s="141" t="s">
        <v>261</v>
      </c>
      <c r="E73" s="140">
        <v>134069</v>
      </c>
      <c r="F73" s="140" t="s">
        <v>262</v>
      </c>
      <c r="G73" s="140" t="s">
        <v>263</v>
      </c>
      <c r="H73" s="150">
        <v>558807.9</v>
      </c>
      <c r="I73" s="150">
        <v>394540.02</v>
      </c>
      <c r="J73" s="150">
        <v>558807.9</v>
      </c>
      <c r="K73" s="150">
        <v>394540.02</v>
      </c>
      <c r="L73" s="140" t="s">
        <v>88</v>
      </c>
      <c r="M73" s="140" t="s">
        <v>88</v>
      </c>
      <c r="N73" s="140" t="s">
        <v>264</v>
      </c>
      <c r="O73" s="140" t="s">
        <v>262</v>
      </c>
      <c r="P73" s="140" t="s">
        <v>88</v>
      </c>
      <c r="Q73" s="140" t="s">
        <v>88</v>
      </c>
      <c r="R73" s="140" t="s">
        <v>88</v>
      </c>
      <c r="S73" s="140" t="s">
        <v>88</v>
      </c>
      <c r="T73" s="140" t="s">
        <v>113</v>
      </c>
      <c r="U73" s="140"/>
      <c r="V73" s="140" t="s">
        <v>265</v>
      </c>
      <c r="W73" s="149" t="s">
        <v>306</v>
      </c>
      <c r="X73" s="142"/>
      <c r="Y73" s="143"/>
      <c r="Z73" s="142"/>
      <c r="AA73" s="143"/>
      <c r="AB73" s="140" t="s">
        <v>210</v>
      </c>
      <c r="AC73" s="140"/>
      <c r="AD73" s="163"/>
      <c r="AE73" s="144"/>
      <c r="AF73" s="145"/>
      <c r="AG73" s="146"/>
      <c r="AH73" s="145"/>
      <c r="AI73" s="146"/>
      <c r="AJ73" s="145"/>
      <c r="AK73" s="146"/>
      <c r="AL73" s="145"/>
      <c r="AM73" s="147"/>
      <c r="AN73" s="147"/>
      <c r="AO73" s="147"/>
      <c r="AP73" s="148" t="s">
        <v>226</v>
      </c>
      <c r="AQ73" s="67"/>
      <c r="AR73" s="158" t="str">
        <f t="shared" si="263"/>
        <v/>
      </c>
      <c r="AS73" s="159" t="str">
        <f t="shared" si="264"/>
        <v/>
      </c>
      <c r="AT73" s="160" t="str">
        <f t="shared" si="265"/>
        <v/>
      </c>
      <c r="AU73" s="183" t="str">
        <f t="shared" si="266"/>
        <v/>
      </c>
      <c r="AV73" s="159" t="str">
        <f t="shared" si="267"/>
        <v/>
      </c>
      <c r="AW73" s="191" t="str">
        <f t="shared" si="268"/>
        <v/>
      </c>
      <c r="AX73" s="158" t="str">
        <f t="shared" si="269"/>
        <v/>
      </c>
      <c r="AY73" s="159" t="str">
        <f t="shared" si="270"/>
        <v/>
      </c>
      <c r="AZ73" s="160" t="str">
        <f t="shared" si="271"/>
        <v/>
      </c>
      <c r="BA73" s="57"/>
      <c r="BB73" s="57"/>
      <c r="BC73" s="57"/>
      <c r="BD73" s="57"/>
      <c r="BE73" s="57"/>
      <c r="BF73" s="161" t="str">
        <f t="shared" si="272"/>
        <v>Afectat sau NU?</v>
      </c>
      <c r="BG73" s="159" t="str">
        <f t="shared" si="273"/>
        <v>-</v>
      </c>
      <c r="BH73" s="191" t="str">
        <f t="shared" si="274"/>
        <v>-</v>
      </c>
      <c r="BI73" s="161" t="str">
        <f t="shared" si="275"/>
        <v>Afectat sau NU?</v>
      </c>
      <c r="BJ73" s="159" t="str">
        <f t="shared" si="276"/>
        <v>-</v>
      </c>
      <c r="BK73" s="160" t="str">
        <f t="shared" si="277"/>
        <v>-</v>
      </c>
      <c r="BL73" s="197" t="str">
        <f t="shared" si="278"/>
        <v>Afectat sau NU?</v>
      </c>
      <c r="BM73" s="159" t="str">
        <f t="shared" si="279"/>
        <v>-</v>
      </c>
      <c r="BN73" s="160" t="str">
        <f t="shared" si="280"/>
        <v>-</v>
      </c>
    </row>
    <row r="74" spans="1:66" s="10" customFormat="1" x14ac:dyDescent="0.25">
      <c r="A74" s="58">
        <f t="shared" si="36"/>
        <v>59</v>
      </c>
      <c r="B74" s="59" t="s">
        <v>88</v>
      </c>
      <c r="C74" s="59" t="s">
        <v>81</v>
      </c>
      <c r="D74" s="60" t="s">
        <v>266</v>
      </c>
      <c r="E74" s="59">
        <v>131121</v>
      </c>
      <c r="F74" s="59" t="s">
        <v>267</v>
      </c>
      <c r="G74" s="59" t="s">
        <v>263</v>
      </c>
      <c r="H74" s="61">
        <v>551059.15</v>
      </c>
      <c r="I74" s="61">
        <v>410660.89</v>
      </c>
      <c r="J74" s="61">
        <v>551059.15</v>
      </c>
      <c r="K74" s="61">
        <v>410660.89</v>
      </c>
      <c r="L74" s="59" t="s">
        <v>88</v>
      </c>
      <c r="M74" s="59" t="s">
        <v>88</v>
      </c>
      <c r="N74" s="59" t="s">
        <v>268</v>
      </c>
      <c r="O74" s="59" t="s">
        <v>269</v>
      </c>
      <c r="P74" s="59" t="s">
        <v>88</v>
      </c>
      <c r="Q74" s="59" t="s">
        <v>88</v>
      </c>
      <c r="R74" s="59" t="s">
        <v>88</v>
      </c>
      <c r="S74" s="59" t="s">
        <v>88</v>
      </c>
      <c r="T74" s="59" t="s">
        <v>113</v>
      </c>
      <c r="U74" s="59"/>
      <c r="V74" s="59" t="s">
        <v>123</v>
      </c>
      <c r="W74" s="62" t="s">
        <v>306</v>
      </c>
      <c r="X74" s="63"/>
      <c r="Y74" s="64"/>
      <c r="Z74" s="63"/>
      <c r="AA74" s="64"/>
      <c r="AB74" s="59" t="s">
        <v>210</v>
      </c>
      <c r="AC74" s="59"/>
      <c r="AD74" s="133"/>
      <c r="AE74" s="135"/>
      <c r="AF74" s="136"/>
      <c r="AG74" s="137"/>
      <c r="AH74" s="136"/>
      <c r="AI74" s="137"/>
      <c r="AJ74" s="136"/>
      <c r="AK74" s="137"/>
      <c r="AL74" s="136"/>
      <c r="AM74" s="138"/>
      <c r="AN74" s="138"/>
      <c r="AO74" s="138"/>
      <c r="AP74" s="66" t="s">
        <v>254</v>
      </c>
      <c r="AQ74" s="67"/>
      <c r="AR74" s="68" t="str">
        <f t="shared" si="263"/>
        <v/>
      </c>
      <c r="AS74" s="69" t="str">
        <f t="shared" si="264"/>
        <v/>
      </c>
      <c r="AT74" s="70" t="str">
        <f t="shared" si="265"/>
        <v/>
      </c>
      <c r="AU74" s="177" t="str">
        <f t="shared" si="266"/>
        <v/>
      </c>
      <c r="AV74" s="69" t="str">
        <f t="shared" si="267"/>
        <v/>
      </c>
      <c r="AW74" s="185" t="str">
        <f t="shared" si="268"/>
        <v/>
      </c>
      <c r="AX74" s="68" t="str">
        <f t="shared" si="269"/>
        <v/>
      </c>
      <c r="AY74" s="69" t="str">
        <f t="shared" si="270"/>
        <v/>
      </c>
      <c r="AZ74" s="70" t="str">
        <f t="shared" si="271"/>
        <v/>
      </c>
      <c r="BA74" s="57"/>
      <c r="BB74" s="57"/>
      <c r="BC74" s="57"/>
      <c r="BD74" s="57"/>
      <c r="BE74" s="57"/>
      <c r="BF74" s="71" t="str">
        <f t="shared" si="272"/>
        <v>Afectat sau NU?</v>
      </c>
      <c r="BG74" s="69" t="str">
        <f t="shared" si="273"/>
        <v>-</v>
      </c>
      <c r="BH74" s="185" t="str">
        <f t="shared" si="274"/>
        <v>-</v>
      </c>
      <c r="BI74" s="71" t="str">
        <f t="shared" si="275"/>
        <v>Afectat sau NU?</v>
      </c>
      <c r="BJ74" s="69" t="str">
        <f t="shared" si="276"/>
        <v>-</v>
      </c>
      <c r="BK74" s="70" t="str">
        <f t="shared" si="277"/>
        <v>-</v>
      </c>
      <c r="BL74" s="426" t="str">
        <f t="shared" si="278"/>
        <v>Afectat sau NU?</v>
      </c>
      <c r="BM74" s="69" t="str">
        <f t="shared" si="279"/>
        <v>-</v>
      </c>
      <c r="BN74" s="70" t="str">
        <f t="shared" si="280"/>
        <v>-</v>
      </c>
    </row>
    <row r="75" spans="1:66" s="10" customFormat="1" ht="29.25" thickBot="1" x14ac:dyDescent="0.3">
      <c r="A75" s="90">
        <f t="shared" si="36"/>
        <v>60</v>
      </c>
      <c r="B75" s="91" t="s">
        <v>88</v>
      </c>
      <c r="C75" s="91" t="s">
        <v>81</v>
      </c>
      <c r="D75" s="92" t="s">
        <v>266</v>
      </c>
      <c r="E75" s="91">
        <v>131121</v>
      </c>
      <c r="F75" s="91" t="s">
        <v>267</v>
      </c>
      <c r="G75" s="91" t="s">
        <v>263</v>
      </c>
      <c r="H75" s="93">
        <v>551059.15</v>
      </c>
      <c r="I75" s="93">
        <v>410660.89</v>
      </c>
      <c r="J75" s="93">
        <v>551059.15</v>
      </c>
      <c r="K75" s="93">
        <v>410660.89</v>
      </c>
      <c r="L75" s="91" t="s">
        <v>88</v>
      </c>
      <c r="M75" s="91" t="s">
        <v>88</v>
      </c>
      <c r="N75" s="91" t="s">
        <v>270</v>
      </c>
      <c r="O75" s="91" t="s">
        <v>271</v>
      </c>
      <c r="P75" s="91" t="s">
        <v>88</v>
      </c>
      <c r="Q75" s="91" t="s">
        <v>88</v>
      </c>
      <c r="R75" s="91" t="s">
        <v>88</v>
      </c>
      <c r="S75" s="91" t="s">
        <v>88</v>
      </c>
      <c r="T75" s="91" t="s">
        <v>97</v>
      </c>
      <c r="U75" s="91"/>
      <c r="V75" s="91" t="s">
        <v>272</v>
      </c>
      <c r="W75" s="94" t="s">
        <v>306</v>
      </c>
      <c r="X75" s="82"/>
      <c r="Y75" s="81"/>
      <c r="Z75" s="82"/>
      <c r="AA75" s="81"/>
      <c r="AB75" s="91" t="s">
        <v>210</v>
      </c>
      <c r="AC75" s="91"/>
      <c r="AD75" s="134"/>
      <c r="AE75" s="106"/>
      <c r="AF75" s="102"/>
      <c r="AG75" s="103"/>
      <c r="AH75" s="102"/>
      <c r="AI75" s="103"/>
      <c r="AJ75" s="102"/>
      <c r="AK75" s="103"/>
      <c r="AL75" s="102"/>
      <c r="AM75" s="104"/>
      <c r="AN75" s="104"/>
      <c r="AO75" s="104"/>
      <c r="AP75" s="83" t="s">
        <v>254</v>
      </c>
      <c r="AQ75" s="67"/>
      <c r="AR75" s="95" t="str">
        <f t="shared" si="263"/>
        <v/>
      </c>
      <c r="AS75" s="96" t="str">
        <f t="shared" si="264"/>
        <v/>
      </c>
      <c r="AT75" s="97" t="str">
        <f t="shared" si="265"/>
        <v/>
      </c>
      <c r="AU75" s="179" t="str">
        <f t="shared" si="266"/>
        <v/>
      </c>
      <c r="AV75" s="96" t="str">
        <f t="shared" si="267"/>
        <v/>
      </c>
      <c r="AW75" s="187" t="str">
        <f t="shared" si="268"/>
        <v/>
      </c>
      <c r="AX75" s="95" t="str">
        <f t="shared" si="269"/>
        <v/>
      </c>
      <c r="AY75" s="96" t="str">
        <f t="shared" si="270"/>
        <v/>
      </c>
      <c r="AZ75" s="97" t="str">
        <f t="shared" si="271"/>
        <v/>
      </c>
      <c r="BA75" s="57"/>
      <c r="BB75" s="57"/>
      <c r="BC75" s="57"/>
      <c r="BD75" s="57"/>
      <c r="BE75" s="57"/>
      <c r="BF75" s="98" t="str">
        <f t="shared" si="272"/>
        <v>Afectat sau NU?</v>
      </c>
      <c r="BG75" s="96" t="str">
        <f t="shared" si="273"/>
        <v>-</v>
      </c>
      <c r="BH75" s="187" t="str">
        <f t="shared" si="274"/>
        <v>-</v>
      </c>
      <c r="BI75" s="98" t="str">
        <f t="shared" si="275"/>
        <v>Afectat sau NU?</v>
      </c>
      <c r="BJ75" s="96" t="str">
        <f t="shared" si="276"/>
        <v>-</v>
      </c>
      <c r="BK75" s="97" t="str">
        <f t="shared" si="277"/>
        <v>-</v>
      </c>
      <c r="BL75" s="195" t="str">
        <f t="shared" si="278"/>
        <v>Afectat sau NU?</v>
      </c>
      <c r="BM75" s="96" t="str">
        <f t="shared" si="279"/>
        <v>-</v>
      </c>
      <c r="BN75" s="97" t="str">
        <f t="shared" si="280"/>
        <v>-</v>
      </c>
    </row>
    <row r="76" spans="1:66" s="10" customFormat="1" ht="100.5" thickBot="1" x14ac:dyDescent="0.3">
      <c r="A76" s="320">
        <f t="shared" si="36"/>
        <v>61</v>
      </c>
      <c r="B76" s="321" t="s">
        <v>88</v>
      </c>
      <c r="C76" s="321" t="s">
        <v>81</v>
      </c>
      <c r="D76" s="322" t="s">
        <v>273</v>
      </c>
      <c r="E76" s="323">
        <v>134862</v>
      </c>
      <c r="F76" s="323" t="s">
        <v>274</v>
      </c>
      <c r="G76" s="323" t="s">
        <v>263</v>
      </c>
      <c r="H76" s="323">
        <v>552168.05000000005</v>
      </c>
      <c r="I76" s="323">
        <v>402387.58</v>
      </c>
      <c r="J76" s="323">
        <v>552168.05000000005</v>
      </c>
      <c r="K76" s="323">
        <v>402387.58</v>
      </c>
      <c r="L76" s="321" t="s">
        <v>88</v>
      </c>
      <c r="M76" s="321" t="s">
        <v>88</v>
      </c>
      <c r="N76" s="323" t="s">
        <v>275</v>
      </c>
      <c r="O76" s="323" t="s">
        <v>274</v>
      </c>
      <c r="P76" s="321" t="s">
        <v>88</v>
      </c>
      <c r="Q76" s="321" t="s">
        <v>88</v>
      </c>
      <c r="R76" s="321" t="s">
        <v>88</v>
      </c>
      <c r="S76" s="321" t="s">
        <v>88</v>
      </c>
      <c r="T76" s="323" t="s">
        <v>113</v>
      </c>
      <c r="U76" s="321"/>
      <c r="V76" s="324" t="s">
        <v>123</v>
      </c>
      <c r="W76" s="325" t="s">
        <v>306</v>
      </c>
      <c r="X76" s="326"/>
      <c r="Y76" s="327"/>
      <c r="Z76" s="326"/>
      <c r="AA76" s="327"/>
      <c r="AB76" s="324" t="s">
        <v>210</v>
      </c>
      <c r="AC76" s="321"/>
      <c r="AD76" s="328" t="s">
        <v>590</v>
      </c>
      <c r="AE76" s="144"/>
      <c r="AF76" s="145"/>
      <c r="AG76" s="146"/>
      <c r="AH76" s="145"/>
      <c r="AI76" s="146"/>
      <c r="AJ76" s="145"/>
      <c r="AK76" s="146"/>
      <c r="AL76" s="145"/>
      <c r="AM76" s="147"/>
      <c r="AN76" s="147"/>
      <c r="AO76" s="147"/>
      <c r="AP76" s="148" t="s">
        <v>254</v>
      </c>
      <c r="AQ76" s="67"/>
      <c r="AR76" s="158" t="str">
        <f t="shared" ref="AR76:AR87" si="299">IF(B76="X",IF(AN76="","Afectat sau NU?",IF(AN76="DA",IF(((AK76+AL76)-(AE76+AF76))*24&lt;-720,"Neinformat",((AK76+AL76)-(AE76+AF76))*24),"Nu a fost afectat producator/consumator")),"")</f>
        <v/>
      </c>
      <c r="AS76" s="159" t="str">
        <f t="shared" ref="AS76:AS87" si="300">IF(B76="X",IF(AN76="DA",IF(AR76&lt;6,LEN(TRIM(V76))-LEN(SUBSTITUTE(V76,CHAR(44),""))+1,0),"-"),"")</f>
        <v/>
      </c>
      <c r="AT76" s="160" t="str">
        <f t="shared" ref="AT76:AT87" si="301">IF(B76="X",IF(AN76="DA",LEN(TRIM(V76))-LEN(SUBSTITUTE(V76,CHAR(44),""))+1,"-"),"")</f>
        <v/>
      </c>
      <c r="AU76" s="183" t="str">
        <f t="shared" ref="AU76:AU87" si="302">IF(B76="X",IF(AN76="","Afectat sau NU?",IF(AN76="DA",IF(((AI76+AJ76)-(AE76+AF76))*24&lt;-720,"Neinformat",((AI76+AJ76)-(AE76+AF76))*24),"Nu a fost afectat producator/consumator")),"")</f>
        <v/>
      </c>
      <c r="AV76" s="159" t="str">
        <f t="shared" ref="AV76:AV87" si="303">IF(B76="X",IF(AN76="DA",IF(AU76&lt;6,LEN(TRIM(U76))-LEN(SUBSTITUTE(U76,CHAR(44),""))+1,0),"-"),"")</f>
        <v/>
      </c>
      <c r="AW76" s="191" t="str">
        <f t="shared" ref="AW76:AW87" si="304">IF(B76="X",IF(AN76="DA",LEN(TRIM(U76))-LEN(SUBSTITUTE(U76,CHAR(44),""))+1,"-"),"")</f>
        <v/>
      </c>
      <c r="AX76" s="158" t="str">
        <f t="shared" ref="AX76:AX87" si="305">IF(B76="X",IF(AN76="","Afectat sau NU?",IF(AN76="DA",((AG76+AH76)-(AE76+AF76))*24,"Nu a fost afectat producator/consumator")),"")</f>
        <v/>
      </c>
      <c r="AY76" s="159" t="str">
        <f t="shared" ref="AY76:AY87" si="306">IF(B76="X",IF(AN76="DA",IF(AX76&gt;24,IF(BA76="NU",0,LEN(TRIM(V76))-LEN(SUBSTITUTE(V76,CHAR(44),""))+1),0),"-"),"")</f>
        <v/>
      </c>
      <c r="AZ76" s="160" t="str">
        <f t="shared" ref="AZ76:AZ87" si="307">IF(B76="X",IF(AN76="DA",IF(AX76&gt;24,LEN(TRIM(V76))-LEN(SUBSTITUTE(V76,CHAR(44),""))+1,0),"-"),"")</f>
        <v/>
      </c>
      <c r="BA76" s="57"/>
      <c r="BB76" s="57"/>
      <c r="BC76" s="57"/>
      <c r="BD76" s="57"/>
      <c r="BE76" s="57"/>
      <c r="BF76" s="161" t="str">
        <f t="shared" ref="BF76:BF87" si="308">IF(C76="X",IF(AN76="","Afectat sau NU?",IF(AN76="DA",IF(AK76="","Neinformat",NETWORKDAYS(AK76+AL76,AE76+AF76,$BS$2:$BS$14)-2),"Nu a fost afectat producator/consumator")),"")</f>
        <v>Afectat sau NU?</v>
      </c>
      <c r="BG76" s="159" t="str">
        <f t="shared" ref="BG76:BG87" si="309">IF(C76="X",IF(AN76="DA",IF(AND(BF76&gt;=5,AK76&lt;&gt;""),LEN(TRIM(V76))-LEN(SUBSTITUTE(V76,CHAR(44),""))+1,0),"-"),"")</f>
        <v>-</v>
      </c>
      <c r="BH76" s="191" t="str">
        <f t="shared" ref="BH76:BH87" si="310">IF(C76="X",IF(AN76="DA",LEN(TRIM(V76))-LEN(SUBSTITUTE(V76,CHAR(44),""))+1,"-"),"")</f>
        <v>-</v>
      </c>
      <c r="BI76" s="161" t="str">
        <f t="shared" ref="BI76:BI87" si="311">IF(C76="X",IF(AN76="","Afectat sau NU?",IF(AN76="DA",IF(AI76="","Neinformat",NETWORKDAYS(AI76+AJ76,AE76+AF76,$BS$2:$BS$14)-2),"Nu a fost afectat producator/consumator")),"")</f>
        <v>Afectat sau NU?</v>
      </c>
      <c r="BJ76" s="159" t="str">
        <f t="shared" ref="BJ76:BJ87" si="312">IF(C76="X",IF(AN76="DA",IF(AND(BI76&gt;=5,AI76&lt;&gt;""),LEN(TRIM(U76))-LEN(SUBSTITUTE(U76,CHAR(44),""))+1,0),"-"),"")</f>
        <v>-</v>
      </c>
      <c r="BK76" s="160" t="str">
        <f t="shared" ref="BK76:BK87" si="313">IF(C76="X",IF(AN76="DA",LEN(TRIM(U76))-LEN(SUBSTITUTE(U76,CHAR(44),""))+1,"-"),"")</f>
        <v>-</v>
      </c>
      <c r="BL76" s="197" t="str">
        <f t="shared" ref="BL76:BL87" si="314">IF(C76="X",IF(AN76="","Afectat sau NU?",IF(AN76="DA",((AG76+AH76)-(Z76+AA76))*24,"Nu a fost afectat producator/consumator")),"")</f>
        <v>Afectat sau NU?</v>
      </c>
      <c r="BM76" s="159" t="str">
        <f t="shared" ref="BM76:BM87" si="315">IF(C76="X",IF(AN76&lt;&gt;"DA","-",IF(AND(AN76="DA",BL76&lt;=0),LEN(TRIM(V76))-LEN(SUBSTITUTE(V76,CHAR(44),""))+1+LEN(TRIM(U76))-LEN(SUBSTITUTE(U76,CHAR(44),""))+1,0)),"")</f>
        <v>-</v>
      </c>
      <c r="BN76" s="160" t="str">
        <f t="shared" ref="BN76:BN87" si="316">IF(C76="X",IF(AN76="DA",LEN(TRIM(V76))-LEN(SUBSTITUTE(V76,CHAR(44),""))+1+LEN(TRIM(U76))-LEN(SUBSTITUTE(U76,CHAR(44),""))+1,"-"),"")</f>
        <v>-</v>
      </c>
    </row>
    <row r="77" spans="1:66" s="10" customFormat="1" ht="15" thickBot="1" x14ac:dyDescent="0.3">
      <c r="A77" s="139">
        <f t="shared" si="36"/>
        <v>62</v>
      </c>
      <c r="B77" s="140" t="s">
        <v>88</v>
      </c>
      <c r="C77" s="140" t="s">
        <v>81</v>
      </c>
      <c r="D77" s="141" t="s">
        <v>276</v>
      </c>
      <c r="E77" s="140">
        <v>65440</v>
      </c>
      <c r="F77" s="140" t="s">
        <v>277</v>
      </c>
      <c r="G77" s="140" t="s">
        <v>278</v>
      </c>
      <c r="H77" s="150">
        <v>542880.01</v>
      </c>
      <c r="I77" s="150">
        <v>380147.11</v>
      </c>
      <c r="J77" s="150">
        <v>542880.01</v>
      </c>
      <c r="K77" s="150">
        <v>380147.11</v>
      </c>
      <c r="L77" s="140" t="s">
        <v>88</v>
      </c>
      <c r="M77" s="140" t="s">
        <v>88</v>
      </c>
      <c r="N77" s="140" t="s">
        <v>279</v>
      </c>
      <c r="O77" s="140" t="s">
        <v>280</v>
      </c>
      <c r="P77" s="140" t="s">
        <v>88</v>
      </c>
      <c r="Q77" s="140" t="s">
        <v>88</v>
      </c>
      <c r="R77" s="140" t="s">
        <v>88</v>
      </c>
      <c r="S77" s="140" t="s">
        <v>88</v>
      </c>
      <c r="T77" s="140" t="s">
        <v>113</v>
      </c>
      <c r="U77" s="140"/>
      <c r="V77" s="140" t="s">
        <v>123</v>
      </c>
      <c r="W77" s="149" t="s">
        <v>306</v>
      </c>
      <c r="X77" s="142"/>
      <c r="Y77" s="143"/>
      <c r="Z77" s="142"/>
      <c r="AA77" s="143"/>
      <c r="AB77" s="140" t="s">
        <v>210</v>
      </c>
      <c r="AC77" s="140"/>
      <c r="AD77" s="163"/>
      <c r="AE77" s="144"/>
      <c r="AF77" s="145"/>
      <c r="AG77" s="146"/>
      <c r="AH77" s="145"/>
      <c r="AI77" s="146"/>
      <c r="AJ77" s="145"/>
      <c r="AK77" s="146"/>
      <c r="AL77" s="145"/>
      <c r="AM77" s="147"/>
      <c r="AN77" s="147"/>
      <c r="AO77" s="147"/>
      <c r="AP77" s="148" t="s">
        <v>254</v>
      </c>
      <c r="AQ77" s="67"/>
      <c r="AR77" s="121" t="str">
        <f t="shared" si="299"/>
        <v/>
      </c>
      <c r="AS77" s="122" t="str">
        <f t="shared" si="300"/>
        <v/>
      </c>
      <c r="AT77" s="123" t="str">
        <f t="shared" si="301"/>
        <v/>
      </c>
      <c r="AU77" s="180" t="str">
        <f t="shared" si="302"/>
        <v/>
      </c>
      <c r="AV77" s="122" t="str">
        <f t="shared" si="303"/>
        <v/>
      </c>
      <c r="AW77" s="188" t="str">
        <f t="shared" si="304"/>
        <v/>
      </c>
      <c r="AX77" s="121" t="str">
        <f t="shared" si="305"/>
        <v/>
      </c>
      <c r="AY77" s="122" t="str">
        <f t="shared" si="306"/>
        <v/>
      </c>
      <c r="AZ77" s="123" t="str">
        <f t="shared" si="307"/>
        <v/>
      </c>
      <c r="BA77" s="57"/>
      <c r="BB77" s="57"/>
      <c r="BC77" s="57"/>
      <c r="BD77" s="57"/>
      <c r="BE77" s="57"/>
      <c r="BF77" s="161" t="str">
        <f t="shared" si="308"/>
        <v>Afectat sau NU?</v>
      </c>
      <c r="BG77" s="159" t="str">
        <f t="shared" si="309"/>
        <v>-</v>
      </c>
      <c r="BH77" s="191" t="str">
        <f t="shared" si="310"/>
        <v>-</v>
      </c>
      <c r="BI77" s="161" t="str">
        <f t="shared" si="311"/>
        <v>Afectat sau NU?</v>
      </c>
      <c r="BJ77" s="159" t="str">
        <f t="shared" si="312"/>
        <v>-</v>
      </c>
      <c r="BK77" s="160" t="str">
        <f t="shared" si="313"/>
        <v>-</v>
      </c>
      <c r="BL77" s="197" t="str">
        <f t="shared" si="314"/>
        <v>Afectat sau NU?</v>
      </c>
      <c r="BM77" s="159" t="str">
        <f t="shared" si="315"/>
        <v>-</v>
      </c>
      <c r="BN77" s="160" t="str">
        <f t="shared" si="316"/>
        <v>-</v>
      </c>
    </row>
    <row r="78" spans="1:66" s="10" customFormat="1" x14ac:dyDescent="0.25">
      <c r="A78" s="58">
        <f t="shared" si="36"/>
        <v>63</v>
      </c>
      <c r="B78" s="59" t="s">
        <v>88</v>
      </c>
      <c r="C78" s="59" t="s">
        <v>81</v>
      </c>
      <c r="D78" s="60" t="s">
        <v>281</v>
      </c>
      <c r="E78" s="59">
        <v>131345</v>
      </c>
      <c r="F78" s="59" t="s">
        <v>282</v>
      </c>
      <c r="G78" s="59" t="s">
        <v>263</v>
      </c>
      <c r="H78" s="61">
        <v>549781.52</v>
      </c>
      <c r="I78" s="61">
        <v>415513.83</v>
      </c>
      <c r="J78" s="61">
        <v>549781.52</v>
      </c>
      <c r="K78" s="61">
        <v>415513.83</v>
      </c>
      <c r="L78" s="59" t="s">
        <v>88</v>
      </c>
      <c r="M78" s="59" t="s">
        <v>88</v>
      </c>
      <c r="N78" s="59" t="s">
        <v>283</v>
      </c>
      <c r="O78" s="59" t="s">
        <v>282</v>
      </c>
      <c r="P78" s="59" t="s">
        <v>88</v>
      </c>
      <c r="Q78" s="59" t="s">
        <v>88</v>
      </c>
      <c r="R78" s="59" t="s">
        <v>88</v>
      </c>
      <c r="S78" s="59" t="s">
        <v>88</v>
      </c>
      <c r="T78" s="59" t="s">
        <v>113</v>
      </c>
      <c r="U78" s="59"/>
      <c r="V78" s="59" t="s">
        <v>123</v>
      </c>
      <c r="W78" s="62" t="s">
        <v>306</v>
      </c>
      <c r="X78" s="63"/>
      <c r="Y78" s="64"/>
      <c r="Z78" s="63"/>
      <c r="AA78" s="64"/>
      <c r="AB78" s="59" t="s">
        <v>210</v>
      </c>
      <c r="AC78" s="59"/>
      <c r="AD78" s="133"/>
      <c r="AE78" s="135"/>
      <c r="AF78" s="136"/>
      <c r="AG78" s="137"/>
      <c r="AH78" s="136"/>
      <c r="AI78" s="137"/>
      <c r="AJ78" s="136"/>
      <c r="AK78" s="137"/>
      <c r="AL78" s="136"/>
      <c r="AM78" s="138"/>
      <c r="AN78" s="138"/>
      <c r="AO78" s="138"/>
      <c r="AP78" s="66" t="s">
        <v>226</v>
      </c>
      <c r="AQ78" s="67"/>
      <c r="AR78" s="68" t="str">
        <f t="shared" si="299"/>
        <v/>
      </c>
      <c r="AS78" s="69" t="str">
        <f t="shared" si="300"/>
        <v/>
      </c>
      <c r="AT78" s="70" t="str">
        <f t="shared" si="301"/>
        <v/>
      </c>
      <c r="AU78" s="177" t="str">
        <f t="shared" si="302"/>
        <v/>
      </c>
      <c r="AV78" s="69" t="str">
        <f t="shared" si="303"/>
        <v/>
      </c>
      <c r="AW78" s="185" t="str">
        <f t="shared" si="304"/>
        <v/>
      </c>
      <c r="AX78" s="68" t="str">
        <f t="shared" si="305"/>
        <v/>
      </c>
      <c r="AY78" s="69" t="str">
        <f t="shared" si="306"/>
        <v/>
      </c>
      <c r="AZ78" s="70" t="str">
        <f t="shared" si="307"/>
        <v/>
      </c>
      <c r="BA78" s="57"/>
      <c r="BB78" s="57"/>
      <c r="BC78" s="57"/>
      <c r="BD78" s="57"/>
      <c r="BE78" s="57"/>
      <c r="BF78" s="71" t="str">
        <f t="shared" si="308"/>
        <v>Afectat sau NU?</v>
      </c>
      <c r="BG78" s="69" t="str">
        <f t="shared" si="309"/>
        <v>-</v>
      </c>
      <c r="BH78" s="185" t="str">
        <f t="shared" si="310"/>
        <v>-</v>
      </c>
      <c r="BI78" s="71" t="str">
        <f t="shared" si="311"/>
        <v>Afectat sau NU?</v>
      </c>
      <c r="BJ78" s="69" t="str">
        <f t="shared" si="312"/>
        <v>-</v>
      </c>
      <c r="BK78" s="70" t="str">
        <f t="shared" si="313"/>
        <v>-</v>
      </c>
      <c r="BL78" s="426" t="str">
        <f t="shared" si="314"/>
        <v>Afectat sau NU?</v>
      </c>
      <c r="BM78" s="69" t="str">
        <f t="shared" si="315"/>
        <v>-</v>
      </c>
      <c r="BN78" s="70" t="str">
        <f t="shared" si="316"/>
        <v>-</v>
      </c>
    </row>
    <row r="79" spans="1:66" s="10" customFormat="1" ht="29.25" thickBot="1" x14ac:dyDescent="0.3">
      <c r="A79" s="90">
        <f t="shared" si="36"/>
        <v>64</v>
      </c>
      <c r="B79" s="91" t="s">
        <v>88</v>
      </c>
      <c r="C79" s="91" t="s">
        <v>81</v>
      </c>
      <c r="D79" s="92" t="s">
        <v>281</v>
      </c>
      <c r="E79" s="91">
        <v>131345</v>
      </c>
      <c r="F79" s="91" t="s">
        <v>282</v>
      </c>
      <c r="G79" s="91" t="s">
        <v>263</v>
      </c>
      <c r="H79" s="93">
        <v>549781.52</v>
      </c>
      <c r="I79" s="93">
        <v>415513.83</v>
      </c>
      <c r="J79" s="93">
        <v>549781.52</v>
      </c>
      <c r="K79" s="93">
        <v>415513.83</v>
      </c>
      <c r="L79" s="91" t="s">
        <v>88</v>
      </c>
      <c r="M79" s="91" t="s">
        <v>88</v>
      </c>
      <c r="N79" s="91" t="s">
        <v>284</v>
      </c>
      <c r="O79" s="91" t="s">
        <v>285</v>
      </c>
      <c r="P79" s="91" t="s">
        <v>88</v>
      </c>
      <c r="Q79" s="91" t="s">
        <v>88</v>
      </c>
      <c r="R79" s="91" t="s">
        <v>88</v>
      </c>
      <c r="S79" s="91" t="s">
        <v>88</v>
      </c>
      <c r="T79" s="91" t="s">
        <v>97</v>
      </c>
      <c r="U79" s="91"/>
      <c r="V79" s="91" t="s">
        <v>286</v>
      </c>
      <c r="W79" s="94" t="s">
        <v>306</v>
      </c>
      <c r="X79" s="82"/>
      <c r="Y79" s="81"/>
      <c r="Z79" s="82"/>
      <c r="AA79" s="81"/>
      <c r="AB79" s="91" t="s">
        <v>210</v>
      </c>
      <c r="AC79" s="91"/>
      <c r="AD79" s="134"/>
      <c r="AE79" s="106"/>
      <c r="AF79" s="102"/>
      <c r="AG79" s="103"/>
      <c r="AH79" s="102"/>
      <c r="AI79" s="103"/>
      <c r="AJ79" s="102"/>
      <c r="AK79" s="103"/>
      <c r="AL79" s="102"/>
      <c r="AM79" s="104"/>
      <c r="AN79" s="104"/>
      <c r="AO79" s="104"/>
      <c r="AP79" s="83" t="s">
        <v>226</v>
      </c>
      <c r="AQ79" s="67"/>
      <c r="AR79" s="95" t="str">
        <f t="shared" si="299"/>
        <v/>
      </c>
      <c r="AS79" s="96" t="str">
        <f t="shared" si="300"/>
        <v/>
      </c>
      <c r="AT79" s="97" t="str">
        <f t="shared" si="301"/>
        <v/>
      </c>
      <c r="AU79" s="179" t="str">
        <f t="shared" si="302"/>
        <v/>
      </c>
      <c r="AV79" s="96" t="str">
        <f t="shared" si="303"/>
        <v/>
      </c>
      <c r="AW79" s="187" t="str">
        <f t="shared" si="304"/>
        <v/>
      </c>
      <c r="AX79" s="95" t="str">
        <f t="shared" si="305"/>
        <v/>
      </c>
      <c r="AY79" s="96" t="str">
        <f t="shared" si="306"/>
        <v/>
      </c>
      <c r="AZ79" s="97" t="str">
        <f t="shared" si="307"/>
        <v/>
      </c>
      <c r="BA79" s="57"/>
      <c r="BB79" s="57"/>
      <c r="BC79" s="57"/>
      <c r="BD79" s="57"/>
      <c r="BE79" s="57"/>
      <c r="BF79" s="98" t="str">
        <f t="shared" si="308"/>
        <v>Afectat sau NU?</v>
      </c>
      <c r="BG79" s="96" t="str">
        <f t="shared" si="309"/>
        <v>-</v>
      </c>
      <c r="BH79" s="187" t="str">
        <f t="shared" si="310"/>
        <v>-</v>
      </c>
      <c r="BI79" s="98" t="str">
        <f t="shared" si="311"/>
        <v>Afectat sau NU?</v>
      </c>
      <c r="BJ79" s="96" t="str">
        <f t="shared" si="312"/>
        <v>-</v>
      </c>
      <c r="BK79" s="97" t="str">
        <f t="shared" si="313"/>
        <v>-</v>
      </c>
      <c r="BL79" s="195" t="str">
        <f t="shared" si="314"/>
        <v>Afectat sau NU?</v>
      </c>
      <c r="BM79" s="96" t="str">
        <f t="shared" si="315"/>
        <v>-</v>
      </c>
      <c r="BN79" s="97" t="str">
        <f t="shared" si="316"/>
        <v>-</v>
      </c>
    </row>
    <row r="80" spans="1:66" s="10" customFormat="1" ht="29.25" thickBot="1" x14ac:dyDescent="0.3">
      <c r="A80" s="139">
        <f t="shared" si="36"/>
        <v>65</v>
      </c>
      <c r="B80" s="140" t="s">
        <v>88</v>
      </c>
      <c r="C80" s="140" t="s">
        <v>81</v>
      </c>
      <c r="D80" s="141" t="s">
        <v>287</v>
      </c>
      <c r="E80" s="140">
        <v>131381</v>
      </c>
      <c r="F80" s="140" t="s">
        <v>288</v>
      </c>
      <c r="G80" s="140" t="s">
        <v>263</v>
      </c>
      <c r="H80" s="150">
        <v>548893.69999999995</v>
      </c>
      <c r="I80" s="150">
        <v>420137.21</v>
      </c>
      <c r="J80" s="150">
        <v>548893.69999999995</v>
      </c>
      <c r="K80" s="150">
        <v>420137.21</v>
      </c>
      <c r="L80" s="140" t="s">
        <v>88</v>
      </c>
      <c r="M80" s="140" t="s">
        <v>88</v>
      </c>
      <c r="N80" s="140" t="s">
        <v>289</v>
      </c>
      <c r="O80" s="140" t="s">
        <v>288</v>
      </c>
      <c r="P80" s="140" t="s">
        <v>88</v>
      </c>
      <c r="Q80" s="140" t="s">
        <v>88</v>
      </c>
      <c r="R80" s="140" t="s">
        <v>88</v>
      </c>
      <c r="S80" s="140" t="s">
        <v>88</v>
      </c>
      <c r="T80" s="140" t="s">
        <v>113</v>
      </c>
      <c r="U80" s="140"/>
      <c r="V80" s="140" t="s">
        <v>123</v>
      </c>
      <c r="W80" s="149" t="s">
        <v>306</v>
      </c>
      <c r="X80" s="142"/>
      <c r="Y80" s="143"/>
      <c r="Z80" s="142"/>
      <c r="AA80" s="143"/>
      <c r="AB80" s="140" t="s">
        <v>210</v>
      </c>
      <c r="AC80" s="140"/>
      <c r="AD80" s="163"/>
      <c r="AE80" s="144"/>
      <c r="AF80" s="145"/>
      <c r="AG80" s="146"/>
      <c r="AH80" s="145"/>
      <c r="AI80" s="146"/>
      <c r="AJ80" s="145"/>
      <c r="AK80" s="146"/>
      <c r="AL80" s="145"/>
      <c r="AM80" s="147"/>
      <c r="AN80" s="147"/>
      <c r="AO80" s="147"/>
      <c r="AP80" s="148" t="s">
        <v>290</v>
      </c>
      <c r="AQ80" s="67"/>
      <c r="AR80" s="158" t="str">
        <f t="shared" si="299"/>
        <v/>
      </c>
      <c r="AS80" s="159" t="str">
        <f t="shared" si="300"/>
        <v/>
      </c>
      <c r="AT80" s="160" t="str">
        <f t="shared" si="301"/>
        <v/>
      </c>
      <c r="AU80" s="183" t="str">
        <f t="shared" si="302"/>
        <v/>
      </c>
      <c r="AV80" s="159" t="str">
        <f t="shared" si="303"/>
        <v/>
      </c>
      <c r="AW80" s="191" t="str">
        <f t="shared" si="304"/>
        <v/>
      </c>
      <c r="AX80" s="158" t="str">
        <f t="shared" si="305"/>
        <v/>
      </c>
      <c r="AY80" s="159" t="str">
        <f t="shared" si="306"/>
        <v/>
      </c>
      <c r="AZ80" s="160" t="str">
        <f t="shared" si="307"/>
        <v/>
      </c>
      <c r="BA80" s="57"/>
      <c r="BB80" s="57"/>
      <c r="BC80" s="57"/>
      <c r="BD80" s="57"/>
      <c r="BE80" s="57"/>
      <c r="BF80" s="161" t="str">
        <f t="shared" si="308"/>
        <v>Afectat sau NU?</v>
      </c>
      <c r="BG80" s="159" t="str">
        <f t="shared" si="309"/>
        <v>-</v>
      </c>
      <c r="BH80" s="191" t="str">
        <f t="shared" si="310"/>
        <v>-</v>
      </c>
      <c r="BI80" s="161" t="str">
        <f t="shared" si="311"/>
        <v>Afectat sau NU?</v>
      </c>
      <c r="BJ80" s="159" t="str">
        <f t="shared" si="312"/>
        <v>-</v>
      </c>
      <c r="BK80" s="160" t="str">
        <f t="shared" si="313"/>
        <v>-</v>
      </c>
      <c r="BL80" s="197" t="str">
        <f t="shared" si="314"/>
        <v>Afectat sau NU?</v>
      </c>
      <c r="BM80" s="159" t="str">
        <f t="shared" si="315"/>
        <v>-</v>
      </c>
      <c r="BN80" s="160" t="str">
        <f t="shared" si="316"/>
        <v>-</v>
      </c>
    </row>
    <row r="81" spans="1:66" s="10" customFormat="1" ht="29.25" thickBot="1" x14ac:dyDescent="0.3">
      <c r="A81" s="139">
        <f t="shared" si="36"/>
        <v>66</v>
      </c>
      <c r="B81" s="140" t="s">
        <v>88</v>
      </c>
      <c r="C81" s="140" t="s">
        <v>81</v>
      </c>
      <c r="D81" s="141" t="s">
        <v>291</v>
      </c>
      <c r="E81" s="140">
        <v>130543</v>
      </c>
      <c r="F81" s="140" t="s">
        <v>292</v>
      </c>
      <c r="G81" s="140" t="s">
        <v>263</v>
      </c>
      <c r="H81" s="150">
        <v>581446.93000000005</v>
      </c>
      <c r="I81" s="150">
        <v>385348.31</v>
      </c>
      <c r="J81" s="150">
        <v>581446.93000000005</v>
      </c>
      <c r="K81" s="150">
        <v>385348.31</v>
      </c>
      <c r="L81" s="140" t="s">
        <v>88</v>
      </c>
      <c r="M81" s="140" t="s">
        <v>88</v>
      </c>
      <c r="N81" s="140" t="s">
        <v>293</v>
      </c>
      <c r="O81" s="140" t="s">
        <v>294</v>
      </c>
      <c r="P81" s="140" t="s">
        <v>88</v>
      </c>
      <c r="Q81" s="140" t="s">
        <v>88</v>
      </c>
      <c r="R81" s="140" t="s">
        <v>88</v>
      </c>
      <c r="S81" s="140" t="s">
        <v>88</v>
      </c>
      <c r="T81" s="140" t="s">
        <v>97</v>
      </c>
      <c r="U81" s="140"/>
      <c r="V81" s="140" t="s">
        <v>295</v>
      </c>
      <c r="W81" s="149" t="s">
        <v>306</v>
      </c>
      <c r="X81" s="142"/>
      <c r="Y81" s="143"/>
      <c r="Z81" s="142"/>
      <c r="AA81" s="143"/>
      <c r="AB81" s="140" t="s">
        <v>210</v>
      </c>
      <c r="AC81" s="140"/>
      <c r="AD81" s="163"/>
      <c r="AE81" s="144"/>
      <c r="AF81" s="145"/>
      <c r="AG81" s="146"/>
      <c r="AH81" s="145"/>
      <c r="AI81" s="146"/>
      <c r="AJ81" s="145"/>
      <c r="AK81" s="146"/>
      <c r="AL81" s="145"/>
      <c r="AM81" s="147"/>
      <c r="AN81" s="147"/>
      <c r="AO81" s="147"/>
      <c r="AP81" s="148" t="s">
        <v>254</v>
      </c>
      <c r="AQ81" s="67"/>
      <c r="AR81" s="158" t="str">
        <f t="shared" si="299"/>
        <v/>
      </c>
      <c r="AS81" s="159" t="str">
        <f t="shared" si="300"/>
        <v/>
      </c>
      <c r="AT81" s="160" t="str">
        <f t="shared" si="301"/>
        <v/>
      </c>
      <c r="AU81" s="183" t="str">
        <f t="shared" si="302"/>
        <v/>
      </c>
      <c r="AV81" s="159" t="str">
        <f t="shared" si="303"/>
        <v/>
      </c>
      <c r="AW81" s="191" t="str">
        <f t="shared" si="304"/>
        <v/>
      </c>
      <c r="AX81" s="158" t="str">
        <f t="shared" si="305"/>
        <v/>
      </c>
      <c r="AY81" s="159" t="str">
        <f t="shared" si="306"/>
        <v/>
      </c>
      <c r="AZ81" s="160" t="str">
        <f t="shared" si="307"/>
        <v/>
      </c>
      <c r="BA81" s="57"/>
      <c r="BB81" s="57"/>
      <c r="BC81" s="57"/>
      <c r="BD81" s="57"/>
      <c r="BE81" s="57"/>
      <c r="BF81" s="161" t="str">
        <f t="shared" si="308"/>
        <v>Afectat sau NU?</v>
      </c>
      <c r="BG81" s="159" t="str">
        <f t="shared" si="309"/>
        <v>-</v>
      </c>
      <c r="BH81" s="191" t="str">
        <f t="shared" si="310"/>
        <v>-</v>
      </c>
      <c r="BI81" s="161" t="str">
        <f t="shared" si="311"/>
        <v>Afectat sau NU?</v>
      </c>
      <c r="BJ81" s="159" t="str">
        <f t="shared" si="312"/>
        <v>-</v>
      </c>
      <c r="BK81" s="160" t="str">
        <f t="shared" si="313"/>
        <v>-</v>
      </c>
      <c r="BL81" s="197" t="str">
        <f t="shared" si="314"/>
        <v>Afectat sau NU?</v>
      </c>
      <c r="BM81" s="159" t="str">
        <f t="shared" si="315"/>
        <v>-</v>
      </c>
      <c r="BN81" s="160" t="str">
        <f t="shared" si="316"/>
        <v>-</v>
      </c>
    </row>
    <row r="82" spans="1:66" s="10" customFormat="1" ht="100.5" thickBot="1" x14ac:dyDescent="0.3">
      <c r="A82" s="320">
        <f t="shared" si="36"/>
        <v>67</v>
      </c>
      <c r="B82" s="321" t="s">
        <v>88</v>
      </c>
      <c r="C82" s="321" t="s">
        <v>81</v>
      </c>
      <c r="D82" s="357" t="s">
        <v>307</v>
      </c>
      <c r="E82" s="358">
        <v>131158</v>
      </c>
      <c r="F82" s="358" t="s">
        <v>308</v>
      </c>
      <c r="G82" s="358" t="s">
        <v>263</v>
      </c>
      <c r="H82" s="358">
        <v>552081.85</v>
      </c>
      <c r="I82" s="358">
        <v>411912.9</v>
      </c>
      <c r="J82" s="358">
        <v>552081.85</v>
      </c>
      <c r="K82" s="358">
        <v>411912.9</v>
      </c>
      <c r="L82" s="321" t="s">
        <v>88</v>
      </c>
      <c r="M82" s="321" t="s">
        <v>88</v>
      </c>
      <c r="N82" s="358" t="s">
        <v>309</v>
      </c>
      <c r="O82" s="358" t="s">
        <v>310</v>
      </c>
      <c r="P82" s="321" t="s">
        <v>88</v>
      </c>
      <c r="Q82" s="321" t="s">
        <v>88</v>
      </c>
      <c r="R82" s="321" t="s">
        <v>88</v>
      </c>
      <c r="S82" s="321" t="s">
        <v>88</v>
      </c>
      <c r="T82" s="358" t="s">
        <v>97</v>
      </c>
      <c r="U82" s="321"/>
      <c r="V82" s="358" t="s">
        <v>311</v>
      </c>
      <c r="W82" s="358" t="s">
        <v>691</v>
      </c>
      <c r="X82" s="326"/>
      <c r="Y82" s="327"/>
      <c r="Z82" s="326"/>
      <c r="AA82" s="327"/>
      <c r="AB82" s="358" t="s">
        <v>210</v>
      </c>
      <c r="AC82" s="321"/>
      <c r="AD82" s="328" t="s">
        <v>692</v>
      </c>
      <c r="AE82" s="144"/>
      <c r="AF82" s="145"/>
      <c r="AG82" s="146"/>
      <c r="AH82" s="145"/>
      <c r="AI82" s="146"/>
      <c r="AJ82" s="145"/>
      <c r="AK82" s="146"/>
      <c r="AL82" s="145"/>
      <c r="AM82" s="147"/>
      <c r="AN82" s="147"/>
      <c r="AO82" s="147"/>
      <c r="AP82" s="148" t="s">
        <v>226</v>
      </c>
      <c r="AQ82" s="67"/>
      <c r="AR82" s="158" t="str">
        <f t="shared" si="299"/>
        <v/>
      </c>
      <c r="AS82" s="159" t="str">
        <f t="shared" si="300"/>
        <v/>
      </c>
      <c r="AT82" s="160" t="str">
        <f t="shared" si="301"/>
        <v/>
      </c>
      <c r="AU82" s="158" t="str">
        <f t="shared" si="302"/>
        <v/>
      </c>
      <c r="AV82" s="159" t="str">
        <f t="shared" si="303"/>
        <v/>
      </c>
      <c r="AW82" s="160" t="str">
        <f t="shared" si="304"/>
        <v/>
      </c>
      <c r="AX82" s="158" t="str">
        <f t="shared" si="305"/>
        <v/>
      </c>
      <c r="AY82" s="159" t="str">
        <f t="shared" si="306"/>
        <v/>
      </c>
      <c r="AZ82" s="160" t="str">
        <f t="shared" si="307"/>
        <v/>
      </c>
      <c r="BA82" s="57"/>
      <c r="BB82" s="57"/>
      <c r="BC82" s="57"/>
      <c r="BD82" s="57"/>
      <c r="BE82" s="57"/>
      <c r="BF82" s="161" t="str">
        <f t="shared" si="308"/>
        <v>Afectat sau NU?</v>
      </c>
      <c r="BG82" s="159" t="str">
        <f t="shared" si="309"/>
        <v>-</v>
      </c>
      <c r="BH82" s="191" t="str">
        <f t="shared" si="310"/>
        <v>-</v>
      </c>
      <c r="BI82" s="161" t="str">
        <f t="shared" si="311"/>
        <v>Afectat sau NU?</v>
      </c>
      <c r="BJ82" s="159" t="str">
        <f t="shared" si="312"/>
        <v>-</v>
      </c>
      <c r="BK82" s="160" t="str">
        <f t="shared" si="313"/>
        <v>-</v>
      </c>
      <c r="BL82" s="197" t="str">
        <f t="shared" si="314"/>
        <v>Afectat sau NU?</v>
      </c>
      <c r="BM82" s="159" t="str">
        <f t="shared" si="315"/>
        <v>-</v>
      </c>
      <c r="BN82" s="160" t="str">
        <f t="shared" si="316"/>
        <v>-</v>
      </c>
    </row>
    <row r="83" spans="1:66" s="10" customFormat="1" ht="43.5" thickBot="1" x14ac:dyDescent="0.3">
      <c r="A83" s="139">
        <f t="shared" si="36"/>
        <v>68</v>
      </c>
      <c r="B83" s="140" t="s">
        <v>88</v>
      </c>
      <c r="C83" s="140" t="s">
        <v>81</v>
      </c>
      <c r="D83" s="141" t="s">
        <v>312</v>
      </c>
      <c r="E83" s="317">
        <v>105428</v>
      </c>
      <c r="F83" s="317" t="s">
        <v>313</v>
      </c>
      <c r="G83" s="317" t="s">
        <v>203</v>
      </c>
      <c r="H83" s="319">
        <v>595033.81999999995</v>
      </c>
      <c r="I83" s="319">
        <v>336741.93</v>
      </c>
      <c r="J83" s="319">
        <v>595033.81999999995</v>
      </c>
      <c r="K83" s="319">
        <v>336741.93</v>
      </c>
      <c r="L83" s="140" t="s">
        <v>88</v>
      </c>
      <c r="M83" s="140" t="s">
        <v>88</v>
      </c>
      <c r="N83" s="317" t="s">
        <v>314</v>
      </c>
      <c r="O83" s="317" t="s">
        <v>313</v>
      </c>
      <c r="P83" s="140" t="s">
        <v>88</v>
      </c>
      <c r="Q83" s="140" t="s">
        <v>88</v>
      </c>
      <c r="R83" s="140" t="s">
        <v>88</v>
      </c>
      <c r="S83" s="140" t="s">
        <v>88</v>
      </c>
      <c r="T83" s="317" t="s">
        <v>113</v>
      </c>
      <c r="U83" s="140"/>
      <c r="V83" s="317" t="s">
        <v>238</v>
      </c>
      <c r="W83" s="318" t="s">
        <v>315</v>
      </c>
      <c r="X83" s="142"/>
      <c r="Y83" s="143"/>
      <c r="Z83" s="142"/>
      <c r="AA83" s="143"/>
      <c r="AB83" s="317" t="s">
        <v>210</v>
      </c>
      <c r="AC83" s="140" t="s">
        <v>533</v>
      </c>
      <c r="AD83" s="163"/>
      <c r="AE83" s="144"/>
      <c r="AF83" s="145"/>
      <c r="AG83" s="146"/>
      <c r="AH83" s="145"/>
      <c r="AI83" s="146"/>
      <c r="AJ83" s="145"/>
      <c r="AK83" s="146"/>
      <c r="AL83" s="145"/>
      <c r="AM83" s="147"/>
      <c r="AN83" s="147"/>
      <c r="AO83" s="147"/>
      <c r="AP83" s="148" t="s">
        <v>226</v>
      </c>
      <c r="AQ83" s="67"/>
      <c r="AR83" s="158" t="str">
        <f t="shared" si="299"/>
        <v/>
      </c>
      <c r="AS83" s="159" t="str">
        <f t="shared" si="300"/>
        <v/>
      </c>
      <c r="AT83" s="160" t="str">
        <f t="shared" si="301"/>
        <v/>
      </c>
      <c r="AU83" s="183" t="str">
        <f t="shared" si="302"/>
        <v/>
      </c>
      <c r="AV83" s="159" t="str">
        <f t="shared" si="303"/>
        <v/>
      </c>
      <c r="AW83" s="191" t="str">
        <f t="shared" si="304"/>
        <v/>
      </c>
      <c r="AX83" s="158" t="str">
        <f t="shared" si="305"/>
        <v/>
      </c>
      <c r="AY83" s="159" t="str">
        <f t="shared" si="306"/>
        <v/>
      </c>
      <c r="AZ83" s="160" t="str">
        <f t="shared" si="307"/>
        <v/>
      </c>
      <c r="BA83" s="57"/>
      <c r="BB83" s="57"/>
      <c r="BC83" s="57"/>
      <c r="BD83" s="57"/>
      <c r="BE83" s="57"/>
      <c r="BF83" s="161" t="str">
        <f t="shared" si="308"/>
        <v>Afectat sau NU?</v>
      </c>
      <c r="BG83" s="159" t="str">
        <f t="shared" si="309"/>
        <v>-</v>
      </c>
      <c r="BH83" s="191" t="str">
        <f t="shared" si="310"/>
        <v>-</v>
      </c>
      <c r="BI83" s="161" t="str">
        <f t="shared" si="311"/>
        <v>Afectat sau NU?</v>
      </c>
      <c r="BJ83" s="159" t="str">
        <f t="shared" si="312"/>
        <v>-</v>
      </c>
      <c r="BK83" s="160" t="str">
        <f t="shared" si="313"/>
        <v>-</v>
      </c>
      <c r="BL83" s="197" t="str">
        <f t="shared" si="314"/>
        <v>Afectat sau NU?</v>
      </c>
      <c r="BM83" s="159" t="str">
        <f t="shared" si="315"/>
        <v>-</v>
      </c>
      <c r="BN83" s="160" t="str">
        <f t="shared" si="316"/>
        <v>-</v>
      </c>
    </row>
    <row r="84" spans="1:66" s="10" customFormat="1" ht="29.25" thickBot="1" x14ac:dyDescent="0.3">
      <c r="A84" s="139">
        <f t="shared" si="36"/>
        <v>69</v>
      </c>
      <c r="B84" s="140" t="s">
        <v>88</v>
      </c>
      <c r="C84" s="140" t="s">
        <v>81</v>
      </c>
      <c r="D84" s="141" t="s">
        <v>316</v>
      </c>
      <c r="E84" s="140">
        <v>67069</v>
      </c>
      <c r="F84" s="140" t="s">
        <v>317</v>
      </c>
      <c r="G84" s="140" t="s">
        <v>278</v>
      </c>
      <c r="H84" s="150">
        <v>571928</v>
      </c>
      <c r="I84" s="150">
        <v>361161.04</v>
      </c>
      <c r="J84" s="150">
        <v>571928</v>
      </c>
      <c r="K84" s="150">
        <v>361161.04</v>
      </c>
      <c r="L84" s="140" t="s">
        <v>88</v>
      </c>
      <c r="M84" s="140" t="s">
        <v>88</v>
      </c>
      <c r="N84" s="140" t="s">
        <v>318</v>
      </c>
      <c r="O84" s="140" t="s">
        <v>319</v>
      </c>
      <c r="P84" s="140" t="s">
        <v>88</v>
      </c>
      <c r="Q84" s="140" t="s">
        <v>88</v>
      </c>
      <c r="R84" s="140" t="s">
        <v>88</v>
      </c>
      <c r="S84" s="140" t="s">
        <v>88</v>
      </c>
      <c r="T84" s="140" t="s">
        <v>113</v>
      </c>
      <c r="U84" s="140"/>
      <c r="V84" s="140" t="s">
        <v>123</v>
      </c>
      <c r="W84" s="149" t="s">
        <v>306</v>
      </c>
      <c r="X84" s="142"/>
      <c r="Y84" s="143"/>
      <c r="Z84" s="142"/>
      <c r="AA84" s="143"/>
      <c r="AB84" s="140" t="s">
        <v>210</v>
      </c>
      <c r="AC84" s="140"/>
      <c r="AD84" s="163"/>
      <c r="AE84" s="144"/>
      <c r="AF84" s="145"/>
      <c r="AG84" s="146"/>
      <c r="AH84" s="145"/>
      <c r="AI84" s="146"/>
      <c r="AJ84" s="145"/>
      <c r="AK84" s="146"/>
      <c r="AL84" s="145"/>
      <c r="AM84" s="147"/>
      <c r="AN84" s="147"/>
      <c r="AO84" s="147"/>
      <c r="AP84" s="148" t="s">
        <v>226</v>
      </c>
      <c r="AQ84" s="67"/>
      <c r="AR84" s="158" t="str">
        <f t="shared" si="299"/>
        <v/>
      </c>
      <c r="AS84" s="159" t="str">
        <f t="shared" si="300"/>
        <v/>
      </c>
      <c r="AT84" s="160" t="str">
        <f t="shared" si="301"/>
        <v/>
      </c>
      <c r="AU84" s="183" t="str">
        <f t="shared" si="302"/>
        <v/>
      </c>
      <c r="AV84" s="159" t="str">
        <f t="shared" si="303"/>
        <v/>
      </c>
      <c r="AW84" s="191" t="str">
        <f t="shared" si="304"/>
        <v/>
      </c>
      <c r="AX84" s="158" t="str">
        <f t="shared" si="305"/>
        <v/>
      </c>
      <c r="AY84" s="159" t="str">
        <f t="shared" si="306"/>
        <v/>
      </c>
      <c r="AZ84" s="160" t="str">
        <f t="shared" si="307"/>
        <v/>
      </c>
      <c r="BA84" s="57"/>
      <c r="BB84" s="57"/>
      <c r="BC84" s="57"/>
      <c r="BD84" s="57"/>
      <c r="BE84" s="57"/>
      <c r="BF84" s="161" t="str">
        <f t="shared" si="308"/>
        <v>Afectat sau NU?</v>
      </c>
      <c r="BG84" s="159" t="str">
        <f t="shared" si="309"/>
        <v>-</v>
      </c>
      <c r="BH84" s="191" t="str">
        <f t="shared" si="310"/>
        <v>-</v>
      </c>
      <c r="BI84" s="161" t="str">
        <f t="shared" si="311"/>
        <v>Afectat sau NU?</v>
      </c>
      <c r="BJ84" s="159" t="str">
        <f t="shared" si="312"/>
        <v>-</v>
      </c>
      <c r="BK84" s="160" t="str">
        <f t="shared" si="313"/>
        <v>-</v>
      </c>
      <c r="BL84" s="197" t="str">
        <f t="shared" si="314"/>
        <v>Afectat sau NU?</v>
      </c>
      <c r="BM84" s="159" t="str">
        <f t="shared" si="315"/>
        <v>-</v>
      </c>
      <c r="BN84" s="160" t="str">
        <f t="shared" si="316"/>
        <v>-</v>
      </c>
    </row>
    <row r="85" spans="1:66" s="10" customFormat="1" x14ac:dyDescent="0.25">
      <c r="A85" s="58">
        <f t="shared" si="36"/>
        <v>70</v>
      </c>
      <c r="B85" s="59" t="s">
        <v>88</v>
      </c>
      <c r="C85" s="59" t="s">
        <v>81</v>
      </c>
      <c r="D85" s="60" t="s">
        <v>320</v>
      </c>
      <c r="E85" s="59">
        <v>135958</v>
      </c>
      <c r="F85" s="59" t="s">
        <v>321</v>
      </c>
      <c r="G85" s="59" t="s">
        <v>263</v>
      </c>
      <c r="H85" s="61">
        <v>591730.05000000005</v>
      </c>
      <c r="I85" s="61">
        <v>384301.09</v>
      </c>
      <c r="J85" s="61">
        <v>591730.05000000005</v>
      </c>
      <c r="K85" s="61">
        <v>384301.09</v>
      </c>
      <c r="L85" s="59" t="s">
        <v>88</v>
      </c>
      <c r="M85" s="59" t="s">
        <v>88</v>
      </c>
      <c r="N85" s="59" t="s">
        <v>322</v>
      </c>
      <c r="O85" s="59" t="s">
        <v>321</v>
      </c>
      <c r="P85" s="59" t="s">
        <v>88</v>
      </c>
      <c r="Q85" s="59" t="s">
        <v>88</v>
      </c>
      <c r="R85" s="59" t="s">
        <v>88</v>
      </c>
      <c r="S85" s="59" t="s">
        <v>88</v>
      </c>
      <c r="T85" s="59" t="s">
        <v>113</v>
      </c>
      <c r="U85" s="59"/>
      <c r="V85" s="59" t="s">
        <v>123</v>
      </c>
      <c r="W85" s="62" t="s">
        <v>306</v>
      </c>
      <c r="X85" s="63"/>
      <c r="Y85" s="64"/>
      <c r="Z85" s="63"/>
      <c r="AA85" s="64"/>
      <c r="AB85" s="59" t="s">
        <v>210</v>
      </c>
      <c r="AC85" s="59"/>
      <c r="AD85" s="133"/>
      <c r="AE85" s="135"/>
      <c r="AF85" s="136"/>
      <c r="AG85" s="137"/>
      <c r="AH85" s="136"/>
      <c r="AI85" s="137"/>
      <c r="AJ85" s="136"/>
      <c r="AK85" s="137"/>
      <c r="AL85" s="136"/>
      <c r="AM85" s="138"/>
      <c r="AN85" s="138"/>
      <c r="AO85" s="138"/>
      <c r="AP85" s="66" t="s">
        <v>254</v>
      </c>
      <c r="AQ85" s="67"/>
      <c r="AR85" s="68" t="str">
        <f t="shared" si="299"/>
        <v/>
      </c>
      <c r="AS85" s="69" t="str">
        <f t="shared" si="300"/>
        <v/>
      </c>
      <c r="AT85" s="70" t="str">
        <f t="shared" si="301"/>
        <v/>
      </c>
      <c r="AU85" s="177" t="str">
        <f t="shared" si="302"/>
        <v/>
      </c>
      <c r="AV85" s="69" t="str">
        <f t="shared" si="303"/>
        <v/>
      </c>
      <c r="AW85" s="185" t="str">
        <f t="shared" si="304"/>
        <v/>
      </c>
      <c r="AX85" s="68" t="str">
        <f t="shared" si="305"/>
        <v/>
      </c>
      <c r="AY85" s="69" t="str">
        <f t="shared" si="306"/>
        <v/>
      </c>
      <c r="AZ85" s="70" t="str">
        <f t="shared" si="307"/>
        <v/>
      </c>
      <c r="BA85" s="57"/>
      <c r="BB85" s="57"/>
      <c r="BC85" s="57"/>
      <c r="BD85" s="57"/>
      <c r="BE85" s="57"/>
      <c r="BF85" s="71" t="str">
        <f t="shared" si="308"/>
        <v>Afectat sau NU?</v>
      </c>
      <c r="BG85" s="69" t="str">
        <f t="shared" si="309"/>
        <v>-</v>
      </c>
      <c r="BH85" s="185" t="str">
        <f t="shared" si="310"/>
        <v>-</v>
      </c>
      <c r="BI85" s="71" t="str">
        <f t="shared" si="311"/>
        <v>Afectat sau NU?</v>
      </c>
      <c r="BJ85" s="69" t="str">
        <f t="shared" si="312"/>
        <v>-</v>
      </c>
      <c r="BK85" s="70" t="str">
        <f t="shared" si="313"/>
        <v>-</v>
      </c>
      <c r="BL85" s="426" t="str">
        <f t="shared" si="314"/>
        <v>Afectat sau NU?</v>
      </c>
      <c r="BM85" s="69" t="str">
        <f t="shared" si="315"/>
        <v>-</v>
      </c>
      <c r="BN85" s="70" t="str">
        <f t="shared" si="316"/>
        <v>-</v>
      </c>
    </row>
    <row r="86" spans="1:66" s="10" customFormat="1" ht="15" thickBot="1" x14ac:dyDescent="0.3">
      <c r="A86" s="90">
        <f t="shared" ref="A86:A142" si="317">A85+1</f>
        <v>71</v>
      </c>
      <c r="B86" s="91" t="s">
        <v>88</v>
      </c>
      <c r="C86" s="91" t="s">
        <v>81</v>
      </c>
      <c r="D86" s="92" t="s">
        <v>320</v>
      </c>
      <c r="E86" s="91">
        <v>135958</v>
      </c>
      <c r="F86" s="91" t="s">
        <v>323</v>
      </c>
      <c r="G86" s="91" t="s">
        <v>263</v>
      </c>
      <c r="H86" s="93">
        <v>591722.69999999995</v>
      </c>
      <c r="I86" s="93">
        <v>384288.61</v>
      </c>
      <c r="J86" s="93">
        <v>591722.69999999995</v>
      </c>
      <c r="K86" s="93">
        <v>384288.61</v>
      </c>
      <c r="L86" s="91" t="s">
        <v>88</v>
      </c>
      <c r="M86" s="91" t="s">
        <v>88</v>
      </c>
      <c r="N86" s="91" t="s">
        <v>324</v>
      </c>
      <c r="O86" s="91" t="s">
        <v>325</v>
      </c>
      <c r="P86" s="91" t="s">
        <v>88</v>
      </c>
      <c r="Q86" s="91" t="s">
        <v>88</v>
      </c>
      <c r="R86" s="91" t="s">
        <v>88</v>
      </c>
      <c r="S86" s="91" t="s">
        <v>88</v>
      </c>
      <c r="T86" s="91" t="s">
        <v>113</v>
      </c>
      <c r="U86" s="91"/>
      <c r="V86" s="91" t="s">
        <v>123</v>
      </c>
      <c r="W86" s="94" t="s">
        <v>306</v>
      </c>
      <c r="X86" s="82"/>
      <c r="Y86" s="81"/>
      <c r="Z86" s="82"/>
      <c r="AA86" s="81"/>
      <c r="AB86" s="91" t="s">
        <v>210</v>
      </c>
      <c r="AC86" s="91"/>
      <c r="AD86" s="134"/>
      <c r="AE86" s="106"/>
      <c r="AF86" s="102"/>
      <c r="AG86" s="103"/>
      <c r="AH86" s="102"/>
      <c r="AI86" s="103"/>
      <c r="AJ86" s="102"/>
      <c r="AK86" s="103"/>
      <c r="AL86" s="102"/>
      <c r="AM86" s="104"/>
      <c r="AN86" s="104"/>
      <c r="AO86" s="104"/>
      <c r="AP86" s="83" t="s">
        <v>254</v>
      </c>
      <c r="AQ86" s="67"/>
      <c r="AR86" s="95" t="str">
        <f t="shared" si="299"/>
        <v/>
      </c>
      <c r="AS86" s="96" t="str">
        <f t="shared" si="300"/>
        <v/>
      </c>
      <c r="AT86" s="97" t="str">
        <f t="shared" si="301"/>
        <v/>
      </c>
      <c r="AU86" s="179" t="str">
        <f t="shared" si="302"/>
        <v/>
      </c>
      <c r="AV86" s="96" t="str">
        <f t="shared" si="303"/>
        <v/>
      </c>
      <c r="AW86" s="187" t="str">
        <f t="shared" si="304"/>
        <v/>
      </c>
      <c r="AX86" s="95" t="str">
        <f t="shared" si="305"/>
        <v/>
      </c>
      <c r="AY86" s="96" t="str">
        <f t="shared" si="306"/>
        <v/>
      </c>
      <c r="AZ86" s="97" t="str">
        <f t="shared" si="307"/>
        <v/>
      </c>
      <c r="BA86" s="57"/>
      <c r="BB86" s="57"/>
      <c r="BC86" s="57"/>
      <c r="BD86" s="57"/>
      <c r="BE86" s="57"/>
      <c r="BF86" s="98" t="str">
        <f t="shared" si="308"/>
        <v>Afectat sau NU?</v>
      </c>
      <c r="BG86" s="96" t="str">
        <f t="shared" si="309"/>
        <v>-</v>
      </c>
      <c r="BH86" s="187" t="str">
        <f t="shared" si="310"/>
        <v>-</v>
      </c>
      <c r="BI86" s="98" t="str">
        <f t="shared" si="311"/>
        <v>Afectat sau NU?</v>
      </c>
      <c r="BJ86" s="96" t="str">
        <f t="shared" si="312"/>
        <v>-</v>
      </c>
      <c r="BK86" s="97" t="str">
        <f t="shared" si="313"/>
        <v>-</v>
      </c>
      <c r="BL86" s="195" t="str">
        <f t="shared" si="314"/>
        <v>Afectat sau NU?</v>
      </c>
      <c r="BM86" s="96" t="str">
        <f t="shared" si="315"/>
        <v>-</v>
      </c>
      <c r="BN86" s="97" t="str">
        <f t="shared" si="316"/>
        <v>-</v>
      </c>
    </row>
    <row r="87" spans="1:66" s="10" customFormat="1" x14ac:dyDescent="0.25">
      <c r="A87" s="58">
        <f t="shared" si="317"/>
        <v>72</v>
      </c>
      <c r="B87" s="59" t="s">
        <v>88</v>
      </c>
      <c r="C87" s="59" t="s">
        <v>81</v>
      </c>
      <c r="D87" s="60" t="s">
        <v>291</v>
      </c>
      <c r="E87" s="59">
        <v>130543</v>
      </c>
      <c r="F87" s="59" t="s">
        <v>326</v>
      </c>
      <c r="G87" s="59" t="s">
        <v>263</v>
      </c>
      <c r="H87" s="61">
        <v>576786.91</v>
      </c>
      <c r="I87" s="61">
        <v>384819.6</v>
      </c>
      <c r="J87" s="61">
        <v>576786.91</v>
      </c>
      <c r="K87" s="61">
        <v>384819.6</v>
      </c>
      <c r="L87" s="59" t="s">
        <v>88</v>
      </c>
      <c r="M87" s="59" t="s">
        <v>88</v>
      </c>
      <c r="N87" s="59" t="s">
        <v>327</v>
      </c>
      <c r="O87" s="59" t="s">
        <v>328</v>
      </c>
      <c r="P87" s="59" t="s">
        <v>88</v>
      </c>
      <c r="Q87" s="59" t="s">
        <v>88</v>
      </c>
      <c r="R87" s="59" t="s">
        <v>88</v>
      </c>
      <c r="S87" s="59" t="s">
        <v>88</v>
      </c>
      <c r="T87" s="59" t="s">
        <v>113</v>
      </c>
      <c r="U87" s="59"/>
      <c r="V87" s="59" t="s">
        <v>123</v>
      </c>
      <c r="W87" s="62" t="s">
        <v>306</v>
      </c>
      <c r="X87" s="63">
        <v>44697</v>
      </c>
      <c r="Y87" s="64">
        <v>0.41666666666666669</v>
      </c>
      <c r="Z87" s="63">
        <v>44756</v>
      </c>
      <c r="AA87" s="64">
        <v>0.58333333333333337</v>
      </c>
      <c r="AB87" s="59" t="s">
        <v>210</v>
      </c>
      <c r="AC87" s="59"/>
      <c r="AD87" s="133"/>
      <c r="AE87" s="277">
        <v>44697</v>
      </c>
      <c r="AF87" s="136"/>
      <c r="AG87" s="137"/>
      <c r="AH87" s="136"/>
      <c r="AI87" s="279">
        <v>44686</v>
      </c>
      <c r="AJ87" s="278">
        <v>0.59166666666666667</v>
      </c>
      <c r="AK87" s="279">
        <v>44686</v>
      </c>
      <c r="AL87" s="278">
        <v>0.5854166666666667</v>
      </c>
      <c r="AM87" s="280" t="s">
        <v>815</v>
      </c>
      <c r="AN87" s="138"/>
      <c r="AO87" s="138"/>
      <c r="AP87" s="66" t="s">
        <v>254</v>
      </c>
      <c r="AQ87" s="67"/>
      <c r="AR87" s="68" t="str">
        <f t="shared" si="299"/>
        <v/>
      </c>
      <c r="AS87" s="69" t="str">
        <f t="shared" si="300"/>
        <v/>
      </c>
      <c r="AT87" s="70" t="str">
        <f t="shared" si="301"/>
        <v/>
      </c>
      <c r="AU87" s="177" t="str">
        <f t="shared" si="302"/>
        <v/>
      </c>
      <c r="AV87" s="69" t="str">
        <f t="shared" si="303"/>
        <v/>
      </c>
      <c r="AW87" s="185" t="str">
        <f t="shared" si="304"/>
        <v/>
      </c>
      <c r="AX87" s="68" t="str">
        <f t="shared" si="305"/>
        <v/>
      </c>
      <c r="AY87" s="69" t="str">
        <f t="shared" si="306"/>
        <v/>
      </c>
      <c r="AZ87" s="70" t="str">
        <f t="shared" si="307"/>
        <v/>
      </c>
      <c r="BA87" s="57"/>
      <c r="BB87" s="57"/>
      <c r="BC87" s="57"/>
      <c r="BD87" s="57"/>
      <c r="BE87" s="57"/>
      <c r="BF87" s="71" t="str">
        <f t="shared" si="308"/>
        <v>Afectat sau NU?</v>
      </c>
      <c r="BG87" s="69" t="str">
        <f t="shared" si="309"/>
        <v>-</v>
      </c>
      <c r="BH87" s="185" t="str">
        <f t="shared" si="310"/>
        <v>-</v>
      </c>
      <c r="BI87" s="71" t="str">
        <f t="shared" si="311"/>
        <v>Afectat sau NU?</v>
      </c>
      <c r="BJ87" s="69" t="str">
        <f t="shared" si="312"/>
        <v>-</v>
      </c>
      <c r="BK87" s="70" t="str">
        <f t="shared" si="313"/>
        <v>-</v>
      </c>
      <c r="BL87" s="426" t="str">
        <f t="shared" si="314"/>
        <v>Afectat sau NU?</v>
      </c>
      <c r="BM87" s="69" t="str">
        <f t="shared" si="315"/>
        <v>-</v>
      </c>
      <c r="BN87" s="70" t="str">
        <f t="shared" si="316"/>
        <v>-</v>
      </c>
    </row>
    <row r="88" spans="1:66" s="10" customFormat="1" x14ac:dyDescent="0.25">
      <c r="A88" s="72">
        <f t="shared" si="317"/>
        <v>73</v>
      </c>
      <c r="B88" s="73" t="s">
        <v>88</v>
      </c>
      <c r="C88" s="73" t="s">
        <v>81</v>
      </c>
      <c r="D88" s="74" t="s">
        <v>291</v>
      </c>
      <c r="E88" s="73">
        <v>130909</v>
      </c>
      <c r="F88" s="73" t="s">
        <v>329</v>
      </c>
      <c r="G88" s="73" t="s">
        <v>263</v>
      </c>
      <c r="H88" s="75">
        <v>576668.51</v>
      </c>
      <c r="I88" s="75">
        <v>380637.18</v>
      </c>
      <c r="J88" s="75">
        <v>576668.51</v>
      </c>
      <c r="K88" s="75">
        <v>380637.18</v>
      </c>
      <c r="L88" s="73" t="s">
        <v>88</v>
      </c>
      <c r="M88" s="73" t="s">
        <v>88</v>
      </c>
      <c r="N88" s="73" t="s">
        <v>330</v>
      </c>
      <c r="O88" s="73" t="s">
        <v>331</v>
      </c>
      <c r="P88" s="73" t="s">
        <v>88</v>
      </c>
      <c r="Q88" s="73" t="s">
        <v>88</v>
      </c>
      <c r="R88" s="73" t="s">
        <v>88</v>
      </c>
      <c r="S88" s="73" t="s">
        <v>88</v>
      </c>
      <c r="T88" s="73" t="s">
        <v>113</v>
      </c>
      <c r="U88" s="73"/>
      <c r="V88" s="73" t="s">
        <v>123</v>
      </c>
      <c r="W88" s="76" t="s">
        <v>306</v>
      </c>
      <c r="X88" s="77"/>
      <c r="Y88" s="78"/>
      <c r="Z88" s="77"/>
      <c r="AA88" s="78"/>
      <c r="AB88" s="73" t="s">
        <v>210</v>
      </c>
      <c r="AC88" s="73"/>
      <c r="AD88" s="162"/>
      <c r="AE88" s="105"/>
      <c r="AF88" s="99"/>
      <c r="AG88" s="100"/>
      <c r="AH88" s="99"/>
      <c r="AI88" s="100"/>
      <c r="AJ88" s="99"/>
      <c r="AK88" s="100"/>
      <c r="AL88" s="99"/>
      <c r="AM88" s="101"/>
      <c r="AN88" s="101"/>
      <c r="AO88" s="101"/>
      <c r="AP88" s="80" t="s">
        <v>254</v>
      </c>
      <c r="AQ88" s="67"/>
      <c r="AR88" s="86" t="str">
        <f t="shared" ref="AR88:AR92" si="318">IF(B88="X",IF(AN88="","Afectat sau NU?",IF(AN88="DA",IF(((AK88+AL88)-(AE88+AF88))*24&lt;-720,"Neinformat",((AK88+AL88)-(AE88+AF88))*24),"Nu a fost afectat producator/consumator")),"")</f>
        <v/>
      </c>
      <c r="AS88" s="87" t="str">
        <f t="shared" ref="AS88:AS92" si="319">IF(B88="X",IF(AN88="DA",IF(AR88&lt;6,LEN(TRIM(V88))-LEN(SUBSTITUTE(V88,CHAR(44),""))+1,0),"-"),"")</f>
        <v/>
      </c>
      <c r="AT88" s="88" t="str">
        <f t="shared" ref="AT88:AT92" si="320">IF(B88="X",IF(AN88="DA",LEN(TRIM(V88))-LEN(SUBSTITUTE(V88,CHAR(44),""))+1,"-"),"")</f>
        <v/>
      </c>
      <c r="AU88" s="178" t="str">
        <f t="shared" ref="AU88:AU92" si="321">IF(B88="X",IF(AN88="","Afectat sau NU?",IF(AN88="DA",IF(((AI88+AJ88)-(AE88+AF88))*24&lt;-720,"Neinformat",((AI88+AJ88)-(AE88+AF88))*24),"Nu a fost afectat producator/consumator")),"")</f>
        <v/>
      </c>
      <c r="AV88" s="87" t="str">
        <f t="shared" ref="AV88:AV92" si="322">IF(B88="X",IF(AN88="DA",IF(AU88&lt;6,LEN(TRIM(U88))-LEN(SUBSTITUTE(U88,CHAR(44),""))+1,0),"-"),"")</f>
        <v/>
      </c>
      <c r="AW88" s="186" t="str">
        <f t="shared" ref="AW88:AW92" si="323">IF(B88="X",IF(AN88="DA",LEN(TRIM(U88))-LEN(SUBSTITUTE(U88,CHAR(44),""))+1,"-"),"")</f>
        <v/>
      </c>
      <c r="AX88" s="86" t="str">
        <f t="shared" ref="AX88:AX92" si="324">IF(B88="X",IF(AN88="","Afectat sau NU?",IF(AN88="DA",((AG88+AH88)-(AE88+AF88))*24,"Nu a fost afectat producator/consumator")),"")</f>
        <v/>
      </c>
      <c r="AY88" s="87" t="str">
        <f t="shared" ref="AY88:AY92" si="325">IF(B88="X",IF(AN88="DA",IF(AX88&gt;24,IF(BA88="NU",0,LEN(TRIM(V88))-LEN(SUBSTITUTE(V88,CHAR(44),""))+1),0),"-"),"")</f>
        <v/>
      </c>
      <c r="AZ88" s="88" t="str">
        <f t="shared" ref="AZ88:AZ92" si="326">IF(B88="X",IF(AN88="DA",IF(AX88&gt;24,LEN(TRIM(V88))-LEN(SUBSTITUTE(V88,CHAR(44),""))+1,0),"-"),"")</f>
        <v/>
      </c>
      <c r="BA88" s="57"/>
      <c r="BB88" s="57"/>
      <c r="BC88" s="57"/>
      <c r="BD88" s="57"/>
      <c r="BE88" s="57"/>
      <c r="BF88" s="89" t="str">
        <f t="shared" ref="BF88:BF92" si="327">IF(C88="X",IF(AN88="","Afectat sau NU?",IF(AN88="DA",IF(AK88="","Neinformat",NETWORKDAYS(AK88+AL88,AE88+AF88,$BS$2:$BS$14)-2),"Nu a fost afectat producator/consumator")),"")</f>
        <v>Afectat sau NU?</v>
      </c>
      <c r="BG88" s="87" t="str">
        <f t="shared" ref="BG88:BG92" si="328">IF(C88="X",IF(AN88="DA",IF(AND(BF88&gt;=5,AK88&lt;&gt;""),LEN(TRIM(V88))-LEN(SUBSTITUTE(V88,CHAR(44),""))+1,0),"-"),"")</f>
        <v>-</v>
      </c>
      <c r="BH88" s="186" t="str">
        <f t="shared" ref="BH88:BH92" si="329">IF(C88="X",IF(AN88="DA",LEN(TRIM(V88))-LEN(SUBSTITUTE(V88,CHAR(44),""))+1,"-"),"")</f>
        <v>-</v>
      </c>
      <c r="BI88" s="89" t="str">
        <f t="shared" ref="BI88:BI92" si="330">IF(C88="X",IF(AN88="","Afectat sau NU?",IF(AN88="DA",IF(AI88="","Neinformat",NETWORKDAYS(AI88+AJ88,AE88+AF88,$BS$2:$BS$14)-2),"Nu a fost afectat producator/consumator")),"")</f>
        <v>Afectat sau NU?</v>
      </c>
      <c r="BJ88" s="87" t="str">
        <f t="shared" ref="BJ88:BJ92" si="331">IF(C88="X",IF(AN88="DA",IF(AND(BI88&gt;=5,AI88&lt;&gt;""),LEN(TRIM(U88))-LEN(SUBSTITUTE(U88,CHAR(44),""))+1,0),"-"),"")</f>
        <v>-</v>
      </c>
      <c r="BK88" s="88" t="str">
        <f t="shared" ref="BK88:BK92" si="332">IF(C88="X",IF(AN88="DA",LEN(TRIM(U88))-LEN(SUBSTITUTE(U88,CHAR(44),""))+1,"-"),"")</f>
        <v>-</v>
      </c>
      <c r="BL88" s="194" t="str">
        <f t="shared" ref="BL88:BL92" si="333">IF(C88="X",IF(AN88="","Afectat sau NU?",IF(AN88="DA",((AG88+AH88)-(Z88+AA88))*24,"Nu a fost afectat producator/consumator")),"")</f>
        <v>Afectat sau NU?</v>
      </c>
      <c r="BM88" s="87" t="str">
        <f t="shared" ref="BM88:BM92" si="334">IF(C88="X",IF(AN88&lt;&gt;"DA","-",IF(AND(AN88="DA",BL88&lt;=0),LEN(TRIM(V88))-LEN(SUBSTITUTE(V88,CHAR(44),""))+1+LEN(TRIM(U88))-LEN(SUBSTITUTE(U88,CHAR(44),""))+1,0)),"")</f>
        <v>-</v>
      </c>
      <c r="BN88" s="88" t="str">
        <f t="shared" ref="BN88:BN92" si="335">IF(C88="X",IF(AN88="DA",LEN(TRIM(V88))-LEN(SUBSTITUTE(V88,CHAR(44),""))+1+LEN(TRIM(U88))-LEN(SUBSTITUTE(U88,CHAR(44),""))+1,"-"),"")</f>
        <v>-</v>
      </c>
    </row>
    <row r="89" spans="1:66" s="10" customFormat="1" x14ac:dyDescent="0.25">
      <c r="A89" s="72">
        <f t="shared" si="317"/>
        <v>74</v>
      </c>
      <c r="B89" s="73" t="s">
        <v>88</v>
      </c>
      <c r="C89" s="73" t="s">
        <v>81</v>
      </c>
      <c r="D89" s="74" t="s">
        <v>291</v>
      </c>
      <c r="E89" s="73">
        <v>130543</v>
      </c>
      <c r="F89" s="73" t="s">
        <v>326</v>
      </c>
      <c r="G89" s="73" t="s">
        <v>263</v>
      </c>
      <c r="H89" s="75">
        <v>572872.16</v>
      </c>
      <c r="I89" s="75">
        <v>380999.88</v>
      </c>
      <c r="J89" s="75">
        <v>572872.16</v>
      </c>
      <c r="K89" s="75">
        <v>380999.88</v>
      </c>
      <c r="L89" s="73" t="s">
        <v>88</v>
      </c>
      <c r="M89" s="73" t="s">
        <v>88</v>
      </c>
      <c r="N89" s="73" t="s">
        <v>332</v>
      </c>
      <c r="O89" s="73" t="s">
        <v>333</v>
      </c>
      <c r="P89" s="73" t="s">
        <v>88</v>
      </c>
      <c r="Q89" s="73" t="s">
        <v>88</v>
      </c>
      <c r="R89" s="73" t="s">
        <v>88</v>
      </c>
      <c r="S89" s="73" t="s">
        <v>88</v>
      </c>
      <c r="T89" s="73" t="s">
        <v>113</v>
      </c>
      <c r="U89" s="73"/>
      <c r="V89" s="73" t="s">
        <v>123</v>
      </c>
      <c r="W89" s="76" t="s">
        <v>306</v>
      </c>
      <c r="X89" s="77"/>
      <c r="Y89" s="78"/>
      <c r="Z89" s="77"/>
      <c r="AA89" s="78"/>
      <c r="AB89" s="73" t="s">
        <v>210</v>
      </c>
      <c r="AC89" s="73"/>
      <c r="AD89" s="162"/>
      <c r="AE89" s="105"/>
      <c r="AF89" s="99"/>
      <c r="AG89" s="100"/>
      <c r="AH89" s="99"/>
      <c r="AI89" s="100"/>
      <c r="AJ89" s="99"/>
      <c r="AK89" s="100"/>
      <c r="AL89" s="99"/>
      <c r="AM89" s="101"/>
      <c r="AN89" s="101"/>
      <c r="AO89" s="101"/>
      <c r="AP89" s="80" t="s">
        <v>254</v>
      </c>
      <c r="AQ89" s="67"/>
      <c r="AR89" s="86" t="str">
        <f t="shared" si="318"/>
        <v/>
      </c>
      <c r="AS89" s="87" t="str">
        <f t="shared" si="319"/>
        <v/>
      </c>
      <c r="AT89" s="88" t="str">
        <f t="shared" si="320"/>
        <v/>
      </c>
      <c r="AU89" s="178" t="str">
        <f t="shared" si="321"/>
        <v/>
      </c>
      <c r="AV89" s="87" t="str">
        <f t="shared" si="322"/>
        <v/>
      </c>
      <c r="AW89" s="186" t="str">
        <f t="shared" si="323"/>
        <v/>
      </c>
      <c r="AX89" s="86" t="str">
        <f t="shared" si="324"/>
        <v/>
      </c>
      <c r="AY89" s="87" t="str">
        <f t="shared" si="325"/>
        <v/>
      </c>
      <c r="AZ89" s="88" t="str">
        <f t="shared" si="326"/>
        <v/>
      </c>
      <c r="BA89" s="57"/>
      <c r="BB89" s="57"/>
      <c r="BC89" s="57"/>
      <c r="BD89" s="57"/>
      <c r="BE89" s="57"/>
      <c r="BF89" s="89" t="str">
        <f t="shared" si="327"/>
        <v>Afectat sau NU?</v>
      </c>
      <c r="BG89" s="87" t="str">
        <f t="shared" si="328"/>
        <v>-</v>
      </c>
      <c r="BH89" s="186" t="str">
        <f t="shared" si="329"/>
        <v>-</v>
      </c>
      <c r="BI89" s="89" t="str">
        <f t="shared" si="330"/>
        <v>Afectat sau NU?</v>
      </c>
      <c r="BJ89" s="87" t="str">
        <f t="shared" si="331"/>
        <v>-</v>
      </c>
      <c r="BK89" s="88" t="str">
        <f t="shared" si="332"/>
        <v>-</v>
      </c>
      <c r="BL89" s="194" t="str">
        <f t="shared" si="333"/>
        <v>Afectat sau NU?</v>
      </c>
      <c r="BM89" s="87" t="str">
        <f t="shared" si="334"/>
        <v>-</v>
      </c>
      <c r="BN89" s="88" t="str">
        <f t="shared" si="335"/>
        <v>-</v>
      </c>
    </row>
    <row r="90" spans="1:66" s="10" customFormat="1" x14ac:dyDescent="0.25">
      <c r="A90" s="72">
        <f t="shared" si="317"/>
        <v>75</v>
      </c>
      <c r="B90" s="73" t="s">
        <v>88</v>
      </c>
      <c r="C90" s="73" t="s">
        <v>81</v>
      </c>
      <c r="D90" s="74" t="s">
        <v>291</v>
      </c>
      <c r="E90" s="73">
        <v>132119</v>
      </c>
      <c r="F90" s="73" t="s">
        <v>334</v>
      </c>
      <c r="G90" s="73" t="s">
        <v>263</v>
      </c>
      <c r="H90" s="75">
        <v>567818.39</v>
      </c>
      <c r="I90" s="75">
        <v>381275.49</v>
      </c>
      <c r="J90" s="75">
        <v>567818.39</v>
      </c>
      <c r="K90" s="75">
        <v>381275.49</v>
      </c>
      <c r="L90" s="73" t="s">
        <v>88</v>
      </c>
      <c r="M90" s="73" t="s">
        <v>88</v>
      </c>
      <c r="N90" s="73" t="s">
        <v>335</v>
      </c>
      <c r="O90" s="73" t="s">
        <v>336</v>
      </c>
      <c r="P90" s="73" t="s">
        <v>88</v>
      </c>
      <c r="Q90" s="73" t="s">
        <v>88</v>
      </c>
      <c r="R90" s="73" t="s">
        <v>88</v>
      </c>
      <c r="S90" s="73" t="s">
        <v>88</v>
      </c>
      <c r="T90" s="73" t="s">
        <v>113</v>
      </c>
      <c r="U90" s="73"/>
      <c r="V90" s="73" t="s">
        <v>123</v>
      </c>
      <c r="W90" s="76" t="s">
        <v>306</v>
      </c>
      <c r="X90" s="77"/>
      <c r="Y90" s="78"/>
      <c r="Z90" s="77"/>
      <c r="AA90" s="78"/>
      <c r="AB90" s="73" t="s">
        <v>210</v>
      </c>
      <c r="AC90" s="73"/>
      <c r="AD90" s="162"/>
      <c r="AE90" s="105"/>
      <c r="AF90" s="99"/>
      <c r="AG90" s="100"/>
      <c r="AH90" s="99"/>
      <c r="AI90" s="100"/>
      <c r="AJ90" s="99"/>
      <c r="AK90" s="100"/>
      <c r="AL90" s="99"/>
      <c r="AM90" s="101"/>
      <c r="AN90" s="101"/>
      <c r="AO90" s="101"/>
      <c r="AP90" s="80" t="s">
        <v>254</v>
      </c>
      <c r="AQ90" s="67"/>
      <c r="AR90" s="86" t="str">
        <f t="shared" si="318"/>
        <v/>
      </c>
      <c r="AS90" s="87" t="str">
        <f t="shared" si="319"/>
        <v/>
      </c>
      <c r="AT90" s="88" t="str">
        <f t="shared" si="320"/>
        <v/>
      </c>
      <c r="AU90" s="178" t="str">
        <f t="shared" si="321"/>
        <v/>
      </c>
      <c r="AV90" s="87" t="str">
        <f t="shared" si="322"/>
        <v/>
      </c>
      <c r="AW90" s="186" t="str">
        <f t="shared" si="323"/>
        <v/>
      </c>
      <c r="AX90" s="86" t="str">
        <f t="shared" si="324"/>
        <v/>
      </c>
      <c r="AY90" s="87" t="str">
        <f t="shared" si="325"/>
        <v/>
      </c>
      <c r="AZ90" s="88" t="str">
        <f t="shared" si="326"/>
        <v/>
      </c>
      <c r="BA90" s="57"/>
      <c r="BB90" s="57"/>
      <c r="BC90" s="57"/>
      <c r="BD90" s="57"/>
      <c r="BE90" s="57"/>
      <c r="BF90" s="89" t="str">
        <f t="shared" si="327"/>
        <v>Afectat sau NU?</v>
      </c>
      <c r="BG90" s="87" t="str">
        <f t="shared" si="328"/>
        <v>-</v>
      </c>
      <c r="BH90" s="186" t="str">
        <f t="shared" si="329"/>
        <v>-</v>
      </c>
      <c r="BI90" s="89" t="str">
        <f t="shared" si="330"/>
        <v>Afectat sau NU?</v>
      </c>
      <c r="BJ90" s="87" t="str">
        <f t="shared" si="331"/>
        <v>-</v>
      </c>
      <c r="BK90" s="88" t="str">
        <f t="shared" si="332"/>
        <v>-</v>
      </c>
      <c r="BL90" s="194" t="str">
        <f t="shared" si="333"/>
        <v>Afectat sau NU?</v>
      </c>
      <c r="BM90" s="87" t="str">
        <f t="shared" si="334"/>
        <v>-</v>
      </c>
      <c r="BN90" s="88" t="str">
        <f t="shared" si="335"/>
        <v>-</v>
      </c>
    </row>
    <row r="91" spans="1:66" s="10" customFormat="1" ht="29.25" thickBot="1" x14ac:dyDescent="0.3">
      <c r="A91" s="90">
        <f t="shared" si="317"/>
        <v>76</v>
      </c>
      <c r="B91" s="91" t="s">
        <v>88</v>
      </c>
      <c r="C91" s="91" t="s">
        <v>81</v>
      </c>
      <c r="D91" s="92" t="s">
        <v>291</v>
      </c>
      <c r="E91" s="91">
        <v>130543</v>
      </c>
      <c r="F91" s="91" t="s">
        <v>292</v>
      </c>
      <c r="G91" s="91" t="s">
        <v>263</v>
      </c>
      <c r="H91" s="93">
        <v>581446.93000000005</v>
      </c>
      <c r="I91" s="93">
        <v>385348.31</v>
      </c>
      <c r="J91" s="93">
        <v>581446.93000000005</v>
      </c>
      <c r="K91" s="93">
        <v>385348.31</v>
      </c>
      <c r="L91" s="91" t="s">
        <v>88</v>
      </c>
      <c r="M91" s="91" t="s">
        <v>88</v>
      </c>
      <c r="N91" s="91" t="s">
        <v>337</v>
      </c>
      <c r="O91" s="91" t="s">
        <v>338</v>
      </c>
      <c r="P91" s="91" t="s">
        <v>88</v>
      </c>
      <c r="Q91" s="91" t="s">
        <v>88</v>
      </c>
      <c r="R91" s="91" t="s">
        <v>88</v>
      </c>
      <c r="S91" s="91" t="s">
        <v>88</v>
      </c>
      <c r="T91" s="91" t="s">
        <v>113</v>
      </c>
      <c r="U91" s="91"/>
      <c r="V91" s="91" t="s">
        <v>123</v>
      </c>
      <c r="W91" s="94" t="s">
        <v>306</v>
      </c>
      <c r="X91" s="82"/>
      <c r="Y91" s="81"/>
      <c r="Z91" s="82"/>
      <c r="AA91" s="81"/>
      <c r="AB91" s="91" t="s">
        <v>210</v>
      </c>
      <c r="AC91" s="91"/>
      <c r="AD91" s="134"/>
      <c r="AE91" s="106"/>
      <c r="AF91" s="102"/>
      <c r="AG91" s="103"/>
      <c r="AH91" s="102"/>
      <c r="AI91" s="103"/>
      <c r="AJ91" s="102"/>
      <c r="AK91" s="103"/>
      <c r="AL91" s="102"/>
      <c r="AM91" s="104"/>
      <c r="AN91" s="104"/>
      <c r="AO91" s="104"/>
      <c r="AP91" s="83" t="s">
        <v>254</v>
      </c>
      <c r="AQ91" s="67"/>
      <c r="AR91" s="95" t="str">
        <f t="shared" si="318"/>
        <v/>
      </c>
      <c r="AS91" s="96" t="str">
        <f t="shared" si="319"/>
        <v/>
      </c>
      <c r="AT91" s="97" t="str">
        <f t="shared" si="320"/>
        <v/>
      </c>
      <c r="AU91" s="179" t="str">
        <f t="shared" si="321"/>
        <v/>
      </c>
      <c r="AV91" s="96" t="str">
        <f t="shared" si="322"/>
        <v/>
      </c>
      <c r="AW91" s="187" t="str">
        <f t="shared" si="323"/>
        <v/>
      </c>
      <c r="AX91" s="95" t="str">
        <f t="shared" si="324"/>
        <v/>
      </c>
      <c r="AY91" s="96" t="str">
        <f t="shared" si="325"/>
        <v/>
      </c>
      <c r="AZ91" s="97" t="str">
        <f t="shared" si="326"/>
        <v/>
      </c>
      <c r="BA91" s="57"/>
      <c r="BB91" s="57"/>
      <c r="BC91" s="57"/>
      <c r="BD91" s="57"/>
      <c r="BE91" s="57"/>
      <c r="BF91" s="98" t="str">
        <f t="shared" si="327"/>
        <v>Afectat sau NU?</v>
      </c>
      <c r="BG91" s="96" t="str">
        <f t="shared" si="328"/>
        <v>-</v>
      </c>
      <c r="BH91" s="187" t="str">
        <f t="shared" si="329"/>
        <v>-</v>
      </c>
      <c r="BI91" s="98" t="str">
        <f t="shared" si="330"/>
        <v>Afectat sau NU?</v>
      </c>
      <c r="BJ91" s="96" t="str">
        <f t="shared" si="331"/>
        <v>-</v>
      </c>
      <c r="BK91" s="97" t="str">
        <f t="shared" si="332"/>
        <v>-</v>
      </c>
      <c r="BL91" s="195" t="str">
        <f t="shared" si="333"/>
        <v>Afectat sau NU?</v>
      </c>
      <c r="BM91" s="96" t="str">
        <f t="shared" si="334"/>
        <v>-</v>
      </c>
      <c r="BN91" s="97" t="str">
        <f t="shared" si="335"/>
        <v>-</v>
      </c>
    </row>
    <row r="92" spans="1:66" s="10" customFormat="1" ht="57.75" thickBot="1" x14ac:dyDescent="0.3">
      <c r="A92" s="139">
        <f t="shared" si="317"/>
        <v>77</v>
      </c>
      <c r="B92" s="256" t="s">
        <v>88</v>
      </c>
      <c r="C92" s="244" t="s">
        <v>81</v>
      </c>
      <c r="D92" s="245" t="s">
        <v>339</v>
      </c>
      <c r="E92" s="329">
        <v>134069</v>
      </c>
      <c r="F92" s="329" t="s">
        <v>262</v>
      </c>
      <c r="G92" s="329" t="s">
        <v>263</v>
      </c>
      <c r="H92" s="331">
        <v>558807.9</v>
      </c>
      <c r="I92" s="331">
        <v>394540.02</v>
      </c>
      <c r="J92" s="331">
        <v>558807.9</v>
      </c>
      <c r="K92" s="331">
        <v>394540.02</v>
      </c>
      <c r="L92" s="244" t="s">
        <v>88</v>
      </c>
      <c r="M92" s="244" t="s">
        <v>88</v>
      </c>
      <c r="N92" s="329" t="s">
        <v>264</v>
      </c>
      <c r="O92" s="329" t="s">
        <v>262</v>
      </c>
      <c r="P92" s="244" t="s">
        <v>88</v>
      </c>
      <c r="Q92" s="244" t="s">
        <v>88</v>
      </c>
      <c r="R92" s="244" t="s">
        <v>88</v>
      </c>
      <c r="S92" s="244" t="s">
        <v>88</v>
      </c>
      <c r="T92" s="329" t="s">
        <v>113</v>
      </c>
      <c r="U92" s="244"/>
      <c r="V92" s="329" t="s">
        <v>265</v>
      </c>
      <c r="W92" s="330" t="s">
        <v>340</v>
      </c>
      <c r="X92" s="248"/>
      <c r="Y92" s="249"/>
      <c r="Z92" s="248"/>
      <c r="AA92" s="249"/>
      <c r="AB92" s="329" t="s">
        <v>210</v>
      </c>
      <c r="AC92" s="244" t="s">
        <v>667</v>
      </c>
      <c r="AD92" s="250"/>
      <c r="AE92" s="251"/>
      <c r="AF92" s="252"/>
      <c r="AG92" s="253"/>
      <c r="AH92" s="252"/>
      <c r="AI92" s="253"/>
      <c r="AJ92" s="252"/>
      <c r="AK92" s="253"/>
      <c r="AL92" s="252"/>
      <c r="AM92" s="254"/>
      <c r="AN92" s="254"/>
      <c r="AO92" s="254"/>
      <c r="AP92" s="255" t="s">
        <v>736</v>
      </c>
      <c r="AQ92" s="67"/>
      <c r="AR92" s="158" t="str">
        <f t="shared" si="318"/>
        <v/>
      </c>
      <c r="AS92" s="159" t="str">
        <f t="shared" si="319"/>
        <v/>
      </c>
      <c r="AT92" s="160" t="str">
        <f t="shared" si="320"/>
        <v/>
      </c>
      <c r="AU92" s="183" t="str">
        <f t="shared" si="321"/>
        <v/>
      </c>
      <c r="AV92" s="159" t="str">
        <f t="shared" si="322"/>
        <v/>
      </c>
      <c r="AW92" s="191" t="str">
        <f t="shared" si="323"/>
        <v/>
      </c>
      <c r="AX92" s="158" t="str">
        <f t="shared" si="324"/>
        <v/>
      </c>
      <c r="AY92" s="159" t="str">
        <f t="shared" si="325"/>
        <v/>
      </c>
      <c r="AZ92" s="160" t="str">
        <f t="shared" si="326"/>
        <v/>
      </c>
      <c r="BA92" s="57"/>
      <c r="BB92" s="57"/>
      <c r="BC92" s="57"/>
      <c r="BD92" s="57"/>
      <c r="BE92" s="57"/>
      <c r="BF92" s="161" t="str">
        <f t="shared" si="327"/>
        <v>Afectat sau NU?</v>
      </c>
      <c r="BG92" s="159" t="str">
        <f t="shared" si="328"/>
        <v>-</v>
      </c>
      <c r="BH92" s="191" t="str">
        <f t="shared" si="329"/>
        <v>-</v>
      </c>
      <c r="BI92" s="161" t="str">
        <f t="shared" si="330"/>
        <v>Afectat sau NU?</v>
      </c>
      <c r="BJ92" s="159" t="str">
        <f t="shared" si="331"/>
        <v>-</v>
      </c>
      <c r="BK92" s="160" t="str">
        <f t="shared" si="332"/>
        <v>-</v>
      </c>
      <c r="BL92" s="197" t="str">
        <f t="shared" si="333"/>
        <v>Afectat sau NU?</v>
      </c>
      <c r="BM92" s="159" t="str">
        <f t="shared" si="334"/>
        <v>-</v>
      </c>
      <c r="BN92" s="160" t="str">
        <f t="shared" si="335"/>
        <v>-</v>
      </c>
    </row>
    <row r="93" spans="1:66" s="10" customFormat="1" ht="15" thickBot="1" x14ac:dyDescent="0.3">
      <c r="A93" s="139">
        <f t="shared" si="317"/>
        <v>78</v>
      </c>
      <c r="B93" s="140" t="s">
        <v>88</v>
      </c>
      <c r="C93" s="140" t="s">
        <v>81</v>
      </c>
      <c r="D93" s="141" t="s">
        <v>341</v>
      </c>
      <c r="E93" s="140">
        <v>144143</v>
      </c>
      <c r="F93" s="140" t="s">
        <v>342</v>
      </c>
      <c r="G93" s="140" t="s">
        <v>343</v>
      </c>
      <c r="H93" s="150">
        <v>440735.33</v>
      </c>
      <c r="I93" s="150">
        <v>507868.66</v>
      </c>
      <c r="J93" s="150">
        <v>440735.33</v>
      </c>
      <c r="K93" s="150">
        <v>507868.66</v>
      </c>
      <c r="L93" s="140" t="s">
        <v>88</v>
      </c>
      <c r="M93" s="140" t="s">
        <v>88</v>
      </c>
      <c r="N93" s="140" t="s">
        <v>88</v>
      </c>
      <c r="O93" s="140" t="s">
        <v>88</v>
      </c>
      <c r="P93" s="140" t="s">
        <v>88</v>
      </c>
      <c r="Q93" s="140" t="s">
        <v>88</v>
      </c>
      <c r="R93" s="140" t="s">
        <v>344</v>
      </c>
      <c r="S93" s="140" t="s">
        <v>342</v>
      </c>
      <c r="T93" s="140" t="s">
        <v>345</v>
      </c>
      <c r="U93" s="140"/>
      <c r="V93" s="140" t="s">
        <v>346</v>
      </c>
      <c r="W93" s="149" t="s">
        <v>125</v>
      </c>
      <c r="X93" s="142"/>
      <c r="Y93" s="143"/>
      <c r="Z93" s="142"/>
      <c r="AA93" s="143"/>
      <c r="AB93" s="140" t="s">
        <v>347</v>
      </c>
      <c r="AC93" s="140"/>
      <c r="AD93" s="163"/>
      <c r="AE93" s="144"/>
      <c r="AF93" s="145"/>
      <c r="AG93" s="146"/>
      <c r="AH93" s="145"/>
      <c r="AI93" s="146"/>
      <c r="AJ93" s="145"/>
      <c r="AK93" s="146"/>
      <c r="AL93" s="145"/>
      <c r="AM93" s="147"/>
      <c r="AN93" s="147"/>
      <c r="AO93" s="147"/>
      <c r="AP93" s="148" t="s">
        <v>226</v>
      </c>
      <c r="AQ93" s="67"/>
      <c r="AR93" s="158" t="str">
        <f t="shared" ref="AR93:AR94" si="336">IF(B93="X",IF(AN93="","Afectat sau NU?",IF(AN93="DA",IF(((AK93+AL93)-(AE93+AF93))*24&lt;-720,"Neinformat",((AK93+AL93)-(AE93+AF93))*24),"Nu a fost afectat producator/consumator")),"")</f>
        <v/>
      </c>
      <c r="AS93" s="159" t="str">
        <f t="shared" ref="AS93:AS94" si="337">IF(B93="X",IF(AN93="DA",IF(AR93&lt;6,LEN(TRIM(V93))-LEN(SUBSTITUTE(V93,CHAR(44),""))+1,0),"-"),"")</f>
        <v/>
      </c>
      <c r="AT93" s="160" t="str">
        <f t="shared" ref="AT93:AT94" si="338">IF(B93="X",IF(AN93="DA",LEN(TRIM(V93))-LEN(SUBSTITUTE(V93,CHAR(44),""))+1,"-"),"")</f>
        <v/>
      </c>
      <c r="AU93" s="183" t="str">
        <f t="shared" ref="AU93:AU94" si="339">IF(B93="X",IF(AN93="","Afectat sau NU?",IF(AN93="DA",IF(((AI93+AJ93)-(AE93+AF93))*24&lt;-720,"Neinformat",((AI93+AJ93)-(AE93+AF93))*24),"Nu a fost afectat producator/consumator")),"")</f>
        <v/>
      </c>
      <c r="AV93" s="159" t="str">
        <f t="shared" ref="AV93:AV94" si="340">IF(B93="X",IF(AN93="DA",IF(AU93&lt;6,LEN(TRIM(U93))-LEN(SUBSTITUTE(U93,CHAR(44),""))+1,0),"-"),"")</f>
        <v/>
      </c>
      <c r="AW93" s="191" t="str">
        <f t="shared" ref="AW93:AW94" si="341">IF(B93="X",IF(AN93="DA",LEN(TRIM(U93))-LEN(SUBSTITUTE(U93,CHAR(44),""))+1,"-"),"")</f>
        <v/>
      </c>
      <c r="AX93" s="158" t="str">
        <f t="shared" ref="AX93:AX94" si="342">IF(B93="X",IF(AN93="","Afectat sau NU?",IF(AN93="DA",((AG93+AH93)-(AE93+AF93))*24,"Nu a fost afectat producator/consumator")),"")</f>
        <v/>
      </c>
      <c r="AY93" s="159" t="str">
        <f t="shared" ref="AY93:AY94" si="343">IF(B93="X",IF(AN93="DA",IF(AX93&gt;24,IF(BA93="NU",0,LEN(TRIM(V93))-LEN(SUBSTITUTE(V93,CHAR(44),""))+1),0),"-"),"")</f>
        <v/>
      </c>
      <c r="AZ93" s="160" t="str">
        <f t="shared" ref="AZ93:AZ94" si="344">IF(B93="X",IF(AN93="DA",IF(AX93&gt;24,LEN(TRIM(V93))-LEN(SUBSTITUTE(V93,CHAR(44),""))+1,0),"-"),"")</f>
        <v/>
      </c>
      <c r="BA93" s="57"/>
      <c r="BB93" s="57"/>
      <c r="BC93" s="57"/>
      <c r="BD93" s="57"/>
      <c r="BE93" s="57"/>
      <c r="BF93" s="161" t="str">
        <f t="shared" ref="BF93:BF94" si="345">IF(C93="X",IF(AN93="","Afectat sau NU?",IF(AN93="DA",IF(AK93="","Neinformat",NETWORKDAYS(AK93+AL93,AE93+AF93,$BS$2:$BS$14)-2),"Nu a fost afectat producator/consumator")),"")</f>
        <v>Afectat sau NU?</v>
      </c>
      <c r="BG93" s="159" t="str">
        <f t="shared" ref="BG93:BG94" si="346">IF(C93="X",IF(AN93="DA",IF(AND(BF93&gt;=5,AK93&lt;&gt;""),LEN(TRIM(V93))-LEN(SUBSTITUTE(V93,CHAR(44),""))+1,0),"-"),"")</f>
        <v>-</v>
      </c>
      <c r="BH93" s="191" t="str">
        <f t="shared" ref="BH93:BH94" si="347">IF(C93="X",IF(AN93="DA",LEN(TRIM(V93))-LEN(SUBSTITUTE(V93,CHAR(44),""))+1,"-"),"")</f>
        <v>-</v>
      </c>
      <c r="BI93" s="161" t="str">
        <f t="shared" ref="BI93:BI94" si="348">IF(C93="X",IF(AN93="","Afectat sau NU?",IF(AN93="DA",IF(AI93="","Neinformat",NETWORKDAYS(AI93+AJ93,AE93+AF93,$BS$2:$BS$14)-2),"Nu a fost afectat producator/consumator")),"")</f>
        <v>Afectat sau NU?</v>
      </c>
      <c r="BJ93" s="159" t="str">
        <f t="shared" ref="BJ93:BJ94" si="349">IF(C93="X",IF(AN93="DA",IF(AND(BI93&gt;=5,AI93&lt;&gt;""),LEN(TRIM(U93))-LEN(SUBSTITUTE(U93,CHAR(44),""))+1,0),"-"),"")</f>
        <v>-</v>
      </c>
      <c r="BK93" s="160" t="str">
        <f t="shared" ref="BK93:BK94" si="350">IF(C93="X",IF(AN93="DA",LEN(TRIM(U93))-LEN(SUBSTITUTE(U93,CHAR(44),""))+1,"-"),"")</f>
        <v>-</v>
      </c>
      <c r="BL93" s="197" t="str">
        <f t="shared" ref="BL93:BL94" si="351">IF(C93="X",IF(AN93="","Afectat sau NU?",IF(AN93="DA",((AG93+AH93)-(Z93+AA93))*24,"Nu a fost afectat producator/consumator")),"")</f>
        <v>Afectat sau NU?</v>
      </c>
      <c r="BM93" s="159" t="str">
        <f t="shared" ref="BM93:BM94" si="352">IF(C93="X",IF(AN93&lt;&gt;"DA","-",IF(AND(AN93="DA",BL93&lt;=0),LEN(TRIM(V93))-LEN(SUBSTITUTE(V93,CHAR(44),""))+1+LEN(TRIM(U93))-LEN(SUBSTITUTE(U93,CHAR(44),""))+1,0)),"")</f>
        <v>-</v>
      </c>
      <c r="BN93" s="160" t="str">
        <f t="shared" ref="BN93:BN94" si="353">IF(C93="X",IF(AN93="DA",LEN(TRIM(V93))-LEN(SUBSTITUTE(V93,CHAR(44),""))+1+LEN(TRIM(U93))-LEN(SUBSTITUTE(U93,CHAR(44),""))+1,"-"),"")</f>
        <v>-</v>
      </c>
    </row>
    <row r="94" spans="1:66" s="10" customFormat="1" ht="29.25" thickBot="1" x14ac:dyDescent="0.3">
      <c r="A94" s="320">
        <f t="shared" si="317"/>
        <v>79</v>
      </c>
      <c r="B94" s="321" t="s">
        <v>88</v>
      </c>
      <c r="C94" s="321" t="s">
        <v>81</v>
      </c>
      <c r="D94" s="406" t="s">
        <v>348</v>
      </c>
      <c r="E94" s="321">
        <v>145676</v>
      </c>
      <c r="F94" s="321" t="s">
        <v>349</v>
      </c>
      <c r="G94" s="321" t="s">
        <v>343</v>
      </c>
      <c r="H94" s="407">
        <v>434864.28</v>
      </c>
      <c r="I94" s="407">
        <v>502349.67</v>
      </c>
      <c r="J94" s="407">
        <v>434864.28</v>
      </c>
      <c r="K94" s="407">
        <v>502349.67</v>
      </c>
      <c r="L94" s="321" t="s">
        <v>88</v>
      </c>
      <c r="M94" s="321" t="s">
        <v>88</v>
      </c>
      <c r="N94" s="321" t="s">
        <v>350</v>
      </c>
      <c r="O94" s="321" t="s">
        <v>349</v>
      </c>
      <c r="P94" s="321" t="s">
        <v>88</v>
      </c>
      <c r="Q94" s="321" t="s">
        <v>88</v>
      </c>
      <c r="R94" s="321" t="s">
        <v>88</v>
      </c>
      <c r="S94" s="321" t="s">
        <v>88</v>
      </c>
      <c r="T94" s="321" t="s">
        <v>113</v>
      </c>
      <c r="U94" s="321"/>
      <c r="V94" s="321" t="s">
        <v>142</v>
      </c>
      <c r="W94" s="408" t="s">
        <v>648</v>
      </c>
      <c r="X94" s="326"/>
      <c r="Y94" s="327"/>
      <c r="Z94" s="326"/>
      <c r="AA94" s="327"/>
      <c r="AB94" s="321" t="s">
        <v>347</v>
      </c>
      <c r="AC94" s="321"/>
      <c r="AD94" s="328" t="s">
        <v>952</v>
      </c>
      <c r="AE94" s="144"/>
      <c r="AF94" s="145"/>
      <c r="AG94" s="146"/>
      <c r="AH94" s="145"/>
      <c r="AI94" s="146"/>
      <c r="AJ94" s="145"/>
      <c r="AK94" s="146"/>
      <c r="AL94" s="145"/>
      <c r="AM94" s="147"/>
      <c r="AN94" s="147"/>
      <c r="AO94" s="147"/>
      <c r="AP94" s="148" t="s">
        <v>665</v>
      </c>
      <c r="AQ94" s="67"/>
      <c r="AR94" s="158" t="str">
        <f t="shared" si="336"/>
        <v/>
      </c>
      <c r="AS94" s="159" t="str">
        <f t="shared" si="337"/>
        <v/>
      </c>
      <c r="AT94" s="160" t="str">
        <f t="shared" si="338"/>
        <v/>
      </c>
      <c r="AU94" s="183" t="str">
        <f t="shared" si="339"/>
        <v/>
      </c>
      <c r="AV94" s="159" t="str">
        <f t="shared" si="340"/>
        <v/>
      </c>
      <c r="AW94" s="191" t="str">
        <f t="shared" si="341"/>
        <v/>
      </c>
      <c r="AX94" s="158" t="str">
        <f t="shared" si="342"/>
        <v/>
      </c>
      <c r="AY94" s="159" t="str">
        <f t="shared" si="343"/>
        <v/>
      </c>
      <c r="AZ94" s="160" t="str">
        <f t="shared" si="344"/>
        <v/>
      </c>
      <c r="BA94" s="57"/>
      <c r="BB94" s="57"/>
      <c r="BC94" s="57"/>
      <c r="BD94" s="57"/>
      <c r="BE94" s="57"/>
      <c r="BF94" s="161" t="str">
        <f t="shared" si="345"/>
        <v>Afectat sau NU?</v>
      </c>
      <c r="BG94" s="159" t="str">
        <f t="shared" si="346"/>
        <v>-</v>
      </c>
      <c r="BH94" s="191" t="str">
        <f t="shared" si="347"/>
        <v>-</v>
      </c>
      <c r="BI94" s="161" t="str">
        <f t="shared" si="348"/>
        <v>Afectat sau NU?</v>
      </c>
      <c r="BJ94" s="159" t="str">
        <f t="shared" si="349"/>
        <v>-</v>
      </c>
      <c r="BK94" s="160" t="str">
        <f t="shared" si="350"/>
        <v>-</v>
      </c>
      <c r="BL94" s="197" t="str">
        <f t="shared" si="351"/>
        <v>Afectat sau NU?</v>
      </c>
      <c r="BM94" s="159" t="str">
        <f t="shared" si="352"/>
        <v>-</v>
      </c>
      <c r="BN94" s="160" t="str">
        <f t="shared" si="353"/>
        <v>-</v>
      </c>
    </row>
    <row r="95" spans="1:66" s="10" customFormat="1" ht="28.5" x14ac:dyDescent="0.25">
      <c r="A95" s="409">
        <f t="shared" si="317"/>
        <v>80</v>
      </c>
      <c r="B95" s="333" t="s">
        <v>88</v>
      </c>
      <c r="C95" s="333" t="s">
        <v>81</v>
      </c>
      <c r="D95" s="334" t="s">
        <v>351</v>
      </c>
      <c r="E95" s="333">
        <v>144090</v>
      </c>
      <c r="F95" s="333" t="s">
        <v>352</v>
      </c>
      <c r="G95" s="333" t="s">
        <v>343</v>
      </c>
      <c r="H95" s="335">
        <v>451489.67</v>
      </c>
      <c r="I95" s="335">
        <v>466968.99</v>
      </c>
      <c r="J95" s="335">
        <v>451489.67</v>
      </c>
      <c r="K95" s="335">
        <v>466968.99</v>
      </c>
      <c r="L95" s="333" t="s">
        <v>88</v>
      </c>
      <c r="M95" s="333" t="s">
        <v>88</v>
      </c>
      <c r="N95" s="333" t="s">
        <v>353</v>
      </c>
      <c r="O95" s="333" t="s">
        <v>352</v>
      </c>
      <c r="P95" s="333" t="s">
        <v>88</v>
      </c>
      <c r="Q95" s="333" t="s">
        <v>88</v>
      </c>
      <c r="R95" s="333" t="s">
        <v>88</v>
      </c>
      <c r="S95" s="333" t="s">
        <v>88</v>
      </c>
      <c r="T95" s="333" t="s">
        <v>113</v>
      </c>
      <c r="U95" s="333"/>
      <c r="V95" s="333" t="s">
        <v>142</v>
      </c>
      <c r="W95" s="410" t="s">
        <v>648</v>
      </c>
      <c r="X95" s="337"/>
      <c r="Y95" s="338"/>
      <c r="Z95" s="337"/>
      <c r="AA95" s="338"/>
      <c r="AB95" s="333" t="s">
        <v>347</v>
      </c>
      <c r="AC95" s="333"/>
      <c r="AD95" s="339" t="s">
        <v>952</v>
      </c>
      <c r="AE95" s="135"/>
      <c r="AF95" s="136"/>
      <c r="AG95" s="137"/>
      <c r="AH95" s="136"/>
      <c r="AI95" s="137"/>
      <c r="AJ95" s="136"/>
      <c r="AK95" s="137"/>
      <c r="AL95" s="136"/>
      <c r="AM95" s="138"/>
      <c r="AN95" s="138"/>
      <c r="AO95" s="138"/>
      <c r="AP95" s="66" t="s">
        <v>666</v>
      </c>
      <c r="AQ95" s="67"/>
      <c r="AR95" s="68" t="str">
        <f t="shared" ref="AR95:AR108" si="354">IF(B95="X",IF(AN95="","Afectat sau NU?",IF(AN95="DA",IF(((AK95+AL95)-(AE95+AF95))*24&lt;-720,"Neinformat",((AK95+AL95)-(AE95+AF95))*24),"Nu a fost afectat producator/consumator")),"")</f>
        <v/>
      </c>
      <c r="AS95" s="69" t="str">
        <f t="shared" ref="AS95:AS108" si="355">IF(B95="X",IF(AN95="DA",IF(AR95&lt;6,LEN(TRIM(V95))-LEN(SUBSTITUTE(V95,CHAR(44),""))+1,0),"-"),"")</f>
        <v/>
      </c>
      <c r="AT95" s="70" t="str">
        <f t="shared" ref="AT95:AT108" si="356">IF(B95="X",IF(AN95="DA",LEN(TRIM(V95))-LEN(SUBSTITUTE(V95,CHAR(44),""))+1,"-"),"")</f>
        <v/>
      </c>
      <c r="AU95" s="177" t="str">
        <f t="shared" ref="AU95:AU108" si="357">IF(B95="X",IF(AN95="","Afectat sau NU?",IF(AN95="DA",IF(((AI95+AJ95)-(AE95+AF95))*24&lt;-720,"Neinformat",((AI95+AJ95)-(AE95+AF95))*24),"Nu a fost afectat producator/consumator")),"")</f>
        <v/>
      </c>
      <c r="AV95" s="69" t="str">
        <f t="shared" ref="AV95:AV108" si="358">IF(B95="X",IF(AN95="DA",IF(AU95&lt;6,LEN(TRIM(U95))-LEN(SUBSTITUTE(U95,CHAR(44),""))+1,0),"-"),"")</f>
        <v/>
      </c>
      <c r="AW95" s="185" t="str">
        <f t="shared" ref="AW95:AW108" si="359">IF(B95="X",IF(AN95="DA",LEN(TRIM(U95))-LEN(SUBSTITUTE(U95,CHAR(44),""))+1,"-"),"")</f>
        <v/>
      </c>
      <c r="AX95" s="68" t="str">
        <f t="shared" ref="AX95:AX108" si="360">IF(B95="X",IF(AN95="","Afectat sau NU?",IF(AN95="DA",((AG95+AH95)-(AE95+AF95))*24,"Nu a fost afectat producator/consumator")),"")</f>
        <v/>
      </c>
      <c r="AY95" s="69" t="str">
        <f t="shared" ref="AY95:AY108" si="361">IF(B95="X",IF(AN95="DA",IF(AX95&gt;24,IF(BA95="NU",0,LEN(TRIM(V95))-LEN(SUBSTITUTE(V95,CHAR(44),""))+1),0),"-"),"")</f>
        <v/>
      </c>
      <c r="AZ95" s="70" t="str">
        <f t="shared" ref="AZ95:AZ108" si="362">IF(B95="X",IF(AN95="DA",IF(AX95&gt;24,LEN(TRIM(V95))-LEN(SUBSTITUTE(V95,CHAR(44),""))+1,0),"-"),"")</f>
        <v/>
      </c>
      <c r="BA95" s="57"/>
      <c r="BB95" s="57"/>
      <c r="BC95" s="57"/>
      <c r="BD95" s="57"/>
      <c r="BE95" s="57"/>
      <c r="BF95" s="71" t="str">
        <f t="shared" ref="BF95:BF97" si="363">IF(C95="X",IF(AN95="","Afectat sau NU?",IF(AN95="DA",IF(AK95="","Neinformat",NETWORKDAYS(AK95+AL95,AE95+AF95,$BS$2:$BS$14)-2),"Nu a fost afectat producator/consumator")),"")</f>
        <v>Afectat sau NU?</v>
      </c>
      <c r="BG95" s="69" t="str">
        <f t="shared" ref="BG95:BG97" si="364">IF(C95="X",IF(AN95="DA",IF(AND(BF95&gt;=5,AK95&lt;&gt;""),LEN(TRIM(V95))-LEN(SUBSTITUTE(V95,CHAR(44),""))+1,0),"-"),"")</f>
        <v>-</v>
      </c>
      <c r="BH95" s="185" t="str">
        <f t="shared" ref="BH95:BH97" si="365">IF(C95="X",IF(AN95="DA",LEN(TRIM(V95))-LEN(SUBSTITUTE(V95,CHAR(44),""))+1,"-"),"")</f>
        <v>-</v>
      </c>
      <c r="BI95" s="71" t="str">
        <f t="shared" ref="BI95:BI97" si="366">IF(C95="X",IF(AN95="","Afectat sau NU?",IF(AN95="DA",IF(AI95="","Neinformat",NETWORKDAYS(AI95+AJ95,AE95+AF95,$BS$2:$BS$14)-2),"Nu a fost afectat producator/consumator")),"")</f>
        <v>Afectat sau NU?</v>
      </c>
      <c r="BJ95" s="69" t="str">
        <f t="shared" ref="BJ95:BJ97" si="367">IF(C95="X",IF(AN95="DA",IF(AND(BI95&gt;=5,AI95&lt;&gt;""),LEN(TRIM(U95))-LEN(SUBSTITUTE(U95,CHAR(44),""))+1,0),"-"),"")</f>
        <v>-</v>
      </c>
      <c r="BK95" s="70" t="str">
        <f t="shared" ref="BK95:BK97" si="368">IF(C95="X",IF(AN95="DA",LEN(TRIM(U95))-LEN(SUBSTITUTE(U95,CHAR(44),""))+1,"-"),"")</f>
        <v>-</v>
      </c>
      <c r="BL95" s="426" t="str">
        <f t="shared" ref="BL95:BL97" si="369">IF(C95="X",IF(AN95="","Afectat sau NU?",IF(AN95="DA",((AG95+AH95)-(Z95+AA95))*24,"Nu a fost afectat producator/consumator")),"")</f>
        <v>Afectat sau NU?</v>
      </c>
      <c r="BM95" s="69" t="str">
        <f t="shared" ref="BM95:BM97" si="370">IF(C95="X",IF(AN95&lt;&gt;"DA","-",IF(AND(AN95="DA",BL95&lt;=0),LEN(TRIM(V95))-LEN(SUBSTITUTE(V95,CHAR(44),""))+1+LEN(TRIM(U95))-LEN(SUBSTITUTE(U95,CHAR(44),""))+1,0)),"")</f>
        <v>-</v>
      </c>
      <c r="BN95" s="70" t="str">
        <f t="shared" ref="BN95:BN97" si="371">IF(C95="X",IF(AN95="DA",LEN(TRIM(V95))-LEN(SUBSTITUTE(V95,CHAR(44),""))+1+LEN(TRIM(U95))-LEN(SUBSTITUTE(U95,CHAR(44),""))+1,"-"),"")</f>
        <v>-</v>
      </c>
    </row>
    <row r="96" spans="1:66" s="10" customFormat="1" ht="28.5" x14ac:dyDescent="0.25">
      <c r="A96" s="340">
        <f t="shared" si="317"/>
        <v>81</v>
      </c>
      <c r="B96" s="411" t="s">
        <v>88</v>
      </c>
      <c r="C96" s="411" t="s">
        <v>81</v>
      </c>
      <c r="D96" s="412" t="s">
        <v>351</v>
      </c>
      <c r="E96" s="411">
        <v>145364</v>
      </c>
      <c r="F96" s="411" t="s">
        <v>354</v>
      </c>
      <c r="G96" s="411" t="s">
        <v>343</v>
      </c>
      <c r="H96" s="413">
        <v>448491.14</v>
      </c>
      <c r="I96" s="413">
        <v>465243.62</v>
      </c>
      <c r="J96" s="413">
        <v>448491.14</v>
      </c>
      <c r="K96" s="413">
        <v>465243.62</v>
      </c>
      <c r="L96" s="411" t="s">
        <v>88</v>
      </c>
      <c r="M96" s="411" t="s">
        <v>88</v>
      </c>
      <c r="N96" s="411" t="s">
        <v>355</v>
      </c>
      <c r="O96" s="411" t="s">
        <v>354</v>
      </c>
      <c r="P96" s="411" t="s">
        <v>88</v>
      </c>
      <c r="Q96" s="411" t="s">
        <v>88</v>
      </c>
      <c r="R96" s="411" t="s">
        <v>88</v>
      </c>
      <c r="S96" s="411" t="s">
        <v>88</v>
      </c>
      <c r="T96" s="411" t="s">
        <v>113</v>
      </c>
      <c r="U96" s="411"/>
      <c r="V96" s="411" t="s">
        <v>142</v>
      </c>
      <c r="W96" s="352" t="s">
        <v>648</v>
      </c>
      <c r="X96" s="414"/>
      <c r="Y96" s="415"/>
      <c r="Z96" s="414"/>
      <c r="AA96" s="415"/>
      <c r="AB96" s="411" t="s">
        <v>347</v>
      </c>
      <c r="AC96" s="411"/>
      <c r="AD96" s="416" t="s">
        <v>952</v>
      </c>
      <c r="AE96" s="206"/>
      <c r="AF96" s="207"/>
      <c r="AG96" s="208"/>
      <c r="AH96" s="207"/>
      <c r="AI96" s="208"/>
      <c r="AJ96" s="207"/>
      <c r="AK96" s="208"/>
      <c r="AL96" s="207"/>
      <c r="AM96" s="209"/>
      <c r="AN96" s="209"/>
      <c r="AO96" s="209"/>
      <c r="AP96" s="210" t="s">
        <v>666</v>
      </c>
      <c r="AQ96" s="67"/>
      <c r="AR96" s="211" t="str">
        <f t="shared" si="354"/>
        <v/>
      </c>
      <c r="AS96" s="212" t="str">
        <f t="shared" si="355"/>
        <v/>
      </c>
      <c r="AT96" s="213" t="str">
        <f t="shared" si="356"/>
        <v/>
      </c>
      <c r="AU96" s="214" t="str">
        <f t="shared" si="357"/>
        <v/>
      </c>
      <c r="AV96" s="212" t="str">
        <f t="shared" si="358"/>
        <v/>
      </c>
      <c r="AW96" s="215" t="str">
        <f t="shared" si="359"/>
        <v/>
      </c>
      <c r="AX96" s="211" t="str">
        <f t="shared" si="360"/>
        <v/>
      </c>
      <c r="AY96" s="212" t="str">
        <f t="shared" si="361"/>
        <v/>
      </c>
      <c r="AZ96" s="213" t="str">
        <f t="shared" si="362"/>
        <v/>
      </c>
      <c r="BA96" s="57"/>
      <c r="BB96" s="57"/>
      <c r="BC96" s="57"/>
      <c r="BD96" s="57"/>
      <c r="BE96" s="57"/>
      <c r="BF96" s="216" t="str">
        <f t="shared" si="363"/>
        <v>Afectat sau NU?</v>
      </c>
      <c r="BG96" s="212" t="str">
        <f t="shared" si="364"/>
        <v>-</v>
      </c>
      <c r="BH96" s="215" t="str">
        <f t="shared" si="365"/>
        <v>-</v>
      </c>
      <c r="BI96" s="216" t="str">
        <f t="shared" si="366"/>
        <v>Afectat sau NU?</v>
      </c>
      <c r="BJ96" s="212" t="str">
        <f t="shared" si="367"/>
        <v>-</v>
      </c>
      <c r="BK96" s="213" t="str">
        <f t="shared" si="368"/>
        <v>-</v>
      </c>
      <c r="BL96" s="217" t="str">
        <f t="shared" si="369"/>
        <v>Afectat sau NU?</v>
      </c>
      <c r="BM96" s="212" t="str">
        <f t="shared" si="370"/>
        <v>-</v>
      </c>
      <c r="BN96" s="213" t="str">
        <f t="shared" si="371"/>
        <v>-</v>
      </c>
    </row>
    <row r="97" spans="1:66" s="10" customFormat="1" ht="28.5" x14ac:dyDescent="0.25">
      <c r="A97" s="340">
        <f t="shared" si="317"/>
        <v>82</v>
      </c>
      <c r="B97" s="411" t="s">
        <v>88</v>
      </c>
      <c r="C97" s="411" t="s">
        <v>81</v>
      </c>
      <c r="D97" s="412" t="s">
        <v>351</v>
      </c>
      <c r="E97" s="411">
        <v>145373</v>
      </c>
      <c r="F97" s="411" t="s">
        <v>356</v>
      </c>
      <c r="G97" s="411" t="s">
        <v>343</v>
      </c>
      <c r="H97" s="413">
        <v>449528.49</v>
      </c>
      <c r="I97" s="413">
        <v>462452.81</v>
      </c>
      <c r="J97" s="413">
        <v>449528.49</v>
      </c>
      <c r="K97" s="413">
        <v>462452.81</v>
      </c>
      <c r="L97" s="411" t="s">
        <v>88</v>
      </c>
      <c r="M97" s="411" t="s">
        <v>88</v>
      </c>
      <c r="N97" s="411" t="s">
        <v>357</v>
      </c>
      <c r="O97" s="411" t="s">
        <v>356</v>
      </c>
      <c r="P97" s="411" t="s">
        <v>88</v>
      </c>
      <c r="Q97" s="411" t="s">
        <v>88</v>
      </c>
      <c r="R97" s="411" t="s">
        <v>88</v>
      </c>
      <c r="S97" s="411" t="s">
        <v>88</v>
      </c>
      <c r="T97" s="411" t="s">
        <v>113</v>
      </c>
      <c r="U97" s="411"/>
      <c r="V97" s="411" t="s">
        <v>142</v>
      </c>
      <c r="W97" s="352" t="s">
        <v>648</v>
      </c>
      <c r="X97" s="414"/>
      <c r="Y97" s="415"/>
      <c r="Z97" s="414"/>
      <c r="AA97" s="415"/>
      <c r="AB97" s="411" t="s">
        <v>347</v>
      </c>
      <c r="AC97" s="411"/>
      <c r="AD97" s="416" t="s">
        <v>952</v>
      </c>
      <c r="AE97" s="206"/>
      <c r="AF97" s="207"/>
      <c r="AG97" s="208"/>
      <c r="AH97" s="207"/>
      <c r="AI97" s="208"/>
      <c r="AJ97" s="207"/>
      <c r="AK97" s="208"/>
      <c r="AL97" s="207"/>
      <c r="AM97" s="209"/>
      <c r="AN97" s="209"/>
      <c r="AO97" s="209"/>
      <c r="AP97" s="210" t="s">
        <v>666</v>
      </c>
      <c r="AQ97" s="67"/>
      <c r="AR97" s="211" t="str">
        <f t="shared" si="354"/>
        <v/>
      </c>
      <c r="AS97" s="212" t="str">
        <f t="shared" si="355"/>
        <v/>
      </c>
      <c r="AT97" s="213" t="str">
        <f t="shared" si="356"/>
        <v/>
      </c>
      <c r="AU97" s="214" t="str">
        <f t="shared" si="357"/>
        <v/>
      </c>
      <c r="AV97" s="212" t="str">
        <f t="shared" si="358"/>
        <v/>
      </c>
      <c r="AW97" s="215" t="str">
        <f t="shared" si="359"/>
        <v/>
      </c>
      <c r="AX97" s="211" t="str">
        <f t="shared" si="360"/>
        <v/>
      </c>
      <c r="AY97" s="212" t="str">
        <f t="shared" si="361"/>
        <v/>
      </c>
      <c r="AZ97" s="213" t="str">
        <f t="shared" si="362"/>
        <v/>
      </c>
      <c r="BA97" s="57"/>
      <c r="BB97" s="57"/>
      <c r="BC97" s="57"/>
      <c r="BD97" s="57"/>
      <c r="BE97" s="57"/>
      <c r="BF97" s="216" t="str">
        <f t="shared" si="363"/>
        <v>Afectat sau NU?</v>
      </c>
      <c r="BG97" s="212" t="str">
        <f t="shared" si="364"/>
        <v>-</v>
      </c>
      <c r="BH97" s="215" t="str">
        <f t="shared" si="365"/>
        <v>-</v>
      </c>
      <c r="BI97" s="216" t="str">
        <f t="shared" si="366"/>
        <v>Afectat sau NU?</v>
      </c>
      <c r="BJ97" s="212" t="str">
        <f t="shared" si="367"/>
        <v>-</v>
      </c>
      <c r="BK97" s="213" t="str">
        <f t="shared" si="368"/>
        <v>-</v>
      </c>
      <c r="BL97" s="217" t="str">
        <f t="shared" si="369"/>
        <v>Afectat sau NU?</v>
      </c>
      <c r="BM97" s="212" t="str">
        <f t="shared" si="370"/>
        <v>-</v>
      </c>
      <c r="BN97" s="213" t="str">
        <f t="shared" si="371"/>
        <v>-</v>
      </c>
    </row>
    <row r="98" spans="1:66" s="10" customFormat="1" ht="28.5" x14ac:dyDescent="0.25">
      <c r="A98" s="340">
        <f t="shared" si="317"/>
        <v>83</v>
      </c>
      <c r="B98" s="411" t="s">
        <v>88</v>
      </c>
      <c r="C98" s="411" t="s">
        <v>81</v>
      </c>
      <c r="D98" s="412" t="s">
        <v>351</v>
      </c>
      <c r="E98" s="411">
        <v>145952</v>
      </c>
      <c r="F98" s="411" t="s">
        <v>358</v>
      </c>
      <c r="G98" s="411" t="s">
        <v>343</v>
      </c>
      <c r="H98" s="413">
        <v>448296.46</v>
      </c>
      <c r="I98" s="413">
        <v>461833.47</v>
      </c>
      <c r="J98" s="413">
        <v>448296.46</v>
      </c>
      <c r="K98" s="413">
        <v>461833.47</v>
      </c>
      <c r="L98" s="411" t="s">
        <v>88</v>
      </c>
      <c r="M98" s="411" t="s">
        <v>88</v>
      </c>
      <c r="N98" s="411" t="s">
        <v>359</v>
      </c>
      <c r="O98" s="411" t="s">
        <v>358</v>
      </c>
      <c r="P98" s="411" t="s">
        <v>88</v>
      </c>
      <c r="Q98" s="411" t="s">
        <v>88</v>
      </c>
      <c r="R98" s="411" t="s">
        <v>88</v>
      </c>
      <c r="S98" s="411" t="s">
        <v>88</v>
      </c>
      <c r="T98" s="411" t="s">
        <v>113</v>
      </c>
      <c r="U98" s="411"/>
      <c r="V98" s="411" t="s">
        <v>142</v>
      </c>
      <c r="W98" s="352" t="s">
        <v>648</v>
      </c>
      <c r="X98" s="414"/>
      <c r="Y98" s="415"/>
      <c r="Z98" s="414"/>
      <c r="AA98" s="415"/>
      <c r="AB98" s="411" t="s">
        <v>347</v>
      </c>
      <c r="AC98" s="411"/>
      <c r="AD98" s="416" t="s">
        <v>952</v>
      </c>
      <c r="AE98" s="206"/>
      <c r="AF98" s="207"/>
      <c r="AG98" s="208"/>
      <c r="AH98" s="207"/>
      <c r="AI98" s="208"/>
      <c r="AJ98" s="207"/>
      <c r="AK98" s="208"/>
      <c r="AL98" s="207"/>
      <c r="AM98" s="209"/>
      <c r="AN98" s="209"/>
      <c r="AO98" s="209"/>
      <c r="AP98" s="210" t="s">
        <v>666</v>
      </c>
      <c r="AQ98" s="67"/>
      <c r="AR98" s="211" t="str">
        <f t="shared" si="354"/>
        <v/>
      </c>
      <c r="AS98" s="212" t="str">
        <f t="shared" si="355"/>
        <v/>
      </c>
      <c r="AT98" s="213" t="str">
        <f t="shared" si="356"/>
        <v/>
      </c>
      <c r="AU98" s="214" t="str">
        <f t="shared" si="357"/>
        <v/>
      </c>
      <c r="AV98" s="212" t="str">
        <f t="shared" si="358"/>
        <v/>
      </c>
      <c r="AW98" s="215" t="str">
        <f t="shared" si="359"/>
        <v/>
      </c>
      <c r="AX98" s="211" t="str">
        <f t="shared" si="360"/>
        <v/>
      </c>
      <c r="AY98" s="212" t="str">
        <f t="shared" si="361"/>
        <v/>
      </c>
      <c r="AZ98" s="213" t="str">
        <f t="shared" si="362"/>
        <v/>
      </c>
      <c r="BA98" s="57"/>
      <c r="BB98" s="57"/>
      <c r="BC98" s="57"/>
      <c r="BD98" s="57"/>
      <c r="BE98" s="57"/>
      <c r="BF98" s="216" t="str">
        <f t="shared" ref="BF98:BF108" si="372">IF(C98="X",IF(AN98="","Afectat sau NU?",IF(AN98="DA",IF(AK98="","Neinformat",NETWORKDAYS(AK98+AL98,AE98+AF98,$BS$2:$BS$14)-2),"Nu a fost afectat producator/consumator")),"")</f>
        <v>Afectat sau NU?</v>
      </c>
      <c r="BG98" s="212" t="str">
        <f t="shared" ref="BG98:BG108" si="373">IF(C98="X",IF(AN98="DA",IF(AND(BF98&gt;=5,AK98&lt;&gt;""),LEN(TRIM(V98))-LEN(SUBSTITUTE(V98,CHAR(44),""))+1,0),"-"),"")</f>
        <v>-</v>
      </c>
      <c r="BH98" s="215" t="str">
        <f t="shared" ref="BH98:BH108" si="374">IF(C98="X",IF(AN98="DA",LEN(TRIM(V98))-LEN(SUBSTITUTE(V98,CHAR(44),""))+1,"-"),"")</f>
        <v>-</v>
      </c>
      <c r="BI98" s="216" t="str">
        <f t="shared" ref="BI98:BI108" si="375">IF(C98="X",IF(AN98="","Afectat sau NU?",IF(AN98="DA",IF(AI98="","Neinformat",NETWORKDAYS(AI98+AJ98,AE98+AF98,$BS$2:$BS$14)-2),"Nu a fost afectat producator/consumator")),"")</f>
        <v>Afectat sau NU?</v>
      </c>
      <c r="BJ98" s="212" t="str">
        <f t="shared" ref="BJ98:BJ108" si="376">IF(C98="X",IF(AN98="DA",IF(AND(BI98&gt;=5,AI98&lt;&gt;""),LEN(TRIM(U98))-LEN(SUBSTITUTE(U98,CHAR(44),""))+1,0),"-"),"")</f>
        <v>-</v>
      </c>
      <c r="BK98" s="213" t="str">
        <f t="shared" ref="BK98:BK108" si="377">IF(C98="X",IF(AN98="DA",LEN(TRIM(U98))-LEN(SUBSTITUTE(U98,CHAR(44),""))+1,"-"),"")</f>
        <v>-</v>
      </c>
      <c r="BL98" s="217" t="str">
        <f t="shared" ref="BL98:BL108" si="378">IF(C98="X",IF(AN98="","Afectat sau NU?",IF(AN98="DA",((AG98+AH98)-(Z98+AA98))*24,"Nu a fost afectat producator/consumator")),"")</f>
        <v>Afectat sau NU?</v>
      </c>
      <c r="BM98" s="212" t="str">
        <f t="shared" ref="BM98:BM108" si="379">IF(C98="X",IF(AN98&lt;&gt;"DA","-",IF(AND(AN98="DA",BL98&lt;=0),LEN(TRIM(V98))-LEN(SUBSTITUTE(V98,CHAR(44),""))+1+LEN(TRIM(U98))-LEN(SUBSTITUTE(U98,CHAR(44),""))+1,0)),"")</f>
        <v>-</v>
      </c>
      <c r="BN98" s="213" t="str">
        <f t="shared" ref="BN98:BN108" si="380">IF(C98="X",IF(AN98="DA",LEN(TRIM(V98))-LEN(SUBSTITUTE(V98,CHAR(44),""))+1+LEN(TRIM(U98))-LEN(SUBSTITUTE(U98,CHAR(44),""))+1,"-"),"")</f>
        <v>-</v>
      </c>
    </row>
    <row r="99" spans="1:66" s="10" customFormat="1" ht="29.25" thickBot="1" x14ac:dyDescent="0.3">
      <c r="A99" s="348">
        <f t="shared" si="317"/>
        <v>84</v>
      </c>
      <c r="B99" s="417" t="s">
        <v>88</v>
      </c>
      <c r="C99" s="417" t="s">
        <v>81</v>
      </c>
      <c r="D99" s="418" t="s">
        <v>351</v>
      </c>
      <c r="E99" s="417">
        <v>145943</v>
      </c>
      <c r="F99" s="417" t="s">
        <v>360</v>
      </c>
      <c r="G99" s="417" t="s">
        <v>343</v>
      </c>
      <c r="H99" s="419">
        <v>445948.45</v>
      </c>
      <c r="I99" s="419">
        <v>460774.96</v>
      </c>
      <c r="J99" s="419">
        <v>445948.45</v>
      </c>
      <c r="K99" s="419">
        <v>460774.96</v>
      </c>
      <c r="L99" s="417" t="s">
        <v>88</v>
      </c>
      <c r="M99" s="417" t="s">
        <v>88</v>
      </c>
      <c r="N99" s="417" t="s">
        <v>361</v>
      </c>
      <c r="O99" s="417" t="s">
        <v>360</v>
      </c>
      <c r="P99" s="417" t="s">
        <v>88</v>
      </c>
      <c r="Q99" s="417" t="s">
        <v>88</v>
      </c>
      <c r="R99" s="417" t="s">
        <v>88</v>
      </c>
      <c r="S99" s="417" t="s">
        <v>88</v>
      </c>
      <c r="T99" s="417" t="s">
        <v>113</v>
      </c>
      <c r="U99" s="417"/>
      <c r="V99" s="417" t="s">
        <v>142</v>
      </c>
      <c r="W99" s="356" t="s">
        <v>648</v>
      </c>
      <c r="X99" s="420"/>
      <c r="Y99" s="421"/>
      <c r="Z99" s="420"/>
      <c r="AA99" s="421"/>
      <c r="AB99" s="417" t="s">
        <v>347</v>
      </c>
      <c r="AC99" s="417"/>
      <c r="AD99" s="422" t="s">
        <v>952</v>
      </c>
      <c r="AE99" s="257"/>
      <c r="AF99" s="258"/>
      <c r="AG99" s="259"/>
      <c r="AH99" s="258"/>
      <c r="AI99" s="259"/>
      <c r="AJ99" s="258"/>
      <c r="AK99" s="259"/>
      <c r="AL99" s="258"/>
      <c r="AM99" s="260"/>
      <c r="AN99" s="260"/>
      <c r="AO99" s="260"/>
      <c r="AP99" s="261" t="s">
        <v>666</v>
      </c>
      <c r="AQ99" s="67"/>
      <c r="AR99" s="262" t="str">
        <f t="shared" si="354"/>
        <v/>
      </c>
      <c r="AS99" s="263" t="str">
        <f t="shared" si="355"/>
        <v/>
      </c>
      <c r="AT99" s="264" t="str">
        <f t="shared" si="356"/>
        <v/>
      </c>
      <c r="AU99" s="265" t="str">
        <f t="shared" si="357"/>
        <v/>
      </c>
      <c r="AV99" s="263" t="str">
        <f t="shared" si="358"/>
        <v/>
      </c>
      <c r="AW99" s="266" t="str">
        <f t="shared" si="359"/>
        <v/>
      </c>
      <c r="AX99" s="262" t="str">
        <f t="shared" si="360"/>
        <v/>
      </c>
      <c r="AY99" s="263" t="str">
        <f t="shared" si="361"/>
        <v/>
      </c>
      <c r="AZ99" s="264" t="str">
        <f t="shared" si="362"/>
        <v/>
      </c>
      <c r="BA99" s="57"/>
      <c r="BB99" s="57"/>
      <c r="BC99" s="57"/>
      <c r="BD99" s="57"/>
      <c r="BE99" s="57"/>
      <c r="BF99" s="267" t="str">
        <f t="shared" si="372"/>
        <v>Afectat sau NU?</v>
      </c>
      <c r="BG99" s="263" t="str">
        <f t="shared" si="373"/>
        <v>-</v>
      </c>
      <c r="BH99" s="266" t="str">
        <f t="shared" si="374"/>
        <v>-</v>
      </c>
      <c r="BI99" s="267" t="str">
        <f t="shared" si="375"/>
        <v>Afectat sau NU?</v>
      </c>
      <c r="BJ99" s="263" t="str">
        <f t="shared" si="376"/>
        <v>-</v>
      </c>
      <c r="BK99" s="264" t="str">
        <f t="shared" si="377"/>
        <v>-</v>
      </c>
      <c r="BL99" s="268" t="str">
        <f t="shared" si="378"/>
        <v>Afectat sau NU?</v>
      </c>
      <c r="BM99" s="263" t="str">
        <f t="shared" si="379"/>
        <v>-</v>
      </c>
      <c r="BN99" s="264" t="str">
        <f t="shared" si="380"/>
        <v>-</v>
      </c>
    </row>
    <row r="100" spans="1:66" s="10" customFormat="1" ht="29.25" thickBot="1" x14ac:dyDescent="0.3">
      <c r="A100" s="139">
        <f t="shared" si="317"/>
        <v>85</v>
      </c>
      <c r="B100" s="140" t="s">
        <v>81</v>
      </c>
      <c r="C100" s="140" t="s">
        <v>88</v>
      </c>
      <c r="D100" s="141" t="s">
        <v>362</v>
      </c>
      <c r="E100" s="140">
        <v>40250</v>
      </c>
      <c r="F100" s="140" t="s">
        <v>189</v>
      </c>
      <c r="G100" s="140" t="s">
        <v>91</v>
      </c>
      <c r="H100" s="150">
        <v>536853.73</v>
      </c>
      <c r="I100" s="150">
        <v>468564.83</v>
      </c>
      <c r="J100" s="150">
        <v>536853.73</v>
      </c>
      <c r="K100" s="150">
        <v>468564.83</v>
      </c>
      <c r="L100" s="140" t="s">
        <v>88</v>
      </c>
      <c r="M100" s="140" t="s">
        <v>88</v>
      </c>
      <c r="N100" s="140" t="s">
        <v>187</v>
      </c>
      <c r="O100" s="140" t="s">
        <v>188</v>
      </c>
      <c r="P100" s="140" t="s">
        <v>88</v>
      </c>
      <c r="Q100" s="140" t="s">
        <v>88</v>
      </c>
      <c r="R100" s="140" t="s">
        <v>88</v>
      </c>
      <c r="S100" s="140" t="s">
        <v>88</v>
      </c>
      <c r="T100" s="140" t="s">
        <v>97</v>
      </c>
      <c r="U100" s="140" t="s">
        <v>364</v>
      </c>
      <c r="V100" s="140" t="s">
        <v>190</v>
      </c>
      <c r="W100" s="149" t="s">
        <v>88</v>
      </c>
      <c r="X100" s="142">
        <v>44470</v>
      </c>
      <c r="Y100" s="143">
        <v>0.30208333333333331</v>
      </c>
      <c r="Z100" s="142">
        <v>44472</v>
      </c>
      <c r="AA100" s="143">
        <v>0.66666666666666663</v>
      </c>
      <c r="AB100" s="140" t="s">
        <v>91</v>
      </c>
      <c r="AC100" s="140" t="s">
        <v>370</v>
      </c>
      <c r="AD100" s="163"/>
      <c r="AE100" s="269">
        <v>44470</v>
      </c>
      <c r="AF100" s="270">
        <v>0.30208333333333331</v>
      </c>
      <c r="AG100" s="271">
        <v>44472</v>
      </c>
      <c r="AH100" s="270">
        <v>0.57152777777777775</v>
      </c>
      <c r="AI100" s="271">
        <v>44470</v>
      </c>
      <c r="AJ100" s="270">
        <v>0.3430555555555555</v>
      </c>
      <c r="AK100" s="271">
        <v>44470</v>
      </c>
      <c r="AL100" s="270">
        <v>0.33333333333333331</v>
      </c>
      <c r="AM100" s="272" t="s">
        <v>363</v>
      </c>
      <c r="AN100" s="272" t="s">
        <v>372</v>
      </c>
      <c r="AO100" s="147"/>
      <c r="AP100" s="148" t="s">
        <v>88</v>
      </c>
      <c r="AQ100" s="67"/>
      <c r="AR100" s="158">
        <f t="shared" si="354"/>
        <v>0.75</v>
      </c>
      <c r="AS100" s="159">
        <f t="shared" si="355"/>
        <v>1</v>
      </c>
      <c r="AT100" s="160">
        <f t="shared" si="356"/>
        <v>1</v>
      </c>
      <c r="AU100" s="183">
        <f t="shared" si="357"/>
        <v>0.98333333322079852</v>
      </c>
      <c r="AV100" s="159">
        <f t="shared" si="358"/>
        <v>1</v>
      </c>
      <c r="AW100" s="191">
        <f t="shared" si="359"/>
        <v>1</v>
      </c>
      <c r="AX100" s="158">
        <f t="shared" si="360"/>
        <v>54.46666666661622</v>
      </c>
      <c r="AY100" s="159">
        <f t="shared" si="361"/>
        <v>1</v>
      </c>
      <c r="AZ100" s="160">
        <f t="shared" si="362"/>
        <v>1</v>
      </c>
      <c r="BA100" s="57" t="s">
        <v>372</v>
      </c>
      <c r="BB100" s="57"/>
      <c r="BC100" s="57"/>
      <c r="BD100" s="57"/>
      <c r="BE100" s="57"/>
      <c r="BF100" s="161" t="str">
        <f t="shared" si="372"/>
        <v/>
      </c>
      <c r="BG100" s="159" t="str">
        <f t="shared" si="373"/>
        <v/>
      </c>
      <c r="BH100" s="191" t="str">
        <f t="shared" si="374"/>
        <v/>
      </c>
      <c r="BI100" s="161" t="str">
        <f t="shared" si="375"/>
        <v/>
      </c>
      <c r="BJ100" s="159" t="str">
        <f t="shared" si="376"/>
        <v/>
      </c>
      <c r="BK100" s="160" t="str">
        <f t="shared" si="377"/>
        <v/>
      </c>
      <c r="BL100" s="197" t="str">
        <f t="shared" si="378"/>
        <v/>
      </c>
      <c r="BM100" s="159" t="str">
        <f t="shared" si="379"/>
        <v/>
      </c>
      <c r="BN100" s="160" t="str">
        <f t="shared" si="380"/>
        <v/>
      </c>
    </row>
    <row r="101" spans="1:66" s="10" customFormat="1" ht="143.25" thickBot="1" x14ac:dyDescent="0.3">
      <c r="A101" s="139">
        <f t="shared" si="317"/>
        <v>86</v>
      </c>
      <c r="B101" s="140" t="s">
        <v>81</v>
      </c>
      <c r="C101" s="140" t="s">
        <v>88</v>
      </c>
      <c r="D101" s="141" t="s">
        <v>365</v>
      </c>
      <c r="E101" s="140">
        <v>101573</v>
      </c>
      <c r="F101" s="140" t="s">
        <v>366</v>
      </c>
      <c r="G101" s="140" t="s">
        <v>278</v>
      </c>
      <c r="H101" s="150">
        <v>571023.84</v>
      </c>
      <c r="I101" s="150">
        <v>354405.81</v>
      </c>
      <c r="J101" s="150">
        <v>571023.84</v>
      </c>
      <c r="K101" s="150">
        <v>354405.81</v>
      </c>
      <c r="L101" s="140" t="s">
        <v>88</v>
      </c>
      <c r="M101" s="140" t="s">
        <v>88</v>
      </c>
      <c r="N101" s="140" t="s">
        <v>367</v>
      </c>
      <c r="O101" s="140" t="s">
        <v>368</v>
      </c>
      <c r="P101" s="140" t="s">
        <v>88</v>
      </c>
      <c r="Q101" s="140" t="s">
        <v>88</v>
      </c>
      <c r="R101" s="140" t="s">
        <v>88</v>
      </c>
      <c r="S101" s="140" t="s">
        <v>88</v>
      </c>
      <c r="T101" s="140" t="s">
        <v>113</v>
      </c>
      <c r="U101" s="140" t="s">
        <v>627</v>
      </c>
      <c r="V101" s="140" t="s">
        <v>369</v>
      </c>
      <c r="W101" s="149" t="s">
        <v>88</v>
      </c>
      <c r="X101" s="142">
        <v>44470</v>
      </c>
      <c r="Y101" s="143">
        <v>0.54375000000000007</v>
      </c>
      <c r="Z101" s="142">
        <v>44470</v>
      </c>
      <c r="AA101" s="143">
        <v>0.625</v>
      </c>
      <c r="AB101" s="140" t="s">
        <v>210</v>
      </c>
      <c r="AC101" s="140" t="s">
        <v>370</v>
      </c>
      <c r="AD101" s="163"/>
      <c r="AE101" s="269">
        <v>44470</v>
      </c>
      <c r="AF101" s="270">
        <v>0.54375000000000007</v>
      </c>
      <c r="AG101" s="271">
        <v>44470</v>
      </c>
      <c r="AH101" s="270">
        <v>0.58333333333333337</v>
      </c>
      <c r="AI101" s="271">
        <v>44470</v>
      </c>
      <c r="AJ101" s="270">
        <v>0.58402777777777781</v>
      </c>
      <c r="AK101" s="271">
        <v>44470</v>
      </c>
      <c r="AL101" s="270">
        <v>0.55347222222222225</v>
      </c>
      <c r="AM101" s="272" t="s">
        <v>371</v>
      </c>
      <c r="AN101" s="272" t="s">
        <v>372</v>
      </c>
      <c r="AO101" s="147"/>
      <c r="AP101" s="148" t="s">
        <v>88</v>
      </c>
      <c r="AQ101" s="67"/>
      <c r="AR101" s="158">
        <f t="shared" ref="AR101" si="381">IF(B101="X",IF(AN101="","Afectat sau NU?",IF(AN101="DA",IF(((AK101+AL101)-(AE101+AF101))*24&lt;-720,"Neinformat",((AK101+AL101)-(AE101+AF101))*24),"Nu a fost afectat producator/consumator")),"")</f>
        <v>0.2333333333954215</v>
      </c>
      <c r="AS101" s="159">
        <f t="shared" ref="AS101" si="382">IF(B101="X",IF(AN101="DA",IF(AR101&lt;6,LEN(TRIM(V101))-LEN(SUBSTITUTE(V101,CHAR(44),""))+1,0),"-"),"")</f>
        <v>1</v>
      </c>
      <c r="AT101" s="160">
        <f t="shared" ref="AT101" si="383">IF(B101="X",IF(AN101="DA",LEN(TRIM(V101))-LEN(SUBSTITUTE(V101,CHAR(44),""))+1,"-"),"")</f>
        <v>1</v>
      </c>
      <c r="AU101" s="183">
        <f t="shared" ref="AU101" si="384">IF(B101="X",IF(AN101="","Afectat sau NU?",IF(AN101="DA",IF(((AI101+AJ101)-(AE101+AF101))*24&lt;-720,"Neinformat",((AI101+AJ101)-(AE101+AF101))*24),"Nu a fost afectat producator/consumator")),"")</f>
        <v>0.96666666667442769</v>
      </c>
      <c r="AV101" s="159">
        <f t="shared" ref="AV101" si="385">IF(B101="X",IF(AN101="DA",IF(AU101&lt;6,LEN(TRIM(U101))-LEN(SUBSTITUTE(U101,CHAR(44),""))+1,0),"-"),"")</f>
        <v>32</v>
      </c>
      <c r="AW101" s="191">
        <f t="shared" ref="AW101" si="386">IF(B101="X",IF(AN101="DA",LEN(TRIM(U101))-LEN(SUBSTITUTE(U101,CHAR(44),""))+1,"-"),"")</f>
        <v>32</v>
      </c>
      <c r="AX101" s="158">
        <f t="shared" ref="AX101" si="387">IF(B101="X",IF(AN101="","Afectat sau NU?",IF(AN101="DA",((AG101+AH101)-(AE101+AF101))*24,"Nu a fost afectat producator/consumator")),"")</f>
        <v>0.95000000012805685</v>
      </c>
      <c r="AY101" s="159">
        <f t="shared" ref="AY101" si="388">IF(B101="X",IF(AN101="DA",IF(AX101&gt;24,IF(BA101="NU",0,LEN(TRIM(V101))-LEN(SUBSTITUTE(V101,CHAR(44),""))+1),0),"-"),"")</f>
        <v>0</v>
      </c>
      <c r="AZ101" s="160">
        <f t="shared" ref="AZ101" si="389">IF(B101="X",IF(AN101="DA",IF(AX101&gt;24,LEN(TRIM(V101))-LEN(SUBSTITUTE(V101,CHAR(44),""))+1,0),"-"),"")</f>
        <v>0</v>
      </c>
      <c r="BA101" s="57"/>
      <c r="BB101" s="57"/>
      <c r="BC101" s="57"/>
      <c r="BD101" s="57"/>
      <c r="BE101" s="57"/>
      <c r="BF101" s="161" t="str">
        <f t="shared" ref="BF101" si="390">IF(C101="X",IF(AN101="","Afectat sau NU?",IF(AN101="DA",IF(AK101="","Neinformat",NETWORKDAYS(AK101+AL101,AE101+AF101,$BS$2:$BS$14)-2),"Nu a fost afectat producator/consumator")),"")</f>
        <v/>
      </c>
      <c r="BG101" s="159" t="str">
        <f t="shared" ref="BG101" si="391">IF(C101="X",IF(AN101="DA",IF(AND(BF101&gt;=5,AK101&lt;&gt;""),LEN(TRIM(V101))-LEN(SUBSTITUTE(V101,CHAR(44),""))+1,0),"-"),"")</f>
        <v/>
      </c>
      <c r="BH101" s="191" t="str">
        <f t="shared" ref="BH101" si="392">IF(C101="X",IF(AN101="DA",LEN(TRIM(V101))-LEN(SUBSTITUTE(V101,CHAR(44),""))+1,"-"),"")</f>
        <v/>
      </c>
      <c r="BI101" s="161" t="str">
        <f t="shared" ref="BI101" si="393">IF(C101="X",IF(AN101="","Afectat sau NU?",IF(AN101="DA",IF(AI101="","Neinformat",NETWORKDAYS(AI101+AJ101,AE101+AF101,$BS$2:$BS$14)-2),"Nu a fost afectat producator/consumator")),"")</f>
        <v/>
      </c>
      <c r="BJ101" s="159" t="str">
        <f t="shared" ref="BJ101" si="394">IF(C101="X",IF(AN101="DA",IF(AND(BI101&gt;=5,AI101&lt;&gt;""),LEN(TRIM(U101))-LEN(SUBSTITUTE(U101,CHAR(44),""))+1,0),"-"),"")</f>
        <v/>
      </c>
      <c r="BK101" s="160" t="str">
        <f t="shared" ref="BK101" si="395">IF(C101="X",IF(AN101="DA",LEN(TRIM(U101))-LEN(SUBSTITUTE(U101,CHAR(44),""))+1,"-"),"")</f>
        <v/>
      </c>
      <c r="BL101" s="197" t="str">
        <f t="shared" ref="BL101" si="396">IF(C101="X",IF(AN101="","Afectat sau NU?",IF(AN101="DA",((AG101+AH101)-(Z101+AA101))*24,"Nu a fost afectat producator/consumator")),"")</f>
        <v/>
      </c>
      <c r="BM101" s="159" t="str">
        <f t="shared" ref="BM101" si="397">IF(C101="X",IF(AN101&lt;&gt;"DA","-",IF(AND(AN101="DA",BL101&lt;=0),LEN(TRIM(V101))-LEN(SUBSTITUTE(V101,CHAR(44),""))+1+LEN(TRIM(U101))-LEN(SUBSTITUTE(U101,CHAR(44),""))+1,0)),"")</f>
        <v/>
      </c>
      <c r="BN101" s="160" t="str">
        <f t="shared" ref="BN101" si="398">IF(C101="X",IF(AN101="DA",LEN(TRIM(V101))-LEN(SUBSTITUTE(V101,CHAR(44),""))+1+LEN(TRIM(U101))-LEN(SUBSTITUTE(U101,CHAR(44),""))+1,"-"),"")</f>
        <v/>
      </c>
    </row>
    <row r="102" spans="1:66" s="10" customFormat="1" ht="42.75" x14ac:dyDescent="0.25">
      <c r="A102" s="58">
        <f t="shared" si="317"/>
        <v>87</v>
      </c>
      <c r="B102" s="59" t="s">
        <v>88</v>
      </c>
      <c r="C102" s="59" t="s">
        <v>81</v>
      </c>
      <c r="D102" s="60" t="s">
        <v>373</v>
      </c>
      <c r="E102" s="398">
        <v>41630</v>
      </c>
      <c r="F102" s="398" t="s">
        <v>374</v>
      </c>
      <c r="G102" s="398" t="s">
        <v>91</v>
      </c>
      <c r="H102" s="398">
        <v>523056.64000000001</v>
      </c>
      <c r="I102" s="398">
        <v>457084.35</v>
      </c>
      <c r="J102" s="398">
        <v>523056.64000000001</v>
      </c>
      <c r="K102" s="398">
        <v>457084.35</v>
      </c>
      <c r="L102" s="59" t="s">
        <v>88</v>
      </c>
      <c r="M102" s="59" t="s">
        <v>88</v>
      </c>
      <c r="N102" s="398" t="s">
        <v>375</v>
      </c>
      <c r="O102" s="398" t="s">
        <v>374</v>
      </c>
      <c r="P102" s="59" t="s">
        <v>88</v>
      </c>
      <c r="Q102" s="59" t="s">
        <v>88</v>
      </c>
      <c r="R102" s="59" t="s">
        <v>88</v>
      </c>
      <c r="S102" s="59" t="s">
        <v>88</v>
      </c>
      <c r="T102" s="398" t="s">
        <v>113</v>
      </c>
      <c r="U102" s="59"/>
      <c r="V102" s="398" t="s">
        <v>114</v>
      </c>
      <c r="W102" s="398" t="s">
        <v>143</v>
      </c>
      <c r="X102" s="63"/>
      <c r="Y102" s="64"/>
      <c r="Z102" s="63"/>
      <c r="AA102" s="64"/>
      <c r="AB102" s="398" t="s">
        <v>91</v>
      </c>
      <c r="AC102" s="59" t="s">
        <v>533</v>
      </c>
      <c r="AD102" s="133"/>
      <c r="AE102" s="135"/>
      <c r="AF102" s="136"/>
      <c r="AG102" s="137"/>
      <c r="AH102" s="136"/>
      <c r="AI102" s="137"/>
      <c r="AJ102" s="136"/>
      <c r="AK102" s="137"/>
      <c r="AL102" s="136"/>
      <c r="AM102" s="138"/>
      <c r="AN102" s="138"/>
      <c r="AO102" s="138"/>
      <c r="AP102" s="66" t="s">
        <v>632</v>
      </c>
      <c r="AQ102" s="67"/>
      <c r="AR102" s="68" t="str">
        <f t="shared" si="354"/>
        <v/>
      </c>
      <c r="AS102" s="69" t="str">
        <f t="shared" si="355"/>
        <v/>
      </c>
      <c r="AT102" s="70" t="str">
        <f t="shared" si="356"/>
        <v/>
      </c>
      <c r="AU102" s="177" t="str">
        <f t="shared" si="357"/>
        <v/>
      </c>
      <c r="AV102" s="69" t="str">
        <f t="shared" si="358"/>
        <v/>
      </c>
      <c r="AW102" s="185" t="str">
        <f t="shared" si="359"/>
        <v/>
      </c>
      <c r="AX102" s="68" t="str">
        <f t="shared" si="360"/>
        <v/>
      </c>
      <c r="AY102" s="69" t="str">
        <f t="shared" si="361"/>
        <v/>
      </c>
      <c r="AZ102" s="70" t="str">
        <f t="shared" si="362"/>
        <v/>
      </c>
      <c r="BA102" s="57"/>
      <c r="BB102" s="57"/>
      <c r="BC102" s="57"/>
      <c r="BD102" s="57"/>
      <c r="BE102" s="57"/>
      <c r="BF102" s="71" t="str">
        <f t="shared" si="372"/>
        <v>Afectat sau NU?</v>
      </c>
      <c r="BG102" s="69" t="str">
        <f t="shared" si="373"/>
        <v>-</v>
      </c>
      <c r="BH102" s="185" t="str">
        <f t="shared" si="374"/>
        <v>-</v>
      </c>
      <c r="BI102" s="71" t="str">
        <f t="shared" si="375"/>
        <v>Afectat sau NU?</v>
      </c>
      <c r="BJ102" s="69" t="str">
        <f t="shared" si="376"/>
        <v>-</v>
      </c>
      <c r="BK102" s="70" t="str">
        <f t="shared" si="377"/>
        <v>-</v>
      </c>
      <c r="BL102" s="426" t="str">
        <f t="shared" si="378"/>
        <v>Afectat sau NU?</v>
      </c>
      <c r="BM102" s="69" t="str">
        <f t="shared" si="379"/>
        <v>-</v>
      </c>
      <c r="BN102" s="70" t="str">
        <f t="shared" si="380"/>
        <v>-</v>
      </c>
    </row>
    <row r="103" spans="1:66" s="10" customFormat="1" ht="28.5" x14ac:dyDescent="0.25">
      <c r="A103" s="72">
        <f t="shared" si="317"/>
        <v>88</v>
      </c>
      <c r="B103" s="73" t="s">
        <v>88</v>
      </c>
      <c r="C103" s="73" t="s">
        <v>81</v>
      </c>
      <c r="D103" s="74" t="s">
        <v>373</v>
      </c>
      <c r="E103" s="73">
        <v>40508</v>
      </c>
      <c r="F103" s="73" t="s">
        <v>376</v>
      </c>
      <c r="G103" s="73" t="s">
        <v>91</v>
      </c>
      <c r="H103" s="75">
        <v>525537.9</v>
      </c>
      <c r="I103" s="75">
        <v>451706.17</v>
      </c>
      <c r="J103" s="75">
        <v>525537.9</v>
      </c>
      <c r="K103" s="75">
        <v>451706.17</v>
      </c>
      <c r="L103" s="73" t="s">
        <v>88</v>
      </c>
      <c r="M103" s="73" t="s">
        <v>88</v>
      </c>
      <c r="N103" s="73" t="s">
        <v>377</v>
      </c>
      <c r="O103" s="73" t="s">
        <v>378</v>
      </c>
      <c r="P103" s="73" t="s">
        <v>88</v>
      </c>
      <c r="Q103" s="73" t="s">
        <v>88</v>
      </c>
      <c r="R103" s="73" t="s">
        <v>88</v>
      </c>
      <c r="S103" s="73" t="s">
        <v>88</v>
      </c>
      <c r="T103" s="73" t="s">
        <v>97</v>
      </c>
      <c r="U103" s="73" t="s">
        <v>519</v>
      </c>
      <c r="V103" s="73" t="s">
        <v>379</v>
      </c>
      <c r="W103" s="76" t="s">
        <v>143</v>
      </c>
      <c r="X103" s="77">
        <v>44714</v>
      </c>
      <c r="Y103" s="78">
        <v>0.29166666666666669</v>
      </c>
      <c r="Z103" s="77">
        <v>44717</v>
      </c>
      <c r="AA103" s="78">
        <v>0.83333333333333337</v>
      </c>
      <c r="AB103" s="73" t="s">
        <v>91</v>
      </c>
      <c r="AC103" s="73" t="s">
        <v>370</v>
      </c>
      <c r="AD103" s="162"/>
      <c r="AE103" s="305">
        <v>44714</v>
      </c>
      <c r="AF103" s="303">
        <v>0.29166666666666669</v>
      </c>
      <c r="AG103" s="302">
        <v>44717</v>
      </c>
      <c r="AH103" s="303">
        <v>0.80208333333333337</v>
      </c>
      <c r="AI103" s="302">
        <v>44705</v>
      </c>
      <c r="AJ103" s="303">
        <v>0.61111111111111105</v>
      </c>
      <c r="AK103" s="302">
        <v>44705</v>
      </c>
      <c r="AL103" s="303">
        <v>0.60138888888888886</v>
      </c>
      <c r="AM103" s="304" t="s">
        <v>813</v>
      </c>
      <c r="AN103" s="304" t="s">
        <v>372</v>
      </c>
      <c r="AO103" s="101"/>
      <c r="AP103" s="80" t="s">
        <v>632</v>
      </c>
      <c r="AQ103" s="67"/>
      <c r="AR103" s="211" t="str">
        <f t="shared" si="354"/>
        <v/>
      </c>
      <c r="AS103" s="212" t="str">
        <f t="shared" si="355"/>
        <v/>
      </c>
      <c r="AT103" s="213" t="str">
        <f t="shared" si="356"/>
        <v/>
      </c>
      <c r="AU103" s="214" t="str">
        <f t="shared" si="357"/>
        <v/>
      </c>
      <c r="AV103" s="212" t="str">
        <f t="shared" si="358"/>
        <v/>
      </c>
      <c r="AW103" s="215" t="str">
        <f t="shared" si="359"/>
        <v/>
      </c>
      <c r="AX103" s="211" t="str">
        <f t="shared" si="360"/>
        <v/>
      </c>
      <c r="AY103" s="212" t="str">
        <f t="shared" si="361"/>
        <v/>
      </c>
      <c r="AZ103" s="213" t="str">
        <f t="shared" si="362"/>
        <v/>
      </c>
      <c r="BA103" s="57"/>
      <c r="BB103" s="57"/>
      <c r="BC103" s="57"/>
      <c r="BD103" s="57"/>
      <c r="BE103" s="57"/>
      <c r="BF103" s="216">
        <f t="shared" si="372"/>
        <v>5</v>
      </c>
      <c r="BG103" s="212">
        <f t="shared" si="373"/>
        <v>1</v>
      </c>
      <c r="BH103" s="215">
        <f t="shared" si="374"/>
        <v>1</v>
      </c>
      <c r="BI103" s="216">
        <f t="shared" si="375"/>
        <v>5</v>
      </c>
      <c r="BJ103" s="212">
        <f t="shared" si="376"/>
        <v>1</v>
      </c>
      <c r="BK103" s="213">
        <f t="shared" si="377"/>
        <v>1</v>
      </c>
      <c r="BL103" s="217">
        <f t="shared" si="378"/>
        <v>-0.75</v>
      </c>
      <c r="BM103" s="212">
        <f t="shared" si="379"/>
        <v>2</v>
      </c>
      <c r="BN103" s="213">
        <f t="shared" si="380"/>
        <v>2</v>
      </c>
    </row>
    <row r="104" spans="1:66" s="10" customFormat="1" ht="143.25" thickBot="1" x14ac:dyDescent="0.3">
      <c r="A104" s="90">
        <f t="shared" si="317"/>
        <v>89</v>
      </c>
      <c r="B104" s="91" t="s">
        <v>88</v>
      </c>
      <c r="C104" s="91" t="s">
        <v>81</v>
      </c>
      <c r="D104" s="127" t="s">
        <v>373</v>
      </c>
      <c r="E104" s="91">
        <v>41480</v>
      </c>
      <c r="F104" s="91" t="s">
        <v>380</v>
      </c>
      <c r="G104" s="91" t="s">
        <v>91</v>
      </c>
      <c r="H104" s="93">
        <v>520679.86</v>
      </c>
      <c r="I104" s="93">
        <v>445316.53</v>
      </c>
      <c r="J104" s="93">
        <v>520679.86</v>
      </c>
      <c r="K104" s="93">
        <v>445316.53</v>
      </c>
      <c r="L104" s="91" t="s">
        <v>88</v>
      </c>
      <c r="M104" s="91" t="s">
        <v>88</v>
      </c>
      <c r="N104" s="91" t="s">
        <v>381</v>
      </c>
      <c r="O104" s="91" t="s">
        <v>382</v>
      </c>
      <c r="P104" s="91" t="s">
        <v>88</v>
      </c>
      <c r="Q104" s="91" t="s">
        <v>88</v>
      </c>
      <c r="R104" s="91" t="s">
        <v>88</v>
      </c>
      <c r="S104" s="91" t="s">
        <v>88</v>
      </c>
      <c r="T104" s="91" t="s">
        <v>113</v>
      </c>
      <c r="U104" s="91" t="s">
        <v>829</v>
      </c>
      <c r="V104" s="91" t="s">
        <v>235</v>
      </c>
      <c r="W104" s="94" t="s">
        <v>143</v>
      </c>
      <c r="X104" s="82">
        <v>44714</v>
      </c>
      <c r="Y104" s="81">
        <v>0.29166666666666669</v>
      </c>
      <c r="Z104" s="82">
        <v>44715</v>
      </c>
      <c r="AA104" s="81">
        <v>0.625</v>
      </c>
      <c r="AB104" s="91" t="s">
        <v>91</v>
      </c>
      <c r="AC104" s="91" t="s">
        <v>370</v>
      </c>
      <c r="AD104" s="134"/>
      <c r="AE104" s="306">
        <v>44714</v>
      </c>
      <c r="AF104" s="307">
        <v>0.29166666666666669</v>
      </c>
      <c r="AG104" s="308">
        <v>44715</v>
      </c>
      <c r="AH104" s="307">
        <v>0.625</v>
      </c>
      <c r="AI104" s="308">
        <v>44705</v>
      </c>
      <c r="AJ104" s="307">
        <v>0.59583333333333333</v>
      </c>
      <c r="AK104" s="308">
        <v>44705</v>
      </c>
      <c r="AL104" s="307">
        <v>0.58680555555555558</v>
      </c>
      <c r="AM104" s="309" t="s">
        <v>813</v>
      </c>
      <c r="AN104" s="309" t="s">
        <v>372</v>
      </c>
      <c r="AO104" s="104"/>
      <c r="AP104" s="83" t="s">
        <v>632</v>
      </c>
      <c r="AQ104" s="67"/>
      <c r="AR104" s="262" t="str">
        <f t="shared" si="354"/>
        <v/>
      </c>
      <c r="AS104" s="263" t="str">
        <f t="shared" si="355"/>
        <v/>
      </c>
      <c r="AT104" s="264" t="str">
        <f t="shared" si="356"/>
        <v/>
      </c>
      <c r="AU104" s="265" t="str">
        <f t="shared" si="357"/>
        <v/>
      </c>
      <c r="AV104" s="263" t="str">
        <f t="shared" si="358"/>
        <v/>
      </c>
      <c r="AW104" s="266" t="str">
        <f t="shared" si="359"/>
        <v/>
      </c>
      <c r="AX104" s="262" t="str">
        <f t="shared" si="360"/>
        <v/>
      </c>
      <c r="AY104" s="263" t="str">
        <f t="shared" si="361"/>
        <v/>
      </c>
      <c r="AZ104" s="264" t="str">
        <f t="shared" si="362"/>
        <v/>
      </c>
      <c r="BA104" s="57"/>
      <c r="BB104" s="57"/>
      <c r="BC104" s="57"/>
      <c r="BD104" s="57"/>
      <c r="BE104" s="57"/>
      <c r="BF104" s="267">
        <f t="shared" si="372"/>
        <v>5</v>
      </c>
      <c r="BG104" s="263">
        <f t="shared" si="373"/>
        <v>1</v>
      </c>
      <c r="BH104" s="266">
        <f t="shared" si="374"/>
        <v>1</v>
      </c>
      <c r="BI104" s="267">
        <f t="shared" si="375"/>
        <v>5</v>
      </c>
      <c r="BJ104" s="263">
        <f t="shared" si="376"/>
        <v>31</v>
      </c>
      <c r="BK104" s="264">
        <f t="shared" si="377"/>
        <v>31</v>
      </c>
      <c r="BL104" s="268">
        <f t="shared" si="378"/>
        <v>0</v>
      </c>
      <c r="BM104" s="263">
        <f t="shared" si="379"/>
        <v>32</v>
      </c>
      <c r="BN104" s="264">
        <f t="shared" si="380"/>
        <v>32</v>
      </c>
    </row>
    <row r="105" spans="1:66" s="10" customFormat="1" ht="228.75" thickBot="1" x14ac:dyDescent="0.3">
      <c r="A105" s="139">
        <f t="shared" si="317"/>
        <v>90</v>
      </c>
      <c r="B105" s="140" t="s">
        <v>81</v>
      </c>
      <c r="C105" s="140" t="s">
        <v>88</v>
      </c>
      <c r="D105" s="141" t="s">
        <v>383</v>
      </c>
      <c r="E105" s="140">
        <v>23724</v>
      </c>
      <c r="F105" s="140" t="s">
        <v>384</v>
      </c>
      <c r="G105" s="140" t="s">
        <v>90</v>
      </c>
      <c r="H105" s="150">
        <v>648047.77</v>
      </c>
      <c r="I105" s="150">
        <v>554535.47</v>
      </c>
      <c r="J105" s="150">
        <v>648047.77</v>
      </c>
      <c r="K105" s="150">
        <v>554535.47</v>
      </c>
      <c r="L105" s="140" t="s">
        <v>88</v>
      </c>
      <c r="M105" s="140" t="s">
        <v>88</v>
      </c>
      <c r="N105" s="140" t="s">
        <v>385</v>
      </c>
      <c r="O105" s="140" t="s">
        <v>384</v>
      </c>
      <c r="P105" s="140" t="s">
        <v>88</v>
      </c>
      <c r="Q105" s="140" t="s">
        <v>88</v>
      </c>
      <c r="R105" s="140" t="s">
        <v>88</v>
      </c>
      <c r="S105" s="140" t="s">
        <v>88</v>
      </c>
      <c r="T105" s="140" t="s">
        <v>113</v>
      </c>
      <c r="U105" s="140" t="s">
        <v>386</v>
      </c>
      <c r="V105" s="140" t="s">
        <v>142</v>
      </c>
      <c r="W105" s="149" t="s">
        <v>88</v>
      </c>
      <c r="X105" s="142">
        <v>44471</v>
      </c>
      <c r="Y105" s="143">
        <v>0.85555555555555562</v>
      </c>
      <c r="Z105" s="142">
        <v>44471</v>
      </c>
      <c r="AA105" s="143">
        <v>0.9375</v>
      </c>
      <c r="AB105" s="140" t="s">
        <v>90</v>
      </c>
      <c r="AC105" s="140" t="s">
        <v>370</v>
      </c>
      <c r="AD105" s="163"/>
      <c r="AE105" s="269">
        <v>44471</v>
      </c>
      <c r="AF105" s="270">
        <v>0.85555555555555562</v>
      </c>
      <c r="AG105" s="271">
        <v>44471</v>
      </c>
      <c r="AH105" s="270">
        <v>0.9145833333333333</v>
      </c>
      <c r="AI105" s="271">
        <v>44471</v>
      </c>
      <c r="AJ105" s="270">
        <v>0.86597222222222225</v>
      </c>
      <c r="AK105" s="271">
        <v>44471</v>
      </c>
      <c r="AL105" s="270">
        <v>0.86319444444444438</v>
      </c>
      <c r="AM105" s="272" t="s">
        <v>88</v>
      </c>
      <c r="AN105" s="272" t="s">
        <v>372</v>
      </c>
      <c r="AO105" s="147"/>
      <c r="AP105" s="148" t="s">
        <v>88</v>
      </c>
      <c r="AQ105" s="67"/>
      <c r="AR105" s="158">
        <f t="shared" ref="AR105" si="399">IF(B105="X",IF(AN105="","Afectat sau NU?",IF(AN105="DA",IF(((AK105+AL105)-(AE105+AF105))*24&lt;-720,"Neinformat",((AK105+AL105)-(AE105+AF105))*24),"Nu a fost afectat producator/consumator")),"")</f>
        <v>0.18333333323244005</v>
      </c>
      <c r="AS105" s="159">
        <f t="shared" ref="AS105" si="400">IF(B105="X",IF(AN105="DA",IF(AR105&lt;6,LEN(TRIM(V105))-LEN(SUBSTITUTE(V105,CHAR(44),""))+1,0),"-"),"")</f>
        <v>1</v>
      </c>
      <c r="AT105" s="160">
        <f t="shared" ref="AT105" si="401">IF(B105="X",IF(AN105="DA",LEN(TRIM(V105))-LEN(SUBSTITUTE(V105,CHAR(44),""))+1,"-"),"")</f>
        <v>1</v>
      </c>
      <c r="AU105" s="183">
        <f t="shared" ref="AU105" si="402">IF(B105="X",IF(AN105="","Afectat sau NU?",IF(AN105="DA",IF(((AI105+AJ105)-(AE105+AF105))*24&lt;-720,"Neinformat",((AI105+AJ105)-(AE105+AF105))*24),"Nu a fost afectat producator/consumator")),"")</f>
        <v>0.24999999994179234</v>
      </c>
      <c r="AV105" s="159">
        <f t="shared" ref="AV105" si="403">IF(B105="X",IF(AN105="DA",IF(AU105&lt;6,LEN(TRIM(U105))-LEN(SUBSTITUTE(U105,CHAR(44),""))+1,0),"-"),"")</f>
        <v>48</v>
      </c>
      <c r="AW105" s="191">
        <f t="shared" ref="AW105" si="404">IF(B105="X",IF(AN105="DA",LEN(TRIM(U105))-LEN(SUBSTITUTE(U105,CHAR(44),""))+1,"-"),"")</f>
        <v>48</v>
      </c>
      <c r="AX105" s="158">
        <f t="shared" ref="AX105" si="405">IF(B105="X",IF(AN105="","Afectat sau NU?",IF(AN105="DA",((AG105+AH105)-(AE105+AF105))*24,"Nu a fost afectat producator/consumator")),"")</f>
        <v>1.4166666665696539</v>
      </c>
      <c r="AY105" s="159">
        <f t="shared" ref="AY105" si="406">IF(B105="X",IF(AN105="DA",IF(AX105&gt;24,IF(BA105="NU",0,LEN(TRIM(V105))-LEN(SUBSTITUTE(V105,CHAR(44),""))+1),0),"-"),"")</f>
        <v>0</v>
      </c>
      <c r="AZ105" s="160">
        <f t="shared" ref="AZ105" si="407">IF(B105="X",IF(AN105="DA",IF(AX105&gt;24,LEN(TRIM(V105))-LEN(SUBSTITUTE(V105,CHAR(44),""))+1,0),"-"),"")</f>
        <v>0</v>
      </c>
      <c r="BA105" s="57"/>
      <c r="BB105" s="57"/>
      <c r="BC105" s="57"/>
      <c r="BD105" s="57"/>
      <c r="BE105" s="57"/>
      <c r="BF105" s="161" t="str">
        <f t="shared" ref="BF105" si="408">IF(C105="X",IF(AN105="","Afectat sau NU?",IF(AN105="DA",IF(AK105="","Neinformat",NETWORKDAYS(AK105+AL105,AE105+AF105,$BS$2:$BS$14)-2),"Nu a fost afectat producator/consumator")),"")</f>
        <v/>
      </c>
      <c r="BG105" s="159" t="str">
        <f t="shared" ref="BG105" si="409">IF(C105="X",IF(AN105="DA",IF(AND(BF105&gt;=5,AK105&lt;&gt;""),LEN(TRIM(V105))-LEN(SUBSTITUTE(V105,CHAR(44),""))+1,0),"-"),"")</f>
        <v/>
      </c>
      <c r="BH105" s="191" t="str">
        <f t="shared" ref="BH105" si="410">IF(C105="X",IF(AN105="DA",LEN(TRIM(V105))-LEN(SUBSTITUTE(V105,CHAR(44),""))+1,"-"),"")</f>
        <v/>
      </c>
      <c r="BI105" s="161" t="str">
        <f t="shared" ref="BI105" si="411">IF(C105="X",IF(AN105="","Afectat sau NU?",IF(AN105="DA",IF(AI105="","Neinformat",NETWORKDAYS(AI105+AJ105,AE105+AF105,$BS$2:$BS$14)-2),"Nu a fost afectat producator/consumator")),"")</f>
        <v/>
      </c>
      <c r="BJ105" s="159" t="str">
        <f t="shared" ref="BJ105" si="412">IF(C105="X",IF(AN105="DA",IF(AND(BI105&gt;=5,AI105&lt;&gt;""),LEN(TRIM(U105))-LEN(SUBSTITUTE(U105,CHAR(44),""))+1,0),"-"),"")</f>
        <v/>
      </c>
      <c r="BK105" s="160" t="str">
        <f t="shared" ref="BK105" si="413">IF(C105="X",IF(AN105="DA",LEN(TRIM(U105))-LEN(SUBSTITUTE(U105,CHAR(44),""))+1,"-"),"")</f>
        <v/>
      </c>
      <c r="BL105" s="197" t="str">
        <f t="shared" ref="BL105" si="414">IF(C105="X",IF(AN105="","Afectat sau NU?",IF(AN105="DA",((AG105+AH105)-(Z105+AA105))*24,"Nu a fost afectat producator/consumator")),"")</f>
        <v/>
      </c>
      <c r="BM105" s="159" t="str">
        <f t="shared" ref="BM105" si="415">IF(C105="X",IF(AN105&lt;&gt;"DA","-",IF(AND(AN105="DA",BL105&lt;=0),LEN(TRIM(V105))-LEN(SUBSTITUTE(V105,CHAR(44),""))+1+LEN(TRIM(U105))-LEN(SUBSTITUTE(U105,CHAR(44),""))+1,0)),"")</f>
        <v/>
      </c>
      <c r="BN105" s="160" t="str">
        <f t="shared" ref="BN105" si="416">IF(C105="X",IF(AN105="DA",LEN(TRIM(V105))-LEN(SUBSTITUTE(V105,CHAR(44),""))+1+LEN(TRIM(U105))-LEN(SUBSTITUTE(U105,CHAR(44),""))+1,"-"),"")</f>
        <v/>
      </c>
    </row>
    <row r="106" spans="1:66" s="10" customFormat="1" ht="228.75" thickBot="1" x14ac:dyDescent="0.3">
      <c r="A106" s="139">
        <f t="shared" si="317"/>
        <v>91</v>
      </c>
      <c r="B106" s="140" t="s">
        <v>88</v>
      </c>
      <c r="C106" s="140" t="s">
        <v>81</v>
      </c>
      <c r="D106" s="141" t="s">
        <v>389</v>
      </c>
      <c r="E106" s="140">
        <v>144090</v>
      </c>
      <c r="F106" s="140" t="s">
        <v>352</v>
      </c>
      <c r="G106" s="140" t="s">
        <v>343</v>
      </c>
      <c r="H106" s="150">
        <v>451489.67</v>
      </c>
      <c r="I106" s="150">
        <v>466968.99</v>
      </c>
      <c r="J106" s="150">
        <v>451489.67</v>
      </c>
      <c r="K106" s="150">
        <v>466968.99</v>
      </c>
      <c r="L106" s="140" t="s">
        <v>88</v>
      </c>
      <c r="M106" s="140" t="s">
        <v>88</v>
      </c>
      <c r="N106" s="140" t="s">
        <v>353</v>
      </c>
      <c r="O106" s="140" t="s">
        <v>352</v>
      </c>
      <c r="P106" s="140" t="s">
        <v>88</v>
      </c>
      <c r="Q106" s="140" t="s">
        <v>88</v>
      </c>
      <c r="R106" s="140" t="s">
        <v>88</v>
      </c>
      <c r="S106" s="140" t="s">
        <v>88</v>
      </c>
      <c r="T106" s="140" t="s">
        <v>113</v>
      </c>
      <c r="U106" s="140" t="s">
        <v>544</v>
      </c>
      <c r="V106" s="140" t="s">
        <v>142</v>
      </c>
      <c r="W106" s="149" t="s">
        <v>393</v>
      </c>
      <c r="X106" s="142">
        <v>44509</v>
      </c>
      <c r="Y106" s="143">
        <v>0.29166666666666669</v>
      </c>
      <c r="Z106" s="142">
        <v>44509</v>
      </c>
      <c r="AA106" s="143">
        <v>0.70833333333333337</v>
      </c>
      <c r="AB106" s="140" t="s">
        <v>347</v>
      </c>
      <c r="AC106" s="140" t="s">
        <v>370</v>
      </c>
      <c r="AD106" s="163"/>
      <c r="AE106" s="269">
        <v>44509</v>
      </c>
      <c r="AF106" s="270">
        <v>0.29166666666666669</v>
      </c>
      <c r="AG106" s="271">
        <v>44509</v>
      </c>
      <c r="AH106" s="270">
        <v>0.66666666666666663</v>
      </c>
      <c r="AI106" s="271">
        <v>44498</v>
      </c>
      <c r="AJ106" s="270">
        <v>0.53055555555555556</v>
      </c>
      <c r="AK106" s="271">
        <v>44498</v>
      </c>
      <c r="AL106" s="270">
        <v>0.49652777777777773</v>
      </c>
      <c r="AM106" s="272" t="s">
        <v>552</v>
      </c>
      <c r="AN106" s="272" t="s">
        <v>372</v>
      </c>
      <c r="AO106" s="147"/>
      <c r="AP106" s="148" t="s">
        <v>226</v>
      </c>
      <c r="AQ106" s="67"/>
      <c r="AR106" s="158" t="str">
        <f t="shared" si="354"/>
        <v/>
      </c>
      <c r="AS106" s="159" t="str">
        <f t="shared" si="355"/>
        <v/>
      </c>
      <c r="AT106" s="160" t="str">
        <f t="shared" si="356"/>
        <v/>
      </c>
      <c r="AU106" s="183" t="str">
        <f t="shared" si="357"/>
        <v/>
      </c>
      <c r="AV106" s="159" t="str">
        <f t="shared" si="358"/>
        <v/>
      </c>
      <c r="AW106" s="191" t="str">
        <f t="shared" si="359"/>
        <v/>
      </c>
      <c r="AX106" s="158" t="str">
        <f t="shared" si="360"/>
        <v/>
      </c>
      <c r="AY106" s="159" t="str">
        <f t="shared" si="361"/>
        <v/>
      </c>
      <c r="AZ106" s="160" t="str">
        <f t="shared" si="362"/>
        <v/>
      </c>
      <c r="BA106" s="57"/>
      <c r="BB106" s="57"/>
      <c r="BC106" s="57"/>
      <c r="BD106" s="57"/>
      <c r="BE106" s="57"/>
      <c r="BF106" s="161">
        <f t="shared" si="372"/>
        <v>6</v>
      </c>
      <c r="BG106" s="159">
        <f t="shared" si="373"/>
        <v>1</v>
      </c>
      <c r="BH106" s="191">
        <f t="shared" si="374"/>
        <v>1</v>
      </c>
      <c r="BI106" s="161">
        <f t="shared" si="375"/>
        <v>6</v>
      </c>
      <c r="BJ106" s="159">
        <f t="shared" si="376"/>
        <v>48</v>
      </c>
      <c r="BK106" s="160">
        <f t="shared" si="377"/>
        <v>48</v>
      </c>
      <c r="BL106" s="197">
        <f t="shared" si="378"/>
        <v>-1.0000000001164153</v>
      </c>
      <c r="BM106" s="159">
        <f t="shared" si="379"/>
        <v>49</v>
      </c>
      <c r="BN106" s="160">
        <f t="shared" si="380"/>
        <v>49</v>
      </c>
    </row>
    <row r="107" spans="1:66" s="10" customFormat="1" ht="228.75" thickBot="1" x14ac:dyDescent="0.3">
      <c r="A107" s="139">
        <f t="shared" si="317"/>
        <v>92</v>
      </c>
      <c r="B107" s="140" t="s">
        <v>88</v>
      </c>
      <c r="C107" s="140" t="s">
        <v>81</v>
      </c>
      <c r="D107" s="141" t="s">
        <v>390</v>
      </c>
      <c r="E107" s="140">
        <v>145756</v>
      </c>
      <c r="F107" s="140" t="s">
        <v>391</v>
      </c>
      <c r="G107" s="140" t="s">
        <v>343</v>
      </c>
      <c r="H107" s="150">
        <v>427147.45</v>
      </c>
      <c r="I107" s="150">
        <v>503301.4</v>
      </c>
      <c r="J107" s="150">
        <v>427147.45</v>
      </c>
      <c r="K107" s="150">
        <v>503301.4</v>
      </c>
      <c r="L107" s="140" t="s">
        <v>88</v>
      </c>
      <c r="M107" s="140" t="s">
        <v>88</v>
      </c>
      <c r="N107" s="140" t="s">
        <v>392</v>
      </c>
      <c r="O107" s="140" t="s">
        <v>391</v>
      </c>
      <c r="P107" s="140" t="s">
        <v>88</v>
      </c>
      <c r="Q107" s="140" t="s">
        <v>88</v>
      </c>
      <c r="R107" s="140" t="s">
        <v>88</v>
      </c>
      <c r="S107" s="140" t="s">
        <v>88</v>
      </c>
      <c r="T107" s="140" t="s">
        <v>113</v>
      </c>
      <c r="U107" s="140" t="s">
        <v>544</v>
      </c>
      <c r="V107" s="140" t="s">
        <v>142</v>
      </c>
      <c r="W107" s="149" t="s">
        <v>393</v>
      </c>
      <c r="X107" s="142">
        <v>44511</v>
      </c>
      <c r="Y107" s="143">
        <v>0.29166666666666669</v>
      </c>
      <c r="Z107" s="142">
        <v>44511</v>
      </c>
      <c r="AA107" s="143">
        <v>0.70833333333333337</v>
      </c>
      <c r="AB107" s="140" t="s">
        <v>347</v>
      </c>
      <c r="AC107" s="140" t="s">
        <v>370</v>
      </c>
      <c r="AD107" s="163"/>
      <c r="AE107" s="269">
        <v>44511</v>
      </c>
      <c r="AF107" s="270">
        <v>0.29166666666666669</v>
      </c>
      <c r="AG107" s="271">
        <v>44511</v>
      </c>
      <c r="AH107" s="270">
        <v>0.70833333333333337</v>
      </c>
      <c r="AI107" s="271">
        <v>44498</v>
      </c>
      <c r="AJ107" s="270">
        <v>0.52916666666666667</v>
      </c>
      <c r="AK107" s="271">
        <v>44498</v>
      </c>
      <c r="AL107" s="270">
        <v>0.5</v>
      </c>
      <c r="AM107" s="272" t="s">
        <v>553</v>
      </c>
      <c r="AN107" s="272" t="s">
        <v>372</v>
      </c>
      <c r="AO107" s="147"/>
      <c r="AP107" s="148" t="s">
        <v>226</v>
      </c>
      <c r="AQ107" s="67"/>
      <c r="AR107" s="158" t="str">
        <f t="shared" si="354"/>
        <v/>
      </c>
      <c r="AS107" s="159" t="str">
        <f t="shared" si="355"/>
        <v/>
      </c>
      <c r="AT107" s="160" t="str">
        <f t="shared" si="356"/>
        <v/>
      </c>
      <c r="AU107" s="183" t="str">
        <f t="shared" si="357"/>
        <v/>
      </c>
      <c r="AV107" s="159" t="str">
        <f t="shared" si="358"/>
        <v/>
      </c>
      <c r="AW107" s="191" t="str">
        <f t="shared" si="359"/>
        <v/>
      </c>
      <c r="AX107" s="158" t="str">
        <f t="shared" si="360"/>
        <v/>
      </c>
      <c r="AY107" s="159" t="str">
        <f t="shared" si="361"/>
        <v/>
      </c>
      <c r="AZ107" s="160" t="str">
        <f t="shared" si="362"/>
        <v/>
      </c>
      <c r="BA107" s="57"/>
      <c r="BB107" s="57"/>
      <c r="BC107" s="57"/>
      <c r="BD107" s="57"/>
      <c r="BE107" s="57"/>
      <c r="BF107" s="161">
        <f t="shared" si="372"/>
        <v>8</v>
      </c>
      <c r="BG107" s="159">
        <f t="shared" si="373"/>
        <v>1</v>
      </c>
      <c r="BH107" s="191">
        <f t="shared" si="374"/>
        <v>1</v>
      </c>
      <c r="BI107" s="161">
        <f t="shared" si="375"/>
        <v>8</v>
      </c>
      <c r="BJ107" s="159">
        <f t="shared" si="376"/>
        <v>48</v>
      </c>
      <c r="BK107" s="160">
        <f t="shared" si="377"/>
        <v>48</v>
      </c>
      <c r="BL107" s="197">
        <f t="shared" si="378"/>
        <v>0</v>
      </c>
      <c r="BM107" s="159">
        <f t="shared" si="379"/>
        <v>49</v>
      </c>
      <c r="BN107" s="160">
        <f t="shared" si="380"/>
        <v>49</v>
      </c>
    </row>
    <row r="108" spans="1:66" s="10" customFormat="1" ht="114" x14ac:dyDescent="0.25">
      <c r="A108" s="58">
        <f t="shared" si="317"/>
        <v>93</v>
      </c>
      <c r="B108" s="59" t="s">
        <v>81</v>
      </c>
      <c r="C108" s="59" t="s">
        <v>88</v>
      </c>
      <c r="D108" s="60" t="s">
        <v>397</v>
      </c>
      <c r="E108" s="59">
        <v>157255</v>
      </c>
      <c r="F108" s="59" t="s">
        <v>398</v>
      </c>
      <c r="G108" s="59" t="s">
        <v>399</v>
      </c>
      <c r="H108" s="61">
        <v>213459.45</v>
      </c>
      <c r="I108" s="61">
        <v>487919.34</v>
      </c>
      <c r="J108" s="61">
        <v>213459.45</v>
      </c>
      <c r="K108" s="61">
        <v>487919.34</v>
      </c>
      <c r="L108" s="59" t="s">
        <v>88</v>
      </c>
      <c r="M108" s="59" t="s">
        <v>88</v>
      </c>
      <c r="N108" s="59" t="s">
        <v>400</v>
      </c>
      <c r="O108" s="59" t="s">
        <v>398</v>
      </c>
      <c r="P108" s="59" t="s">
        <v>88</v>
      </c>
      <c r="Q108" s="59" t="s">
        <v>88</v>
      </c>
      <c r="R108" s="59" t="s">
        <v>88</v>
      </c>
      <c r="S108" s="59" t="s">
        <v>88</v>
      </c>
      <c r="T108" s="59" t="s">
        <v>113</v>
      </c>
      <c r="U108" s="59" t="s">
        <v>402</v>
      </c>
      <c r="V108" s="59" t="s">
        <v>401</v>
      </c>
      <c r="W108" s="62" t="s">
        <v>88</v>
      </c>
      <c r="X108" s="63">
        <v>44474</v>
      </c>
      <c r="Y108" s="64">
        <v>0.37152777777777773</v>
      </c>
      <c r="Z108" s="63">
        <v>44474</v>
      </c>
      <c r="AA108" s="64">
        <v>0.66666666666666663</v>
      </c>
      <c r="AB108" s="59" t="s">
        <v>200</v>
      </c>
      <c r="AC108" s="59" t="s">
        <v>370</v>
      </c>
      <c r="AD108" s="133"/>
      <c r="AE108" s="277">
        <v>44474</v>
      </c>
      <c r="AF108" s="278">
        <v>0.37152777777777773</v>
      </c>
      <c r="AG108" s="279">
        <v>44474</v>
      </c>
      <c r="AH108" s="278">
        <v>0.57638888888888895</v>
      </c>
      <c r="AI108" s="279">
        <v>44474</v>
      </c>
      <c r="AJ108" s="278">
        <v>0.38194444444444442</v>
      </c>
      <c r="AK108" s="279">
        <v>44474</v>
      </c>
      <c r="AL108" s="278">
        <v>0.37638888888888888</v>
      </c>
      <c r="AM108" s="280" t="s">
        <v>396</v>
      </c>
      <c r="AN108" s="280" t="s">
        <v>372</v>
      </c>
      <c r="AO108" s="138"/>
      <c r="AP108" s="66"/>
      <c r="AQ108" s="67"/>
      <c r="AR108" s="68">
        <f t="shared" si="354"/>
        <v>0.11666666652308777</v>
      </c>
      <c r="AS108" s="69">
        <f t="shared" si="355"/>
        <v>1</v>
      </c>
      <c r="AT108" s="70">
        <f t="shared" si="356"/>
        <v>1</v>
      </c>
      <c r="AU108" s="177">
        <f t="shared" si="357"/>
        <v>0.24999999994179234</v>
      </c>
      <c r="AV108" s="69">
        <f t="shared" si="358"/>
        <v>23</v>
      </c>
      <c r="AW108" s="185">
        <f t="shared" si="359"/>
        <v>23</v>
      </c>
      <c r="AX108" s="68">
        <f t="shared" si="360"/>
        <v>4.9166666666278616</v>
      </c>
      <c r="AY108" s="69">
        <f t="shared" si="361"/>
        <v>0</v>
      </c>
      <c r="AZ108" s="70">
        <f t="shared" si="362"/>
        <v>0</v>
      </c>
      <c r="BA108" s="57"/>
      <c r="BB108" s="57"/>
      <c r="BC108" s="57"/>
      <c r="BD108" s="57"/>
      <c r="BE108" s="57"/>
      <c r="BF108" s="71" t="str">
        <f t="shared" si="372"/>
        <v/>
      </c>
      <c r="BG108" s="69" t="str">
        <f t="shared" si="373"/>
        <v/>
      </c>
      <c r="BH108" s="185" t="str">
        <f t="shared" si="374"/>
        <v/>
      </c>
      <c r="BI108" s="71" t="str">
        <f t="shared" si="375"/>
        <v/>
      </c>
      <c r="BJ108" s="69" t="str">
        <f t="shared" si="376"/>
        <v/>
      </c>
      <c r="BK108" s="70" t="str">
        <f t="shared" si="377"/>
        <v/>
      </c>
      <c r="BL108" s="426" t="str">
        <f t="shared" si="378"/>
        <v/>
      </c>
      <c r="BM108" s="69" t="str">
        <f t="shared" si="379"/>
        <v/>
      </c>
      <c r="BN108" s="70" t="str">
        <f t="shared" si="380"/>
        <v/>
      </c>
    </row>
    <row r="109" spans="1:66" s="10" customFormat="1" ht="228" x14ac:dyDescent="0.25">
      <c r="A109" s="281">
        <f t="shared" si="317"/>
        <v>94</v>
      </c>
      <c r="B109" s="199" t="s">
        <v>81</v>
      </c>
      <c r="C109" s="199" t="s">
        <v>88</v>
      </c>
      <c r="D109" s="200" t="s">
        <v>397</v>
      </c>
      <c r="E109" s="199">
        <v>155298</v>
      </c>
      <c r="F109" s="199" t="s">
        <v>403</v>
      </c>
      <c r="G109" s="199" t="s">
        <v>399</v>
      </c>
      <c r="H109" s="201">
        <v>213312.19</v>
      </c>
      <c r="I109" s="201">
        <v>480706.64</v>
      </c>
      <c r="J109" s="201">
        <v>213312.19</v>
      </c>
      <c r="K109" s="201">
        <v>480706.64</v>
      </c>
      <c r="L109" s="199" t="s">
        <v>88</v>
      </c>
      <c r="M109" s="199" t="s">
        <v>88</v>
      </c>
      <c r="N109" s="199" t="s">
        <v>404</v>
      </c>
      <c r="O109" s="199" t="s">
        <v>403</v>
      </c>
      <c r="P109" s="199" t="s">
        <v>88</v>
      </c>
      <c r="Q109" s="199" t="s">
        <v>88</v>
      </c>
      <c r="R109" s="199" t="s">
        <v>88</v>
      </c>
      <c r="S109" s="199" t="s">
        <v>88</v>
      </c>
      <c r="T109" s="199" t="s">
        <v>113</v>
      </c>
      <c r="U109" s="199" t="s">
        <v>508</v>
      </c>
      <c r="V109" s="199" t="s">
        <v>142</v>
      </c>
      <c r="W109" s="202" t="s">
        <v>88</v>
      </c>
      <c r="X109" s="203">
        <v>44474</v>
      </c>
      <c r="Y109" s="204">
        <v>0.3347222222222222</v>
      </c>
      <c r="Z109" s="203">
        <v>44474</v>
      </c>
      <c r="AA109" s="204">
        <v>0.66666666666666663</v>
      </c>
      <c r="AB109" s="199" t="s">
        <v>200</v>
      </c>
      <c r="AC109" s="199" t="s">
        <v>370</v>
      </c>
      <c r="AD109" s="205"/>
      <c r="AE109" s="274">
        <v>44474</v>
      </c>
      <c r="AF109" s="275">
        <v>0.3347222222222222</v>
      </c>
      <c r="AG109" s="276">
        <v>44474</v>
      </c>
      <c r="AH109" s="275">
        <v>0.60972222222222217</v>
      </c>
      <c r="AI109" s="276">
        <v>44474</v>
      </c>
      <c r="AJ109" s="275">
        <v>0.37083333333333335</v>
      </c>
      <c r="AK109" s="276">
        <v>44474</v>
      </c>
      <c r="AL109" s="275">
        <v>0.3527777777777778</v>
      </c>
      <c r="AM109" s="273" t="s">
        <v>396</v>
      </c>
      <c r="AN109" s="273" t="s">
        <v>419</v>
      </c>
      <c r="AO109" s="209"/>
      <c r="AP109" s="210"/>
      <c r="AQ109" s="67"/>
      <c r="AR109" s="216" t="str">
        <f t="shared" ref="AR109:AR114" si="417">IF(B109="X",IF(AN109="","Afectat sau NU?",IF(AN109="DA",IF(((AK109+AL109)-(AE109+AF109))*24&lt;-720,"Neinformat",((AK109+AL109)-(AE109+AF109))*24),"Nu a fost afectat producator/consumator")),"")</f>
        <v>Nu a fost afectat producator/consumator</v>
      </c>
      <c r="AS109" s="286" t="str">
        <f t="shared" ref="AS109:AS114" si="418">IF(B109="X",IF(AN109="DA",IF(AR109&lt;6,LEN(TRIM(V109))-LEN(SUBSTITUTE(V109,CHAR(44),""))+1,0),"-"),"")</f>
        <v>-</v>
      </c>
      <c r="AT109" s="287" t="str">
        <f t="shared" ref="AT109:AT114" si="419">IF(B109="X",IF(AN109="DA",LEN(TRIM(V109))-LEN(SUBSTITUTE(V109,CHAR(44),""))+1,"-"),"")</f>
        <v>-</v>
      </c>
      <c r="AU109" s="217" t="str">
        <f t="shared" ref="AU109:AU114" si="420">IF(B109="X",IF(AN109="","Afectat sau NU?",IF(AN109="DA",IF(((AI109+AJ109)-(AE109+AF109))*24&lt;-720,"Neinformat",((AI109+AJ109)-(AE109+AF109))*24),"Nu a fost afectat producator/consumator")),"")</f>
        <v>Nu a fost afectat producator/consumator</v>
      </c>
      <c r="AV109" s="286" t="str">
        <f t="shared" ref="AV109:AV114" si="421">IF(B109="X",IF(AN109="DA",IF(AU109&lt;6,LEN(TRIM(U109))-LEN(SUBSTITUTE(U109,CHAR(44),""))+1,0),"-"),"")</f>
        <v>-</v>
      </c>
      <c r="AW109" s="288" t="str">
        <f t="shared" ref="AW109:AW114" si="422">IF(B109="X",IF(AN109="DA",LEN(TRIM(U109))-LEN(SUBSTITUTE(U109,CHAR(44),""))+1,"-"),"")</f>
        <v>-</v>
      </c>
      <c r="AX109" s="216" t="str">
        <f t="shared" ref="AX109:AX114" si="423">IF(B109="X",IF(AN109="","Afectat sau NU?",IF(AN109="DA",((AG109+AH109)-(AE109+AF109))*24,"Nu a fost afectat producator/consumator")),"")</f>
        <v>Nu a fost afectat producator/consumator</v>
      </c>
      <c r="AY109" s="212" t="str">
        <f t="shared" ref="AY109:AY114" si="424">IF(B109="X",IF(AN109="DA",IF(AX109&gt;24,IF(BA109="NU",0,LEN(TRIM(V109))-LEN(SUBSTITUTE(V109,CHAR(44),""))+1),0),"-"),"")</f>
        <v>-</v>
      </c>
      <c r="AZ109" s="213" t="str">
        <f t="shared" ref="AZ109:AZ114" si="425">IF(B109="X",IF(AN109="DA",IF(AX109&gt;24,LEN(TRIM(V109))-LEN(SUBSTITUTE(V109,CHAR(44),""))+1,0),"-"),"")</f>
        <v>-</v>
      </c>
      <c r="BA109" s="57"/>
      <c r="BB109" s="57"/>
      <c r="BC109" s="57"/>
      <c r="BD109" s="57"/>
      <c r="BE109" s="57"/>
      <c r="BF109" s="216" t="str">
        <f t="shared" ref="BF109:BF114" si="426">IF(C109="X",IF(AN109="","Afectat sau NU?",IF(AN109="DA",IF(AK109="","Neinformat",NETWORKDAYS(AK109+AL109,AE109+AF109,$BS$2:$BS$14)-2),"Nu a fost afectat producator/consumator")),"")</f>
        <v/>
      </c>
      <c r="BG109" s="212" t="str">
        <f t="shared" ref="BG109:BG114" si="427">IF(C109="X",IF(AN109="DA",IF(AND(BF109&gt;=5,AK109&lt;&gt;""),LEN(TRIM(V109))-LEN(SUBSTITUTE(V109,CHAR(44),""))+1,0),"-"),"")</f>
        <v/>
      </c>
      <c r="BH109" s="215" t="str">
        <f t="shared" ref="BH109:BH114" si="428">IF(C109="X",IF(AN109="DA",LEN(TRIM(V109))-LEN(SUBSTITUTE(V109,CHAR(44),""))+1,"-"),"")</f>
        <v/>
      </c>
      <c r="BI109" s="216" t="str">
        <f t="shared" ref="BI109:BI114" si="429">IF(C109="X",IF(AN109="","Afectat sau NU?",IF(AN109="DA",IF(AI109="","Neinformat",NETWORKDAYS(AI109+AJ109,AE109+AF109,$BS$2:$BS$14)-2),"Nu a fost afectat producator/consumator")),"")</f>
        <v/>
      </c>
      <c r="BJ109" s="212" t="str">
        <f t="shared" ref="BJ109:BJ114" si="430">IF(C109="X",IF(AN109="DA",IF(AND(BI109&gt;=5,AI109&lt;&gt;""),LEN(TRIM(U109))-LEN(SUBSTITUTE(U109,CHAR(44),""))+1,0),"-"),"")</f>
        <v/>
      </c>
      <c r="BK109" s="213" t="str">
        <f t="shared" ref="BK109:BK114" si="431">IF(C109="X",IF(AN109="DA",LEN(TRIM(U109))-LEN(SUBSTITUTE(U109,CHAR(44),""))+1,"-"),"")</f>
        <v/>
      </c>
      <c r="BL109" s="217" t="str">
        <f t="shared" ref="BL109:BL114" si="432">IF(C109="X",IF(AN109="","Afectat sau NU?",IF(AN109="DA",((AG109+AH109)-(Z109+AA109))*24,"Nu a fost afectat producator/consumator")),"")</f>
        <v/>
      </c>
      <c r="BM109" s="212" t="str">
        <f t="shared" ref="BM109:BM114" si="433">IF(C109="X",IF(AN109&lt;&gt;"DA","-",IF(AND(AN109="DA",BL109&lt;=0),LEN(TRIM(V109))-LEN(SUBSTITUTE(V109,CHAR(44),""))+1+LEN(TRIM(U109))-LEN(SUBSTITUTE(U109,CHAR(44),""))+1,0)),"")</f>
        <v/>
      </c>
      <c r="BN109" s="213" t="str">
        <f t="shared" ref="BN109:BN114" si="434">IF(C109="X",IF(AN109="DA",LEN(TRIM(V109))-LEN(SUBSTITUTE(V109,CHAR(44),""))+1+LEN(TRIM(U109))-LEN(SUBSTITUTE(U109,CHAR(44),""))+1,"-"),"")</f>
        <v/>
      </c>
    </row>
    <row r="110" spans="1:66" s="10" customFormat="1" ht="228" x14ac:dyDescent="0.25">
      <c r="A110" s="281">
        <f t="shared" si="317"/>
        <v>95</v>
      </c>
      <c r="B110" s="199" t="s">
        <v>81</v>
      </c>
      <c r="C110" s="199" t="s">
        <v>88</v>
      </c>
      <c r="D110" s="200" t="s">
        <v>397</v>
      </c>
      <c r="E110" s="199">
        <v>155252</v>
      </c>
      <c r="F110" s="199" t="s">
        <v>405</v>
      </c>
      <c r="G110" s="199" t="s">
        <v>399</v>
      </c>
      <c r="H110" s="201">
        <v>214955.96</v>
      </c>
      <c r="I110" s="201">
        <v>484273.94</v>
      </c>
      <c r="J110" s="201">
        <v>214955.96</v>
      </c>
      <c r="K110" s="201">
        <v>484273.94</v>
      </c>
      <c r="L110" s="199" t="s">
        <v>88</v>
      </c>
      <c r="M110" s="199" t="s">
        <v>88</v>
      </c>
      <c r="N110" s="199" t="s">
        <v>406</v>
      </c>
      <c r="O110" s="199" t="s">
        <v>407</v>
      </c>
      <c r="P110" s="199" t="s">
        <v>88</v>
      </c>
      <c r="Q110" s="199" t="s">
        <v>88</v>
      </c>
      <c r="R110" s="199" t="s">
        <v>88</v>
      </c>
      <c r="S110" s="199" t="s">
        <v>88</v>
      </c>
      <c r="T110" s="199" t="s">
        <v>113</v>
      </c>
      <c r="U110" s="199" t="s">
        <v>508</v>
      </c>
      <c r="V110" s="199" t="s">
        <v>142</v>
      </c>
      <c r="W110" s="202" t="s">
        <v>88</v>
      </c>
      <c r="X110" s="203">
        <v>44474</v>
      </c>
      <c r="Y110" s="204">
        <v>0.35416666666666669</v>
      </c>
      <c r="Z110" s="203">
        <v>44474</v>
      </c>
      <c r="AA110" s="204">
        <v>0.66666666666666663</v>
      </c>
      <c r="AB110" s="199" t="s">
        <v>200</v>
      </c>
      <c r="AC110" s="199" t="s">
        <v>370</v>
      </c>
      <c r="AD110" s="205"/>
      <c r="AE110" s="274">
        <v>44474</v>
      </c>
      <c r="AF110" s="275">
        <v>0.35416666666666669</v>
      </c>
      <c r="AG110" s="276">
        <v>44474</v>
      </c>
      <c r="AH110" s="275">
        <v>0.57430555555555551</v>
      </c>
      <c r="AI110" s="276">
        <v>44474</v>
      </c>
      <c r="AJ110" s="275">
        <v>0.37777777777777777</v>
      </c>
      <c r="AK110" s="276">
        <v>44474</v>
      </c>
      <c r="AL110" s="275">
        <v>0.36736111111111108</v>
      </c>
      <c r="AM110" s="273" t="s">
        <v>396</v>
      </c>
      <c r="AN110" s="273" t="s">
        <v>419</v>
      </c>
      <c r="AO110" s="209"/>
      <c r="AP110" s="210"/>
      <c r="AQ110" s="67"/>
      <c r="AR110" s="216" t="str">
        <f t="shared" si="417"/>
        <v>Nu a fost afectat producator/consumator</v>
      </c>
      <c r="AS110" s="286" t="str">
        <f t="shared" si="418"/>
        <v>-</v>
      </c>
      <c r="AT110" s="287" t="str">
        <f t="shared" si="419"/>
        <v>-</v>
      </c>
      <c r="AU110" s="217" t="str">
        <f t="shared" si="420"/>
        <v>Nu a fost afectat producator/consumator</v>
      </c>
      <c r="AV110" s="286" t="str">
        <f t="shared" si="421"/>
        <v>-</v>
      </c>
      <c r="AW110" s="288" t="str">
        <f t="shared" si="422"/>
        <v>-</v>
      </c>
      <c r="AX110" s="216" t="str">
        <f t="shared" si="423"/>
        <v>Nu a fost afectat producator/consumator</v>
      </c>
      <c r="AY110" s="286" t="str">
        <f t="shared" si="424"/>
        <v>-</v>
      </c>
      <c r="AZ110" s="287" t="str">
        <f t="shared" si="425"/>
        <v>-</v>
      </c>
      <c r="BA110" s="57"/>
      <c r="BB110" s="57"/>
      <c r="BC110" s="57"/>
      <c r="BD110" s="57"/>
      <c r="BE110" s="57"/>
      <c r="BF110" s="216" t="str">
        <f t="shared" si="426"/>
        <v/>
      </c>
      <c r="BG110" s="212" t="str">
        <f t="shared" si="427"/>
        <v/>
      </c>
      <c r="BH110" s="215" t="str">
        <f t="shared" si="428"/>
        <v/>
      </c>
      <c r="BI110" s="216" t="str">
        <f t="shared" si="429"/>
        <v/>
      </c>
      <c r="BJ110" s="212" t="str">
        <f t="shared" si="430"/>
        <v/>
      </c>
      <c r="BK110" s="213" t="str">
        <f t="shared" si="431"/>
        <v/>
      </c>
      <c r="BL110" s="217" t="str">
        <f t="shared" si="432"/>
        <v/>
      </c>
      <c r="BM110" s="212" t="str">
        <f t="shared" si="433"/>
        <v/>
      </c>
      <c r="BN110" s="213" t="str">
        <f t="shared" si="434"/>
        <v/>
      </c>
    </row>
    <row r="111" spans="1:66" s="10" customFormat="1" ht="228" x14ac:dyDescent="0.25">
      <c r="A111" s="281">
        <f t="shared" si="317"/>
        <v>96</v>
      </c>
      <c r="B111" s="199" t="s">
        <v>81</v>
      </c>
      <c r="C111" s="199" t="s">
        <v>88</v>
      </c>
      <c r="D111" s="200" t="s">
        <v>397</v>
      </c>
      <c r="E111" s="199">
        <v>155305</v>
      </c>
      <c r="F111" s="199" t="s">
        <v>408</v>
      </c>
      <c r="G111" s="199" t="s">
        <v>399</v>
      </c>
      <c r="H111" s="201">
        <v>211961.9</v>
      </c>
      <c r="I111" s="201">
        <v>484303.83</v>
      </c>
      <c r="J111" s="201">
        <v>211961.9</v>
      </c>
      <c r="K111" s="201">
        <v>484303.83</v>
      </c>
      <c r="L111" s="199" t="s">
        <v>88</v>
      </c>
      <c r="M111" s="199" t="s">
        <v>88</v>
      </c>
      <c r="N111" s="199" t="s">
        <v>409</v>
      </c>
      <c r="O111" s="199" t="s">
        <v>408</v>
      </c>
      <c r="P111" s="199" t="s">
        <v>88</v>
      </c>
      <c r="Q111" s="199" t="s">
        <v>88</v>
      </c>
      <c r="R111" s="199" t="s">
        <v>88</v>
      </c>
      <c r="S111" s="199" t="s">
        <v>88</v>
      </c>
      <c r="T111" s="199" t="s">
        <v>113</v>
      </c>
      <c r="U111" s="199" t="s">
        <v>508</v>
      </c>
      <c r="V111" s="199" t="s">
        <v>142</v>
      </c>
      <c r="W111" s="202" t="s">
        <v>88</v>
      </c>
      <c r="X111" s="203">
        <v>44474</v>
      </c>
      <c r="Y111" s="204">
        <v>0.34097222222222223</v>
      </c>
      <c r="Z111" s="203">
        <v>44474</v>
      </c>
      <c r="AA111" s="204">
        <v>0.66666666666666663</v>
      </c>
      <c r="AB111" s="199" t="s">
        <v>200</v>
      </c>
      <c r="AC111" s="199" t="s">
        <v>370</v>
      </c>
      <c r="AD111" s="205"/>
      <c r="AE111" s="274">
        <v>44474</v>
      </c>
      <c r="AF111" s="275">
        <v>0.34097222222222223</v>
      </c>
      <c r="AG111" s="276">
        <v>44474</v>
      </c>
      <c r="AH111" s="275">
        <v>0.59375</v>
      </c>
      <c r="AI111" s="276">
        <v>44474</v>
      </c>
      <c r="AJ111" s="275">
        <v>0.37291666666666662</v>
      </c>
      <c r="AK111" s="276">
        <v>44474</v>
      </c>
      <c r="AL111" s="275">
        <v>0.35694444444444445</v>
      </c>
      <c r="AM111" s="273" t="s">
        <v>396</v>
      </c>
      <c r="AN111" s="273" t="s">
        <v>372</v>
      </c>
      <c r="AO111" s="209"/>
      <c r="AP111" s="210"/>
      <c r="AQ111" s="67"/>
      <c r="AR111" s="211">
        <f t="shared" si="417"/>
        <v>0.38333333336049691</v>
      </c>
      <c r="AS111" s="212">
        <f t="shared" si="418"/>
        <v>1</v>
      </c>
      <c r="AT111" s="213">
        <f t="shared" si="419"/>
        <v>1</v>
      </c>
      <c r="AU111" s="214">
        <f t="shared" si="420"/>
        <v>0.76666666672099382</v>
      </c>
      <c r="AV111" s="212">
        <f t="shared" si="421"/>
        <v>48</v>
      </c>
      <c r="AW111" s="215">
        <f t="shared" si="422"/>
        <v>48</v>
      </c>
      <c r="AX111" s="211">
        <f t="shared" si="423"/>
        <v>6.0666666667093523</v>
      </c>
      <c r="AY111" s="212">
        <f t="shared" si="424"/>
        <v>0</v>
      </c>
      <c r="AZ111" s="213">
        <f t="shared" si="425"/>
        <v>0</v>
      </c>
      <c r="BA111" s="57"/>
      <c r="BB111" s="57"/>
      <c r="BC111" s="57"/>
      <c r="BD111" s="57"/>
      <c r="BE111" s="57"/>
      <c r="BF111" s="216" t="str">
        <f t="shared" si="426"/>
        <v/>
      </c>
      <c r="BG111" s="212" t="str">
        <f t="shared" si="427"/>
        <v/>
      </c>
      <c r="BH111" s="215" t="str">
        <f t="shared" si="428"/>
        <v/>
      </c>
      <c r="BI111" s="216" t="str">
        <f t="shared" si="429"/>
        <v/>
      </c>
      <c r="BJ111" s="212" t="str">
        <f t="shared" si="430"/>
        <v/>
      </c>
      <c r="BK111" s="213" t="str">
        <f t="shared" si="431"/>
        <v/>
      </c>
      <c r="BL111" s="217" t="str">
        <f t="shared" si="432"/>
        <v/>
      </c>
      <c r="BM111" s="212" t="str">
        <f t="shared" si="433"/>
        <v/>
      </c>
      <c r="BN111" s="213" t="str">
        <f t="shared" si="434"/>
        <v/>
      </c>
    </row>
    <row r="112" spans="1:66" s="10" customFormat="1" ht="228" x14ac:dyDescent="0.25">
      <c r="A112" s="281">
        <f t="shared" si="317"/>
        <v>97</v>
      </c>
      <c r="B112" s="199" t="s">
        <v>81</v>
      </c>
      <c r="C112" s="199" t="s">
        <v>88</v>
      </c>
      <c r="D112" s="200" t="s">
        <v>397</v>
      </c>
      <c r="E112" s="199">
        <v>155270</v>
      </c>
      <c r="F112" s="199" t="s">
        <v>410</v>
      </c>
      <c r="G112" s="199" t="s">
        <v>399</v>
      </c>
      <c r="H112" s="201">
        <v>209730.02</v>
      </c>
      <c r="I112" s="201">
        <v>485196.96</v>
      </c>
      <c r="J112" s="201">
        <v>209730.02</v>
      </c>
      <c r="K112" s="201">
        <v>485196.96</v>
      </c>
      <c r="L112" s="199" t="s">
        <v>88</v>
      </c>
      <c r="M112" s="199" t="s">
        <v>88</v>
      </c>
      <c r="N112" s="199" t="s">
        <v>411</v>
      </c>
      <c r="O112" s="199" t="s">
        <v>412</v>
      </c>
      <c r="P112" s="199" t="s">
        <v>88</v>
      </c>
      <c r="Q112" s="199" t="s">
        <v>88</v>
      </c>
      <c r="R112" s="199" t="s">
        <v>88</v>
      </c>
      <c r="S112" s="199" t="s">
        <v>88</v>
      </c>
      <c r="T112" s="199" t="s">
        <v>113</v>
      </c>
      <c r="U112" s="199" t="s">
        <v>386</v>
      </c>
      <c r="V112" s="199" t="s">
        <v>142</v>
      </c>
      <c r="W112" s="202" t="s">
        <v>88</v>
      </c>
      <c r="X112" s="203">
        <v>44474</v>
      </c>
      <c r="Y112" s="204">
        <v>0.35625000000000001</v>
      </c>
      <c r="Z112" s="203">
        <v>44474</v>
      </c>
      <c r="AA112" s="204">
        <v>0.66666666666666663</v>
      </c>
      <c r="AB112" s="199" t="s">
        <v>200</v>
      </c>
      <c r="AC112" s="199" t="s">
        <v>370</v>
      </c>
      <c r="AD112" s="205"/>
      <c r="AE112" s="274">
        <v>44474</v>
      </c>
      <c r="AF112" s="275">
        <v>0.35625000000000001</v>
      </c>
      <c r="AG112" s="276">
        <v>44474</v>
      </c>
      <c r="AH112" s="275">
        <v>0.59027777777777779</v>
      </c>
      <c r="AI112" s="276">
        <v>44474</v>
      </c>
      <c r="AJ112" s="275">
        <v>0.37986111111111115</v>
      </c>
      <c r="AK112" s="276">
        <v>44474</v>
      </c>
      <c r="AL112" s="275">
        <v>0.37361111111111112</v>
      </c>
      <c r="AM112" s="273" t="s">
        <v>396</v>
      </c>
      <c r="AN112" s="273" t="s">
        <v>419</v>
      </c>
      <c r="AO112" s="209"/>
      <c r="AP112" s="210"/>
      <c r="AQ112" s="67"/>
      <c r="AR112" s="216" t="str">
        <f t="shared" si="417"/>
        <v>Nu a fost afectat producator/consumator</v>
      </c>
      <c r="AS112" s="286" t="str">
        <f t="shared" si="418"/>
        <v>-</v>
      </c>
      <c r="AT112" s="287" t="str">
        <f t="shared" si="419"/>
        <v>-</v>
      </c>
      <c r="AU112" s="217" t="str">
        <f t="shared" si="420"/>
        <v>Nu a fost afectat producator/consumator</v>
      </c>
      <c r="AV112" s="286" t="str">
        <f t="shared" si="421"/>
        <v>-</v>
      </c>
      <c r="AW112" s="288" t="str">
        <f t="shared" si="422"/>
        <v>-</v>
      </c>
      <c r="AX112" s="216" t="str">
        <f t="shared" si="423"/>
        <v>Nu a fost afectat producator/consumator</v>
      </c>
      <c r="AY112" s="286" t="str">
        <f t="shared" si="424"/>
        <v>-</v>
      </c>
      <c r="AZ112" s="287" t="str">
        <f t="shared" si="425"/>
        <v>-</v>
      </c>
      <c r="BA112" s="57"/>
      <c r="BB112" s="57"/>
      <c r="BC112" s="57"/>
      <c r="BD112" s="57"/>
      <c r="BE112" s="57"/>
      <c r="BF112" s="216" t="str">
        <f t="shared" si="426"/>
        <v/>
      </c>
      <c r="BG112" s="212" t="str">
        <f t="shared" si="427"/>
        <v/>
      </c>
      <c r="BH112" s="215" t="str">
        <f t="shared" si="428"/>
        <v/>
      </c>
      <c r="BI112" s="216" t="str">
        <f t="shared" si="429"/>
        <v/>
      </c>
      <c r="BJ112" s="212" t="str">
        <f t="shared" si="430"/>
        <v/>
      </c>
      <c r="BK112" s="213" t="str">
        <f t="shared" si="431"/>
        <v/>
      </c>
      <c r="BL112" s="217" t="str">
        <f t="shared" si="432"/>
        <v/>
      </c>
      <c r="BM112" s="212" t="str">
        <f t="shared" si="433"/>
        <v/>
      </c>
      <c r="BN112" s="213" t="str">
        <f t="shared" si="434"/>
        <v/>
      </c>
    </row>
    <row r="113" spans="1:66" s="10" customFormat="1" ht="228" x14ac:dyDescent="0.25">
      <c r="A113" s="281">
        <f t="shared" si="317"/>
        <v>98</v>
      </c>
      <c r="B113" s="199" t="s">
        <v>81</v>
      </c>
      <c r="C113" s="199" t="s">
        <v>88</v>
      </c>
      <c r="D113" s="200" t="s">
        <v>397</v>
      </c>
      <c r="E113" s="199">
        <v>155270</v>
      </c>
      <c r="F113" s="199" t="s">
        <v>410</v>
      </c>
      <c r="G113" s="199" t="s">
        <v>399</v>
      </c>
      <c r="H113" s="201">
        <v>211286.24</v>
      </c>
      <c r="I113" s="201">
        <v>484424.69</v>
      </c>
      <c r="J113" s="201">
        <v>211286.24</v>
      </c>
      <c r="K113" s="201">
        <v>484424.69</v>
      </c>
      <c r="L113" s="199" t="s">
        <v>88</v>
      </c>
      <c r="M113" s="199" t="s">
        <v>88</v>
      </c>
      <c r="N113" s="199" t="s">
        <v>413</v>
      </c>
      <c r="O113" s="199" t="s">
        <v>414</v>
      </c>
      <c r="P113" s="199" t="s">
        <v>88</v>
      </c>
      <c r="Q113" s="199" t="s">
        <v>88</v>
      </c>
      <c r="R113" s="199" t="s">
        <v>88</v>
      </c>
      <c r="S113" s="199" t="s">
        <v>88</v>
      </c>
      <c r="T113" s="199" t="s">
        <v>113</v>
      </c>
      <c r="U113" s="199" t="s">
        <v>508</v>
      </c>
      <c r="V113" s="199" t="s">
        <v>142</v>
      </c>
      <c r="W113" s="202" t="s">
        <v>88</v>
      </c>
      <c r="X113" s="203">
        <v>44474</v>
      </c>
      <c r="Y113" s="204">
        <v>0.34722222222222227</v>
      </c>
      <c r="Z113" s="203">
        <v>44474</v>
      </c>
      <c r="AA113" s="204">
        <v>0.66666666666666663</v>
      </c>
      <c r="AB113" s="199" t="s">
        <v>200</v>
      </c>
      <c r="AC113" s="199" t="s">
        <v>370</v>
      </c>
      <c r="AD113" s="205"/>
      <c r="AE113" s="274">
        <v>44474</v>
      </c>
      <c r="AF113" s="275">
        <v>0.34722222222222227</v>
      </c>
      <c r="AG113" s="276">
        <v>44474</v>
      </c>
      <c r="AH113" s="275">
        <v>0.60416666666666663</v>
      </c>
      <c r="AI113" s="276">
        <v>44474</v>
      </c>
      <c r="AJ113" s="275">
        <v>0.37638888888888888</v>
      </c>
      <c r="AK113" s="276">
        <v>44474</v>
      </c>
      <c r="AL113" s="275">
        <v>0.3659722222222222</v>
      </c>
      <c r="AM113" s="273" t="s">
        <v>396</v>
      </c>
      <c r="AN113" s="273" t="s">
        <v>419</v>
      </c>
      <c r="AO113" s="209"/>
      <c r="AP113" s="210"/>
      <c r="AQ113" s="67"/>
      <c r="AR113" s="216" t="str">
        <f t="shared" si="417"/>
        <v>Nu a fost afectat producator/consumator</v>
      </c>
      <c r="AS113" s="286" t="str">
        <f t="shared" si="418"/>
        <v>-</v>
      </c>
      <c r="AT113" s="287" t="str">
        <f t="shared" si="419"/>
        <v>-</v>
      </c>
      <c r="AU113" s="217" t="str">
        <f t="shared" si="420"/>
        <v>Nu a fost afectat producator/consumator</v>
      </c>
      <c r="AV113" s="286" t="str">
        <f t="shared" si="421"/>
        <v>-</v>
      </c>
      <c r="AW113" s="288" t="str">
        <f t="shared" si="422"/>
        <v>-</v>
      </c>
      <c r="AX113" s="216" t="str">
        <f t="shared" si="423"/>
        <v>Nu a fost afectat producator/consumator</v>
      </c>
      <c r="AY113" s="286" t="str">
        <f t="shared" si="424"/>
        <v>-</v>
      </c>
      <c r="AZ113" s="287" t="str">
        <f t="shared" si="425"/>
        <v>-</v>
      </c>
      <c r="BA113" s="57"/>
      <c r="BB113" s="57"/>
      <c r="BC113" s="57"/>
      <c r="BD113" s="57"/>
      <c r="BE113" s="57"/>
      <c r="BF113" s="216" t="str">
        <f t="shared" si="426"/>
        <v/>
      </c>
      <c r="BG113" s="212" t="str">
        <f t="shared" si="427"/>
        <v/>
      </c>
      <c r="BH113" s="215" t="str">
        <f t="shared" si="428"/>
        <v/>
      </c>
      <c r="BI113" s="216" t="str">
        <f t="shared" si="429"/>
        <v/>
      </c>
      <c r="BJ113" s="212" t="str">
        <f t="shared" si="430"/>
        <v/>
      </c>
      <c r="BK113" s="213" t="str">
        <f t="shared" si="431"/>
        <v/>
      </c>
      <c r="BL113" s="217" t="str">
        <f t="shared" si="432"/>
        <v/>
      </c>
      <c r="BM113" s="212" t="str">
        <f t="shared" si="433"/>
        <v/>
      </c>
      <c r="BN113" s="213" t="str">
        <f t="shared" si="434"/>
        <v/>
      </c>
    </row>
    <row r="114" spans="1:66" s="10" customFormat="1" ht="43.5" thickBot="1" x14ac:dyDescent="0.3">
      <c r="A114" s="125">
        <f t="shared" si="317"/>
        <v>99</v>
      </c>
      <c r="B114" s="126" t="s">
        <v>81</v>
      </c>
      <c r="C114" s="126" t="s">
        <v>88</v>
      </c>
      <c r="D114" s="127" t="s">
        <v>397</v>
      </c>
      <c r="E114" s="126">
        <v>155252</v>
      </c>
      <c r="F114" s="126" t="s">
        <v>405</v>
      </c>
      <c r="G114" s="126" t="s">
        <v>399</v>
      </c>
      <c r="H114" s="128">
        <v>214005.13</v>
      </c>
      <c r="I114" s="128">
        <v>485720.82</v>
      </c>
      <c r="J114" s="128">
        <v>214005.13</v>
      </c>
      <c r="K114" s="128">
        <v>485720.82</v>
      </c>
      <c r="L114" s="126" t="s">
        <v>88</v>
      </c>
      <c r="M114" s="126" t="s">
        <v>88</v>
      </c>
      <c r="N114" s="126" t="s">
        <v>415</v>
      </c>
      <c r="O114" s="126" t="s">
        <v>416</v>
      </c>
      <c r="P114" s="126" t="s">
        <v>88</v>
      </c>
      <c r="Q114" s="126" t="s">
        <v>88</v>
      </c>
      <c r="R114" s="126" t="s">
        <v>88</v>
      </c>
      <c r="S114" s="126" t="s">
        <v>88</v>
      </c>
      <c r="T114" s="126" t="s">
        <v>97</v>
      </c>
      <c r="U114" s="126" t="s">
        <v>418</v>
      </c>
      <c r="V114" s="126" t="s">
        <v>417</v>
      </c>
      <c r="W114" s="129" t="s">
        <v>88</v>
      </c>
      <c r="X114" s="130">
        <v>44474</v>
      </c>
      <c r="Y114" s="131">
        <v>0.34791666666666665</v>
      </c>
      <c r="Z114" s="130">
        <v>44474</v>
      </c>
      <c r="AA114" s="131">
        <v>0.66666666666666663</v>
      </c>
      <c r="AB114" s="126" t="s">
        <v>200</v>
      </c>
      <c r="AC114" s="126" t="s">
        <v>370</v>
      </c>
      <c r="AD114" s="132"/>
      <c r="AE114" s="282">
        <v>44474</v>
      </c>
      <c r="AF114" s="283">
        <v>0.34791666666666665</v>
      </c>
      <c r="AG114" s="284">
        <v>44474</v>
      </c>
      <c r="AH114" s="283">
        <v>0.63472222222222219</v>
      </c>
      <c r="AI114" s="284">
        <v>44474</v>
      </c>
      <c r="AJ114" s="283">
        <v>0.3743055555555555</v>
      </c>
      <c r="AK114" s="284">
        <v>44474</v>
      </c>
      <c r="AL114" s="283">
        <v>0.35972222222222222</v>
      </c>
      <c r="AM114" s="285" t="s">
        <v>396</v>
      </c>
      <c r="AN114" s="285" t="s">
        <v>372</v>
      </c>
      <c r="AO114" s="260"/>
      <c r="AP114" s="261"/>
      <c r="AQ114" s="67"/>
      <c r="AR114" s="262">
        <f t="shared" si="417"/>
        <v>0.28333333338377997</v>
      </c>
      <c r="AS114" s="263">
        <f t="shared" si="418"/>
        <v>1</v>
      </c>
      <c r="AT114" s="264">
        <f t="shared" si="419"/>
        <v>1</v>
      </c>
      <c r="AU114" s="265">
        <f t="shared" si="420"/>
        <v>0.63333333330228925</v>
      </c>
      <c r="AV114" s="263">
        <f t="shared" si="421"/>
        <v>1</v>
      </c>
      <c r="AW114" s="266">
        <f t="shared" si="422"/>
        <v>1</v>
      </c>
      <c r="AX114" s="262">
        <f t="shared" si="423"/>
        <v>6.8833333334187046</v>
      </c>
      <c r="AY114" s="263">
        <f t="shared" si="424"/>
        <v>0</v>
      </c>
      <c r="AZ114" s="264">
        <f t="shared" si="425"/>
        <v>0</v>
      </c>
      <c r="BA114" s="57"/>
      <c r="BB114" s="57"/>
      <c r="BC114" s="57"/>
      <c r="BD114" s="57"/>
      <c r="BE114" s="57"/>
      <c r="BF114" s="267" t="str">
        <f t="shared" si="426"/>
        <v/>
      </c>
      <c r="BG114" s="263" t="str">
        <f t="shared" si="427"/>
        <v/>
      </c>
      <c r="BH114" s="266" t="str">
        <f t="shared" si="428"/>
        <v/>
      </c>
      <c r="BI114" s="267" t="str">
        <f t="shared" si="429"/>
        <v/>
      </c>
      <c r="BJ114" s="263" t="str">
        <f t="shared" si="430"/>
        <v/>
      </c>
      <c r="BK114" s="264" t="str">
        <f t="shared" si="431"/>
        <v/>
      </c>
      <c r="BL114" s="268" t="str">
        <f t="shared" si="432"/>
        <v/>
      </c>
      <c r="BM114" s="263" t="str">
        <f t="shared" si="433"/>
        <v/>
      </c>
      <c r="BN114" s="264" t="str">
        <f t="shared" si="434"/>
        <v/>
      </c>
    </row>
    <row r="115" spans="1:66" s="10" customFormat="1" ht="228" x14ac:dyDescent="0.25">
      <c r="A115" s="281">
        <f t="shared" si="317"/>
        <v>100</v>
      </c>
      <c r="B115" s="199" t="s">
        <v>81</v>
      </c>
      <c r="C115" s="199" t="s">
        <v>88</v>
      </c>
      <c r="D115" s="200" t="s">
        <v>420</v>
      </c>
      <c r="E115" s="199">
        <v>145248</v>
      </c>
      <c r="F115" s="199" t="s">
        <v>421</v>
      </c>
      <c r="G115" s="199" t="s">
        <v>343</v>
      </c>
      <c r="H115" s="201">
        <v>417933.66</v>
      </c>
      <c r="I115" s="201">
        <v>500204.42</v>
      </c>
      <c r="J115" s="201">
        <v>417933.66</v>
      </c>
      <c r="K115" s="201">
        <v>500204.42</v>
      </c>
      <c r="L115" s="199" t="s">
        <v>88</v>
      </c>
      <c r="M115" s="199" t="s">
        <v>88</v>
      </c>
      <c r="N115" s="199" t="s">
        <v>422</v>
      </c>
      <c r="O115" s="199" t="s">
        <v>421</v>
      </c>
      <c r="P115" s="199" t="s">
        <v>88</v>
      </c>
      <c r="Q115" s="199" t="s">
        <v>88</v>
      </c>
      <c r="R115" s="199" t="s">
        <v>88</v>
      </c>
      <c r="S115" s="199" t="s">
        <v>88</v>
      </c>
      <c r="T115" s="199" t="s">
        <v>113</v>
      </c>
      <c r="U115" s="199" t="s">
        <v>508</v>
      </c>
      <c r="V115" s="199" t="s">
        <v>142</v>
      </c>
      <c r="W115" s="202" t="s">
        <v>88</v>
      </c>
      <c r="X115" s="203">
        <v>44474</v>
      </c>
      <c r="Y115" s="204">
        <v>0.33333333333333331</v>
      </c>
      <c r="Z115" s="203">
        <v>44474</v>
      </c>
      <c r="AA115" s="204">
        <v>0.66666666666666663</v>
      </c>
      <c r="AB115" s="199" t="s">
        <v>347</v>
      </c>
      <c r="AC115" s="199" t="s">
        <v>370</v>
      </c>
      <c r="AD115" s="205"/>
      <c r="AE115" s="274">
        <v>44474</v>
      </c>
      <c r="AF115" s="275">
        <v>0.33333333333333331</v>
      </c>
      <c r="AG115" s="276">
        <v>44474</v>
      </c>
      <c r="AH115" s="275">
        <v>0.6875</v>
      </c>
      <c r="AI115" s="276">
        <v>44474</v>
      </c>
      <c r="AJ115" s="275">
        <v>0.3527777777777778</v>
      </c>
      <c r="AK115" s="276">
        <v>44474</v>
      </c>
      <c r="AL115" s="275">
        <v>0.3430555555555555</v>
      </c>
      <c r="AM115" s="273" t="s">
        <v>423</v>
      </c>
      <c r="AN115" s="273" t="s">
        <v>372</v>
      </c>
      <c r="AO115" s="209"/>
      <c r="AP115" s="210"/>
      <c r="AQ115" s="67"/>
      <c r="AR115" s="211">
        <f t="shared" ref="AR115:AR118" si="435">IF(B115="X",IF(AN115="","Afectat sau NU?",IF(AN115="DA",IF(((AK115+AL115)-(AE115+AF115))*24&lt;-720,"Neinformat",((AK115+AL115)-(AE115+AF115))*24),"Nu a fost afectat producator/consumator")),"")</f>
        <v>0.23333333322079852</v>
      </c>
      <c r="AS115" s="212">
        <f t="shared" ref="AS115:AS118" si="436">IF(B115="X",IF(AN115="DA",IF(AR115&lt;6,LEN(TRIM(V115))-LEN(SUBSTITUTE(V115,CHAR(44),""))+1,0),"-"),"")</f>
        <v>1</v>
      </c>
      <c r="AT115" s="213">
        <f t="shared" ref="AT115:AT118" si="437">IF(B115="X",IF(AN115="DA",LEN(TRIM(V115))-LEN(SUBSTITUTE(V115,CHAR(44),""))+1,"-"),"")</f>
        <v>1</v>
      </c>
      <c r="AU115" s="214">
        <f t="shared" ref="AU115:AU118" si="438">IF(B115="X",IF(AN115="","Afectat sau NU?",IF(AN115="DA",IF(((AI115+AJ115)-(AE115+AF115))*24&lt;-720,"Neinformat",((AI115+AJ115)-(AE115+AF115))*24),"Nu a fost afectat producator/consumator")),"")</f>
        <v>0.46666666661622003</v>
      </c>
      <c r="AV115" s="212">
        <f t="shared" ref="AV115:AV118" si="439">IF(B115="X",IF(AN115="DA",IF(AU115&lt;6,LEN(TRIM(U115))-LEN(SUBSTITUTE(U115,CHAR(44),""))+1,0),"-"),"")</f>
        <v>48</v>
      </c>
      <c r="AW115" s="215">
        <f t="shared" ref="AW115:AW118" si="440">IF(B115="X",IF(AN115="DA",LEN(TRIM(U115))-LEN(SUBSTITUTE(U115,CHAR(44),""))+1,"-"),"")</f>
        <v>48</v>
      </c>
      <c r="AX115" s="211">
        <f t="shared" ref="AX115:AX118" si="441">IF(B115="X",IF(AN115="","Afectat sau NU?",IF(AN115="DA",((AG115+AH115)-(AE115+AF115))*24,"Nu a fost afectat producator/consumator")),"")</f>
        <v>8.4999999999417923</v>
      </c>
      <c r="AY115" s="212">
        <f t="shared" ref="AY115:AY118" si="442">IF(B115="X",IF(AN115="DA",IF(AX115&gt;24,IF(BA115="NU",0,LEN(TRIM(V115))-LEN(SUBSTITUTE(V115,CHAR(44),""))+1),0),"-"),"")</f>
        <v>0</v>
      </c>
      <c r="AZ115" s="213">
        <f t="shared" ref="AZ115:AZ118" si="443">IF(B115="X",IF(AN115="DA",IF(AX115&gt;24,LEN(TRIM(V115))-LEN(SUBSTITUTE(V115,CHAR(44),""))+1,0),"-"),"")</f>
        <v>0</v>
      </c>
      <c r="BA115" s="57"/>
      <c r="BB115" s="57"/>
      <c r="BC115" s="57"/>
      <c r="BD115" s="57"/>
      <c r="BE115" s="57"/>
      <c r="BF115" s="216" t="str">
        <f t="shared" ref="BF115:BF118" si="444">IF(C115="X",IF(AN115="","Afectat sau NU?",IF(AN115="DA",IF(AK115="","Neinformat",NETWORKDAYS(AK115+AL115,AE115+AF115,$BS$2:$BS$14)-2),"Nu a fost afectat producator/consumator")),"")</f>
        <v/>
      </c>
      <c r="BG115" s="212" t="str">
        <f t="shared" ref="BG115:BG118" si="445">IF(C115="X",IF(AN115="DA",IF(AND(BF115&gt;=5,AK115&lt;&gt;""),LEN(TRIM(V115))-LEN(SUBSTITUTE(V115,CHAR(44),""))+1,0),"-"),"")</f>
        <v/>
      </c>
      <c r="BH115" s="215" t="str">
        <f t="shared" ref="BH115:BH118" si="446">IF(C115="X",IF(AN115="DA",LEN(TRIM(V115))-LEN(SUBSTITUTE(V115,CHAR(44),""))+1,"-"),"")</f>
        <v/>
      </c>
      <c r="BI115" s="216" t="str">
        <f t="shared" ref="BI115:BI118" si="447">IF(C115="X",IF(AN115="","Afectat sau NU?",IF(AN115="DA",IF(AI115="","Neinformat",NETWORKDAYS(AI115+AJ115,AE115+AF115,$BS$2:$BS$14)-2),"Nu a fost afectat producator/consumator")),"")</f>
        <v/>
      </c>
      <c r="BJ115" s="212" t="str">
        <f t="shared" ref="BJ115:BJ118" si="448">IF(C115="X",IF(AN115="DA",IF(AND(BI115&gt;=5,AI115&lt;&gt;""),LEN(TRIM(U115))-LEN(SUBSTITUTE(U115,CHAR(44),""))+1,0),"-"),"")</f>
        <v/>
      </c>
      <c r="BK115" s="213" t="str">
        <f t="shared" ref="BK115:BK118" si="449">IF(C115="X",IF(AN115="DA",LEN(TRIM(U115))-LEN(SUBSTITUTE(U115,CHAR(44),""))+1,"-"),"")</f>
        <v/>
      </c>
      <c r="BL115" s="217" t="str">
        <f t="shared" ref="BL115:BL118" si="450">IF(C115="X",IF(AN115="","Afectat sau NU?",IF(AN115="DA",((AG115+AH115)-(Z115+AA115))*24,"Nu a fost afectat producator/consumator")),"")</f>
        <v/>
      </c>
      <c r="BM115" s="212" t="str">
        <f t="shared" ref="BM115:BM118" si="451">IF(C115="X",IF(AN115&lt;&gt;"DA","-",IF(AND(AN115="DA",BL115&lt;=0),LEN(TRIM(V115))-LEN(SUBSTITUTE(V115,CHAR(44),""))+1+LEN(TRIM(U115))-LEN(SUBSTITUTE(U115,CHAR(44),""))+1,0)),"")</f>
        <v/>
      </c>
      <c r="BN115" s="213" t="str">
        <f t="shared" ref="BN115:BN118" si="452">IF(C115="X",IF(AN115="DA",LEN(TRIM(V115))-LEN(SUBSTITUTE(V115,CHAR(44),""))+1+LEN(TRIM(U115))-LEN(SUBSTITUTE(U115,CHAR(44),""))+1,"-"),"")</f>
        <v/>
      </c>
    </row>
    <row r="116" spans="1:66" s="10" customFormat="1" ht="228" x14ac:dyDescent="0.25">
      <c r="A116" s="281">
        <f t="shared" si="317"/>
        <v>101</v>
      </c>
      <c r="B116" s="199" t="s">
        <v>81</v>
      </c>
      <c r="C116" s="199" t="s">
        <v>88</v>
      </c>
      <c r="D116" s="200" t="s">
        <v>420</v>
      </c>
      <c r="E116" s="199">
        <v>145266</v>
      </c>
      <c r="F116" s="199" t="s">
        <v>424</v>
      </c>
      <c r="G116" s="199" t="s">
        <v>343</v>
      </c>
      <c r="H116" s="201">
        <v>414493.32</v>
      </c>
      <c r="I116" s="201">
        <v>498285.07</v>
      </c>
      <c r="J116" s="201">
        <v>414493.32</v>
      </c>
      <c r="K116" s="201">
        <v>498285.07</v>
      </c>
      <c r="L116" s="199" t="s">
        <v>88</v>
      </c>
      <c r="M116" s="199" t="s">
        <v>88</v>
      </c>
      <c r="N116" s="199" t="s">
        <v>425</v>
      </c>
      <c r="O116" s="199" t="s">
        <v>424</v>
      </c>
      <c r="P116" s="199" t="s">
        <v>88</v>
      </c>
      <c r="Q116" s="199" t="s">
        <v>88</v>
      </c>
      <c r="R116" s="199" t="s">
        <v>88</v>
      </c>
      <c r="S116" s="199" t="s">
        <v>88</v>
      </c>
      <c r="T116" s="199" t="s">
        <v>113</v>
      </c>
      <c r="U116" s="199" t="s">
        <v>508</v>
      </c>
      <c r="V116" s="199" t="s">
        <v>142</v>
      </c>
      <c r="W116" s="202" t="s">
        <v>88</v>
      </c>
      <c r="X116" s="203">
        <v>44474</v>
      </c>
      <c r="Y116" s="204">
        <v>0.33333333333333331</v>
      </c>
      <c r="Z116" s="203">
        <v>44474</v>
      </c>
      <c r="AA116" s="204">
        <v>0.66666666666666663</v>
      </c>
      <c r="AB116" s="199" t="s">
        <v>347</v>
      </c>
      <c r="AC116" s="199" t="s">
        <v>370</v>
      </c>
      <c r="AD116" s="205"/>
      <c r="AE116" s="274">
        <v>44474</v>
      </c>
      <c r="AF116" s="275">
        <v>0.33333333333333331</v>
      </c>
      <c r="AG116" s="276">
        <v>44474</v>
      </c>
      <c r="AH116" s="275">
        <v>0.6875</v>
      </c>
      <c r="AI116" s="276">
        <v>44474</v>
      </c>
      <c r="AJ116" s="275">
        <v>0.3527777777777778</v>
      </c>
      <c r="AK116" s="276">
        <v>44474</v>
      </c>
      <c r="AL116" s="275">
        <v>0.3430555555555555</v>
      </c>
      <c r="AM116" s="273" t="s">
        <v>423</v>
      </c>
      <c r="AN116" s="273" t="s">
        <v>372</v>
      </c>
      <c r="AO116" s="209"/>
      <c r="AP116" s="210"/>
      <c r="AQ116" s="67"/>
      <c r="AR116" s="216">
        <f t="shared" si="435"/>
        <v>0.23333333322079852</v>
      </c>
      <c r="AS116" s="286">
        <f t="shared" si="436"/>
        <v>1</v>
      </c>
      <c r="AT116" s="287">
        <f t="shared" si="437"/>
        <v>1</v>
      </c>
      <c r="AU116" s="217">
        <f t="shared" si="438"/>
        <v>0.46666666661622003</v>
      </c>
      <c r="AV116" s="286">
        <f t="shared" si="439"/>
        <v>48</v>
      </c>
      <c r="AW116" s="288">
        <f t="shared" si="440"/>
        <v>48</v>
      </c>
      <c r="AX116" s="216">
        <f t="shared" si="441"/>
        <v>8.4999999999417923</v>
      </c>
      <c r="AY116" s="286">
        <f t="shared" si="442"/>
        <v>0</v>
      </c>
      <c r="AZ116" s="287">
        <f t="shared" si="443"/>
        <v>0</v>
      </c>
      <c r="BA116" s="57"/>
      <c r="BB116" s="57"/>
      <c r="BC116" s="57"/>
      <c r="BD116" s="57"/>
      <c r="BE116" s="57"/>
      <c r="BF116" s="216" t="str">
        <f t="shared" si="444"/>
        <v/>
      </c>
      <c r="BG116" s="212" t="str">
        <f t="shared" si="445"/>
        <v/>
      </c>
      <c r="BH116" s="215" t="str">
        <f t="shared" si="446"/>
        <v/>
      </c>
      <c r="BI116" s="216" t="str">
        <f t="shared" si="447"/>
        <v/>
      </c>
      <c r="BJ116" s="212" t="str">
        <f t="shared" si="448"/>
        <v/>
      </c>
      <c r="BK116" s="213" t="str">
        <f t="shared" si="449"/>
        <v/>
      </c>
      <c r="BL116" s="217" t="str">
        <f t="shared" si="450"/>
        <v/>
      </c>
      <c r="BM116" s="212" t="str">
        <f t="shared" si="451"/>
        <v/>
      </c>
      <c r="BN116" s="213" t="str">
        <f t="shared" si="452"/>
        <v/>
      </c>
    </row>
    <row r="117" spans="1:66" s="10" customFormat="1" ht="228" x14ac:dyDescent="0.25">
      <c r="A117" s="281">
        <f t="shared" si="317"/>
        <v>102</v>
      </c>
      <c r="B117" s="199" t="s">
        <v>81</v>
      </c>
      <c r="C117" s="199" t="s">
        <v>88</v>
      </c>
      <c r="D117" s="200" t="s">
        <v>420</v>
      </c>
      <c r="E117" s="199">
        <v>145239</v>
      </c>
      <c r="F117" s="199" t="s">
        <v>426</v>
      </c>
      <c r="G117" s="199" t="s">
        <v>343</v>
      </c>
      <c r="H117" s="201">
        <v>414787.47</v>
      </c>
      <c r="I117" s="201">
        <v>501461.26</v>
      </c>
      <c r="J117" s="201">
        <v>414787.47</v>
      </c>
      <c r="K117" s="201">
        <v>501461.26</v>
      </c>
      <c r="L117" s="199" t="s">
        <v>88</v>
      </c>
      <c r="M117" s="199" t="s">
        <v>88</v>
      </c>
      <c r="N117" s="199" t="s">
        <v>427</v>
      </c>
      <c r="O117" s="199" t="s">
        <v>426</v>
      </c>
      <c r="P117" s="199" t="s">
        <v>88</v>
      </c>
      <c r="Q117" s="199" t="s">
        <v>88</v>
      </c>
      <c r="R117" s="199" t="s">
        <v>88</v>
      </c>
      <c r="S117" s="199" t="s">
        <v>88</v>
      </c>
      <c r="T117" s="199" t="s">
        <v>113</v>
      </c>
      <c r="U117" s="199" t="s">
        <v>508</v>
      </c>
      <c r="V117" s="199" t="s">
        <v>142</v>
      </c>
      <c r="W117" s="202" t="s">
        <v>88</v>
      </c>
      <c r="X117" s="203">
        <v>44474</v>
      </c>
      <c r="Y117" s="204">
        <v>0.33333333333333331</v>
      </c>
      <c r="Z117" s="203">
        <v>44474</v>
      </c>
      <c r="AA117" s="204">
        <v>0.66666666666666663</v>
      </c>
      <c r="AB117" s="199" t="s">
        <v>347</v>
      </c>
      <c r="AC117" s="199" t="s">
        <v>370</v>
      </c>
      <c r="AD117" s="205"/>
      <c r="AE117" s="274">
        <v>44474</v>
      </c>
      <c r="AF117" s="275">
        <v>0.33333333333333331</v>
      </c>
      <c r="AG117" s="276">
        <v>44474</v>
      </c>
      <c r="AH117" s="275">
        <v>0.6875</v>
      </c>
      <c r="AI117" s="276">
        <v>44474</v>
      </c>
      <c r="AJ117" s="275">
        <v>0.3527777777777778</v>
      </c>
      <c r="AK117" s="276">
        <v>44474</v>
      </c>
      <c r="AL117" s="275">
        <v>0.3430555555555555</v>
      </c>
      <c r="AM117" s="273" t="s">
        <v>423</v>
      </c>
      <c r="AN117" s="273" t="s">
        <v>372</v>
      </c>
      <c r="AO117" s="209"/>
      <c r="AP117" s="210"/>
      <c r="AQ117" s="67"/>
      <c r="AR117" s="216">
        <f t="shared" si="435"/>
        <v>0.23333333322079852</v>
      </c>
      <c r="AS117" s="286">
        <f t="shared" si="436"/>
        <v>1</v>
      </c>
      <c r="AT117" s="287">
        <f t="shared" si="437"/>
        <v>1</v>
      </c>
      <c r="AU117" s="217">
        <f t="shared" si="438"/>
        <v>0.46666666661622003</v>
      </c>
      <c r="AV117" s="286">
        <f t="shared" si="439"/>
        <v>48</v>
      </c>
      <c r="AW117" s="288">
        <f t="shared" si="440"/>
        <v>48</v>
      </c>
      <c r="AX117" s="216">
        <f t="shared" si="441"/>
        <v>8.4999999999417923</v>
      </c>
      <c r="AY117" s="286">
        <f t="shared" si="442"/>
        <v>0</v>
      </c>
      <c r="AZ117" s="287">
        <f t="shared" si="443"/>
        <v>0</v>
      </c>
      <c r="BA117" s="57"/>
      <c r="BB117" s="57"/>
      <c r="BC117" s="57"/>
      <c r="BD117" s="57"/>
      <c r="BE117" s="57"/>
      <c r="BF117" s="216" t="str">
        <f t="shared" si="444"/>
        <v/>
      </c>
      <c r="BG117" s="212" t="str">
        <f t="shared" si="445"/>
        <v/>
      </c>
      <c r="BH117" s="215" t="str">
        <f t="shared" si="446"/>
        <v/>
      </c>
      <c r="BI117" s="216" t="str">
        <f t="shared" si="447"/>
        <v/>
      </c>
      <c r="BJ117" s="212" t="str">
        <f t="shared" si="448"/>
        <v/>
      </c>
      <c r="BK117" s="213" t="str">
        <f t="shared" si="449"/>
        <v/>
      </c>
      <c r="BL117" s="217" t="str">
        <f t="shared" si="450"/>
        <v/>
      </c>
      <c r="BM117" s="212" t="str">
        <f t="shared" si="451"/>
        <v/>
      </c>
      <c r="BN117" s="213" t="str">
        <f t="shared" si="452"/>
        <v/>
      </c>
    </row>
    <row r="118" spans="1:66" s="10" customFormat="1" ht="15" thickBot="1" x14ac:dyDescent="0.3">
      <c r="A118" s="125">
        <f t="shared" si="317"/>
        <v>103</v>
      </c>
      <c r="B118" s="126" t="s">
        <v>81</v>
      </c>
      <c r="C118" s="126" t="s">
        <v>88</v>
      </c>
      <c r="D118" s="127" t="s">
        <v>420</v>
      </c>
      <c r="E118" s="126">
        <v>144820</v>
      </c>
      <c r="F118" s="126" t="s">
        <v>428</v>
      </c>
      <c r="G118" s="126" t="s">
        <v>343</v>
      </c>
      <c r="H118" s="128">
        <v>418496.58</v>
      </c>
      <c r="I118" s="128">
        <v>500170.58</v>
      </c>
      <c r="J118" s="128">
        <v>418496.58</v>
      </c>
      <c r="K118" s="128">
        <v>500170.58</v>
      </c>
      <c r="L118" s="126" t="s">
        <v>88</v>
      </c>
      <c r="M118" s="126" t="s">
        <v>88</v>
      </c>
      <c r="N118" s="126" t="s">
        <v>88</v>
      </c>
      <c r="O118" s="126" t="s">
        <v>88</v>
      </c>
      <c r="P118" s="126" t="s">
        <v>88</v>
      </c>
      <c r="Q118" s="126" t="s">
        <v>88</v>
      </c>
      <c r="R118" s="126" t="s">
        <v>429</v>
      </c>
      <c r="S118" s="126" t="s">
        <v>428</v>
      </c>
      <c r="T118" s="126" t="s">
        <v>345</v>
      </c>
      <c r="U118" s="126" t="s">
        <v>346</v>
      </c>
      <c r="V118" s="126" t="s">
        <v>346</v>
      </c>
      <c r="W118" s="129" t="s">
        <v>88</v>
      </c>
      <c r="X118" s="130">
        <v>44474</v>
      </c>
      <c r="Y118" s="131">
        <v>0.33333333333333331</v>
      </c>
      <c r="Z118" s="130">
        <v>44474</v>
      </c>
      <c r="AA118" s="131">
        <v>0.66666666666666663</v>
      </c>
      <c r="AB118" s="126" t="s">
        <v>347</v>
      </c>
      <c r="AC118" s="126" t="s">
        <v>370</v>
      </c>
      <c r="AD118" s="132"/>
      <c r="AE118" s="282">
        <v>44474</v>
      </c>
      <c r="AF118" s="283">
        <v>0.33333333333333331</v>
      </c>
      <c r="AG118" s="284">
        <v>44474</v>
      </c>
      <c r="AH118" s="283">
        <v>0.6875</v>
      </c>
      <c r="AI118" s="284">
        <v>44474</v>
      </c>
      <c r="AJ118" s="283">
        <v>0.35694444444444445</v>
      </c>
      <c r="AK118" s="284">
        <v>44474</v>
      </c>
      <c r="AL118" s="283">
        <v>0.35000000000000003</v>
      </c>
      <c r="AM118" s="285" t="s">
        <v>423</v>
      </c>
      <c r="AN118" s="285" t="s">
        <v>372</v>
      </c>
      <c r="AO118" s="260"/>
      <c r="AP118" s="261"/>
      <c r="AQ118" s="67"/>
      <c r="AR118" s="262">
        <f t="shared" si="435"/>
        <v>0.39999999990686774</v>
      </c>
      <c r="AS118" s="263">
        <f t="shared" si="436"/>
        <v>1</v>
      </c>
      <c r="AT118" s="264">
        <f t="shared" si="437"/>
        <v>1</v>
      </c>
      <c r="AU118" s="265">
        <f t="shared" si="438"/>
        <v>0.56666666659293696</v>
      </c>
      <c r="AV118" s="263">
        <f t="shared" si="439"/>
        <v>1</v>
      </c>
      <c r="AW118" s="266">
        <f t="shared" si="440"/>
        <v>1</v>
      </c>
      <c r="AX118" s="262">
        <f t="shared" si="441"/>
        <v>8.4999999999417923</v>
      </c>
      <c r="AY118" s="263">
        <f t="shared" si="442"/>
        <v>0</v>
      </c>
      <c r="AZ118" s="264">
        <f t="shared" si="443"/>
        <v>0</v>
      </c>
      <c r="BA118" s="57"/>
      <c r="BB118" s="57"/>
      <c r="BC118" s="57"/>
      <c r="BD118" s="57"/>
      <c r="BE118" s="57"/>
      <c r="BF118" s="267" t="str">
        <f t="shared" si="444"/>
        <v/>
      </c>
      <c r="BG118" s="263" t="str">
        <f t="shared" si="445"/>
        <v/>
      </c>
      <c r="BH118" s="266" t="str">
        <f t="shared" si="446"/>
        <v/>
      </c>
      <c r="BI118" s="267" t="str">
        <f t="shared" si="447"/>
        <v/>
      </c>
      <c r="BJ118" s="263" t="str">
        <f t="shared" si="448"/>
        <v/>
      </c>
      <c r="BK118" s="264" t="str">
        <f t="shared" si="449"/>
        <v/>
      </c>
      <c r="BL118" s="268" t="str">
        <f t="shared" si="450"/>
        <v/>
      </c>
      <c r="BM118" s="263" t="str">
        <f t="shared" si="451"/>
        <v/>
      </c>
      <c r="BN118" s="264" t="str">
        <f t="shared" si="452"/>
        <v/>
      </c>
    </row>
    <row r="119" spans="1:66" s="10" customFormat="1" ht="72" thickBot="1" x14ac:dyDescent="0.3">
      <c r="A119" s="139">
        <f t="shared" si="317"/>
        <v>104</v>
      </c>
      <c r="B119" s="140" t="s">
        <v>81</v>
      </c>
      <c r="C119" s="140" t="s">
        <v>88</v>
      </c>
      <c r="D119" s="141" t="s">
        <v>430</v>
      </c>
      <c r="E119" s="140">
        <v>97820</v>
      </c>
      <c r="F119" s="140" t="s">
        <v>431</v>
      </c>
      <c r="G119" s="140" t="s">
        <v>213</v>
      </c>
      <c r="H119" s="150">
        <v>640467.09</v>
      </c>
      <c r="I119" s="150">
        <v>618333.38</v>
      </c>
      <c r="J119" s="150">
        <v>640467.09</v>
      </c>
      <c r="K119" s="150">
        <v>618333.38</v>
      </c>
      <c r="L119" s="140" t="s">
        <v>88</v>
      </c>
      <c r="M119" s="140" t="s">
        <v>88</v>
      </c>
      <c r="N119" s="140" t="s">
        <v>432</v>
      </c>
      <c r="O119" s="140" t="s">
        <v>431</v>
      </c>
      <c r="P119" s="140" t="s">
        <v>88</v>
      </c>
      <c r="Q119" s="140" t="s">
        <v>88</v>
      </c>
      <c r="R119" s="140" t="s">
        <v>88</v>
      </c>
      <c r="S119" s="140" t="s">
        <v>88</v>
      </c>
      <c r="T119" s="140" t="s">
        <v>113</v>
      </c>
      <c r="U119" s="140" t="s">
        <v>434</v>
      </c>
      <c r="V119" s="140" t="s">
        <v>433</v>
      </c>
      <c r="W119" s="149" t="s">
        <v>88</v>
      </c>
      <c r="X119" s="142">
        <v>44474</v>
      </c>
      <c r="Y119" s="143">
        <v>0.48680555555555555</v>
      </c>
      <c r="Z119" s="142">
        <v>44475</v>
      </c>
      <c r="AA119" s="143">
        <v>0.83333333333333337</v>
      </c>
      <c r="AB119" s="140" t="s">
        <v>90</v>
      </c>
      <c r="AC119" s="140" t="s">
        <v>370</v>
      </c>
      <c r="AD119" s="163"/>
      <c r="AE119" s="269">
        <v>44474</v>
      </c>
      <c r="AF119" s="270">
        <v>0.48680555555555555</v>
      </c>
      <c r="AG119" s="271">
        <v>44475</v>
      </c>
      <c r="AH119" s="270">
        <v>0.71736111111111101</v>
      </c>
      <c r="AI119" s="271">
        <v>44474</v>
      </c>
      <c r="AJ119" s="270">
        <v>0.50416666666666665</v>
      </c>
      <c r="AK119" s="271">
        <v>44474</v>
      </c>
      <c r="AL119" s="270">
        <v>0.5</v>
      </c>
      <c r="AM119" s="272" t="s">
        <v>435</v>
      </c>
      <c r="AN119" s="272" t="s">
        <v>372</v>
      </c>
      <c r="AO119" s="147"/>
      <c r="AP119" s="148"/>
      <c r="AQ119" s="67"/>
      <c r="AR119" s="161">
        <f t="shared" ref="AR119" si="453">IF(B119="X",IF(AN119="","Afectat sau NU?",IF(AN119="DA",IF(((AK119+AL119)-(AE119+AF119))*24&lt;-720,"Neinformat",((AK119+AL119)-(AE119+AF119))*24),"Nu a fost afectat producator/consumator")),"")</f>
        <v>0.31666666665114462</v>
      </c>
      <c r="AS119" s="289">
        <f t="shared" ref="AS119" si="454">IF(B119="X",IF(AN119="DA",IF(AR119&lt;6,LEN(TRIM(V119))-LEN(SUBSTITUTE(V119,CHAR(44),""))+1,0),"-"),"")</f>
        <v>1</v>
      </c>
      <c r="AT119" s="290">
        <f t="shared" ref="AT119" si="455">IF(B119="X",IF(AN119="DA",LEN(TRIM(V119))-LEN(SUBSTITUTE(V119,CHAR(44),""))+1,"-"),"")</f>
        <v>1</v>
      </c>
      <c r="AU119" s="197">
        <f t="shared" ref="AU119" si="456">IF(B119="X",IF(AN119="","Afectat sau NU?",IF(AN119="DA",IF(((AI119+AJ119)-(AE119+AF119))*24&lt;-720,"Neinformat",((AI119+AJ119)-(AE119+AF119))*24),"Nu a fost afectat producator/consumator")),"")</f>
        <v>0.41666666662786156</v>
      </c>
      <c r="AV119" s="289">
        <f t="shared" ref="AV119" si="457">IF(B119="X",IF(AN119="DA",IF(AU119&lt;6,LEN(TRIM(U119))-LEN(SUBSTITUTE(U119,CHAR(44),""))+1,0),"-"),"")</f>
        <v>13</v>
      </c>
      <c r="AW119" s="291">
        <f t="shared" ref="AW119" si="458">IF(B119="X",IF(AN119="DA",LEN(TRIM(U119))-LEN(SUBSTITUTE(U119,CHAR(44),""))+1,"-"),"")</f>
        <v>13</v>
      </c>
      <c r="AX119" s="161">
        <f t="shared" ref="AX119" si="459">IF(B119="X",IF(AN119="","Afectat sau NU?",IF(AN119="DA",((AG119+AH119)-(AE119+AF119))*24,"Nu a fost afectat producator/consumator")),"")</f>
        <v>29.53333333338378</v>
      </c>
      <c r="AY119" s="289">
        <f t="shared" ref="AY119" si="460">IF(B119="X",IF(AN119="DA",IF(AX119&gt;24,IF(BA119="NU",0,LEN(TRIM(V119))-LEN(SUBSTITUTE(V119,CHAR(44),""))+1),0),"-"),"")</f>
        <v>1</v>
      </c>
      <c r="AZ119" s="290">
        <f t="shared" ref="AZ119" si="461">IF(B119="X",IF(AN119="DA",IF(AX119&gt;24,LEN(TRIM(V119))-LEN(SUBSTITUTE(V119,CHAR(44),""))+1,0),"-"),"")</f>
        <v>1</v>
      </c>
      <c r="BA119" s="57" t="s">
        <v>372</v>
      </c>
      <c r="BB119" s="57"/>
      <c r="BC119" s="57"/>
      <c r="BD119" s="57"/>
      <c r="BE119" s="57"/>
      <c r="BF119" s="161" t="str">
        <f t="shared" ref="BF119" si="462">IF(C119="X",IF(AN119="","Afectat sau NU?",IF(AN119="DA",IF(AK119="","Neinformat",NETWORKDAYS(AK119+AL119,AE119+AF119,$BS$2:$BS$14)-2),"Nu a fost afectat producator/consumator")),"")</f>
        <v/>
      </c>
      <c r="BG119" s="159" t="str">
        <f t="shared" ref="BG119" si="463">IF(C119="X",IF(AN119="DA",IF(AND(BF119&gt;=5,AK119&lt;&gt;""),LEN(TRIM(V119))-LEN(SUBSTITUTE(V119,CHAR(44),""))+1,0),"-"),"")</f>
        <v/>
      </c>
      <c r="BH119" s="191" t="str">
        <f t="shared" ref="BH119" si="464">IF(C119="X",IF(AN119="DA",LEN(TRIM(V119))-LEN(SUBSTITUTE(V119,CHAR(44),""))+1,"-"),"")</f>
        <v/>
      </c>
      <c r="BI119" s="161" t="str">
        <f t="shared" ref="BI119" si="465">IF(C119="X",IF(AN119="","Afectat sau NU?",IF(AN119="DA",IF(AI119="","Neinformat",NETWORKDAYS(AI119+AJ119,AE119+AF119,$BS$2:$BS$14)-2),"Nu a fost afectat producator/consumator")),"")</f>
        <v/>
      </c>
      <c r="BJ119" s="159" t="str">
        <f t="shared" ref="BJ119" si="466">IF(C119="X",IF(AN119="DA",IF(AND(BI119&gt;=5,AI119&lt;&gt;""),LEN(TRIM(U119))-LEN(SUBSTITUTE(U119,CHAR(44),""))+1,0),"-"),"")</f>
        <v/>
      </c>
      <c r="BK119" s="160" t="str">
        <f t="shared" ref="BK119" si="467">IF(C119="X",IF(AN119="DA",LEN(TRIM(U119))-LEN(SUBSTITUTE(U119,CHAR(44),""))+1,"-"),"")</f>
        <v/>
      </c>
      <c r="BL119" s="197" t="str">
        <f t="shared" ref="BL119" si="468">IF(C119="X",IF(AN119="","Afectat sau NU?",IF(AN119="DA",((AG119+AH119)-(Z119+AA119))*24,"Nu a fost afectat producator/consumator")),"")</f>
        <v/>
      </c>
      <c r="BM119" s="159" t="str">
        <f t="shared" ref="BM119" si="469">IF(C119="X",IF(AN119&lt;&gt;"DA","-",IF(AND(AN119="DA",BL119&lt;=0),LEN(TRIM(V119))-LEN(SUBSTITUTE(V119,CHAR(44),""))+1+LEN(TRIM(U119))-LEN(SUBSTITUTE(U119,CHAR(44),""))+1,0)),"")</f>
        <v/>
      </c>
      <c r="BN119" s="160" t="str">
        <f t="shared" ref="BN119" si="470">IF(C119="X",IF(AN119="DA",LEN(TRIM(V119))-LEN(SUBSTITUTE(V119,CHAR(44),""))+1+LEN(TRIM(U119))-LEN(SUBSTITUTE(U119,CHAR(44),""))+1,"-"),"")</f>
        <v/>
      </c>
    </row>
    <row r="120" spans="1:66" s="10" customFormat="1" ht="72" thickBot="1" x14ac:dyDescent="0.3">
      <c r="A120" s="58">
        <f t="shared" si="317"/>
        <v>105</v>
      </c>
      <c r="B120" s="59" t="s">
        <v>81</v>
      </c>
      <c r="C120" s="59" t="s">
        <v>88</v>
      </c>
      <c r="D120" s="60" t="s">
        <v>455</v>
      </c>
      <c r="E120" s="59">
        <v>120913</v>
      </c>
      <c r="F120" s="59" t="s">
        <v>436</v>
      </c>
      <c r="G120" s="59" t="s">
        <v>157</v>
      </c>
      <c r="H120" s="61">
        <v>641447.97</v>
      </c>
      <c r="I120" s="61">
        <v>609975.43999999994</v>
      </c>
      <c r="J120" s="61">
        <v>641447.97</v>
      </c>
      <c r="K120" s="61">
        <v>609975.43999999994</v>
      </c>
      <c r="L120" s="59" t="s">
        <v>88</v>
      </c>
      <c r="M120" s="59" t="s">
        <v>88</v>
      </c>
      <c r="N120" s="59" t="s">
        <v>437</v>
      </c>
      <c r="O120" s="59" t="s">
        <v>436</v>
      </c>
      <c r="P120" s="59" t="s">
        <v>88</v>
      </c>
      <c r="Q120" s="59" t="s">
        <v>88</v>
      </c>
      <c r="R120" s="59" t="s">
        <v>88</v>
      </c>
      <c r="S120" s="59" t="s">
        <v>88</v>
      </c>
      <c r="T120" s="59" t="s">
        <v>113</v>
      </c>
      <c r="U120" s="59" t="s">
        <v>443</v>
      </c>
      <c r="V120" s="59" t="s">
        <v>440</v>
      </c>
      <c r="W120" s="62" t="s">
        <v>88</v>
      </c>
      <c r="X120" s="63">
        <v>44476</v>
      </c>
      <c r="Y120" s="64">
        <v>0.39583333333333331</v>
      </c>
      <c r="Z120" s="63">
        <v>44476</v>
      </c>
      <c r="AA120" s="64">
        <v>0.58333333333333337</v>
      </c>
      <c r="AB120" s="59" t="s">
        <v>90</v>
      </c>
      <c r="AC120" s="59" t="s">
        <v>370</v>
      </c>
      <c r="AD120" s="133"/>
      <c r="AE120" s="277">
        <v>44476</v>
      </c>
      <c r="AF120" s="278">
        <v>0.39583333333333331</v>
      </c>
      <c r="AG120" s="279">
        <v>44476</v>
      </c>
      <c r="AH120" s="278">
        <v>0.58333333333333337</v>
      </c>
      <c r="AI120" s="279">
        <v>44476</v>
      </c>
      <c r="AJ120" s="278">
        <v>0.58263888888888882</v>
      </c>
      <c r="AK120" s="279">
        <v>44476</v>
      </c>
      <c r="AL120" s="278">
        <v>0.57708333333333328</v>
      </c>
      <c r="AM120" s="280" t="s">
        <v>88</v>
      </c>
      <c r="AN120" s="280" t="s">
        <v>372</v>
      </c>
      <c r="AO120" s="138"/>
      <c r="AP120" s="66"/>
      <c r="AQ120" s="67"/>
      <c r="AR120" s="71">
        <f t="shared" ref="AR120:AR122" si="471">IF(B120="X",IF(AN120="","Afectat sau NU?",IF(AN120="DA",IF(((AK120+AL120)-(AE120+AF120))*24&lt;-720,"Neinformat",((AK120+AL120)-(AE120+AF120))*24),"Nu a fost afectat producator/consumator")),"")</f>
        <v>4.3499999998603016</v>
      </c>
      <c r="AS120" s="295">
        <f t="shared" ref="AS120:AS122" si="472">IF(B120="X",IF(AN120="DA",IF(AR120&lt;6,LEN(TRIM(V120))-LEN(SUBSTITUTE(V120,CHAR(44),""))+1,0),"-"),"")</f>
        <v>1</v>
      </c>
      <c r="AT120" s="296">
        <f t="shared" ref="AT120:AT122" si="473">IF(B120="X",IF(AN120="DA",LEN(TRIM(V120))-LEN(SUBSTITUTE(V120,CHAR(44),""))+1,"-"),"")</f>
        <v>1</v>
      </c>
      <c r="AU120" s="426">
        <f t="shared" ref="AU120:AU122" si="474">IF(B120="X",IF(AN120="","Afectat sau NU?",IF(AN120="DA",IF(((AI120+AJ120)-(AE120+AF120))*24&lt;-720,"Neinformat",((AI120+AJ120)-(AE120+AF120))*24),"Nu a fost afectat producator/consumator")),"")</f>
        <v>4.4833333332790062</v>
      </c>
      <c r="AV120" s="295">
        <f t="shared" ref="AV120:AV122" si="475">IF(B120="X",IF(AN120="DA",IF(AU120&lt;6,LEN(TRIM(U120))-LEN(SUBSTITUTE(U120,CHAR(44),""))+1,0),"-"),"")</f>
        <v>16</v>
      </c>
      <c r="AW120" s="297">
        <f t="shared" ref="AW120:AW122" si="476">IF(B120="X",IF(AN120="DA",LEN(TRIM(U120))-LEN(SUBSTITUTE(U120,CHAR(44),""))+1,"-"),"")</f>
        <v>16</v>
      </c>
      <c r="AX120" s="71">
        <f t="shared" ref="AX120:AX122" si="477">IF(B120="X",IF(AN120="","Afectat sau NU?",IF(AN120="DA",((AG120+AH120)-(AE120+AF120))*24,"Nu a fost afectat producator/consumator")),"")</f>
        <v>4.5</v>
      </c>
      <c r="AY120" s="295">
        <f t="shared" ref="AY120:AY122" si="478">IF(B120="X",IF(AN120="DA",IF(AX120&gt;24,IF(BA120="NU",0,LEN(TRIM(V120))-LEN(SUBSTITUTE(V120,CHAR(44),""))+1),0),"-"),"")</f>
        <v>0</v>
      </c>
      <c r="AZ120" s="296">
        <f t="shared" ref="AZ120:AZ122" si="479">IF(B120="X",IF(AN120="DA",IF(AX120&gt;24,LEN(TRIM(V120))-LEN(SUBSTITUTE(V120,CHAR(44),""))+1,0),"-"),"")</f>
        <v>0</v>
      </c>
      <c r="BA120" s="57"/>
      <c r="BB120" s="57"/>
      <c r="BC120" s="57"/>
      <c r="BD120" s="57"/>
      <c r="BE120" s="57"/>
      <c r="BF120" s="161" t="str">
        <f t="shared" ref="BF120:BF122" si="480">IF(C120="X",IF(AN120="","Afectat sau NU?",IF(AN120="DA",IF(AK120="","Neinformat",NETWORKDAYS(AK120+AL120,AE120+AF120,$BS$2:$BS$14)-2),"Nu a fost afectat producator/consumator")),"")</f>
        <v/>
      </c>
      <c r="BG120" s="159" t="str">
        <f t="shared" ref="BG120:BG122" si="481">IF(C120="X",IF(AN120="DA",IF(AND(BF120&gt;=5,AK120&lt;&gt;""),LEN(TRIM(V120))-LEN(SUBSTITUTE(V120,CHAR(44),""))+1,0),"-"),"")</f>
        <v/>
      </c>
      <c r="BH120" s="191" t="str">
        <f t="shared" ref="BH120:BH122" si="482">IF(C120="X",IF(AN120="DA",LEN(TRIM(V120))-LEN(SUBSTITUTE(V120,CHAR(44),""))+1,"-"),"")</f>
        <v/>
      </c>
      <c r="BI120" s="161" t="str">
        <f t="shared" ref="BI120:BI122" si="483">IF(C120="X",IF(AN120="","Afectat sau NU?",IF(AN120="DA",IF(AI120="","Neinformat",NETWORKDAYS(AI120+AJ120,AE120+AF120,$BS$2:$BS$14)-2),"Nu a fost afectat producator/consumator")),"")</f>
        <v/>
      </c>
      <c r="BJ120" s="159" t="str">
        <f t="shared" ref="BJ120:BJ122" si="484">IF(C120="X",IF(AN120="DA",IF(AND(BI120&gt;=5,AI120&lt;&gt;""),LEN(TRIM(U120))-LEN(SUBSTITUTE(U120,CHAR(44),""))+1,0),"-"),"")</f>
        <v/>
      </c>
      <c r="BK120" s="160" t="str">
        <f t="shared" ref="BK120:BK122" si="485">IF(C120="X",IF(AN120="DA",LEN(TRIM(U120))-LEN(SUBSTITUTE(U120,CHAR(44),""))+1,"-"),"")</f>
        <v/>
      </c>
      <c r="BL120" s="197" t="str">
        <f t="shared" ref="BL120:BL122" si="486">IF(C120="X",IF(AN120="","Afectat sau NU?",IF(AN120="DA",((AG120+AH120)-(Z120+AA120))*24,"Nu a fost afectat producator/consumator")),"")</f>
        <v/>
      </c>
      <c r="BM120" s="159" t="str">
        <f t="shared" ref="BM120:BM122" si="487">IF(C120="X",IF(AN120&lt;&gt;"DA","-",IF(AND(AN120="DA",BL120&lt;=0),LEN(TRIM(V120))-LEN(SUBSTITUTE(V120,CHAR(44),""))+1+LEN(TRIM(U120))-LEN(SUBSTITUTE(U120,CHAR(44),""))+1,0)),"")</f>
        <v/>
      </c>
      <c r="BN120" s="160" t="str">
        <f t="shared" ref="BN120:BN122" si="488">IF(C120="X",IF(AN120="DA",LEN(TRIM(V120))-LEN(SUBSTITUTE(V120,CHAR(44),""))+1+LEN(TRIM(U120))-LEN(SUBSTITUTE(U120,CHAR(44),""))+1,"-"),"")</f>
        <v/>
      </c>
    </row>
    <row r="121" spans="1:66" s="10" customFormat="1" ht="72" thickBot="1" x14ac:dyDescent="0.3">
      <c r="A121" s="125">
        <f t="shared" si="317"/>
        <v>106</v>
      </c>
      <c r="B121" s="126" t="s">
        <v>81</v>
      </c>
      <c r="C121" s="126" t="s">
        <v>88</v>
      </c>
      <c r="D121" s="127" t="s">
        <v>455</v>
      </c>
      <c r="E121" s="126">
        <v>120913</v>
      </c>
      <c r="F121" s="126" t="s">
        <v>436</v>
      </c>
      <c r="G121" s="126" t="s">
        <v>157</v>
      </c>
      <c r="H121" s="128">
        <v>641447.97</v>
      </c>
      <c r="I121" s="128">
        <v>609975.43999999994</v>
      </c>
      <c r="J121" s="128">
        <v>641447.97</v>
      </c>
      <c r="K121" s="128">
        <v>609975.43999999994</v>
      </c>
      <c r="L121" s="126" t="s">
        <v>88</v>
      </c>
      <c r="M121" s="126" t="s">
        <v>88</v>
      </c>
      <c r="N121" s="126" t="s">
        <v>438</v>
      </c>
      <c r="O121" s="126" t="s">
        <v>439</v>
      </c>
      <c r="P121" s="126" t="s">
        <v>88</v>
      </c>
      <c r="Q121" s="126" t="s">
        <v>88</v>
      </c>
      <c r="R121" s="126" t="s">
        <v>88</v>
      </c>
      <c r="S121" s="126" t="s">
        <v>88</v>
      </c>
      <c r="T121" s="126" t="s">
        <v>113</v>
      </c>
      <c r="U121" s="126" t="s">
        <v>443</v>
      </c>
      <c r="V121" s="126" t="s">
        <v>440</v>
      </c>
      <c r="W121" s="129" t="s">
        <v>88</v>
      </c>
      <c r="X121" s="130">
        <v>44476</v>
      </c>
      <c r="Y121" s="131">
        <v>0.39583333333333331</v>
      </c>
      <c r="Z121" s="130">
        <v>44476</v>
      </c>
      <c r="AA121" s="131">
        <v>0.58333333333333337</v>
      </c>
      <c r="AB121" s="126" t="s">
        <v>90</v>
      </c>
      <c r="AC121" s="126" t="s">
        <v>370</v>
      </c>
      <c r="AD121" s="132"/>
      <c r="AE121" s="282">
        <v>44476</v>
      </c>
      <c r="AF121" s="283">
        <v>0.39583333333333331</v>
      </c>
      <c r="AG121" s="284">
        <v>44476</v>
      </c>
      <c r="AH121" s="283">
        <v>0.58333333333333337</v>
      </c>
      <c r="AI121" s="284">
        <v>44476</v>
      </c>
      <c r="AJ121" s="283">
        <v>0.58263888888888882</v>
      </c>
      <c r="AK121" s="284">
        <v>44476</v>
      </c>
      <c r="AL121" s="283">
        <v>0.57708333333333328</v>
      </c>
      <c r="AM121" s="285" t="s">
        <v>88</v>
      </c>
      <c r="AN121" s="285" t="s">
        <v>372</v>
      </c>
      <c r="AO121" s="260"/>
      <c r="AP121" s="261"/>
      <c r="AQ121" s="67"/>
      <c r="AR121" s="267">
        <f t="shared" si="471"/>
        <v>4.3499999998603016</v>
      </c>
      <c r="AS121" s="292">
        <f t="shared" si="472"/>
        <v>1</v>
      </c>
      <c r="AT121" s="293">
        <f t="shared" si="473"/>
        <v>1</v>
      </c>
      <c r="AU121" s="268">
        <f t="shared" si="474"/>
        <v>4.4833333332790062</v>
      </c>
      <c r="AV121" s="292">
        <f t="shared" si="475"/>
        <v>16</v>
      </c>
      <c r="AW121" s="294">
        <f t="shared" si="476"/>
        <v>16</v>
      </c>
      <c r="AX121" s="267">
        <f t="shared" si="477"/>
        <v>4.5</v>
      </c>
      <c r="AY121" s="292">
        <f t="shared" si="478"/>
        <v>0</v>
      </c>
      <c r="AZ121" s="293">
        <f t="shared" si="479"/>
        <v>0</v>
      </c>
      <c r="BA121" s="57"/>
      <c r="BB121" s="57"/>
      <c r="BC121" s="57"/>
      <c r="BD121" s="57"/>
      <c r="BE121" s="57"/>
      <c r="BF121" s="71" t="str">
        <f t="shared" si="480"/>
        <v/>
      </c>
      <c r="BG121" s="69" t="str">
        <f t="shared" si="481"/>
        <v/>
      </c>
      <c r="BH121" s="185" t="str">
        <f t="shared" si="482"/>
        <v/>
      </c>
      <c r="BI121" s="71" t="str">
        <f t="shared" si="483"/>
        <v/>
      </c>
      <c r="BJ121" s="69" t="str">
        <f t="shared" si="484"/>
        <v/>
      </c>
      <c r="BK121" s="70" t="str">
        <f t="shared" si="485"/>
        <v/>
      </c>
      <c r="BL121" s="426" t="str">
        <f t="shared" si="486"/>
        <v/>
      </c>
      <c r="BM121" s="69" t="str">
        <f t="shared" si="487"/>
        <v/>
      </c>
      <c r="BN121" s="70" t="str">
        <f t="shared" si="488"/>
        <v/>
      </c>
    </row>
    <row r="122" spans="1:66" s="10" customFormat="1" ht="228.75" thickBot="1" x14ac:dyDescent="0.3">
      <c r="A122" s="139">
        <f t="shared" si="317"/>
        <v>107</v>
      </c>
      <c r="B122" s="140" t="s">
        <v>81</v>
      </c>
      <c r="C122" s="140" t="s">
        <v>88</v>
      </c>
      <c r="D122" s="141" t="s">
        <v>456</v>
      </c>
      <c r="E122" s="140">
        <v>95587</v>
      </c>
      <c r="F122" s="140" t="s">
        <v>442</v>
      </c>
      <c r="G122" s="140" t="s">
        <v>213</v>
      </c>
      <c r="H122" s="150">
        <v>659016.47</v>
      </c>
      <c r="I122" s="150">
        <v>638155.61</v>
      </c>
      <c r="J122" s="150">
        <v>659016.47</v>
      </c>
      <c r="K122" s="150">
        <v>638155.61</v>
      </c>
      <c r="L122" s="140" t="s">
        <v>88</v>
      </c>
      <c r="M122" s="140" t="s">
        <v>88</v>
      </c>
      <c r="N122" s="140" t="s">
        <v>441</v>
      </c>
      <c r="O122" s="140" t="s">
        <v>442</v>
      </c>
      <c r="P122" s="140" t="s">
        <v>88</v>
      </c>
      <c r="Q122" s="140" t="s">
        <v>88</v>
      </c>
      <c r="R122" s="140" t="s">
        <v>88</v>
      </c>
      <c r="S122" s="140" t="s">
        <v>88</v>
      </c>
      <c r="T122" s="140" t="s">
        <v>113</v>
      </c>
      <c r="U122" s="140" t="s">
        <v>386</v>
      </c>
      <c r="V122" s="140" t="s">
        <v>142</v>
      </c>
      <c r="W122" s="149" t="s">
        <v>88</v>
      </c>
      <c r="X122" s="142">
        <v>44476</v>
      </c>
      <c r="Y122" s="143">
        <v>0.96527777777777779</v>
      </c>
      <c r="Z122" s="142">
        <v>44477</v>
      </c>
      <c r="AA122" s="143">
        <v>0.45833333333333331</v>
      </c>
      <c r="AB122" s="140" t="s">
        <v>90</v>
      </c>
      <c r="AC122" s="140" t="s">
        <v>370</v>
      </c>
      <c r="AD122" s="163"/>
      <c r="AE122" s="269">
        <v>44476</v>
      </c>
      <c r="AF122" s="270">
        <v>0.96527777777777779</v>
      </c>
      <c r="AG122" s="271">
        <v>44477</v>
      </c>
      <c r="AH122" s="270">
        <v>9.375E-2</v>
      </c>
      <c r="AI122" s="271">
        <v>44476</v>
      </c>
      <c r="AJ122" s="270">
        <v>0.97361111111111109</v>
      </c>
      <c r="AK122" s="271">
        <v>44476</v>
      </c>
      <c r="AL122" s="270">
        <v>0.96944444444444444</v>
      </c>
      <c r="AM122" s="272" t="s">
        <v>88</v>
      </c>
      <c r="AN122" s="272" t="s">
        <v>372</v>
      </c>
      <c r="AO122" s="147"/>
      <c r="AP122" s="148"/>
      <c r="AQ122" s="67"/>
      <c r="AR122" s="161">
        <f t="shared" si="471"/>
        <v>9.9999999976716936E-2</v>
      </c>
      <c r="AS122" s="289">
        <f t="shared" si="472"/>
        <v>1</v>
      </c>
      <c r="AT122" s="290">
        <f t="shared" si="473"/>
        <v>1</v>
      </c>
      <c r="AU122" s="197">
        <f t="shared" si="474"/>
        <v>0.19999999995343387</v>
      </c>
      <c r="AV122" s="289">
        <f t="shared" si="475"/>
        <v>48</v>
      </c>
      <c r="AW122" s="291">
        <f t="shared" si="476"/>
        <v>48</v>
      </c>
      <c r="AX122" s="161">
        <f t="shared" si="477"/>
        <v>3.0833333332557231</v>
      </c>
      <c r="AY122" s="289">
        <f t="shared" si="478"/>
        <v>0</v>
      </c>
      <c r="AZ122" s="290">
        <f t="shared" si="479"/>
        <v>0</v>
      </c>
      <c r="BA122" s="57"/>
      <c r="BB122" s="57"/>
      <c r="BC122" s="57"/>
      <c r="BD122" s="57"/>
      <c r="BE122" s="57"/>
      <c r="BF122" s="161" t="str">
        <f t="shared" si="480"/>
        <v/>
      </c>
      <c r="BG122" s="159" t="str">
        <f t="shared" si="481"/>
        <v/>
      </c>
      <c r="BH122" s="191" t="str">
        <f t="shared" si="482"/>
        <v/>
      </c>
      <c r="BI122" s="161" t="str">
        <f t="shared" si="483"/>
        <v/>
      </c>
      <c r="BJ122" s="159" t="str">
        <f t="shared" si="484"/>
        <v/>
      </c>
      <c r="BK122" s="160" t="str">
        <f t="shared" si="485"/>
        <v/>
      </c>
      <c r="BL122" s="197" t="str">
        <f t="shared" si="486"/>
        <v/>
      </c>
      <c r="BM122" s="159" t="str">
        <f t="shared" si="487"/>
        <v/>
      </c>
      <c r="BN122" s="160" t="str">
        <f t="shared" si="488"/>
        <v/>
      </c>
    </row>
    <row r="123" spans="1:66" s="10" customFormat="1" ht="228.75" thickBot="1" x14ac:dyDescent="0.3">
      <c r="A123" s="139">
        <f t="shared" si="317"/>
        <v>108</v>
      </c>
      <c r="B123" s="140" t="s">
        <v>81</v>
      </c>
      <c r="C123" s="140" t="s">
        <v>88</v>
      </c>
      <c r="D123" s="141" t="s">
        <v>457</v>
      </c>
      <c r="E123" s="140">
        <v>20787</v>
      </c>
      <c r="F123" s="140" t="s">
        <v>444</v>
      </c>
      <c r="G123" s="140" t="s">
        <v>90</v>
      </c>
      <c r="H123" s="150">
        <v>629697.71</v>
      </c>
      <c r="I123" s="150">
        <v>580292.79</v>
      </c>
      <c r="J123" s="150">
        <v>629697.71</v>
      </c>
      <c r="K123" s="150">
        <v>580292.79</v>
      </c>
      <c r="L123" s="140" t="s">
        <v>88</v>
      </c>
      <c r="M123" s="140" t="s">
        <v>88</v>
      </c>
      <c r="N123" s="140" t="s">
        <v>445</v>
      </c>
      <c r="O123" s="140" t="s">
        <v>444</v>
      </c>
      <c r="P123" s="140" t="s">
        <v>88</v>
      </c>
      <c r="Q123" s="140" t="s">
        <v>88</v>
      </c>
      <c r="R123" s="140" t="s">
        <v>88</v>
      </c>
      <c r="S123" s="140" t="s">
        <v>88</v>
      </c>
      <c r="T123" s="140" t="s">
        <v>113</v>
      </c>
      <c r="U123" s="140" t="s">
        <v>508</v>
      </c>
      <c r="V123" s="140" t="s">
        <v>142</v>
      </c>
      <c r="W123" s="149" t="s">
        <v>88</v>
      </c>
      <c r="X123" s="142">
        <v>44476</v>
      </c>
      <c r="Y123" s="143">
        <v>0.61805555555555558</v>
      </c>
      <c r="Z123" s="142">
        <v>44476</v>
      </c>
      <c r="AA123" s="143">
        <v>0.79166666666666663</v>
      </c>
      <c r="AB123" s="140" t="s">
        <v>90</v>
      </c>
      <c r="AC123" s="140" t="s">
        <v>370</v>
      </c>
      <c r="AD123" s="163"/>
      <c r="AE123" s="269">
        <v>44476</v>
      </c>
      <c r="AF123" s="270">
        <v>0.61805555555555558</v>
      </c>
      <c r="AG123" s="271">
        <v>44477</v>
      </c>
      <c r="AH123" s="270">
        <v>0.42569444444444443</v>
      </c>
      <c r="AI123" s="271">
        <v>44476</v>
      </c>
      <c r="AJ123" s="270">
        <v>0.65347222222222223</v>
      </c>
      <c r="AK123" s="271">
        <v>44476</v>
      </c>
      <c r="AL123" s="270">
        <v>0.6479166666666667</v>
      </c>
      <c r="AM123" s="272" t="s">
        <v>88</v>
      </c>
      <c r="AN123" s="272" t="s">
        <v>372</v>
      </c>
      <c r="AO123" s="147"/>
      <c r="AP123" s="148"/>
      <c r="AQ123" s="67"/>
      <c r="AR123" s="161">
        <f t="shared" ref="AR123" si="489">IF(B123="X",IF(AN123="","Afectat sau NU?",IF(AN123="DA",IF(((AK123+AL123)-(AE123+AF123))*24&lt;-720,"Neinformat",((AK123+AL123)-(AE123+AF123))*24),"Nu a fost afectat producator/consumator")),"")</f>
        <v>0.71666666673263535</v>
      </c>
      <c r="AS123" s="289">
        <f t="shared" ref="AS123" si="490">IF(B123="X",IF(AN123="DA",IF(AR123&lt;6,LEN(TRIM(V123))-LEN(SUBSTITUTE(V123,CHAR(44),""))+1,0),"-"),"")</f>
        <v>1</v>
      </c>
      <c r="AT123" s="290">
        <f t="shared" ref="AT123" si="491">IF(B123="X",IF(AN123="DA",LEN(TRIM(V123))-LEN(SUBSTITUTE(V123,CHAR(44),""))+1,"-"),"")</f>
        <v>1</v>
      </c>
      <c r="AU123" s="197">
        <f t="shared" ref="AU123" si="492">IF(B123="X",IF(AN123="","Afectat sau NU?",IF(AN123="DA",IF(((AI123+AJ123)-(AE123+AF123))*24&lt;-720,"Neinformat",((AI123+AJ123)-(AE123+AF123))*24),"Nu a fost afectat producator/consumator")),"")</f>
        <v>0.84999999997671694</v>
      </c>
      <c r="AV123" s="289">
        <f t="shared" ref="AV123" si="493">IF(B123="X",IF(AN123="DA",IF(AU123&lt;6,LEN(TRIM(U123))-LEN(SUBSTITUTE(U123,CHAR(44),""))+1,0),"-"),"")</f>
        <v>48</v>
      </c>
      <c r="AW123" s="291">
        <f t="shared" ref="AW123" si="494">IF(B123="X",IF(AN123="DA",LEN(TRIM(U123))-LEN(SUBSTITUTE(U123,CHAR(44),""))+1,"-"),"")</f>
        <v>48</v>
      </c>
      <c r="AX123" s="161">
        <f t="shared" ref="AX123" si="495">IF(B123="X",IF(AN123="","Afectat sau NU?",IF(AN123="DA",((AG123+AH123)-(AE123+AF123))*24,"Nu a fost afectat producator/consumator")),"")</f>
        <v>19.383333333302289</v>
      </c>
      <c r="AY123" s="289">
        <f t="shared" ref="AY123" si="496">IF(B123="X",IF(AN123="DA",IF(AX123&gt;24,IF(BA123="NU",0,LEN(TRIM(V123))-LEN(SUBSTITUTE(V123,CHAR(44),""))+1),0),"-"),"")</f>
        <v>0</v>
      </c>
      <c r="AZ123" s="290">
        <f t="shared" ref="AZ123" si="497">IF(B123="X",IF(AN123="DA",IF(AX123&gt;24,LEN(TRIM(V123))-LEN(SUBSTITUTE(V123,CHAR(44),""))+1,0),"-"),"")</f>
        <v>0</v>
      </c>
      <c r="BA123" s="57"/>
      <c r="BB123" s="57"/>
      <c r="BC123" s="57"/>
      <c r="BD123" s="57"/>
      <c r="BE123" s="57"/>
      <c r="BF123" s="161" t="str">
        <f t="shared" ref="BF123" si="498">IF(C123="X",IF(AN123="","Afectat sau NU?",IF(AN123="DA",IF(AK123="","Neinformat",NETWORKDAYS(AK123+AL123,AE123+AF123,$BS$2:$BS$14)-2),"Nu a fost afectat producator/consumator")),"")</f>
        <v/>
      </c>
      <c r="BG123" s="159" t="str">
        <f t="shared" ref="BG123" si="499">IF(C123="X",IF(AN123="DA",IF(AND(BF123&gt;=5,AK123&lt;&gt;""),LEN(TRIM(V123))-LEN(SUBSTITUTE(V123,CHAR(44),""))+1,0),"-"),"")</f>
        <v/>
      </c>
      <c r="BH123" s="191" t="str">
        <f t="shared" ref="BH123" si="500">IF(C123="X",IF(AN123="DA",LEN(TRIM(V123))-LEN(SUBSTITUTE(V123,CHAR(44),""))+1,"-"),"")</f>
        <v/>
      </c>
      <c r="BI123" s="161" t="str">
        <f t="shared" ref="BI123" si="501">IF(C123="X",IF(AN123="","Afectat sau NU?",IF(AN123="DA",IF(AI123="","Neinformat",NETWORKDAYS(AI123+AJ123,AE123+AF123,$BS$2:$BS$14)-2),"Nu a fost afectat producator/consumator")),"")</f>
        <v/>
      </c>
      <c r="BJ123" s="159" t="str">
        <f t="shared" ref="BJ123" si="502">IF(C123="X",IF(AN123="DA",IF(AND(BI123&gt;=5,AI123&lt;&gt;""),LEN(TRIM(U123))-LEN(SUBSTITUTE(U123,CHAR(44),""))+1,0),"-"),"")</f>
        <v/>
      </c>
      <c r="BK123" s="160" t="str">
        <f t="shared" ref="BK123" si="503">IF(C123="X",IF(AN123="DA",LEN(TRIM(U123))-LEN(SUBSTITUTE(U123,CHAR(44),""))+1,"-"),"")</f>
        <v/>
      </c>
      <c r="BL123" s="197" t="str">
        <f t="shared" ref="BL123" si="504">IF(C123="X",IF(AN123="","Afectat sau NU?",IF(AN123="DA",((AG123+AH123)-(Z123+AA123))*24,"Nu a fost afectat producator/consumator")),"")</f>
        <v/>
      </c>
      <c r="BM123" s="159" t="str">
        <f t="shared" ref="BM123" si="505">IF(C123="X",IF(AN123&lt;&gt;"DA","-",IF(AND(AN123="DA",BL123&lt;=0),LEN(TRIM(V123))-LEN(SUBSTITUTE(V123,CHAR(44),""))+1+LEN(TRIM(U123))-LEN(SUBSTITUTE(U123,CHAR(44),""))+1,0)),"")</f>
        <v/>
      </c>
      <c r="BN123" s="160" t="str">
        <f t="shared" ref="BN123" si="506">IF(C123="X",IF(AN123="DA",LEN(TRIM(V123))-LEN(SUBSTITUTE(V123,CHAR(44),""))+1+LEN(TRIM(U123))-LEN(SUBSTITUTE(U123,CHAR(44),""))+1,"-"),"")</f>
        <v/>
      </c>
    </row>
    <row r="124" spans="1:66" s="10" customFormat="1" ht="86.25" thickBot="1" x14ac:dyDescent="0.3">
      <c r="A124" s="139">
        <f t="shared" si="317"/>
        <v>109</v>
      </c>
      <c r="B124" s="140" t="s">
        <v>81</v>
      </c>
      <c r="C124" s="140" t="s">
        <v>88</v>
      </c>
      <c r="D124" s="141" t="s">
        <v>458</v>
      </c>
      <c r="E124" s="140">
        <v>120780</v>
      </c>
      <c r="F124" s="140" t="s">
        <v>446</v>
      </c>
      <c r="G124" s="140" t="s">
        <v>157</v>
      </c>
      <c r="H124" s="150">
        <v>608005.06000000006</v>
      </c>
      <c r="I124" s="150">
        <v>600248.89</v>
      </c>
      <c r="J124" s="150">
        <v>608005.06000000006</v>
      </c>
      <c r="K124" s="150">
        <v>600248.89</v>
      </c>
      <c r="L124" s="140" t="s">
        <v>88</v>
      </c>
      <c r="M124" s="140" t="s">
        <v>88</v>
      </c>
      <c r="N124" s="140" t="s">
        <v>447</v>
      </c>
      <c r="O124" s="140" t="s">
        <v>446</v>
      </c>
      <c r="P124" s="140" t="s">
        <v>88</v>
      </c>
      <c r="Q124" s="140" t="s">
        <v>88</v>
      </c>
      <c r="R124" s="140" t="s">
        <v>88</v>
      </c>
      <c r="S124" s="140" t="s">
        <v>88</v>
      </c>
      <c r="T124" s="140" t="s">
        <v>113</v>
      </c>
      <c r="U124" s="140" t="s">
        <v>448</v>
      </c>
      <c r="V124" s="140" t="s">
        <v>459</v>
      </c>
      <c r="W124" s="149" t="s">
        <v>88</v>
      </c>
      <c r="X124" s="142">
        <v>44477</v>
      </c>
      <c r="Y124" s="143">
        <v>1.0173611111111112</v>
      </c>
      <c r="Z124" s="142">
        <v>44477</v>
      </c>
      <c r="AA124" s="143">
        <v>0.51736111111111105</v>
      </c>
      <c r="AB124" s="140" t="s">
        <v>90</v>
      </c>
      <c r="AC124" s="140" t="s">
        <v>370</v>
      </c>
      <c r="AD124" s="163"/>
      <c r="AE124" s="269">
        <v>44477</v>
      </c>
      <c r="AF124" s="270">
        <v>1.0173611111111112</v>
      </c>
      <c r="AG124" s="271">
        <v>44477</v>
      </c>
      <c r="AH124" s="270">
        <v>0.47222222222222227</v>
      </c>
      <c r="AI124" s="271">
        <v>44477</v>
      </c>
      <c r="AJ124" s="270">
        <v>1.0256944444444445</v>
      </c>
      <c r="AK124" s="271">
        <v>44477</v>
      </c>
      <c r="AL124" s="270">
        <v>1.0215277777777778</v>
      </c>
      <c r="AM124" s="272" t="s">
        <v>88</v>
      </c>
      <c r="AN124" s="272" t="s">
        <v>372</v>
      </c>
      <c r="AO124" s="147"/>
      <c r="AP124" s="148"/>
      <c r="AQ124" s="67"/>
      <c r="AR124" s="161">
        <f t="shared" ref="AR124" si="507">IF(B124="X",IF(AN124="","Afectat sau NU?",IF(AN124="DA",IF(((AK124+AL124)-(AE124+AF124))*24&lt;-720,"Neinformat",((AK124+AL124)-(AE124+AF124))*24),"Nu a fost afectat producator/consumator")),"")</f>
        <v>9.9999999976716936E-2</v>
      </c>
      <c r="AS124" s="289">
        <f t="shared" ref="AS124" si="508">IF(B124="X",IF(AN124="DA",IF(AR124&lt;6,LEN(TRIM(V124))-LEN(SUBSTITUTE(V124,CHAR(44),""))+1,0),"-"),"")</f>
        <v>1</v>
      </c>
      <c r="AT124" s="290">
        <f t="shared" ref="AT124" si="509">IF(B124="X",IF(AN124="DA",LEN(TRIM(V124))-LEN(SUBSTITUTE(V124,CHAR(44),""))+1,"-"),"")</f>
        <v>1</v>
      </c>
      <c r="AU124" s="197">
        <f t="shared" ref="AU124" si="510">IF(B124="X",IF(AN124="","Afectat sau NU?",IF(AN124="DA",IF(((AI124+AJ124)-(AE124+AF124))*24&lt;-720,"Neinformat",((AI124+AJ124)-(AE124+AF124))*24),"Nu a fost afectat producator/consumator")),"")</f>
        <v>0.19999999995343387</v>
      </c>
      <c r="AV124" s="289">
        <f t="shared" ref="AV124" si="511">IF(B124="X",IF(AN124="DA",IF(AU124&lt;6,LEN(TRIM(U124))-LEN(SUBSTITUTE(U124,CHAR(44),""))+1,0),"-"),"")</f>
        <v>15</v>
      </c>
      <c r="AW124" s="291">
        <f t="shared" ref="AW124" si="512">IF(B124="X",IF(AN124="DA",LEN(TRIM(U124))-LEN(SUBSTITUTE(U124,CHAR(44),""))+1,"-"),"")</f>
        <v>15</v>
      </c>
      <c r="AX124" s="161">
        <f t="shared" ref="AX124" si="513">IF(B124="X",IF(AN124="","Afectat sau NU?",IF(AN124="DA",((AG124+AH124)-(AE124+AF124))*24,"Nu a fost afectat producator/consumator")),"")</f>
        <v>-13.083333333372138</v>
      </c>
      <c r="AY124" s="289">
        <f t="shared" ref="AY124" si="514">IF(B124="X",IF(AN124="DA",IF(AX124&gt;24,IF(BA124="NU",0,LEN(TRIM(V124))-LEN(SUBSTITUTE(V124,CHAR(44),""))+1),0),"-"),"")</f>
        <v>0</v>
      </c>
      <c r="AZ124" s="290">
        <f t="shared" ref="AZ124" si="515">IF(B124="X",IF(AN124="DA",IF(AX124&gt;24,LEN(TRIM(V124))-LEN(SUBSTITUTE(V124,CHAR(44),""))+1,0),"-"),"")</f>
        <v>0</v>
      </c>
      <c r="BA124" s="57"/>
      <c r="BB124" s="57"/>
      <c r="BC124" s="57"/>
      <c r="BD124" s="57"/>
      <c r="BE124" s="57"/>
      <c r="BF124" s="161" t="str">
        <f t="shared" ref="BF124" si="516">IF(C124="X",IF(AN124="","Afectat sau NU?",IF(AN124="DA",IF(AK124="","Neinformat",NETWORKDAYS(AK124+AL124,AE124+AF124,$BS$2:$BS$14)-2),"Nu a fost afectat producator/consumator")),"")</f>
        <v/>
      </c>
      <c r="BG124" s="159" t="str">
        <f t="shared" ref="BG124" si="517">IF(C124="X",IF(AN124="DA",IF(AND(BF124&gt;=5,AK124&lt;&gt;""),LEN(TRIM(V124))-LEN(SUBSTITUTE(V124,CHAR(44),""))+1,0),"-"),"")</f>
        <v/>
      </c>
      <c r="BH124" s="191" t="str">
        <f t="shared" ref="BH124" si="518">IF(C124="X",IF(AN124="DA",LEN(TRIM(V124))-LEN(SUBSTITUTE(V124,CHAR(44),""))+1,"-"),"")</f>
        <v/>
      </c>
      <c r="BI124" s="161" t="str">
        <f t="shared" ref="BI124" si="519">IF(C124="X",IF(AN124="","Afectat sau NU?",IF(AN124="DA",IF(AI124="","Neinformat",NETWORKDAYS(AI124+AJ124,AE124+AF124,$BS$2:$BS$14)-2),"Nu a fost afectat producator/consumator")),"")</f>
        <v/>
      </c>
      <c r="BJ124" s="159" t="str">
        <f t="shared" ref="BJ124" si="520">IF(C124="X",IF(AN124="DA",IF(AND(BI124&gt;=5,AI124&lt;&gt;""),LEN(TRIM(U124))-LEN(SUBSTITUTE(U124,CHAR(44),""))+1,0),"-"),"")</f>
        <v/>
      </c>
      <c r="BK124" s="160" t="str">
        <f t="shared" ref="BK124" si="521">IF(C124="X",IF(AN124="DA",LEN(TRIM(U124))-LEN(SUBSTITUTE(U124,CHAR(44),""))+1,"-"),"")</f>
        <v/>
      </c>
      <c r="BL124" s="197" t="str">
        <f t="shared" ref="BL124" si="522">IF(C124="X",IF(AN124="","Afectat sau NU?",IF(AN124="DA",((AG124+AH124)-(Z124+AA124))*24,"Nu a fost afectat producator/consumator")),"")</f>
        <v/>
      </c>
      <c r="BM124" s="159" t="str">
        <f t="shared" ref="BM124" si="523">IF(C124="X",IF(AN124&lt;&gt;"DA","-",IF(AND(AN124="DA",BL124&lt;=0),LEN(TRIM(V124))-LEN(SUBSTITUTE(V124,CHAR(44),""))+1+LEN(TRIM(U124))-LEN(SUBSTITUTE(U124,CHAR(44),""))+1,0)),"")</f>
        <v/>
      </c>
      <c r="BN124" s="160" t="str">
        <f t="shared" ref="BN124" si="524">IF(C124="X",IF(AN124="DA",LEN(TRIM(V124))-LEN(SUBSTITUTE(V124,CHAR(44),""))+1+LEN(TRIM(U124))-LEN(SUBSTITUTE(U124,CHAR(44),""))+1,"-"),"")</f>
        <v/>
      </c>
    </row>
    <row r="125" spans="1:66" s="10" customFormat="1" ht="86.25" thickBot="1" x14ac:dyDescent="0.3">
      <c r="A125" s="139">
        <f t="shared" si="317"/>
        <v>110</v>
      </c>
      <c r="B125" s="140" t="s">
        <v>81</v>
      </c>
      <c r="C125" s="140" t="s">
        <v>88</v>
      </c>
      <c r="D125" s="141" t="s">
        <v>460</v>
      </c>
      <c r="E125" s="140">
        <v>124126</v>
      </c>
      <c r="F125" s="140" t="s">
        <v>449</v>
      </c>
      <c r="G125" s="140" t="s">
        <v>157</v>
      </c>
      <c r="H125" s="150">
        <v>614831.18999999994</v>
      </c>
      <c r="I125" s="150">
        <v>595677.31000000006</v>
      </c>
      <c r="J125" s="150">
        <v>614831.18999999994</v>
      </c>
      <c r="K125" s="150">
        <v>595677.31000000006</v>
      </c>
      <c r="L125" s="140" t="s">
        <v>88</v>
      </c>
      <c r="M125" s="140" t="s">
        <v>88</v>
      </c>
      <c r="N125" s="140" t="s">
        <v>450</v>
      </c>
      <c r="O125" s="140" t="s">
        <v>449</v>
      </c>
      <c r="P125" s="140" t="s">
        <v>88</v>
      </c>
      <c r="Q125" s="140" t="s">
        <v>88</v>
      </c>
      <c r="R125" s="140" t="s">
        <v>88</v>
      </c>
      <c r="S125" s="140" t="s">
        <v>88</v>
      </c>
      <c r="T125" s="140" t="s">
        <v>113</v>
      </c>
      <c r="U125" s="140" t="s">
        <v>448</v>
      </c>
      <c r="V125" s="140" t="s">
        <v>459</v>
      </c>
      <c r="W125" s="149" t="s">
        <v>88</v>
      </c>
      <c r="X125" s="142">
        <v>44476</v>
      </c>
      <c r="Y125" s="143">
        <v>0.84375</v>
      </c>
      <c r="Z125" s="142">
        <v>44477</v>
      </c>
      <c r="AA125" s="143">
        <v>0.33333333333333331</v>
      </c>
      <c r="AB125" s="140" t="s">
        <v>90</v>
      </c>
      <c r="AC125" s="140" t="s">
        <v>370</v>
      </c>
      <c r="AD125" s="163"/>
      <c r="AE125" s="269">
        <v>44476</v>
      </c>
      <c r="AF125" s="270">
        <v>0.84375</v>
      </c>
      <c r="AG125" s="271">
        <v>44477</v>
      </c>
      <c r="AH125" s="270">
        <v>0.54166666666666663</v>
      </c>
      <c r="AI125" s="271">
        <v>44476</v>
      </c>
      <c r="AJ125" s="270">
        <v>0.8520833333333333</v>
      </c>
      <c r="AK125" s="271">
        <v>44476</v>
      </c>
      <c r="AL125" s="270">
        <v>0.84791666666666676</v>
      </c>
      <c r="AM125" s="272" t="s">
        <v>88</v>
      </c>
      <c r="AN125" s="272" t="s">
        <v>372</v>
      </c>
      <c r="AO125" s="147"/>
      <c r="AP125" s="148"/>
      <c r="AQ125" s="67"/>
      <c r="AR125" s="161">
        <f t="shared" ref="AR125" si="525">IF(B125="X",IF(AN125="","Afectat sau NU?",IF(AN125="DA",IF(((AK125+AL125)-(AE125+AF125))*24&lt;-720,"Neinformat",((AK125+AL125)-(AE125+AF125))*24),"Nu a fost afectat producator/consumator")),"")</f>
        <v>9.9999999976716936E-2</v>
      </c>
      <c r="AS125" s="289">
        <f t="shared" ref="AS125" si="526">IF(B125="X",IF(AN125="DA",IF(AR125&lt;6,LEN(TRIM(V125))-LEN(SUBSTITUTE(V125,CHAR(44),""))+1,0),"-"),"")</f>
        <v>1</v>
      </c>
      <c r="AT125" s="290">
        <f t="shared" ref="AT125" si="527">IF(B125="X",IF(AN125="DA",LEN(TRIM(V125))-LEN(SUBSTITUTE(V125,CHAR(44),""))+1,"-"),"")</f>
        <v>1</v>
      </c>
      <c r="AU125" s="197">
        <f t="shared" ref="AU125" si="528">IF(B125="X",IF(AN125="","Afectat sau NU?",IF(AN125="DA",IF(((AI125+AJ125)-(AE125+AF125))*24&lt;-720,"Neinformat",((AI125+AJ125)-(AE125+AF125))*24),"Nu a fost afectat producator/consumator")),"")</f>
        <v>0.19999999995343387</v>
      </c>
      <c r="AV125" s="289">
        <f t="shared" ref="AV125" si="529">IF(B125="X",IF(AN125="DA",IF(AU125&lt;6,LEN(TRIM(U125))-LEN(SUBSTITUTE(U125,CHAR(44),""))+1,0),"-"),"")</f>
        <v>15</v>
      </c>
      <c r="AW125" s="291">
        <f t="shared" ref="AW125" si="530">IF(B125="X",IF(AN125="DA",LEN(TRIM(U125))-LEN(SUBSTITUTE(U125,CHAR(44),""))+1,"-"),"")</f>
        <v>15</v>
      </c>
      <c r="AX125" s="161">
        <f t="shared" ref="AX125" si="531">IF(B125="X",IF(AN125="","Afectat sau NU?",IF(AN125="DA",((AG125+AH125)-(AE125+AF125))*24,"Nu a fost afectat producator/consumator")),"")</f>
        <v>16.749999999941792</v>
      </c>
      <c r="AY125" s="289">
        <f t="shared" ref="AY125" si="532">IF(B125="X",IF(AN125="DA",IF(AX125&gt;24,IF(BA125="NU",0,LEN(TRIM(V125))-LEN(SUBSTITUTE(V125,CHAR(44),""))+1),0),"-"),"")</f>
        <v>0</v>
      </c>
      <c r="AZ125" s="290">
        <f t="shared" ref="AZ125" si="533">IF(B125="X",IF(AN125="DA",IF(AX125&gt;24,LEN(TRIM(V125))-LEN(SUBSTITUTE(V125,CHAR(44),""))+1,0),"-"),"")</f>
        <v>0</v>
      </c>
      <c r="BA125" s="57"/>
      <c r="BB125" s="57"/>
      <c r="BC125" s="57"/>
      <c r="BD125" s="57"/>
      <c r="BE125" s="57"/>
      <c r="BF125" s="161" t="str">
        <f t="shared" ref="BF125" si="534">IF(C125="X",IF(AN125="","Afectat sau NU?",IF(AN125="DA",IF(AK125="","Neinformat",NETWORKDAYS(AK125+AL125,AE125+AF125,$BS$2:$BS$14)-2),"Nu a fost afectat producator/consumator")),"")</f>
        <v/>
      </c>
      <c r="BG125" s="159" t="str">
        <f t="shared" ref="BG125" si="535">IF(C125="X",IF(AN125="DA",IF(AND(BF125&gt;=5,AK125&lt;&gt;""),LEN(TRIM(V125))-LEN(SUBSTITUTE(V125,CHAR(44),""))+1,0),"-"),"")</f>
        <v/>
      </c>
      <c r="BH125" s="191" t="str">
        <f t="shared" ref="BH125" si="536">IF(C125="X",IF(AN125="DA",LEN(TRIM(V125))-LEN(SUBSTITUTE(V125,CHAR(44),""))+1,"-"),"")</f>
        <v/>
      </c>
      <c r="BI125" s="161" t="str">
        <f t="shared" ref="BI125" si="537">IF(C125="X",IF(AN125="","Afectat sau NU?",IF(AN125="DA",IF(AI125="","Neinformat",NETWORKDAYS(AI125+AJ125,AE125+AF125,$BS$2:$BS$14)-2),"Nu a fost afectat producator/consumator")),"")</f>
        <v/>
      </c>
      <c r="BJ125" s="159" t="str">
        <f t="shared" ref="BJ125" si="538">IF(C125="X",IF(AN125="DA",IF(AND(BI125&gt;=5,AI125&lt;&gt;""),LEN(TRIM(U125))-LEN(SUBSTITUTE(U125,CHAR(44),""))+1,0),"-"),"")</f>
        <v/>
      </c>
      <c r="BK125" s="160" t="str">
        <f t="shared" ref="BK125" si="539">IF(C125="X",IF(AN125="DA",LEN(TRIM(U125))-LEN(SUBSTITUTE(U125,CHAR(44),""))+1,"-"),"")</f>
        <v/>
      </c>
      <c r="BL125" s="197" t="str">
        <f t="shared" ref="BL125" si="540">IF(C125="X",IF(AN125="","Afectat sau NU?",IF(AN125="DA",((AG125+AH125)-(Z125+AA125))*24,"Nu a fost afectat producator/consumator")),"")</f>
        <v/>
      </c>
      <c r="BM125" s="159" t="str">
        <f t="shared" ref="BM125" si="541">IF(C125="X",IF(AN125&lt;&gt;"DA","-",IF(AND(AN125="DA",BL125&lt;=0),LEN(TRIM(V125))-LEN(SUBSTITUTE(V125,CHAR(44),""))+1+LEN(TRIM(U125))-LEN(SUBSTITUTE(U125,CHAR(44),""))+1,0)),"")</f>
        <v/>
      </c>
      <c r="BN125" s="160" t="str">
        <f t="shared" ref="BN125" si="542">IF(C125="X",IF(AN125="DA",LEN(TRIM(V125))-LEN(SUBSTITUTE(V125,CHAR(44),""))+1+LEN(TRIM(U125))-LEN(SUBSTITUTE(U125,CHAR(44),""))+1,"-"),"")</f>
        <v/>
      </c>
    </row>
    <row r="126" spans="1:66" s="10" customFormat="1" ht="72" thickBot="1" x14ac:dyDescent="0.3">
      <c r="A126" s="173">
        <f t="shared" si="317"/>
        <v>111</v>
      </c>
      <c r="B126" s="244" t="s">
        <v>81</v>
      </c>
      <c r="C126" s="244" t="s">
        <v>88</v>
      </c>
      <c r="D126" s="245" t="s">
        <v>461</v>
      </c>
      <c r="E126" s="244">
        <v>120913</v>
      </c>
      <c r="F126" s="244" t="s">
        <v>436</v>
      </c>
      <c r="G126" s="244" t="s">
        <v>157</v>
      </c>
      <c r="H126" s="246">
        <v>642886.71</v>
      </c>
      <c r="I126" s="246">
        <v>610114.07999999996</v>
      </c>
      <c r="J126" s="246">
        <v>642886.71</v>
      </c>
      <c r="K126" s="246">
        <v>610114.07999999996</v>
      </c>
      <c r="L126" s="244" t="s">
        <v>88</v>
      </c>
      <c r="M126" s="244" t="s">
        <v>88</v>
      </c>
      <c r="N126" s="244" t="s">
        <v>451</v>
      </c>
      <c r="O126" s="244" t="s">
        <v>452</v>
      </c>
      <c r="P126" s="244" t="s">
        <v>88</v>
      </c>
      <c r="Q126" s="244" t="s">
        <v>88</v>
      </c>
      <c r="R126" s="244" t="s">
        <v>88</v>
      </c>
      <c r="S126" s="244" t="s">
        <v>88</v>
      </c>
      <c r="T126" s="244" t="s">
        <v>113</v>
      </c>
      <c r="U126" s="244" t="s">
        <v>454</v>
      </c>
      <c r="V126" s="244" t="s">
        <v>453</v>
      </c>
      <c r="W126" s="247" t="s">
        <v>88</v>
      </c>
      <c r="X126" s="248">
        <v>44476</v>
      </c>
      <c r="Y126" s="249">
        <v>0.8125</v>
      </c>
      <c r="Z126" s="248">
        <v>44477</v>
      </c>
      <c r="AA126" s="249">
        <v>0.33333333333333331</v>
      </c>
      <c r="AB126" s="244" t="s">
        <v>90</v>
      </c>
      <c r="AC126" s="244" t="s">
        <v>370</v>
      </c>
      <c r="AD126" s="250"/>
      <c r="AE126" s="298">
        <v>44476</v>
      </c>
      <c r="AF126" s="299">
        <v>0.8125</v>
      </c>
      <c r="AG126" s="300">
        <v>44477</v>
      </c>
      <c r="AH126" s="299">
        <v>0.58333333333333337</v>
      </c>
      <c r="AI126" s="300">
        <v>44476</v>
      </c>
      <c r="AJ126" s="299">
        <v>0.82986111111111116</v>
      </c>
      <c r="AK126" s="300">
        <v>44476</v>
      </c>
      <c r="AL126" s="299">
        <v>0.82500000000000007</v>
      </c>
      <c r="AM126" s="301" t="s">
        <v>88</v>
      </c>
      <c r="AN126" s="301" t="s">
        <v>372</v>
      </c>
      <c r="AO126" s="254"/>
      <c r="AP126" s="255"/>
      <c r="AQ126" s="67"/>
      <c r="AR126" s="193">
        <f t="shared" ref="AR126" si="543">IF(B126="X",IF(AN126="","Afectat sau NU?",IF(AN126="DA",IF(((AK126+AL126)-(AE126+AF126))*24&lt;-720,"Neinformat",((AK126+AL126)-(AE126+AF126))*24),"Nu a fost afectat producator/consumator")),"")</f>
        <v>0.29999999993015081</v>
      </c>
      <c r="AS126" s="53">
        <f t="shared" ref="AS126" si="544">IF(B126="X",IF(AN126="DA",IF(AR126&lt;6,LEN(TRIM(V126))-LEN(SUBSTITUTE(V126,CHAR(44),""))+1,0),"-"),"")</f>
        <v>1</v>
      </c>
      <c r="AT126" s="55">
        <f t="shared" ref="AT126" si="545">IF(B126="X",IF(AN126="DA",LEN(TRIM(V126))-LEN(SUBSTITUTE(V126,CHAR(44),""))+1,"-"),"")</f>
        <v>1</v>
      </c>
      <c r="AU126" s="198">
        <f t="shared" ref="AU126" si="546">IF(B126="X",IF(AN126="","Afectat sau NU?",IF(AN126="DA",IF(((AI126+AJ126)-(AE126+AF126))*24&lt;-720,"Neinformat",((AI126+AJ126)-(AE126+AF126))*24),"Nu a fost afectat producator/consumator")),"")</f>
        <v>0.41666666662786156</v>
      </c>
      <c r="AV126" s="53">
        <f t="shared" ref="AV126" si="547">IF(B126="X",IF(AN126="DA",IF(AU126&lt;6,LEN(TRIM(U126))-LEN(SUBSTITUTE(U126,CHAR(44),""))+1,0),"-"),"")</f>
        <v>14</v>
      </c>
      <c r="AW126" s="310">
        <f t="shared" ref="AW126" si="548">IF(B126="X",IF(AN126="DA",LEN(TRIM(U126))-LEN(SUBSTITUTE(U126,CHAR(44),""))+1,"-"),"")</f>
        <v>14</v>
      </c>
      <c r="AX126" s="193">
        <f t="shared" ref="AX126" si="549">IF(B126="X",IF(AN126="","Afectat sau NU?",IF(AN126="DA",((AG126+AH126)-(AE126+AF126))*24,"Nu a fost afectat producator/consumator")),"")</f>
        <v>18.500000000058208</v>
      </c>
      <c r="AY126" s="53">
        <f t="shared" ref="AY126" si="550">IF(B126="X",IF(AN126="DA",IF(AX126&gt;24,IF(BA126="NU",0,LEN(TRIM(V126))-LEN(SUBSTITUTE(V126,CHAR(44),""))+1),0),"-"),"")</f>
        <v>0</v>
      </c>
      <c r="AZ126" s="55">
        <f t="shared" ref="AZ126" si="551">IF(B126="X",IF(AN126="DA",IF(AX126&gt;24,LEN(TRIM(V126))-LEN(SUBSTITUTE(V126,CHAR(44),""))+1,0),"-"),"")</f>
        <v>0</v>
      </c>
      <c r="BA126" s="57"/>
      <c r="BB126" s="57"/>
      <c r="BC126" s="57"/>
      <c r="BD126" s="57"/>
      <c r="BE126" s="57"/>
      <c r="BF126" s="193" t="str">
        <f t="shared" ref="BF126" si="552">IF(C126="X",IF(AN126="","Afectat sau NU?",IF(AN126="DA",IF(AK126="","Neinformat",NETWORKDAYS(AK126+AL126,AE126+AF126,$BS$2:$BS$14)-2),"Nu a fost afectat producator/consumator")),"")</f>
        <v/>
      </c>
      <c r="BG126" s="175" t="str">
        <f t="shared" ref="BG126" si="553">IF(C126="X",IF(AN126="DA",IF(AND(BF126&gt;=5,AK126&lt;&gt;""),LEN(TRIM(V126))-LEN(SUBSTITUTE(V126,CHAR(44),""))+1,0),"-"),"")</f>
        <v/>
      </c>
      <c r="BH126" s="192" t="str">
        <f t="shared" ref="BH126" si="554">IF(C126="X",IF(AN126="DA",LEN(TRIM(V126))-LEN(SUBSTITUTE(V126,CHAR(44),""))+1,"-"),"")</f>
        <v/>
      </c>
      <c r="BI126" s="193" t="str">
        <f t="shared" ref="BI126" si="555">IF(C126="X",IF(AN126="","Afectat sau NU?",IF(AN126="DA",IF(AI126="","Neinformat",NETWORKDAYS(AI126+AJ126,AE126+AF126,$BS$2:$BS$14)-2),"Nu a fost afectat producator/consumator")),"")</f>
        <v/>
      </c>
      <c r="BJ126" s="175" t="str">
        <f t="shared" ref="BJ126" si="556">IF(C126="X",IF(AN126="DA",IF(AND(BI126&gt;=5,AI126&lt;&gt;""),LEN(TRIM(U126))-LEN(SUBSTITUTE(U126,CHAR(44),""))+1,0),"-"),"")</f>
        <v/>
      </c>
      <c r="BK126" s="176" t="str">
        <f t="shared" ref="BK126" si="557">IF(C126="X",IF(AN126="DA",LEN(TRIM(U126))-LEN(SUBSTITUTE(U126,CHAR(44),""))+1,"-"),"")</f>
        <v/>
      </c>
      <c r="BL126" s="198" t="str">
        <f t="shared" ref="BL126" si="558">IF(C126="X",IF(AN126="","Afectat sau NU?",IF(AN126="DA",((AG126+AH126)-(Z126+AA126))*24,"Nu a fost afectat producator/consumator")),"")</f>
        <v/>
      </c>
      <c r="BM126" s="175" t="str">
        <f t="shared" ref="BM126" si="559">IF(C126="X",IF(AN126&lt;&gt;"DA","-",IF(AND(AN126="DA",BL126&lt;=0),LEN(TRIM(V126))-LEN(SUBSTITUTE(V126,CHAR(44),""))+1+LEN(TRIM(U126))-LEN(SUBSTITUTE(U126,CHAR(44),""))+1,0)),"")</f>
        <v/>
      </c>
      <c r="BN126" s="176" t="str">
        <f t="shared" ref="BN126" si="560">IF(C126="X",IF(AN126="DA",LEN(TRIM(V126))-LEN(SUBSTITUTE(V126,CHAR(44),""))+1+LEN(TRIM(U126))-LEN(SUBSTITUTE(U126,CHAR(44),""))+1,"-"),"")</f>
        <v/>
      </c>
    </row>
    <row r="127" spans="1:66" s="10" customFormat="1" ht="28.5" x14ac:dyDescent="0.25">
      <c r="A127" s="58">
        <f t="shared" si="317"/>
        <v>112</v>
      </c>
      <c r="B127" s="59" t="s">
        <v>81</v>
      </c>
      <c r="C127" s="59" t="s">
        <v>88</v>
      </c>
      <c r="D127" s="60" t="s">
        <v>462</v>
      </c>
      <c r="E127" s="59">
        <v>145836</v>
      </c>
      <c r="F127" s="59" t="s">
        <v>463</v>
      </c>
      <c r="G127" s="59" t="s">
        <v>343</v>
      </c>
      <c r="H127" s="61">
        <v>441989.98</v>
      </c>
      <c r="I127" s="61">
        <v>463883.4</v>
      </c>
      <c r="J127" s="61">
        <v>441989.98</v>
      </c>
      <c r="K127" s="61">
        <v>463883.4</v>
      </c>
      <c r="L127" s="59" t="s">
        <v>88</v>
      </c>
      <c r="M127" s="59" t="s">
        <v>88</v>
      </c>
      <c r="N127" s="59" t="s">
        <v>464</v>
      </c>
      <c r="O127" s="59" t="s">
        <v>465</v>
      </c>
      <c r="P127" s="59" t="s">
        <v>88</v>
      </c>
      <c r="Q127" s="59" t="s">
        <v>88</v>
      </c>
      <c r="R127" s="59" t="s">
        <v>88</v>
      </c>
      <c r="S127" s="59" t="s">
        <v>88</v>
      </c>
      <c r="T127" s="59" t="s">
        <v>97</v>
      </c>
      <c r="U127" s="59" t="s">
        <v>466</v>
      </c>
      <c r="V127" s="59" t="s">
        <v>467</v>
      </c>
      <c r="W127" s="62" t="s">
        <v>88</v>
      </c>
      <c r="X127" s="63">
        <v>44482</v>
      </c>
      <c r="Y127" s="64">
        <v>0.27083333333333331</v>
      </c>
      <c r="Z127" s="63">
        <v>44482</v>
      </c>
      <c r="AA127" s="64">
        <v>0.75</v>
      </c>
      <c r="AB127" s="59" t="s">
        <v>347</v>
      </c>
      <c r="AC127" s="59" t="s">
        <v>370</v>
      </c>
      <c r="AD127" s="133"/>
      <c r="AE127" s="277">
        <v>44482</v>
      </c>
      <c r="AF127" s="278">
        <v>0.27083333333333331</v>
      </c>
      <c r="AG127" s="279">
        <v>44482</v>
      </c>
      <c r="AH127" s="278">
        <v>0.75</v>
      </c>
      <c r="AI127" s="279">
        <v>44482</v>
      </c>
      <c r="AJ127" s="278">
        <v>0.28263888888888888</v>
      </c>
      <c r="AK127" s="279">
        <v>44482</v>
      </c>
      <c r="AL127" s="278">
        <v>0.27430555555555552</v>
      </c>
      <c r="AM127" s="280" t="s">
        <v>468</v>
      </c>
      <c r="AN127" s="280" t="s">
        <v>372</v>
      </c>
      <c r="AO127" s="138"/>
      <c r="AP127" s="66"/>
      <c r="AQ127" s="67"/>
      <c r="AR127" s="71">
        <f t="shared" ref="AR127" si="561">IF(B127="X",IF(AN127="","Afectat sau NU?",IF(AN127="DA",IF(((AK127+AL127)-(AE127+AF127))*24&lt;-720,"Neinformat",((AK127+AL127)-(AE127+AF127))*24),"Nu a fost afectat producator/consumator")),"")</f>
        <v>8.3333333255723119E-2</v>
      </c>
      <c r="AS127" s="295">
        <f t="shared" ref="AS127" si="562">IF(B127="X",IF(AN127="DA",IF(AR127&lt;6,LEN(TRIM(V127))-LEN(SUBSTITUTE(V127,CHAR(44),""))+1,0),"-"),"")</f>
        <v>1</v>
      </c>
      <c r="AT127" s="296">
        <f t="shared" ref="AT127" si="563">IF(B127="X",IF(AN127="DA",LEN(TRIM(V127))-LEN(SUBSTITUTE(V127,CHAR(44),""))+1,"-"),"")</f>
        <v>1</v>
      </c>
      <c r="AU127" s="71">
        <f t="shared" ref="AU127" si="564">IF(B127="X",IF(AN127="","Afectat sau NU?",IF(AN127="DA",IF(((AI127+AJ127)-(AE127+AF127))*24&lt;-720,"Neinformat",((AI127+AJ127)-(AE127+AF127))*24),"Nu a fost afectat producator/consumator")),"")</f>
        <v>0.28333333320915699</v>
      </c>
      <c r="AV127" s="295">
        <f t="shared" ref="AV127" si="565">IF(B127="X",IF(AN127="DA",IF(AU127&lt;6,LEN(TRIM(U127))-LEN(SUBSTITUTE(U127,CHAR(44),""))+1,0),"-"),"")</f>
        <v>1</v>
      </c>
      <c r="AW127" s="296">
        <f t="shared" ref="AW127" si="566">IF(B127="X",IF(AN127="DA",LEN(TRIM(U127))-LEN(SUBSTITUTE(U127,CHAR(44),""))+1,"-"),"")</f>
        <v>1</v>
      </c>
      <c r="AX127" s="71">
        <f t="shared" ref="AX127" si="567">IF(B127="X",IF(AN127="","Afectat sau NU?",IF(AN127="DA",((AG127+AH127)-(AE127+AF127))*24,"Nu a fost afectat producator/consumator")),"")</f>
        <v>11.499999999941792</v>
      </c>
      <c r="AY127" s="295">
        <f t="shared" ref="AY127" si="568">IF(B127="X",IF(AN127="DA",IF(AX127&gt;24,IF(BA127="NU",0,LEN(TRIM(V127))-LEN(SUBSTITUTE(V127,CHAR(44),""))+1),0),"-"),"")</f>
        <v>0</v>
      </c>
      <c r="AZ127" s="296">
        <f t="shared" ref="AZ127" si="569">IF(B127="X",IF(AN127="DA",IF(AX127&gt;24,LEN(TRIM(V127))-LEN(SUBSTITUTE(V127,CHAR(44),""))+1,0),"-"),"")</f>
        <v>0</v>
      </c>
      <c r="BA127" s="57"/>
      <c r="BB127" s="57"/>
      <c r="BC127" s="57"/>
      <c r="BD127" s="57"/>
      <c r="BE127" s="57"/>
      <c r="BF127" s="71" t="str">
        <f t="shared" ref="BF127" si="570">IF(C127="X",IF(AN127="","Afectat sau NU?",IF(AN127="DA",IF(AK127="","Neinformat",NETWORKDAYS(AK127+AL127,AE127+AF127,$BS$2:$BS$14)-2),"Nu a fost afectat producator/consumator")),"")</f>
        <v/>
      </c>
      <c r="BG127" s="69" t="str">
        <f t="shared" ref="BG127" si="571">IF(C127="X",IF(AN127="DA",IF(AND(BF127&gt;=5,AK127&lt;&gt;""),LEN(TRIM(V127))-LEN(SUBSTITUTE(V127,CHAR(44),""))+1,0),"-"),"")</f>
        <v/>
      </c>
      <c r="BH127" s="70" t="str">
        <f t="shared" ref="BH127" si="572">IF(C127="X",IF(AN127="DA",LEN(TRIM(V127))-LEN(SUBSTITUTE(V127,CHAR(44),""))+1,"-"),"")</f>
        <v/>
      </c>
      <c r="BI127" s="71" t="str">
        <f t="shared" ref="BI127" si="573">IF(C127="X",IF(AN127="","Afectat sau NU?",IF(AN127="DA",IF(AI127="","Neinformat",NETWORKDAYS(AI127+AJ127,AE127+AF127,$BS$2:$BS$14)-2),"Nu a fost afectat producator/consumator")),"")</f>
        <v/>
      </c>
      <c r="BJ127" s="69" t="str">
        <f t="shared" ref="BJ127" si="574">IF(C127="X",IF(AN127="DA",IF(AND(BI127&gt;=5,AI127&lt;&gt;""),LEN(TRIM(U127))-LEN(SUBSTITUTE(U127,CHAR(44),""))+1,0),"-"),"")</f>
        <v/>
      </c>
      <c r="BK127" s="70" t="str">
        <f t="shared" ref="BK127" si="575">IF(C127="X",IF(AN127="DA",LEN(TRIM(U127))-LEN(SUBSTITUTE(U127,CHAR(44),""))+1,"-"),"")</f>
        <v/>
      </c>
      <c r="BL127" s="71" t="str">
        <f t="shared" ref="BL127" si="576">IF(C127="X",IF(AN127="","Afectat sau NU?",IF(AN127="DA",((AG127+AH127)-(Z127+AA127))*24,"Nu a fost afectat producator/consumator")),"")</f>
        <v/>
      </c>
      <c r="BM127" s="69" t="str">
        <f t="shared" ref="BM127" si="577">IF(C127="X",IF(AN127&lt;&gt;"DA","-",IF(AND(AN127="DA",BL127&lt;=0),LEN(TRIM(V127))-LEN(SUBSTITUTE(V127,CHAR(44),""))+1+LEN(TRIM(U127))-LEN(SUBSTITUTE(U127,CHAR(44),""))+1,0)),"")</f>
        <v/>
      </c>
      <c r="BN127" s="70" t="str">
        <f t="shared" ref="BN127" si="578">IF(C127="X",IF(AN127="DA",LEN(TRIM(V127))-LEN(SUBSTITUTE(V127,CHAR(44),""))+1+LEN(TRIM(U127))-LEN(SUBSTITUTE(U127,CHAR(44),""))+1,"-"),"")</f>
        <v/>
      </c>
    </row>
    <row r="128" spans="1:66" s="10" customFormat="1" ht="228" x14ac:dyDescent="0.25">
      <c r="A128" s="72">
        <f t="shared" si="317"/>
        <v>113</v>
      </c>
      <c r="B128" s="73" t="s">
        <v>81</v>
      </c>
      <c r="C128" s="73" t="s">
        <v>88</v>
      </c>
      <c r="D128" s="74" t="s">
        <v>462</v>
      </c>
      <c r="E128" s="73">
        <v>145480</v>
      </c>
      <c r="F128" s="73" t="s">
        <v>469</v>
      </c>
      <c r="G128" s="73" t="s">
        <v>343</v>
      </c>
      <c r="H128" s="75">
        <v>437389.02</v>
      </c>
      <c r="I128" s="75">
        <v>464457.73</v>
      </c>
      <c r="J128" s="75">
        <v>437389.02</v>
      </c>
      <c r="K128" s="75">
        <v>464457.73</v>
      </c>
      <c r="L128" s="73" t="s">
        <v>88</v>
      </c>
      <c r="M128" s="73" t="s">
        <v>88</v>
      </c>
      <c r="N128" s="73" t="s">
        <v>470</v>
      </c>
      <c r="O128" s="73" t="s">
        <v>469</v>
      </c>
      <c r="P128" s="73" t="s">
        <v>88</v>
      </c>
      <c r="Q128" s="73" t="s">
        <v>88</v>
      </c>
      <c r="R128" s="73" t="s">
        <v>88</v>
      </c>
      <c r="S128" s="73" t="s">
        <v>88</v>
      </c>
      <c r="T128" s="73" t="s">
        <v>113</v>
      </c>
      <c r="U128" s="73" t="s">
        <v>508</v>
      </c>
      <c r="V128" s="73" t="s">
        <v>142</v>
      </c>
      <c r="W128" s="76" t="s">
        <v>88</v>
      </c>
      <c r="X128" s="77">
        <v>44482</v>
      </c>
      <c r="Y128" s="78">
        <v>0.27083333333333331</v>
      </c>
      <c r="Z128" s="77">
        <v>44482</v>
      </c>
      <c r="AA128" s="78">
        <v>0.75</v>
      </c>
      <c r="AB128" s="73" t="s">
        <v>347</v>
      </c>
      <c r="AC128" s="73" t="s">
        <v>370</v>
      </c>
      <c r="AD128" s="162"/>
      <c r="AE128" s="305">
        <v>44482</v>
      </c>
      <c r="AF128" s="303">
        <v>0.27083333333333331</v>
      </c>
      <c r="AG128" s="302">
        <v>44482</v>
      </c>
      <c r="AH128" s="303">
        <v>0.75</v>
      </c>
      <c r="AI128" s="302">
        <v>44482</v>
      </c>
      <c r="AJ128" s="303">
        <v>0.28541666666666665</v>
      </c>
      <c r="AK128" s="302">
        <v>44482</v>
      </c>
      <c r="AL128" s="303">
        <v>0.27499999999999997</v>
      </c>
      <c r="AM128" s="304" t="s">
        <v>468</v>
      </c>
      <c r="AN128" s="304" t="s">
        <v>372</v>
      </c>
      <c r="AO128" s="101"/>
      <c r="AP128" s="80"/>
      <c r="AQ128" s="67"/>
      <c r="AR128" s="89">
        <f t="shared" ref="AR128" si="579">IF(B128="X",IF(AN128="","Afectat sau NU?",IF(AN128="DA",IF(((AK128+AL128)-(AE128+AF128))*24&lt;-720,"Neinformat",((AK128+AL128)-(AE128+AF128))*24),"Nu a fost afectat producator/consumator")),"")</f>
        <v>9.9999999976716936E-2</v>
      </c>
      <c r="AS128" s="311">
        <f t="shared" ref="AS128" si="580">IF(B128="X",IF(AN128="DA",IF(AR128&lt;6,LEN(TRIM(V128))-LEN(SUBSTITUTE(V128,CHAR(44),""))+1,0),"-"),"")</f>
        <v>1</v>
      </c>
      <c r="AT128" s="312">
        <f t="shared" ref="AT128" si="581">IF(B128="X",IF(AN128="DA",LEN(TRIM(V128))-LEN(SUBSTITUTE(V128,CHAR(44),""))+1,"-"),"")</f>
        <v>1</v>
      </c>
      <c r="AU128" s="89">
        <f t="shared" ref="AU128" si="582">IF(B128="X",IF(AN128="","Afectat sau NU?",IF(AN128="DA",IF(((AI128+AJ128)-(AE128+AF128))*24&lt;-720,"Neinformat",((AI128+AJ128)-(AE128+AF128))*24),"Nu a fost afectat producator/consumator")),"")</f>
        <v>0.34999999991850927</v>
      </c>
      <c r="AV128" s="311">
        <f t="shared" ref="AV128" si="583">IF(B128="X",IF(AN128="DA",IF(AU128&lt;6,LEN(TRIM(U128))-LEN(SUBSTITUTE(U128,CHAR(44),""))+1,0),"-"),"")</f>
        <v>48</v>
      </c>
      <c r="AW128" s="312">
        <f t="shared" ref="AW128" si="584">IF(B128="X",IF(AN128="DA",LEN(TRIM(U128))-LEN(SUBSTITUTE(U128,CHAR(44),""))+1,"-"),"")</f>
        <v>48</v>
      </c>
      <c r="AX128" s="89">
        <f t="shared" ref="AX128" si="585">IF(B128="X",IF(AN128="","Afectat sau NU?",IF(AN128="DA",((AG128+AH128)-(AE128+AF128))*24,"Nu a fost afectat producator/consumator")),"")</f>
        <v>11.499999999941792</v>
      </c>
      <c r="AY128" s="311">
        <f t="shared" ref="AY128" si="586">IF(B128="X",IF(AN128="DA",IF(AX128&gt;24,IF(BA128="NU",0,LEN(TRIM(V128))-LEN(SUBSTITUTE(V128,CHAR(44),""))+1),0),"-"),"")</f>
        <v>0</v>
      </c>
      <c r="AZ128" s="312">
        <f t="shared" ref="AZ128" si="587">IF(B128="X",IF(AN128="DA",IF(AX128&gt;24,LEN(TRIM(V128))-LEN(SUBSTITUTE(V128,CHAR(44),""))+1,0),"-"),"")</f>
        <v>0</v>
      </c>
      <c r="BA128" s="57"/>
      <c r="BB128" s="57"/>
      <c r="BC128" s="57"/>
      <c r="BD128" s="57"/>
      <c r="BE128" s="57"/>
      <c r="BF128" s="89" t="str">
        <f t="shared" ref="BF128" si="588">IF(C128="X",IF(AN128="","Afectat sau NU?",IF(AN128="DA",IF(AK128="","Neinformat",NETWORKDAYS(AK128+AL128,AE128+AF128,$BS$2:$BS$14)-2),"Nu a fost afectat producator/consumator")),"")</f>
        <v/>
      </c>
      <c r="BG128" s="87" t="str">
        <f t="shared" ref="BG128" si="589">IF(C128="X",IF(AN128="DA",IF(AND(BF128&gt;=5,AK128&lt;&gt;""),LEN(TRIM(V128))-LEN(SUBSTITUTE(V128,CHAR(44),""))+1,0),"-"),"")</f>
        <v/>
      </c>
      <c r="BH128" s="88" t="str">
        <f t="shared" ref="BH128" si="590">IF(C128="X",IF(AN128="DA",LEN(TRIM(V128))-LEN(SUBSTITUTE(V128,CHAR(44),""))+1,"-"),"")</f>
        <v/>
      </c>
      <c r="BI128" s="89" t="str">
        <f t="shared" ref="BI128" si="591">IF(C128="X",IF(AN128="","Afectat sau NU?",IF(AN128="DA",IF(AI128="","Neinformat",NETWORKDAYS(AI128+AJ128,AE128+AF128,$BS$2:$BS$14)-2),"Nu a fost afectat producator/consumator")),"")</f>
        <v/>
      </c>
      <c r="BJ128" s="87" t="str">
        <f t="shared" ref="BJ128" si="592">IF(C128="X",IF(AN128="DA",IF(AND(BI128&gt;=5,AI128&lt;&gt;""),LEN(TRIM(U128))-LEN(SUBSTITUTE(U128,CHAR(44),""))+1,0),"-"),"")</f>
        <v/>
      </c>
      <c r="BK128" s="88" t="str">
        <f t="shared" ref="BK128" si="593">IF(C128="X",IF(AN128="DA",LEN(TRIM(U128))-LEN(SUBSTITUTE(U128,CHAR(44),""))+1,"-"),"")</f>
        <v/>
      </c>
      <c r="BL128" s="89" t="str">
        <f t="shared" ref="BL128" si="594">IF(C128="X",IF(AN128="","Afectat sau NU?",IF(AN128="DA",((AG128+AH128)-(Z128+AA128))*24,"Nu a fost afectat producator/consumator")),"")</f>
        <v/>
      </c>
      <c r="BM128" s="87" t="str">
        <f t="shared" ref="BM128" si="595">IF(C128="X",IF(AN128&lt;&gt;"DA","-",IF(AND(AN128="DA",BL128&lt;=0),LEN(TRIM(V128))-LEN(SUBSTITUTE(V128,CHAR(44),""))+1+LEN(TRIM(U128))-LEN(SUBSTITUTE(U128,CHAR(44),""))+1,0)),"")</f>
        <v/>
      </c>
      <c r="BN128" s="88" t="str">
        <f t="shared" ref="BN128" si="596">IF(C128="X",IF(AN128="DA",LEN(TRIM(V128))-LEN(SUBSTITUTE(V128,CHAR(44),""))+1+LEN(TRIM(U128))-LEN(SUBSTITUTE(U128,CHAR(44),""))+1,"-"),"")</f>
        <v/>
      </c>
    </row>
    <row r="129" spans="1:66" s="10" customFormat="1" ht="228" x14ac:dyDescent="0.25">
      <c r="A129" s="72">
        <f t="shared" si="317"/>
        <v>114</v>
      </c>
      <c r="B129" s="73" t="s">
        <v>81</v>
      </c>
      <c r="C129" s="73" t="s">
        <v>88</v>
      </c>
      <c r="D129" s="74" t="s">
        <v>462</v>
      </c>
      <c r="E129" s="73">
        <v>145836</v>
      </c>
      <c r="F129" s="73" t="s">
        <v>463</v>
      </c>
      <c r="G129" s="73" t="s">
        <v>343</v>
      </c>
      <c r="H129" s="75">
        <v>441989.98</v>
      </c>
      <c r="I129" s="75">
        <v>463883.4</v>
      </c>
      <c r="J129" s="75">
        <v>441989.98</v>
      </c>
      <c r="K129" s="75">
        <v>463883.4</v>
      </c>
      <c r="L129" s="73" t="s">
        <v>88</v>
      </c>
      <c r="M129" s="73" t="s">
        <v>88</v>
      </c>
      <c r="N129" s="73" t="s">
        <v>471</v>
      </c>
      <c r="O129" s="73" t="s">
        <v>463</v>
      </c>
      <c r="P129" s="73" t="s">
        <v>88</v>
      </c>
      <c r="Q129" s="73" t="s">
        <v>88</v>
      </c>
      <c r="R129" s="73" t="s">
        <v>88</v>
      </c>
      <c r="S129" s="73" t="s">
        <v>88</v>
      </c>
      <c r="T129" s="73" t="s">
        <v>113</v>
      </c>
      <c r="U129" s="73" t="s">
        <v>508</v>
      </c>
      <c r="V129" s="73" t="s">
        <v>142</v>
      </c>
      <c r="W129" s="76" t="s">
        <v>88</v>
      </c>
      <c r="X129" s="77">
        <v>44482</v>
      </c>
      <c r="Y129" s="78">
        <v>0.27083333333333331</v>
      </c>
      <c r="Z129" s="77">
        <v>44482</v>
      </c>
      <c r="AA129" s="78">
        <v>0.75</v>
      </c>
      <c r="AB129" s="73" t="s">
        <v>347</v>
      </c>
      <c r="AC129" s="73" t="s">
        <v>370</v>
      </c>
      <c r="AD129" s="162"/>
      <c r="AE129" s="305">
        <v>44482</v>
      </c>
      <c r="AF129" s="303">
        <v>0.27083333333333331</v>
      </c>
      <c r="AG129" s="302">
        <v>44482</v>
      </c>
      <c r="AH129" s="303">
        <v>0.75</v>
      </c>
      <c r="AI129" s="302">
        <v>44482</v>
      </c>
      <c r="AJ129" s="303">
        <v>0.28541666666666665</v>
      </c>
      <c r="AK129" s="302">
        <v>44482</v>
      </c>
      <c r="AL129" s="303">
        <v>0.27499999999999997</v>
      </c>
      <c r="AM129" s="304" t="s">
        <v>468</v>
      </c>
      <c r="AN129" s="304" t="s">
        <v>372</v>
      </c>
      <c r="AO129" s="101"/>
      <c r="AP129" s="80"/>
      <c r="AQ129" s="67"/>
      <c r="AR129" s="89">
        <f t="shared" ref="AR129:AR132" si="597">IF(B129="X",IF(AN129="","Afectat sau NU?",IF(AN129="DA",IF(((AK129+AL129)-(AE129+AF129))*24&lt;-720,"Neinformat",((AK129+AL129)-(AE129+AF129))*24),"Nu a fost afectat producator/consumator")),"")</f>
        <v>9.9999999976716936E-2</v>
      </c>
      <c r="AS129" s="311">
        <f t="shared" ref="AS129:AS132" si="598">IF(B129="X",IF(AN129="DA",IF(AR129&lt;6,LEN(TRIM(V129))-LEN(SUBSTITUTE(V129,CHAR(44),""))+1,0),"-"),"")</f>
        <v>1</v>
      </c>
      <c r="AT129" s="312">
        <f t="shared" ref="AT129:AT132" si="599">IF(B129="X",IF(AN129="DA",LEN(TRIM(V129))-LEN(SUBSTITUTE(V129,CHAR(44),""))+1,"-"),"")</f>
        <v>1</v>
      </c>
      <c r="AU129" s="89">
        <f t="shared" ref="AU129:AU132" si="600">IF(B129="X",IF(AN129="","Afectat sau NU?",IF(AN129="DA",IF(((AI129+AJ129)-(AE129+AF129))*24&lt;-720,"Neinformat",((AI129+AJ129)-(AE129+AF129))*24),"Nu a fost afectat producator/consumator")),"")</f>
        <v>0.34999999991850927</v>
      </c>
      <c r="AV129" s="311">
        <f t="shared" ref="AV129:AV132" si="601">IF(B129="X",IF(AN129="DA",IF(AU129&lt;6,LEN(TRIM(U129))-LEN(SUBSTITUTE(U129,CHAR(44),""))+1,0),"-"),"")</f>
        <v>48</v>
      </c>
      <c r="AW129" s="312">
        <f t="shared" ref="AW129:AW132" si="602">IF(B129="X",IF(AN129="DA",LEN(TRIM(U129))-LEN(SUBSTITUTE(U129,CHAR(44),""))+1,"-"),"")</f>
        <v>48</v>
      </c>
      <c r="AX129" s="89">
        <f t="shared" ref="AX129:AX132" si="603">IF(B129="X",IF(AN129="","Afectat sau NU?",IF(AN129="DA",((AG129+AH129)-(AE129+AF129))*24,"Nu a fost afectat producator/consumator")),"")</f>
        <v>11.499999999941792</v>
      </c>
      <c r="AY129" s="311">
        <f t="shared" ref="AY129:AY132" si="604">IF(B129="X",IF(AN129="DA",IF(AX129&gt;24,IF(BA129="NU",0,LEN(TRIM(V129))-LEN(SUBSTITUTE(V129,CHAR(44),""))+1),0),"-"),"")</f>
        <v>0</v>
      </c>
      <c r="AZ129" s="312">
        <f t="shared" ref="AZ129:AZ132" si="605">IF(B129="X",IF(AN129="DA",IF(AX129&gt;24,LEN(TRIM(V129))-LEN(SUBSTITUTE(V129,CHAR(44),""))+1,0),"-"),"")</f>
        <v>0</v>
      </c>
      <c r="BA129" s="57"/>
      <c r="BB129" s="57"/>
      <c r="BC129" s="57"/>
      <c r="BD129" s="57"/>
      <c r="BE129" s="57"/>
      <c r="BF129" s="89" t="str">
        <f t="shared" ref="BF129:BF132" si="606">IF(C129="X",IF(AN129="","Afectat sau NU?",IF(AN129="DA",IF(AK129="","Neinformat",NETWORKDAYS(AK129+AL129,AE129+AF129,$BS$2:$BS$14)-2),"Nu a fost afectat producator/consumator")),"")</f>
        <v/>
      </c>
      <c r="BG129" s="87" t="str">
        <f t="shared" ref="BG129:BG132" si="607">IF(C129="X",IF(AN129="DA",IF(AND(BF129&gt;=5,AK129&lt;&gt;""),LEN(TRIM(V129))-LEN(SUBSTITUTE(V129,CHAR(44),""))+1,0),"-"),"")</f>
        <v/>
      </c>
      <c r="BH129" s="88" t="str">
        <f t="shared" ref="BH129:BH132" si="608">IF(C129="X",IF(AN129="DA",LEN(TRIM(V129))-LEN(SUBSTITUTE(V129,CHAR(44),""))+1,"-"),"")</f>
        <v/>
      </c>
      <c r="BI129" s="89" t="str">
        <f t="shared" ref="BI129:BI132" si="609">IF(C129="X",IF(AN129="","Afectat sau NU?",IF(AN129="DA",IF(AI129="","Neinformat",NETWORKDAYS(AI129+AJ129,AE129+AF129,$BS$2:$BS$14)-2),"Nu a fost afectat producator/consumator")),"")</f>
        <v/>
      </c>
      <c r="BJ129" s="87" t="str">
        <f t="shared" ref="BJ129:BJ132" si="610">IF(C129="X",IF(AN129="DA",IF(AND(BI129&gt;=5,AI129&lt;&gt;""),LEN(TRIM(U129))-LEN(SUBSTITUTE(U129,CHAR(44),""))+1,0),"-"),"")</f>
        <v/>
      </c>
      <c r="BK129" s="88" t="str">
        <f t="shared" ref="BK129:BK132" si="611">IF(C129="X",IF(AN129="DA",LEN(TRIM(U129))-LEN(SUBSTITUTE(U129,CHAR(44),""))+1,"-"),"")</f>
        <v/>
      </c>
      <c r="BL129" s="89" t="str">
        <f t="shared" ref="BL129:BL132" si="612">IF(C129="X",IF(AN129="","Afectat sau NU?",IF(AN129="DA",((AG129+AH129)-(Z129+AA129))*24,"Nu a fost afectat producator/consumator")),"")</f>
        <v/>
      </c>
      <c r="BM129" s="87" t="str">
        <f t="shared" ref="BM129:BM132" si="613">IF(C129="X",IF(AN129&lt;&gt;"DA","-",IF(AND(AN129="DA",BL129&lt;=0),LEN(TRIM(V129))-LEN(SUBSTITUTE(V129,CHAR(44),""))+1+LEN(TRIM(U129))-LEN(SUBSTITUTE(U129,CHAR(44),""))+1,0)),"")</f>
        <v/>
      </c>
      <c r="BN129" s="88" t="str">
        <f t="shared" ref="BN129:BN132" si="614">IF(C129="X",IF(AN129="DA",LEN(TRIM(V129))-LEN(SUBSTITUTE(V129,CHAR(44),""))+1+LEN(TRIM(U129))-LEN(SUBSTITUTE(U129,CHAR(44),""))+1,"-"),"")</f>
        <v/>
      </c>
    </row>
    <row r="130" spans="1:66" s="10" customFormat="1" ht="228" x14ac:dyDescent="0.25">
      <c r="A130" s="72">
        <f t="shared" si="317"/>
        <v>115</v>
      </c>
      <c r="B130" s="73" t="s">
        <v>81</v>
      </c>
      <c r="C130" s="73" t="s">
        <v>88</v>
      </c>
      <c r="D130" s="74" t="s">
        <v>462</v>
      </c>
      <c r="E130" s="73">
        <v>145890</v>
      </c>
      <c r="F130" s="73" t="s">
        <v>472</v>
      </c>
      <c r="G130" s="73" t="s">
        <v>343</v>
      </c>
      <c r="H130" s="75">
        <v>441290.5</v>
      </c>
      <c r="I130" s="75">
        <v>461208.57</v>
      </c>
      <c r="J130" s="75">
        <v>441290.5</v>
      </c>
      <c r="K130" s="75">
        <v>461208.57</v>
      </c>
      <c r="L130" s="73" t="s">
        <v>88</v>
      </c>
      <c r="M130" s="73" t="s">
        <v>88</v>
      </c>
      <c r="N130" s="73" t="s">
        <v>473</v>
      </c>
      <c r="O130" s="73" t="s">
        <v>472</v>
      </c>
      <c r="P130" s="73" t="s">
        <v>88</v>
      </c>
      <c r="Q130" s="73" t="s">
        <v>88</v>
      </c>
      <c r="R130" s="73" t="s">
        <v>88</v>
      </c>
      <c r="S130" s="73" t="s">
        <v>88</v>
      </c>
      <c r="T130" s="73" t="s">
        <v>113</v>
      </c>
      <c r="U130" s="73" t="s">
        <v>508</v>
      </c>
      <c r="V130" s="73" t="s">
        <v>142</v>
      </c>
      <c r="W130" s="76" t="s">
        <v>88</v>
      </c>
      <c r="X130" s="77">
        <v>44482</v>
      </c>
      <c r="Y130" s="78">
        <v>0.27083333333333331</v>
      </c>
      <c r="Z130" s="77">
        <v>44482</v>
      </c>
      <c r="AA130" s="78">
        <v>0.75</v>
      </c>
      <c r="AB130" s="73" t="s">
        <v>347</v>
      </c>
      <c r="AC130" s="73" t="s">
        <v>370</v>
      </c>
      <c r="AD130" s="162"/>
      <c r="AE130" s="305">
        <v>44482</v>
      </c>
      <c r="AF130" s="303">
        <v>0.27083333333333331</v>
      </c>
      <c r="AG130" s="302">
        <v>44482</v>
      </c>
      <c r="AH130" s="303">
        <v>0.75</v>
      </c>
      <c r="AI130" s="302">
        <v>44482</v>
      </c>
      <c r="AJ130" s="303">
        <v>0.28541666666666665</v>
      </c>
      <c r="AK130" s="302">
        <v>44482</v>
      </c>
      <c r="AL130" s="303">
        <v>0.27499999999999997</v>
      </c>
      <c r="AM130" s="304" t="s">
        <v>468</v>
      </c>
      <c r="AN130" s="304" t="s">
        <v>372</v>
      </c>
      <c r="AO130" s="101"/>
      <c r="AP130" s="80"/>
      <c r="AQ130" s="67"/>
      <c r="AR130" s="89">
        <f t="shared" si="597"/>
        <v>9.9999999976716936E-2</v>
      </c>
      <c r="AS130" s="311">
        <f t="shared" si="598"/>
        <v>1</v>
      </c>
      <c r="AT130" s="312">
        <f t="shared" si="599"/>
        <v>1</v>
      </c>
      <c r="AU130" s="89">
        <f t="shared" si="600"/>
        <v>0.34999999991850927</v>
      </c>
      <c r="AV130" s="311">
        <f t="shared" si="601"/>
        <v>48</v>
      </c>
      <c r="AW130" s="312">
        <f t="shared" si="602"/>
        <v>48</v>
      </c>
      <c r="AX130" s="89">
        <f t="shared" si="603"/>
        <v>11.499999999941792</v>
      </c>
      <c r="AY130" s="311">
        <f t="shared" si="604"/>
        <v>0</v>
      </c>
      <c r="AZ130" s="312">
        <f t="shared" si="605"/>
        <v>0</v>
      </c>
      <c r="BA130" s="57"/>
      <c r="BB130" s="57"/>
      <c r="BC130" s="57"/>
      <c r="BD130" s="57"/>
      <c r="BE130" s="57"/>
      <c r="BF130" s="89" t="str">
        <f t="shared" si="606"/>
        <v/>
      </c>
      <c r="BG130" s="87" t="str">
        <f t="shared" si="607"/>
        <v/>
      </c>
      <c r="BH130" s="88" t="str">
        <f t="shared" si="608"/>
        <v/>
      </c>
      <c r="BI130" s="89" t="str">
        <f t="shared" si="609"/>
        <v/>
      </c>
      <c r="BJ130" s="87" t="str">
        <f t="shared" si="610"/>
        <v/>
      </c>
      <c r="BK130" s="88" t="str">
        <f t="shared" si="611"/>
        <v/>
      </c>
      <c r="BL130" s="89" t="str">
        <f t="shared" si="612"/>
        <v/>
      </c>
      <c r="BM130" s="87" t="str">
        <f t="shared" si="613"/>
        <v/>
      </c>
      <c r="BN130" s="88" t="str">
        <f t="shared" si="614"/>
        <v/>
      </c>
    </row>
    <row r="131" spans="1:66" s="10" customFormat="1" ht="228" x14ac:dyDescent="0.25">
      <c r="A131" s="72">
        <f t="shared" si="317"/>
        <v>116</v>
      </c>
      <c r="B131" s="73" t="s">
        <v>81</v>
      </c>
      <c r="C131" s="73" t="s">
        <v>88</v>
      </c>
      <c r="D131" s="74" t="s">
        <v>462</v>
      </c>
      <c r="E131" s="73">
        <v>145890</v>
      </c>
      <c r="F131" s="73" t="s">
        <v>472</v>
      </c>
      <c r="G131" s="73" t="s">
        <v>343</v>
      </c>
      <c r="H131" s="75">
        <v>441757.19</v>
      </c>
      <c r="I131" s="75">
        <v>461422.55</v>
      </c>
      <c r="J131" s="75">
        <v>441757.19</v>
      </c>
      <c r="K131" s="75">
        <v>461422.55</v>
      </c>
      <c r="L131" s="73" t="s">
        <v>88</v>
      </c>
      <c r="M131" s="73" t="s">
        <v>88</v>
      </c>
      <c r="N131" s="73" t="s">
        <v>475</v>
      </c>
      <c r="O131" s="73" t="s">
        <v>474</v>
      </c>
      <c r="P131" s="73" t="s">
        <v>88</v>
      </c>
      <c r="Q131" s="73" t="s">
        <v>88</v>
      </c>
      <c r="R131" s="73" t="s">
        <v>88</v>
      </c>
      <c r="S131" s="73" t="s">
        <v>88</v>
      </c>
      <c r="T131" s="73" t="s">
        <v>113</v>
      </c>
      <c r="U131" s="73" t="s">
        <v>386</v>
      </c>
      <c r="V131" s="73" t="s">
        <v>142</v>
      </c>
      <c r="W131" s="76" t="s">
        <v>88</v>
      </c>
      <c r="X131" s="77">
        <v>44482</v>
      </c>
      <c r="Y131" s="78">
        <v>0.27083333333333331</v>
      </c>
      <c r="Z131" s="77">
        <v>44482</v>
      </c>
      <c r="AA131" s="78">
        <v>0.75</v>
      </c>
      <c r="AB131" s="73" t="s">
        <v>347</v>
      </c>
      <c r="AC131" s="73" t="s">
        <v>370</v>
      </c>
      <c r="AD131" s="162"/>
      <c r="AE131" s="305">
        <v>44482</v>
      </c>
      <c r="AF131" s="303">
        <v>0.27083333333333331</v>
      </c>
      <c r="AG131" s="302">
        <v>44482</v>
      </c>
      <c r="AH131" s="303">
        <v>0.75</v>
      </c>
      <c r="AI131" s="302">
        <v>44482</v>
      </c>
      <c r="AJ131" s="303">
        <v>0.28541666666666665</v>
      </c>
      <c r="AK131" s="302">
        <v>44482</v>
      </c>
      <c r="AL131" s="303">
        <v>0.27499999999999997</v>
      </c>
      <c r="AM131" s="304" t="s">
        <v>468</v>
      </c>
      <c r="AN131" s="304" t="s">
        <v>372</v>
      </c>
      <c r="AO131" s="101"/>
      <c r="AP131" s="80"/>
      <c r="AQ131" s="67"/>
      <c r="AR131" s="89">
        <f t="shared" si="597"/>
        <v>9.9999999976716936E-2</v>
      </c>
      <c r="AS131" s="311">
        <f t="shared" si="598"/>
        <v>1</v>
      </c>
      <c r="AT131" s="312">
        <f t="shared" si="599"/>
        <v>1</v>
      </c>
      <c r="AU131" s="89">
        <f t="shared" si="600"/>
        <v>0.34999999991850927</v>
      </c>
      <c r="AV131" s="311">
        <f t="shared" si="601"/>
        <v>48</v>
      </c>
      <c r="AW131" s="312">
        <f t="shared" si="602"/>
        <v>48</v>
      </c>
      <c r="AX131" s="89">
        <f t="shared" si="603"/>
        <v>11.499999999941792</v>
      </c>
      <c r="AY131" s="311">
        <f t="shared" si="604"/>
        <v>0</v>
      </c>
      <c r="AZ131" s="312">
        <f t="shared" si="605"/>
        <v>0</v>
      </c>
      <c r="BA131" s="57"/>
      <c r="BB131" s="57"/>
      <c r="BC131" s="57"/>
      <c r="BD131" s="57"/>
      <c r="BE131" s="57"/>
      <c r="BF131" s="89" t="str">
        <f t="shared" si="606"/>
        <v/>
      </c>
      <c r="BG131" s="87" t="str">
        <f t="shared" si="607"/>
        <v/>
      </c>
      <c r="BH131" s="88" t="str">
        <f t="shared" si="608"/>
        <v/>
      </c>
      <c r="BI131" s="89" t="str">
        <f t="shared" si="609"/>
        <v/>
      </c>
      <c r="BJ131" s="87" t="str">
        <f t="shared" si="610"/>
        <v/>
      </c>
      <c r="BK131" s="88" t="str">
        <f t="shared" si="611"/>
        <v/>
      </c>
      <c r="BL131" s="89" t="str">
        <f t="shared" si="612"/>
        <v/>
      </c>
      <c r="BM131" s="87" t="str">
        <f t="shared" si="613"/>
        <v/>
      </c>
      <c r="BN131" s="88" t="str">
        <f t="shared" si="614"/>
        <v/>
      </c>
    </row>
    <row r="132" spans="1:66" s="10" customFormat="1" ht="228.75" thickBot="1" x14ac:dyDescent="0.3">
      <c r="A132" s="90">
        <f t="shared" si="317"/>
        <v>117</v>
      </c>
      <c r="B132" s="91" t="s">
        <v>81</v>
      </c>
      <c r="C132" s="91" t="s">
        <v>88</v>
      </c>
      <c r="D132" s="92" t="s">
        <v>462</v>
      </c>
      <c r="E132" s="91">
        <v>145845</v>
      </c>
      <c r="F132" s="91" t="s">
        <v>476</v>
      </c>
      <c r="G132" s="91" t="s">
        <v>343</v>
      </c>
      <c r="H132" s="93">
        <v>442446.2</v>
      </c>
      <c r="I132" s="93">
        <v>460048.52</v>
      </c>
      <c r="J132" s="93">
        <v>442446.2</v>
      </c>
      <c r="K132" s="93">
        <v>460048.52</v>
      </c>
      <c r="L132" s="91" t="s">
        <v>88</v>
      </c>
      <c r="M132" s="91" t="s">
        <v>88</v>
      </c>
      <c r="N132" s="91" t="s">
        <v>477</v>
      </c>
      <c r="O132" s="91" t="s">
        <v>476</v>
      </c>
      <c r="P132" s="91" t="s">
        <v>88</v>
      </c>
      <c r="Q132" s="91" t="s">
        <v>88</v>
      </c>
      <c r="R132" s="91" t="s">
        <v>88</v>
      </c>
      <c r="S132" s="91" t="s">
        <v>88</v>
      </c>
      <c r="T132" s="91" t="s">
        <v>113</v>
      </c>
      <c r="U132" s="91" t="s">
        <v>508</v>
      </c>
      <c r="V132" s="91" t="s">
        <v>142</v>
      </c>
      <c r="W132" s="94" t="s">
        <v>88</v>
      </c>
      <c r="X132" s="82">
        <v>44482</v>
      </c>
      <c r="Y132" s="81">
        <v>0.27083333333333331</v>
      </c>
      <c r="Z132" s="82">
        <v>44482</v>
      </c>
      <c r="AA132" s="81">
        <v>0.75</v>
      </c>
      <c r="AB132" s="91" t="s">
        <v>347</v>
      </c>
      <c r="AC132" s="91" t="s">
        <v>370</v>
      </c>
      <c r="AD132" s="134"/>
      <c r="AE132" s="306">
        <v>44482</v>
      </c>
      <c r="AF132" s="307">
        <v>0.27083333333333331</v>
      </c>
      <c r="AG132" s="308">
        <v>44482</v>
      </c>
      <c r="AH132" s="307">
        <v>0.75</v>
      </c>
      <c r="AI132" s="308">
        <v>44482</v>
      </c>
      <c r="AJ132" s="307">
        <v>0.28541666666666665</v>
      </c>
      <c r="AK132" s="308">
        <v>44482</v>
      </c>
      <c r="AL132" s="307">
        <v>0.27499999999999997</v>
      </c>
      <c r="AM132" s="309" t="s">
        <v>468</v>
      </c>
      <c r="AN132" s="309" t="s">
        <v>372</v>
      </c>
      <c r="AO132" s="104"/>
      <c r="AP132" s="83"/>
      <c r="AQ132" s="67"/>
      <c r="AR132" s="98">
        <f t="shared" si="597"/>
        <v>9.9999999976716936E-2</v>
      </c>
      <c r="AS132" s="313">
        <f t="shared" si="598"/>
        <v>1</v>
      </c>
      <c r="AT132" s="314">
        <f t="shared" si="599"/>
        <v>1</v>
      </c>
      <c r="AU132" s="98">
        <f t="shared" si="600"/>
        <v>0.34999999991850927</v>
      </c>
      <c r="AV132" s="313">
        <f t="shared" si="601"/>
        <v>48</v>
      </c>
      <c r="AW132" s="314">
        <f t="shared" si="602"/>
        <v>48</v>
      </c>
      <c r="AX132" s="98">
        <f t="shared" si="603"/>
        <v>11.499999999941792</v>
      </c>
      <c r="AY132" s="313">
        <f t="shared" si="604"/>
        <v>0</v>
      </c>
      <c r="AZ132" s="314">
        <f t="shared" si="605"/>
        <v>0</v>
      </c>
      <c r="BA132" s="57"/>
      <c r="BB132" s="57"/>
      <c r="BC132" s="57"/>
      <c r="BD132" s="57"/>
      <c r="BE132" s="57"/>
      <c r="BF132" s="98" t="str">
        <f t="shared" si="606"/>
        <v/>
      </c>
      <c r="BG132" s="96" t="str">
        <f t="shared" si="607"/>
        <v/>
      </c>
      <c r="BH132" s="97" t="str">
        <f t="shared" si="608"/>
        <v/>
      </c>
      <c r="BI132" s="98" t="str">
        <f t="shared" si="609"/>
        <v/>
      </c>
      <c r="BJ132" s="96" t="str">
        <f t="shared" si="610"/>
        <v/>
      </c>
      <c r="BK132" s="97" t="str">
        <f t="shared" si="611"/>
        <v/>
      </c>
      <c r="BL132" s="98" t="str">
        <f t="shared" si="612"/>
        <v/>
      </c>
      <c r="BM132" s="96" t="str">
        <f t="shared" si="613"/>
        <v/>
      </c>
      <c r="BN132" s="97" t="str">
        <f t="shared" si="614"/>
        <v/>
      </c>
    </row>
    <row r="133" spans="1:66" s="10" customFormat="1" ht="243" thickBot="1" x14ac:dyDescent="0.3">
      <c r="A133" s="90">
        <f t="shared" si="317"/>
        <v>118</v>
      </c>
      <c r="B133" s="91" t="s">
        <v>81</v>
      </c>
      <c r="C133" s="91" t="s">
        <v>88</v>
      </c>
      <c r="D133" s="92" t="s">
        <v>483</v>
      </c>
      <c r="E133" s="91">
        <v>75212</v>
      </c>
      <c r="F133" s="91" t="s">
        <v>478</v>
      </c>
      <c r="G133" s="91" t="s">
        <v>479</v>
      </c>
      <c r="H133" s="93">
        <v>688621.9</v>
      </c>
      <c r="I133" s="93">
        <v>483561.23</v>
      </c>
      <c r="J133" s="93">
        <v>688621.9</v>
      </c>
      <c r="K133" s="93">
        <v>483561.23</v>
      </c>
      <c r="L133" s="91" t="s">
        <v>88</v>
      </c>
      <c r="M133" s="91" t="s">
        <v>88</v>
      </c>
      <c r="N133" s="91" t="s">
        <v>480</v>
      </c>
      <c r="O133" s="91" t="s">
        <v>478</v>
      </c>
      <c r="P133" s="91" t="s">
        <v>88</v>
      </c>
      <c r="Q133" s="91" t="s">
        <v>88</v>
      </c>
      <c r="R133" s="91" t="s">
        <v>88</v>
      </c>
      <c r="S133" s="91" t="s">
        <v>88</v>
      </c>
      <c r="T133" s="91" t="s">
        <v>113</v>
      </c>
      <c r="U133" s="91" t="s">
        <v>484</v>
      </c>
      <c r="V133" s="91" t="s">
        <v>123</v>
      </c>
      <c r="W133" s="94" t="s">
        <v>88</v>
      </c>
      <c r="X133" s="82">
        <v>44483</v>
      </c>
      <c r="Y133" s="81">
        <v>0.25208333333333333</v>
      </c>
      <c r="Z133" s="82">
        <v>44483</v>
      </c>
      <c r="AA133" s="81">
        <v>0.75</v>
      </c>
      <c r="AB133" s="91" t="s">
        <v>481</v>
      </c>
      <c r="AC133" s="91" t="s">
        <v>370</v>
      </c>
      <c r="AD133" s="134"/>
      <c r="AE133" s="306">
        <v>44483</v>
      </c>
      <c r="AF133" s="307">
        <v>0.25208333333333333</v>
      </c>
      <c r="AG133" s="308">
        <v>44483</v>
      </c>
      <c r="AH133" s="307">
        <v>0.71736111111111101</v>
      </c>
      <c r="AI133" s="308">
        <v>44483</v>
      </c>
      <c r="AJ133" s="307">
        <v>0.26944444444444443</v>
      </c>
      <c r="AK133" s="308">
        <v>44483</v>
      </c>
      <c r="AL133" s="307">
        <v>0.26111111111111113</v>
      </c>
      <c r="AM133" s="309" t="s">
        <v>482</v>
      </c>
      <c r="AN133" s="309" t="s">
        <v>372</v>
      </c>
      <c r="AO133" s="104"/>
      <c r="AP133" s="83"/>
      <c r="AQ133" s="67"/>
      <c r="AR133" s="98">
        <f t="shared" ref="AR133" si="615">IF(B133="X",IF(AN133="","Afectat sau NU?",IF(AN133="DA",IF(((AK133+AL133)-(AE133+AF133))*24&lt;-720,"Neinformat",((AK133+AL133)-(AE133+AF133))*24),"Nu a fost afectat producator/consumator")),"")</f>
        <v>0.21666666667442769</v>
      </c>
      <c r="AS133" s="313">
        <f t="shared" ref="AS133" si="616">IF(B133="X",IF(AN133="DA",IF(AR133&lt;6,LEN(TRIM(V133))-LEN(SUBSTITUTE(V133,CHAR(44),""))+1,0),"-"),"")</f>
        <v>1</v>
      </c>
      <c r="AT133" s="314">
        <f t="shared" ref="AT133" si="617">IF(B133="X",IF(AN133="DA",LEN(TRIM(V133))-LEN(SUBSTITUTE(V133,CHAR(44),""))+1,"-"),"")</f>
        <v>1</v>
      </c>
      <c r="AU133" s="98">
        <f t="shared" ref="AU133" si="618">IF(B133="X",IF(AN133="","Afectat sau NU?",IF(AN133="DA",IF(((AI133+AJ133)-(AE133+AF133))*24&lt;-720,"Neinformat",((AI133+AJ133)-(AE133+AF133))*24),"Nu a fost afectat producator/consumator")),"")</f>
        <v>0.41666666662786156</v>
      </c>
      <c r="AV133" s="313">
        <f t="shared" ref="AV133" si="619">IF(B133="X",IF(AN133="DA",IF(AU133&lt;6,LEN(TRIM(U133))-LEN(SUBSTITUTE(U133,CHAR(44),""))+1,0),"-"),"")</f>
        <v>49</v>
      </c>
      <c r="AW133" s="314">
        <f t="shared" ref="AW133" si="620">IF(B133="X",IF(AN133="DA",LEN(TRIM(U133))-LEN(SUBSTITUTE(U133,CHAR(44),""))+1,"-"),"")</f>
        <v>49</v>
      </c>
      <c r="AX133" s="98">
        <f t="shared" ref="AX133" si="621">IF(B133="X",IF(AN133="","Afectat sau NU?",IF(AN133="DA",((AG133+AH133)-(AE133+AF133))*24,"Nu a fost afectat producator/consumator")),"")</f>
        <v>11.166666666744277</v>
      </c>
      <c r="AY133" s="313">
        <f t="shared" ref="AY133" si="622">IF(B133="X",IF(AN133="DA",IF(AX133&gt;24,IF(BA133="NU",0,LEN(TRIM(V133))-LEN(SUBSTITUTE(V133,CHAR(44),""))+1),0),"-"),"")</f>
        <v>0</v>
      </c>
      <c r="AZ133" s="314">
        <f t="shared" ref="AZ133" si="623">IF(B133="X",IF(AN133="DA",IF(AX133&gt;24,LEN(TRIM(V133))-LEN(SUBSTITUTE(V133,CHAR(44),""))+1,0),"-"),"")</f>
        <v>0</v>
      </c>
      <c r="BA133" s="57"/>
      <c r="BB133" s="57"/>
      <c r="BC133" s="57"/>
      <c r="BD133" s="57"/>
      <c r="BE133" s="57"/>
      <c r="BF133" s="98" t="str">
        <f t="shared" ref="BF133" si="624">IF(C133="X",IF(AN133="","Afectat sau NU?",IF(AN133="DA",IF(AK133="","Neinformat",NETWORKDAYS(AK133+AL133,AE133+AF133,$BS$2:$BS$14)-2),"Nu a fost afectat producator/consumator")),"")</f>
        <v/>
      </c>
      <c r="BG133" s="96" t="str">
        <f t="shared" ref="BG133" si="625">IF(C133="X",IF(AN133="DA",IF(AND(BF133&gt;=5,AK133&lt;&gt;""),LEN(TRIM(V133))-LEN(SUBSTITUTE(V133,CHAR(44),""))+1,0),"-"),"")</f>
        <v/>
      </c>
      <c r="BH133" s="97" t="str">
        <f t="shared" ref="BH133" si="626">IF(C133="X",IF(AN133="DA",LEN(TRIM(V133))-LEN(SUBSTITUTE(V133,CHAR(44),""))+1,"-"),"")</f>
        <v/>
      </c>
      <c r="BI133" s="98" t="str">
        <f t="shared" ref="BI133" si="627">IF(C133="X",IF(AN133="","Afectat sau NU?",IF(AN133="DA",IF(AI133="","Neinformat",NETWORKDAYS(AI133+AJ133,AE133+AF133,$BS$2:$BS$14)-2),"Nu a fost afectat producator/consumator")),"")</f>
        <v/>
      </c>
      <c r="BJ133" s="96" t="str">
        <f t="shared" ref="BJ133" si="628">IF(C133="X",IF(AN133="DA",IF(AND(BI133&gt;=5,AI133&lt;&gt;""),LEN(TRIM(U133))-LEN(SUBSTITUTE(U133,CHAR(44),""))+1,0),"-"),"")</f>
        <v/>
      </c>
      <c r="BK133" s="97" t="str">
        <f t="shared" ref="BK133" si="629">IF(C133="X",IF(AN133="DA",LEN(TRIM(U133))-LEN(SUBSTITUTE(U133,CHAR(44),""))+1,"-"),"")</f>
        <v/>
      </c>
      <c r="BL133" s="98" t="str">
        <f t="shared" ref="BL133" si="630">IF(C133="X",IF(AN133="","Afectat sau NU?",IF(AN133="DA",((AG133+AH133)-(Z133+AA133))*24,"Nu a fost afectat producator/consumator")),"")</f>
        <v/>
      </c>
      <c r="BM133" s="96" t="str">
        <f t="shared" ref="BM133" si="631">IF(C133="X",IF(AN133&lt;&gt;"DA","-",IF(AND(AN133="DA",BL133&lt;=0),LEN(TRIM(V133))-LEN(SUBSTITUTE(V133,CHAR(44),""))+1+LEN(TRIM(U133))-LEN(SUBSTITUTE(U133,CHAR(44),""))+1,0)),"")</f>
        <v/>
      </c>
      <c r="BN133" s="97" t="str">
        <f t="shared" ref="BN133" si="632">IF(C133="X",IF(AN133="DA",LEN(TRIM(V133))-LEN(SUBSTITUTE(V133,CHAR(44),""))+1+LEN(TRIM(U133))-LEN(SUBSTITUTE(U133,CHAR(44),""))+1,"-"),"")</f>
        <v/>
      </c>
    </row>
    <row r="134" spans="1:66" s="10" customFormat="1" ht="29.25" thickBot="1" x14ac:dyDescent="0.3">
      <c r="A134" s="90">
        <f t="shared" si="317"/>
        <v>119</v>
      </c>
      <c r="B134" s="91" t="s">
        <v>81</v>
      </c>
      <c r="C134" s="91" t="s">
        <v>88</v>
      </c>
      <c r="D134" s="92" t="s">
        <v>486</v>
      </c>
      <c r="E134" s="91">
        <v>21515</v>
      </c>
      <c r="F134" s="91" t="s">
        <v>487</v>
      </c>
      <c r="G134" s="91" t="s">
        <v>90</v>
      </c>
      <c r="H134" s="93">
        <v>627457.13</v>
      </c>
      <c r="I134" s="93">
        <v>580467.25</v>
      </c>
      <c r="J134" s="93">
        <v>627457.13</v>
      </c>
      <c r="K134" s="93">
        <v>580467.25</v>
      </c>
      <c r="L134" s="91" t="s">
        <v>88</v>
      </c>
      <c r="M134" s="91" t="s">
        <v>88</v>
      </c>
      <c r="N134" s="91" t="s">
        <v>488</v>
      </c>
      <c r="O134" s="91" t="s">
        <v>489</v>
      </c>
      <c r="P134" s="91" t="s">
        <v>88</v>
      </c>
      <c r="Q134" s="91" t="s">
        <v>88</v>
      </c>
      <c r="R134" s="91" t="s">
        <v>88</v>
      </c>
      <c r="S134" s="91" t="s">
        <v>88</v>
      </c>
      <c r="T134" s="91" t="s">
        <v>97</v>
      </c>
      <c r="U134" s="91" t="s">
        <v>485</v>
      </c>
      <c r="V134" s="91" t="s">
        <v>490</v>
      </c>
      <c r="W134" s="94" t="s">
        <v>88</v>
      </c>
      <c r="X134" s="82">
        <v>44484</v>
      </c>
      <c r="Y134" s="81">
        <v>0.53888888888888886</v>
      </c>
      <c r="Z134" s="82">
        <v>44484</v>
      </c>
      <c r="AA134" s="81">
        <v>0.625</v>
      </c>
      <c r="AB134" s="91" t="s">
        <v>90</v>
      </c>
      <c r="AC134" s="91" t="s">
        <v>370</v>
      </c>
      <c r="AD134" s="134"/>
      <c r="AE134" s="306">
        <v>44484</v>
      </c>
      <c r="AF134" s="307">
        <v>0.53888888888888886</v>
      </c>
      <c r="AG134" s="308">
        <v>44484</v>
      </c>
      <c r="AH134" s="307">
        <v>0.58333333333333337</v>
      </c>
      <c r="AI134" s="308">
        <v>44484</v>
      </c>
      <c r="AJ134" s="307">
        <v>0.57638888888888895</v>
      </c>
      <c r="AK134" s="308">
        <v>44484</v>
      </c>
      <c r="AL134" s="307">
        <v>0.5708333333333333</v>
      </c>
      <c r="AM134" s="309" t="s">
        <v>491</v>
      </c>
      <c r="AN134" s="309" t="s">
        <v>372</v>
      </c>
      <c r="AO134" s="104"/>
      <c r="AP134" s="83"/>
      <c r="AQ134" s="67"/>
      <c r="AR134" s="98">
        <f t="shared" ref="AR134" si="633">IF(B134="X",IF(AN134="","Afectat sau NU?",IF(AN134="DA",IF(((AK134+AL134)-(AE134+AF134))*24&lt;-720,"Neinformat",((AK134+AL134)-(AE134+AF134))*24),"Nu a fost afectat producator/consumator")),"")</f>
        <v>0.76666666654637083</v>
      </c>
      <c r="AS134" s="313">
        <f t="shared" ref="AS134" si="634">IF(B134="X",IF(AN134="DA",IF(AR134&lt;6,LEN(TRIM(V134))-LEN(SUBSTITUTE(V134,CHAR(44),""))+1,0),"-"),"")</f>
        <v>1</v>
      </c>
      <c r="AT134" s="314">
        <f t="shared" ref="AT134" si="635">IF(B134="X",IF(AN134="DA",LEN(TRIM(V134))-LEN(SUBSTITUTE(V134,CHAR(44),""))+1,"-"),"")</f>
        <v>1</v>
      </c>
      <c r="AU134" s="98">
        <f t="shared" ref="AU134" si="636">IF(B134="X",IF(AN134="","Afectat sau NU?",IF(AN134="DA",IF(((AI134+AJ134)-(AE134+AF134))*24&lt;-720,"Neinformat",((AI134+AJ134)-(AE134+AF134))*24),"Nu a fost afectat producator/consumator")),"")</f>
        <v>0.8999999999650754</v>
      </c>
      <c r="AV134" s="313">
        <f t="shared" ref="AV134" si="637">IF(B134="X",IF(AN134="DA",IF(AU134&lt;6,LEN(TRIM(U134))-LEN(SUBSTITUTE(U134,CHAR(44),""))+1,0),"-"),"")</f>
        <v>1</v>
      </c>
      <c r="AW134" s="314">
        <f t="shared" ref="AW134" si="638">IF(B134="X",IF(AN134="DA",LEN(TRIM(U134))-LEN(SUBSTITUTE(U134,CHAR(44),""))+1,"-"),"")</f>
        <v>1</v>
      </c>
      <c r="AX134" s="98">
        <f t="shared" ref="AX134" si="639">IF(B134="X",IF(AN134="","Afectat sau NU?",IF(AN134="DA",((AG134+AH134)-(AE134+AF134))*24,"Nu a fost afectat producator/consumator")),"")</f>
        <v>1.0666666666511446</v>
      </c>
      <c r="AY134" s="313">
        <f t="shared" ref="AY134" si="640">IF(B134="X",IF(AN134="DA",IF(AX134&gt;24,IF(BA134="NU",0,LEN(TRIM(V134))-LEN(SUBSTITUTE(V134,CHAR(44),""))+1),0),"-"),"")</f>
        <v>0</v>
      </c>
      <c r="AZ134" s="314">
        <f t="shared" ref="AZ134" si="641">IF(B134="X",IF(AN134="DA",IF(AX134&gt;24,LEN(TRIM(V134))-LEN(SUBSTITUTE(V134,CHAR(44),""))+1,0),"-"),"")</f>
        <v>0</v>
      </c>
      <c r="BA134" s="57"/>
      <c r="BB134" s="57"/>
      <c r="BC134" s="57"/>
      <c r="BD134" s="57"/>
      <c r="BE134" s="57"/>
      <c r="BF134" s="98" t="str">
        <f t="shared" ref="BF134" si="642">IF(C134="X",IF(AN134="","Afectat sau NU?",IF(AN134="DA",IF(AK134="","Neinformat",NETWORKDAYS(AK134+AL134,AE134+AF134,$BS$2:$BS$14)-2),"Nu a fost afectat producator/consumator")),"")</f>
        <v/>
      </c>
      <c r="BG134" s="96" t="str">
        <f t="shared" ref="BG134" si="643">IF(C134="X",IF(AN134="DA",IF(AND(BF134&gt;=5,AK134&lt;&gt;""),LEN(TRIM(V134))-LEN(SUBSTITUTE(V134,CHAR(44),""))+1,0),"-"),"")</f>
        <v/>
      </c>
      <c r="BH134" s="97" t="str">
        <f t="shared" ref="BH134" si="644">IF(C134="X",IF(AN134="DA",LEN(TRIM(V134))-LEN(SUBSTITUTE(V134,CHAR(44),""))+1,"-"),"")</f>
        <v/>
      </c>
      <c r="BI134" s="98" t="str">
        <f t="shared" ref="BI134" si="645">IF(C134="X",IF(AN134="","Afectat sau NU?",IF(AN134="DA",IF(AI134="","Neinformat",NETWORKDAYS(AI134+AJ134,AE134+AF134,$BS$2:$BS$14)-2),"Nu a fost afectat producator/consumator")),"")</f>
        <v/>
      </c>
      <c r="BJ134" s="96" t="str">
        <f t="shared" ref="BJ134" si="646">IF(C134="X",IF(AN134="DA",IF(AND(BI134&gt;=5,AI134&lt;&gt;""),LEN(TRIM(U134))-LEN(SUBSTITUTE(U134,CHAR(44),""))+1,0),"-"),"")</f>
        <v/>
      </c>
      <c r="BK134" s="97" t="str">
        <f t="shared" ref="BK134" si="647">IF(C134="X",IF(AN134="DA",LEN(TRIM(U134))-LEN(SUBSTITUTE(U134,CHAR(44),""))+1,"-"),"")</f>
        <v/>
      </c>
      <c r="BL134" s="98" t="str">
        <f t="shared" ref="BL134" si="648">IF(C134="X",IF(AN134="","Afectat sau NU?",IF(AN134="DA",((AG134+AH134)-(Z134+AA134))*24,"Nu a fost afectat producator/consumator")),"")</f>
        <v/>
      </c>
      <c r="BM134" s="96" t="str">
        <f t="shared" ref="BM134" si="649">IF(C134="X",IF(AN134&lt;&gt;"DA","-",IF(AND(AN134="DA",BL134&lt;=0),LEN(TRIM(V134))-LEN(SUBSTITUTE(V134,CHAR(44),""))+1+LEN(TRIM(U134))-LEN(SUBSTITUTE(U134,CHAR(44),""))+1,0)),"")</f>
        <v/>
      </c>
      <c r="BN134" s="97" t="str">
        <f t="shared" ref="BN134" si="650">IF(C134="X",IF(AN134="DA",LEN(TRIM(V134))-LEN(SUBSTITUTE(V134,CHAR(44),""))+1+LEN(TRIM(U134))-LEN(SUBSTITUTE(U134,CHAR(44),""))+1,"-"),"")</f>
        <v/>
      </c>
    </row>
    <row r="135" spans="1:66" s="10" customFormat="1" ht="228.75" thickBot="1" x14ac:dyDescent="0.3">
      <c r="A135" s="90">
        <f t="shared" si="317"/>
        <v>120</v>
      </c>
      <c r="B135" s="91" t="s">
        <v>81</v>
      </c>
      <c r="C135" s="91" t="s">
        <v>88</v>
      </c>
      <c r="D135" s="92" t="s">
        <v>492</v>
      </c>
      <c r="E135" s="91">
        <v>120307</v>
      </c>
      <c r="F135" s="91" t="s">
        <v>493</v>
      </c>
      <c r="G135" s="91" t="s">
        <v>146</v>
      </c>
      <c r="H135" s="93">
        <v>494265.48</v>
      </c>
      <c r="I135" s="93">
        <v>528729.36</v>
      </c>
      <c r="J135" s="93">
        <v>494265.48</v>
      </c>
      <c r="K135" s="93">
        <v>528729.36</v>
      </c>
      <c r="L135" s="91" t="s">
        <v>88</v>
      </c>
      <c r="M135" s="91" t="s">
        <v>88</v>
      </c>
      <c r="N135" s="91" t="s">
        <v>494</v>
      </c>
      <c r="O135" s="91" t="s">
        <v>493</v>
      </c>
      <c r="P135" s="91" t="s">
        <v>88</v>
      </c>
      <c r="Q135" s="91" t="s">
        <v>88</v>
      </c>
      <c r="R135" s="91" t="s">
        <v>88</v>
      </c>
      <c r="S135" s="91" t="s">
        <v>88</v>
      </c>
      <c r="T135" s="91" t="s">
        <v>113</v>
      </c>
      <c r="U135" s="91" t="s">
        <v>508</v>
      </c>
      <c r="V135" s="91" t="s">
        <v>142</v>
      </c>
      <c r="W135" s="94" t="s">
        <v>88</v>
      </c>
      <c r="X135" s="82">
        <v>44487</v>
      </c>
      <c r="Y135" s="81">
        <v>0.33680555555555558</v>
      </c>
      <c r="Z135" s="82">
        <v>44487</v>
      </c>
      <c r="AA135" s="81">
        <v>0.5</v>
      </c>
      <c r="AB135" s="91" t="s">
        <v>91</v>
      </c>
      <c r="AC135" s="91" t="s">
        <v>370</v>
      </c>
      <c r="AD135" s="134"/>
      <c r="AE135" s="306">
        <v>44487</v>
      </c>
      <c r="AF135" s="307">
        <v>0.33680555555555558</v>
      </c>
      <c r="AG135" s="308">
        <v>44487</v>
      </c>
      <c r="AH135" s="307">
        <v>0.5</v>
      </c>
      <c r="AI135" s="308">
        <v>44487</v>
      </c>
      <c r="AJ135" s="307">
        <v>0.35694444444444445</v>
      </c>
      <c r="AK135" s="308">
        <v>44487</v>
      </c>
      <c r="AL135" s="307">
        <v>0.34861111111111115</v>
      </c>
      <c r="AM135" s="309" t="s">
        <v>88</v>
      </c>
      <c r="AN135" s="309" t="s">
        <v>372</v>
      </c>
      <c r="AO135" s="104"/>
      <c r="AP135" s="83"/>
      <c r="AQ135" s="67"/>
      <c r="AR135" s="98">
        <f t="shared" ref="AR135" si="651">IF(B135="X",IF(AN135="","Afectat sau NU?",IF(AN135="DA",IF(((AK135+AL135)-(AE135+AF135))*24&lt;-720,"Neinformat",((AK135+AL135)-(AE135+AF135))*24),"Nu a fost afectat producator/consumator")),"")</f>
        <v>0.28333333338377997</v>
      </c>
      <c r="AS135" s="313">
        <f t="shared" ref="AS135" si="652">IF(B135="X",IF(AN135="DA",IF(AR135&lt;6,LEN(TRIM(V135))-LEN(SUBSTITUTE(V135,CHAR(44),""))+1,0),"-"),"")</f>
        <v>1</v>
      </c>
      <c r="AT135" s="314">
        <f t="shared" ref="AT135" si="653">IF(B135="X",IF(AN135="DA",LEN(TRIM(V135))-LEN(SUBSTITUTE(V135,CHAR(44),""))+1,"-"),"")</f>
        <v>1</v>
      </c>
      <c r="AU135" s="98">
        <f t="shared" ref="AU135" si="654">IF(B135="X",IF(AN135="","Afectat sau NU?",IF(AN135="DA",IF(((AI135+AJ135)-(AE135+AF135))*24&lt;-720,"Neinformat",((AI135+AJ135)-(AE135+AF135))*24),"Nu a fost afectat producator/consumator")),"")</f>
        <v>0.48333333333721384</v>
      </c>
      <c r="AV135" s="313">
        <f t="shared" ref="AV135" si="655">IF(B135="X",IF(AN135="DA",IF(AU135&lt;6,LEN(TRIM(U135))-LEN(SUBSTITUTE(U135,CHAR(44),""))+1,0),"-"),"")</f>
        <v>48</v>
      </c>
      <c r="AW135" s="314">
        <f t="shared" ref="AW135" si="656">IF(B135="X",IF(AN135="DA",LEN(TRIM(U135))-LEN(SUBSTITUTE(U135,CHAR(44),""))+1,"-"),"")</f>
        <v>48</v>
      </c>
      <c r="AX135" s="98">
        <f t="shared" ref="AX135" si="657">IF(B135="X",IF(AN135="","Afectat sau NU?",IF(AN135="DA",((AG135+AH135)-(AE135+AF135))*24,"Nu a fost afectat producator/consumator")),"")</f>
        <v>3.9166666666860692</v>
      </c>
      <c r="AY135" s="313">
        <f t="shared" ref="AY135" si="658">IF(B135="X",IF(AN135="DA",IF(AX135&gt;24,IF(BA135="NU",0,LEN(TRIM(V135))-LEN(SUBSTITUTE(V135,CHAR(44),""))+1),0),"-"),"")</f>
        <v>0</v>
      </c>
      <c r="AZ135" s="314">
        <f t="shared" ref="AZ135" si="659">IF(B135="X",IF(AN135="DA",IF(AX135&gt;24,LEN(TRIM(V135))-LEN(SUBSTITUTE(V135,CHAR(44),""))+1,0),"-"),"")</f>
        <v>0</v>
      </c>
      <c r="BA135" s="57"/>
      <c r="BB135" s="57"/>
      <c r="BC135" s="57"/>
      <c r="BD135" s="57"/>
      <c r="BE135" s="57"/>
      <c r="BF135" s="98" t="str">
        <f t="shared" ref="BF135" si="660">IF(C135="X",IF(AN135="","Afectat sau NU?",IF(AN135="DA",IF(AK135="","Neinformat",NETWORKDAYS(AK135+AL135,AE135+AF135,$BS$2:$BS$14)-2),"Nu a fost afectat producator/consumator")),"")</f>
        <v/>
      </c>
      <c r="BG135" s="96" t="str">
        <f t="shared" ref="BG135" si="661">IF(C135="X",IF(AN135="DA",IF(AND(BF135&gt;=5,AK135&lt;&gt;""),LEN(TRIM(V135))-LEN(SUBSTITUTE(V135,CHAR(44),""))+1,0),"-"),"")</f>
        <v/>
      </c>
      <c r="BH135" s="97" t="str">
        <f t="shared" ref="BH135" si="662">IF(C135="X",IF(AN135="DA",LEN(TRIM(V135))-LEN(SUBSTITUTE(V135,CHAR(44),""))+1,"-"),"")</f>
        <v/>
      </c>
      <c r="BI135" s="98" t="str">
        <f t="shared" ref="BI135" si="663">IF(C135="X",IF(AN135="","Afectat sau NU?",IF(AN135="DA",IF(AI135="","Neinformat",NETWORKDAYS(AI135+AJ135,AE135+AF135,$BS$2:$BS$14)-2),"Nu a fost afectat producator/consumator")),"")</f>
        <v/>
      </c>
      <c r="BJ135" s="96" t="str">
        <f t="shared" ref="BJ135" si="664">IF(C135="X",IF(AN135="DA",IF(AND(BI135&gt;=5,AI135&lt;&gt;""),LEN(TRIM(U135))-LEN(SUBSTITUTE(U135,CHAR(44),""))+1,0),"-"),"")</f>
        <v/>
      </c>
      <c r="BK135" s="97" t="str">
        <f t="shared" ref="BK135" si="665">IF(C135="X",IF(AN135="DA",LEN(TRIM(U135))-LEN(SUBSTITUTE(U135,CHAR(44),""))+1,"-"),"")</f>
        <v/>
      </c>
      <c r="BL135" s="98" t="str">
        <f t="shared" ref="BL135" si="666">IF(C135="X",IF(AN135="","Afectat sau NU?",IF(AN135="DA",((AG135+AH135)-(Z135+AA135))*24,"Nu a fost afectat producator/consumator")),"")</f>
        <v/>
      </c>
      <c r="BM135" s="96" t="str">
        <f t="shared" ref="BM135" si="667">IF(C135="X",IF(AN135&lt;&gt;"DA","-",IF(AND(AN135="DA",BL135&lt;=0),LEN(TRIM(V135))-LEN(SUBSTITUTE(V135,CHAR(44),""))+1+LEN(TRIM(U135))-LEN(SUBSTITUTE(U135,CHAR(44),""))+1,0)),"")</f>
        <v/>
      </c>
      <c r="BN135" s="97" t="str">
        <f t="shared" ref="BN135" si="668">IF(C135="X",IF(AN135="DA",LEN(TRIM(V135))-LEN(SUBSTITUTE(V135,CHAR(44),""))+1+LEN(TRIM(U135))-LEN(SUBSTITUTE(U135,CHAR(44),""))+1,"-"),"")</f>
        <v/>
      </c>
    </row>
    <row r="136" spans="1:66" s="10" customFormat="1" ht="114.75" thickBot="1" x14ac:dyDescent="0.3">
      <c r="A136" s="90">
        <f t="shared" si="317"/>
        <v>121</v>
      </c>
      <c r="B136" s="91" t="s">
        <v>81</v>
      </c>
      <c r="C136" s="91" t="s">
        <v>88</v>
      </c>
      <c r="D136" s="92" t="s">
        <v>495</v>
      </c>
      <c r="E136" s="91">
        <v>73638</v>
      </c>
      <c r="F136" s="91" t="s">
        <v>496</v>
      </c>
      <c r="G136" s="91" t="s">
        <v>497</v>
      </c>
      <c r="H136" s="93">
        <v>414077.27</v>
      </c>
      <c r="I136" s="93">
        <v>316502.84999999998</v>
      </c>
      <c r="J136" s="93">
        <v>414077.27</v>
      </c>
      <c r="K136" s="93">
        <v>316502.84999999998</v>
      </c>
      <c r="L136" s="91" t="s">
        <v>88</v>
      </c>
      <c r="M136" s="91" t="s">
        <v>88</v>
      </c>
      <c r="N136" s="91" t="s">
        <v>498</v>
      </c>
      <c r="O136" s="91" t="s">
        <v>496</v>
      </c>
      <c r="P136" s="91" t="s">
        <v>88</v>
      </c>
      <c r="Q136" s="91" t="s">
        <v>88</v>
      </c>
      <c r="R136" s="91" t="s">
        <v>88</v>
      </c>
      <c r="S136" s="91" t="s">
        <v>88</v>
      </c>
      <c r="T136" s="91" t="s">
        <v>113</v>
      </c>
      <c r="U136" s="91" t="s">
        <v>500</v>
      </c>
      <c r="V136" s="91" t="s">
        <v>499</v>
      </c>
      <c r="W136" s="94" t="s">
        <v>88</v>
      </c>
      <c r="X136" s="82">
        <v>44487</v>
      </c>
      <c r="Y136" s="81">
        <v>0.88541666666666663</v>
      </c>
      <c r="Z136" s="82">
        <v>44488</v>
      </c>
      <c r="AA136" s="81">
        <v>0.33333333333333331</v>
      </c>
      <c r="AB136" s="91" t="s">
        <v>124</v>
      </c>
      <c r="AC136" s="91" t="s">
        <v>370</v>
      </c>
      <c r="AD136" s="134"/>
      <c r="AE136" s="306">
        <v>44487</v>
      </c>
      <c r="AF136" s="307">
        <v>0.88541666666666663</v>
      </c>
      <c r="AG136" s="308">
        <v>44488</v>
      </c>
      <c r="AH136" s="307">
        <v>0.33333333333333331</v>
      </c>
      <c r="AI136" s="308">
        <v>44487</v>
      </c>
      <c r="AJ136" s="307">
        <v>0.95624999999999993</v>
      </c>
      <c r="AK136" s="308">
        <v>44487</v>
      </c>
      <c r="AL136" s="307">
        <v>0.95000000000000007</v>
      </c>
      <c r="AM136" s="309" t="s">
        <v>88</v>
      </c>
      <c r="AN136" s="309" t="s">
        <v>372</v>
      </c>
      <c r="AO136" s="104"/>
      <c r="AP136" s="83"/>
      <c r="AQ136" s="67"/>
      <c r="AR136" s="98">
        <f t="shared" ref="AR136:AR140" si="669">IF(B136="X",IF(AN136="","Afectat sau NU?",IF(AN136="DA",IF(((AK136+AL136)-(AE136+AF136))*24&lt;-720,"Neinformat",((AK136+AL136)-(AE136+AF136))*24),"Nu a fost afectat producator/consumator")),"")</f>
        <v>1.5499999999883585</v>
      </c>
      <c r="AS136" s="313">
        <f t="shared" ref="AS136:AS140" si="670">IF(B136="X",IF(AN136="DA",IF(AR136&lt;6,LEN(TRIM(V136))-LEN(SUBSTITUTE(V136,CHAR(44),""))+1,0),"-"),"")</f>
        <v>1</v>
      </c>
      <c r="AT136" s="314">
        <f t="shared" ref="AT136:AT140" si="671">IF(B136="X",IF(AN136="DA",LEN(TRIM(V136))-LEN(SUBSTITUTE(V136,CHAR(44),""))+1,"-"),"")</f>
        <v>1</v>
      </c>
      <c r="AU136" s="98">
        <f t="shared" ref="AU136:AU140" si="672">IF(B136="X",IF(AN136="","Afectat sau NU?",IF(AN136="DA",IF(((AI136+AJ136)-(AE136+AF136))*24&lt;-720,"Neinformat",((AI136+AJ136)-(AE136+AF136))*24),"Nu a fost afectat producator/consumator")),"")</f>
        <v>1.7000000001280569</v>
      </c>
      <c r="AV136" s="313">
        <f t="shared" ref="AV136:AV140" si="673">IF(B136="X",IF(AN136="DA",IF(AU136&lt;6,LEN(TRIM(U136))-LEN(SUBSTITUTE(U136,CHAR(44),""))+1,0),"-"),"")</f>
        <v>23</v>
      </c>
      <c r="AW136" s="314">
        <f t="shared" ref="AW136:AW140" si="674">IF(B136="X",IF(AN136="DA",LEN(TRIM(U136))-LEN(SUBSTITUTE(U136,CHAR(44),""))+1,"-"),"")</f>
        <v>23</v>
      </c>
      <c r="AX136" s="98">
        <f t="shared" ref="AX136:AX140" si="675">IF(B136="X",IF(AN136="","Afectat sau NU?",IF(AN136="DA",((AG136+AH136)-(AE136+AF136))*24,"Nu a fost afectat producator/consumator")),"")</f>
        <v>10.750000000116415</v>
      </c>
      <c r="AY136" s="313">
        <f t="shared" ref="AY136:AY140" si="676">IF(B136="X",IF(AN136="DA",IF(AX136&gt;24,IF(BA136="NU",0,LEN(TRIM(V136))-LEN(SUBSTITUTE(V136,CHAR(44),""))+1),0),"-"),"")</f>
        <v>0</v>
      </c>
      <c r="AZ136" s="314">
        <f t="shared" ref="AZ136:AZ140" si="677">IF(B136="X",IF(AN136="DA",IF(AX136&gt;24,LEN(TRIM(V136))-LEN(SUBSTITUTE(V136,CHAR(44),""))+1,0),"-"),"")</f>
        <v>0</v>
      </c>
      <c r="BA136" s="57"/>
      <c r="BB136" s="57"/>
      <c r="BC136" s="57"/>
      <c r="BD136" s="57"/>
      <c r="BE136" s="57"/>
      <c r="BF136" s="98" t="str">
        <f t="shared" ref="BF136:BF140" si="678">IF(C136="X",IF(AN136="","Afectat sau NU?",IF(AN136="DA",IF(AK136="","Neinformat",NETWORKDAYS(AK136+AL136,AE136+AF136,$BS$2:$BS$14)-2),"Nu a fost afectat producator/consumator")),"")</f>
        <v/>
      </c>
      <c r="BG136" s="96" t="str">
        <f t="shared" ref="BG136:BG140" si="679">IF(C136="X",IF(AN136="DA",IF(AND(BF136&gt;=5,AK136&lt;&gt;""),LEN(TRIM(V136))-LEN(SUBSTITUTE(V136,CHAR(44),""))+1,0),"-"),"")</f>
        <v/>
      </c>
      <c r="BH136" s="97" t="str">
        <f t="shared" ref="BH136:BH140" si="680">IF(C136="X",IF(AN136="DA",LEN(TRIM(V136))-LEN(SUBSTITUTE(V136,CHAR(44),""))+1,"-"),"")</f>
        <v/>
      </c>
      <c r="BI136" s="98" t="str">
        <f t="shared" ref="BI136:BI140" si="681">IF(C136="X",IF(AN136="","Afectat sau NU?",IF(AN136="DA",IF(AI136="","Neinformat",NETWORKDAYS(AI136+AJ136,AE136+AF136,$BS$2:$BS$14)-2),"Nu a fost afectat producator/consumator")),"")</f>
        <v/>
      </c>
      <c r="BJ136" s="96" t="str">
        <f t="shared" ref="BJ136:BJ140" si="682">IF(C136="X",IF(AN136="DA",IF(AND(BI136&gt;=5,AI136&lt;&gt;""),LEN(TRIM(U136))-LEN(SUBSTITUTE(U136,CHAR(44),""))+1,0),"-"),"")</f>
        <v/>
      </c>
      <c r="BK136" s="97" t="str">
        <f t="shared" ref="BK136:BK140" si="683">IF(C136="X",IF(AN136="DA",LEN(TRIM(U136))-LEN(SUBSTITUTE(U136,CHAR(44),""))+1,"-"),"")</f>
        <v/>
      </c>
      <c r="BL136" s="98" t="str">
        <f t="shared" ref="BL136:BL140" si="684">IF(C136="X",IF(AN136="","Afectat sau NU?",IF(AN136="DA",((AG136+AH136)-(Z136+AA136))*24,"Nu a fost afectat producator/consumator")),"")</f>
        <v/>
      </c>
      <c r="BM136" s="96" t="str">
        <f t="shared" ref="BM136:BM140" si="685">IF(C136="X",IF(AN136&lt;&gt;"DA","-",IF(AND(AN136="DA",BL136&lt;=0),LEN(TRIM(V136))-LEN(SUBSTITUTE(V136,CHAR(44),""))+1+LEN(TRIM(U136))-LEN(SUBSTITUTE(U136,CHAR(44),""))+1,0)),"")</f>
        <v/>
      </c>
      <c r="BN136" s="97" t="str">
        <f t="shared" ref="BN136:BN140" si="686">IF(C136="X",IF(AN136="DA",LEN(TRIM(V136))-LEN(SUBSTITUTE(V136,CHAR(44),""))+1+LEN(TRIM(U136))-LEN(SUBSTITUTE(U136,CHAR(44),""))+1,"-"),"")</f>
        <v/>
      </c>
    </row>
    <row r="137" spans="1:66" s="10" customFormat="1" ht="242.25" x14ac:dyDescent="0.25">
      <c r="A137" s="58">
        <f t="shared" si="317"/>
        <v>122</v>
      </c>
      <c r="B137" s="59" t="s">
        <v>81</v>
      </c>
      <c r="C137" s="59" t="s">
        <v>88</v>
      </c>
      <c r="D137" s="60" t="s">
        <v>504</v>
      </c>
      <c r="E137" s="59">
        <v>105589</v>
      </c>
      <c r="F137" s="59" t="s">
        <v>240</v>
      </c>
      <c r="G137" s="59" t="s">
        <v>203</v>
      </c>
      <c r="H137" s="61">
        <v>590859.85</v>
      </c>
      <c r="I137" s="61">
        <v>338211.21</v>
      </c>
      <c r="J137" s="61">
        <v>590859.85</v>
      </c>
      <c r="K137" s="61">
        <v>338211.21</v>
      </c>
      <c r="L137" s="59" t="s">
        <v>88</v>
      </c>
      <c r="M137" s="59" t="s">
        <v>88</v>
      </c>
      <c r="N137" s="59" t="s">
        <v>241</v>
      </c>
      <c r="O137" s="59" t="s">
        <v>242</v>
      </c>
      <c r="P137" s="59" t="s">
        <v>88</v>
      </c>
      <c r="Q137" s="59" t="s">
        <v>88</v>
      </c>
      <c r="R137" s="59" t="s">
        <v>88</v>
      </c>
      <c r="S137" s="59" t="s">
        <v>88</v>
      </c>
      <c r="T137" s="59" t="s">
        <v>113</v>
      </c>
      <c r="U137" s="59" t="s">
        <v>484</v>
      </c>
      <c r="V137" s="59" t="s">
        <v>123</v>
      </c>
      <c r="W137" s="62" t="s">
        <v>88</v>
      </c>
      <c r="X137" s="63">
        <v>44488</v>
      </c>
      <c r="Y137" s="64">
        <v>0.2986111111111111</v>
      </c>
      <c r="Z137" s="63">
        <v>44489</v>
      </c>
      <c r="AA137" s="64">
        <v>0.29166666666666669</v>
      </c>
      <c r="AB137" s="59" t="s">
        <v>210</v>
      </c>
      <c r="AC137" s="59" t="s">
        <v>370</v>
      </c>
      <c r="AD137" s="133"/>
      <c r="AE137" s="277">
        <v>44488</v>
      </c>
      <c r="AF137" s="278">
        <v>0.2986111111111111</v>
      </c>
      <c r="AG137" s="279">
        <v>44489</v>
      </c>
      <c r="AH137" s="278">
        <v>0.28819444444444448</v>
      </c>
      <c r="AI137" s="279">
        <v>44488</v>
      </c>
      <c r="AJ137" s="278">
        <v>0.40625</v>
      </c>
      <c r="AK137" s="279">
        <v>44488</v>
      </c>
      <c r="AL137" s="278">
        <v>0.37638888888888888</v>
      </c>
      <c r="AM137" s="280" t="s">
        <v>501</v>
      </c>
      <c r="AN137" s="280" t="s">
        <v>372</v>
      </c>
      <c r="AO137" s="138"/>
      <c r="AP137" s="66"/>
      <c r="AQ137" s="67"/>
      <c r="AR137" s="71">
        <f t="shared" si="669"/>
        <v>1.8666666666395031</v>
      </c>
      <c r="AS137" s="295">
        <f t="shared" si="670"/>
        <v>1</v>
      </c>
      <c r="AT137" s="296">
        <f t="shared" si="671"/>
        <v>1</v>
      </c>
      <c r="AU137" s="71">
        <f t="shared" si="672"/>
        <v>2.5833333333721384</v>
      </c>
      <c r="AV137" s="295">
        <f t="shared" si="673"/>
        <v>49</v>
      </c>
      <c r="AW137" s="296">
        <f t="shared" si="674"/>
        <v>49</v>
      </c>
      <c r="AX137" s="71">
        <f t="shared" si="675"/>
        <v>23.750000000058208</v>
      </c>
      <c r="AY137" s="295">
        <f t="shared" si="676"/>
        <v>0</v>
      </c>
      <c r="AZ137" s="296">
        <f t="shared" si="677"/>
        <v>0</v>
      </c>
      <c r="BA137" s="57"/>
      <c r="BB137" s="57"/>
      <c r="BC137" s="57"/>
      <c r="BD137" s="57"/>
      <c r="BE137" s="57"/>
      <c r="BF137" s="71" t="str">
        <f t="shared" si="678"/>
        <v/>
      </c>
      <c r="BG137" s="69" t="str">
        <f t="shared" si="679"/>
        <v/>
      </c>
      <c r="BH137" s="70" t="str">
        <f t="shared" si="680"/>
        <v/>
      </c>
      <c r="BI137" s="71" t="str">
        <f t="shared" si="681"/>
        <v/>
      </c>
      <c r="BJ137" s="69" t="str">
        <f t="shared" si="682"/>
        <v/>
      </c>
      <c r="BK137" s="70" t="str">
        <f t="shared" si="683"/>
        <v/>
      </c>
      <c r="BL137" s="71" t="str">
        <f t="shared" si="684"/>
        <v/>
      </c>
      <c r="BM137" s="69" t="str">
        <f t="shared" si="685"/>
        <v/>
      </c>
      <c r="BN137" s="70" t="str">
        <f t="shared" si="686"/>
        <v/>
      </c>
    </row>
    <row r="138" spans="1:66" s="10" customFormat="1" ht="242.25" x14ac:dyDescent="0.25">
      <c r="A138" s="72">
        <f t="shared" si="317"/>
        <v>123</v>
      </c>
      <c r="B138" s="73" t="s">
        <v>81</v>
      </c>
      <c r="C138" s="73" t="s">
        <v>88</v>
      </c>
      <c r="D138" s="74" t="s">
        <v>503</v>
      </c>
      <c r="E138" s="73">
        <v>105428</v>
      </c>
      <c r="F138" s="73" t="s">
        <v>313</v>
      </c>
      <c r="G138" s="73" t="s">
        <v>203</v>
      </c>
      <c r="H138" s="75">
        <v>595033.81999999995</v>
      </c>
      <c r="I138" s="75">
        <v>336741.93</v>
      </c>
      <c r="J138" s="75">
        <v>595033.81999999995</v>
      </c>
      <c r="K138" s="75">
        <v>336741.93</v>
      </c>
      <c r="L138" s="73" t="s">
        <v>88</v>
      </c>
      <c r="M138" s="73" t="s">
        <v>88</v>
      </c>
      <c r="N138" s="73" t="s">
        <v>314</v>
      </c>
      <c r="O138" s="73" t="s">
        <v>313</v>
      </c>
      <c r="P138" s="73" t="s">
        <v>88</v>
      </c>
      <c r="Q138" s="73" t="s">
        <v>88</v>
      </c>
      <c r="R138" s="73" t="s">
        <v>88</v>
      </c>
      <c r="S138" s="73" t="s">
        <v>88</v>
      </c>
      <c r="T138" s="73" t="s">
        <v>113</v>
      </c>
      <c r="U138" s="73" t="s">
        <v>484</v>
      </c>
      <c r="V138" s="73" t="s">
        <v>123</v>
      </c>
      <c r="W138" s="76" t="s">
        <v>88</v>
      </c>
      <c r="X138" s="77">
        <v>44488</v>
      </c>
      <c r="Y138" s="78">
        <v>0.2986111111111111</v>
      </c>
      <c r="Z138" s="77">
        <v>44489</v>
      </c>
      <c r="AA138" s="78">
        <v>0.29166666666666669</v>
      </c>
      <c r="AB138" s="73" t="s">
        <v>210</v>
      </c>
      <c r="AC138" s="73" t="s">
        <v>370</v>
      </c>
      <c r="AD138" s="162"/>
      <c r="AE138" s="305">
        <v>44488</v>
      </c>
      <c r="AF138" s="303">
        <v>0.2986111111111111</v>
      </c>
      <c r="AG138" s="302">
        <v>44489</v>
      </c>
      <c r="AH138" s="303">
        <v>0.28819444444444448</v>
      </c>
      <c r="AI138" s="302">
        <v>44488</v>
      </c>
      <c r="AJ138" s="303">
        <v>0.40625</v>
      </c>
      <c r="AK138" s="302">
        <v>44488</v>
      </c>
      <c r="AL138" s="303">
        <v>0.37638888888888888</v>
      </c>
      <c r="AM138" s="304" t="s">
        <v>501</v>
      </c>
      <c r="AN138" s="304" t="s">
        <v>372</v>
      </c>
      <c r="AO138" s="101"/>
      <c r="AP138" s="80"/>
      <c r="AQ138" s="67"/>
      <c r="AR138" s="89">
        <f t="shared" si="669"/>
        <v>1.8666666666395031</v>
      </c>
      <c r="AS138" s="311">
        <f t="shared" si="670"/>
        <v>1</v>
      </c>
      <c r="AT138" s="312">
        <f t="shared" si="671"/>
        <v>1</v>
      </c>
      <c r="AU138" s="89">
        <f t="shared" si="672"/>
        <v>2.5833333333721384</v>
      </c>
      <c r="AV138" s="311">
        <f t="shared" si="673"/>
        <v>49</v>
      </c>
      <c r="AW138" s="312">
        <f t="shared" si="674"/>
        <v>49</v>
      </c>
      <c r="AX138" s="89">
        <f t="shared" si="675"/>
        <v>23.750000000058208</v>
      </c>
      <c r="AY138" s="311">
        <f t="shared" si="676"/>
        <v>0</v>
      </c>
      <c r="AZ138" s="312">
        <f t="shared" si="677"/>
        <v>0</v>
      </c>
      <c r="BA138" s="57"/>
      <c r="BB138" s="57"/>
      <c r="BC138" s="57"/>
      <c r="BD138" s="57"/>
      <c r="BE138" s="57"/>
      <c r="BF138" s="89" t="str">
        <f t="shared" si="678"/>
        <v/>
      </c>
      <c r="BG138" s="87" t="str">
        <f t="shared" si="679"/>
        <v/>
      </c>
      <c r="BH138" s="88" t="str">
        <f t="shared" si="680"/>
        <v/>
      </c>
      <c r="BI138" s="89" t="str">
        <f t="shared" si="681"/>
        <v/>
      </c>
      <c r="BJ138" s="87" t="str">
        <f t="shared" si="682"/>
        <v/>
      </c>
      <c r="BK138" s="88" t="str">
        <f t="shared" si="683"/>
        <v/>
      </c>
      <c r="BL138" s="89" t="str">
        <f t="shared" si="684"/>
        <v/>
      </c>
      <c r="BM138" s="87" t="str">
        <f t="shared" si="685"/>
        <v/>
      </c>
      <c r="BN138" s="88" t="str">
        <f t="shared" si="686"/>
        <v/>
      </c>
    </row>
    <row r="139" spans="1:66" s="10" customFormat="1" ht="171.75" thickBot="1" x14ac:dyDescent="0.3">
      <c r="A139" s="90">
        <f t="shared" si="317"/>
        <v>124</v>
      </c>
      <c r="B139" s="91" t="s">
        <v>81</v>
      </c>
      <c r="C139" s="91" t="s">
        <v>88</v>
      </c>
      <c r="D139" s="92" t="s">
        <v>504</v>
      </c>
      <c r="E139" s="91">
        <v>105589</v>
      </c>
      <c r="F139" s="91" t="s">
        <v>240</v>
      </c>
      <c r="G139" s="91" t="s">
        <v>203</v>
      </c>
      <c r="H139" s="93">
        <v>590859.85</v>
      </c>
      <c r="I139" s="93">
        <v>338211.21</v>
      </c>
      <c r="J139" s="93">
        <v>590859.85</v>
      </c>
      <c r="K139" s="93">
        <v>338211.21</v>
      </c>
      <c r="L139" s="91" t="s">
        <v>88</v>
      </c>
      <c r="M139" s="91" t="s">
        <v>88</v>
      </c>
      <c r="N139" s="91" t="s">
        <v>243</v>
      </c>
      <c r="O139" s="91" t="s">
        <v>244</v>
      </c>
      <c r="P139" s="91" t="s">
        <v>88</v>
      </c>
      <c r="Q139" s="91" t="s">
        <v>88</v>
      </c>
      <c r="R139" s="91" t="s">
        <v>88</v>
      </c>
      <c r="S139" s="91" t="s">
        <v>88</v>
      </c>
      <c r="T139" s="91" t="s">
        <v>113</v>
      </c>
      <c r="U139" s="91" t="s">
        <v>502</v>
      </c>
      <c r="V139" s="91" t="s">
        <v>209</v>
      </c>
      <c r="W139" s="94" t="s">
        <v>88</v>
      </c>
      <c r="X139" s="82">
        <v>44488</v>
      </c>
      <c r="Y139" s="81">
        <v>0.2986111111111111</v>
      </c>
      <c r="Z139" s="82">
        <v>44489</v>
      </c>
      <c r="AA139" s="81">
        <v>0.29166666666666669</v>
      </c>
      <c r="AB139" s="91" t="s">
        <v>210</v>
      </c>
      <c r="AC139" s="91" t="s">
        <v>370</v>
      </c>
      <c r="AD139" s="134"/>
      <c r="AE139" s="306">
        <v>44488</v>
      </c>
      <c r="AF139" s="307">
        <v>0.2986111111111111</v>
      </c>
      <c r="AG139" s="308">
        <v>44489</v>
      </c>
      <c r="AH139" s="307">
        <v>0.28819444444444448</v>
      </c>
      <c r="AI139" s="308">
        <v>44488</v>
      </c>
      <c r="AJ139" s="307">
        <v>0.41041666666666665</v>
      </c>
      <c r="AK139" s="308">
        <v>44488</v>
      </c>
      <c r="AL139" s="307">
        <v>0.37916666666666665</v>
      </c>
      <c r="AM139" s="309" t="s">
        <v>501</v>
      </c>
      <c r="AN139" s="309" t="s">
        <v>372</v>
      </c>
      <c r="AO139" s="104"/>
      <c r="AP139" s="83"/>
      <c r="AQ139" s="67"/>
      <c r="AR139" s="98">
        <f t="shared" si="669"/>
        <v>1.9333333333488554</v>
      </c>
      <c r="AS139" s="313">
        <f t="shared" si="670"/>
        <v>1</v>
      </c>
      <c r="AT139" s="314">
        <f t="shared" si="671"/>
        <v>1</v>
      </c>
      <c r="AU139" s="98">
        <f t="shared" si="672"/>
        <v>2.6833333333488554</v>
      </c>
      <c r="AV139" s="313">
        <f t="shared" si="673"/>
        <v>36</v>
      </c>
      <c r="AW139" s="314">
        <f t="shared" si="674"/>
        <v>36</v>
      </c>
      <c r="AX139" s="98">
        <f t="shared" si="675"/>
        <v>23.750000000058208</v>
      </c>
      <c r="AY139" s="313">
        <f t="shared" si="676"/>
        <v>0</v>
      </c>
      <c r="AZ139" s="314">
        <f t="shared" si="677"/>
        <v>0</v>
      </c>
      <c r="BA139" s="57"/>
      <c r="BB139" s="57"/>
      <c r="BC139" s="57"/>
      <c r="BD139" s="57"/>
      <c r="BE139" s="57"/>
      <c r="BF139" s="98" t="str">
        <f t="shared" si="678"/>
        <v/>
      </c>
      <c r="BG139" s="96" t="str">
        <f t="shared" si="679"/>
        <v/>
      </c>
      <c r="BH139" s="97" t="str">
        <f t="shared" si="680"/>
        <v/>
      </c>
      <c r="BI139" s="98" t="str">
        <f t="shared" si="681"/>
        <v/>
      </c>
      <c r="BJ139" s="96" t="str">
        <f t="shared" si="682"/>
        <v/>
      </c>
      <c r="BK139" s="97" t="str">
        <f t="shared" si="683"/>
        <v/>
      </c>
      <c r="BL139" s="98" t="str">
        <f t="shared" si="684"/>
        <v/>
      </c>
      <c r="BM139" s="96" t="str">
        <f t="shared" si="685"/>
        <v/>
      </c>
      <c r="BN139" s="97" t="str">
        <f t="shared" si="686"/>
        <v/>
      </c>
    </row>
    <row r="140" spans="1:66" s="10" customFormat="1" ht="228.75" thickBot="1" x14ac:dyDescent="0.3">
      <c r="A140" s="90">
        <f t="shared" si="317"/>
        <v>125</v>
      </c>
      <c r="B140" s="91" t="s">
        <v>81</v>
      </c>
      <c r="C140" s="91" t="s">
        <v>88</v>
      </c>
      <c r="D140" s="92" t="s">
        <v>510</v>
      </c>
      <c r="E140" s="91">
        <v>116527</v>
      </c>
      <c r="F140" s="91" t="s">
        <v>505</v>
      </c>
      <c r="G140" s="91" t="s">
        <v>146</v>
      </c>
      <c r="H140" s="93">
        <v>478337.54</v>
      </c>
      <c r="I140" s="93">
        <v>526538</v>
      </c>
      <c r="J140" s="93">
        <v>478337.54</v>
      </c>
      <c r="K140" s="93">
        <v>526538</v>
      </c>
      <c r="L140" s="91" t="s">
        <v>88</v>
      </c>
      <c r="M140" s="91" t="s">
        <v>88</v>
      </c>
      <c r="N140" s="91" t="s">
        <v>506</v>
      </c>
      <c r="O140" s="91" t="s">
        <v>507</v>
      </c>
      <c r="P140" s="91" t="s">
        <v>88</v>
      </c>
      <c r="Q140" s="91" t="s">
        <v>88</v>
      </c>
      <c r="R140" s="91" t="s">
        <v>88</v>
      </c>
      <c r="S140" s="91" t="s">
        <v>88</v>
      </c>
      <c r="T140" s="91" t="s">
        <v>113</v>
      </c>
      <c r="U140" s="91" t="s">
        <v>508</v>
      </c>
      <c r="V140" s="91" t="s">
        <v>142</v>
      </c>
      <c r="W140" s="94" t="s">
        <v>88</v>
      </c>
      <c r="X140" s="82">
        <v>44490</v>
      </c>
      <c r="Y140" s="81">
        <v>0.33333333333333331</v>
      </c>
      <c r="Z140" s="82">
        <v>44490</v>
      </c>
      <c r="AA140" s="81">
        <v>0.625</v>
      </c>
      <c r="AB140" s="91" t="s">
        <v>347</v>
      </c>
      <c r="AC140" s="91" t="s">
        <v>370</v>
      </c>
      <c r="AD140" s="134"/>
      <c r="AE140" s="306">
        <v>44490</v>
      </c>
      <c r="AF140" s="307">
        <v>0.33333333333333331</v>
      </c>
      <c r="AG140" s="308">
        <v>44490</v>
      </c>
      <c r="AH140" s="307">
        <v>0.625</v>
      </c>
      <c r="AI140" s="308">
        <v>44490</v>
      </c>
      <c r="AJ140" s="307">
        <v>0.35625000000000001</v>
      </c>
      <c r="AK140" s="308">
        <v>44490</v>
      </c>
      <c r="AL140" s="307">
        <v>0.34722222222222227</v>
      </c>
      <c r="AM140" s="309" t="s">
        <v>509</v>
      </c>
      <c r="AN140" s="309" t="s">
        <v>372</v>
      </c>
      <c r="AO140" s="104"/>
      <c r="AP140" s="83"/>
      <c r="AQ140" s="67"/>
      <c r="AR140" s="98">
        <f t="shared" si="669"/>
        <v>0.33333333319751546</v>
      </c>
      <c r="AS140" s="313">
        <f t="shared" si="670"/>
        <v>1</v>
      </c>
      <c r="AT140" s="314">
        <f t="shared" si="671"/>
        <v>1</v>
      </c>
      <c r="AU140" s="98">
        <f t="shared" si="672"/>
        <v>0.54999999987194315</v>
      </c>
      <c r="AV140" s="313">
        <f t="shared" si="673"/>
        <v>48</v>
      </c>
      <c r="AW140" s="314">
        <f t="shared" si="674"/>
        <v>48</v>
      </c>
      <c r="AX140" s="98">
        <f t="shared" si="675"/>
        <v>6.9999999999417923</v>
      </c>
      <c r="AY140" s="313">
        <f t="shared" si="676"/>
        <v>0</v>
      </c>
      <c r="AZ140" s="314">
        <f t="shared" si="677"/>
        <v>0</v>
      </c>
      <c r="BA140" s="57"/>
      <c r="BB140" s="57"/>
      <c r="BC140" s="57"/>
      <c r="BD140" s="57"/>
      <c r="BE140" s="57"/>
      <c r="BF140" s="98" t="str">
        <f t="shared" si="678"/>
        <v/>
      </c>
      <c r="BG140" s="96" t="str">
        <f t="shared" si="679"/>
        <v/>
      </c>
      <c r="BH140" s="97" t="str">
        <f t="shared" si="680"/>
        <v/>
      </c>
      <c r="BI140" s="98" t="str">
        <f t="shared" si="681"/>
        <v/>
      </c>
      <c r="BJ140" s="96" t="str">
        <f t="shared" si="682"/>
        <v/>
      </c>
      <c r="BK140" s="97" t="str">
        <f t="shared" si="683"/>
        <v/>
      </c>
      <c r="BL140" s="98" t="str">
        <f t="shared" si="684"/>
        <v/>
      </c>
      <c r="BM140" s="96" t="str">
        <f t="shared" si="685"/>
        <v/>
      </c>
      <c r="BN140" s="97" t="str">
        <f t="shared" si="686"/>
        <v/>
      </c>
    </row>
    <row r="141" spans="1:66" s="10" customFormat="1" ht="29.25" thickBot="1" x14ac:dyDescent="0.3">
      <c r="A141" s="90">
        <f t="shared" si="317"/>
        <v>126</v>
      </c>
      <c r="B141" s="91" t="s">
        <v>81</v>
      </c>
      <c r="C141" s="91" t="s">
        <v>88</v>
      </c>
      <c r="D141" s="92" t="s">
        <v>518</v>
      </c>
      <c r="E141" s="91">
        <v>114523</v>
      </c>
      <c r="F141" s="91" t="s">
        <v>511</v>
      </c>
      <c r="G141" s="91" t="s">
        <v>146</v>
      </c>
      <c r="H141" s="93">
        <v>484021.96</v>
      </c>
      <c r="I141" s="93">
        <v>526682.59</v>
      </c>
      <c r="J141" s="93">
        <v>484021.96</v>
      </c>
      <c r="K141" s="93">
        <v>526682.59</v>
      </c>
      <c r="L141" s="91" t="s">
        <v>88</v>
      </c>
      <c r="M141" s="91" t="s">
        <v>88</v>
      </c>
      <c r="N141" s="91" t="s">
        <v>88</v>
      </c>
      <c r="O141" s="91" t="s">
        <v>88</v>
      </c>
      <c r="P141" s="91" t="s">
        <v>88</v>
      </c>
      <c r="Q141" s="91" t="s">
        <v>88</v>
      </c>
      <c r="R141" s="91" t="s">
        <v>512</v>
      </c>
      <c r="S141" s="91" t="s">
        <v>513</v>
      </c>
      <c r="T141" s="91" t="s">
        <v>345</v>
      </c>
      <c r="U141" s="91" t="s">
        <v>346</v>
      </c>
      <c r="V141" s="91" t="s">
        <v>346</v>
      </c>
      <c r="W141" s="94" t="s">
        <v>88</v>
      </c>
      <c r="X141" s="82">
        <v>44497</v>
      </c>
      <c r="Y141" s="81">
        <v>0.36458333333333331</v>
      </c>
      <c r="Z141" s="82">
        <v>44497</v>
      </c>
      <c r="AA141" s="81">
        <v>0.75</v>
      </c>
      <c r="AB141" s="91" t="s">
        <v>91</v>
      </c>
      <c r="AC141" s="91" t="s">
        <v>370</v>
      </c>
      <c r="AD141" s="134"/>
      <c r="AE141" s="306">
        <v>44497</v>
      </c>
      <c r="AF141" s="307">
        <v>0.36458333333333331</v>
      </c>
      <c r="AG141" s="308">
        <v>44498</v>
      </c>
      <c r="AH141" s="307">
        <v>0.33333333333333331</v>
      </c>
      <c r="AI141" s="308">
        <v>44497</v>
      </c>
      <c r="AJ141" s="307">
        <v>0.40069444444444446</v>
      </c>
      <c r="AK141" s="308">
        <v>44497</v>
      </c>
      <c r="AL141" s="307">
        <v>0.37916666666666665</v>
      </c>
      <c r="AM141" s="309" t="s">
        <v>514</v>
      </c>
      <c r="AN141" s="309" t="s">
        <v>372</v>
      </c>
      <c r="AO141" s="104"/>
      <c r="AP141" s="83"/>
      <c r="AQ141" s="67"/>
      <c r="AR141" s="98">
        <f t="shared" ref="AR141:AR148" si="687">IF(B141="X",IF(AN141="","Afectat sau NU?",IF(AN141="DA",IF(((AK141+AL141)-(AE141+AF141))*24&lt;-720,"Neinformat",((AK141+AL141)-(AE141+AF141))*24),"Nu a fost afectat producator/consumator")),"")</f>
        <v>0.34999999991850927</v>
      </c>
      <c r="AS141" s="313">
        <f t="shared" ref="AS141:AS148" si="688">IF(B141="X",IF(AN141="DA",IF(AR141&lt;6,LEN(TRIM(V141))-LEN(SUBSTITUTE(V141,CHAR(44),""))+1,0),"-"),"")</f>
        <v>1</v>
      </c>
      <c r="AT141" s="314">
        <f t="shared" ref="AT141:AT148" si="689">IF(B141="X",IF(AN141="DA",LEN(TRIM(V141))-LEN(SUBSTITUTE(V141,CHAR(44),""))+1,"-"),"")</f>
        <v>1</v>
      </c>
      <c r="AU141" s="98">
        <f t="shared" ref="AU141:AU148" si="690">IF(B141="X",IF(AN141="","Afectat sau NU?",IF(AN141="DA",IF(((AI141+AJ141)-(AE141+AF141))*24&lt;-720,"Neinformat",((AI141+AJ141)-(AE141+AF141))*24),"Nu a fost afectat producator/consumator")),"")</f>
        <v>0.86666666652308777</v>
      </c>
      <c r="AV141" s="313">
        <f t="shared" ref="AV141:AV148" si="691">IF(B141="X",IF(AN141="DA",IF(AU141&lt;6,LEN(TRIM(U141))-LEN(SUBSTITUTE(U141,CHAR(44),""))+1,0),"-"),"")</f>
        <v>1</v>
      </c>
      <c r="AW141" s="314">
        <f t="shared" ref="AW141:AW148" si="692">IF(B141="X",IF(AN141="DA",LEN(TRIM(U141))-LEN(SUBSTITUTE(U141,CHAR(44),""))+1,"-"),"")</f>
        <v>1</v>
      </c>
      <c r="AX141" s="98">
        <f t="shared" ref="AX141:AX148" si="693">IF(B141="X",IF(AN141="","Afectat sau NU?",IF(AN141="DA",((AG141+AH141)-(AE141+AF141))*24,"Nu a fost afectat producator/consumator")),"")</f>
        <v>23.25</v>
      </c>
      <c r="AY141" s="313">
        <f t="shared" ref="AY141:AY148" si="694">IF(B141="X",IF(AN141="DA",IF(AX141&gt;24,IF(BA141="NU",0,LEN(TRIM(V141))-LEN(SUBSTITUTE(V141,CHAR(44),""))+1),0),"-"),"")</f>
        <v>0</v>
      </c>
      <c r="AZ141" s="314">
        <f t="shared" ref="AZ141:AZ148" si="695">IF(B141="X",IF(AN141="DA",IF(AX141&gt;24,LEN(TRIM(V141))-LEN(SUBSTITUTE(V141,CHAR(44),""))+1,0),"-"),"")</f>
        <v>0</v>
      </c>
      <c r="BA141" s="57"/>
      <c r="BB141" s="57"/>
      <c r="BC141" s="57"/>
      <c r="BD141" s="57"/>
      <c r="BE141" s="57"/>
      <c r="BF141" s="98" t="str">
        <f t="shared" ref="BF141:BF148" si="696">IF(C141="X",IF(AN141="","Afectat sau NU?",IF(AN141="DA",IF(AK141="","Neinformat",NETWORKDAYS(AK141+AL141,AE141+AF141,$BS$2:$BS$14)-2),"Nu a fost afectat producator/consumator")),"")</f>
        <v/>
      </c>
      <c r="BG141" s="96" t="str">
        <f t="shared" ref="BG141:BG148" si="697">IF(C141="X",IF(AN141="DA",IF(AND(BF141&gt;=5,AK141&lt;&gt;""),LEN(TRIM(V141))-LEN(SUBSTITUTE(V141,CHAR(44),""))+1,0),"-"),"")</f>
        <v/>
      </c>
      <c r="BH141" s="97" t="str">
        <f t="shared" ref="BH141:BH148" si="698">IF(C141="X",IF(AN141="DA",LEN(TRIM(V141))-LEN(SUBSTITUTE(V141,CHAR(44),""))+1,"-"),"")</f>
        <v/>
      </c>
      <c r="BI141" s="98" t="str">
        <f t="shared" ref="BI141:BI148" si="699">IF(C141="X",IF(AN141="","Afectat sau NU?",IF(AN141="DA",IF(AI141="","Neinformat",NETWORKDAYS(AI141+AJ141,AE141+AF141,$BS$2:$BS$14)-2),"Nu a fost afectat producator/consumator")),"")</f>
        <v/>
      </c>
      <c r="BJ141" s="96" t="str">
        <f t="shared" ref="BJ141:BJ148" si="700">IF(C141="X",IF(AN141="DA",IF(AND(BI141&gt;=5,AI141&lt;&gt;""),LEN(TRIM(U141))-LEN(SUBSTITUTE(U141,CHAR(44),""))+1,0),"-"),"")</f>
        <v/>
      </c>
      <c r="BK141" s="97" t="str">
        <f t="shared" ref="BK141:BK148" si="701">IF(C141="X",IF(AN141="DA",LEN(TRIM(U141))-LEN(SUBSTITUTE(U141,CHAR(44),""))+1,"-"),"")</f>
        <v/>
      </c>
      <c r="BL141" s="98" t="str">
        <f t="shared" ref="BL141:BL148" si="702">IF(C141="X",IF(AN141="","Afectat sau NU?",IF(AN141="DA",((AG141+AH141)-(Z141+AA141))*24,"Nu a fost afectat producator/consumator")),"")</f>
        <v/>
      </c>
      <c r="BM141" s="96" t="str">
        <f t="shared" ref="BM141:BM148" si="703">IF(C141="X",IF(AN141&lt;&gt;"DA","-",IF(AND(AN141="DA",BL141&lt;=0),LEN(TRIM(V141))-LEN(SUBSTITUTE(V141,CHAR(44),""))+1+LEN(TRIM(U141))-LEN(SUBSTITUTE(U141,CHAR(44),""))+1,0)),"")</f>
        <v/>
      </c>
      <c r="BN141" s="97" t="str">
        <f t="shared" ref="BN141:BN148" si="704">IF(C141="X",IF(AN141="DA",LEN(TRIM(V141))-LEN(SUBSTITUTE(V141,CHAR(44),""))+1+LEN(TRIM(U141))-LEN(SUBSTITUTE(U141,CHAR(44),""))+1,"-"),"")</f>
        <v/>
      </c>
    </row>
    <row r="142" spans="1:66" s="10" customFormat="1" ht="43.5" thickBot="1" x14ac:dyDescent="0.3">
      <c r="A142" s="90">
        <f t="shared" si="317"/>
        <v>127</v>
      </c>
      <c r="B142" s="91" t="s">
        <v>81</v>
      </c>
      <c r="C142" s="91" t="s">
        <v>88</v>
      </c>
      <c r="D142" s="92" t="s">
        <v>291</v>
      </c>
      <c r="E142" s="91">
        <v>131078</v>
      </c>
      <c r="F142" s="91" t="s">
        <v>516</v>
      </c>
      <c r="G142" s="91" t="s">
        <v>263</v>
      </c>
      <c r="H142" s="93">
        <v>580343.22</v>
      </c>
      <c r="I142" s="93">
        <v>391497.11</v>
      </c>
      <c r="J142" s="93">
        <v>580343.22</v>
      </c>
      <c r="K142" s="93">
        <v>391497.11</v>
      </c>
      <c r="L142" s="91" t="s">
        <v>88</v>
      </c>
      <c r="M142" s="91" t="s">
        <v>88</v>
      </c>
      <c r="N142" s="91" t="s">
        <v>88</v>
      </c>
      <c r="O142" s="91" t="s">
        <v>88</v>
      </c>
      <c r="P142" s="91" t="s">
        <v>517</v>
      </c>
      <c r="Q142" s="91" t="s">
        <v>520</v>
      </c>
      <c r="R142" s="91" t="s">
        <v>88</v>
      </c>
      <c r="S142" s="91" t="s">
        <v>88</v>
      </c>
      <c r="T142" s="91" t="s">
        <v>345</v>
      </c>
      <c r="U142" s="91" t="s">
        <v>519</v>
      </c>
      <c r="V142" s="91" t="s">
        <v>519</v>
      </c>
      <c r="W142" s="94" t="s">
        <v>88</v>
      </c>
      <c r="X142" s="82">
        <v>44497</v>
      </c>
      <c r="Y142" s="81">
        <v>0.36458333333333331</v>
      </c>
      <c r="Z142" s="82">
        <v>44497</v>
      </c>
      <c r="AA142" s="81">
        <v>0.66666666666666663</v>
      </c>
      <c r="AB142" s="91" t="s">
        <v>210</v>
      </c>
      <c r="AC142" s="91" t="s">
        <v>370</v>
      </c>
      <c r="AD142" s="134"/>
      <c r="AE142" s="306">
        <v>44497</v>
      </c>
      <c r="AF142" s="307">
        <v>0.36458333333333331</v>
      </c>
      <c r="AG142" s="308">
        <v>44497</v>
      </c>
      <c r="AH142" s="307">
        <v>0.59375</v>
      </c>
      <c r="AI142" s="308">
        <v>44497</v>
      </c>
      <c r="AJ142" s="307">
        <v>0.40277777777777773</v>
      </c>
      <c r="AK142" s="308">
        <v>44497</v>
      </c>
      <c r="AL142" s="307">
        <v>0.38055555555555554</v>
      </c>
      <c r="AM142" s="309" t="s">
        <v>515</v>
      </c>
      <c r="AN142" s="309" t="s">
        <v>372</v>
      </c>
      <c r="AO142" s="104"/>
      <c r="AP142" s="83"/>
      <c r="AQ142" s="67"/>
      <c r="AR142" s="98">
        <f t="shared" si="687"/>
        <v>0.38333333336049691</v>
      </c>
      <c r="AS142" s="313">
        <f t="shared" si="688"/>
        <v>1</v>
      </c>
      <c r="AT142" s="314">
        <f t="shared" si="689"/>
        <v>1</v>
      </c>
      <c r="AU142" s="98">
        <f t="shared" si="690"/>
        <v>0.91666666668606922</v>
      </c>
      <c r="AV142" s="313">
        <f t="shared" si="691"/>
        <v>1</v>
      </c>
      <c r="AW142" s="314">
        <f t="shared" si="692"/>
        <v>1</v>
      </c>
      <c r="AX142" s="98">
        <f t="shared" si="693"/>
        <v>5.4999999999417923</v>
      </c>
      <c r="AY142" s="313">
        <f t="shared" si="694"/>
        <v>0</v>
      </c>
      <c r="AZ142" s="314">
        <f t="shared" si="695"/>
        <v>0</v>
      </c>
      <c r="BA142" s="57"/>
      <c r="BB142" s="57"/>
      <c r="BC142" s="57"/>
      <c r="BD142" s="57"/>
      <c r="BE142" s="57"/>
      <c r="BF142" s="98" t="str">
        <f t="shared" si="696"/>
        <v/>
      </c>
      <c r="BG142" s="96" t="str">
        <f t="shared" si="697"/>
        <v/>
      </c>
      <c r="BH142" s="97" t="str">
        <f t="shared" si="698"/>
        <v/>
      </c>
      <c r="BI142" s="98" t="str">
        <f t="shared" si="699"/>
        <v/>
      </c>
      <c r="BJ142" s="96" t="str">
        <f t="shared" si="700"/>
        <v/>
      </c>
      <c r="BK142" s="97" t="str">
        <f t="shared" si="701"/>
        <v/>
      </c>
      <c r="BL142" s="98" t="str">
        <f t="shared" si="702"/>
        <v/>
      </c>
      <c r="BM142" s="96" t="str">
        <f t="shared" si="703"/>
        <v/>
      </c>
      <c r="BN142" s="97" t="str">
        <f t="shared" si="704"/>
        <v/>
      </c>
    </row>
    <row r="143" spans="1:66" s="10" customFormat="1" ht="15" thickBot="1" x14ac:dyDescent="0.3">
      <c r="A143" s="139">
        <f t="shared" ref="A143:A146" si="705">SUM(1,A142)</f>
        <v>128</v>
      </c>
      <c r="B143" s="140" t="s">
        <v>88</v>
      </c>
      <c r="C143" s="140" t="s">
        <v>81</v>
      </c>
      <c r="D143" s="141" t="s">
        <v>521</v>
      </c>
      <c r="E143" s="140">
        <v>86197</v>
      </c>
      <c r="F143" s="140" t="s">
        <v>522</v>
      </c>
      <c r="G143" s="140" t="s">
        <v>128</v>
      </c>
      <c r="H143" s="150">
        <v>566491.56999999995</v>
      </c>
      <c r="I143" s="150">
        <v>515633.51</v>
      </c>
      <c r="J143" s="150">
        <v>566491.56999999995</v>
      </c>
      <c r="K143" s="150">
        <v>515633.51</v>
      </c>
      <c r="L143" s="140" t="s">
        <v>88</v>
      </c>
      <c r="M143" s="140" t="s">
        <v>88</v>
      </c>
      <c r="N143" s="140" t="s">
        <v>523</v>
      </c>
      <c r="O143" s="140" t="s">
        <v>522</v>
      </c>
      <c r="P143" s="140" t="s">
        <v>88</v>
      </c>
      <c r="Q143" s="140" t="s">
        <v>88</v>
      </c>
      <c r="R143" s="140" t="s">
        <v>88</v>
      </c>
      <c r="S143" s="140" t="s">
        <v>88</v>
      </c>
      <c r="T143" s="140" t="s">
        <v>113</v>
      </c>
      <c r="U143" s="140"/>
      <c r="V143" s="140" t="s">
        <v>142</v>
      </c>
      <c r="W143" s="149" t="s">
        <v>125</v>
      </c>
      <c r="X143" s="142"/>
      <c r="Y143" s="143"/>
      <c r="Z143" s="142"/>
      <c r="AA143" s="143"/>
      <c r="AB143" s="140" t="s">
        <v>91</v>
      </c>
      <c r="AC143" s="140"/>
      <c r="AD143" s="163"/>
      <c r="AE143" s="144"/>
      <c r="AF143" s="145"/>
      <c r="AG143" s="146"/>
      <c r="AH143" s="145"/>
      <c r="AI143" s="146"/>
      <c r="AJ143" s="145"/>
      <c r="AK143" s="146"/>
      <c r="AL143" s="145"/>
      <c r="AM143" s="147"/>
      <c r="AN143" s="147"/>
      <c r="AO143" s="147"/>
      <c r="AP143" s="148" t="s">
        <v>524</v>
      </c>
      <c r="AQ143" s="67"/>
      <c r="AR143" s="158" t="str">
        <f t="shared" si="687"/>
        <v/>
      </c>
      <c r="AS143" s="159" t="str">
        <f t="shared" si="688"/>
        <v/>
      </c>
      <c r="AT143" s="191" t="str">
        <f t="shared" si="689"/>
        <v/>
      </c>
      <c r="AU143" s="158" t="str">
        <f t="shared" si="690"/>
        <v/>
      </c>
      <c r="AV143" s="159" t="str">
        <f t="shared" si="691"/>
        <v/>
      </c>
      <c r="AW143" s="160" t="str">
        <f t="shared" si="692"/>
        <v/>
      </c>
      <c r="AX143" s="183" t="str">
        <f t="shared" si="693"/>
        <v/>
      </c>
      <c r="AY143" s="159" t="str">
        <f t="shared" si="694"/>
        <v/>
      </c>
      <c r="AZ143" s="160" t="str">
        <f t="shared" si="695"/>
        <v/>
      </c>
      <c r="BA143" s="57"/>
      <c r="BB143" s="57"/>
      <c r="BC143" s="57"/>
      <c r="BD143" s="57"/>
      <c r="BE143" s="57"/>
      <c r="BF143" s="161" t="str">
        <f t="shared" si="696"/>
        <v>Afectat sau NU?</v>
      </c>
      <c r="BG143" s="159" t="str">
        <f t="shared" si="697"/>
        <v>-</v>
      </c>
      <c r="BH143" s="191" t="str">
        <f t="shared" si="698"/>
        <v>-</v>
      </c>
      <c r="BI143" s="161" t="str">
        <f t="shared" si="699"/>
        <v>Afectat sau NU?</v>
      </c>
      <c r="BJ143" s="159" t="str">
        <f t="shared" si="700"/>
        <v>-</v>
      </c>
      <c r="BK143" s="160" t="str">
        <f t="shared" si="701"/>
        <v>-</v>
      </c>
      <c r="BL143" s="197" t="str">
        <f t="shared" si="702"/>
        <v>Afectat sau NU?</v>
      </c>
      <c r="BM143" s="159" t="str">
        <f t="shared" si="703"/>
        <v>-</v>
      </c>
      <c r="BN143" s="160" t="str">
        <f t="shared" si="704"/>
        <v>-</v>
      </c>
    </row>
    <row r="144" spans="1:66" s="10" customFormat="1" ht="15" thickBot="1" x14ac:dyDescent="0.3">
      <c r="A144" s="139">
        <f t="shared" si="705"/>
        <v>129</v>
      </c>
      <c r="B144" s="140" t="s">
        <v>88</v>
      </c>
      <c r="C144" s="140" t="s">
        <v>81</v>
      </c>
      <c r="D144" s="141" t="s">
        <v>525</v>
      </c>
      <c r="E144" s="140">
        <v>64880</v>
      </c>
      <c r="F144" s="140" t="s">
        <v>526</v>
      </c>
      <c r="G144" s="140" t="s">
        <v>527</v>
      </c>
      <c r="H144" s="150">
        <v>580826.56000000006</v>
      </c>
      <c r="I144" s="150">
        <v>506856.89</v>
      </c>
      <c r="J144" s="150">
        <v>580826.56000000006</v>
      </c>
      <c r="K144" s="150">
        <v>506856.89</v>
      </c>
      <c r="L144" s="140" t="s">
        <v>88</v>
      </c>
      <c r="M144" s="140" t="s">
        <v>88</v>
      </c>
      <c r="N144" s="140" t="s">
        <v>528</v>
      </c>
      <c r="O144" s="140" t="s">
        <v>526</v>
      </c>
      <c r="P144" s="140" t="s">
        <v>88</v>
      </c>
      <c r="Q144" s="140" t="s">
        <v>88</v>
      </c>
      <c r="R144" s="140" t="s">
        <v>88</v>
      </c>
      <c r="S144" s="140" t="s">
        <v>88</v>
      </c>
      <c r="T144" s="140" t="s">
        <v>113</v>
      </c>
      <c r="U144" s="140"/>
      <c r="V144" s="140" t="s">
        <v>123</v>
      </c>
      <c r="W144" s="149" t="s">
        <v>125</v>
      </c>
      <c r="X144" s="142"/>
      <c r="Y144" s="143"/>
      <c r="Z144" s="142"/>
      <c r="AA144" s="143"/>
      <c r="AB144" s="140" t="s">
        <v>91</v>
      </c>
      <c r="AC144" s="140"/>
      <c r="AD144" s="163"/>
      <c r="AE144" s="144"/>
      <c r="AF144" s="145"/>
      <c r="AG144" s="146"/>
      <c r="AH144" s="145"/>
      <c r="AI144" s="146"/>
      <c r="AJ144" s="145"/>
      <c r="AK144" s="146"/>
      <c r="AL144" s="145"/>
      <c r="AM144" s="147"/>
      <c r="AN144" s="147"/>
      <c r="AO144" s="147"/>
      <c r="AP144" s="148" t="s">
        <v>524</v>
      </c>
      <c r="AQ144" s="67"/>
      <c r="AR144" s="158" t="str">
        <f t="shared" si="687"/>
        <v/>
      </c>
      <c r="AS144" s="159" t="str">
        <f t="shared" si="688"/>
        <v/>
      </c>
      <c r="AT144" s="191" t="str">
        <f t="shared" si="689"/>
        <v/>
      </c>
      <c r="AU144" s="158" t="str">
        <f t="shared" si="690"/>
        <v/>
      </c>
      <c r="AV144" s="159" t="str">
        <f t="shared" si="691"/>
        <v/>
      </c>
      <c r="AW144" s="160" t="str">
        <f t="shared" si="692"/>
        <v/>
      </c>
      <c r="AX144" s="183" t="str">
        <f t="shared" si="693"/>
        <v/>
      </c>
      <c r="AY144" s="159" t="str">
        <f t="shared" si="694"/>
        <v/>
      </c>
      <c r="AZ144" s="160" t="str">
        <f t="shared" si="695"/>
        <v/>
      </c>
      <c r="BA144" s="57"/>
      <c r="BB144" s="57"/>
      <c r="BC144" s="57"/>
      <c r="BD144" s="57"/>
      <c r="BE144" s="57"/>
      <c r="BF144" s="161" t="str">
        <f t="shared" si="696"/>
        <v>Afectat sau NU?</v>
      </c>
      <c r="BG144" s="159" t="str">
        <f t="shared" si="697"/>
        <v>-</v>
      </c>
      <c r="BH144" s="191" t="str">
        <f t="shared" si="698"/>
        <v>-</v>
      </c>
      <c r="BI144" s="161" t="str">
        <f t="shared" si="699"/>
        <v>Afectat sau NU?</v>
      </c>
      <c r="BJ144" s="159" t="str">
        <f t="shared" si="700"/>
        <v>-</v>
      </c>
      <c r="BK144" s="160" t="str">
        <f t="shared" si="701"/>
        <v>-</v>
      </c>
      <c r="BL144" s="197" t="str">
        <f t="shared" si="702"/>
        <v>Afectat sau NU?</v>
      </c>
      <c r="BM144" s="159" t="str">
        <f t="shared" si="703"/>
        <v>-</v>
      </c>
      <c r="BN144" s="160" t="str">
        <f t="shared" si="704"/>
        <v>-</v>
      </c>
    </row>
    <row r="145" spans="1:66" s="57" customFormat="1" ht="29.25" thickBot="1" x14ac:dyDescent="0.3">
      <c r="A145" s="90">
        <f t="shared" si="705"/>
        <v>130</v>
      </c>
      <c r="B145" s="91" t="s">
        <v>88</v>
      </c>
      <c r="C145" s="91" t="s">
        <v>81</v>
      </c>
      <c r="D145" s="92" t="s">
        <v>529</v>
      </c>
      <c r="E145" s="91">
        <v>116812</v>
      </c>
      <c r="F145" s="91" t="s">
        <v>530</v>
      </c>
      <c r="G145" s="91" t="s">
        <v>146</v>
      </c>
      <c r="H145" s="93">
        <v>483817.04</v>
      </c>
      <c r="I145" s="93">
        <v>543327.49</v>
      </c>
      <c r="J145" s="93">
        <v>483817.04</v>
      </c>
      <c r="K145" s="93">
        <v>543327.49</v>
      </c>
      <c r="L145" s="91" t="s">
        <v>88</v>
      </c>
      <c r="M145" s="91" t="s">
        <v>88</v>
      </c>
      <c r="N145" s="91" t="s">
        <v>531</v>
      </c>
      <c r="O145" s="91" t="s">
        <v>530</v>
      </c>
      <c r="P145" s="91" t="s">
        <v>88</v>
      </c>
      <c r="Q145" s="91" t="s">
        <v>88</v>
      </c>
      <c r="R145" s="91" t="s">
        <v>88</v>
      </c>
      <c r="S145" s="91" t="s">
        <v>88</v>
      </c>
      <c r="T145" s="91" t="s">
        <v>113</v>
      </c>
      <c r="U145" s="91"/>
      <c r="V145" s="91" t="s">
        <v>142</v>
      </c>
      <c r="W145" s="149" t="s">
        <v>125</v>
      </c>
      <c r="X145" s="82"/>
      <c r="Y145" s="81"/>
      <c r="Z145" s="82"/>
      <c r="AA145" s="81"/>
      <c r="AB145" s="91" t="s">
        <v>91</v>
      </c>
      <c r="AC145" s="91"/>
      <c r="AD145" s="134"/>
      <c r="AE145" s="315"/>
      <c r="AF145" s="131"/>
      <c r="AG145" s="130"/>
      <c r="AH145" s="131"/>
      <c r="AI145" s="130"/>
      <c r="AJ145" s="131"/>
      <c r="AK145" s="130"/>
      <c r="AL145" s="131"/>
      <c r="AM145" s="316"/>
      <c r="AN145" s="316"/>
      <c r="AO145" s="316"/>
      <c r="AP145" s="261" t="s">
        <v>226</v>
      </c>
      <c r="AQ145" s="67"/>
      <c r="AR145" s="262" t="str">
        <f t="shared" si="687"/>
        <v/>
      </c>
      <c r="AS145" s="263" t="str">
        <f t="shared" si="688"/>
        <v/>
      </c>
      <c r="AT145" s="264" t="str">
        <f t="shared" si="689"/>
        <v/>
      </c>
      <c r="AU145" s="265" t="str">
        <f t="shared" si="690"/>
        <v/>
      </c>
      <c r="AV145" s="263" t="str">
        <f t="shared" si="691"/>
        <v/>
      </c>
      <c r="AW145" s="266" t="str">
        <f t="shared" si="692"/>
        <v/>
      </c>
      <c r="AX145" s="262" t="str">
        <f t="shared" si="693"/>
        <v/>
      </c>
      <c r="AY145" s="263" t="str">
        <f t="shared" si="694"/>
        <v/>
      </c>
      <c r="AZ145" s="264" t="str">
        <f t="shared" si="695"/>
        <v/>
      </c>
      <c r="BF145" s="267" t="str">
        <f t="shared" si="696"/>
        <v>Afectat sau NU?</v>
      </c>
      <c r="BG145" s="263" t="str">
        <f t="shared" si="697"/>
        <v>-</v>
      </c>
      <c r="BH145" s="264" t="str">
        <f t="shared" si="698"/>
        <v>-</v>
      </c>
      <c r="BI145" s="268" t="str">
        <f t="shared" si="699"/>
        <v>Afectat sau NU?</v>
      </c>
      <c r="BJ145" s="263" t="str">
        <f t="shared" si="700"/>
        <v>-</v>
      </c>
      <c r="BK145" s="266" t="str">
        <f t="shared" si="701"/>
        <v>-</v>
      </c>
      <c r="BL145" s="98" t="str">
        <f t="shared" si="702"/>
        <v>Afectat sau NU?</v>
      </c>
      <c r="BM145" s="96" t="str">
        <f t="shared" si="703"/>
        <v>-</v>
      </c>
      <c r="BN145" s="97" t="str">
        <f t="shared" si="704"/>
        <v>-</v>
      </c>
    </row>
    <row r="146" spans="1:66" s="57" customFormat="1" ht="29.25" thickBot="1" x14ac:dyDescent="0.3">
      <c r="A146" s="90">
        <f t="shared" si="705"/>
        <v>131</v>
      </c>
      <c r="B146" s="91" t="s">
        <v>88</v>
      </c>
      <c r="C146" s="91" t="s">
        <v>81</v>
      </c>
      <c r="D146" s="92" t="s">
        <v>532</v>
      </c>
      <c r="E146" s="91">
        <v>41630</v>
      </c>
      <c r="F146" s="91" t="s">
        <v>374</v>
      </c>
      <c r="G146" s="91" t="s">
        <v>91</v>
      </c>
      <c r="H146" s="93">
        <v>523056.64000000001</v>
      </c>
      <c r="I146" s="93">
        <v>457084.35</v>
      </c>
      <c r="J146" s="93">
        <v>523056.64000000001</v>
      </c>
      <c r="K146" s="93">
        <v>457084.35</v>
      </c>
      <c r="L146" s="91" t="s">
        <v>88</v>
      </c>
      <c r="M146" s="91" t="s">
        <v>88</v>
      </c>
      <c r="N146" s="91" t="s">
        <v>375</v>
      </c>
      <c r="O146" s="91" t="s">
        <v>374</v>
      </c>
      <c r="P146" s="91" t="s">
        <v>88</v>
      </c>
      <c r="Q146" s="91" t="s">
        <v>88</v>
      </c>
      <c r="R146" s="91" t="s">
        <v>88</v>
      </c>
      <c r="S146" s="91" t="s">
        <v>88</v>
      </c>
      <c r="T146" s="91" t="s">
        <v>113</v>
      </c>
      <c r="U146" s="91"/>
      <c r="V146" s="91" t="s">
        <v>123</v>
      </c>
      <c r="W146" s="94" t="s">
        <v>143</v>
      </c>
      <c r="X146" s="82"/>
      <c r="Y146" s="81"/>
      <c r="Z146" s="82"/>
      <c r="AA146" s="81"/>
      <c r="AB146" s="91" t="s">
        <v>91</v>
      </c>
      <c r="AC146" s="91"/>
      <c r="AD146" s="134"/>
      <c r="AE146" s="315"/>
      <c r="AF146" s="131"/>
      <c r="AG146" s="130"/>
      <c r="AH146" s="131"/>
      <c r="AI146" s="130"/>
      <c r="AJ146" s="131"/>
      <c r="AK146" s="130"/>
      <c r="AL146" s="131"/>
      <c r="AM146" s="316"/>
      <c r="AN146" s="316"/>
      <c r="AO146" s="316"/>
      <c r="AP146" s="261" t="s">
        <v>226</v>
      </c>
      <c r="AQ146" s="67"/>
      <c r="AR146" s="262" t="str">
        <f t="shared" si="687"/>
        <v/>
      </c>
      <c r="AS146" s="263" t="str">
        <f t="shared" si="688"/>
        <v/>
      </c>
      <c r="AT146" s="264" t="str">
        <f t="shared" si="689"/>
        <v/>
      </c>
      <c r="AU146" s="265" t="str">
        <f t="shared" si="690"/>
        <v/>
      </c>
      <c r="AV146" s="263" t="str">
        <f t="shared" si="691"/>
        <v/>
      </c>
      <c r="AW146" s="266" t="str">
        <f t="shared" si="692"/>
        <v/>
      </c>
      <c r="AX146" s="262" t="str">
        <f t="shared" si="693"/>
        <v/>
      </c>
      <c r="AY146" s="263" t="str">
        <f t="shared" si="694"/>
        <v/>
      </c>
      <c r="AZ146" s="264" t="str">
        <f t="shared" si="695"/>
        <v/>
      </c>
      <c r="BF146" s="267" t="str">
        <f t="shared" si="696"/>
        <v>Afectat sau NU?</v>
      </c>
      <c r="BG146" s="263" t="str">
        <f t="shared" si="697"/>
        <v>-</v>
      </c>
      <c r="BH146" s="264" t="str">
        <f t="shared" si="698"/>
        <v>-</v>
      </c>
      <c r="BI146" s="268" t="str">
        <f t="shared" si="699"/>
        <v>Afectat sau NU?</v>
      </c>
      <c r="BJ146" s="263" t="str">
        <f t="shared" si="700"/>
        <v>-</v>
      </c>
      <c r="BK146" s="266" t="str">
        <f t="shared" si="701"/>
        <v>-</v>
      </c>
      <c r="BL146" s="98" t="str">
        <f t="shared" si="702"/>
        <v>Afectat sau NU?</v>
      </c>
      <c r="BM146" s="96" t="str">
        <f t="shared" si="703"/>
        <v>-</v>
      </c>
      <c r="BN146" s="97" t="str">
        <f t="shared" si="704"/>
        <v>-</v>
      </c>
    </row>
    <row r="147" spans="1:66" s="10" customFormat="1" ht="243" thickBot="1" x14ac:dyDescent="0.3">
      <c r="A147" s="90">
        <f t="shared" ref="A147:A152" si="706">A146+1</f>
        <v>132</v>
      </c>
      <c r="B147" s="91" t="s">
        <v>81</v>
      </c>
      <c r="C147" s="91" t="s">
        <v>88</v>
      </c>
      <c r="D147" s="92" t="s">
        <v>540</v>
      </c>
      <c r="E147" s="91">
        <v>77830</v>
      </c>
      <c r="F147" s="91" t="s">
        <v>537</v>
      </c>
      <c r="G147" s="91" t="s">
        <v>539</v>
      </c>
      <c r="H147" s="93">
        <v>360834.59</v>
      </c>
      <c r="I147" s="93">
        <v>395978.73</v>
      </c>
      <c r="J147" s="93">
        <v>360834.59</v>
      </c>
      <c r="K147" s="93">
        <v>395978.73</v>
      </c>
      <c r="L147" s="91" t="s">
        <v>88</v>
      </c>
      <c r="M147" s="91" t="s">
        <v>88</v>
      </c>
      <c r="N147" s="91" t="s">
        <v>534</v>
      </c>
      <c r="O147" s="91" t="s">
        <v>538</v>
      </c>
      <c r="P147" s="91" t="s">
        <v>88</v>
      </c>
      <c r="Q147" s="91" t="s">
        <v>88</v>
      </c>
      <c r="R147" s="91" t="s">
        <v>88</v>
      </c>
      <c r="S147" s="91" t="s">
        <v>88</v>
      </c>
      <c r="T147" s="91" t="s">
        <v>113</v>
      </c>
      <c r="U147" s="91" t="s">
        <v>535</v>
      </c>
      <c r="V147" s="91" t="s">
        <v>123</v>
      </c>
      <c r="W147" s="94" t="s">
        <v>88</v>
      </c>
      <c r="X147" s="82">
        <v>44502</v>
      </c>
      <c r="Y147" s="81">
        <v>0.41944444444444445</v>
      </c>
      <c r="Z147" s="82">
        <v>44502</v>
      </c>
      <c r="AA147" s="81">
        <v>0.58333333333333337</v>
      </c>
      <c r="AB147" s="91" t="s">
        <v>124</v>
      </c>
      <c r="AC147" s="91" t="s">
        <v>370</v>
      </c>
      <c r="AD147" s="134"/>
      <c r="AE147" s="306">
        <v>44502</v>
      </c>
      <c r="AF147" s="307">
        <v>0.41944444444444445</v>
      </c>
      <c r="AG147" s="308">
        <v>44502</v>
      </c>
      <c r="AH147" s="307">
        <v>0.5805555555555556</v>
      </c>
      <c r="AI147" s="308">
        <v>44502</v>
      </c>
      <c r="AJ147" s="307">
        <v>0.43124999999999997</v>
      </c>
      <c r="AK147" s="308">
        <v>44502</v>
      </c>
      <c r="AL147" s="307">
        <v>0.42638888888888887</v>
      </c>
      <c r="AM147" s="309" t="s">
        <v>536</v>
      </c>
      <c r="AN147" s="309" t="s">
        <v>419</v>
      </c>
      <c r="AO147" s="104"/>
      <c r="AP147" s="83"/>
      <c r="AQ147" s="67"/>
      <c r="AR147" s="98" t="str">
        <f t="shared" si="687"/>
        <v>Nu a fost afectat producator/consumator</v>
      </c>
      <c r="AS147" s="313" t="str">
        <f t="shared" si="688"/>
        <v>-</v>
      </c>
      <c r="AT147" s="314" t="str">
        <f t="shared" si="689"/>
        <v>-</v>
      </c>
      <c r="AU147" s="98" t="str">
        <f t="shared" si="690"/>
        <v>Nu a fost afectat producator/consumator</v>
      </c>
      <c r="AV147" s="313" t="str">
        <f t="shared" si="691"/>
        <v>-</v>
      </c>
      <c r="AW147" s="314" t="str">
        <f t="shared" si="692"/>
        <v>-</v>
      </c>
      <c r="AX147" s="98" t="str">
        <f t="shared" si="693"/>
        <v>Nu a fost afectat producator/consumator</v>
      </c>
      <c r="AY147" s="313" t="str">
        <f t="shared" si="694"/>
        <v>-</v>
      </c>
      <c r="AZ147" s="314" t="str">
        <f t="shared" si="695"/>
        <v>-</v>
      </c>
      <c r="BA147" s="57"/>
      <c r="BB147" s="57"/>
      <c r="BC147" s="57"/>
      <c r="BD147" s="57"/>
      <c r="BE147" s="57"/>
      <c r="BF147" s="98" t="str">
        <f t="shared" si="696"/>
        <v/>
      </c>
      <c r="BG147" s="96" t="str">
        <f t="shared" si="697"/>
        <v/>
      </c>
      <c r="BH147" s="97" t="str">
        <f t="shared" si="698"/>
        <v/>
      </c>
      <c r="BI147" s="98" t="str">
        <f t="shared" si="699"/>
        <v/>
      </c>
      <c r="BJ147" s="96" t="str">
        <f t="shared" si="700"/>
        <v/>
      </c>
      <c r="BK147" s="97" t="str">
        <f t="shared" si="701"/>
        <v/>
      </c>
      <c r="BL147" s="98" t="str">
        <f t="shared" si="702"/>
        <v/>
      </c>
      <c r="BM147" s="96" t="str">
        <f t="shared" si="703"/>
        <v/>
      </c>
      <c r="BN147" s="97" t="str">
        <f t="shared" si="704"/>
        <v/>
      </c>
    </row>
    <row r="148" spans="1:66" s="10" customFormat="1" ht="228.75" thickBot="1" x14ac:dyDescent="0.3">
      <c r="A148" s="90">
        <f t="shared" si="706"/>
        <v>133</v>
      </c>
      <c r="B148" s="91" t="s">
        <v>81</v>
      </c>
      <c r="C148" s="91" t="s">
        <v>88</v>
      </c>
      <c r="D148" s="92" t="s">
        <v>541</v>
      </c>
      <c r="E148" s="91">
        <v>146290</v>
      </c>
      <c r="F148" s="91" t="s">
        <v>542</v>
      </c>
      <c r="G148" s="91" t="s">
        <v>171</v>
      </c>
      <c r="H148" s="93">
        <v>598776.68999999994</v>
      </c>
      <c r="I148" s="93">
        <v>680641.13</v>
      </c>
      <c r="J148" s="93">
        <v>598776.68999999994</v>
      </c>
      <c r="K148" s="93">
        <v>680641.13</v>
      </c>
      <c r="L148" s="91" t="s">
        <v>88</v>
      </c>
      <c r="M148" s="91" t="s">
        <v>88</v>
      </c>
      <c r="N148" s="91" t="s">
        <v>543</v>
      </c>
      <c r="O148" s="91" t="s">
        <v>542</v>
      </c>
      <c r="P148" s="91" t="s">
        <v>88</v>
      </c>
      <c r="Q148" s="91" t="s">
        <v>88</v>
      </c>
      <c r="R148" s="91" t="s">
        <v>88</v>
      </c>
      <c r="S148" s="91" t="s">
        <v>88</v>
      </c>
      <c r="T148" s="91" t="s">
        <v>113</v>
      </c>
      <c r="U148" s="91" t="s">
        <v>544</v>
      </c>
      <c r="V148" s="91" t="s">
        <v>142</v>
      </c>
      <c r="W148" s="94" t="s">
        <v>88</v>
      </c>
      <c r="X148" s="82">
        <v>44502</v>
      </c>
      <c r="Y148" s="81">
        <v>0.80833333333333324</v>
      </c>
      <c r="Z148" s="82">
        <v>44502</v>
      </c>
      <c r="AA148" s="81">
        <v>0.91666666666666663</v>
      </c>
      <c r="AB148" s="91" t="s">
        <v>90</v>
      </c>
      <c r="AC148" s="91" t="s">
        <v>370</v>
      </c>
      <c r="AD148" s="134"/>
      <c r="AE148" s="306">
        <v>44502</v>
      </c>
      <c r="AF148" s="307">
        <v>0.80833333333333324</v>
      </c>
      <c r="AG148" s="308">
        <v>44503</v>
      </c>
      <c r="AH148" s="307">
        <v>0.375</v>
      </c>
      <c r="AI148" s="308">
        <v>44502</v>
      </c>
      <c r="AJ148" s="307">
        <v>0.82916666666666661</v>
      </c>
      <c r="AK148" s="308">
        <v>44502</v>
      </c>
      <c r="AL148" s="307">
        <v>0.82013888888888886</v>
      </c>
      <c r="AM148" s="309" t="s">
        <v>88</v>
      </c>
      <c r="AN148" s="309" t="s">
        <v>372</v>
      </c>
      <c r="AO148" s="104"/>
      <c r="AP148" s="83"/>
      <c r="AQ148" s="67"/>
      <c r="AR148" s="98">
        <f t="shared" si="687"/>
        <v>0.28333333338377997</v>
      </c>
      <c r="AS148" s="313">
        <f t="shared" si="688"/>
        <v>1</v>
      </c>
      <c r="AT148" s="314">
        <f t="shared" si="689"/>
        <v>1</v>
      </c>
      <c r="AU148" s="98">
        <f t="shared" si="690"/>
        <v>0.50000000005820766</v>
      </c>
      <c r="AV148" s="313">
        <f t="shared" si="691"/>
        <v>48</v>
      </c>
      <c r="AW148" s="314">
        <f t="shared" si="692"/>
        <v>48</v>
      </c>
      <c r="AX148" s="98">
        <f t="shared" si="693"/>
        <v>13.599999999976717</v>
      </c>
      <c r="AY148" s="313">
        <f t="shared" si="694"/>
        <v>0</v>
      </c>
      <c r="AZ148" s="314">
        <f t="shared" si="695"/>
        <v>0</v>
      </c>
      <c r="BA148" s="57"/>
      <c r="BB148" s="57"/>
      <c r="BC148" s="57"/>
      <c r="BD148" s="57"/>
      <c r="BE148" s="57"/>
      <c r="BF148" s="98" t="str">
        <f t="shared" si="696"/>
        <v/>
      </c>
      <c r="BG148" s="96" t="str">
        <f t="shared" si="697"/>
        <v/>
      </c>
      <c r="BH148" s="97" t="str">
        <f t="shared" si="698"/>
        <v/>
      </c>
      <c r="BI148" s="98" t="str">
        <f t="shared" si="699"/>
        <v/>
      </c>
      <c r="BJ148" s="96" t="str">
        <f t="shared" si="700"/>
        <v/>
      </c>
      <c r="BK148" s="97" t="str">
        <f t="shared" si="701"/>
        <v/>
      </c>
      <c r="BL148" s="98" t="str">
        <f t="shared" si="702"/>
        <v/>
      </c>
      <c r="BM148" s="96" t="str">
        <f t="shared" si="703"/>
        <v/>
      </c>
      <c r="BN148" s="97" t="str">
        <f t="shared" si="704"/>
        <v/>
      </c>
    </row>
    <row r="149" spans="1:66" s="10" customFormat="1" ht="29.25" thickBot="1" x14ac:dyDescent="0.3">
      <c r="A149" s="90">
        <f t="shared" si="706"/>
        <v>134</v>
      </c>
      <c r="B149" s="91" t="s">
        <v>81</v>
      </c>
      <c r="C149" s="91" t="s">
        <v>88</v>
      </c>
      <c r="D149" s="92" t="s">
        <v>551</v>
      </c>
      <c r="E149" s="91">
        <v>70101</v>
      </c>
      <c r="F149" s="91" t="s">
        <v>545</v>
      </c>
      <c r="G149" s="91" t="s">
        <v>497</v>
      </c>
      <c r="H149" s="93">
        <v>399063.91</v>
      </c>
      <c r="I149" s="93">
        <v>320720.40000000002</v>
      </c>
      <c r="J149" s="93">
        <v>399063.91</v>
      </c>
      <c r="K149" s="93">
        <v>320720.40000000002</v>
      </c>
      <c r="L149" s="91" t="s">
        <v>88</v>
      </c>
      <c r="M149" s="91" t="s">
        <v>88</v>
      </c>
      <c r="N149" s="91" t="s">
        <v>546</v>
      </c>
      <c r="O149" s="91" t="s">
        <v>547</v>
      </c>
      <c r="P149" s="91" t="s">
        <v>88</v>
      </c>
      <c r="Q149" s="91" t="s">
        <v>88</v>
      </c>
      <c r="R149" s="91" t="s">
        <v>88</v>
      </c>
      <c r="S149" s="91" t="s">
        <v>88</v>
      </c>
      <c r="T149" s="91" t="s">
        <v>97</v>
      </c>
      <c r="U149" s="91" t="s">
        <v>549</v>
      </c>
      <c r="V149" s="91" t="s">
        <v>548</v>
      </c>
      <c r="W149" s="94" t="s">
        <v>88</v>
      </c>
      <c r="X149" s="82">
        <v>44505</v>
      </c>
      <c r="Y149" s="81">
        <v>0.37847222222222227</v>
      </c>
      <c r="Z149" s="82">
        <v>44505</v>
      </c>
      <c r="AA149" s="81">
        <v>0.70833333333333337</v>
      </c>
      <c r="AB149" s="91" t="s">
        <v>124</v>
      </c>
      <c r="AC149" s="91" t="s">
        <v>370</v>
      </c>
      <c r="AD149" s="134"/>
      <c r="AE149" s="306">
        <v>44505</v>
      </c>
      <c r="AF149" s="307">
        <v>0.37847222222222227</v>
      </c>
      <c r="AG149" s="308">
        <v>44505</v>
      </c>
      <c r="AH149" s="307">
        <v>0.51388888888888895</v>
      </c>
      <c r="AI149" s="308">
        <v>44505</v>
      </c>
      <c r="AJ149" s="307">
        <v>0.40138888888888885</v>
      </c>
      <c r="AK149" s="308">
        <v>44505</v>
      </c>
      <c r="AL149" s="307">
        <v>0.3972222222222222</v>
      </c>
      <c r="AM149" s="309" t="s">
        <v>550</v>
      </c>
      <c r="AN149" s="309" t="s">
        <v>372</v>
      </c>
      <c r="AO149" s="104"/>
      <c r="AP149" s="83"/>
      <c r="AQ149" s="67"/>
      <c r="AR149" s="98">
        <f t="shared" ref="AR149" si="707">IF(B149="X",IF(AN149="","Afectat sau NU?",IF(AN149="DA",IF(((AK149+AL149)-(AE149+AF149))*24&lt;-720,"Neinformat",((AK149+AL149)-(AE149+AF149))*24),"Nu a fost afectat producator/consumator")),"")</f>
        <v>0.45000000006984919</v>
      </c>
      <c r="AS149" s="313">
        <f t="shared" ref="AS149" si="708">IF(B149="X",IF(AN149="DA",IF(AR149&lt;6,LEN(TRIM(V149))-LEN(SUBSTITUTE(V149,CHAR(44),""))+1,0),"-"),"")</f>
        <v>1</v>
      </c>
      <c r="AT149" s="314">
        <f t="shared" ref="AT149" si="709">IF(B149="X",IF(AN149="DA",LEN(TRIM(V149))-LEN(SUBSTITUTE(V149,CHAR(44),""))+1,"-"),"")</f>
        <v>1</v>
      </c>
      <c r="AU149" s="98">
        <f t="shared" ref="AU149" si="710">IF(B149="X",IF(AN149="","Afectat sau NU?",IF(AN149="DA",IF(((AI149+AJ149)-(AE149+AF149))*24&lt;-720,"Neinformat",((AI149+AJ149)-(AE149+AF149))*24),"Nu a fost afectat producator/consumator")),"")</f>
        <v>0.55000000004656613</v>
      </c>
      <c r="AV149" s="313">
        <f t="shared" ref="AV149" si="711">IF(B149="X",IF(AN149="DA",IF(AU149&lt;6,LEN(TRIM(U149))-LEN(SUBSTITUTE(U149,CHAR(44),""))+1,0),"-"),"")</f>
        <v>1</v>
      </c>
      <c r="AW149" s="314">
        <f t="shared" ref="AW149" si="712">IF(B149="X",IF(AN149="DA",LEN(TRIM(U149))-LEN(SUBSTITUTE(U149,CHAR(44),""))+1,"-"),"")</f>
        <v>1</v>
      </c>
      <c r="AX149" s="98">
        <f t="shared" ref="AX149" si="713">IF(B149="X",IF(AN149="","Afectat sau NU?",IF(AN149="DA",((AG149+AH149)-(AE149+AF149))*24,"Nu a fost afectat producator/consumator")),"")</f>
        <v>3.2500000001164153</v>
      </c>
      <c r="AY149" s="313">
        <f t="shared" ref="AY149" si="714">IF(B149="X",IF(AN149="DA",IF(AX149&gt;24,IF(BA149="NU",0,LEN(TRIM(V149))-LEN(SUBSTITUTE(V149,CHAR(44),""))+1),0),"-"),"")</f>
        <v>0</v>
      </c>
      <c r="AZ149" s="314">
        <f t="shared" ref="AZ149" si="715">IF(B149="X",IF(AN149="DA",IF(AX149&gt;24,LEN(TRIM(V149))-LEN(SUBSTITUTE(V149,CHAR(44),""))+1,0),"-"),"")</f>
        <v>0</v>
      </c>
      <c r="BA149" s="57"/>
      <c r="BB149" s="57"/>
      <c r="BC149" s="57"/>
      <c r="BD149" s="57"/>
      <c r="BE149" s="57"/>
      <c r="BF149" s="98" t="str">
        <f t="shared" ref="BF149" si="716">IF(C149="X",IF(AN149="","Afectat sau NU?",IF(AN149="DA",IF(AK149="","Neinformat",NETWORKDAYS(AK149+AL149,AE149+AF149,$BS$2:$BS$14)-2),"Nu a fost afectat producator/consumator")),"")</f>
        <v/>
      </c>
      <c r="BG149" s="96" t="str">
        <f t="shared" ref="BG149" si="717">IF(C149="X",IF(AN149="DA",IF(AND(BF149&gt;=5,AK149&lt;&gt;""),LEN(TRIM(V149))-LEN(SUBSTITUTE(V149,CHAR(44),""))+1,0),"-"),"")</f>
        <v/>
      </c>
      <c r="BH149" s="97" t="str">
        <f t="shared" ref="BH149" si="718">IF(C149="X",IF(AN149="DA",LEN(TRIM(V149))-LEN(SUBSTITUTE(V149,CHAR(44),""))+1,"-"),"")</f>
        <v/>
      </c>
      <c r="BI149" s="98" t="str">
        <f t="shared" ref="BI149" si="719">IF(C149="X",IF(AN149="","Afectat sau NU?",IF(AN149="DA",IF(AI149="","Neinformat",NETWORKDAYS(AI149+AJ149,AE149+AF149,$BS$2:$BS$14)-2),"Nu a fost afectat producator/consumator")),"")</f>
        <v/>
      </c>
      <c r="BJ149" s="96" t="str">
        <f t="shared" ref="BJ149" si="720">IF(C149="X",IF(AN149="DA",IF(AND(BI149&gt;=5,AI149&lt;&gt;""),LEN(TRIM(U149))-LEN(SUBSTITUTE(U149,CHAR(44),""))+1,0),"-"),"")</f>
        <v/>
      </c>
      <c r="BK149" s="97" t="str">
        <f t="shared" ref="BK149" si="721">IF(C149="X",IF(AN149="DA",LEN(TRIM(U149))-LEN(SUBSTITUTE(U149,CHAR(44),""))+1,"-"),"")</f>
        <v/>
      </c>
      <c r="BL149" s="98" t="str">
        <f t="shared" ref="BL149" si="722">IF(C149="X",IF(AN149="","Afectat sau NU?",IF(AN149="DA",((AG149+AH149)-(Z149+AA149))*24,"Nu a fost afectat producator/consumator")),"")</f>
        <v/>
      </c>
      <c r="BM149" s="96" t="str">
        <f t="shared" ref="BM149" si="723">IF(C149="X",IF(AN149&lt;&gt;"DA","-",IF(AND(AN149="DA",BL149&lt;=0),LEN(TRIM(V149))-LEN(SUBSTITUTE(V149,CHAR(44),""))+1+LEN(TRIM(U149))-LEN(SUBSTITUTE(U149,CHAR(44),""))+1,0)),"")</f>
        <v/>
      </c>
      <c r="BN149" s="97" t="str">
        <f t="shared" ref="BN149" si="724">IF(C149="X",IF(AN149="DA",LEN(TRIM(V149))-LEN(SUBSTITUTE(V149,CHAR(44),""))+1+LEN(TRIM(U149))-LEN(SUBSTITUTE(U149,CHAR(44),""))+1,"-"),"")</f>
        <v/>
      </c>
    </row>
    <row r="150" spans="1:66" s="10" customFormat="1" ht="29.25" thickBot="1" x14ac:dyDescent="0.3">
      <c r="A150" s="90">
        <f t="shared" si="706"/>
        <v>135</v>
      </c>
      <c r="B150" s="91" t="s">
        <v>81</v>
      </c>
      <c r="C150" s="91" t="s">
        <v>88</v>
      </c>
      <c r="D150" s="92" t="s">
        <v>557</v>
      </c>
      <c r="E150" s="91">
        <v>78864</v>
      </c>
      <c r="F150" s="91" t="s">
        <v>554</v>
      </c>
      <c r="G150" s="91" t="s">
        <v>539</v>
      </c>
      <c r="H150" s="93">
        <v>379651.02</v>
      </c>
      <c r="I150" s="93">
        <v>377092.86</v>
      </c>
      <c r="J150" s="93">
        <v>379651.02</v>
      </c>
      <c r="K150" s="93">
        <v>377092.86</v>
      </c>
      <c r="L150" s="91" t="s">
        <v>88</v>
      </c>
      <c r="M150" s="91" t="s">
        <v>88</v>
      </c>
      <c r="N150" s="91" t="s">
        <v>88</v>
      </c>
      <c r="O150" s="91" t="s">
        <v>88</v>
      </c>
      <c r="P150" s="91" t="s">
        <v>88</v>
      </c>
      <c r="Q150" s="91" t="s">
        <v>88</v>
      </c>
      <c r="R150" s="91" t="s">
        <v>555</v>
      </c>
      <c r="S150" s="91" t="s">
        <v>554</v>
      </c>
      <c r="T150" s="91" t="s">
        <v>345</v>
      </c>
      <c r="U150" s="91" t="s">
        <v>556</v>
      </c>
      <c r="V150" s="91" t="s">
        <v>556</v>
      </c>
      <c r="W150" s="94" t="s">
        <v>88</v>
      </c>
      <c r="X150" s="82">
        <v>44509</v>
      </c>
      <c r="Y150" s="81">
        <v>0.68333333333333324</v>
      </c>
      <c r="Z150" s="82">
        <v>44513</v>
      </c>
      <c r="AA150" s="81">
        <v>0.66666666666666663</v>
      </c>
      <c r="AB150" s="91" t="s">
        <v>124</v>
      </c>
      <c r="AC150" s="91" t="s">
        <v>370</v>
      </c>
      <c r="AD150" s="134"/>
      <c r="AE150" s="306">
        <v>44509</v>
      </c>
      <c r="AF150" s="307">
        <v>0.68333333333333324</v>
      </c>
      <c r="AG150" s="308">
        <v>44512</v>
      </c>
      <c r="AH150" s="307">
        <v>0.79722222222222217</v>
      </c>
      <c r="AI150" s="308">
        <v>44509</v>
      </c>
      <c r="AJ150" s="307">
        <v>0.71458333333333324</v>
      </c>
      <c r="AK150" s="308">
        <v>44509</v>
      </c>
      <c r="AL150" s="307">
        <v>0.70763888888888893</v>
      </c>
      <c r="AM150" s="309" t="s">
        <v>558</v>
      </c>
      <c r="AN150" s="309" t="s">
        <v>372</v>
      </c>
      <c r="AO150" s="104"/>
      <c r="AP150" s="83"/>
      <c r="AQ150" s="67"/>
      <c r="AR150" s="98">
        <f t="shared" ref="AR150:AR151" si="725">IF(B150="X",IF(AN150="","Afectat sau NU?",IF(AN150="DA",IF(((AK150+AL150)-(AE150+AF150))*24&lt;-720,"Neinformat",((AK150+AL150)-(AE150+AF150))*24),"Nu a fost afectat producator/consumator")),"")</f>
        <v>0.58333333331393078</v>
      </c>
      <c r="AS150" s="313">
        <f t="shared" ref="AS150:AS151" si="726">IF(B150="X",IF(AN150="DA",IF(AR150&lt;6,LEN(TRIM(V150))-LEN(SUBSTITUTE(V150,CHAR(44),""))+1,0),"-"),"")</f>
        <v>1</v>
      </c>
      <c r="AT150" s="314">
        <f t="shared" ref="AT150:AT151" si="727">IF(B150="X",IF(AN150="DA",LEN(TRIM(V150))-LEN(SUBSTITUTE(V150,CHAR(44),""))+1,"-"),"")</f>
        <v>1</v>
      </c>
      <c r="AU150" s="98">
        <f t="shared" ref="AU150:AU151" si="728">IF(B150="X",IF(AN150="","Afectat sau NU?",IF(AN150="DA",IF(((AI150+AJ150)-(AE150+AF150))*24&lt;-720,"Neinformat",((AI150+AJ150)-(AE150+AF150))*24),"Nu a fost afectat producator/consumator")),"")</f>
        <v>0.75</v>
      </c>
      <c r="AV150" s="313">
        <f t="shared" ref="AV150:AV151" si="729">IF(B150="X",IF(AN150="DA",IF(AU150&lt;6,LEN(TRIM(U150))-LEN(SUBSTITUTE(U150,CHAR(44),""))+1,0),"-"),"")</f>
        <v>1</v>
      </c>
      <c r="AW150" s="314">
        <f t="shared" ref="AW150:AW151" si="730">IF(B150="X",IF(AN150="DA",LEN(TRIM(U150))-LEN(SUBSTITUTE(U150,CHAR(44),""))+1,"-"),"")</f>
        <v>1</v>
      </c>
      <c r="AX150" s="98">
        <f t="shared" ref="AX150:AX151" si="731">IF(B150="X",IF(AN150="","Afectat sau NU?",IF(AN150="DA",((AG150+AH150)-(AE150+AF150))*24,"Nu a fost afectat producator/consumator")),"")</f>
        <v>74.733333333337214</v>
      </c>
      <c r="AY150" s="313">
        <f t="shared" ref="AY150:AY151" si="732">IF(B150="X",IF(AN150="DA",IF(AX150&gt;24,IF(BA150="NU",0,LEN(TRIM(V150))-LEN(SUBSTITUTE(V150,CHAR(44),""))+1),0),"-"),"")</f>
        <v>1</v>
      </c>
      <c r="AZ150" s="314">
        <f t="shared" ref="AZ150:AZ151" si="733">IF(B150="X",IF(AN150="DA",IF(AX150&gt;24,LEN(TRIM(V150))-LEN(SUBSTITUTE(V150,CHAR(44),""))+1,0),"-"),"")</f>
        <v>1</v>
      </c>
      <c r="BA150" s="57" t="s">
        <v>372</v>
      </c>
      <c r="BB150" s="57"/>
      <c r="BC150" s="57"/>
      <c r="BD150" s="57"/>
      <c r="BE150" s="57"/>
      <c r="BF150" s="98" t="str">
        <f t="shared" ref="BF150:BF151" si="734">IF(C150="X",IF(AN150="","Afectat sau NU?",IF(AN150="DA",IF(AK150="","Neinformat",NETWORKDAYS(AK150+AL150,AE150+AF150,$BS$2:$BS$14)-2),"Nu a fost afectat producator/consumator")),"")</f>
        <v/>
      </c>
      <c r="BG150" s="96" t="str">
        <f t="shared" ref="BG150:BG151" si="735">IF(C150="X",IF(AN150="DA",IF(AND(BF150&gt;=5,AK150&lt;&gt;""),LEN(TRIM(V150))-LEN(SUBSTITUTE(V150,CHAR(44),""))+1,0),"-"),"")</f>
        <v/>
      </c>
      <c r="BH150" s="97" t="str">
        <f t="shared" ref="BH150:BH151" si="736">IF(C150="X",IF(AN150="DA",LEN(TRIM(V150))-LEN(SUBSTITUTE(V150,CHAR(44),""))+1,"-"),"")</f>
        <v/>
      </c>
      <c r="BI150" s="98" t="str">
        <f t="shared" ref="BI150:BI151" si="737">IF(C150="X",IF(AN150="","Afectat sau NU?",IF(AN150="DA",IF(AI150="","Neinformat",NETWORKDAYS(AI150+AJ150,AE150+AF150,$BS$2:$BS$14)-2),"Nu a fost afectat producator/consumator")),"")</f>
        <v/>
      </c>
      <c r="BJ150" s="96" t="str">
        <f t="shared" ref="BJ150:BJ151" si="738">IF(C150="X",IF(AN150="DA",IF(AND(BI150&gt;=5,AI150&lt;&gt;""),LEN(TRIM(U150))-LEN(SUBSTITUTE(U150,CHAR(44),""))+1,0),"-"),"")</f>
        <v/>
      </c>
      <c r="BK150" s="97" t="str">
        <f t="shared" ref="BK150:BK151" si="739">IF(C150="X",IF(AN150="DA",LEN(TRIM(U150))-LEN(SUBSTITUTE(U150,CHAR(44),""))+1,"-"),"")</f>
        <v/>
      </c>
      <c r="BL150" s="98" t="str">
        <f t="shared" ref="BL150:BL151" si="740">IF(C150="X",IF(AN150="","Afectat sau NU?",IF(AN150="DA",((AG150+AH150)-(Z150+AA150))*24,"Nu a fost afectat producator/consumator")),"")</f>
        <v/>
      </c>
      <c r="BM150" s="96" t="str">
        <f t="shared" ref="BM150:BM151" si="741">IF(C150="X",IF(AN150&lt;&gt;"DA","-",IF(AND(AN150="DA",BL150&lt;=0),LEN(TRIM(V150))-LEN(SUBSTITUTE(V150,CHAR(44),""))+1+LEN(TRIM(U150))-LEN(SUBSTITUTE(U150,CHAR(44),""))+1,0)),"")</f>
        <v/>
      </c>
      <c r="BN150" s="97" t="str">
        <f t="shared" ref="BN150:BN151" si="742">IF(C150="X",IF(AN150="DA",LEN(TRIM(V150))-LEN(SUBSTITUTE(V150,CHAR(44),""))+1+LEN(TRIM(U150))-LEN(SUBSTITUTE(U150,CHAR(44),""))+1,"-"),"")</f>
        <v/>
      </c>
    </row>
    <row r="151" spans="1:66" s="10" customFormat="1" ht="228.75" thickBot="1" x14ac:dyDescent="0.3">
      <c r="A151" s="90">
        <f t="shared" si="706"/>
        <v>136</v>
      </c>
      <c r="B151" s="91" t="s">
        <v>81</v>
      </c>
      <c r="C151" s="91" t="s">
        <v>88</v>
      </c>
      <c r="D151" s="92" t="s">
        <v>562</v>
      </c>
      <c r="E151" s="91">
        <v>77821</v>
      </c>
      <c r="F151" s="91" t="s">
        <v>561</v>
      </c>
      <c r="G151" s="91" t="s">
        <v>539</v>
      </c>
      <c r="H151" s="93">
        <v>364761.67</v>
      </c>
      <c r="I151" s="93">
        <v>390601.94</v>
      </c>
      <c r="J151" s="93">
        <v>364761.67</v>
      </c>
      <c r="K151" s="93">
        <v>390601.94</v>
      </c>
      <c r="L151" s="91" t="s">
        <v>88</v>
      </c>
      <c r="M151" s="91" t="s">
        <v>88</v>
      </c>
      <c r="N151" s="91" t="s">
        <v>560</v>
      </c>
      <c r="O151" s="91" t="s">
        <v>563</v>
      </c>
      <c r="P151" s="91" t="s">
        <v>88</v>
      </c>
      <c r="Q151" s="91" t="s">
        <v>88</v>
      </c>
      <c r="R151" s="91" t="s">
        <v>88</v>
      </c>
      <c r="S151" s="91" t="s">
        <v>88</v>
      </c>
      <c r="T151" s="91" t="s">
        <v>113</v>
      </c>
      <c r="U151" s="91" t="s">
        <v>559</v>
      </c>
      <c r="V151" s="91" t="s">
        <v>123</v>
      </c>
      <c r="W151" s="94" t="s">
        <v>88</v>
      </c>
      <c r="X151" s="82">
        <v>44519</v>
      </c>
      <c r="Y151" s="81">
        <v>0.41875000000000001</v>
      </c>
      <c r="Z151" s="82">
        <v>44519</v>
      </c>
      <c r="AA151" s="81">
        <v>0.54166666666666663</v>
      </c>
      <c r="AB151" s="91" t="s">
        <v>124</v>
      </c>
      <c r="AC151" s="91" t="s">
        <v>370</v>
      </c>
      <c r="AD151" s="134"/>
      <c r="AE151" s="306">
        <v>44519</v>
      </c>
      <c r="AF151" s="307">
        <v>0.41875000000000001</v>
      </c>
      <c r="AG151" s="308">
        <v>44519</v>
      </c>
      <c r="AH151" s="307">
        <v>0.45833333333333331</v>
      </c>
      <c r="AI151" s="308">
        <v>44519</v>
      </c>
      <c r="AJ151" s="307">
        <v>0.43611111111111112</v>
      </c>
      <c r="AK151" s="308">
        <v>44519</v>
      </c>
      <c r="AL151" s="307">
        <v>0.42708333333333331</v>
      </c>
      <c r="AM151" s="309" t="s">
        <v>564</v>
      </c>
      <c r="AN151" s="309" t="s">
        <v>372</v>
      </c>
      <c r="AO151" s="104"/>
      <c r="AP151" s="83"/>
      <c r="AQ151" s="67"/>
      <c r="AR151" s="98">
        <f t="shared" si="725"/>
        <v>0.20000000012805685</v>
      </c>
      <c r="AS151" s="313">
        <f t="shared" si="726"/>
        <v>1</v>
      </c>
      <c r="AT151" s="314">
        <f t="shared" si="727"/>
        <v>1</v>
      </c>
      <c r="AU151" s="98">
        <f t="shared" si="728"/>
        <v>0.41666666680248454</v>
      </c>
      <c r="AV151" s="313">
        <f t="shared" si="729"/>
        <v>46</v>
      </c>
      <c r="AW151" s="314">
        <f t="shared" si="730"/>
        <v>46</v>
      </c>
      <c r="AX151" s="98">
        <f t="shared" si="731"/>
        <v>0.95000000012805685</v>
      </c>
      <c r="AY151" s="313">
        <f t="shared" si="732"/>
        <v>0</v>
      </c>
      <c r="AZ151" s="314">
        <f t="shared" si="733"/>
        <v>0</v>
      </c>
      <c r="BA151" s="57"/>
      <c r="BB151" s="57"/>
      <c r="BC151" s="57"/>
      <c r="BD151" s="57"/>
      <c r="BE151" s="57"/>
      <c r="BF151" s="98" t="str">
        <f t="shared" si="734"/>
        <v/>
      </c>
      <c r="BG151" s="96" t="str">
        <f t="shared" si="735"/>
        <v/>
      </c>
      <c r="BH151" s="97" t="str">
        <f t="shared" si="736"/>
        <v/>
      </c>
      <c r="BI151" s="98" t="str">
        <f t="shared" si="737"/>
        <v/>
      </c>
      <c r="BJ151" s="96" t="str">
        <f t="shared" si="738"/>
        <v/>
      </c>
      <c r="BK151" s="97" t="str">
        <f t="shared" si="739"/>
        <v/>
      </c>
      <c r="BL151" s="98" t="str">
        <f t="shared" si="740"/>
        <v/>
      </c>
      <c r="BM151" s="96" t="str">
        <f t="shared" si="741"/>
        <v/>
      </c>
      <c r="BN151" s="97" t="str">
        <f t="shared" si="742"/>
        <v/>
      </c>
    </row>
    <row r="152" spans="1:66" s="10" customFormat="1" ht="114.75" thickBot="1" x14ac:dyDescent="0.3">
      <c r="A152" s="90">
        <f t="shared" si="706"/>
        <v>137</v>
      </c>
      <c r="B152" s="91" t="s">
        <v>81</v>
      </c>
      <c r="C152" s="91" t="s">
        <v>88</v>
      </c>
      <c r="D152" s="92" t="s">
        <v>565</v>
      </c>
      <c r="E152" s="91">
        <v>157255</v>
      </c>
      <c r="F152" s="91" t="s">
        <v>398</v>
      </c>
      <c r="G152" s="91" t="s">
        <v>399</v>
      </c>
      <c r="H152" s="93">
        <v>213459.45</v>
      </c>
      <c r="I152" s="93">
        <v>487919.34</v>
      </c>
      <c r="J152" s="93">
        <v>213459.45</v>
      </c>
      <c r="K152" s="93">
        <v>487919.34</v>
      </c>
      <c r="L152" s="91" t="s">
        <v>88</v>
      </c>
      <c r="M152" s="91" t="s">
        <v>88</v>
      </c>
      <c r="N152" s="91" t="s">
        <v>400</v>
      </c>
      <c r="O152" s="91" t="s">
        <v>398</v>
      </c>
      <c r="P152" s="91" t="s">
        <v>88</v>
      </c>
      <c r="Q152" s="91" t="s">
        <v>88</v>
      </c>
      <c r="R152" s="91" t="s">
        <v>88</v>
      </c>
      <c r="S152" s="91" t="s">
        <v>88</v>
      </c>
      <c r="T152" s="91" t="s">
        <v>113</v>
      </c>
      <c r="U152" s="91" t="s">
        <v>567</v>
      </c>
      <c r="V152" s="91" t="s">
        <v>401</v>
      </c>
      <c r="W152" s="94" t="s">
        <v>88</v>
      </c>
      <c r="X152" s="82">
        <v>44523</v>
      </c>
      <c r="Y152" s="81">
        <v>0.36805555555555558</v>
      </c>
      <c r="Z152" s="82">
        <v>44523</v>
      </c>
      <c r="AA152" s="81">
        <v>0.66666666666666663</v>
      </c>
      <c r="AB152" s="91" t="s">
        <v>200</v>
      </c>
      <c r="AC152" s="91" t="s">
        <v>370</v>
      </c>
      <c r="AD152" s="134"/>
      <c r="AE152" s="306">
        <v>44523</v>
      </c>
      <c r="AF152" s="307">
        <v>0.36805555555555558</v>
      </c>
      <c r="AG152" s="308">
        <v>44523</v>
      </c>
      <c r="AH152" s="307">
        <v>0.56944444444444442</v>
      </c>
      <c r="AI152" s="308">
        <v>44523</v>
      </c>
      <c r="AJ152" s="307">
        <v>0.39444444444444443</v>
      </c>
      <c r="AK152" s="308">
        <v>44523</v>
      </c>
      <c r="AL152" s="307">
        <v>0.39027777777777778</v>
      </c>
      <c r="AM152" s="309" t="s">
        <v>566</v>
      </c>
      <c r="AN152" s="309" t="s">
        <v>372</v>
      </c>
      <c r="AO152" s="104"/>
      <c r="AP152" s="83"/>
      <c r="AQ152" s="67"/>
      <c r="AR152" s="98">
        <f t="shared" ref="AR152:AR153" si="743">IF(B152="X",IF(AN152="","Afectat sau NU?",IF(AN152="DA",IF(((AK152+AL152)-(AE152+AF152))*24&lt;-720,"Neinformat",((AK152+AL152)-(AE152+AF152))*24),"Nu a fost afectat producator/consumator")),"")</f>
        <v>0.53333333332557231</v>
      </c>
      <c r="AS152" s="313">
        <f t="shared" ref="AS152:AS153" si="744">IF(B152="X",IF(AN152="DA",IF(AR152&lt;6,LEN(TRIM(V152))-LEN(SUBSTITUTE(V152,CHAR(44),""))+1,0),"-"),"")</f>
        <v>1</v>
      </c>
      <c r="AT152" s="314">
        <f t="shared" ref="AT152:AT153" si="745">IF(B152="X",IF(AN152="DA",LEN(TRIM(V152))-LEN(SUBSTITUTE(V152,CHAR(44),""))+1,"-"),"")</f>
        <v>1</v>
      </c>
      <c r="AU152" s="98">
        <f t="shared" ref="AU152:AU153" si="746">IF(B152="X",IF(AN152="","Afectat sau NU?",IF(AN152="DA",IF(((AI152+AJ152)-(AE152+AF152))*24&lt;-720,"Neinformat",((AI152+AJ152)-(AE152+AF152))*24),"Nu a fost afectat producator/consumator")),"")</f>
        <v>0.63333333330228925</v>
      </c>
      <c r="AV152" s="313">
        <f t="shared" ref="AV152:AV153" si="747">IF(B152="X",IF(AN152="DA",IF(AU152&lt;6,LEN(TRIM(U152))-LEN(SUBSTITUTE(U152,CHAR(44),""))+1,0),"-"),"")</f>
        <v>22</v>
      </c>
      <c r="AW152" s="314">
        <f t="shared" ref="AW152:AW153" si="748">IF(B152="X",IF(AN152="DA",LEN(TRIM(U152))-LEN(SUBSTITUTE(U152,CHAR(44),""))+1,"-"),"")</f>
        <v>22</v>
      </c>
      <c r="AX152" s="98">
        <f t="shared" ref="AX152:AX153" si="749">IF(B152="X",IF(AN152="","Afectat sau NU?",IF(AN152="DA",((AG152+AH152)-(AE152+AF152))*24,"Nu a fost afectat producator/consumator")),"")</f>
        <v>4.8333333333721384</v>
      </c>
      <c r="AY152" s="313">
        <f t="shared" ref="AY152:AY153" si="750">IF(B152="X",IF(AN152="DA",IF(AX152&gt;24,IF(BA152="NU",0,LEN(TRIM(V152))-LEN(SUBSTITUTE(V152,CHAR(44),""))+1),0),"-"),"")</f>
        <v>0</v>
      </c>
      <c r="AZ152" s="314">
        <f t="shared" ref="AZ152:AZ153" si="751">IF(B152="X",IF(AN152="DA",IF(AX152&gt;24,LEN(TRIM(V152))-LEN(SUBSTITUTE(V152,CHAR(44),""))+1,0),"-"),"")</f>
        <v>0</v>
      </c>
      <c r="BA152" s="57"/>
      <c r="BB152" s="57"/>
      <c r="BC152" s="57"/>
      <c r="BD152" s="57"/>
      <c r="BE152" s="57"/>
      <c r="BF152" s="98" t="str">
        <f t="shared" ref="BF152:BF153" si="752">IF(C152="X",IF(AN152="","Afectat sau NU?",IF(AN152="DA",IF(AK152="","Neinformat",NETWORKDAYS(AK152+AL152,AE152+AF152,$BS$2:$BS$14)-2),"Nu a fost afectat producator/consumator")),"")</f>
        <v/>
      </c>
      <c r="BG152" s="96" t="str">
        <f t="shared" ref="BG152:BG153" si="753">IF(C152="X",IF(AN152="DA",IF(AND(BF152&gt;=5,AK152&lt;&gt;""),LEN(TRIM(V152))-LEN(SUBSTITUTE(V152,CHAR(44),""))+1,0),"-"),"")</f>
        <v/>
      </c>
      <c r="BH152" s="97" t="str">
        <f t="shared" ref="BH152:BH153" si="754">IF(C152="X",IF(AN152="DA",LEN(TRIM(V152))-LEN(SUBSTITUTE(V152,CHAR(44),""))+1,"-"),"")</f>
        <v/>
      </c>
      <c r="BI152" s="98" t="str">
        <f t="shared" ref="BI152:BI153" si="755">IF(C152="X",IF(AN152="","Afectat sau NU?",IF(AN152="DA",IF(AI152="","Neinformat",NETWORKDAYS(AI152+AJ152,AE152+AF152,$BS$2:$BS$14)-2),"Nu a fost afectat producator/consumator")),"")</f>
        <v/>
      </c>
      <c r="BJ152" s="96" t="str">
        <f t="shared" ref="BJ152:BJ153" si="756">IF(C152="X",IF(AN152="DA",IF(AND(BI152&gt;=5,AI152&lt;&gt;""),LEN(TRIM(U152))-LEN(SUBSTITUTE(U152,CHAR(44),""))+1,0),"-"),"")</f>
        <v/>
      </c>
      <c r="BK152" s="97" t="str">
        <f t="shared" ref="BK152:BK153" si="757">IF(C152="X",IF(AN152="DA",LEN(TRIM(U152))-LEN(SUBSTITUTE(U152,CHAR(44),""))+1,"-"),"")</f>
        <v/>
      </c>
      <c r="BL152" s="98" t="str">
        <f t="shared" ref="BL152:BL153" si="758">IF(C152="X",IF(AN152="","Afectat sau NU?",IF(AN152="DA",((AG152+AH152)-(Z152+AA152))*24,"Nu a fost afectat producator/consumator")),"")</f>
        <v/>
      </c>
      <c r="BM152" s="96" t="str">
        <f t="shared" ref="BM152:BM153" si="759">IF(C152="X",IF(AN152&lt;&gt;"DA","-",IF(AND(AN152="DA",BL152&lt;=0),LEN(TRIM(V152))-LEN(SUBSTITUTE(V152,CHAR(44),""))+1+LEN(TRIM(U152))-LEN(SUBSTITUTE(U152,CHAR(44),""))+1,0)),"")</f>
        <v/>
      </c>
      <c r="BN152" s="97" t="str">
        <f t="shared" ref="BN152:BN153" si="760">IF(C152="X",IF(AN152="DA",LEN(TRIM(V152))-LEN(SUBSTITUTE(V152,CHAR(44),""))+1+LEN(TRIM(U152))-LEN(SUBSTITUTE(U152,CHAR(44),""))+1,"-"),"")</f>
        <v/>
      </c>
    </row>
    <row r="153" spans="1:66" s="57" customFormat="1" ht="15" thickBot="1" x14ac:dyDescent="0.3">
      <c r="A153" s="90">
        <f t="shared" ref="A153:A159" si="761">SUM(1,A152)</f>
        <v>138</v>
      </c>
      <c r="B153" s="91" t="s">
        <v>88</v>
      </c>
      <c r="C153" s="91" t="s">
        <v>81</v>
      </c>
      <c r="D153" s="92" t="s">
        <v>568</v>
      </c>
      <c r="E153" s="91">
        <v>101751</v>
      </c>
      <c r="F153" s="91" t="s">
        <v>569</v>
      </c>
      <c r="G153" s="91" t="s">
        <v>203</v>
      </c>
      <c r="H153" s="93">
        <v>600476</v>
      </c>
      <c r="I153" s="93">
        <v>327360.98</v>
      </c>
      <c r="J153" s="93">
        <v>600476</v>
      </c>
      <c r="K153" s="93">
        <v>327360.98</v>
      </c>
      <c r="L153" s="91" t="s">
        <v>88</v>
      </c>
      <c r="M153" s="91" t="s">
        <v>88</v>
      </c>
      <c r="N153" s="91" t="s">
        <v>570</v>
      </c>
      <c r="O153" s="91" t="s">
        <v>569</v>
      </c>
      <c r="P153" s="91" t="s">
        <v>88</v>
      </c>
      <c r="Q153" s="91" t="s">
        <v>88</v>
      </c>
      <c r="R153" s="91" t="s">
        <v>88</v>
      </c>
      <c r="S153" s="91" t="s">
        <v>88</v>
      </c>
      <c r="T153" s="91" t="s">
        <v>113</v>
      </c>
      <c r="U153" s="91"/>
      <c r="V153" s="91" t="s">
        <v>123</v>
      </c>
      <c r="W153" s="94" t="s">
        <v>306</v>
      </c>
      <c r="X153" s="82"/>
      <c r="Y153" s="81"/>
      <c r="Z153" s="82"/>
      <c r="AA153" s="81"/>
      <c r="AB153" s="91" t="s">
        <v>210</v>
      </c>
      <c r="AC153" s="91"/>
      <c r="AD153" s="134"/>
      <c r="AE153" s="315"/>
      <c r="AF153" s="131"/>
      <c r="AG153" s="130"/>
      <c r="AH153" s="131"/>
      <c r="AI153" s="130"/>
      <c r="AJ153" s="131"/>
      <c r="AK153" s="130"/>
      <c r="AL153" s="131"/>
      <c r="AM153" s="316"/>
      <c r="AN153" s="316"/>
      <c r="AO153" s="316"/>
      <c r="AP153" s="261" t="s">
        <v>226</v>
      </c>
      <c r="AQ153" s="67"/>
      <c r="AR153" s="262" t="str">
        <f t="shared" si="743"/>
        <v/>
      </c>
      <c r="AS153" s="263" t="str">
        <f t="shared" si="744"/>
        <v/>
      </c>
      <c r="AT153" s="264" t="str">
        <f t="shared" si="745"/>
        <v/>
      </c>
      <c r="AU153" s="265" t="str">
        <f t="shared" si="746"/>
        <v/>
      </c>
      <c r="AV153" s="263" t="str">
        <f t="shared" si="747"/>
        <v/>
      </c>
      <c r="AW153" s="266" t="str">
        <f t="shared" si="748"/>
        <v/>
      </c>
      <c r="AX153" s="262" t="str">
        <f t="shared" si="749"/>
        <v/>
      </c>
      <c r="AY153" s="263" t="str">
        <f t="shared" si="750"/>
        <v/>
      </c>
      <c r="AZ153" s="264" t="str">
        <f t="shared" si="751"/>
        <v/>
      </c>
      <c r="BF153" s="267" t="str">
        <f t="shared" si="752"/>
        <v>Afectat sau NU?</v>
      </c>
      <c r="BG153" s="263" t="str">
        <f t="shared" si="753"/>
        <v>-</v>
      </c>
      <c r="BH153" s="264" t="str">
        <f t="shared" si="754"/>
        <v>-</v>
      </c>
      <c r="BI153" s="268" t="str">
        <f t="shared" si="755"/>
        <v>Afectat sau NU?</v>
      </c>
      <c r="BJ153" s="263" t="str">
        <f t="shared" si="756"/>
        <v>-</v>
      </c>
      <c r="BK153" s="266" t="str">
        <f t="shared" si="757"/>
        <v>-</v>
      </c>
      <c r="BL153" s="98" t="str">
        <f t="shared" si="758"/>
        <v>Afectat sau NU?</v>
      </c>
      <c r="BM153" s="96" t="str">
        <f t="shared" si="759"/>
        <v>-</v>
      </c>
      <c r="BN153" s="97" t="str">
        <f t="shared" si="760"/>
        <v>-</v>
      </c>
    </row>
    <row r="154" spans="1:66" s="57" customFormat="1" ht="214.5" thickBot="1" x14ac:dyDescent="0.3">
      <c r="A154" s="90">
        <f t="shared" si="761"/>
        <v>139</v>
      </c>
      <c r="B154" s="91" t="s">
        <v>88</v>
      </c>
      <c r="C154" s="91" t="s">
        <v>81</v>
      </c>
      <c r="D154" s="92" t="s">
        <v>571</v>
      </c>
      <c r="E154" s="91">
        <v>403</v>
      </c>
      <c r="F154" s="91" t="s">
        <v>210</v>
      </c>
      <c r="G154" s="91" t="s">
        <v>210</v>
      </c>
      <c r="H154" s="93">
        <v>580043.31999999995</v>
      </c>
      <c r="I154" s="93">
        <v>331375.90000000002</v>
      </c>
      <c r="J154" s="93">
        <v>580043.31999999995</v>
      </c>
      <c r="K154" s="93">
        <v>331375.90000000002</v>
      </c>
      <c r="L154" s="91" t="s">
        <v>88</v>
      </c>
      <c r="M154" s="91" t="s">
        <v>88</v>
      </c>
      <c r="N154" s="91" t="s">
        <v>572</v>
      </c>
      <c r="O154" s="91" t="s">
        <v>578</v>
      </c>
      <c r="P154" s="91" t="s">
        <v>88</v>
      </c>
      <c r="Q154" s="91" t="s">
        <v>88</v>
      </c>
      <c r="R154" s="91" t="s">
        <v>88</v>
      </c>
      <c r="S154" s="91" t="s">
        <v>88</v>
      </c>
      <c r="T154" s="91" t="s">
        <v>113</v>
      </c>
      <c r="U154" s="126" t="s">
        <v>834</v>
      </c>
      <c r="V154" s="91" t="s">
        <v>123</v>
      </c>
      <c r="W154" s="94" t="s">
        <v>306</v>
      </c>
      <c r="X154" s="82">
        <v>44712</v>
      </c>
      <c r="Y154" s="81">
        <v>0.41666666666666669</v>
      </c>
      <c r="Z154" s="82">
        <v>44736</v>
      </c>
      <c r="AA154" s="81">
        <v>0.41666666666666669</v>
      </c>
      <c r="AB154" s="91" t="s">
        <v>210</v>
      </c>
      <c r="AC154" s="91" t="s">
        <v>370</v>
      </c>
      <c r="AD154" s="134"/>
      <c r="AE154" s="388">
        <v>44712</v>
      </c>
      <c r="AF154" s="386">
        <v>0.41666666666666669</v>
      </c>
      <c r="AG154" s="385">
        <v>44736</v>
      </c>
      <c r="AH154" s="386">
        <v>0.41041666666666665</v>
      </c>
      <c r="AI154" s="385">
        <v>44697</v>
      </c>
      <c r="AJ154" s="386">
        <v>0.43611111111111112</v>
      </c>
      <c r="AK154" s="385">
        <v>44697</v>
      </c>
      <c r="AL154" s="386">
        <v>0.43124999999999997</v>
      </c>
      <c r="AM154" s="387" t="s">
        <v>814</v>
      </c>
      <c r="AN154" s="387" t="s">
        <v>419</v>
      </c>
      <c r="AO154" s="316"/>
      <c r="AP154" s="261" t="s">
        <v>226</v>
      </c>
      <c r="AQ154" s="67"/>
      <c r="AR154" s="262" t="str">
        <f t="shared" ref="AR154:AR160" si="762">IF(B154="X",IF(AN154="","Afectat sau NU?",IF(AN154="DA",IF(((AK154+AL154)-(AE154+AF154))*24&lt;-720,"Neinformat",((AK154+AL154)-(AE154+AF154))*24),"Nu a fost afectat producator/consumator")),"")</f>
        <v/>
      </c>
      <c r="AS154" s="263" t="str">
        <f t="shared" ref="AS154:AS160" si="763">IF(B154="X",IF(AN154="DA",IF(AR154&lt;6,LEN(TRIM(V154))-LEN(SUBSTITUTE(V154,CHAR(44),""))+1,0),"-"),"")</f>
        <v/>
      </c>
      <c r="AT154" s="264" t="str">
        <f t="shared" ref="AT154:AT160" si="764">IF(B154="X",IF(AN154="DA",LEN(TRIM(V154))-LEN(SUBSTITUTE(V154,CHAR(44),""))+1,"-"),"")</f>
        <v/>
      </c>
      <c r="AU154" s="265" t="str">
        <f t="shared" ref="AU154:AU160" si="765">IF(B154="X",IF(AN154="","Afectat sau NU?",IF(AN154="DA",IF(((AI154+AJ154)-(AE154+AF154))*24&lt;-720,"Neinformat",((AI154+AJ154)-(AE154+AF154))*24),"Nu a fost afectat producator/consumator")),"")</f>
        <v/>
      </c>
      <c r="AV154" s="263" t="str">
        <f t="shared" ref="AV154:AV160" si="766">IF(B154="X",IF(AN154="DA",IF(AU154&lt;6,LEN(TRIM(U154))-LEN(SUBSTITUTE(U154,CHAR(44),""))+1,0),"-"),"")</f>
        <v/>
      </c>
      <c r="AW154" s="266" t="str">
        <f t="shared" ref="AW154:AW160" si="767">IF(B154="X",IF(AN154="DA",LEN(TRIM(U154))-LEN(SUBSTITUTE(U154,CHAR(44),""))+1,"-"),"")</f>
        <v/>
      </c>
      <c r="AX154" s="262" t="str">
        <f t="shared" ref="AX154:AX160" si="768">IF(B154="X",IF(AN154="","Afectat sau NU?",IF(AN154="DA",((AG154+AH154)-(AE154+AF154))*24,"Nu a fost afectat producator/consumator")),"")</f>
        <v/>
      </c>
      <c r="AY154" s="263" t="str">
        <f t="shared" ref="AY154:AY160" si="769">IF(B154="X",IF(AN154="DA",IF(AX154&gt;24,IF(BA154="NU",0,LEN(TRIM(V154))-LEN(SUBSTITUTE(V154,CHAR(44),""))+1),0),"-"),"")</f>
        <v/>
      </c>
      <c r="AZ154" s="264" t="str">
        <f t="shared" ref="AZ154:AZ160" si="770">IF(B154="X",IF(AN154="DA",IF(AX154&gt;24,LEN(TRIM(V154))-LEN(SUBSTITUTE(V154,CHAR(44),""))+1,0),"-"),"")</f>
        <v/>
      </c>
      <c r="BF154" s="267" t="str">
        <f t="shared" ref="BF154:BF160" si="771">IF(C154="X",IF(AN154="","Afectat sau NU?",IF(AN154="DA",IF(AK154="","Neinformat",NETWORKDAYS(AK154+AL154,AE154+AF154,$BS$2:$BS$14)-2),"Nu a fost afectat producator/consumator")),"")</f>
        <v>Nu a fost afectat producator/consumator</v>
      </c>
      <c r="BG154" s="263" t="str">
        <f t="shared" ref="BG154:BG160" si="772">IF(C154="X",IF(AN154="DA",IF(AND(BF154&gt;=5,AK154&lt;&gt;""),LEN(TRIM(V154))-LEN(SUBSTITUTE(V154,CHAR(44),""))+1,0),"-"),"")</f>
        <v>-</v>
      </c>
      <c r="BH154" s="264" t="str">
        <f t="shared" ref="BH154:BH160" si="773">IF(C154="X",IF(AN154="DA",LEN(TRIM(V154))-LEN(SUBSTITUTE(V154,CHAR(44),""))+1,"-"),"")</f>
        <v>-</v>
      </c>
      <c r="BI154" s="268" t="str">
        <f t="shared" ref="BI154:BI160" si="774">IF(C154="X",IF(AN154="","Afectat sau NU?",IF(AN154="DA",IF(AI154="","Neinformat",NETWORKDAYS(AI154+AJ154,AE154+AF154,$BS$2:$BS$14)-2),"Nu a fost afectat producator/consumator")),"")</f>
        <v>Nu a fost afectat producator/consumator</v>
      </c>
      <c r="BJ154" s="263" t="str">
        <f t="shared" ref="BJ154:BJ160" si="775">IF(C154="X",IF(AN154="DA",IF(AND(BI154&gt;=5,AI154&lt;&gt;""),LEN(TRIM(U154))-LEN(SUBSTITUTE(U154,CHAR(44),""))+1,0),"-"),"")</f>
        <v>-</v>
      </c>
      <c r="BK154" s="266" t="str">
        <f t="shared" ref="BK154:BK160" si="776">IF(C154="X",IF(AN154="DA",LEN(TRIM(U154))-LEN(SUBSTITUTE(U154,CHAR(44),""))+1,"-"),"")</f>
        <v>-</v>
      </c>
      <c r="BL154" s="98" t="str">
        <f t="shared" ref="BL154:BL160" si="777">IF(C154="X",IF(AN154="","Afectat sau NU?",IF(AN154="DA",((AG154+AH154)-(Z154+AA154))*24,"Nu a fost afectat producator/consumator")),"")</f>
        <v>Nu a fost afectat producator/consumator</v>
      </c>
      <c r="BM154" s="96" t="str">
        <f t="shared" ref="BM154:BM160" si="778">IF(C154="X",IF(AN154&lt;&gt;"DA","-",IF(AND(AN154="DA",BL154&lt;=0),LEN(TRIM(V154))-LEN(SUBSTITUTE(V154,CHAR(44),""))+1+LEN(TRIM(U154))-LEN(SUBSTITUTE(U154,CHAR(44),""))+1,0)),"")</f>
        <v>-</v>
      </c>
      <c r="BN154" s="97" t="str">
        <f t="shared" ref="BN154:BN160" si="779">IF(C154="X",IF(AN154="DA",LEN(TRIM(V154))-LEN(SUBSTITUTE(V154,CHAR(44),""))+1+LEN(TRIM(U154))-LEN(SUBSTITUTE(U154,CHAR(44),""))+1,"-"),"")</f>
        <v>-</v>
      </c>
    </row>
    <row r="155" spans="1:66" s="57" customFormat="1" ht="15" thickBot="1" x14ac:dyDescent="0.3">
      <c r="A155" s="90">
        <f t="shared" si="761"/>
        <v>140</v>
      </c>
      <c r="B155" s="91" t="s">
        <v>88</v>
      </c>
      <c r="C155" s="91" t="s">
        <v>81</v>
      </c>
      <c r="D155" s="92" t="s">
        <v>583</v>
      </c>
      <c r="E155" s="91">
        <v>403</v>
      </c>
      <c r="F155" s="91" t="s">
        <v>210</v>
      </c>
      <c r="G155" s="91" t="s">
        <v>210</v>
      </c>
      <c r="H155" s="93">
        <v>577613.28</v>
      </c>
      <c r="I155" s="93">
        <v>325143.01</v>
      </c>
      <c r="J155" s="93">
        <v>577613.28</v>
      </c>
      <c r="K155" s="93">
        <v>325143.01</v>
      </c>
      <c r="L155" s="91" t="s">
        <v>88</v>
      </c>
      <c r="M155" s="91" t="s">
        <v>88</v>
      </c>
      <c r="N155" s="91" t="s">
        <v>573</v>
      </c>
      <c r="O155" s="91" t="s">
        <v>579</v>
      </c>
      <c r="P155" s="91" t="s">
        <v>88</v>
      </c>
      <c r="Q155" s="91" t="s">
        <v>88</v>
      </c>
      <c r="R155" s="91" t="s">
        <v>88</v>
      </c>
      <c r="S155" s="91" t="s">
        <v>88</v>
      </c>
      <c r="T155" s="91" t="s">
        <v>113</v>
      </c>
      <c r="U155" s="91"/>
      <c r="V155" s="91" t="s">
        <v>123</v>
      </c>
      <c r="W155" s="94" t="s">
        <v>306</v>
      </c>
      <c r="X155" s="82"/>
      <c r="Y155" s="81"/>
      <c r="Z155" s="82"/>
      <c r="AA155" s="81"/>
      <c r="AB155" s="91" t="s">
        <v>210</v>
      </c>
      <c r="AC155" s="91"/>
      <c r="AD155" s="134"/>
      <c r="AE155" s="315"/>
      <c r="AF155" s="131"/>
      <c r="AG155" s="130"/>
      <c r="AH155" s="131"/>
      <c r="AI155" s="130"/>
      <c r="AJ155" s="131"/>
      <c r="AK155" s="130"/>
      <c r="AL155" s="131"/>
      <c r="AM155" s="316"/>
      <c r="AN155" s="316"/>
      <c r="AO155" s="316"/>
      <c r="AP155" s="261" t="s">
        <v>226</v>
      </c>
      <c r="AQ155" s="67"/>
      <c r="AR155" s="262" t="str">
        <f t="shared" si="762"/>
        <v/>
      </c>
      <c r="AS155" s="263" t="str">
        <f t="shared" si="763"/>
        <v/>
      </c>
      <c r="AT155" s="264" t="str">
        <f t="shared" si="764"/>
        <v/>
      </c>
      <c r="AU155" s="265" t="str">
        <f t="shared" si="765"/>
        <v/>
      </c>
      <c r="AV155" s="263" t="str">
        <f t="shared" si="766"/>
        <v/>
      </c>
      <c r="AW155" s="266" t="str">
        <f t="shared" si="767"/>
        <v/>
      </c>
      <c r="AX155" s="262" t="str">
        <f t="shared" si="768"/>
        <v/>
      </c>
      <c r="AY155" s="263" t="str">
        <f t="shared" si="769"/>
        <v/>
      </c>
      <c r="AZ155" s="264" t="str">
        <f t="shared" si="770"/>
        <v/>
      </c>
      <c r="BF155" s="267" t="str">
        <f t="shared" si="771"/>
        <v>Afectat sau NU?</v>
      </c>
      <c r="BG155" s="263" t="str">
        <f t="shared" si="772"/>
        <v>-</v>
      </c>
      <c r="BH155" s="264" t="str">
        <f t="shared" si="773"/>
        <v>-</v>
      </c>
      <c r="BI155" s="268" t="str">
        <f t="shared" si="774"/>
        <v>Afectat sau NU?</v>
      </c>
      <c r="BJ155" s="263" t="str">
        <f t="shared" si="775"/>
        <v>-</v>
      </c>
      <c r="BK155" s="266" t="str">
        <f t="shared" si="776"/>
        <v>-</v>
      </c>
      <c r="BL155" s="98" t="str">
        <f t="shared" si="777"/>
        <v>Afectat sau NU?</v>
      </c>
      <c r="BM155" s="96" t="str">
        <f t="shared" si="778"/>
        <v>-</v>
      </c>
      <c r="BN155" s="97" t="str">
        <f t="shared" si="779"/>
        <v>-</v>
      </c>
    </row>
    <row r="156" spans="1:66" s="57" customFormat="1" ht="15" thickBot="1" x14ac:dyDescent="0.3">
      <c r="A156" s="90">
        <f t="shared" si="761"/>
        <v>141</v>
      </c>
      <c r="B156" s="91" t="s">
        <v>88</v>
      </c>
      <c r="C156" s="91" t="s">
        <v>81</v>
      </c>
      <c r="D156" s="92" t="s">
        <v>584</v>
      </c>
      <c r="E156" s="91">
        <v>403</v>
      </c>
      <c r="F156" s="91" t="s">
        <v>210</v>
      </c>
      <c r="G156" s="91" t="s">
        <v>210</v>
      </c>
      <c r="H156" s="93">
        <v>594982.35</v>
      </c>
      <c r="I156" s="93">
        <v>325100.93</v>
      </c>
      <c r="J156" s="93">
        <v>594982.35</v>
      </c>
      <c r="K156" s="93">
        <v>325100.93</v>
      </c>
      <c r="L156" s="91" t="s">
        <v>88</v>
      </c>
      <c r="M156" s="91" t="s">
        <v>88</v>
      </c>
      <c r="N156" s="91" t="s">
        <v>574</v>
      </c>
      <c r="O156" s="91" t="s">
        <v>580</v>
      </c>
      <c r="P156" s="91" t="s">
        <v>88</v>
      </c>
      <c r="Q156" s="91" t="s">
        <v>88</v>
      </c>
      <c r="R156" s="91" t="s">
        <v>88</v>
      </c>
      <c r="S156" s="91" t="s">
        <v>88</v>
      </c>
      <c r="T156" s="91" t="s">
        <v>113</v>
      </c>
      <c r="U156" s="91"/>
      <c r="V156" s="91" t="s">
        <v>123</v>
      </c>
      <c r="W156" s="94" t="s">
        <v>306</v>
      </c>
      <c r="X156" s="82">
        <v>44739</v>
      </c>
      <c r="Y156" s="81">
        <v>0.41666666666666669</v>
      </c>
      <c r="Z156" s="82">
        <v>44764</v>
      </c>
      <c r="AA156" s="81">
        <v>0.41666666666666669</v>
      </c>
      <c r="AB156" s="91" t="s">
        <v>210</v>
      </c>
      <c r="AC156" s="91"/>
      <c r="AD156" s="134"/>
      <c r="AE156" s="388">
        <v>44739</v>
      </c>
      <c r="AF156" s="131"/>
      <c r="AG156" s="130"/>
      <c r="AH156" s="131"/>
      <c r="AI156" s="385">
        <v>44729</v>
      </c>
      <c r="AJ156" s="386">
        <v>0.41319444444444442</v>
      </c>
      <c r="AK156" s="385">
        <v>44729</v>
      </c>
      <c r="AL156" s="386">
        <v>0.4069444444444445</v>
      </c>
      <c r="AM156" s="316"/>
      <c r="AN156" s="316"/>
      <c r="AO156" s="316"/>
      <c r="AP156" s="261" t="s">
        <v>226</v>
      </c>
      <c r="AQ156" s="67"/>
      <c r="AR156" s="262" t="str">
        <f t="shared" si="762"/>
        <v/>
      </c>
      <c r="AS156" s="263" t="str">
        <f t="shared" si="763"/>
        <v/>
      </c>
      <c r="AT156" s="264" t="str">
        <f t="shared" si="764"/>
        <v/>
      </c>
      <c r="AU156" s="265" t="str">
        <f t="shared" si="765"/>
        <v/>
      </c>
      <c r="AV156" s="263" t="str">
        <f t="shared" si="766"/>
        <v/>
      </c>
      <c r="AW156" s="266" t="str">
        <f t="shared" si="767"/>
        <v/>
      </c>
      <c r="AX156" s="262" t="str">
        <f t="shared" si="768"/>
        <v/>
      </c>
      <c r="AY156" s="263" t="str">
        <f t="shared" si="769"/>
        <v/>
      </c>
      <c r="AZ156" s="264" t="str">
        <f t="shared" si="770"/>
        <v/>
      </c>
      <c r="BF156" s="267" t="str">
        <f t="shared" si="771"/>
        <v>Afectat sau NU?</v>
      </c>
      <c r="BG156" s="263" t="str">
        <f t="shared" si="772"/>
        <v>-</v>
      </c>
      <c r="BH156" s="264" t="str">
        <f t="shared" si="773"/>
        <v>-</v>
      </c>
      <c r="BI156" s="268" t="str">
        <f t="shared" si="774"/>
        <v>Afectat sau NU?</v>
      </c>
      <c r="BJ156" s="263" t="str">
        <f t="shared" si="775"/>
        <v>-</v>
      </c>
      <c r="BK156" s="266" t="str">
        <f t="shared" si="776"/>
        <v>-</v>
      </c>
      <c r="BL156" s="98" t="str">
        <f>IF(C156="X",IF(AN156="","Afectat sau NU?",IF(AN156="DA",((AG156+AH156)-(Z156+AA156))*24,"Nu a fost afectat producator/consumator")),"")</f>
        <v>Afectat sau NU?</v>
      </c>
      <c r="BM156" s="96" t="str">
        <f t="shared" si="778"/>
        <v>-</v>
      </c>
      <c r="BN156" s="97" t="str">
        <f t="shared" si="779"/>
        <v>-</v>
      </c>
    </row>
    <row r="157" spans="1:66" s="57" customFormat="1" ht="214.5" thickBot="1" x14ac:dyDescent="0.3">
      <c r="A157" s="90">
        <f t="shared" si="761"/>
        <v>142</v>
      </c>
      <c r="B157" s="91" t="s">
        <v>88</v>
      </c>
      <c r="C157" s="91" t="s">
        <v>81</v>
      </c>
      <c r="D157" s="92" t="s">
        <v>585</v>
      </c>
      <c r="E157" s="91">
        <v>179418</v>
      </c>
      <c r="F157" s="91" t="s">
        <v>581</v>
      </c>
      <c r="G157" s="91" t="s">
        <v>203</v>
      </c>
      <c r="H157" s="93">
        <v>583333.36</v>
      </c>
      <c r="I157" s="93">
        <v>319855.82</v>
      </c>
      <c r="J157" s="93">
        <v>583333.36</v>
      </c>
      <c r="K157" s="93">
        <v>319855.82</v>
      </c>
      <c r="L157" s="91" t="s">
        <v>88</v>
      </c>
      <c r="M157" s="91" t="s">
        <v>88</v>
      </c>
      <c r="N157" s="91" t="s">
        <v>575</v>
      </c>
      <c r="O157" s="91" t="s">
        <v>589</v>
      </c>
      <c r="P157" s="91" t="s">
        <v>88</v>
      </c>
      <c r="Q157" s="91" t="s">
        <v>88</v>
      </c>
      <c r="R157" s="91" t="s">
        <v>88</v>
      </c>
      <c r="S157" s="91" t="s">
        <v>88</v>
      </c>
      <c r="T157" s="91" t="s">
        <v>113</v>
      </c>
      <c r="U157" s="91" t="s">
        <v>807</v>
      </c>
      <c r="V157" s="91" t="s">
        <v>123</v>
      </c>
      <c r="W157" s="94" t="s">
        <v>306</v>
      </c>
      <c r="X157" s="82">
        <v>44683</v>
      </c>
      <c r="Y157" s="81">
        <v>0.41666666666666669</v>
      </c>
      <c r="Z157" s="82">
        <v>44711</v>
      </c>
      <c r="AA157" s="81">
        <v>0.41666666666666669</v>
      </c>
      <c r="AB157" s="91" t="s">
        <v>210</v>
      </c>
      <c r="AC157" s="91" t="s">
        <v>370</v>
      </c>
      <c r="AD157" s="134"/>
      <c r="AE157" s="388">
        <v>44683</v>
      </c>
      <c r="AF157" s="386">
        <v>0.41666666666666669</v>
      </c>
      <c r="AG157" s="385">
        <v>44711</v>
      </c>
      <c r="AH157" s="386">
        <v>0.41666666666666669</v>
      </c>
      <c r="AI157" s="385">
        <v>44671</v>
      </c>
      <c r="AJ157" s="386">
        <v>0.42777777777777781</v>
      </c>
      <c r="AK157" s="385">
        <v>44671</v>
      </c>
      <c r="AL157" s="386">
        <v>0.42152777777777778</v>
      </c>
      <c r="AM157" s="387" t="s">
        <v>735</v>
      </c>
      <c r="AN157" s="387" t="s">
        <v>419</v>
      </c>
      <c r="AO157" s="316"/>
      <c r="AP157" s="261" t="s">
        <v>226</v>
      </c>
      <c r="AQ157" s="67"/>
      <c r="AR157" s="262" t="str">
        <f t="shared" si="762"/>
        <v/>
      </c>
      <c r="AS157" s="263" t="str">
        <f t="shared" si="763"/>
        <v/>
      </c>
      <c r="AT157" s="264" t="str">
        <f t="shared" si="764"/>
        <v/>
      </c>
      <c r="AU157" s="265" t="str">
        <f t="shared" si="765"/>
        <v/>
      </c>
      <c r="AV157" s="263" t="str">
        <f t="shared" si="766"/>
        <v/>
      </c>
      <c r="AW157" s="266" t="str">
        <f t="shared" si="767"/>
        <v/>
      </c>
      <c r="AX157" s="262" t="str">
        <f t="shared" si="768"/>
        <v/>
      </c>
      <c r="AY157" s="263" t="str">
        <f t="shared" si="769"/>
        <v/>
      </c>
      <c r="AZ157" s="264" t="str">
        <f t="shared" si="770"/>
        <v/>
      </c>
      <c r="BF157" s="267" t="str">
        <f t="shared" si="771"/>
        <v>Nu a fost afectat producator/consumator</v>
      </c>
      <c r="BG157" s="263" t="str">
        <f t="shared" si="772"/>
        <v>-</v>
      </c>
      <c r="BH157" s="264" t="str">
        <f t="shared" si="773"/>
        <v>-</v>
      </c>
      <c r="BI157" s="268" t="str">
        <f t="shared" si="774"/>
        <v>Nu a fost afectat producator/consumator</v>
      </c>
      <c r="BJ157" s="263" t="str">
        <f t="shared" si="775"/>
        <v>-</v>
      </c>
      <c r="BK157" s="266" t="str">
        <f t="shared" si="776"/>
        <v>-</v>
      </c>
      <c r="BL157" s="98" t="str">
        <f>IF(C157="X",IF(AN157="","Afectat sau NU?",IF(AN157="DA",((AG157+AH157)-(Z157+AA157))*24,"Nu a fost afectat producator/consumator")),"")</f>
        <v>Nu a fost afectat producator/consumator</v>
      </c>
      <c r="BM157" s="96" t="str">
        <f t="shared" si="778"/>
        <v>-</v>
      </c>
      <c r="BN157" s="97" t="str">
        <f t="shared" si="779"/>
        <v>-</v>
      </c>
    </row>
    <row r="158" spans="1:66" s="57" customFormat="1" ht="15" thickBot="1" x14ac:dyDescent="0.3">
      <c r="A158" s="90">
        <f t="shared" si="761"/>
        <v>143</v>
      </c>
      <c r="B158" s="91" t="s">
        <v>88</v>
      </c>
      <c r="C158" s="91" t="s">
        <v>81</v>
      </c>
      <c r="D158" s="92" t="s">
        <v>586</v>
      </c>
      <c r="E158" s="91">
        <v>67489</v>
      </c>
      <c r="F158" s="91" t="s">
        <v>587</v>
      </c>
      <c r="G158" s="91" t="s">
        <v>278</v>
      </c>
      <c r="H158" s="93">
        <v>563895</v>
      </c>
      <c r="I158" s="93">
        <v>366569.11</v>
      </c>
      <c r="J158" s="93">
        <v>563895</v>
      </c>
      <c r="K158" s="93">
        <v>366569.11</v>
      </c>
      <c r="L158" s="91" t="s">
        <v>88</v>
      </c>
      <c r="M158" s="91" t="s">
        <v>88</v>
      </c>
      <c r="N158" s="91" t="s">
        <v>576</v>
      </c>
      <c r="O158" s="91" t="s">
        <v>587</v>
      </c>
      <c r="P158" s="91" t="s">
        <v>88</v>
      </c>
      <c r="Q158" s="91" t="s">
        <v>88</v>
      </c>
      <c r="R158" s="91" t="s">
        <v>88</v>
      </c>
      <c r="S158" s="91" t="s">
        <v>88</v>
      </c>
      <c r="T158" s="91" t="s">
        <v>113</v>
      </c>
      <c r="U158" s="91"/>
      <c r="V158" s="91" t="s">
        <v>123</v>
      </c>
      <c r="W158" s="94" t="s">
        <v>306</v>
      </c>
      <c r="X158" s="82"/>
      <c r="Y158" s="81"/>
      <c r="Z158" s="82"/>
      <c r="AA158" s="81"/>
      <c r="AB158" s="91" t="s">
        <v>210</v>
      </c>
      <c r="AC158" s="91"/>
      <c r="AD158" s="134"/>
      <c r="AE158" s="315"/>
      <c r="AF158" s="131"/>
      <c r="AG158" s="130"/>
      <c r="AH158" s="131"/>
      <c r="AI158" s="130"/>
      <c r="AJ158" s="131"/>
      <c r="AK158" s="130"/>
      <c r="AL158" s="131"/>
      <c r="AM158" s="316"/>
      <c r="AN158" s="316"/>
      <c r="AO158" s="316"/>
      <c r="AP158" s="261" t="s">
        <v>226</v>
      </c>
      <c r="AQ158" s="67"/>
      <c r="AR158" s="262" t="str">
        <f t="shared" si="762"/>
        <v/>
      </c>
      <c r="AS158" s="263" t="str">
        <f t="shared" si="763"/>
        <v/>
      </c>
      <c r="AT158" s="264" t="str">
        <f t="shared" si="764"/>
        <v/>
      </c>
      <c r="AU158" s="265" t="str">
        <f t="shared" si="765"/>
        <v/>
      </c>
      <c r="AV158" s="263" t="str">
        <f t="shared" si="766"/>
        <v/>
      </c>
      <c r="AW158" s="266" t="str">
        <f t="shared" si="767"/>
        <v/>
      </c>
      <c r="AX158" s="262" t="str">
        <f t="shared" si="768"/>
        <v/>
      </c>
      <c r="AY158" s="263" t="str">
        <f t="shared" si="769"/>
        <v/>
      </c>
      <c r="AZ158" s="264" t="str">
        <f t="shared" si="770"/>
        <v/>
      </c>
      <c r="BF158" s="267" t="str">
        <f t="shared" si="771"/>
        <v>Afectat sau NU?</v>
      </c>
      <c r="BG158" s="263" t="str">
        <f t="shared" si="772"/>
        <v>-</v>
      </c>
      <c r="BH158" s="264" t="str">
        <f t="shared" si="773"/>
        <v>-</v>
      </c>
      <c r="BI158" s="268" t="str">
        <f t="shared" si="774"/>
        <v>Afectat sau NU?</v>
      </c>
      <c r="BJ158" s="263" t="str">
        <f t="shared" si="775"/>
        <v>-</v>
      </c>
      <c r="BK158" s="266" t="str">
        <f t="shared" si="776"/>
        <v>-</v>
      </c>
      <c r="BL158" s="98" t="str">
        <f t="shared" si="777"/>
        <v>Afectat sau NU?</v>
      </c>
      <c r="BM158" s="96" t="str">
        <f t="shared" si="778"/>
        <v>-</v>
      </c>
      <c r="BN158" s="97" t="str">
        <f t="shared" si="779"/>
        <v>-</v>
      </c>
    </row>
    <row r="159" spans="1:66" s="57" customFormat="1" ht="15" thickBot="1" x14ac:dyDescent="0.3">
      <c r="A159" s="90">
        <f t="shared" si="761"/>
        <v>144</v>
      </c>
      <c r="B159" s="91" t="s">
        <v>88</v>
      </c>
      <c r="C159" s="91" t="s">
        <v>81</v>
      </c>
      <c r="D159" s="92" t="s">
        <v>588</v>
      </c>
      <c r="E159" s="91">
        <v>105945</v>
      </c>
      <c r="F159" s="91" t="s">
        <v>582</v>
      </c>
      <c r="G159" s="91" t="s">
        <v>203</v>
      </c>
      <c r="H159" s="93">
        <v>588819.98</v>
      </c>
      <c r="I159" s="93">
        <v>315459.76</v>
      </c>
      <c r="J159" s="93">
        <v>588819.98</v>
      </c>
      <c r="K159" s="93">
        <v>315459.76</v>
      </c>
      <c r="L159" s="91" t="s">
        <v>88</v>
      </c>
      <c r="M159" s="91" t="s">
        <v>88</v>
      </c>
      <c r="N159" s="91" t="s">
        <v>577</v>
      </c>
      <c r="O159" s="91" t="s">
        <v>582</v>
      </c>
      <c r="P159" s="91" t="s">
        <v>88</v>
      </c>
      <c r="Q159" s="91" t="s">
        <v>88</v>
      </c>
      <c r="R159" s="91" t="s">
        <v>88</v>
      </c>
      <c r="S159" s="91" t="s">
        <v>88</v>
      </c>
      <c r="T159" s="91" t="s">
        <v>113</v>
      </c>
      <c r="U159" s="91"/>
      <c r="V159" s="91" t="s">
        <v>123</v>
      </c>
      <c r="W159" s="94" t="s">
        <v>306</v>
      </c>
      <c r="X159" s="82"/>
      <c r="Y159" s="81"/>
      <c r="Z159" s="82"/>
      <c r="AA159" s="81"/>
      <c r="AB159" s="91" t="s">
        <v>210</v>
      </c>
      <c r="AC159" s="91"/>
      <c r="AD159" s="134"/>
      <c r="AE159" s="315"/>
      <c r="AF159" s="131"/>
      <c r="AG159" s="130"/>
      <c r="AH159" s="131"/>
      <c r="AI159" s="130"/>
      <c r="AJ159" s="131"/>
      <c r="AK159" s="130"/>
      <c r="AL159" s="131"/>
      <c r="AM159" s="316"/>
      <c r="AN159" s="316"/>
      <c r="AO159" s="316"/>
      <c r="AP159" s="261" t="s">
        <v>226</v>
      </c>
      <c r="AQ159" s="67"/>
      <c r="AR159" s="262" t="str">
        <f t="shared" si="762"/>
        <v/>
      </c>
      <c r="AS159" s="263" t="str">
        <f t="shared" si="763"/>
        <v/>
      </c>
      <c r="AT159" s="264" t="str">
        <f t="shared" si="764"/>
        <v/>
      </c>
      <c r="AU159" s="265" t="str">
        <f t="shared" si="765"/>
        <v/>
      </c>
      <c r="AV159" s="263" t="str">
        <f t="shared" si="766"/>
        <v/>
      </c>
      <c r="AW159" s="266" t="str">
        <f t="shared" si="767"/>
        <v/>
      </c>
      <c r="AX159" s="262" t="str">
        <f t="shared" si="768"/>
        <v/>
      </c>
      <c r="AY159" s="263" t="str">
        <f t="shared" si="769"/>
        <v/>
      </c>
      <c r="AZ159" s="264" t="str">
        <f t="shared" si="770"/>
        <v/>
      </c>
      <c r="BF159" s="267" t="str">
        <f t="shared" si="771"/>
        <v>Afectat sau NU?</v>
      </c>
      <c r="BG159" s="263" t="str">
        <f t="shared" si="772"/>
        <v>-</v>
      </c>
      <c r="BH159" s="264" t="str">
        <f t="shared" si="773"/>
        <v>-</v>
      </c>
      <c r="BI159" s="268" t="str">
        <f t="shared" si="774"/>
        <v>Afectat sau NU?</v>
      </c>
      <c r="BJ159" s="263" t="str">
        <f t="shared" si="775"/>
        <v>-</v>
      </c>
      <c r="BK159" s="266" t="str">
        <f t="shared" si="776"/>
        <v>-</v>
      </c>
      <c r="BL159" s="98" t="str">
        <f t="shared" si="777"/>
        <v>Afectat sau NU?</v>
      </c>
      <c r="BM159" s="96" t="str">
        <f t="shared" si="778"/>
        <v>-</v>
      </c>
      <c r="BN159" s="97" t="str">
        <f t="shared" si="779"/>
        <v>-</v>
      </c>
    </row>
    <row r="160" spans="1:66" s="10" customFormat="1" ht="29.25" thickBot="1" x14ac:dyDescent="0.3">
      <c r="A160" s="90">
        <f t="shared" ref="A160:A188" si="780">A159+1</f>
        <v>145</v>
      </c>
      <c r="B160" s="91" t="s">
        <v>81</v>
      </c>
      <c r="C160" s="91" t="s">
        <v>88</v>
      </c>
      <c r="D160" s="92" t="s">
        <v>596</v>
      </c>
      <c r="E160" s="91">
        <v>24720</v>
      </c>
      <c r="F160" s="91" t="s">
        <v>591</v>
      </c>
      <c r="G160" s="91" t="s">
        <v>90</v>
      </c>
      <c r="H160" s="93">
        <v>635949.11</v>
      </c>
      <c r="I160" s="93">
        <v>581447.72</v>
      </c>
      <c r="J160" s="93">
        <v>635949.11</v>
      </c>
      <c r="K160" s="93">
        <v>581447.72</v>
      </c>
      <c r="L160" s="91" t="s">
        <v>88</v>
      </c>
      <c r="M160" s="91" t="s">
        <v>88</v>
      </c>
      <c r="N160" s="91" t="s">
        <v>592</v>
      </c>
      <c r="O160" s="91" t="s">
        <v>593</v>
      </c>
      <c r="P160" s="91" t="s">
        <v>88</v>
      </c>
      <c r="Q160" s="91" t="s">
        <v>88</v>
      </c>
      <c r="R160" s="91" t="s">
        <v>88</v>
      </c>
      <c r="S160" s="91" t="s">
        <v>88</v>
      </c>
      <c r="T160" s="91" t="s">
        <v>97</v>
      </c>
      <c r="U160" s="91" t="s">
        <v>595</v>
      </c>
      <c r="V160" s="91" t="s">
        <v>594</v>
      </c>
      <c r="W160" s="94" t="s">
        <v>88</v>
      </c>
      <c r="X160" s="82">
        <v>44541</v>
      </c>
      <c r="Y160" s="81">
        <v>0.69791666666666663</v>
      </c>
      <c r="Z160" s="82">
        <v>44541</v>
      </c>
      <c r="AA160" s="81">
        <v>0.90625</v>
      </c>
      <c r="AB160" s="91" t="s">
        <v>90</v>
      </c>
      <c r="AC160" s="91" t="s">
        <v>370</v>
      </c>
      <c r="AD160" s="134"/>
      <c r="AE160" s="306">
        <v>44541</v>
      </c>
      <c r="AF160" s="307">
        <v>0.69791666666666663</v>
      </c>
      <c r="AG160" s="308">
        <v>44541</v>
      </c>
      <c r="AH160" s="307">
        <v>0.98611111111111116</v>
      </c>
      <c r="AI160" s="308">
        <v>44541</v>
      </c>
      <c r="AJ160" s="307">
        <v>0.70486111111111116</v>
      </c>
      <c r="AK160" s="308">
        <v>44541</v>
      </c>
      <c r="AL160" s="307">
        <v>0.69791666666666663</v>
      </c>
      <c r="AM160" s="309" t="s">
        <v>88</v>
      </c>
      <c r="AN160" s="309" t="s">
        <v>372</v>
      </c>
      <c r="AO160" s="104"/>
      <c r="AP160" s="83"/>
      <c r="AQ160" s="67"/>
      <c r="AR160" s="98">
        <f t="shared" si="762"/>
        <v>0</v>
      </c>
      <c r="AS160" s="313">
        <f t="shared" si="763"/>
        <v>1</v>
      </c>
      <c r="AT160" s="314">
        <f t="shared" si="764"/>
        <v>1</v>
      </c>
      <c r="AU160" s="98">
        <f t="shared" si="765"/>
        <v>0.16666666668606922</v>
      </c>
      <c r="AV160" s="313">
        <f t="shared" si="766"/>
        <v>2</v>
      </c>
      <c r="AW160" s="314">
        <f t="shared" si="767"/>
        <v>2</v>
      </c>
      <c r="AX160" s="98">
        <f t="shared" si="768"/>
        <v>6.9166666666860692</v>
      </c>
      <c r="AY160" s="313">
        <f t="shared" si="769"/>
        <v>0</v>
      </c>
      <c r="AZ160" s="314">
        <f t="shared" si="770"/>
        <v>0</v>
      </c>
      <c r="BA160" s="57"/>
      <c r="BB160" s="57"/>
      <c r="BC160" s="57"/>
      <c r="BD160" s="57"/>
      <c r="BE160" s="57"/>
      <c r="BF160" s="98" t="str">
        <f t="shared" si="771"/>
        <v/>
      </c>
      <c r="BG160" s="96" t="str">
        <f t="shared" si="772"/>
        <v/>
      </c>
      <c r="BH160" s="97" t="str">
        <f t="shared" si="773"/>
        <v/>
      </c>
      <c r="BI160" s="98" t="str">
        <f t="shared" si="774"/>
        <v/>
      </c>
      <c r="BJ160" s="96" t="str">
        <f t="shared" si="775"/>
        <v/>
      </c>
      <c r="BK160" s="97" t="str">
        <f t="shared" si="776"/>
        <v/>
      </c>
      <c r="BL160" s="98" t="str">
        <f t="shared" si="777"/>
        <v/>
      </c>
      <c r="BM160" s="96" t="str">
        <f t="shared" si="778"/>
        <v/>
      </c>
      <c r="BN160" s="97" t="str">
        <f t="shared" si="779"/>
        <v/>
      </c>
    </row>
    <row r="161" spans="1:66" s="10" customFormat="1" ht="57.75" thickBot="1" x14ac:dyDescent="0.3">
      <c r="A161" s="90">
        <f t="shared" si="780"/>
        <v>146</v>
      </c>
      <c r="B161" s="91" t="s">
        <v>81</v>
      </c>
      <c r="C161" s="91" t="s">
        <v>88</v>
      </c>
      <c r="D161" s="92" t="s">
        <v>597</v>
      </c>
      <c r="E161" s="91">
        <v>14860</v>
      </c>
      <c r="F161" s="91" t="s">
        <v>598</v>
      </c>
      <c r="G161" s="91" t="s">
        <v>94</v>
      </c>
      <c r="H161" s="93">
        <v>487890.58</v>
      </c>
      <c r="I161" s="93">
        <v>379301.78</v>
      </c>
      <c r="J161" s="93">
        <v>487890.58</v>
      </c>
      <c r="K161" s="93">
        <v>379301.78</v>
      </c>
      <c r="L161" s="91" t="s">
        <v>88</v>
      </c>
      <c r="M161" s="91" t="s">
        <v>88</v>
      </c>
      <c r="N161" s="91" t="s">
        <v>599</v>
      </c>
      <c r="O161" s="91" t="s">
        <v>600</v>
      </c>
      <c r="P161" s="91" t="s">
        <v>88</v>
      </c>
      <c r="Q161" s="91" t="s">
        <v>88</v>
      </c>
      <c r="R161" s="91" t="s">
        <v>88</v>
      </c>
      <c r="S161" s="91" t="s">
        <v>88</v>
      </c>
      <c r="T161" s="91" t="s">
        <v>113</v>
      </c>
      <c r="U161" s="91" t="s">
        <v>603</v>
      </c>
      <c r="V161" s="91" t="s">
        <v>601</v>
      </c>
      <c r="W161" s="94" t="s">
        <v>88</v>
      </c>
      <c r="X161" s="82">
        <v>44545</v>
      </c>
      <c r="Y161" s="81">
        <v>0.39583333333333331</v>
      </c>
      <c r="Z161" s="82">
        <v>44546</v>
      </c>
      <c r="AA161" s="81">
        <v>0.625</v>
      </c>
      <c r="AB161" s="91" t="s">
        <v>124</v>
      </c>
      <c r="AC161" s="91" t="s">
        <v>370</v>
      </c>
      <c r="AD161" s="134"/>
      <c r="AE161" s="306">
        <v>44545</v>
      </c>
      <c r="AF161" s="307">
        <v>0.39583333333333331</v>
      </c>
      <c r="AG161" s="308">
        <v>44546</v>
      </c>
      <c r="AH161" s="307">
        <v>0.46875</v>
      </c>
      <c r="AI161" s="308">
        <v>44545</v>
      </c>
      <c r="AJ161" s="307">
        <v>0.40763888888888888</v>
      </c>
      <c r="AK161" s="308">
        <v>44545</v>
      </c>
      <c r="AL161" s="307">
        <v>0.39999999999999997</v>
      </c>
      <c r="AM161" s="309" t="s">
        <v>602</v>
      </c>
      <c r="AN161" s="309" t="s">
        <v>372</v>
      </c>
      <c r="AO161" s="104"/>
      <c r="AP161" s="83"/>
      <c r="AQ161" s="67"/>
      <c r="AR161" s="98">
        <f t="shared" ref="AR161" si="781">IF(B161="X",IF(AN161="","Afectat sau NU?",IF(AN161="DA",IF(((AK161+AL161)-(AE161+AF161))*24&lt;-720,"Neinformat",((AK161+AL161)-(AE161+AF161))*24),"Nu a fost afectat producator/consumator")),"")</f>
        <v>9.9999999976716936E-2</v>
      </c>
      <c r="AS161" s="313">
        <f t="shared" ref="AS161" si="782">IF(B161="X",IF(AN161="DA",IF(AR161&lt;6,LEN(TRIM(V161))-LEN(SUBSTITUTE(V161,CHAR(44),""))+1,0),"-"),"")</f>
        <v>1</v>
      </c>
      <c r="AT161" s="314">
        <f t="shared" ref="AT161" si="783">IF(B161="X",IF(AN161="DA",LEN(TRIM(V161))-LEN(SUBSTITUTE(V161,CHAR(44),""))+1,"-"),"")</f>
        <v>1</v>
      </c>
      <c r="AU161" s="98">
        <f t="shared" ref="AU161" si="784">IF(B161="X",IF(AN161="","Afectat sau NU?",IF(AN161="DA",IF(((AI161+AJ161)-(AE161+AF161))*24&lt;-720,"Neinformat",((AI161+AJ161)-(AE161+AF161))*24),"Nu a fost afectat producator/consumator")),"")</f>
        <v>0.28333333320915699</v>
      </c>
      <c r="AV161" s="313">
        <f t="shared" ref="AV161" si="785">IF(B161="X",IF(AN161="DA",IF(AU161&lt;6,LEN(TRIM(U161))-LEN(SUBSTITUTE(U161,CHAR(44),""))+1,0),"-"),"")</f>
        <v>11</v>
      </c>
      <c r="AW161" s="314">
        <f t="shared" ref="AW161" si="786">IF(B161="X",IF(AN161="DA",LEN(TRIM(U161))-LEN(SUBSTITUTE(U161,CHAR(44),""))+1,"-"),"")</f>
        <v>11</v>
      </c>
      <c r="AX161" s="98">
        <f t="shared" ref="AX161" si="787">IF(B161="X",IF(AN161="","Afectat sau NU?",IF(AN161="DA",((AG161+AH161)-(AE161+AF161))*24,"Nu a fost afectat producator/consumator")),"")</f>
        <v>25.749999999941792</v>
      </c>
      <c r="AY161" s="313">
        <f t="shared" ref="AY161" si="788">IF(B161="X",IF(AN161="DA",IF(AX161&gt;24,IF(BA161="NU",0,LEN(TRIM(V161))-LEN(SUBSTITUTE(V161,CHAR(44),""))+1),0),"-"),"")</f>
        <v>1</v>
      </c>
      <c r="AZ161" s="314">
        <f t="shared" ref="AZ161" si="789">IF(B161="X",IF(AN161="DA",IF(AX161&gt;24,LEN(TRIM(V161))-LEN(SUBSTITUTE(V161,CHAR(44),""))+1,0),"-"),"")</f>
        <v>1</v>
      </c>
      <c r="BA161" s="57" t="s">
        <v>372</v>
      </c>
      <c r="BB161" s="57"/>
      <c r="BC161" s="57"/>
      <c r="BD161" s="57"/>
      <c r="BE161" s="57"/>
      <c r="BF161" s="98" t="str">
        <f t="shared" ref="BF161" si="790">IF(C161="X",IF(AN161="","Afectat sau NU?",IF(AN161="DA",IF(AK161="","Neinformat",NETWORKDAYS(AK161+AL161,AE161+AF161,$BS$2:$BS$14)-2),"Nu a fost afectat producator/consumator")),"")</f>
        <v/>
      </c>
      <c r="BG161" s="96" t="str">
        <f t="shared" ref="BG161" si="791">IF(C161="X",IF(AN161="DA",IF(AND(BF161&gt;=5,AK161&lt;&gt;""),LEN(TRIM(V161))-LEN(SUBSTITUTE(V161,CHAR(44),""))+1,0),"-"),"")</f>
        <v/>
      </c>
      <c r="BH161" s="97" t="str">
        <f t="shared" ref="BH161" si="792">IF(C161="X",IF(AN161="DA",LEN(TRIM(V161))-LEN(SUBSTITUTE(V161,CHAR(44),""))+1,"-"),"")</f>
        <v/>
      </c>
      <c r="BI161" s="98" t="str">
        <f t="shared" ref="BI161" si="793">IF(C161="X",IF(AN161="","Afectat sau NU?",IF(AN161="DA",IF(AI161="","Neinformat",NETWORKDAYS(AI161+AJ161,AE161+AF161,$BS$2:$BS$14)-2),"Nu a fost afectat producator/consumator")),"")</f>
        <v/>
      </c>
      <c r="BJ161" s="96" t="str">
        <f t="shared" ref="BJ161" si="794">IF(C161="X",IF(AN161="DA",IF(AND(BI161&gt;=5,AI161&lt;&gt;""),LEN(TRIM(U161))-LEN(SUBSTITUTE(U161,CHAR(44),""))+1,0),"-"),"")</f>
        <v/>
      </c>
      <c r="BK161" s="97" t="str">
        <f t="shared" ref="BK161" si="795">IF(C161="X",IF(AN161="DA",LEN(TRIM(U161))-LEN(SUBSTITUTE(U161,CHAR(44),""))+1,"-"),"")</f>
        <v/>
      </c>
      <c r="BL161" s="98" t="str">
        <f t="shared" ref="BL161" si="796">IF(C161="X",IF(AN161="","Afectat sau NU?",IF(AN161="DA",((AG161+AH161)-(Z161+AA161))*24,"Nu a fost afectat producator/consumator")),"")</f>
        <v/>
      </c>
      <c r="BM161" s="96" t="str">
        <f t="shared" ref="BM161" si="797">IF(C161="X",IF(AN161&lt;&gt;"DA","-",IF(AND(AN161="DA",BL161&lt;=0),LEN(TRIM(V161))-LEN(SUBSTITUTE(V161,CHAR(44),""))+1+LEN(TRIM(U161))-LEN(SUBSTITUTE(U161,CHAR(44),""))+1,0)),"")</f>
        <v/>
      </c>
      <c r="BN161" s="97" t="str">
        <f t="shared" ref="BN161" si="798">IF(C161="X",IF(AN161="DA",LEN(TRIM(V161))-LEN(SUBSTITUTE(V161,CHAR(44),""))+1+LEN(TRIM(U161))-LEN(SUBSTITUTE(U161,CHAR(44),""))+1,"-"),"")</f>
        <v/>
      </c>
    </row>
    <row r="162" spans="1:66" s="10" customFormat="1" ht="57.75" thickBot="1" x14ac:dyDescent="0.3">
      <c r="A162" s="90">
        <f t="shared" si="780"/>
        <v>147</v>
      </c>
      <c r="B162" s="91" t="s">
        <v>81</v>
      </c>
      <c r="C162" s="91" t="s">
        <v>88</v>
      </c>
      <c r="D162" s="92" t="s">
        <v>604</v>
      </c>
      <c r="E162" s="91">
        <v>103023</v>
      </c>
      <c r="F162" s="91" t="s">
        <v>605</v>
      </c>
      <c r="G162" s="91" t="s">
        <v>606</v>
      </c>
      <c r="H162" s="93">
        <v>611849.99</v>
      </c>
      <c r="I162" s="93">
        <v>322444.53000000003</v>
      </c>
      <c r="J162" s="93">
        <v>611849.99</v>
      </c>
      <c r="K162" s="93">
        <v>322444.53000000003</v>
      </c>
      <c r="L162" s="91" t="s">
        <v>88</v>
      </c>
      <c r="M162" s="91" t="s">
        <v>88</v>
      </c>
      <c r="N162" s="91" t="s">
        <v>607</v>
      </c>
      <c r="O162" s="91" t="s">
        <v>605</v>
      </c>
      <c r="P162" s="91" t="s">
        <v>88</v>
      </c>
      <c r="Q162" s="91" t="s">
        <v>88</v>
      </c>
      <c r="R162" s="91" t="s">
        <v>88</v>
      </c>
      <c r="S162" s="91" t="s">
        <v>88</v>
      </c>
      <c r="T162" s="91" t="s">
        <v>113</v>
      </c>
      <c r="U162" s="91" t="s">
        <v>609</v>
      </c>
      <c r="V162" s="91" t="s">
        <v>608</v>
      </c>
      <c r="W162" s="94" t="s">
        <v>88</v>
      </c>
      <c r="X162" s="82">
        <v>44582</v>
      </c>
      <c r="Y162" s="81">
        <v>0.43611111111111112</v>
      </c>
      <c r="Z162" s="82">
        <v>44582</v>
      </c>
      <c r="AA162" s="81">
        <v>0.54166666666666663</v>
      </c>
      <c r="AB162" s="91" t="s">
        <v>210</v>
      </c>
      <c r="AC162" s="91" t="s">
        <v>370</v>
      </c>
      <c r="AD162" s="134"/>
      <c r="AE162" s="306">
        <v>44582</v>
      </c>
      <c r="AF162" s="307">
        <v>0.43611111111111112</v>
      </c>
      <c r="AG162" s="308">
        <v>44582</v>
      </c>
      <c r="AH162" s="307">
        <v>0.44444444444444442</v>
      </c>
      <c r="AI162" s="308">
        <v>44582</v>
      </c>
      <c r="AJ162" s="307">
        <v>0.44930555555555557</v>
      </c>
      <c r="AK162" s="308">
        <v>44582</v>
      </c>
      <c r="AL162" s="307">
        <v>0.44375000000000003</v>
      </c>
      <c r="AM162" s="309" t="s">
        <v>610</v>
      </c>
      <c r="AN162" s="309" t="s">
        <v>372</v>
      </c>
      <c r="AO162" s="104"/>
      <c r="AP162" s="83"/>
      <c r="AQ162" s="67"/>
      <c r="AR162" s="98">
        <f t="shared" ref="AR162" si="799">IF(B162="X",IF(AN162="","Afectat sau NU?",IF(AN162="DA",IF(((AK162+AL162)-(AE162+AF162))*24&lt;-720,"Neinformat",((AK162+AL162)-(AE162+AF162))*24),"Nu a fost afectat producator/consumator")),"")</f>
        <v>0.18333333323244005</v>
      </c>
      <c r="AS162" s="313">
        <f t="shared" ref="AS162" si="800">IF(B162="X",IF(AN162="DA",IF(AR162&lt;6,LEN(TRIM(V162))-LEN(SUBSTITUTE(V162,CHAR(44),""))+1,0),"-"),"")</f>
        <v>1</v>
      </c>
      <c r="AT162" s="314">
        <f t="shared" ref="AT162" si="801">IF(B162="X",IF(AN162="DA",LEN(TRIM(V162))-LEN(SUBSTITUTE(V162,CHAR(44),""))+1,"-"),"")</f>
        <v>1</v>
      </c>
      <c r="AU162" s="98">
        <f t="shared" ref="AU162" si="802">IF(B162="X",IF(AN162="","Afectat sau NU?",IF(AN162="DA",IF(((AI162+AJ162)-(AE162+AF162))*24&lt;-720,"Neinformat",((AI162+AJ162)-(AE162+AF162))*24),"Nu a fost afectat producator/consumator")),"")</f>
        <v>0.31666666665114462</v>
      </c>
      <c r="AV162" s="313">
        <f t="shared" ref="AV162" si="803">IF(B162="X",IF(AN162="DA",IF(AU162&lt;6,LEN(TRIM(U162))-LEN(SUBSTITUTE(U162,CHAR(44),""))+1,0),"-"),"")</f>
        <v>11</v>
      </c>
      <c r="AW162" s="314">
        <f t="shared" ref="AW162" si="804">IF(B162="X",IF(AN162="DA",LEN(TRIM(U162))-LEN(SUBSTITUTE(U162,CHAR(44),""))+1,"-"),"")</f>
        <v>11</v>
      </c>
      <c r="AX162" s="98">
        <f t="shared" ref="AX162" si="805">IF(B162="X",IF(AN162="","Afectat sau NU?",IF(AN162="DA",((AG162+AH162)-(AE162+AF162))*24,"Nu a fost afectat producator/consumator")),"")</f>
        <v>0.19999999995343387</v>
      </c>
      <c r="AY162" s="313">
        <f t="shared" ref="AY162" si="806">IF(B162="X",IF(AN162="DA",IF(AX162&gt;24,IF(BA162="NU",0,LEN(TRIM(V162))-LEN(SUBSTITUTE(V162,CHAR(44),""))+1),0),"-"),"")</f>
        <v>0</v>
      </c>
      <c r="AZ162" s="314">
        <f t="shared" ref="AZ162" si="807">IF(B162="X",IF(AN162="DA",IF(AX162&gt;24,LEN(TRIM(V162))-LEN(SUBSTITUTE(V162,CHAR(44),""))+1,0),"-"),"")</f>
        <v>0</v>
      </c>
      <c r="BA162" s="57"/>
      <c r="BB162" s="57"/>
      <c r="BC162" s="57"/>
      <c r="BD162" s="57"/>
      <c r="BE162" s="57"/>
      <c r="BF162" s="98" t="str">
        <f t="shared" ref="BF162" si="808">IF(C162="X",IF(AN162="","Afectat sau NU?",IF(AN162="DA",IF(AK162="","Neinformat",NETWORKDAYS(AK162+AL162,AE162+AF162,$BS$2:$BS$14)-2),"Nu a fost afectat producator/consumator")),"")</f>
        <v/>
      </c>
      <c r="BG162" s="96" t="str">
        <f t="shared" ref="BG162" si="809">IF(C162="X",IF(AN162="DA",IF(AND(BF162&gt;=5,AK162&lt;&gt;""),LEN(TRIM(V162))-LEN(SUBSTITUTE(V162,CHAR(44),""))+1,0),"-"),"")</f>
        <v/>
      </c>
      <c r="BH162" s="97" t="str">
        <f t="shared" ref="BH162" si="810">IF(C162="X",IF(AN162="DA",LEN(TRIM(V162))-LEN(SUBSTITUTE(V162,CHAR(44),""))+1,"-"),"")</f>
        <v/>
      </c>
      <c r="BI162" s="98" t="str">
        <f t="shared" ref="BI162" si="811">IF(C162="X",IF(AN162="","Afectat sau NU?",IF(AN162="DA",IF(AI162="","Neinformat",NETWORKDAYS(AI162+AJ162,AE162+AF162,$BS$2:$BS$14)-2),"Nu a fost afectat producator/consumator")),"")</f>
        <v/>
      </c>
      <c r="BJ162" s="96" t="str">
        <f t="shared" ref="BJ162" si="812">IF(C162="X",IF(AN162="DA",IF(AND(BI162&gt;=5,AI162&lt;&gt;""),LEN(TRIM(U162))-LEN(SUBSTITUTE(U162,CHAR(44),""))+1,0),"-"),"")</f>
        <v/>
      </c>
      <c r="BK162" s="97" t="str">
        <f t="shared" ref="BK162" si="813">IF(C162="X",IF(AN162="DA",LEN(TRIM(U162))-LEN(SUBSTITUTE(U162,CHAR(44),""))+1,"-"),"")</f>
        <v/>
      </c>
      <c r="BL162" s="98" t="str">
        <f t="shared" ref="BL162" si="814">IF(C162="X",IF(AN162="","Afectat sau NU?",IF(AN162="DA",((AG162+AH162)-(Z162+AA162))*24,"Nu a fost afectat producator/consumator")),"")</f>
        <v/>
      </c>
      <c r="BM162" s="96" t="str">
        <f t="shared" ref="BM162" si="815">IF(C162="X",IF(AN162&lt;&gt;"DA","-",IF(AND(AN162="DA",BL162&lt;=0),LEN(TRIM(V162))-LEN(SUBSTITUTE(V162,CHAR(44),""))+1+LEN(TRIM(U162))-LEN(SUBSTITUTE(U162,CHAR(44),""))+1,0)),"")</f>
        <v/>
      </c>
      <c r="BN162" s="97" t="str">
        <f t="shared" ref="BN162" si="816">IF(C162="X",IF(AN162="DA",LEN(TRIM(V162))-LEN(SUBSTITUTE(V162,CHAR(44),""))+1+LEN(TRIM(U162))-LEN(SUBSTITUTE(U162,CHAR(44),""))+1,"-"),"")</f>
        <v/>
      </c>
    </row>
    <row r="163" spans="1:66" s="10" customFormat="1" ht="29.25" thickBot="1" x14ac:dyDescent="0.3">
      <c r="A163" s="90">
        <f t="shared" si="780"/>
        <v>148</v>
      </c>
      <c r="B163" s="91" t="s">
        <v>81</v>
      </c>
      <c r="C163" s="91" t="s">
        <v>88</v>
      </c>
      <c r="D163" s="92" t="s">
        <v>616</v>
      </c>
      <c r="E163" s="91">
        <v>64924</v>
      </c>
      <c r="F163" s="91" t="s">
        <v>613</v>
      </c>
      <c r="G163" s="91" t="s">
        <v>527</v>
      </c>
      <c r="H163" s="93">
        <v>562663.42000000004</v>
      </c>
      <c r="I163" s="93">
        <v>487853.33</v>
      </c>
      <c r="J163" s="93">
        <v>562663.42000000004</v>
      </c>
      <c r="K163" s="93">
        <v>487853.33</v>
      </c>
      <c r="L163" s="91" t="s">
        <v>88</v>
      </c>
      <c r="M163" s="91" t="s">
        <v>88</v>
      </c>
      <c r="N163" s="91" t="s">
        <v>611</v>
      </c>
      <c r="O163" s="91" t="s">
        <v>612</v>
      </c>
      <c r="P163" s="91" t="s">
        <v>88</v>
      </c>
      <c r="Q163" s="91" t="s">
        <v>88</v>
      </c>
      <c r="R163" s="91" t="s">
        <v>88</v>
      </c>
      <c r="S163" s="91" t="s">
        <v>88</v>
      </c>
      <c r="T163" s="91" t="s">
        <v>97</v>
      </c>
      <c r="U163" s="91" t="s">
        <v>617</v>
      </c>
      <c r="V163" s="91" t="s">
        <v>614</v>
      </c>
      <c r="W163" s="94" t="s">
        <v>88</v>
      </c>
      <c r="X163" s="82">
        <v>44587</v>
      </c>
      <c r="Y163" s="81">
        <v>0.5</v>
      </c>
      <c r="Z163" s="82">
        <v>44587</v>
      </c>
      <c r="AA163" s="81">
        <v>0.58333333333333337</v>
      </c>
      <c r="AB163" s="91" t="s">
        <v>91</v>
      </c>
      <c r="AC163" s="91" t="s">
        <v>370</v>
      </c>
      <c r="AD163" s="134"/>
      <c r="AE163" s="306">
        <v>44587</v>
      </c>
      <c r="AF163" s="307">
        <v>0.5</v>
      </c>
      <c r="AG163" s="308">
        <v>44587</v>
      </c>
      <c r="AH163" s="307">
        <v>0.5625</v>
      </c>
      <c r="AI163" s="308">
        <v>44587</v>
      </c>
      <c r="AJ163" s="307">
        <v>0.51388888888888895</v>
      </c>
      <c r="AK163" s="308">
        <v>44587</v>
      </c>
      <c r="AL163" s="307">
        <v>0.50972222222222219</v>
      </c>
      <c r="AM163" s="309" t="s">
        <v>615</v>
      </c>
      <c r="AN163" s="309" t="s">
        <v>372</v>
      </c>
      <c r="AO163" s="104"/>
      <c r="AP163" s="83"/>
      <c r="AQ163" s="67"/>
      <c r="AR163" s="98">
        <f t="shared" ref="AR163" si="817">IF(B163="X",IF(AN163="","Afectat sau NU?",IF(AN163="DA",IF(((AK163+AL163)-(AE163+AF163))*24&lt;-720,"Neinformat",((AK163+AL163)-(AE163+AF163))*24),"Nu a fost afectat producator/consumator")),"")</f>
        <v>0.2333333333954215</v>
      </c>
      <c r="AS163" s="313">
        <f t="shared" ref="AS163" si="818">IF(B163="X",IF(AN163="DA",IF(AR163&lt;6,LEN(TRIM(V163))-LEN(SUBSTITUTE(V163,CHAR(44),""))+1,0),"-"),"")</f>
        <v>1</v>
      </c>
      <c r="AT163" s="314">
        <f t="shared" ref="AT163" si="819">IF(B163="X",IF(AN163="DA",LEN(TRIM(V163))-LEN(SUBSTITUTE(V163,CHAR(44),""))+1,"-"),"")</f>
        <v>1</v>
      </c>
      <c r="AU163" s="98">
        <f t="shared" ref="AU163" si="820">IF(B163="X",IF(AN163="","Afectat sau NU?",IF(AN163="DA",IF(((AI163+AJ163)-(AE163+AF163))*24&lt;-720,"Neinformat",((AI163+AJ163)-(AE163+AF163))*24),"Nu a fost afectat producator/consumator")),"")</f>
        <v>0.33333333337213844</v>
      </c>
      <c r="AV163" s="313">
        <f t="shared" ref="AV163" si="821">IF(B163="X",IF(AN163="DA",IF(AU163&lt;6,LEN(TRIM(U163))-LEN(SUBSTITUTE(U163,CHAR(44),""))+1,0),"-"),"")</f>
        <v>2</v>
      </c>
      <c r="AW163" s="314">
        <f t="shared" ref="AW163" si="822">IF(B163="X",IF(AN163="DA",LEN(TRIM(U163))-LEN(SUBSTITUTE(U163,CHAR(44),""))+1,"-"),"")</f>
        <v>2</v>
      </c>
      <c r="AX163" s="98">
        <f t="shared" ref="AX163" si="823">IF(B163="X",IF(AN163="","Afectat sau NU?",IF(AN163="DA",((AG163+AH163)-(AE163+AF163))*24,"Nu a fost afectat producator/consumator")),"")</f>
        <v>1.5</v>
      </c>
      <c r="AY163" s="313">
        <f t="shared" ref="AY163" si="824">IF(B163="X",IF(AN163="DA",IF(AX163&gt;24,IF(BA163="NU",0,LEN(TRIM(V163))-LEN(SUBSTITUTE(V163,CHAR(44),""))+1),0),"-"),"")</f>
        <v>0</v>
      </c>
      <c r="AZ163" s="314">
        <f t="shared" ref="AZ163" si="825">IF(B163="X",IF(AN163="DA",IF(AX163&gt;24,LEN(TRIM(V163))-LEN(SUBSTITUTE(V163,CHAR(44),""))+1,0),"-"),"")</f>
        <v>0</v>
      </c>
      <c r="BA163" s="57"/>
      <c r="BB163" s="57"/>
      <c r="BC163" s="57"/>
      <c r="BD163" s="57"/>
      <c r="BE163" s="57"/>
      <c r="BF163" s="98" t="str">
        <f t="shared" ref="BF163" si="826">IF(C163="X",IF(AN163="","Afectat sau NU?",IF(AN163="DA",IF(AK163="","Neinformat",NETWORKDAYS(AK163+AL163,AE163+AF163,$BS$2:$BS$14)-2),"Nu a fost afectat producator/consumator")),"")</f>
        <v/>
      </c>
      <c r="BG163" s="96" t="str">
        <f t="shared" ref="BG163" si="827">IF(C163="X",IF(AN163="DA",IF(AND(BF163&gt;=5,AK163&lt;&gt;""),LEN(TRIM(V163))-LEN(SUBSTITUTE(V163,CHAR(44),""))+1,0),"-"),"")</f>
        <v/>
      </c>
      <c r="BH163" s="97" t="str">
        <f t="shared" ref="BH163" si="828">IF(C163="X",IF(AN163="DA",LEN(TRIM(V163))-LEN(SUBSTITUTE(V163,CHAR(44),""))+1,"-"),"")</f>
        <v/>
      </c>
      <c r="BI163" s="98" t="str">
        <f t="shared" ref="BI163" si="829">IF(C163="X",IF(AN163="","Afectat sau NU?",IF(AN163="DA",IF(AI163="","Neinformat",NETWORKDAYS(AI163+AJ163,AE163+AF163,$BS$2:$BS$14)-2),"Nu a fost afectat producator/consumator")),"")</f>
        <v/>
      </c>
      <c r="BJ163" s="96" t="str">
        <f t="shared" ref="BJ163" si="830">IF(C163="X",IF(AN163="DA",IF(AND(BI163&gt;=5,AI163&lt;&gt;""),LEN(TRIM(U163))-LEN(SUBSTITUTE(U163,CHAR(44),""))+1,0),"-"),"")</f>
        <v/>
      </c>
      <c r="BK163" s="97" t="str">
        <f t="shared" ref="BK163" si="831">IF(C163="X",IF(AN163="DA",LEN(TRIM(U163))-LEN(SUBSTITUTE(U163,CHAR(44),""))+1,"-"),"")</f>
        <v/>
      </c>
      <c r="BL163" s="98" t="str">
        <f t="shared" ref="BL163" si="832">IF(C163="X",IF(AN163="","Afectat sau NU?",IF(AN163="DA",((AG163+AH163)-(Z163+AA163))*24,"Nu a fost afectat producator/consumator")),"")</f>
        <v/>
      </c>
      <c r="BM163" s="96" t="str">
        <f t="shared" ref="BM163" si="833">IF(C163="X",IF(AN163&lt;&gt;"DA","-",IF(AND(AN163="DA",BL163&lt;=0),LEN(TRIM(V163))-LEN(SUBSTITUTE(V163,CHAR(44),""))+1+LEN(TRIM(U163))-LEN(SUBSTITUTE(U163,CHAR(44),""))+1,0)),"")</f>
        <v/>
      </c>
      <c r="BN163" s="97" t="str">
        <f t="shared" ref="BN163" si="834">IF(C163="X",IF(AN163="DA",LEN(TRIM(V163))-LEN(SUBSTITUTE(V163,CHAR(44),""))+1+LEN(TRIM(U163))-LEN(SUBSTITUTE(U163,CHAR(44),""))+1,"-"),"")</f>
        <v/>
      </c>
    </row>
    <row r="164" spans="1:66" s="10" customFormat="1" ht="29.25" thickBot="1" x14ac:dyDescent="0.3">
      <c r="A164" s="90">
        <f t="shared" si="780"/>
        <v>149</v>
      </c>
      <c r="B164" s="91" t="s">
        <v>81</v>
      </c>
      <c r="C164" s="91" t="s">
        <v>88</v>
      </c>
      <c r="D164" s="92" t="s">
        <v>616</v>
      </c>
      <c r="E164" s="91">
        <v>64924</v>
      </c>
      <c r="F164" s="91" t="s">
        <v>613</v>
      </c>
      <c r="G164" s="91" t="s">
        <v>527</v>
      </c>
      <c r="H164" s="93">
        <v>562663.42000000004</v>
      </c>
      <c r="I164" s="93">
        <v>487853.33</v>
      </c>
      <c r="J164" s="93">
        <v>562663.42000000004</v>
      </c>
      <c r="K164" s="93">
        <v>487853.33</v>
      </c>
      <c r="L164" s="91" t="s">
        <v>88</v>
      </c>
      <c r="M164" s="91" t="s">
        <v>88</v>
      </c>
      <c r="N164" s="91" t="s">
        <v>611</v>
      </c>
      <c r="O164" s="91" t="s">
        <v>612</v>
      </c>
      <c r="P164" s="91" t="s">
        <v>88</v>
      </c>
      <c r="Q164" s="91" t="s">
        <v>88</v>
      </c>
      <c r="R164" s="91" t="s">
        <v>88</v>
      </c>
      <c r="S164" s="91" t="s">
        <v>88</v>
      </c>
      <c r="T164" s="91" t="s">
        <v>97</v>
      </c>
      <c r="U164" s="91" t="s">
        <v>617</v>
      </c>
      <c r="V164" s="91" t="s">
        <v>614</v>
      </c>
      <c r="W164" s="94" t="s">
        <v>88</v>
      </c>
      <c r="X164" s="82">
        <v>44592</v>
      </c>
      <c r="Y164" s="81">
        <v>0.5</v>
      </c>
      <c r="Z164" s="82">
        <v>44592</v>
      </c>
      <c r="AA164" s="81">
        <v>0.58333333333333337</v>
      </c>
      <c r="AB164" s="91" t="s">
        <v>91</v>
      </c>
      <c r="AC164" s="91" t="s">
        <v>370</v>
      </c>
      <c r="AD164" s="134"/>
      <c r="AE164" s="306">
        <v>44592</v>
      </c>
      <c r="AF164" s="307">
        <v>0.5</v>
      </c>
      <c r="AG164" s="308">
        <v>44592</v>
      </c>
      <c r="AH164" s="307">
        <v>0.5625</v>
      </c>
      <c r="AI164" s="308">
        <v>44592</v>
      </c>
      <c r="AJ164" s="307">
        <v>0.51180555555555551</v>
      </c>
      <c r="AK164" s="308">
        <v>44592</v>
      </c>
      <c r="AL164" s="307">
        <v>0.50486111111111109</v>
      </c>
      <c r="AM164" s="309" t="s">
        <v>618</v>
      </c>
      <c r="AN164" s="309" t="s">
        <v>372</v>
      </c>
      <c r="AO164" s="104"/>
      <c r="AP164" s="83"/>
      <c r="AQ164" s="67"/>
      <c r="AR164" s="98">
        <f t="shared" ref="AR164" si="835">IF(B164="X",IF(AN164="","Afectat sau NU?",IF(AN164="DA",IF(((AK164+AL164)-(AE164+AF164))*24&lt;-720,"Neinformat",((AK164+AL164)-(AE164+AF164))*24),"Nu a fost afectat producator/consumator")),"")</f>
        <v>0.11666666669771075</v>
      </c>
      <c r="AS164" s="313">
        <f t="shared" ref="AS164" si="836">IF(B164="X",IF(AN164="DA",IF(AR164&lt;6,LEN(TRIM(V164))-LEN(SUBSTITUTE(V164,CHAR(44),""))+1,0),"-"),"")</f>
        <v>1</v>
      </c>
      <c r="AT164" s="314">
        <f t="shared" ref="AT164" si="837">IF(B164="X",IF(AN164="DA",LEN(TRIM(V164))-LEN(SUBSTITUTE(V164,CHAR(44),""))+1,"-"),"")</f>
        <v>1</v>
      </c>
      <c r="AU164" s="98">
        <f t="shared" ref="AU164" si="838">IF(B164="X",IF(AN164="","Afectat sau NU?",IF(AN164="DA",IF(((AI164+AJ164)-(AE164+AF164))*24&lt;-720,"Neinformat",((AI164+AJ164)-(AE164+AF164))*24),"Nu a fost afectat producator/consumator")),"")</f>
        <v>0.28333333338377997</v>
      </c>
      <c r="AV164" s="313">
        <f t="shared" ref="AV164" si="839">IF(B164="X",IF(AN164="DA",IF(AU164&lt;6,LEN(TRIM(U164))-LEN(SUBSTITUTE(U164,CHAR(44),""))+1,0),"-"),"")</f>
        <v>2</v>
      </c>
      <c r="AW164" s="314">
        <f t="shared" ref="AW164" si="840">IF(B164="X",IF(AN164="DA",LEN(TRIM(U164))-LEN(SUBSTITUTE(U164,CHAR(44),""))+1,"-"),"")</f>
        <v>2</v>
      </c>
      <c r="AX164" s="98">
        <f t="shared" ref="AX164" si="841">IF(B164="X",IF(AN164="","Afectat sau NU?",IF(AN164="DA",((AG164+AH164)-(AE164+AF164))*24,"Nu a fost afectat producator/consumator")),"")</f>
        <v>1.5</v>
      </c>
      <c r="AY164" s="313">
        <f t="shared" ref="AY164" si="842">IF(B164="X",IF(AN164="DA",IF(AX164&gt;24,IF(BA164="NU",0,LEN(TRIM(V164))-LEN(SUBSTITUTE(V164,CHAR(44),""))+1),0),"-"),"")</f>
        <v>0</v>
      </c>
      <c r="AZ164" s="314">
        <f t="shared" ref="AZ164" si="843">IF(B164="X",IF(AN164="DA",IF(AX164&gt;24,LEN(TRIM(V164))-LEN(SUBSTITUTE(V164,CHAR(44),""))+1,0),"-"),"")</f>
        <v>0</v>
      </c>
      <c r="BA164" s="57"/>
      <c r="BB164" s="57"/>
      <c r="BC164" s="57"/>
      <c r="BD164" s="57"/>
      <c r="BE164" s="57"/>
      <c r="BF164" s="98" t="str">
        <f t="shared" ref="BF164" si="844">IF(C164="X",IF(AN164="","Afectat sau NU?",IF(AN164="DA",IF(AK164="","Neinformat",NETWORKDAYS(AK164+AL164,AE164+AF164,$BS$2:$BS$14)-2),"Nu a fost afectat producator/consumator")),"")</f>
        <v/>
      </c>
      <c r="BG164" s="96" t="str">
        <f t="shared" ref="BG164" si="845">IF(C164="X",IF(AN164="DA",IF(AND(BF164&gt;=5,AK164&lt;&gt;""),LEN(TRIM(V164))-LEN(SUBSTITUTE(V164,CHAR(44),""))+1,0),"-"),"")</f>
        <v/>
      </c>
      <c r="BH164" s="97" t="str">
        <f t="shared" ref="BH164" si="846">IF(C164="X",IF(AN164="DA",LEN(TRIM(V164))-LEN(SUBSTITUTE(V164,CHAR(44),""))+1,"-"),"")</f>
        <v/>
      </c>
      <c r="BI164" s="98" t="str">
        <f t="shared" ref="BI164" si="847">IF(C164="X",IF(AN164="","Afectat sau NU?",IF(AN164="DA",IF(AI164="","Neinformat",NETWORKDAYS(AI164+AJ164,AE164+AF164,$BS$2:$BS$14)-2),"Nu a fost afectat producator/consumator")),"")</f>
        <v/>
      </c>
      <c r="BJ164" s="96" t="str">
        <f t="shared" ref="BJ164" si="848">IF(C164="X",IF(AN164="DA",IF(AND(BI164&gt;=5,AI164&lt;&gt;""),LEN(TRIM(U164))-LEN(SUBSTITUTE(U164,CHAR(44),""))+1,0),"-"),"")</f>
        <v/>
      </c>
      <c r="BK164" s="97" t="str">
        <f t="shared" ref="BK164" si="849">IF(C164="X",IF(AN164="DA",LEN(TRIM(U164))-LEN(SUBSTITUTE(U164,CHAR(44),""))+1,"-"),"")</f>
        <v/>
      </c>
      <c r="BL164" s="98" t="str">
        <f t="shared" ref="BL164" si="850">IF(C164="X",IF(AN164="","Afectat sau NU?",IF(AN164="DA",((AG164+AH164)-(Z164+AA164))*24,"Nu a fost afectat producator/consumator")),"")</f>
        <v/>
      </c>
      <c r="BM164" s="96" t="str">
        <f t="shared" ref="BM164" si="851">IF(C164="X",IF(AN164&lt;&gt;"DA","-",IF(AND(AN164="DA",BL164&lt;=0),LEN(TRIM(V164))-LEN(SUBSTITUTE(V164,CHAR(44),""))+1+LEN(TRIM(U164))-LEN(SUBSTITUTE(U164,CHAR(44),""))+1,0)),"")</f>
        <v/>
      </c>
      <c r="BN164" s="97" t="str">
        <f t="shared" ref="BN164" si="852">IF(C164="X",IF(AN164="DA",LEN(TRIM(V164))-LEN(SUBSTITUTE(V164,CHAR(44),""))+1+LEN(TRIM(U164))-LEN(SUBSTITUTE(U164,CHAR(44),""))+1,"-"),"")</f>
        <v/>
      </c>
    </row>
    <row r="165" spans="1:66" s="10" customFormat="1" ht="157.5" thickBot="1" x14ac:dyDescent="0.3">
      <c r="A165" s="90">
        <f t="shared" si="780"/>
        <v>150</v>
      </c>
      <c r="B165" s="91" t="s">
        <v>81</v>
      </c>
      <c r="C165" s="91" t="s">
        <v>88</v>
      </c>
      <c r="D165" s="92" t="s">
        <v>622</v>
      </c>
      <c r="E165" s="91">
        <v>78150</v>
      </c>
      <c r="F165" s="91" t="s">
        <v>619</v>
      </c>
      <c r="G165" s="91" t="s">
        <v>539</v>
      </c>
      <c r="H165" s="93">
        <v>340436.99</v>
      </c>
      <c r="I165" s="93">
        <v>369302.53</v>
      </c>
      <c r="J165" s="93">
        <v>340436.99</v>
      </c>
      <c r="K165" s="93">
        <v>369302.53</v>
      </c>
      <c r="L165" s="91" t="s">
        <v>88</v>
      </c>
      <c r="M165" s="91" t="s">
        <v>88</v>
      </c>
      <c r="N165" s="91" t="s">
        <v>620</v>
      </c>
      <c r="O165" s="91" t="s">
        <v>619</v>
      </c>
      <c r="P165" s="91" t="s">
        <v>88</v>
      </c>
      <c r="Q165" s="91" t="s">
        <v>88</v>
      </c>
      <c r="R165" s="91" t="s">
        <v>88</v>
      </c>
      <c r="S165" s="91" t="s">
        <v>88</v>
      </c>
      <c r="T165" s="91" t="s">
        <v>113</v>
      </c>
      <c r="U165" s="91" t="s">
        <v>621</v>
      </c>
      <c r="V165" s="91" t="s">
        <v>209</v>
      </c>
      <c r="W165" s="94" t="s">
        <v>88</v>
      </c>
      <c r="X165" s="82">
        <v>44592</v>
      </c>
      <c r="Y165" s="81">
        <v>0.92708333333333337</v>
      </c>
      <c r="Z165" s="82">
        <v>44593</v>
      </c>
      <c r="AA165" s="81">
        <v>0.25</v>
      </c>
      <c r="AB165" s="91" t="s">
        <v>124</v>
      </c>
      <c r="AC165" s="91" t="s">
        <v>370</v>
      </c>
      <c r="AD165" s="134"/>
      <c r="AE165" s="306">
        <v>44592</v>
      </c>
      <c r="AF165" s="307">
        <v>0.92708333333333337</v>
      </c>
      <c r="AG165" s="308">
        <v>44593</v>
      </c>
      <c r="AH165" s="307">
        <v>0.27083333333333331</v>
      </c>
      <c r="AI165" s="308">
        <v>44592</v>
      </c>
      <c r="AJ165" s="307">
        <v>0.98749999999999993</v>
      </c>
      <c r="AK165" s="308">
        <v>44592</v>
      </c>
      <c r="AL165" s="307">
        <v>0.9784722222222223</v>
      </c>
      <c r="AM165" s="309" t="s">
        <v>88</v>
      </c>
      <c r="AN165" s="309" t="s">
        <v>372</v>
      </c>
      <c r="AO165" s="104"/>
      <c r="AP165" s="83"/>
      <c r="AQ165" s="67"/>
      <c r="AR165" s="98">
        <f t="shared" ref="AR165" si="853">IF(B165="X",IF(AN165="","Afectat sau NU?",IF(AN165="DA",IF(((AK165+AL165)-(AE165+AF165))*24&lt;-720,"Neinformat",((AK165+AL165)-(AE165+AF165))*24),"Nu a fost afectat producator/consumator")),"")</f>
        <v>1.2333333333372138</v>
      </c>
      <c r="AS165" s="313">
        <f t="shared" ref="AS165" si="854">IF(B165="X",IF(AN165="DA",IF(AR165&lt;6,LEN(TRIM(V165))-LEN(SUBSTITUTE(V165,CHAR(44),""))+1,0),"-"),"")</f>
        <v>1</v>
      </c>
      <c r="AT165" s="314">
        <f t="shared" ref="AT165" si="855">IF(B165="X",IF(AN165="DA",LEN(TRIM(V165))-LEN(SUBSTITUTE(V165,CHAR(44),""))+1,"-"),"")</f>
        <v>1</v>
      </c>
      <c r="AU165" s="98">
        <f t="shared" ref="AU165" si="856">IF(B165="X",IF(AN165="","Afectat sau NU?",IF(AN165="DA",IF(((AI165+AJ165)-(AE165+AF165))*24&lt;-720,"Neinformat",((AI165+AJ165)-(AE165+AF165))*24),"Nu a fost afectat producator/consumator")),"")</f>
        <v>1.4500000000116415</v>
      </c>
      <c r="AV165" s="313">
        <f t="shared" ref="AV165" si="857">IF(B165="X",IF(AN165="DA",IF(AU165&lt;6,LEN(TRIM(U165))-LEN(SUBSTITUTE(U165,CHAR(44),""))+1,0),"-"),"")</f>
        <v>34</v>
      </c>
      <c r="AW165" s="314">
        <f t="shared" ref="AW165" si="858">IF(B165="X",IF(AN165="DA",LEN(TRIM(U165))-LEN(SUBSTITUTE(U165,CHAR(44),""))+1,"-"),"")</f>
        <v>34</v>
      </c>
      <c r="AX165" s="98">
        <f t="shared" ref="AX165" si="859">IF(B165="X",IF(AN165="","Afectat sau NU?",IF(AN165="DA",((AG165+AH165)-(AE165+AF165))*24,"Nu a fost afectat producator/consumator")),"")</f>
        <v>8.25</v>
      </c>
      <c r="AY165" s="313">
        <f t="shared" ref="AY165" si="860">IF(B165="X",IF(AN165="DA",IF(AX165&gt;24,IF(BA165="NU",0,LEN(TRIM(V165))-LEN(SUBSTITUTE(V165,CHAR(44),""))+1),0),"-"),"")</f>
        <v>0</v>
      </c>
      <c r="AZ165" s="314">
        <f t="shared" ref="AZ165" si="861">IF(B165="X",IF(AN165="DA",IF(AX165&gt;24,LEN(TRIM(V165))-LEN(SUBSTITUTE(V165,CHAR(44),""))+1,0),"-"),"")</f>
        <v>0</v>
      </c>
      <c r="BA165" s="57"/>
      <c r="BB165" s="57"/>
      <c r="BC165" s="57"/>
      <c r="BD165" s="57"/>
      <c r="BE165" s="57"/>
      <c r="BF165" s="98" t="str">
        <f t="shared" ref="BF165" si="862">IF(C165="X",IF(AN165="","Afectat sau NU?",IF(AN165="DA",IF(AK165="","Neinformat",NETWORKDAYS(AK165+AL165,AE165+AF165,$BS$2:$BS$14)-2),"Nu a fost afectat producator/consumator")),"")</f>
        <v/>
      </c>
      <c r="BG165" s="96" t="str">
        <f t="shared" ref="BG165" si="863">IF(C165="X",IF(AN165="DA",IF(AND(BF165&gt;=5,AK165&lt;&gt;""),LEN(TRIM(V165))-LEN(SUBSTITUTE(V165,CHAR(44),""))+1,0),"-"),"")</f>
        <v/>
      </c>
      <c r="BH165" s="97" t="str">
        <f t="shared" ref="BH165" si="864">IF(C165="X",IF(AN165="DA",LEN(TRIM(V165))-LEN(SUBSTITUTE(V165,CHAR(44),""))+1,"-"),"")</f>
        <v/>
      </c>
      <c r="BI165" s="98" t="str">
        <f t="shared" ref="BI165" si="865">IF(C165="X",IF(AN165="","Afectat sau NU?",IF(AN165="DA",IF(AI165="","Neinformat",NETWORKDAYS(AI165+AJ165,AE165+AF165,$BS$2:$BS$14)-2),"Nu a fost afectat producator/consumator")),"")</f>
        <v/>
      </c>
      <c r="BJ165" s="96" t="str">
        <f t="shared" ref="BJ165" si="866">IF(C165="X",IF(AN165="DA",IF(AND(BI165&gt;=5,AI165&lt;&gt;""),LEN(TRIM(U165))-LEN(SUBSTITUTE(U165,CHAR(44),""))+1,0),"-"),"")</f>
        <v/>
      </c>
      <c r="BK165" s="97" t="str">
        <f t="shared" ref="BK165" si="867">IF(C165="X",IF(AN165="DA",LEN(TRIM(U165))-LEN(SUBSTITUTE(U165,CHAR(44),""))+1,"-"),"")</f>
        <v/>
      </c>
      <c r="BL165" s="98" t="str">
        <f t="shared" ref="BL165" si="868">IF(C165="X",IF(AN165="","Afectat sau NU?",IF(AN165="DA",((AG165+AH165)-(Z165+AA165))*24,"Nu a fost afectat producator/consumator")),"")</f>
        <v/>
      </c>
      <c r="BM165" s="96" t="str">
        <f t="shared" ref="BM165" si="869">IF(C165="X",IF(AN165&lt;&gt;"DA","-",IF(AND(AN165="DA",BL165&lt;=0),LEN(TRIM(V165))-LEN(SUBSTITUTE(V165,CHAR(44),""))+1+LEN(TRIM(U165))-LEN(SUBSTITUTE(U165,CHAR(44),""))+1,0)),"")</f>
        <v/>
      </c>
      <c r="BN165" s="97" t="str">
        <f t="shared" ref="BN165" si="870">IF(C165="X",IF(AN165="DA",LEN(TRIM(V165))-LEN(SUBSTITUTE(V165,CHAR(44),""))+1+LEN(TRIM(U165))-LEN(SUBSTITUTE(U165,CHAR(44),""))+1,"-"),"")</f>
        <v/>
      </c>
    </row>
    <row r="166" spans="1:66" s="10" customFormat="1" ht="214.5" thickBot="1" x14ac:dyDescent="0.3">
      <c r="A166" s="90">
        <f t="shared" si="780"/>
        <v>151</v>
      </c>
      <c r="B166" s="91" t="s">
        <v>81</v>
      </c>
      <c r="C166" s="91" t="s">
        <v>88</v>
      </c>
      <c r="D166" s="92" t="s">
        <v>623</v>
      </c>
      <c r="E166" s="91">
        <v>9468</v>
      </c>
      <c r="F166" s="91" t="s">
        <v>629</v>
      </c>
      <c r="G166" s="91" t="s">
        <v>200</v>
      </c>
      <c r="H166" s="93">
        <v>231295.85</v>
      </c>
      <c r="I166" s="93">
        <v>563235.91</v>
      </c>
      <c r="J166" s="93">
        <v>231295.85</v>
      </c>
      <c r="K166" s="93">
        <v>563235.91</v>
      </c>
      <c r="L166" s="91" t="s">
        <v>88</v>
      </c>
      <c r="M166" s="91" t="s">
        <v>88</v>
      </c>
      <c r="N166" s="91" t="s">
        <v>624</v>
      </c>
      <c r="O166" s="91" t="s">
        <v>625</v>
      </c>
      <c r="P166" s="91" t="s">
        <v>88</v>
      </c>
      <c r="Q166" s="91" t="s">
        <v>88</v>
      </c>
      <c r="R166" s="91" t="s">
        <v>88</v>
      </c>
      <c r="S166" s="91" t="s">
        <v>88</v>
      </c>
      <c r="T166" s="91" t="s">
        <v>113</v>
      </c>
      <c r="U166" s="91" t="s">
        <v>628</v>
      </c>
      <c r="V166" s="91" t="s">
        <v>142</v>
      </c>
      <c r="W166" s="94" t="s">
        <v>88</v>
      </c>
      <c r="X166" s="82">
        <v>44614</v>
      </c>
      <c r="Y166" s="81">
        <v>0.45</v>
      </c>
      <c r="Z166" s="82">
        <v>44614</v>
      </c>
      <c r="AA166" s="81">
        <v>0.625</v>
      </c>
      <c r="AB166" s="91" t="s">
        <v>200</v>
      </c>
      <c r="AC166" s="91" t="s">
        <v>370</v>
      </c>
      <c r="AD166" s="134"/>
      <c r="AE166" s="306">
        <v>44614</v>
      </c>
      <c r="AF166" s="307">
        <v>0.45</v>
      </c>
      <c r="AG166" s="308">
        <v>44614</v>
      </c>
      <c r="AH166" s="307">
        <v>0.4861111111111111</v>
      </c>
      <c r="AI166" s="308">
        <v>44614</v>
      </c>
      <c r="AJ166" s="307">
        <v>0.45902777777777781</v>
      </c>
      <c r="AK166" s="308">
        <v>44614</v>
      </c>
      <c r="AL166" s="307">
        <v>0.4513888888888889</v>
      </c>
      <c r="AM166" s="309" t="s">
        <v>626</v>
      </c>
      <c r="AN166" s="309" t="s">
        <v>419</v>
      </c>
      <c r="AO166" s="104"/>
      <c r="AP166" s="83"/>
      <c r="AQ166" s="67"/>
      <c r="AR166" s="98" t="str">
        <f t="shared" ref="AR166" si="871">IF(B166="X",IF(AN166="","Afectat sau NU?",IF(AN166="DA",IF(((AK166+AL166)-(AE166+AF166))*24&lt;-720,"Neinformat",((AK166+AL166)-(AE166+AF166))*24),"Nu a fost afectat producator/consumator")),"")</f>
        <v>Nu a fost afectat producator/consumator</v>
      </c>
      <c r="AS166" s="313" t="str">
        <f t="shared" ref="AS166" si="872">IF(B166="X",IF(AN166="DA",IF(AR166&lt;6,LEN(TRIM(V166))-LEN(SUBSTITUTE(V166,CHAR(44),""))+1,0),"-"),"")</f>
        <v>-</v>
      </c>
      <c r="AT166" s="314" t="str">
        <f t="shared" ref="AT166" si="873">IF(B166="X",IF(AN166="DA",LEN(TRIM(V166))-LEN(SUBSTITUTE(V166,CHAR(44),""))+1,"-"),"")</f>
        <v>-</v>
      </c>
      <c r="AU166" s="98" t="str">
        <f t="shared" ref="AU166" si="874">IF(B166="X",IF(AN166="","Afectat sau NU?",IF(AN166="DA",IF(((AI166+AJ166)-(AE166+AF166))*24&lt;-720,"Neinformat",((AI166+AJ166)-(AE166+AF166))*24),"Nu a fost afectat producator/consumator")),"")</f>
        <v>Nu a fost afectat producator/consumator</v>
      </c>
      <c r="AV166" s="313" t="str">
        <f t="shared" ref="AV166" si="875">IF(B166="X",IF(AN166="DA",IF(AU166&lt;6,LEN(TRIM(U166))-LEN(SUBSTITUTE(U166,CHAR(44),""))+1,0),"-"),"")</f>
        <v>-</v>
      </c>
      <c r="AW166" s="314" t="str">
        <f t="shared" ref="AW166" si="876">IF(B166="X",IF(AN166="DA",LEN(TRIM(U166))-LEN(SUBSTITUTE(U166,CHAR(44),""))+1,"-"),"")</f>
        <v>-</v>
      </c>
      <c r="AX166" s="98" t="str">
        <f t="shared" ref="AX166" si="877">IF(B166="X",IF(AN166="","Afectat sau NU?",IF(AN166="DA",((AG166+AH166)-(AE166+AF166))*24,"Nu a fost afectat producator/consumator")),"")</f>
        <v>Nu a fost afectat producator/consumator</v>
      </c>
      <c r="AY166" s="313" t="str">
        <f t="shared" ref="AY166" si="878">IF(B166="X",IF(AN166="DA",IF(AX166&gt;24,IF(BA166="NU",0,LEN(TRIM(V166))-LEN(SUBSTITUTE(V166,CHAR(44),""))+1),0),"-"),"")</f>
        <v>-</v>
      </c>
      <c r="AZ166" s="314" t="str">
        <f t="shared" ref="AZ166" si="879">IF(B166="X",IF(AN166="DA",IF(AX166&gt;24,LEN(TRIM(V166))-LEN(SUBSTITUTE(V166,CHAR(44),""))+1,0),"-"),"")</f>
        <v>-</v>
      </c>
      <c r="BA166" s="57"/>
      <c r="BB166" s="57"/>
      <c r="BC166" s="57"/>
      <c r="BD166" s="57"/>
      <c r="BE166" s="57"/>
      <c r="BF166" s="98" t="str">
        <f t="shared" ref="BF166" si="880">IF(C166="X",IF(AN166="","Afectat sau NU?",IF(AN166="DA",IF(AK166="","Neinformat",NETWORKDAYS(AK166+AL166,AE166+AF166,$BS$2:$BS$14)-2),"Nu a fost afectat producator/consumator")),"")</f>
        <v/>
      </c>
      <c r="BG166" s="96" t="str">
        <f t="shared" ref="BG166" si="881">IF(C166="X",IF(AN166="DA",IF(AND(BF166&gt;=5,AK166&lt;&gt;""),LEN(TRIM(V166))-LEN(SUBSTITUTE(V166,CHAR(44),""))+1,0),"-"),"")</f>
        <v/>
      </c>
      <c r="BH166" s="97" t="str">
        <f t="shared" ref="BH166" si="882">IF(C166="X",IF(AN166="DA",LEN(TRIM(V166))-LEN(SUBSTITUTE(V166,CHAR(44),""))+1,"-"),"")</f>
        <v/>
      </c>
      <c r="BI166" s="98" t="str">
        <f t="shared" ref="BI166" si="883">IF(C166="X",IF(AN166="","Afectat sau NU?",IF(AN166="DA",IF(AI166="","Neinformat",NETWORKDAYS(AI166+AJ166,AE166+AF166,$BS$2:$BS$14)-2),"Nu a fost afectat producator/consumator")),"")</f>
        <v/>
      </c>
      <c r="BJ166" s="96" t="str">
        <f t="shared" ref="BJ166" si="884">IF(C166="X",IF(AN166="DA",IF(AND(BI166&gt;=5,AI166&lt;&gt;""),LEN(TRIM(U166))-LEN(SUBSTITUTE(U166,CHAR(44),""))+1,0),"-"),"")</f>
        <v/>
      </c>
      <c r="BK166" s="97" t="str">
        <f t="shared" ref="BK166" si="885">IF(C166="X",IF(AN166="DA",LEN(TRIM(U166))-LEN(SUBSTITUTE(U166,CHAR(44),""))+1,"-"),"")</f>
        <v/>
      </c>
      <c r="BL166" s="98" t="str">
        <f t="shared" ref="BL166" si="886">IF(C166="X",IF(AN166="","Afectat sau NU?",IF(AN166="DA",((AG166+AH166)-(Z166+AA166))*24,"Nu a fost afectat producator/consumator")),"")</f>
        <v/>
      </c>
      <c r="BM166" s="96" t="str">
        <f t="shared" ref="BM166" si="887">IF(C166="X",IF(AN166&lt;&gt;"DA","-",IF(AND(AN166="DA",BL166&lt;=0),LEN(TRIM(V166))-LEN(SUBSTITUTE(V166,CHAR(44),""))+1+LEN(TRIM(U166))-LEN(SUBSTITUTE(U166,CHAR(44),""))+1,0)),"")</f>
        <v/>
      </c>
      <c r="BN166" s="97" t="str">
        <f t="shared" ref="BN166" si="888">IF(C166="X",IF(AN166="DA",LEN(TRIM(V166))-LEN(SUBSTITUTE(V166,CHAR(44),""))+1+LEN(TRIM(U166))-LEN(SUBSTITUTE(U166,CHAR(44),""))+1,"-"),"")</f>
        <v/>
      </c>
    </row>
    <row r="167" spans="1:66" s="10" customFormat="1" ht="15" thickBot="1" x14ac:dyDescent="0.3">
      <c r="A167" s="90">
        <f t="shared" si="780"/>
        <v>152</v>
      </c>
      <c r="B167" s="91" t="s">
        <v>81</v>
      </c>
      <c r="C167" s="91" t="s">
        <v>88</v>
      </c>
      <c r="D167" s="92" t="s">
        <v>637</v>
      </c>
      <c r="E167" s="91">
        <v>170355</v>
      </c>
      <c r="F167" s="91" t="s">
        <v>634</v>
      </c>
      <c r="G167" s="91" t="s">
        <v>633</v>
      </c>
      <c r="H167" s="93">
        <v>408180.69</v>
      </c>
      <c r="I167" s="93">
        <v>379756.52</v>
      </c>
      <c r="J167" s="93">
        <v>408180.69</v>
      </c>
      <c r="K167" s="93">
        <v>379756.52</v>
      </c>
      <c r="L167" s="91" t="s">
        <v>88</v>
      </c>
      <c r="M167" s="91" t="s">
        <v>88</v>
      </c>
      <c r="N167" s="91" t="s">
        <v>88</v>
      </c>
      <c r="O167" s="91" t="s">
        <v>88</v>
      </c>
      <c r="P167" s="91" t="s">
        <v>635</v>
      </c>
      <c r="Q167" s="91" t="s">
        <v>634</v>
      </c>
      <c r="R167" s="91" t="s">
        <v>88</v>
      </c>
      <c r="S167" s="91" t="s">
        <v>88</v>
      </c>
      <c r="T167" s="91" t="s">
        <v>345</v>
      </c>
      <c r="U167" s="91" t="s">
        <v>638</v>
      </c>
      <c r="V167" s="91" t="s">
        <v>346</v>
      </c>
      <c r="W167" s="94" t="s">
        <v>88</v>
      </c>
      <c r="X167" s="82">
        <v>44616</v>
      </c>
      <c r="Y167" s="81">
        <v>0.35416666666666669</v>
      </c>
      <c r="Z167" s="82">
        <v>44616</v>
      </c>
      <c r="AA167" s="81">
        <v>0.75</v>
      </c>
      <c r="AB167" s="91" t="s">
        <v>124</v>
      </c>
      <c r="AC167" s="91" t="s">
        <v>370</v>
      </c>
      <c r="AD167" s="134"/>
      <c r="AE167" s="306">
        <v>44616</v>
      </c>
      <c r="AF167" s="307">
        <v>0.35416666666666669</v>
      </c>
      <c r="AG167" s="308">
        <v>44616</v>
      </c>
      <c r="AH167" s="307">
        <v>0.71875</v>
      </c>
      <c r="AI167" s="308">
        <v>44616</v>
      </c>
      <c r="AJ167" s="307">
        <v>0.42777777777777781</v>
      </c>
      <c r="AK167" s="308">
        <v>44616</v>
      </c>
      <c r="AL167" s="307">
        <v>0.41597222222222219</v>
      </c>
      <c r="AM167" s="309" t="s">
        <v>636</v>
      </c>
      <c r="AN167" s="309" t="s">
        <v>372</v>
      </c>
      <c r="AO167" s="104"/>
      <c r="AP167" s="83"/>
      <c r="AQ167" s="67"/>
      <c r="AR167" s="98">
        <f t="shared" ref="AR167" si="889">IF(B167="X",IF(AN167="","Afectat sau NU?",IF(AN167="DA",IF(((AK167+AL167)-(AE167+AF167))*24&lt;-720,"Neinformat",((AK167+AL167)-(AE167+AF167))*24),"Nu a fost afectat producator/consumator")),"")</f>
        <v>1.4833333334536292</v>
      </c>
      <c r="AS167" s="313">
        <f t="shared" ref="AS167" si="890">IF(B167="X",IF(AN167="DA",IF(AR167&lt;6,LEN(TRIM(V167))-LEN(SUBSTITUTE(V167,CHAR(44),""))+1,0),"-"),"")</f>
        <v>1</v>
      </c>
      <c r="AT167" s="314">
        <f t="shared" ref="AT167" si="891">IF(B167="X",IF(AN167="DA",LEN(TRIM(V167))-LEN(SUBSTITUTE(V167,CHAR(44),""))+1,"-"),"")</f>
        <v>1</v>
      </c>
      <c r="AU167" s="98">
        <f t="shared" ref="AU167" si="892">IF(B167="X",IF(AN167="","Afectat sau NU?",IF(AN167="DA",IF(((AI167+AJ167)-(AE167+AF167))*24&lt;-720,"Neinformat",((AI167+AJ167)-(AE167+AF167))*24),"Nu a fost afectat producator/consumator")),"")</f>
        <v>1.7666666666627862</v>
      </c>
      <c r="AV167" s="313">
        <f t="shared" ref="AV167" si="893">IF(B167="X",IF(AN167="DA",IF(AU167&lt;6,LEN(TRIM(U167))-LEN(SUBSTITUTE(U167,CHAR(44),""))+1,0),"-"),"")</f>
        <v>2</v>
      </c>
      <c r="AW167" s="314">
        <f t="shared" ref="AW167" si="894">IF(B167="X",IF(AN167="DA",LEN(TRIM(U167))-LEN(SUBSTITUTE(U167,CHAR(44),""))+1,"-"),"")</f>
        <v>2</v>
      </c>
      <c r="AX167" s="98">
        <f t="shared" ref="AX167" si="895">IF(B167="X",IF(AN167="","Afectat sau NU?",IF(AN167="DA",((AG167+AH167)-(AE167+AF167))*24,"Nu a fost afectat producator/consumator")),"")</f>
        <v>8.7500000000582077</v>
      </c>
      <c r="AY167" s="313">
        <f t="shared" ref="AY167" si="896">IF(B167="X",IF(AN167="DA",IF(AX167&gt;24,IF(BA167="NU",0,LEN(TRIM(V167))-LEN(SUBSTITUTE(V167,CHAR(44),""))+1),0),"-"),"")</f>
        <v>0</v>
      </c>
      <c r="AZ167" s="314">
        <f t="shared" ref="AZ167" si="897">IF(B167="X",IF(AN167="DA",IF(AX167&gt;24,LEN(TRIM(V167))-LEN(SUBSTITUTE(V167,CHAR(44),""))+1,0),"-"),"")</f>
        <v>0</v>
      </c>
      <c r="BA167" s="57"/>
      <c r="BB167" s="57"/>
      <c r="BC167" s="57"/>
      <c r="BD167" s="57"/>
      <c r="BE167" s="57"/>
      <c r="BF167" s="98" t="str">
        <f t="shared" ref="BF167" si="898">IF(C167="X",IF(AN167="","Afectat sau NU?",IF(AN167="DA",IF(AK167="","Neinformat",NETWORKDAYS(AK167+AL167,AE167+AF167,$BS$2:$BS$14)-2),"Nu a fost afectat producator/consumator")),"")</f>
        <v/>
      </c>
      <c r="BG167" s="96" t="str">
        <f t="shared" ref="BG167" si="899">IF(C167="X",IF(AN167="DA",IF(AND(BF167&gt;=5,AK167&lt;&gt;""),LEN(TRIM(V167))-LEN(SUBSTITUTE(V167,CHAR(44),""))+1,0),"-"),"")</f>
        <v/>
      </c>
      <c r="BH167" s="97" t="str">
        <f t="shared" ref="BH167" si="900">IF(C167="X",IF(AN167="DA",LEN(TRIM(V167))-LEN(SUBSTITUTE(V167,CHAR(44),""))+1,"-"),"")</f>
        <v/>
      </c>
      <c r="BI167" s="98" t="str">
        <f t="shared" ref="BI167" si="901">IF(C167="X",IF(AN167="","Afectat sau NU?",IF(AN167="DA",IF(AI167="","Neinformat",NETWORKDAYS(AI167+AJ167,AE167+AF167,$BS$2:$BS$14)-2),"Nu a fost afectat producator/consumator")),"")</f>
        <v/>
      </c>
      <c r="BJ167" s="96" t="str">
        <f t="shared" ref="BJ167" si="902">IF(C167="X",IF(AN167="DA",IF(AND(BI167&gt;=5,AI167&lt;&gt;""),LEN(TRIM(U167))-LEN(SUBSTITUTE(U167,CHAR(44),""))+1,0),"-"),"")</f>
        <v/>
      </c>
      <c r="BK167" s="97" t="str">
        <f t="shared" ref="BK167" si="903">IF(C167="X",IF(AN167="DA",LEN(TRIM(U167))-LEN(SUBSTITUTE(U167,CHAR(44),""))+1,"-"),"")</f>
        <v/>
      </c>
      <c r="BL167" s="98" t="str">
        <f t="shared" ref="BL167" si="904">IF(C167="X",IF(AN167="","Afectat sau NU?",IF(AN167="DA",((AG167+AH167)-(Z167+AA167))*24,"Nu a fost afectat producator/consumator")),"")</f>
        <v/>
      </c>
      <c r="BM167" s="96" t="str">
        <f t="shared" ref="BM167" si="905">IF(C167="X",IF(AN167&lt;&gt;"DA","-",IF(AND(AN167="DA",BL167&lt;=0),LEN(TRIM(V167))-LEN(SUBSTITUTE(V167,CHAR(44),""))+1+LEN(TRIM(U167))-LEN(SUBSTITUTE(U167,CHAR(44),""))+1,0)),"")</f>
        <v/>
      </c>
      <c r="BN167" s="97" t="str">
        <f t="shared" ref="BN167" si="906">IF(C167="X",IF(AN167="DA",LEN(TRIM(V167))-LEN(SUBSTITUTE(V167,CHAR(44),""))+1+LEN(TRIM(U167))-LEN(SUBSTITUTE(U167,CHAR(44),""))+1,"-"),"")</f>
        <v/>
      </c>
    </row>
    <row r="168" spans="1:66" s="10" customFormat="1" ht="214.5" thickBot="1" x14ac:dyDescent="0.3">
      <c r="A168" s="90">
        <f t="shared" si="780"/>
        <v>153</v>
      </c>
      <c r="B168" s="91" t="s">
        <v>88</v>
      </c>
      <c r="C168" s="91" t="s">
        <v>81</v>
      </c>
      <c r="D168" s="92" t="s">
        <v>639</v>
      </c>
      <c r="E168" s="91">
        <v>179258</v>
      </c>
      <c r="F168" s="91" t="s">
        <v>256</v>
      </c>
      <c r="G168" s="91" t="s">
        <v>203</v>
      </c>
      <c r="H168" s="93">
        <v>576508.11</v>
      </c>
      <c r="I168" s="93">
        <v>328856.90000000002</v>
      </c>
      <c r="J168" s="93">
        <v>576508.11</v>
      </c>
      <c r="K168" s="93">
        <v>328856.90000000002</v>
      </c>
      <c r="L168" s="91" t="s">
        <v>88</v>
      </c>
      <c r="M168" s="91" t="s">
        <v>88</v>
      </c>
      <c r="N168" s="91" t="s">
        <v>640</v>
      </c>
      <c r="O168" s="91" t="s">
        <v>256</v>
      </c>
      <c r="P168" s="91" t="s">
        <v>88</v>
      </c>
      <c r="Q168" s="91" t="s">
        <v>88</v>
      </c>
      <c r="R168" s="91" t="s">
        <v>88</v>
      </c>
      <c r="S168" s="91" t="s">
        <v>88</v>
      </c>
      <c r="T168" s="91" t="s">
        <v>113</v>
      </c>
      <c r="U168" s="126" t="s">
        <v>834</v>
      </c>
      <c r="V168" s="91" t="s">
        <v>123</v>
      </c>
      <c r="W168" s="94" t="s">
        <v>641</v>
      </c>
      <c r="X168" s="82">
        <v>44718</v>
      </c>
      <c r="Y168" s="81">
        <v>0.375</v>
      </c>
      <c r="Z168" s="82">
        <v>44719</v>
      </c>
      <c r="AA168" s="81">
        <v>0.625</v>
      </c>
      <c r="AB168" s="91" t="s">
        <v>210</v>
      </c>
      <c r="AC168" s="91" t="s">
        <v>370</v>
      </c>
      <c r="AD168" s="134"/>
      <c r="AE168" s="306">
        <v>44718</v>
      </c>
      <c r="AF168" s="307">
        <v>0.40763888888888888</v>
      </c>
      <c r="AG168" s="308">
        <v>44719</v>
      </c>
      <c r="AH168" s="307">
        <v>0.61458333333333337</v>
      </c>
      <c r="AI168" s="308">
        <v>44706</v>
      </c>
      <c r="AJ168" s="307">
        <v>0.44444444444444442</v>
      </c>
      <c r="AK168" s="308">
        <v>44706</v>
      </c>
      <c r="AL168" s="307">
        <v>0.41180555555555554</v>
      </c>
      <c r="AM168" s="309" t="s">
        <v>835</v>
      </c>
      <c r="AN168" s="309" t="s">
        <v>419</v>
      </c>
      <c r="AO168" s="104"/>
      <c r="AP168" s="83" t="s">
        <v>226</v>
      </c>
      <c r="AQ168" s="67"/>
      <c r="AR168" s="98" t="str">
        <f t="shared" ref="AR168:AR169" si="907">IF(B168="X",IF(AN168="","Afectat sau NU?",IF(AN168="DA",IF(((AK168+AL168)-(AE168+AF168))*24&lt;-720,"Neinformat",((AK168+AL168)-(AE168+AF168))*24),"Nu a fost afectat producator/consumator")),"")</f>
        <v/>
      </c>
      <c r="AS168" s="313" t="str">
        <f t="shared" ref="AS168:AS169" si="908">IF(B168="X",IF(AN168="DA",IF(AR168&lt;6,LEN(TRIM(V168))-LEN(SUBSTITUTE(V168,CHAR(44),""))+1,0),"-"),"")</f>
        <v/>
      </c>
      <c r="AT168" s="314" t="str">
        <f t="shared" ref="AT168:AT169" si="909">IF(B168="X",IF(AN168="DA",LEN(TRIM(V168))-LEN(SUBSTITUTE(V168,CHAR(44),""))+1,"-"),"")</f>
        <v/>
      </c>
      <c r="AU168" s="98" t="str">
        <f t="shared" ref="AU168:AU169" si="910">IF(B168="X",IF(AN168="","Afectat sau NU?",IF(AN168="DA",IF(((AI168+AJ168)-(AE168+AF168))*24&lt;-720,"Neinformat",((AI168+AJ168)-(AE168+AF168))*24),"Nu a fost afectat producator/consumator")),"")</f>
        <v/>
      </c>
      <c r="AV168" s="313" t="str">
        <f t="shared" ref="AV168:AV169" si="911">IF(B168="X",IF(AN168="DA",IF(AU168&lt;6,LEN(TRIM(U168))-LEN(SUBSTITUTE(U168,CHAR(44),""))+1,0),"-"),"")</f>
        <v/>
      </c>
      <c r="AW168" s="314" t="str">
        <f t="shared" ref="AW168:AW169" si="912">IF(B168="X",IF(AN168="DA",LEN(TRIM(U168))-LEN(SUBSTITUTE(U168,CHAR(44),""))+1,"-"),"")</f>
        <v/>
      </c>
      <c r="AX168" s="98" t="str">
        <f t="shared" ref="AX168:AX169" si="913">IF(B168="X",IF(AN168="","Afectat sau NU?",IF(AN168="DA",((AG168+AH168)-(AE168+AF168))*24,"Nu a fost afectat producator/consumator")),"")</f>
        <v/>
      </c>
      <c r="AY168" s="313" t="str">
        <f t="shared" ref="AY168:AY169" si="914">IF(B168="X",IF(AN168="DA",IF(AX168&gt;24,IF(BA168="NU",0,LEN(TRIM(V168))-LEN(SUBSTITUTE(V168,CHAR(44),""))+1),0),"-"),"")</f>
        <v/>
      </c>
      <c r="AZ168" s="314" t="str">
        <f t="shared" ref="AZ168:AZ169" si="915">IF(B168="X",IF(AN168="DA",IF(AX168&gt;24,LEN(TRIM(V168))-LEN(SUBSTITUTE(V168,CHAR(44),""))+1,0),"-"),"")</f>
        <v/>
      </c>
      <c r="BA168" s="57"/>
      <c r="BB168" s="57"/>
      <c r="BC168" s="57"/>
      <c r="BD168" s="57"/>
      <c r="BE168" s="57"/>
      <c r="BF168" s="98" t="str">
        <f t="shared" ref="BF168:BF169" si="916">IF(C168="X",IF(AN168="","Afectat sau NU?",IF(AN168="DA",IF(AK168="","Neinformat",NETWORKDAYS(AK168+AL168,AE168+AF168,$BS$2:$BS$14)-2),"Nu a fost afectat producator/consumator")),"")</f>
        <v>Nu a fost afectat producator/consumator</v>
      </c>
      <c r="BG168" s="96" t="str">
        <f t="shared" ref="BG168:BG169" si="917">IF(C168="X",IF(AN168="DA",IF(AND(BF168&gt;=5,AK168&lt;&gt;""),LEN(TRIM(V168))-LEN(SUBSTITUTE(V168,CHAR(44),""))+1,0),"-"),"")</f>
        <v>-</v>
      </c>
      <c r="BH168" s="97" t="str">
        <f t="shared" ref="BH168:BH169" si="918">IF(C168="X",IF(AN168="DA",LEN(TRIM(V168))-LEN(SUBSTITUTE(V168,CHAR(44),""))+1,"-"),"")</f>
        <v>-</v>
      </c>
      <c r="BI168" s="98" t="str">
        <f t="shared" ref="BI168:BI169" si="919">IF(C168="X",IF(AN168="","Afectat sau NU?",IF(AN168="DA",IF(AI168="","Neinformat",NETWORKDAYS(AI168+AJ168,AE168+AF168,$BS$2:$BS$14)-2),"Nu a fost afectat producator/consumator")),"")</f>
        <v>Nu a fost afectat producator/consumator</v>
      </c>
      <c r="BJ168" s="96" t="str">
        <f t="shared" ref="BJ168:BJ169" si="920">IF(C168="X",IF(AN168="DA",IF(AND(BI168&gt;=5,AI168&lt;&gt;""),LEN(TRIM(U168))-LEN(SUBSTITUTE(U168,CHAR(44),""))+1,0),"-"),"")</f>
        <v>-</v>
      </c>
      <c r="BK168" s="97" t="str">
        <f t="shared" ref="BK168:BK169" si="921">IF(C168="X",IF(AN168="DA",LEN(TRIM(U168))-LEN(SUBSTITUTE(U168,CHAR(44),""))+1,"-"),"")</f>
        <v>-</v>
      </c>
      <c r="BL168" s="98" t="str">
        <f t="shared" ref="BL168:BL169" si="922">IF(C168="X",IF(AN168="","Afectat sau NU?",IF(AN168="DA",((AG168+AH168)-(Z168+AA168))*24,"Nu a fost afectat producator/consumator")),"")</f>
        <v>Nu a fost afectat producator/consumator</v>
      </c>
      <c r="BM168" s="96" t="str">
        <f t="shared" ref="BM168:BM169" si="923">IF(C168="X",IF(AN168&lt;&gt;"DA","-",IF(AND(AN168="DA",BL168&lt;=0),LEN(TRIM(V168))-LEN(SUBSTITUTE(V168,CHAR(44),""))+1+LEN(TRIM(U168))-LEN(SUBSTITUTE(U168,CHAR(44),""))+1,0)),"")</f>
        <v>-</v>
      </c>
      <c r="BN168" s="97" t="str">
        <f t="shared" ref="BN168:BN169" si="924">IF(C168="X",IF(AN168="DA",LEN(TRIM(V168))-LEN(SUBSTITUTE(V168,CHAR(44),""))+1+LEN(TRIM(U168))-LEN(SUBSTITUTE(U168,CHAR(44),""))+1,"-"),"")</f>
        <v>-</v>
      </c>
    </row>
    <row r="169" spans="1:66" s="10" customFormat="1" ht="29.25" thickBot="1" x14ac:dyDescent="0.3">
      <c r="A169" s="90">
        <f t="shared" si="780"/>
        <v>154</v>
      </c>
      <c r="B169" s="91" t="s">
        <v>81</v>
      </c>
      <c r="C169" s="91" t="s">
        <v>88</v>
      </c>
      <c r="D169" s="92" t="s">
        <v>649</v>
      </c>
      <c r="E169" s="91">
        <v>118478</v>
      </c>
      <c r="F169" s="91" t="s">
        <v>650</v>
      </c>
      <c r="G169" s="91" t="s">
        <v>146</v>
      </c>
      <c r="H169" s="93">
        <v>480117.41</v>
      </c>
      <c r="I169" s="93">
        <v>530659.38</v>
      </c>
      <c r="J169" s="93">
        <v>480117.41</v>
      </c>
      <c r="K169" s="93">
        <v>530659.38</v>
      </c>
      <c r="L169" s="91" t="s">
        <v>88</v>
      </c>
      <c r="M169" s="91" t="s">
        <v>88</v>
      </c>
      <c r="N169" s="91" t="s">
        <v>88</v>
      </c>
      <c r="O169" s="91" t="s">
        <v>88</v>
      </c>
      <c r="P169" s="91" t="s">
        <v>88</v>
      </c>
      <c r="Q169" s="91" t="s">
        <v>88</v>
      </c>
      <c r="R169" s="91" t="s">
        <v>651</v>
      </c>
      <c r="S169" s="91" t="s">
        <v>652</v>
      </c>
      <c r="T169" s="91" t="s">
        <v>345</v>
      </c>
      <c r="U169" s="91" t="s">
        <v>346</v>
      </c>
      <c r="V169" s="91" t="s">
        <v>346</v>
      </c>
      <c r="W169" s="94" t="s">
        <v>88</v>
      </c>
      <c r="X169" s="82">
        <v>44621</v>
      </c>
      <c r="Y169" s="81">
        <v>0.32291666666666669</v>
      </c>
      <c r="Z169" s="82">
        <v>44621</v>
      </c>
      <c r="AA169" s="81">
        <v>0.79166666666666663</v>
      </c>
      <c r="AB169" s="91" t="s">
        <v>91</v>
      </c>
      <c r="AC169" s="91" t="s">
        <v>370</v>
      </c>
      <c r="AD169" s="134"/>
      <c r="AE169" s="306">
        <v>44621</v>
      </c>
      <c r="AF169" s="307">
        <v>0.32291666666666669</v>
      </c>
      <c r="AG169" s="308">
        <v>44621</v>
      </c>
      <c r="AH169" s="307">
        <v>0.60972222222222217</v>
      </c>
      <c r="AI169" s="308">
        <v>44621</v>
      </c>
      <c r="AJ169" s="307">
        <v>0.37222222222222223</v>
      </c>
      <c r="AK169" s="308">
        <v>44621</v>
      </c>
      <c r="AL169" s="307">
        <v>0.36736111111111108</v>
      </c>
      <c r="AM169" s="309" t="s">
        <v>653</v>
      </c>
      <c r="AN169" s="309" t="s">
        <v>372</v>
      </c>
      <c r="AO169" s="104"/>
      <c r="AP169" s="83"/>
      <c r="AQ169" s="67"/>
      <c r="AR169" s="98">
        <f t="shared" si="907"/>
        <v>1.0666666666511446</v>
      </c>
      <c r="AS169" s="313">
        <f t="shared" si="908"/>
        <v>1</v>
      </c>
      <c r="AT169" s="314">
        <f t="shared" si="909"/>
        <v>1</v>
      </c>
      <c r="AU169" s="98">
        <f t="shared" si="910"/>
        <v>1.1833333333488554</v>
      </c>
      <c r="AV169" s="313">
        <f t="shared" si="911"/>
        <v>1</v>
      </c>
      <c r="AW169" s="314">
        <f t="shared" si="912"/>
        <v>1</v>
      </c>
      <c r="AX169" s="98">
        <f t="shared" si="913"/>
        <v>6.8833333334187046</v>
      </c>
      <c r="AY169" s="313">
        <f t="shared" si="914"/>
        <v>0</v>
      </c>
      <c r="AZ169" s="314">
        <f t="shared" si="915"/>
        <v>0</v>
      </c>
      <c r="BA169" s="57"/>
      <c r="BB169" s="57"/>
      <c r="BC169" s="57"/>
      <c r="BD169" s="57"/>
      <c r="BE169" s="57"/>
      <c r="BF169" s="98" t="str">
        <f t="shared" si="916"/>
        <v/>
      </c>
      <c r="BG169" s="96" t="str">
        <f t="shared" si="917"/>
        <v/>
      </c>
      <c r="BH169" s="97" t="str">
        <f t="shared" si="918"/>
        <v/>
      </c>
      <c r="BI169" s="98" t="str">
        <f t="shared" si="919"/>
        <v/>
      </c>
      <c r="BJ169" s="96" t="str">
        <f t="shared" si="920"/>
        <v/>
      </c>
      <c r="BK169" s="97" t="str">
        <f t="shared" si="921"/>
        <v/>
      </c>
      <c r="BL169" s="98" t="str">
        <f t="shared" si="922"/>
        <v/>
      </c>
      <c r="BM169" s="96" t="str">
        <f t="shared" si="923"/>
        <v/>
      </c>
      <c r="BN169" s="97" t="str">
        <f t="shared" si="924"/>
        <v/>
      </c>
    </row>
    <row r="170" spans="1:66" s="10" customFormat="1" ht="15" thickBot="1" x14ac:dyDescent="0.3">
      <c r="A170" s="90">
        <f t="shared" si="780"/>
        <v>155</v>
      </c>
      <c r="B170" s="91" t="s">
        <v>81</v>
      </c>
      <c r="C170" s="91" t="s">
        <v>88</v>
      </c>
      <c r="D170" s="92" t="s">
        <v>669</v>
      </c>
      <c r="E170" s="91">
        <v>161801</v>
      </c>
      <c r="F170" s="91" t="s">
        <v>670</v>
      </c>
      <c r="G170" s="91" t="s">
        <v>671</v>
      </c>
      <c r="H170" s="93">
        <v>706700.75</v>
      </c>
      <c r="I170" s="93">
        <v>532996.05000000005</v>
      </c>
      <c r="J170" s="93">
        <v>706700.75</v>
      </c>
      <c r="K170" s="93">
        <v>532996.05000000005</v>
      </c>
      <c r="L170" s="91" t="s">
        <v>88</v>
      </c>
      <c r="M170" s="91" t="s">
        <v>88</v>
      </c>
      <c r="N170" s="91" t="s">
        <v>672</v>
      </c>
      <c r="O170" s="91" t="s">
        <v>676</v>
      </c>
      <c r="P170" s="91" t="s">
        <v>88</v>
      </c>
      <c r="Q170" s="91" t="s">
        <v>88</v>
      </c>
      <c r="R170" s="91" t="s">
        <v>88</v>
      </c>
      <c r="S170" s="91" t="s">
        <v>88</v>
      </c>
      <c r="T170" s="91" t="s">
        <v>97</v>
      </c>
      <c r="U170" s="91" t="s">
        <v>675</v>
      </c>
      <c r="V170" s="91" t="s">
        <v>674</v>
      </c>
      <c r="W170" s="94" t="s">
        <v>88</v>
      </c>
      <c r="X170" s="82">
        <v>44626</v>
      </c>
      <c r="Y170" s="81">
        <v>0.3756944444444445</v>
      </c>
      <c r="Z170" s="82">
        <v>44626</v>
      </c>
      <c r="AA170" s="81">
        <v>0.5</v>
      </c>
      <c r="AB170" s="91" t="s">
        <v>481</v>
      </c>
      <c r="AC170" s="91" t="s">
        <v>370</v>
      </c>
      <c r="AD170" s="134"/>
      <c r="AE170" s="306">
        <v>44626</v>
      </c>
      <c r="AF170" s="307">
        <v>0.3756944444444445</v>
      </c>
      <c r="AG170" s="308">
        <v>44626</v>
      </c>
      <c r="AH170" s="307">
        <v>0.44097222222222227</v>
      </c>
      <c r="AI170" s="308">
        <v>44626</v>
      </c>
      <c r="AJ170" s="307">
        <v>0.3923611111111111</v>
      </c>
      <c r="AK170" s="308">
        <v>44626</v>
      </c>
      <c r="AL170" s="307">
        <v>0.3840277777777778</v>
      </c>
      <c r="AM170" s="309" t="s">
        <v>673</v>
      </c>
      <c r="AN170" s="309" t="s">
        <v>372</v>
      </c>
      <c r="AO170" s="104"/>
      <c r="AP170" s="83"/>
      <c r="AQ170" s="67"/>
      <c r="AR170" s="98">
        <f t="shared" ref="AR170:AR171" si="925">IF(B170="X",IF(AN170="","Afectat sau NU?",IF(AN170="DA",IF(((AK170+AL170)-(AE170+AF170))*24&lt;-720,"Neinformat",((AK170+AL170)-(AE170+AF170))*24),"Nu a fost afectat producator/consumator")),"")</f>
        <v>0.19999999995343387</v>
      </c>
      <c r="AS170" s="313">
        <f t="shared" ref="AS170:AS171" si="926">IF(B170="X",IF(AN170="DA",IF(AR170&lt;6,LEN(TRIM(V170))-LEN(SUBSTITUTE(V170,CHAR(44),""))+1,0),"-"),"")</f>
        <v>1</v>
      </c>
      <c r="AT170" s="314">
        <f t="shared" ref="AT170:AT171" si="927">IF(B170="X",IF(AN170="DA",LEN(TRIM(V170))-LEN(SUBSTITUTE(V170,CHAR(44),""))+1,"-"),"")</f>
        <v>1</v>
      </c>
      <c r="AU170" s="98">
        <f t="shared" ref="AU170:AU171" si="928">IF(B170="X",IF(AN170="","Afectat sau NU?",IF(AN170="DA",IF(((AI170+AJ170)-(AE170+AF170))*24&lt;-720,"Neinformat",((AI170+AJ170)-(AE170+AF170))*24),"Nu a fost afectat producator/consumator")),"")</f>
        <v>0.39999999990686774</v>
      </c>
      <c r="AV170" s="313">
        <f t="shared" ref="AV170:AV171" si="929">IF(B170="X",IF(AN170="DA",IF(AU170&lt;6,LEN(TRIM(U170))-LEN(SUBSTITUTE(U170,CHAR(44),""))+1,0),"-"),"")</f>
        <v>2</v>
      </c>
      <c r="AW170" s="314">
        <f t="shared" ref="AW170:AW171" si="930">IF(B170="X",IF(AN170="DA",LEN(TRIM(U170))-LEN(SUBSTITUTE(U170,CHAR(44),""))+1,"-"),"")</f>
        <v>2</v>
      </c>
      <c r="AX170" s="98">
        <f t="shared" ref="AX170:AX171" si="931">IF(B170="X",IF(AN170="","Afectat sau NU?",IF(AN170="DA",((AG170+AH170)-(AE170+AF170))*24,"Nu a fost afectat producator/consumator")),"")</f>
        <v>1.5666666665347293</v>
      </c>
      <c r="AY170" s="313">
        <f t="shared" ref="AY170:AY171" si="932">IF(B170="X",IF(AN170="DA",IF(AX170&gt;24,IF(BA170="NU",0,LEN(TRIM(V170))-LEN(SUBSTITUTE(V170,CHAR(44),""))+1),0),"-"),"")</f>
        <v>0</v>
      </c>
      <c r="AZ170" s="314">
        <f t="shared" ref="AZ170:AZ171" si="933">IF(B170="X",IF(AN170="DA",IF(AX170&gt;24,LEN(TRIM(V170))-LEN(SUBSTITUTE(V170,CHAR(44),""))+1,0),"-"),"")</f>
        <v>0</v>
      </c>
      <c r="BA170" s="57"/>
      <c r="BB170" s="57"/>
      <c r="BC170" s="57"/>
      <c r="BD170" s="57"/>
      <c r="BE170" s="57"/>
      <c r="BF170" s="98" t="str">
        <f t="shared" ref="BF170:BF171" si="934">IF(C170="X",IF(AN170="","Afectat sau NU?",IF(AN170="DA",IF(AK170="","Neinformat",NETWORKDAYS(AK170+AL170,AE170+AF170,$BS$2:$BS$14)-2),"Nu a fost afectat producator/consumator")),"")</f>
        <v/>
      </c>
      <c r="BG170" s="96" t="str">
        <f t="shared" ref="BG170:BG171" si="935">IF(C170="X",IF(AN170="DA",IF(AND(BF170&gt;=5,AK170&lt;&gt;""),LEN(TRIM(V170))-LEN(SUBSTITUTE(V170,CHAR(44),""))+1,0),"-"),"")</f>
        <v/>
      </c>
      <c r="BH170" s="97" t="str">
        <f t="shared" ref="BH170:BH171" si="936">IF(C170="X",IF(AN170="DA",LEN(TRIM(V170))-LEN(SUBSTITUTE(V170,CHAR(44),""))+1,"-"),"")</f>
        <v/>
      </c>
      <c r="BI170" s="98" t="str">
        <f t="shared" ref="BI170:BI171" si="937">IF(C170="X",IF(AN170="","Afectat sau NU?",IF(AN170="DA",IF(AI170="","Neinformat",NETWORKDAYS(AI170+AJ170,AE170+AF170,$BS$2:$BS$14)-2),"Nu a fost afectat producator/consumator")),"")</f>
        <v/>
      </c>
      <c r="BJ170" s="96" t="str">
        <f t="shared" ref="BJ170:BJ171" si="938">IF(C170="X",IF(AN170="DA",IF(AND(BI170&gt;=5,AI170&lt;&gt;""),LEN(TRIM(U170))-LEN(SUBSTITUTE(U170,CHAR(44),""))+1,0),"-"),"")</f>
        <v/>
      </c>
      <c r="BK170" s="97" t="str">
        <f t="shared" ref="BK170:BK171" si="939">IF(C170="X",IF(AN170="DA",LEN(TRIM(U170))-LEN(SUBSTITUTE(U170,CHAR(44),""))+1,"-"),"")</f>
        <v/>
      </c>
      <c r="BL170" s="98" t="str">
        <f t="shared" ref="BL170:BL171" si="940">IF(C170="X",IF(AN170="","Afectat sau NU?",IF(AN170="DA",((AG170+AH170)-(Z170+AA170))*24,"Nu a fost afectat producator/consumator")),"")</f>
        <v/>
      </c>
      <c r="BM170" s="96" t="str">
        <f t="shared" ref="BM170:BM171" si="941">IF(C170="X",IF(AN170&lt;&gt;"DA","-",IF(AND(AN170="DA",BL170&lt;=0),LEN(TRIM(V170))-LEN(SUBSTITUTE(V170,CHAR(44),""))+1+LEN(TRIM(U170))-LEN(SUBSTITUTE(U170,CHAR(44),""))+1,0)),"")</f>
        <v/>
      </c>
      <c r="BN170" s="97" t="str">
        <f t="shared" ref="BN170:BN171" si="942">IF(C170="X",IF(AN170="DA",LEN(TRIM(V170))-LEN(SUBSTITUTE(V170,CHAR(44),""))+1+LEN(TRIM(U170))-LEN(SUBSTITUTE(U170,CHAR(44),""))+1,"-"),"")</f>
        <v/>
      </c>
    </row>
    <row r="171" spans="1:66" s="10" customFormat="1" ht="86.25" thickBot="1" x14ac:dyDescent="0.3">
      <c r="A171" s="348">
        <f t="shared" si="780"/>
        <v>156</v>
      </c>
      <c r="B171" s="349" t="s">
        <v>88</v>
      </c>
      <c r="C171" s="349" t="s">
        <v>81</v>
      </c>
      <c r="D171" s="350" t="s">
        <v>678</v>
      </c>
      <c r="E171" s="400">
        <v>138645</v>
      </c>
      <c r="F171" s="400" t="s">
        <v>679</v>
      </c>
      <c r="G171" s="400" t="s">
        <v>178</v>
      </c>
      <c r="H171" s="402">
        <v>370961.74</v>
      </c>
      <c r="I171" s="402">
        <v>688073.03</v>
      </c>
      <c r="J171" s="402">
        <v>370961.74</v>
      </c>
      <c r="K171" s="402">
        <v>688073.03</v>
      </c>
      <c r="L171" s="349" t="s">
        <v>88</v>
      </c>
      <c r="M171" s="349" t="s">
        <v>88</v>
      </c>
      <c r="N171" s="400" t="s">
        <v>680</v>
      </c>
      <c r="O171" s="400" t="s">
        <v>679</v>
      </c>
      <c r="P171" s="349" t="s">
        <v>88</v>
      </c>
      <c r="Q171" s="349" t="s">
        <v>88</v>
      </c>
      <c r="R171" s="349" t="s">
        <v>88</v>
      </c>
      <c r="S171" s="349" t="s">
        <v>88</v>
      </c>
      <c r="T171" s="400" t="s">
        <v>113</v>
      </c>
      <c r="U171" s="349"/>
      <c r="V171" s="400" t="s">
        <v>142</v>
      </c>
      <c r="W171" s="401" t="s">
        <v>125</v>
      </c>
      <c r="X171" s="353"/>
      <c r="Y171" s="354"/>
      <c r="Z171" s="353"/>
      <c r="AA171" s="354"/>
      <c r="AB171" s="400" t="s">
        <v>173</v>
      </c>
      <c r="AC171" s="349"/>
      <c r="AD171" s="355" t="s">
        <v>941</v>
      </c>
      <c r="AE171" s="106"/>
      <c r="AF171" s="102"/>
      <c r="AG171" s="103"/>
      <c r="AH171" s="102"/>
      <c r="AI171" s="103"/>
      <c r="AJ171" s="102"/>
      <c r="AK171" s="103"/>
      <c r="AL171" s="102"/>
      <c r="AM171" s="104"/>
      <c r="AN171" s="104"/>
      <c r="AO171" s="104"/>
      <c r="AP171" s="83" t="s">
        <v>681</v>
      </c>
      <c r="AQ171" s="67"/>
      <c r="AR171" s="98" t="str">
        <f t="shared" si="925"/>
        <v/>
      </c>
      <c r="AS171" s="313" t="str">
        <f t="shared" si="926"/>
        <v/>
      </c>
      <c r="AT171" s="314" t="str">
        <f t="shared" si="927"/>
        <v/>
      </c>
      <c r="AU171" s="98" t="str">
        <f t="shared" si="928"/>
        <v/>
      </c>
      <c r="AV171" s="313" t="str">
        <f t="shared" si="929"/>
        <v/>
      </c>
      <c r="AW171" s="314" t="str">
        <f t="shared" si="930"/>
        <v/>
      </c>
      <c r="AX171" s="98" t="str">
        <f t="shared" si="931"/>
        <v/>
      </c>
      <c r="AY171" s="313" t="str">
        <f t="shared" si="932"/>
        <v/>
      </c>
      <c r="AZ171" s="314" t="str">
        <f t="shared" si="933"/>
        <v/>
      </c>
      <c r="BA171" s="57"/>
      <c r="BB171" s="57"/>
      <c r="BC171" s="57"/>
      <c r="BD171" s="57"/>
      <c r="BE171" s="57"/>
      <c r="BF171" s="98" t="str">
        <f t="shared" si="934"/>
        <v>Afectat sau NU?</v>
      </c>
      <c r="BG171" s="96" t="str">
        <f t="shared" si="935"/>
        <v>-</v>
      </c>
      <c r="BH171" s="97" t="str">
        <f t="shared" si="936"/>
        <v>-</v>
      </c>
      <c r="BI171" s="98" t="str">
        <f t="shared" si="937"/>
        <v>Afectat sau NU?</v>
      </c>
      <c r="BJ171" s="96" t="str">
        <f t="shared" si="938"/>
        <v>-</v>
      </c>
      <c r="BK171" s="97" t="str">
        <f t="shared" si="939"/>
        <v>-</v>
      </c>
      <c r="BL171" s="98" t="str">
        <f t="shared" si="940"/>
        <v>Afectat sau NU?</v>
      </c>
      <c r="BM171" s="96" t="str">
        <f t="shared" si="941"/>
        <v>-</v>
      </c>
      <c r="BN171" s="97" t="str">
        <f t="shared" si="942"/>
        <v>-</v>
      </c>
    </row>
    <row r="172" spans="1:66" s="10" customFormat="1" ht="201" customHeight="1" thickBot="1" x14ac:dyDescent="0.3">
      <c r="A172" s="90">
        <f t="shared" si="780"/>
        <v>157</v>
      </c>
      <c r="B172" s="91" t="s">
        <v>81</v>
      </c>
      <c r="C172" s="91" t="s">
        <v>88</v>
      </c>
      <c r="D172" s="92" t="s">
        <v>738</v>
      </c>
      <c r="E172" s="91">
        <v>77162</v>
      </c>
      <c r="F172" s="91" t="s">
        <v>683</v>
      </c>
      <c r="G172" s="91" t="s">
        <v>479</v>
      </c>
      <c r="H172" s="93">
        <v>721095.5</v>
      </c>
      <c r="I172" s="93">
        <v>446809.61</v>
      </c>
      <c r="J172" s="93">
        <v>721095.5</v>
      </c>
      <c r="K172" s="93">
        <v>446809.61</v>
      </c>
      <c r="L172" s="91" t="s">
        <v>88</v>
      </c>
      <c r="M172" s="91" t="s">
        <v>88</v>
      </c>
      <c r="N172" s="91" t="s">
        <v>684</v>
      </c>
      <c r="O172" s="91" t="s">
        <v>683</v>
      </c>
      <c r="P172" s="91" t="s">
        <v>88</v>
      </c>
      <c r="Q172" s="91" t="s">
        <v>88</v>
      </c>
      <c r="R172" s="91" t="s">
        <v>88</v>
      </c>
      <c r="S172" s="91" t="s">
        <v>88</v>
      </c>
      <c r="T172" s="91" t="s">
        <v>113</v>
      </c>
      <c r="U172" s="91" t="s">
        <v>685</v>
      </c>
      <c r="V172" s="91" t="s">
        <v>123</v>
      </c>
      <c r="W172" s="94" t="s">
        <v>88</v>
      </c>
      <c r="X172" s="82">
        <v>44629</v>
      </c>
      <c r="Y172" s="81">
        <v>0.28750000000000003</v>
      </c>
      <c r="Z172" s="82">
        <v>44629</v>
      </c>
      <c r="AA172" s="81">
        <v>0.5</v>
      </c>
      <c r="AB172" s="91" t="s">
        <v>481</v>
      </c>
      <c r="AC172" s="91" t="s">
        <v>370</v>
      </c>
      <c r="AD172" s="134"/>
      <c r="AE172" s="306">
        <v>44629</v>
      </c>
      <c r="AF172" s="307">
        <v>0.28750000000000003</v>
      </c>
      <c r="AG172" s="308">
        <v>44629</v>
      </c>
      <c r="AH172" s="307">
        <v>0.42083333333333334</v>
      </c>
      <c r="AI172" s="308">
        <v>44629</v>
      </c>
      <c r="AJ172" s="307">
        <v>0.39652777777777781</v>
      </c>
      <c r="AK172" s="308">
        <v>44629</v>
      </c>
      <c r="AL172" s="307">
        <v>0.3833333333333333</v>
      </c>
      <c r="AM172" s="309" t="s">
        <v>88</v>
      </c>
      <c r="AN172" s="309" t="s">
        <v>372</v>
      </c>
      <c r="AO172" s="104"/>
      <c r="AP172" s="83"/>
      <c r="AQ172" s="67"/>
      <c r="AR172" s="98">
        <f t="shared" ref="AR172" si="943">IF(B172="X",IF(AN172="","Afectat sau NU?",IF(AN172="DA",IF(((AK172+AL172)-(AE172+AF172))*24&lt;-720,"Neinformat",((AK172+AL172)-(AE172+AF172))*24),"Nu a fost afectat producator/consumator")),"")</f>
        <v>2.2999999999883585</v>
      </c>
      <c r="AS172" s="313">
        <f t="shared" ref="AS172" si="944">IF(B172="X",IF(AN172="DA",IF(AR172&lt;6,LEN(TRIM(V172))-LEN(SUBSTITUTE(V172,CHAR(44),""))+1,0),"-"),"")</f>
        <v>1</v>
      </c>
      <c r="AT172" s="314">
        <f t="shared" ref="AT172" si="945">IF(B172="X",IF(AN172="DA",LEN(TRIM(V172))-LEN(SUBSTITUTE(V172,CHAR(44),""))+1,"-"),"")</f>
        <v>1</v>
      </c>
      <c r="AU172" s="98">
        <f t="shared" ref="AU172" si="946">IF(B172="X",IF(AN172="","Afectat sau NU?",IF(AN172="DA",IF(((AI172+AJ172)-(AE172+AF172))*24&lt;-720,"Neinformat",((AI172+AJ172)-(AE172+AF172))*24),"Nu a fost afectat producator/consumator")),"")</f>
        <v>2.6166666666395031</v>
      </c>
      <c r="AV172" s="313">
        <f t="shared" ref="AV172" si="947">IF(B172="X",IF(AN172="DA",IF(AU172&lt;6,LEN(TRIM(U172))-LEN(SUBSTITUTE(U172,CHAR(44),""))+1,0),"-"),"")</f>
        <v>43</v>
      </c>
      <c r="AW172" s="314">
        <f t="shared" ref="AW172" si="948">IF(B172="X",IF(AN172="DA",LEN(TRIM(U172))-LEN(SUBSTITUTE(U172,CHAR(44),""))+1,"-"),"")</f>
        <v>43</v>
      </c>
      <c r="AX172" s="98">
        <f t="shared" ref="AX172" si="949">IF(B172="X",IF(AN172="","Afectat sau NU?",IF(AN172="DA",((AG172+AH172)-(AE172+AF172))*24,"Nu a fost afectat producator/consumator")),"")</f>
        <v>3.1999999999534339</v>
      </c>
      <c r="AY172" s="313">
        <f t="shared" ref="AY172" si="950">IF(B172="X",IF(AN172="DA",IF(AX172&gt;24,IF(BA172="NU",0,LEN(TRIM(V172))-LEN(SUBSTITUTE(V172,CHAR(44),""))+1),0),"-"),"")</f>
        <v>0</v>
      </c>
      <c r="AZ172" s="314">
        <f t="shared" ref="AZ172" si="951">IF(B172="X",IF(AN172="DA",IF(AX172&gt;24,LEN(TRIM(V172))-LEN(SUBSTITUTE(V172,CHAR(44),""))+1,0),"-"),"")</f>
        <v>0</v>
      </c>
      <c r="BA172" s="57"/>
      <c r="BB172" s="57"/>
      <c r="BC172" s="57"/>
      <c r="BD172" s="57"/>
      <c r="BE172" s="57"/>
      <c r="BF172" s="98" t="str">
        <f t="shared" ref="BF172" si="952">IF(C172="X",IF(AN172="","Afectat sau NU?",IF(AN172="DA",IF(AK172="","Neinformat",NETWORKDAYS(AK172+AL172,AE172+AF172,$BS$2:$BS$14)-2),"Nu a fost afectat producator/consumator")),"")</f>
        <v/>
      </c>
      <c r="BG172" s="96" t="str">
        <f t="shared" ref="BG172" si="953">IF(C172="X",IF(AN172="DA",IF(AND(BF172&gt;=5,AK172&lt;&gt;""),LEN(TRIM(V172))-LEN(SUBSTITUTE(V172,CHAR(44),""))+1,0),"-"),"")</f>
        <v/>
      </c>
      <c r="BH172" s="97" t="str">
        <f t="shared" ref="BH172" si="954">IF(C172="X",IF(AN172="DA",LEN(TRIM(V172))-LEN(SUBSTITUTE(V172,CHAR(44),""))+1,"-"),"")</f>
        <v/>
      </c>
      <c r="BI172" s="98" t="str">
        <f t="shared" ref="BI172" si="955">IF(C172="X",IF(AN172="","Afectat sau NU?",IF(AN172="DA",IF(AI172="","Neinformat",NETWORKDAYS(AI172+AJ172,AE172+AF172,$BS$2:$BS$14)-2),"Nu a fost afectat producator/consumator")),"")</f>
        <v/>
      </c>
      <c r="BJ172" s="96" t="str">
        <f t="shared" ref="BJ172" si="956">IF(C172="X",IF(AN172="DA",IF(AND(BI172&gt;=5,AI172&lt;&gt;""),LEN(TRIM(U172))-LEN(SUBSTITUTE(U172,CHAR(44),""))+1,0),"-"),"")</f>
        <v/>
      </c>
      <c r="BK172" s="97" t="str">
        <f t="shared" ref="BK172" si="957">IF(C172="X",IF(AN172="DA",LEN(TRIM(U172))-LEN(SUBSTITUTE(U172,CHAR(44),""))+1,"-"),"")</f>
        <v/>
      </c>
      <c r="BL172" s="98" t="str">
        <f t="shared" ref="BL172" si="958">IF(C172="X",IF(AN172="","Afectat sau NU?",IF(AN172="DA",((AG172+AH172)-(Z172+AA172))*24,"Nu a fost afectat producator/consumator")),"")</f>
        <v/>
      </c>
      <c r="BM172" s="96" t="str">
        <f t="shared" ref="BM172" si="959">IF(C172="X",IF(AN172&lt;&gt;"DA","-",IF(AND(AN172="DA",BL172&lt;=0),LEN(TRIM(V172))-LEN(SUBSTITUTE(V172,CHAR(44),""))+1+LEN(TRIM(U172))-LEN(SUBSTITUTE(U172,CHAR(44),""))+1,0)),"")</f>
        <v/>
      </c>
      <c r="BN172" s="97" t="str">
        <f t="shared" ref="BN172" si="960">IF(C172="X",IF(AN172="DA",LEN(TRIM(V172))-LEN(SUBSTITUTE(V172,CHAR(44),""))+1+LEN(TRIM(U172))-LEN(SUBSTITUTE(U172,CHAR(44),""))+1,"-"),"")</f>
        <v/>
      </c>
    </row>
    <row r="173" spans="1:66" s="10" customFormat="1" ht="200.25" thickBot="1" x14ac:dyDescent="0.3">
      <c r="A173" s="90">
        <f t="shared" si="780"/>
        <v>158</v>
      </c>
      <c r="B173" s="91" t="s">
        <v>81</v>
      </c>
      <c r="C173" s="91" t="s">
        <v>88</v>
      </c>
      <c r="D173" s="92" t="s">
        <v>686</v>
      </c>
      <c r="E173" s="91">
        <v>20304</v>
      </c>
      <c r="F173" s="91" t="s">
        <v>90</v>
      </c>
      <c r="G173" s="91" t="s">
        <v>90</v>
      </c>
      <c r="H173" s="93">
        <v>644131.48</v>
      </c>
      <c r="I173" s="93">
        <v>564958.99</v>
      </c>
      <c r="J173" s="93">
        <v>644131.48</v>
      </c>
      <c r="K173" s="93">
        <v>564958.99</v>
      </c>
      <c r="L173" s="91" t="s">
        <v>88</v>
      </c>
      <c r="M173" s="91" t="s">
        <v>88</v>
      </c>
      <c r="N173" s="91" t="s">
        <v>687</v>
      </c>
      <c r="O173" s="91" t="s">
        <v>688</v>
      </c>
      <c r="P173" s="91" t="s">
        <v>88</v>
      </c>
      <c r="Q173" s="91" t="s">
        <v>88</v>
      </c>
      <c r="R173" s="91" t="s">
        <v>88</v>
      </c>
      <c r="S173" s="91" t="s">
        <v>88</v>
      </c>
      <c r="T173" s="91" t="s">
        <v>113</v>
      </c>
      <c r="U173" s="91" t="s">
        <v>690</v>
      </c>
      <c r="V173" s="91" t="s">
        <v>142</v>
      </c>
      <c r="W173" s="94" t="s">
        <v>88</v>
      </c>
      <c r="X173" s="82">
        <v>44634</v>
      </c>
      <c r="Y173" s="81">
        <v>0.43055555555555558</v>
      </c>
      <c r="Z173" s="82">
        <v>44637</v>
      </c>
      <c r="AA173" s="81">
        <v>0.58333333333333337</v>
      </c>
      <c r="AB173" s="91" t="s">
        <v>90</v>
      </c>
      <c r="AC173" s="91" t="s">
        <v>370</v>
      </c>
      <c r="AD173" s="134"/>
      <c r="AE173" s="306">
        <v>44634</v>
      </c>
      <c r="AF173" s="307">
        <v>0.43055555555555558</v>
      </c>
      <c r="AG173" s="308">
        <v>44636</v>
      </c>
      <c r="AH173" s="307">
        <v>0.5444444444444444</v>
      </c>
      <c r="AI173" s="308">
        <v>44634</v>
      </c>
      <c r="AJ173" s="307">
        <v>0.44097222222222227</v>
      </c>
      <c r="AK173" s="308">
        <v>44634</v>
      </c>
      <c r="AL173" s="307">
        <v>0.43611111111111112</v>
      </c>
      <c r="AM173" s="309" t="s">
        <v>689</v>
      </c>
      <c r="AN173" s="309" t="s">
        <v>419</v>
      </c>
      <c r="AO173" s="104"/>
      <c r="AP173" s="83"/>
      <c r="AQ173" s="67"/>
      <c r="AR173" s="98" t="str">
        <f t="shared" ref="AR173" si="961">IF(B173="X",IF(AN173="","Afectat sau NU?",IF(AN173="DA",IF(((AK173+AL173)-(AE173+AF173))*24&lt;-720,"Neinformat",((AK173+AL173)-(AE173+AF173))*24),"Nu a fost afectat producator/consumator")),"")</f>
        <v>Nu a fost afectat producator/consumator</v>
      </c>
      <c r="AS173" s="313" t="str">
        <f t="shared" ref="AS173" si="962">IF(B173="X",IF(AN173="DA",IF(AR173&lt;6,LEN(TRIM(V173))-LEN(SUBSTITUTE(V173,CHAR(44),""))+1,0),"-"),"")</f>
        <v>-</v>
      </c>
      <c r="AT173" s="314" t="str">
        <f t="shared" ref="AT173" si="963">IF(B173="X",IF(AN173="DA",LEN(TRIM(V173))-LEN(SUBSTITUTE(V173,CHAR(44),""))+1,"-"),"")</f>
        <v>-</v>
      </c>
      <c r="AU173" s="98" t="str">
        <f t="shared" ref="AU173" si="964">IF(B173="X",IF(AN173="","Afectat sau NU?",IF(AN173="DA",IF(((AI173+AJ173)-(AE173+AF173))*24&lt;-720,"Neinformat",((AI173+AJ173)-(AE173+AF173))*24),"Nu a fost afectat producator/consumator")),"")</f>
        <v>Nu a fost afectat producator/consumator</v>
      </c>
      <c r="AV173" s="313" t="str">
        <f t="shared" ref="AV173" si="965">IF(B173="X",IF(AN173="DA",IF(AU173&lt;6,LEN(TRIM(U173))-LEN(SUBSTITUTE(U173,CHAR(44),""))+1,0),"-"),"")</f>
        <v>-</v>
      </c>
      <c r="AW173" s="314" t="str">
        <f t="shared" ref="AW173" si="966">IF(B173="X",IF(AN173="DA",LEN(TRIM(U173))-LEN(SUBSTITUTE(U173,CHAR(44),""))+1,"-"),"")</f>
        <v>-</v>
      </c>
      <c r="AX173" s="98" t="str">
        <f t="shared" ref="AX173" si="967">IF(B173="X",IF(AN173="","Afectat sau NU?",IF(AN173="DA",((AG173+AH173)-(AE173+AF173))*24,"Nu a fost afectat producator/consumator")),"")</f>
        <v>Nu a fost afectat producator/consumator</v>
      </c>
      <c r="AY173" s="313" t="str">
        <f t="shared" ref="AY173" si="968">IF(B173="X",IF(AN173="DA",IF(AX173&gt;24,IF(BA173="NU",0,LEN(TRIM(V173))-LEN(SUBSTITUTE(V173,CHAR(44),""))+1),0),"-"),"")</f>
        <v>-</v>
      </c>
      <c r="AZ173" s="314" t="str">
        <f t="shared" ref="AZ173" si="969">IF(B173="X",IF(AN173="DA",IF(AX173&gt;24,LEN(TRIM(V173))-LEN(SUBSTITUTE(V173,CHAR(44),""))+1,0),"-"),"")</f>
        <v>-</v>
      </c>
      <c r="BA173" s="57"/>
      <c r="BB173" s="57"/>
      <c r="BC173" s="57"/>
      <c r="BD173" s="57"/>
      <c r="BE173" s="57"/>
      <c r="BF173" s="98" t="str">
        <f t="shared" ref="BF173" si="970">IF(C173="X",IF(AN173="","Afectat sau NU?",IF(AN173="DA",IF(AK173="","Neinformat",NETWORKDAYS(AK173+AL173,AE173+AF173,$BS$2:$BS$14)-2),"Nu a fost afectat producator/consumator")),"")</f>
        <v/>
      </c>
      <c r="BG173" s="96" t="str">
        <f t="shared" ref="BG173" si="971">IF(C173="X",IF(AN173="DA",IF(AND(BF173&gt;=5,AK173&lt;&gt;""),LEN(TRIM(V173))-LEN(SUBSTITUTE(V173,CHAR(44),""))+1,0),"-"),"")</f>
        <v/>
      </c>
      <c r="BH173" s="97" t="str">
        <f t="shared" ref="BH173" si="972">IF(C173="X",IF(AN173="DA",LEN(TRIM(V173))-LEN(SUBSTITUTE(V173,CHAR(44),""))+1,"-"),"")</f>
        <v/>
      </c>
      <c r="BI173" s="98" t="str">
        <f t="shared" ref="BI173" si="973">IF(C173="X",IF(AN173="","Afectat sau NU?",IF(AN173="DA",IF(AI173="","Neinformat",NETWORKDAYS(AI173+AJ173,AE173+AF173,$BS$2:$BS$14)-2),"Nu a fost afectat producator/consumator")),"")</f>
        <v/>
      </c>
      <c r="BJ173" s="96" t="str">
        <f t="shared" ref="BJ173" si="974">IF(C173="X",IF(AN173="DA",IF(AND(BI173&gt;=5,AI173&lt;&gt;""),LEN(TRIM(U173))-LEN(SUBSTITUTE(U173,CHAR(44),""))+1,0),"-"),"")</f>
        <v/>
      </c>
      <c r="BK173" s="97" t="str">
        <f t="shared" ref="BK173" si="975">IF(C173="X",IF(AN173="DA",LEN(TRIM(U173))-LEN(SUBSTITUTE(U173,CHAR(44),""))+1,"-"),"")</f>
        <v/>
      </c>
      <c r="BL173" s="98" t="str">
        <f t="shared" ref="BL173" si="976">IF(C173="X",IF(AN173="","Afectat sau NU?",IF(AN173="DA",((AG173+AH173)-(Z173+AA173))*24,"Nu a fost afectat producator/consumator")),"")</f>
        <v/>
      </c>
      <c r="BM173" s="96" t="str">
        <f t="shared" ref="BM173" si="977">IF(C173="X",IF(AN173&lt;&gt;"DA","-",IF(AND(AN173="DA",BL173&lt;=0),LEN(TRIM(V173))-LEN(SUBSTITUTE(V173,CHAR(44),""))+1+LEN(TRIM(U173))-LEN(SUBSTITUTE(U173,CHAR(44),""))+1,0)),"")</f>
        <v/>
      </c>
      <c r="BN173" s="97" t="str">
        <f t="shared" ref="BN173" si="978">IF(C173="X",IF(AN173="DA",LEN(TRIM(V173))-LEN(SUBSTITUTE(V173,CHAR(44),""))+1+LEN(TRIM(U173))-LEN(SUBSTITUTE(U173,CHAR(44),""))+1,"-"),"")</f>
        <v/>
      </c>
    </row>
    <row r="174" spans="1:66" s="10" customFormat="1" ht="15" thickBot="1" x14ac:dyDescent="0.3">
      <c r="A174" s="90">
        <f t="shared" si="780"/>
        <v>159</v>
      </c>
      <c r="B174" s="91" t="s">
        <v>81</v>
      </c>
      <c r="C174" s="91" t="s">
        <v>88</v>
      </c>
      <c r="D174" s="92" t="s">
        <v>696</v>
      </c>
      <c r="E174" s="91">
        <v>144900</v>
      </c>
      <c r="F174" s="91" t="s">
        <v>697</v>
      </c>
      <c r="G174" s="91" t="s">
        <v>343</v>
      </c>
      <c r="H174" s="93">
        <v>462619.42</v>
      </c>
      <c r="I174" s="93">
        <v>486011.03</v>
      </c>
      <c r="J174" s="93">
        <v>462619.42</v>
      </c>
      <c r="K174" s="93">
        <v>486011.03</v>
      </c>
      <c r="L174" s="91" t="s">
        <v>88</v>
      </c>
      <c r="M174" s="91" t="s">
        <v>88</v>
      </c>
      <c r="N174" s="91" t="s">
        <v>88</v>
      </c>
      <c r="O174" s="91" t="s">
        <v>88</v>
      </c>
      <c r="P174" s="91" t="s">
        <v>88</v>
      </c>
      <c r="Q174" s="91" t="s">
        <v>88</v>
      </c>
      <c r="R174" s="91" t="s">
        <v>704</v>
      </c>
      <c r="S174" s="91" t="s">
        <v>697</v>
      </c>
      <c r="T174" s="91" t="s">
        <v>345</v>
      </c>
      <c r="U174" s="91" t="s">
        <v>346</v>
      </c>
      <c r="V174" s="91" t="s">
        <v>346</v>
      </c>
      <c r="W174" s="94" t="s">
        <v>88</v>
      </c>
      <c r="X174" s="82">
        <v>44643</v>
      </c>
      <c r="Y174" s="81">
        <v>0.40277777777777773</v>
      </c>
      <c r="Z174" s="82">
        <v>44643</v>
      </c>
      <c r="AA174" s="81">
        <v>0.75</v>
      </c>
      <c r="AB174" s="91" t="s">
        <v>347</v>
      </c>
      <c r="AC174" s="91" t="s">
        <v>370</v>
      </c>
      <c r="AD174" s="134"/>
      <c r="AE174" s="306">
        <v>44643</v>
      </c>
      <c r="AF174" s="307">
        <v>0.40277777777777773</v>
      </c>
      <c r="AG174" s="308">
        <v>44643</v>
      </c>
      <c r="AH174" s="307">
        <v>0.71180555555555547</v>
      </c>
      <c r="AI174" s="308">
        <v>44643</v>
      </c>
      <c r="AJ174" s="307">
        <v>0.42222222222222222</v>
      </c>
      <c r="AK174" s="308">
        <v>44643</v>
      </c>
      <c r="AL174" s="307">
        <v>0.40833333333333338</v>
      </c>
      <c r="AM174" s="309" t="s">
        <v>698</v>
      </c>
      <c r="AN174" s="309" t="s">
        <v>372</v>
      </c>
      <c r="AO174" s="104"/>
      <c r="AP174" s="83"/>
      <c r="AQ174" s="67"/>
      <c r="AR174" s="98">
        <f t="shared" ref="AR174" si="979">IF(B174="X",IF(AN174="","Afectat sau NU?",IF(AN174="DA",IF(((AK174+AL174)-(AE174+AF174))*24&lt;-720,"Neinformat",((AK174+AL174)-(AE174+AF174))*24),"Nu a fost afectat producator/consumator")),"")</f>
        <v>0.13333333324408159</v>
      </c>
      <c r="AS174" s="313">
        <f t="shared" ref="AS174" si="980">IF(B174="X",IF(AN174="DA",IF(AR174&lt;6,LEN(TRIM(V174))-LEN(SUBSTITUTE(V174,CHAR(44),""))+1,0),"-"),"")</f>
        <v>1</v>
      </c>
      <c r="AT174" s="314">
        <f t="shared" ref="AT174" si="981">IF(B174="X",IF(AN174="DA",LEN(TRIM(V174))-LEN(SUBSTITUTE(V174,CHAR(44),""))+1,"-"),"")</f>
        <v>1</v>
      </c>
      <c r="AU174" s="98">
        <f t="shared" ref="AU174" si="982">IF(B174="X",IF(AN174="","Afectat sau NU?",IF(AN174="DA",IF(((AI174+AJ174)-(AE174+AF174))*24&lt;-720,"Neinformat",((AI174+AJ174)-(AE174+AF174))*24),"Nu a fost afectat producator/consumator")),"")</f>
        <v>0.46666666661622003</v>
      </c>
      <c r="AV174" s="313">
        <f t="shared" ref="AV174" si="983">IF(B174="X",IF(AN174="DA",IF(AU174&lt;6,LEN(TRIM(U174))-LEN(SUBSTITUTE(U174,CHAR(44),""))+1,0),"-"),"")</f>
        <v>1</v>
      </c>
      <c r="AW174" s="314">
        <f t="shared" ref="AW174" si="984">IF(B174="X",IF(AN174="DA",LEN(TRIM(U174))-LEN(SUBSTITUTE(U174,CHAR(44),""))+1,"-"),"")</f>
        <v>1</v>
      </c>
      <c r="AX174" s="98">
        <f t="shared" ref="AX174" si="985">IF(B174="X",IF(AN174="","Afectat sau NU?",IF(AN174="DA",((AG174+AH174)-(AE174+AF174))*24,"Nu a fost afectat producator/consumator")),"")</f>
        <v>7.4166666665696539</v>
      </c>
      <c r="AY174" s="313">
        <f t="shared" ref="AY174" si="986">IF(B174="X",IF(AN174="DA",IF(AX174&gt;24,IF(BA174="NU",0,LEN(TRIM(V174))-LEN(SUBSTITUTE(V174,CHAR(44),""))+1),0),"-"),"")</f>
        <v>0</v>
      </c>
      <c r="AZ174" s="314">
        <f t="shared" ref="AZ174" si="987">IF(B174="X",IF(AN174="DA",IF(AX174&gt;24,LEN(TRIM(V174))-LEN(SUBSTITUTE(V174,CHAR(44),""))+1,0),"-"),"")</f>
        <v>0</v>
      </c>
      <c r="BA174" s="57"/>
      <c r="BB174" s="57"/>
      <c r="BC174" s="57"/>
      <c r="BD174" s="57"/>
      <c r="BE174" s="57"/>
      <c r="BF174" s="98" t="str">
        <f t="shared" ref="BF174" si="988">IF(C174="X",IF(AN174="","Afectat sau NU?",IF(AN174="DA",IF(AK174="","Neinformat",NETWORKDAYS(AK174+AL174,AE174+AF174,$BS$2:$BS$14)-2),"Nu a fost afectat producator/consumator")),"")</f>
        <v/>
      </c>
      <c r="BG174" s="96" t="str">
        <f t="shared" ref="BG174" si="989">IF(C174="X",IF(AN174="DA",IF(AND(BF174&gt;=5,AK174&lt;&gt;""),LEN(TRIM(V174))-LEN(SUBSTITUTE(V174,CHAR(44),""))+1,0),"-"),"")</f>
        <v/>
      </c>
      <c r="BH174" s="97" t="str">
        <f t="shared" ref="BH174" si="990">IF(C174="X",IF(AN174="DA",LEN(TRIM(V174))-LEN(SUBSTITUTE(V174,CHAR(44),""))+1,"-"),"")</f>
        <v/>
      </c>
      <c r="BI174" s="98" t="str">
        <f t="shared" ref="BI174" si="991">IF(C174="X",IF(AN174="","Afectat sau NU?",IF(AN174="DA",IF(AI174="","Neinformat",NETWORKDAYS(AI174+AJ174,AE174+AF174,$BS$2:$BS$14)-2),"Nu a fost afectat producator/consumator")),"")</f>
        <v/>
      </c>
      <c r="BJ174" s="96" t="str">
        <f t="shared" ref="BJ174" si="992">IF(C174="X",IF(AN174="DA",IF(AND(BI174&gt;=5,AI174&lt;&gt;""),LEN(TRIM(U174))-LEN(SUBSTITUTE(U174,CHAR(44),""))+1,0),"-"),"")</f>
        <v/>
      </c>
      <c r="BK174" s="97" t="str">
        <f t="shared" ref="BK174" si="993">IF(C174="X",IF(AN174="DA",LEN(TRIM(U174))-LEN(SUBSTITUTE(U174,CHAR(44),""))+1,"-"),"")</f>
        <v/>
      </c>
      <c r="BL174" s="98" t="str">
        <f t="shared" ref="BL174" si="994">IF(C174="X",IF(AN174="","Afectat sau NU?",IF(AN174="DA",((AG174+AH174)-(Z174+AA174))*24,"Nu a fost afectat producator/consumator")),"")</f>
        <v/>
      </c>
      <c r="BM174" s="96" t="str">
        <f t="shared" ref="BM174" si="995">IF(C174="X",IF(AN174&lt;&gt;"DA","-",IF(AND(AN174="DA",BL174&lt;=0),LEN(TRIM(V174))-LEN(SUBSTITUTE(V174,CHAR(44),""))+1+LEN(TRIM(U174))-LEN(SUBSTITUTE(U174,CHAR(44),""))+1,0)),"")</f>
        <v/>
      </c>
      <c r="BN174" s="97" t="str">
        <f t="shared" ref="BN174" si="996">IF(C174="X",IF(AN174="DA",LEN(TRIM(V174))-LEN(SUBSTITUTE(V174,CHAR(44),""))+1+LEN(TRIM(U174))-LEN(SUBSTITUTE(U174,CHAR(44),""))+1,"-"),"")</f>
        <v/>
      </c>
    </row>
    <row r="175" spans="1:66" s="10" customFormat="1" ht="214.5" thickBot="1" x14ac:dyDescent="0.3">
      <c r="A175" s="90">
        <f t="shared" si="780"/>
        <v>160</v>
      </c>
      <c r="B175" s="91" t="s">
        <v>81</v>
      </c>
      <c r="C175" s="91" t="s">
        <v>88</v>
      </c>
      <c r="D175" s="92" t="s">
        <v>699</v>
      </c>
      <c r="E175" s="91">
        <v>42361</v>
      </c>
      <c r="F175" s="91" t="s">
        <v>700</v>
      </c>
      <c r="G175" s="91" t="s">
        <v>91</v>
      </c>
      <c r="H175" s="93">
        <v>483976.41</v>
      </c>
      <c r="I175" s="93">
        <v>465841.68</v>
      </c>
      <c r="J175" s="93">
        <v>483976.41</v>
      </c>
      <c r="K175" s="93">
        <v>465841.68</v>
      </c>
      <c r="L175" s="91" t="s">
        <v>88</v>
      </c>
      <c r="M175" s="91" t="s">
        <v>88</v>
      </c>
      <c r="N175" s="91" t="s">
        <v>701</v>
      </c>
      <c r="O175" s="91" t="s">
        <v>702</v>
      </c>
      <c r="P175" s="91" t="s">
        <v>88</v>
      </c>
      <c r="Q175" s="91" t="s">
        <v>88</v>
      </c>
      <c r="R175" s="91" t="s">
        <v>88</v>
      </c>
      <c r="S175" s="91" t="s">
        <v>88</v>
      </c>
      <c r="T175" s="91" t="s">
        <v>113</v>
      </c>
      <c r="U175" s="91" t="s">
        <v>703</v>
      </c>
      <c r="V175" s="91" t="s">
        <v>123</v>
      </c>
      <c r="W175" s="94" t="s">
        <v>88</v>
      </c>
      <c r="X175" s="82">
        <v>44652</v>
      </c>
      <c r="Y175" s="81">
        <v>0.45833333333333331</v>
      </c>
      <c r="Z175" s="82">
        <v>44652</v>
      </c>
      <c r="AA175" s="81">
        <v>0.64583333333333337</v>
      </c>
      <c r="AB175" s="91" t="s">
        <v>347</v>
      </c>
      <c r="AC175" s="91" t="s">
        <v>370</v>
      </c>
      <c r="AD175" s="134"/>
      <c r="AE175" s="306">
        <v>44652</v>
      </c>
      <c r="AF175" s="307">
        <v>0.45833333333333331</v>
      </c>
      <c r="AG175" s="308">
        <v>44652</v>
      </c>
      <c r="AH175" s="307">
        <v>0.61458333333333337</v>
      </c>
      <c r="AI175" s="308">
        <v>44652</v>
      </c>
      <c r="AJ175" s="307">
        <v>0.47222222222222227</v>
      </c>
      <c r="AK175" s="308">
        <v>44652</v>
      </c>
      <c r="AL175" s="307">
        <v>0.46736111111111112</v>
      </c>
      <c r="AM175" s="309" t="s">
        <v>88</v>
      </c>
      <c r="AN175" s="309" t="s">
        <v>372</v>
      </c>
      <c r="AO175" s="104"/>
      <c r="AP175" s="83"/>
      <c r="AQ175" s="67"/>
      <c r="AR175" s="98">
        <f t="shared" ref="AR175:AR176" si="997">IF(B175="X",IF(AN175="","Afectat sau NU?",IF(AN175="DA",IF(((AK175+AL175)-(AE175+AF175))*24&lt;-720,"Neinformat",((AK175+AL175)-(AE175+AF175))*24),"Nu a fost afectat producator/consumator")),"")</f>
        <v>0.21666666667442769</v>
      </c>
      <c r="AS175" s="313">
        <f t="shared" ref="AS175:AS176" si="998">IF(B175="X",IF(AN175="DA",IF(AR175&lt;6,LEN(TRIM(V175))-LEN(SUBSTITUTE(V175,CHAR(44),""))+1,0),"-"),"")</f>
        <v>1</v>
      </c>
      <c r="AT175" s="314">
        <f t="shared" ref="AT175:AT176" si="999">IF(B175="X",IF(AN175="DA",LEN(TRIM(V175))-LEN(SUBSTITUTE(V175,CHAR(44),""))+1,"-"),"")</f>
        <v>1</v>
      </c>
      <c r="AU175" s="98">
        <f t="shared" ref="AU175:AU176" si="1000">IF(B175="X",IF(AN175="","Afectat sau NU?",IF(AN175="DA",IF(((AI175+AJ175)-(AE175+AF175))*24&lt;-720,"Neinformat",((AI175+AJ175)-(AE175+AF175))*24),"Nu a fost afectat producator/consumator")),"")</f>
        <v>0.33333333319751546</v>
      </c>
      <c r="AV175" s="313">
        <f t="shared" ref="AV175:AV176" si="1001">IF(B175="X",IF(AN175="DA",IF(AU175&lt;6,LEN(TRIM(U175))-LEN(SUBSTITUTE(U175,CHAR(44),""))+1,0),"-"),"")</f>
        <v>42</v>
      </c>
      <c r="AW175" s="314">
        <f t="shared" ref="AW175:AW176" si="1002">IF(B175="X",IF(AN175="DA",LEN(TRIM(U175))-LEN(SUBSTITUTE(U175,CHAR(44),""))+1,"-"),"")</f>
        <v>42</v>
      </c>
      <c r="AX175" s="98">
        <f t="shared" ref="AX175:AX176" si="1003">IF(B175="X",IF(AN175="","Afectat sau NU?",IF(AN175="DA",((AG175+AH175)-(AE175+AF175))*24,"Nu a fost afectat producator/consumator")),"")</f>
        <v>3.75</v>
      </c>
      <c r="AY175" s="313">
        <f t="shared" ref="AY175:AY176" si="1004">IF(B175="X",IF(AN175="DA",IF(AX175&gt;24,IF(BA175="NU",0,LEN(TRIM(V175))-LEN(SUBSTITUTE(V175,CHAR(44),""))+1),0),"-"),"")</f>
        <v>0</v>
      </c>
      <c r="AZ175" s="314">
        <f t="shared" ref="AZ175:AZ176" si="1005">IF(B175="X",IF(AN175="DA",IF(AX175&gt;24,LEN(TRIM(V175))-LEN(SUBSTITUTE(V175,CHAR(44),""))+1,0),"-"),"")</f>
        <v>0</v>
      </c>
      <c r="BA175" s="57"/>
      <c r="BB175" s="57"/>
      <c r="BC175" s="57"/>
      <c r="BD175" s="57"/>
      <c r="BE175" s="57"/>
      <c r="BF175" s="98" t="str">
        <f t="shared" ref="BF175:BF176" si="1006">IF(C175="X",IF(AN175="","Afectat sau NU?",IF(AN175="DA",IF(AK175="","Neinformat",NETWORKDAYS(AK175+AL175,AE175+AF175,$BS$2:$BS$14)-2),"Nu a fost afectat producator/consumator")),"")</f>
        <v/>
      </c>
      <c r="BG175" s="96" t="str">
        <f t="shared" ref="BG175:BG176" si="1007">IF(C175="X",IF(AN175="DA",IF(AND(BF175&gt;=5,AK175&lt;&gt;""),LEN(TRIM(V175))-LEN(SUBSTITUTE(V175,CHAR(44),""))+1,0),"-"),"")</f>
        <v/>
      </c>
      <c r="BH175" s="97" t="str">
        <f t="shared" ref="BH175:BH176" si="1008">IF(C175="X",IF(AN175="DA",LEN(TRIM(V175))-LEN(SUBSTITUTE(V175,CHAR(44),""))+1,"-"),"")</f>
        <v/>
      </c>
      <c r="BI175" s="98" t="str">
        <f t="shared" ref="BI175:BI176" si="1009">IF(C175="X",IF(AN175="","Afectat sau NU?",IF(AN175="DA",IF(AI175="","Neinformat",NETWORKDAYS(AI175+AJ175,AE175+AF175,$BS$2:$BS$14)-2),"Nu a fost afectat producator/consumator")),"")</f>
        <v/>
      </c>
      <c r="BJ175" s="96" t="str">
        <f t="shared" ref="BJ175:BJ176" si="1010">IF(C175="X",IF(AN175="DA",IF(AND(BI175&gt;=5,AI175&lt;&gt;""),LEN(TRIM(U175))-LEN(SUBSTITUTE(U175,CHAR(44),""))+1,0),"-"),"")</f>
        <v/>
      </c>
      <c r="BK175" s="97" t="str">
        <f t="shared" ref="BK175:BK176" si="1011">IF(C175="X",IF(AN175="DA",LEN(TRIM(U175))-LEN(SUBSTITUTE(U175,CHAR(44),""))+1,"-"),"")</f>
        <v/>
      </c>
      <c r="BL175" s="98" t="str">
        <f t="shared" ref="BL175:BL176" si="1012">IF(C175="X",IF(AN175="","Afectat sau NU?",IF(AN175="DA",((AG175+AH175)-(Z175+AA175))*24,"Nu a fost afectat producator/consumator")),"")</f>
        <v/>
      </c>
      <c r="BM175" s="96" t="str">
        <f t="shared" ref="BM175:BM176" si="1013">IF(C175="X",IF(AN175&lt;&gt;"DA","-",IF(AND(AN175="DA",BL175&lt;=0),LEN(TRIM(V175))-LEN(SUBSTITUTE(V175,CHAR(44),""))+1+LEN(TRIM(U175))-LEN(SUBSTITUTE(U175,CHAR(44),""))+1,0)),"")</f>
        <v/>
      </c>
      <c r="BN175" s="97" t="str">
        <f t="shared" ref="BN175:BN176" si="1014">IF(C175="X",IF(AN175="DA",LEN(TRIM(V175))-LEN(SUBSTITUTE(V175,CHAR(44),""))+1+LEN(TRIM(U175))-LEN(SUBSTITUTE(U175,CHAR(44),""))+1,"-"),"")</f>
        <v/>
      </c>
    </row>
    <row r="176" spans="1:66" s="10" customFormat="1" ht="15" thickBot="1" x14ac:dyDescent="0.3">
      <c r="A176" s="90">
        <f t="shared" si="780"/>
        <v>161</v>
      </c>
      <c r="B176" s="91" t="s">
        <v>81</v>
      </c>
      <c r="C176" s="91" t="s">
        <v>88</v>
      </c>
      <c r="D176" s="92" t="s">
        <v>709</v>
      </c>
      <c r="E176" s="91">
        <v>33694</v>
      </c>
      <c r="F176" s="91" t="s">
        <v>705</v>
      </c>
      <c r="G176" s="91" t="s">
        <v>706</v>
      </c>
      <c r="H176" s="93">
        <v>445072.91</v>
      </c>
      <c r="I176" s="93">
        <v>615769.73</v>
      </c>
      <c r="J176" s="93">
        <v>445072.91</v>
      </c>
      <c r="K176" s="93">
        <v>615769.73</v>
      </c>
      <c r="L176" s="91" t="s">
        <v>88</v>
      </c>
      <c r="M176" s="91" t="s">
        <v>88</v>
      </c>
      <c r="N176" s="91" t="s">
        <v>88</v>
      </c>
      <c r="O176" s="91" t="s">
        <v>88</v>
      </c>
      <c r="P176" s="91" t="s">
        <v>88</v>
      </c>
      <c r="Q176" s="91" t="s">
        <v>88</v>
      </c>
      <c r="R176" s="91" t="s">
        <v>707</v>
      </c>
      <c r="S176" s="91" t="s">
        <v>705</v>
      </c>
      <c r="T176" s="91" t="s">
        <v>345</v>
      </c>
      <c r="U176" s="91" t="s">
        <v>346</v>
      </c>
      <c r="V176" s="91" t="s">
        <v>346</v>
      </c>
      <c r="W176" s="94" t="s">
        <v>88</v>
      </c>
      <c r="X176" s="82">
        <v>44658</v>
      </c>
      <c r="Y176" s="81">
        <v>0.33680555555555558</v>
      </c>
      <c r="Z176" s="82">
        <v>44658</v>
      </c>
      <c r="AA176" s="81">
        <v>0.75</v>
      </c>
      <c r="AB176" s="91" t="s">
        <v>173</v>
      </c>
      <c r="AC176" s="91" t="s">
        <v>370</v>
      </c>
      <c r="AD176" s="134"/>
      <c r="AE176" s="306">
        <v>44658</v>
      </c>
      <c r="AF176" s="307">
        <v>0.33680555555555558</v>
      </c>
      <c r="AG176" s="308">
        <v>44658</v>
      </c>
      <c r="AH176" s="307">
        <v>0.5625</v>
      </c>
      <c r="AI176" s="308">
        <v>44658</v>
      </c>
      <c r="AJ176" s="307">
        <v>0.3520833333333333</v>
      </c>
      <c r="AK176" s="308">
        <v>44658</v>
      </c>
      <c r="AL176" s="307">
        <v>0.34236111111111112</v>
      </c>
      <c r="AM176" s="309" t="s">
        <v>708</v>
      </c>
      <c r="AN176" s="309" t="s">
        <v>372</v>
      </c>
      <c r="AO176" s="104"/>
      <c r="AP176" s="83"/>
      <c r="AQ176" s="67"/>
      <c r="AR176" s="98">
        <f t="shared" si="997"/>
        <v>0.13333333341870457</v>
      </c>
      <c r="AS176" s="313">
        <f t="shared" si="998"/>
        <v>1</v>
      </c>
      <c r="AT176" s="314">
        <f t="shared" si="999"/>
        <v>1</v>
      </c>
      <c r="AU176" s="98">
        <f t="shared" si="1000"/>
        <v>0.36666666663950309</v>
      </c>
      <c r="AV176" s="313">
        <f t="shared" si="1001"/>
        <v>1</v>
      </c>
      <c r="AW176" s="314">
        <f t="shared" si="1002"/>
        <v>1</v>
      </c>
      <c r="AX176" s="98">
        <f t="shared" si="1003"/>
        <v>5.4166666666860692</v>
      </c>
      <c r="AY176" s="313">
        <f t="shared" si="1004"/>
        <v>0</v>
      </c>
      <c r="AZ176" s="314">
        <f t="shared" si="1005"/>
        <v>0</v>
      </c>
      <c r="BA176" s="57"/>
      <c r="BB176" s="57"/>
      <c r="BC176" s="57"/>
      <c r="BD176" s="57"/>
      <c r="BE176" s="57"/>
      <c r="BF176" s="98" t="str">
        <f t="shared" si="1006"/>
        <v/>
      </c>
      <c r="BG176" s="96" t="str">
        <f t="shared" si="1007"/>
        <v/>
      </c>
      <c r="BH176" s="97" t="str">
        <f t="shared" si="1008"/>
        <v/>
      </c>
      <c r="BI176" s="98" t="str">
        <f t="shared" si="1009"/>
        <v/>
      </c>
      <c r="BJ176" s="96" t="str">
        <f t="shared" si="1010"/>
        <v/>
      </c>
      <c r="BK176" s="97" t="str">
        <f t="shared" si="1011"/>
        <v/>
      </c>
      <c r="BL176" s="98" t="str">
        <f t="shared" si="1012"/>
        <v/>
      </c>
      <c r="BM176" s="96" t="str">
        <f t="shared" si="1013"/>
        <v/>
      </c>
      <c r="BN176" s="97" t="str">
        <f t="shared" si="1014"/>
        <v/>
      </c>
    </row>
    <row r="177" spans="1:66" s="10" customFormat="1" ht="29.25" thickBot="1" x14ac:dyDescent="0.3">
      <c r="A177" s="90">
        <f t="shared" si="780"/>
        <v>162</v>
      </c>
      <c r="B177" s="91" t="s">
        <v>81</v>
      </c>
      <c r="C177" s="91" t="s">
        <v>88</v>
      </c>
      <c r="D177" s="92" t="s">
        <v>710</v>
      </c>
      <c r="E177" s="91">
        <v>118502</v>
      </c>
      <c r="F177" s="91" t="s">
        <v>711</v>
      </c>
      <c r="G177" s="91" t="s">
        <v>146</v>
      </c>
      <c r="H177" s="93">
        <v>477856.15</v>
      </c>
      <c r="I177" s="93">
        <v>536890.39</v>
      </c>
      <c r="J177" s="93">
        <v>477856.15</v>
      </c>
      <c r="K177" s="93">
        <v>536890.39</v>
      </c>
      <c r="L177" s="91" t="s">
        <v>88</v>
      </c>
      <c r="M177" s="91" t="s">
        <v>88</v>
      </c>
      <c r="N177" s="91" t="s">
        <v>88</v>
      </c>
      <c r="O177" s="91" t="s">
        <v>88</v>
      </c>
      <c r="P177" s="91" t="s">
        <v>88</v>
      </c>
      <c r="Q177" s="91" t="s">
        <v>88</v>
      </c>
      <c r="R177" s="91" t="s">
        <v>712</v>
      </c>
      <c r="S177" s="91" t="s">
        <v>713</v>
      </c>
      <c r="T177" s="91" t="s">
        <v>345</v>
      </c>
      <c r="U177" s="91" t="s">
        <v>346</v>
      </c>
      <c r="V177" s="91" t="s">
        <v>346</v>
      </c>
      <c r="W177" s="94" t="s">
        <v>88</v>
      </c>
      <c r="X177" s="82">
        <v>44663</v>
      </c>
      <c r="Y177" s="81">
        <v>0.34375</v>
      </c>
      <c r="Z177" s="82">
        <v>44663</v>
      </c>
      <c r="AA177" s="81">
        <v>0.41666666666666669</v>
      </c>
      <c r="AB177" s="91" t="s">
        <v>347</v>
      </c>
      <c r="AC177" s="91" t="s">
        <v>370</v>
      </c>
      <c r="AD177" s="134"/>
      <c r="AE177" s="306">
        <v>44663</v>
      </c>
      <c r="AF177" s="307">
        <v>0.34375</v>
      </c>
      <c r="AG177" s="308">
        <v>44663</v>
      </c>
      <c r="AH177" s="307">
        <v>0.375</v>
      </c>
      <c r="AI177" s="308">
        <v>44663</v>
      </c>
      <c r="AJ177" s="307">
        <v>0.35694444444444445</v>
      </c>
      <c r="AK177" s="308">
        <v>44663</v>
      </c>
      <c r="AL177" s="307">
        <v>0.35138888888888892</v>
      </c>
      <c r="AM177" s="309" t="s">
        <v>714</v>
      </c>
      <c r="AN177" s="309" t="s">
        <v>372</v>
      </c>
      <c r="AO177" s="104"/>
      <c r="AP177" s="83"/>
      <c r="AQ177" s="67"/>
      <c r="AR177" s="98">
        <f t="shared" ref="AR177" si="1015">IF(B177="X",IF(AN177="","Afectat sau NU?",IF(AN177="DA",IF(((AK177+AL177)-(AE177+AF177))*24&lt;-720,"Neinformat",((AK177+AL177)-(AE177+AF177))*24),"Nu a fost afectat producator/consumator")),"")</f>
        <v>0.18333333340706304</v>
      </c>
      <c r="AS177" s="313">
        <f t="shared" ref="AS177" si="1016">IF(B177="X",IF(AN177="DA",IF(AR177&lt;6,LEN(TRIM(V177))-LEN(SUBSTITUTE(V177,CHAR(44),""))+1,0),"-"),"")</f>
        <v>1</v>
      </c>
      <c r="AT177" s="314">
        <f t="shared" ref="AT177" si="1017">IF(B177="X",IF(AN177="DA",LEN(TRIM(V177))-LEN(SUBSTITUTE(V177,CHAR(44),""))+1,"-"),"")</f>
        <v>1</v>
      </c>
      <c r="AU177" s="98">
        <f t="shared" ref="AU177" si="1018">IF(B177="X",IF(AN177="","Afectat sau NU?",IF(AN177="DA",IF(((AI177+AJ177)-(AE177+AF177))*24&lt;-720,"Neinformat",((AI177+AJ177)-(AE177+AF177))*24),"Nu a fost afectat producator/consumator")),"")</f>
        <v>0.31666666665114462</v>
      </c>
      <c r="AV177" s="313">
        <f t="shared" ref="AV177" si="1019">IF(B177="X",IF(AN177="DA",IF(AU177&lt;6,LEN(TRIM(U177))-LEN(SUBSTITUTE(U177,CHAR(44),""))+1,0),"-"),"")</f>
        <v>1</v>
      </c>
      <c r="AW177" s="314">
        <f t="shared" ref="AW177" si="1020">IF(B177="X",IF(AN177="DA",LEN(TRIM(U177))-LEN(SUBSTITUTE(U177,CHAR(44),""))+1,"-"),"")</f>
        <v>1</v>
      </c>
      <c r="AX177" s="98">
        <f t="shared" ref="AX177" si="1021">IF(B177="X",IF(AN177="","Afectat sau NU?",IF(AN177="DA",((AG177+AH177)-(AE177+AF177))*24,"Nu a fost afectat producator/consumator")),"")</f>
        <v>0.75</v>
      </c>
      <c r="AY177" s="313">
        <f t="shared" ref="AY177" si="1022">IF(B177="X",IF(AN177="DA",IF(AX177&gt;24,IF(BA177="NU",0,LEN(TRIM(V177))-LEN(SUBSTITUTE(V177,CHAR(44),""))+1),0),"-"),"")</f>
        <v>0</v>
      </c>
      <c r="AZ177" s="314">
        <f t="shared" ref="AZ177" si="1023">IF(B177="X",IF(AN177="DA",IF(AX177&gt;24,LEN(TRIM(V177))-LEN(SUBSTITUTE(V177,CHAR(44),""))+1,0),"-"),"")</f>
        <v>0</v>
      </c>
      <c r="BA177" s="57"/>
      <c r="BB177" s="57"/>
      <c r="BC177" s="57"/>
      <c r="BD177" s="57"/>
      <c r="BE177" s="57"/>
      <c r="BF177" s="98" t="str">
        <f t="shared" ref="BF177" si="1024">IF(C177="X",IF(AN177="","Afectat sau NU?",IF(AN177="DA",IF(AK177="","Neinformat",NETWORKDAYS(AK177+AL177,AE177+AF177,$BS$2:$BS$14)-2),"Nu a fost afectat producator/consumator")),"")</f>
        <v/>
      </c>
      <c r="BG177" s="96" t="str">
        <f t="shared" ref="BG177" si="1025">IF(C177="X",IF(AN177="DA",IF(AND(BF177&gt;=5,AK177&lt;&gt;""),LEN(TRIM(V177))-LEN(SUBSTITUTE(V177,CHAR(44),""))+1,0),"-"),"")</f>
        <v/>
      </c>
      <c r="BH177" s="97" t="str">
        <f t="shared" ref="BH177" si="1026">IF(C177="X",IF(AN177="DA",LEN(TRIM(V177))-LEN(SUBSTITUTE(V177,CHAR(44),""))+1,"-"),"")</f>
        <v/>
      </c>
      <c r="BI177" s="98" t="str">
        <f t="shared" ref="BI177" si="1027">IF(C177="X",IF(AN177="","Afectat sau NU?",IF(AN177="DA",IF(AI177="","Neinformat",NETWORKDAYS(AI177+AJ177,AE177+AF177,$BS$2:$BS$14)-2),"Nu a fost afectat producator/consumator")),"")</f>
        <v/>
      </c>
      <c r="BJ177" s="96" t="str">
        <f t="shared" ref="BJ177" si="1028">IF(C177="X",IF(AN177="DA",IF(AND(BI177&gt;=5,AI177&lt;&gt;""),LEN(TRIM(U177))-LEN(SUBSTITUTE(U177,CHAR(44),""))+1,0),"-"),"")</f>
        <v/>
      </c>
      <c r="BK177" s="97" t="str">
        <f t="shared" ref="BK177" si="1029">IF(C177="X",IF(AN177="DA",LEN(TRIM(U177))-LEN(SUBSTITUTE(U177,CHAR(44),""))+1,"-"),"")</f>
        <v/>
      </c>
      <c r="BL177" s="98" t="str">
        <f t="shared" ref="BL177" si="1030">IF(C177="X",IF(AN177="","Afectat sau NU?",IF(AN177="DA",((AG177+AH177)-(Z177+AA177))*24,"Nu a fost afectat producator/consumator")),"")</f>
        <v/>
      </c>
      <c r="BM177" s="96" t="str">
        <f t="shared" ref="BM177" si="1031">IF(C177="X",IF(AN177&lt;&gt;"DA","-",IF(AND(AN177="DA",BL177&lt;=0),LEN(TRIM(V177))-LEN(SUBSTITUTE(V177,CHAR(44),""))+1+LEN(TRIM(U177))-LEN(SUBSTITUTE(U177,CHAR(44),""))+1,0)),"")</f>
        <v/>
      </c>
      <c r="BN177" s="97" t="str">
        <f t="shared" ref="BN177" si="1032">IF(C177="X",IF(AN177="DA",LEN(TRIM(V177))-LEN(SUBSTITUTE(V177,CHAR(44),""))+1+LEN(TRIM(U177))-LEN(SUBSTITUTE(U177,CHAR(44),""))+1,"-"),"")</f>
        <v/>
      </c>
    </row>
    <row r="178" spans="1:66" s="10" customFormat="1" ht="100.5" thickBot="1" x14ac:dyDescent="0.3">
      <c r="A178" s="224">
        <f t="shared" si="780"/>
        <v>163</v>
      </c>
      <c r="B178" s="225" t="s">
        <v>81</v>
      </c>
      <c r="C178" s="225" t="s">
        <v>88</v>
      </c>
      <c r="D178" s="226" t="s">
        <v>715</v>
      </c>
      <c r="E178" s="225">
        <v>73638</v>
      </c>
      <c r="F178" s="225" t="s">
        <v>496</v>
      </c>
      <c r="G178" s="225" t="s">
        <v>497</v>
      </c>
      <c r="H178" s="227">
        <v>414077.27</v>
      </c>
      <c r="I178" s="227">
        <v>316502.84999999998</v>
      </c>
      <c r="J178" s="227">
        <v>414077.27</v>
      </c>
      <c r="K178" s="227">
        <v>316502.84999999998</v>
      </c>
      <c r="L178" s="225" t="s">
        <v>88</v>
      </c>
      <c r="M178" s="225" t="s">
        <v>88</v>
      </c>
      <c r="N178" s="225" t="s">
        <v>498</v>
      </c>
      <c r="O178" s="225" t="s">
        <v>496</v>
      </c>
      <c r="P178" s="225" t="s">
        <v>88</v>
      </c>
      <c r="Q178" s="225" t="s">
        <v>88</v>
      </c>
      <c r="R178" s="225" t="s">
        <v>88</v>
      </c>
      <c r="S178" s="225" t="s">
        <v>88</v>
      </c>
      <c r="T178" s="225" t="s">
        <v>113</v>
      </c>
      <c r="U178" s="225" t="s">
        <v>717</v>
      </c>
      <c r="V178" s="225" t="s">
        <v>499</v>
      </c>
      <c r="W178" s="228" t="s">
        <v>88</v>
      </c>
      <c r="X178" s="229">
        <v>44663</v>
      </c>
      <c r="Y178" s="230">
        <v>0.33333333333333331</v>
      </c>
      <c r="Z178" s="229">
        <v>44663</v>
      </c>
      <c r="AA178" s="230">
        <v>0.66666666666666663</v>
      </c>
      <c r="AB178" s="225" t="s">
        <v>124</v>
      </c>
      <c r="AC178" s="225" t="s">
        <v>370</v>
      </c>
      <c r="AD178" s="231"/>
      <c r="AE178" s="360">
        <v>44663</v>
      </c>
      <c r="AF178" s="361">
        <v>0.33333333333333331</v>
      </c>
      <c r="AG178" s="362">
        <v>44663</v>
      </c>
      <c r="AH178" s="361">
        <v>0.56597222222222221</v>
      </c>
      <c r="AI178" s="362">
        <v>44663</v>
      </c>
      <c r="AJ178" s="361">
        <v>0.35486111111111113</v>
      </c>
      <c r="AK178" s="362">
        <v>44663</v>
      </c>
      <c r="AL178" s="361">
        <v>0.34930555555555554</v>
      </c>
      <c r="AM178" s="363" t="s">
        <v>716</v>
      </c>
      <c r="AN178" s="363" t="s">
        <v>372</v>
      </c>
      <c r="AO178" s="235"/>
      <c r="AP178" s="236"/>
      <c r="AQ178" s="67"/>
      <c r="AR178" s="218">
        <f t="shared" ref="AR178" si="1033">IF(B178="X",IF(AN178="","Afectat sau NU?",IF(AN178="DA",IF(((AK178+AL178)-(AE178+AF178))*24&lt;-720,"Neinformat",((AK178+AL178)-(AE178+AF178))*24),"Nu a fost afectat producator/consumator")),"")</f>
        <v>0.38333333336049691</v>
      </c>
      <c r="AS178" s="365">
        <f t="shared" ref="AS178" si="1034">IF(B178="X",IF(AN178="DA",IF(AR178&lt;6,LEN(TRIM(V178))-LEN(SUBSTITUTE(V178,CHAR(44),""))+1,0),"-"),"")</f>
        <v>1</v>
      </c>
      <c r="AT178" s="366">
        <f t="shared" ref="AT178" si="1035">IF(B178="X",IF(AN178="DA",LEN(TRIM(V178))-LEN(SUBSTITUTE(V178,CHAR(44),""))+1,"-"),"")</f>
        <v>1</v>
      </c>
      <c r="AU178" s="218">
        <f t="shared" ref="AU178" si="1036">IF(B178="X",IF(AN178="","Afectat sau NU?",IF(AN178="DA",IF(((AI178+AJ178)-(AE178+AF178))*24&lt;-720,"Neinformat",((AI178+AJ178)-(AE178+AF178))*24),"Nu a fost afectat producator/consumator")),"")</f>
        <v>0.5166666666045785</v>
      </c>
      <c r="AV178" s="365">
        <f t="shared" ref="AV178" si="1037">IF(B178="X",IF(AN178="DA",IF(AU178&lt;6,LEN(TRIM(U178))-LEN(SUBSTITUTE(U178,CHAR(44),""))+1,0),"-"),"")</f>
        <v>20</v>
      </c>
      <c r="AW178" s="366">
        <f t="shared" ref="AW178" si="1038">IF(B178="X",IF(AN178="DA",LEN(TRIM(U178))-LEN(SUBSTITUTE(U178,CHAR(44),""))+1,"-"),"")</f>
        <v>20</v>
      </c>
      <c r="AX178" s="218">
        <f t="shared" ref="AX178" si="1039">IF(B178="X",IF(AN178="","Afectat sau NU?",IF(AN178="DA",((AG178+AH178)-(AE178+AF178))*24,"Nu a fost afectat producator/consumator")),"")</f>
        <v>5.5833333331975155</v>
      </c>
      <c r="AY178" s="365">
        <f t="shared" ref="AY178" si="1040">IF(B178="X",IF(AN178="DA",IF(AX178&gt;24,IF(BA178="NU",0,LEN(TRIM(V178))-LEN(SUBSTITUTE(V178,CHAR(44),""))+1),0),"-"),"")</f>
        <v>0</v>
      </c>
      <c r="AZ178" s="366">
        <f t="shared" ref="AZ178" si="1041">IF(B178="X",IF(AN178="DA",IF(AX178&gt;24,LEN(TRIM(V178))-LEN(SUBSTITUTE(V178,CHAR(44),""))+1,0),"-"),"")</f>
        <v>0</v>
      </c>
      <c r="BA178" s="57"/>
      <c r="BB178" s="57"/>
      <c r="BC178" s="57"/>
      <c r="BD178" s="57"/>
      <c r="BE178" s="57"/>
      <c r="BF178" s="218" t="str">
        <f t="shared" ref="BF178" si="1042">IF(C178="X",IF(AN178="","Afectat sau NU?",IF(AN178="DA",IF(AK178="","Neinformat",NETWORKDAYS(AK178+AL178,AE178+AF178,$BS$2:$BS$14)-2),"Nu a fost afectat producator/consumator")),"")</f>
        <v/>
      </c>
      <c r="BG178" s="219" t="str">
        <f t="shared" ref="BG178" si="1043">IF(C178="X",IF(AN178="DA",IF(AND(BF178&gt;=5,AK178&lt;&gt;""),LEN(TRIM(V178))-LEN(SUBSTITUTE(V178,CHAR(44),""))+1,0),"-"),"")</f>
        <v/>
      </c>
      <c r="BH178" s="221" t="str">
        <f t="shared" ref="BH178" si="1044">IF(C178="X",IF(AN178="DA",LEN(TRIM(V178))-LEN(SUBSTITUTE(V178,CHAR(44),""))+1,"-"),"")</f>
        <v/>
      </c>
      <c r="BI178" s="218" t="str">
        <f t="shared" ref="BI178" si="1045">IF(C178="X",IF(AN178="","Afectat sau NU?",IF(AN178="DA",IF(AI178="","Neinformat",NETWORKDAYS(AI178+AJ178,AE178+AF178,$BS$2:$BS$14)-2),"Nu a fost afectat producator/consumator")),"")</f>
        <v/>
      </c>
      <c r="BJ178" s="219" t="str">
        <f t="shared" ref="BJ178" si="1046">IF(C178="X",IF(AN178="DA",IF(AND(BI178&gt;=5,AI178&lt;&gt;""),LEN(TRIM(U178))-LEN(SUBSTITUTE(U178,CHAR(44),""))+1,0),"-"),"")</f>
        <v/>
      </c>
      <c r="BK178" s="221" t="str">
        <f t="shared" ref="BK178" si="1047">IF(C178="X",IF(AN178="DA",LEN(TRIM(U178))-LEN(SUBSTITUTE(U178,CHAR(44),""))+1,"-"),"")</f>
        <v/>
      </c>
      <c r="BL178" s="218" t="str">
        <f t="shared" ref="BL178" si="1048">IF(C178="X",IF(AN178="","Afectat sau NU?",IF(AN178="DA",((AG178+AH178)-(Z178+AA178))*24,"Nu a fost afectat producator/consumator")),"")</f>
        <v/>
      </c>
      <c r="BM178" s="219" t="str">
        <f t="shared" ref="BM178" si="1049">IF(C178="X",IF(AN178&lt;&gt;"DA","-",IF(AND(AN178="DA",BL178&lt;=0),LEN(TRIM(V178))-LEN(SUBSTITUTE(V178,CHAR(44),""))+1+LEN(TRIM(U178))-LEN(SUBSTITUTE(U178,CHAR(44),""))+1,0)),"")</f>
        <v/>
      </c>
      <c r="BN178" s="221" t="str">
        <f t="shared" ref="BN178" si="1050">IF(C178="X",IF(AN178="DA",LEN(TRIM(V178))-LEN(SUBSTITUTE(V178,CHAR(44),""))+1+LEN(TRIM(U178))-LEN(SUBSTITUTE(U178,CHAR(44),""))+1,"-"),"")</f>
        <v/>
      </c>
    </row>
    <row r="179" spans="1:66" s="10" customFormat="1" ht="199.5" x14ac:dyDescent="0.25">
      <c r="A179" s="58">
        <f t="shared" si="780"/>
        <v>164</v>
      </c>
      <c r="B179" s="59" t="s">
        <v>88</v>
      </c>
      <c r="C179" s="59" t="s">
        <v>81</v>
      </c>
      <c r="D179" s="60" t="s">
        <v>718</v>
      </c>
      <c r="E179" s="59">
        <v>143744</v>
      </c>
      <c r="F179" s="59" t="s">
        <v>720</v>
      </c>
      <c r="G179" s="59" t="s">
        <v>343</v>
      </c>
      <c r="H179" s="61">
        <v>434558.16</v>
      </c>
      <c r="I179" s="61">
        <v>469530.91</v>
      </c>
      <c r="J179" s="61">
        <v>434558.16</v>
      </c>
      <c r="K179" s="61">
        <v>469530.91</v>
      </c>
      <c r="L179" s="59" t="s">
        <v>88</v>
      </c>
      <c r="M179" s="59" t="s">
        <v>88</v>
      </c>
      <c r="N179" s="59" t="s">
        <v>719</v>
      </c>
      <c r="O179" s="59" t="s">
        <v>720</v>
      </c>
      <c r="P179" s="59" t="s">
        <v>88</v>
      </c>
      <c r="Q179" s="59" t="s">
        <v>88</v>
      </c>
      <c r="R179" s="59" t="s">
        <v>88</v>
      </c>
      <c r="S179" s="59" t="s">
        <v>88</v>
      </c>
      <c r="T179" s="59" t="s">
        <v>113</v>
      </c>
      <c r="U179" s="59" t="s">
        <v>841</v>
      </c>
      <c r="V179" s="59" t="s">
        <v>142</v>
      </c>
      <c r="W179" s="62" t="s">
        <v>724</v>
      </c>
      <c r="X179" s="63">
        <v>44740</v>
      </c>
      <c r="Y179" s="64">
        <v>0.29166666666666669</v>
      </c>
      <c r="Z179" s="63">
        <v>44740</v>
      </c>
      <c r="AA179" s="64">
        <v>0.75</v>
      </c>
      <c r="AB179" s="59" t="s">
        <v>347</v>
      </c>
      <c r="AC179" s="59" t="s">
        <v>370</v>
      </c>
      <c r="AD179" s="133"/>
      <c r="AE179" s="277">
        <v>44740</v>
      </c>
      <c r="AF179" s="278">
        <v>0.29166666666666669</v>
      </c>
      <c r="AG179" s="279">
        <v>44740</v>
      </c>
      <c r="AH179" s="278">
        <v>0.74652777777777779</v>
      </c>
      <c r="AI179" s="279">
        <v>44729</v>
      </c>
      <c r="AJ179" s="278">
        <v>0.47291666666666665</v>
      </c>
      <c r="AK179" s="279">
        <v>44729</v>
      </c>
      <c r="AL179" s="278">
        <v>0.46458333333333335</v>
      </c>
      <c r="AM179" s="280" t="s">
        <v>915</v>
      </c>
      <c r="AN179" s="280" t="s">
        <v>372</v>
      </c>
      <c r="AO179" s="138"/>
      <c r="AP179" s="66" t="s">
        <v>226</v>
      </c>
      <c r="AQ179" s="67"/>
      <c r="AR179" s="71" t="str">
        <f t="shared" ref="AR179" si="1051">IF(B179="X",IF(AN179="","Afectat sau NU?",IF(AN179="DA",IF(((AK179+AL179)-(AE179+AF179))*24&lt;-720,"Neinformat",((AK179+AL179)-(AE179+AF179))*24),"Nu a fost afectat producator/consumator")),"")</f>
        <v/>
      </c>
      <c r="AS179" s="295" t="str">
        <f t="shared" ref="AS179" si="1052">IF(B179="X",IF(AN179="DA",IF(AR179&lt;6,LEN(TRIM(V179))-LEN(SUBSTITUTE(V179,CHAR(44),""))+1,0),"-"),"")</f>
        <v/>
      </c>
      <c r="AT179" s="296" t="str">
        <f t="shared" ref="AT179" si="1053">IF(B179="X",IF(AN179="DA",LEN(TRIM(V179))-LEN(SUBSTITUTE(V179,CHAR(44),""))+1,"-"),"")</f>
        <v/>
      </c>
      <c r="AU179" s="71" t="str">
        <f t="shared" ref="AU179" si="1054">IF(B179="X",IF(AN179="","Afectat sau NU?",IF(AN179="DA",IF(((AI179+AJ179)-(AE179+AF179))*24&lt;-720,"Neinformat",((AI179+AJ179)-(AE179+AF179))*24),"Nu a fost afectat producator/consumator")),"")</f>
        <v/>
      </c>
      <c r="AV179" s="295" t="str">
        <f t="shared" ref="AV179" si="1055">IF(B179="X",IF(AN179="DA",IF(AU179&lt;6,LEN(TRIM(U179))-LEN(SUBSTITUTE(U179,CHAR(44),""))+1,0),"-"),"")</f>
        <v/>
      </c>
      <c r="AW179" s="296" t="str">
        <f t="shared" ref="AW179" si="1056">IF(B179="X",IF(AN179="DA",LEN(TRIM(U179))-LEN(SUBSTITUTE(U179,CHAR(44),""))+1,"-"),"")</f>
        <v/>
      </c>
      <c r="AX179" s="71" t="str">
        <f t="shared" ref="AX179" si="1057">IF(B179="X",IF(AN179="","Afectat sau NU?",IF(AN179="DA",((AG179+AH179)-(AE179+AF179))*24,"Nu a fost afectat producator/consumator")),"")</f>
        <v/>
      </c>
      <c r="AY179" s="295" t="str">
        <f t="shared" ref="AY179" si="1058">IF(B179="X",IF(AN179="DA",IF(AX179&gt;24,IF(BA179="NU",0,LEN(TRIM(V179))-LEN(SUBSTITUTE(V179,CHAR(44),""))+1),0),"-"),"")</f>
        <v/>
      </c>
      <c r="AZ179" s="296" t="str">
        <f t="shared" ref="AZ179" si="1059">IF(B179="X",IF(AN179="DA",IF(AX179&gt;24,LEN(TRIM(V179))-LEN(SUBSTITUTE(V179,CHAR(44),""))+1,0),"-"),"")</f>
        <v/>
      </c>
      <c r="BA179" s="57"/>
      <c r="BB179" s="57"/>
      <c r="BC179" s="57"/>
      <c r="BD179" s="57"/>
      <c r="BE179" s="57"/>
      <c r="BF179" s="71">
        <f t="shared" ref="BF179" si="1060">IF(C179="X",IF(AN179="","Afectat sau NU?",IF(AN179="DA",IF(AK179="","Neinformat",NETWORKDAYS(AK179+AL179,AE179+AF179,$BS$2:$BS$14)-2),"Nu a fost afectat producator/consumator")),"")</f>
        <v>6</v>
      </c>
      <c r="BG179" s="69">
        <f t="shared" ref="BG179" si="1061">IF(C179="X",IF(AN179="DA",IF(AND(BF179&gt;=5,AK179&lt;&gt;""),LEN(TRIM(V179))-LEN(SUBSTITUTE(V179,CHAR(44),""))+1,0),"-"),"")</f>
        <v>1</v>
      </c>
      <c r="BH179" s="70">
        <f t="shared" ref="BH179" si="1062">IF(C179="X",IF(AN179="DA",LEN(TRIM(V179))-LEN(SUBSTITUTE(V179,CHAR(44),""))+1,"-"),"")</f>
        <v>1</v>
      </c>
      <c r="BI179" s="71">
        <f t="shared" ref="BI179" si="1063">IF(C179="X",IF(AN179="","Afectat sau NU?",IF(AN179="DA",IF(AI179="","Neinformat",NETWORKDAYS(AI179+AJ179,AE179+AF179,$BS$2:$BS$14)-2),"Nu a fost afectat producator/consumator")),"")</f>
        <v>6</v>
      </c>
      <c r="BJ179" s="69">
        <f t="shared" ref="BJ179" si="1064">IF(C179="X",IF(AN179="DA",IF(AND(BI179&gt;=5,AI179&lt;&gt;""),LEN(TRIM(U179))-LEN(SUBSTITUTE(U179,CHAR(44),""))+1,0),"-"),"")</f>
        <v>42</v>
      </c>
      <c r="BK179" s="70">
        <f t="shared" ref="BK179" si="1065">IF(C179="X",IF(AN179="DA",LEN(TRIM(U179))-LEN(SUBSTITUTE(U179,CHAR(44),""))+1,"-"),"")</f>
        <v>42</v>
      </c>
      <c r="BL179" s="71">
        <f t="shared" ref="BL179" si="1066">IF(C179="X",IF(AN179="","Afectat sau NU?",IF(AN179="DA",((AG179+AH179)-(Z179+AA179))*24,"Nu a fost afectat producator/consumator")),"")</f>
        <v>-8.3333333255723119E-2</v>
      </c>
      <c r="BM179" s="69">
        <f t="shared" ref="BM179" si="1067">IF(C179="X",IF(AN179&lt;&gt;"DA","-",IF(AND(AN179="DA",BL179&lt;=0),LEN(TRIM(V179))-LEN(SUBSTITUTE(V179,CHAR(44),""))+1+LEN(TRIM(U179))-LEN(SUBSTITUTE(U179,CHAR(44),""))+1,0)),"")</f>
        <v>43</v>
      </c>
      <c r="BN179" s="70">
        <f t="shared" ref="BN179" si="1068">IF(C179="X",IF(AN179="DA",LEN(TRIM(V179))-LEN(SUBSTITUTE(V179,CHAR(44),""))+1+LEN(TRIM(U179))-LEN(SUBSTITUTE(U179,CHAR(44),""))+1,"-"),"")</f>
        <v>43</v>
      </c>
    </row>
    <row r="180" spans="1:66" s="10" customFormat="1" ht="199.5" x14ac:dyDescent="0.25">
      <c r="A180" s="72">
        <f t="shared" si="780"/>
        <v>165</v>
      </c>
      <c r="B180" s="73" t="s">
        <v>88</v>
      </c>
      <c r="C180" s="73" t="s">
        <v>81</v>
      </c>
      <c r="D180" s="74" t="s">
        <v>718</v>
      </c>
      <c r="E180" s="73">
        <v>143744</v>
      </c>
      <c r="F180" s="73" t="s">
        <v>720</v>
      </c>
      <c r="G180" s="73" t="s">
        <v>343</v>
      </c>
      <c r="H180" s="75">
        <v>433908.49</v>
      </c>
      <c r="I180" s="75">
        <v>472158.76</v>
      </c>
      <c r="J180" s="75">
        <v>433908.49</v>
      </c>
      <c r="K180" s="75">
        <v>472158.76</v>
      </c>
      <c r="L180" s="73" t="s">
        <v>88</v>
      </c>
      <c r="M180" s="73" t="s">
        <v>88</v>
      </c>
      <c r="N180" s="73" t="s">
        <v>721</v>
      </c>
      <c r="O180" s="73" t="s">
        <v>725</v>
      </c>
      <c r="P180" s="73" t="s">
        <v>88</v>
      </c>
      <c r="Q180" s="73" t="s">
        <v>88</v>
      </c>
      <c r="R180" s="73" t="s">
        <v>88</v>
      </c>
      <c r="S180" s="73" t="s">
        <v>88</v>
      </c>
      <c r="T180" s="73" t="s">
        <v>113</v>
      </c>
      <c r="U180" s="199" t="s">
        <v>841</v>
      </c>
      <c r="V180" s="73" t="s">
        <v>142</v>
      </c>
      <c r="W180" s="76" t="s">
        <v>724</v>
      </c>
      <c r="X180" s="77">
        <v>44740</v>
      </c>
      <c r="Y180" s="78">
        <v>0.29166666666666669</v>
      </c>
      <c r="Z180" s="77">
        <v>44740</v>
      </c>
      <c r="AA180" s="78">
        <v>0.75</v>
      </c>
      <c r="AB180" s="73" t="s">
        <v>347</v>
      </c>
      <c r="AC180" s="73" t="s">
        <v>370</v>
      </c>
      <c r="AD180" s="162"/>
      <c r="AE180" s="305">
        <v>44740</v>
      </c>
      <c r="AF180" s="303">
        <v>0.29166666666666669</v>
      </c>
      <c r="AG180" s="302">
        <v>44740</v>
      </c>
      <c r="AH180" s="303">
        <v>0.74652777777777779</v>
      </c>
      <c r="AI180" s="302">
        <v>44729</v>
      </c>
      <c r="AJ180" s="303">
        <v>0.47291666666666665</v>
      </c>
      <c r="AK180" s="302">
        <v>44729</v>
      </c>
      <c r="AL180" s="303">
        <v>0.46458333333333335</v>
      </c>
      <c r="AM180" s="304" t="s">
        <v>915</v>
      </c>
      <c r="AN180" s="304" t="s">
        <v>372</v>
      </c>
      <c r="AO180" s="101"/>
      <c r="AP180" s="80" t="s">
        <v>226</v>
      </c>
      <c r="AQ180" s="67"/>
      <c r="AR180" s="89" t="str">
        <f t="shared" ref="AR180:AR184" si="1069">IF(B180="X",IF(AN180="","Afectat sau NU?",IF(AN180="DA",IF(((AK180+AL180)-(AE180+AF180))*24&lt;-720,"Neinformat",((AK180+AL180)-(AE180+AF180))*24),"Nu a fost afectat producator/consumator")),"")</f>
        <v/>
      </c>
      <c r="AS180" s="311" t="str">
        <f t="shared" ref="AS180:AS184" si="1070">IF(B180="X",IF(AN180="DA",IF(AR180&lt;6,LEN(TRIM(V180))-LEN(SUBSTITUTE(V180,CHAR(44),""))+1,0),"-"),"")</f>
        <v/>
      </c>
      <c r="AT180" s="312" t="str">
        <f t="shared" ref="AT180:AT184" si="1071">IF(B180="X",IF(AN180="DA",LEN(TRIM(V180))-LEN(SUBSTITUTE(V180,CHAR(44),""))+1,"-"),"")</f>
        <v/>
      </c>
      <c r="AU180" s="89" t="str">
        <f t="shared" ref="AU180:AU184" si="1072">IF(B180="X",IF(AN180="","Afectat sau NU?",IF(AN180="DA",IF(((AI180+AJ180)-(AE180+AF180))*24&lt;-720,"Neinformat",((AI180+AJ180)-(AE180+AF180))*24),"Nu a fost afectat producator/consumator")),"")</f>
        <v/>
      </c>
      <c r="AV180" s="311" t="str">
        <f t="shared" ref="AV180:AV184" si="1073">IF(B180="X",IF(AN180="DA",IF(AU180&lt;6,LEN(TRIM(U180))-LEN(SUBSTITUTE(U180,CHAR(44),""))+1,0),"-"),"")</f>
        <v/>
      </c>
      <c r="AW180" s="312" t="str">
        <f t="shared" ref="AW180:AW184" si="1074">IF(B180="X",IF(AN180="DA",LEN(TRIM(U180))-LEN(SUBSTITUTE(U180,CHAR(44),""))+1,"-"),"")</f>
        <v/>
      </c>
      <c r="AX180" s="89" t="str">
        <f t="shared" ref="AX180:AX184" si="1075">IF(B180="X",IF(AN180="","Afectat sau NU?",IF(AN180="DA",((AG180+AH180)-(AE180+AF180))*24,"Nu a fost afectat producator/consumator")),"")</f>
        <v/>
      </c>
      <c r="AY180" s="311" t="str">
        <f t="shared" ref="AY180:AY184" si="1076">IF(B180="X",IF(AN180="DA",IF(AX180&gt;24,IF(BA180="NU",0,LEN(TRIM(V180))-LEN(SUBSTITUTE(V180,CHAR(44),""))+1),0),"-"),"")</f>
        <v/>
      </c>
      <c r="AZ180" s="312" t="str">
        <f t="shared" ref="AZ180:AZ184" si="1077">IF(B180="X",IF(AN180="DA",IF(AX180&gt;24,LEN(TRIM(V180))-LEN(SUBSTITUTE(V180,CHAR(44),""))+1,0),"-"),"")</f>
        <v/>
      </c>
      <c r="BA180" s="57"/>
      <c r="BB180" s="57"/>
      <c r="BC180" s="57"/>
      <c r="BD180" s="57"/>
      <c r="BE180" s="57"/>
      <c r="BF180" s="89">
        <f t="shared" ref="BF180:BF184" si="1078">IF(C180="X",IF(AN180="","Afectat sau NU?",IF(AN180="DA",IF(AK180="","Neinformat",NETWORKDAYS(AK180+AL180,AE180+AF180,$BS$2:$BS$14)-2),"Nu a fost afectat producator/consumator")),"")</f>
        <v>6</v>
      </c>
      <c r="BG180" s="87">
        <f t="shared" ref="BG180:BG184" si="1079">IF(C180="X",IF(AN180="DA",IF(AND(BF180&gt;=5,AK180&lt;&gt;""),LEN(TRIM(V180))-LEN(SUBSTITUTE(V180,CHAR(44),""))+1,0),"-"),"")</f>
        <v>1</v>
      </c>
      <c r="BH180" s="88">
        <f t="shared" ref="BH180:BH184" si="1080">IF(C180="X",IF(AN180="DA",LEN(TRIM(V180))-LEN(SUBSTITUTE(V180,CHAR(44),""))+1,"-"),"")</f>
        <v>1</v>
      </c>
      <c r="BI180" s="89">
        <f t="shared" ref="BI180:BI184" si="1081">IF(C180="X",IF(AN180="","Afectat sau NU?",IF(AN180="DA",IF(AI180="","Neinformat",NETWORKDAYS(AI180+AJ180,AE180+AF180,$BS$2:$BS$14)-2),"Nu a fost afectat producator/consumator")),"")</f>
        <v>6</v>
      </c>
      <c r="BJ180" s="87">
        <f t="shared" ref="BJ180:BJ184" si="1082">IF(C180="X",IF(AN180="DA",IF(AND(BI180&gt;=5,AI180&lt;&gt;""),LEN(TRIM(U180))-LEN(SUBSTITUTE(U180,CHAR(44),""))+1,0),"-"),"")</f>
        <v>42</v>
      </c>
      <c r="BK180" s="88">
        <f t="shared" ref="BK180:BK184" si="1083">IF(C180="X",IF(AN180="DA",LEN(TRIM(U180))-LEN(SUBSTITUTE(U180,CHAR(44),""))+1,"-"),"")</f>
        <v>42</v>
      </c>
      <c r="BL180" s="89">
        <f t="shared" ref="BL180:BL184" si="1084">IF(C180="X",IF(AN180="","Afectat sau NU?",IF(AN180="DA",((AG180+AH180)-(Z180+AA180))*24,"Nu a fost afectat producator/consumator")),"")</f>
        <v>-8.3333333255723119E-2</v>
      </c>
      <c r="BM180" s="87">
        <f t="shared" ref="BM180:BM184" si="1085">IF(C180="X",IF(AN180&lt;&gt;"DA","-",IF(AND(AN180="DA",BL180&lt;=0),LEN(TRIM(V180))-LEN(SUBSTITUTE(V180,CHAR(44),""))+1+LEN(TRIM(U180))-LEN(SUBSTITUTE(U180,CHAR(44),""))+1,0)),"")</f>
        <v>43</v>
      </c>
      <c r="BN180" s="88">
        <f t="shared" ref="BN180:BN184" si="1086">IF(C180="X",IF(AN180="DA",LEN(TRIM(V180))-LEN(SUBSTITUTE(V180,CHAR(44),""))+1+LEN(TRIM(U180))-LEN(SUBSTITUTE(U180,CHAR(44),""))+1,"-"),"")</f>
        <v>43</v>
      </c>
    </row>
    <row r="181" spans="1:66" s="10" customFormat="1" ht="200.25" thickBot="1" x14ac:dyDescent="0.3">
      <c r="A181" s="90">
        <f t="shared" si="780"/>
        <v>166</v>
      </c>
      <c r="B181" s="91" t="s">
        <v>88</v>
      </c>
      <c r="C181" s="91" t="s">
        <v>81</v>
      </c>
      <c r="D181" s="92" t="s">
        <v>718</v>
      </c>
      <c r="E181" s="91">
        <v>143753</v>
      </c>
      <c r="F181" s="91" t="s">
        <v>723</v>
      </c>
      <c r="G181" s="91" t="s">
        <v>343</v>
      </c>
      <c r="H181" s="93">
        <v>430124.6</v>
      </c>
      <c r="I181" s="93">
        <v>467602.04</v>
      </c>
      <c r="J181" s="93">
        <v>430124.6</v>
      </c>
      <c r="K181" s="93">
        <v>467602.04</v>
      </c>
      <c r="L181" s="91" t="s">
        <v>88</v>
      </c>
      <c r="M181" s="91" t="s">
        <v>88</v>
      </c>
      <c r="N181" s="91" t="s">
        <v>722</v>
      </c>
      <c r="O181" s="91" t="s">
        <v>723</v>
      </c>
      <c r="P181" s="91" t="s">
        <v>88</v>
      </c>
      <c r="Q181" s="91" t="s">
        <v>88</v>
      </c>
      <c r="R181" s="91" t="s">
        <v>88</v>
      </c>
      <c r="S181" s="91" t="s">
        <v>88</v>
      </c>
      <c r="T181" s="91" t="s">
        <v>113</v>
      </c>
      <c r="U181" s="91" t="s">
        <v>841</v>
      </c>
      <c r="V181" s="91" t="s">
        <v>142</v>
      </c>
      <c r="W181" s="94" t="s">
        <v>724</v>
      </c>
      <c r="X181" s="82">
        <v>44740</v>
      </c>
      <c r="Y181" s="81">
        <v>0.29166666666666669</v>
      </c>
      <c r="Z181" s="82">
        <v>44740</v>
      </c>
      <c r="AA181" s="81">
        <v>0.75</v>
      </c>
      <c r="AB181" s="91" t="s">
        <v>347</v>
      </c>
      <c r="AC181" s="91" t="s">
        <v>370</v>
      </c>
      <c r="AD181" s="134"/>
      <c r="AE181" s="360">
        <v>44740</v>
      </c>
      <c r="AF181" s="361">
        <v>0.29166666666666669</v>
      </c>
      <c r="AG181" s="362">
        <v>44740</v>
      </c>
      <c r="AH181" s="361">
        <v>0.74652777777777779</v>
      </c>
      <c r="AI181" s="362">
        <v>44729</v>
      </c>
      <c r="AJ181" s="361">
        <v>0.47291666666666665</v>
      </c>
      <c r="AK181" s="362">
        <v>44729</v>
      </c>
      <c r="AL181" s="361">
        <v>0.46458333333333335</v>
      </c>
      <c r="AM181" s="363" t="s">
        <v>915</v>
      </c>
      <c r="AN181" s="363" t="s">
        <v>372</v>
      </c>
      <c r="AO181" s="235"/>
      <c r="AP181" s="236" t="s">
        <v>226</v>
      </c>
      <c r="AQ181" s="67"/>
      <c r="AR181" s="218" t="str">
        <f t="shared" si="1069"/>
        <v/>
      </c>
      <c r="AS181" s="365" t="str">
        <f t="shared" si="1070"/>
        <v/>
      </c>
      <c r="AT181" s="366" t="str">
        <f t="shared" si="1071"/>
        <v/>
      </c>
      <c r="AU181" s="218" t="str">
        <f t="shared" si="1072"/>
        <v/>
      </c>
      <c r="AV181" s="365" t="str">
        <f t="shared" si="1073"/>
        <v/>
      </c>
      <c r="AW181" s="366" t="str">
        <f t="shared" si="1074"/>
        <v/>
      </c>
      <c r="AX181" s="218" t="str">
        <f t="shared" si="1075"/>
        <v/>
      </c>
      <c r="AY181" s="365" t="str">
        <f t="shared" si="1076"/>
        <v/>
      </c>
      <c r="AZ181" s="366" t="str">
        <f t="shared" si="1077"/>
        <v/>
      </c>
      <c r="BA181" s="57"/>
      <c r="BB181" s="57"/>
      <c r="BC181" s="57"/>
      <c r="BD181" s="57"/>
      <c r="BE181" s="57"/>
      <c r="BF181" s="218">
        <f t="shared" si="1078"/>
        <v>6</v>
      </c>
      <c r="BG181" s="219">
        <f t="shared" si="1079"/>
        <v>1</v>
      </c>
      <c r="BH181" s="221">
        <f t="shared" si="1080"/>
        <v>1</v>
      </c>
      <c r="BI181" s="218">
        <f t="shared" si="1081"/>
        <v>6</v>
      </c>
      <c r="BJ181" s="219">
        <f t="shared" si="1082"/>
        <v>42</v>
      </c>
      <c r="BK181" s="221">
        <f t="shared" si="1083"/>
        <v>42</v>
      </c>
      <c r="BL181" s="218">
        <f t="shared" si="1084"/>
        <v>-8.3333333255723119E-2</v>
      </c>
      <c r="BM181" s="219">
        <f t="shared" si="1085"/>
        <v>43</v>
      </c>
      <c r="BN181" s="221">
        <f t="shared" si="1086"/>
        <v>43</v>
      </c>
    </row>
    <row r="182" spans="1:66" s="10" customFormat="1" ht="213.75" x14ac:dyDescent="0.25">
      <c r="A182" s="58">
        <f t="shared" si="780"/>
        <v>167</v>
      </c>
      <c r="B182" s="59" t="s">
        <v>81</v>
      </c>
      <c r="C182" s="59" t="s">
        <v>88</v>
      </c>
      <c r="D182" s="60" t="s">
        <v>726</v>
      </c>
      <c r="E182" s="59">
        <v>160626</v>
      </c>
      <c r="F182" s="59" t="s">
        <v>727</v>
      </c>
      <c r="G182" s="59" t="s">
        <v>728</v>
      </c>
      <c r="H182" s="61">
        <v>746734.34</v>
      </c>
      <c r="I182" s="61">
        <v>426946.54</v>
      </c>
      <c r="J182" s="61">
        <v>746734.34</v>
      </c>
      <c r="K182" s="61">
        <v>426946.54</v>
      </c>
      <c r="L182" s="59" t="s">
        <v>88</v>
      </c>
      <c r="M182" s="59" t="s">
        <v>88</v>
      </c>
      <c r="N182" s="59" t="s">
        <v>729</v>
      </c>
      <c r="O182" s="59" t="s">
        <v>727</v>
      </c>
      <c r="P182" s="59" t="s">
        <v>88</v>
      </c>
      <c r="Q182" s="59" t="s">
        <v>88</v>
      </c>
      <c r="R182" s="59" t="s">
        <v>88</v>
      </c>
      <c r="S182" s="59" t="s">
        <v>88</v>
      </c>
      <c r="T182" s="59" t="s">
        <v>113</v>
      </c>
      <c r="U182" s="59" t="s">
        <v>734</v>
      </c>
      <c r="V182" s="59" t="s">
        <v>123</v>
      </c>
      <c r="W182" s="62" t="s">
        <v>88</v>
      </c>
      <c r="X182" s="63">
        <v>44665</v>
      </c>
      <c r="Y182" s="64">
        <v>0.29166666666666669</v>
      </c>
      <c r="Z182" s="63">
        <v>44665</v>
      </c>
      <c r="AA182" s="64">
        <v>0.70833333333333337</v>
      </c>
      <c r="AB182" s="59" t="s">
        <v>732</v>
      </c>
      <c r="AC182" s="59" t="s">
        <v>370</v>
      </c>
      <c r="AD182" s="133"/>
      <c r="AE182" s="367">
        <v>44665</v>
      </c>
      <c r="AF182" s="278">
        <v>0.29166666666666669</v>
      </c>
      <c r="AG182" s="279">
        <v>44665</v>
      </c>
      <c r="AH182" s="278">
        <v>0.57986111111111105</v>
      </c>
      <c r="AI182" s="279">
        <v>44665</v>
      </c>
      <c r="AJ182" s="278">
        <v>0.31597222222222221</v>
      </c>
      <c r="AK182" s="279">
        <v>44665</v>
      </c>
      <c r="AL182" s="278">
        <v>0.30694444444444441</v>
      </c>
      <c r="AM182" s="280" t="s">
        <v>733</v>
      </c>
      <c r="AN182" s="280" t="s">
        <v>372</v>
      </c>
      <c r="AO182" s="138"/>
      <c r="AP182" s="66"/>
      <c r="AQ182" s="67"/>
      <c r="AR182" s="71">
        <f t="shared" si="1069"/>
        <v>0.36666666663950309</v>
      </c>
      <c r="AS182" s="295">
        <f t="shared" si="1070"/>
        <v>1</v>
      </c>
      <c r="AT182" s="297">
        <f t="shared" si="1071"/>
        <v>1</v>
      </c>
      <c r="AU182" s="71">
        <f t="shared" si="1072"/>
        <v>0.58333333331393078</v>
      </c>
      <c r="AV182" s="295">
        <f t="shared" si="1073"/>
        <v>42</v>
      </c>
      <c r="AW182" s="296">
        <f t="shared" si="1074"/>
        <v>42</v>
      </c>
      <c r="AX182" s="426">
        <f t="shared" si="1075"/>
        <v>6.9166666666860692</v>
      </c>
      <c r="AY182" s="295">
        <f t="shared" si="1076"/>
        <v>0</v>
      </c>
      <c r="AZ182" s="296">
        <f t="shared" si="1077"/>
        <v>0</v>
      </c>
      <c r="BA182" s="57"/>
      <c r="BB182" s="57"/>
      <c r="BC182" s="57"/>
      <c r="BD182" s="57"/>
      <c r="BE182" s="57"/>
      <c r="BF182" s="71" t="str">
        <f t="shared" si="1078"/>
        <v/>
      </c>
      <c r="BG182" s="69" t="str">
        <f t="shared" si="1079"/>
        <v/>
      </c>
      <c r="BH182" s="185" t="str">
        <f t="shared" si="1080"/>
        <v/>
      </c>
      <c r="BI182" s="71" t="str">
        <f t="shared" si="1081"/>
        <v/>
      </c>
      <c r="BJ182" s="69" t="str">
        <f t="shared" si="1082"/>
        <v/>
      </c>
      <c r="BK182" s="70" t="str">
        <f t="shared" si="1083"/>
        <v/>
      </c>
      <c r="BL182" s="426" t="str">
        <f t="shared" si="1084"/>
        <v/>
      </c>
      <c r="BM182" s="69" t="str">
        <f t="shared" si="1085"/>
        <v/>
      </c>
      <c r="BN182" s="70" t="str">
        <f t="shared" si="1086"/>
        <v/>
      </c>
    </row>
    <row r="183" spans="1:66" s="10" customFormat="1" ht="214.5" thickBot="1" x14ac:dyDescent="0.3">
      <c r="A183" s="90">
        <f t="shared" si="780"/>
        <v>168</v>
      </c>
      <c r="B183" s="91" t="s">
        <v>81</v>
      </c>
      <c r="C183" s="91" t="s">
        <v>88</v>
      </c>
      <c r="D183" s="92" t="s">
        <v>726</v>
      </c>
      <c r="E183" s="91">
        <v>160626</v>
      </c>
      <c r="F183" s="91" t="s">
        <v>727</v>
      </c>
      <c r="G183" s="91" t="s">
        <v>728</v>
      </c>
      <c r="H183" s="93">
        <v>746734.34</v>
      </c>
      <c r="I183" s="93">
        <v>426946.54</v>
      </c>
      <c r="J183" s="93">
        <v>746734.34</v>
      </c>
      <c r="K183" s="93">
        <v>426946.54</v>
      </c>
      <c r="L183" s="91" t="s">
        <v>88</v>
      </c>
      <c r="M183" s="91" t="s">
        <v>88</v>
      </c>
      <c r="N183" s="91" t="s">
        <v>730</v>
      </c>
      <c r="O183" s="91" t="s">
        <v>731</v>
      </c>
      <c r="P183" s="91" t="s">
        <v>88</v>
      </c>
      <c r="Q183" s="91" t="s">
        <v>88</v>
      </c>
      <c r="R183" s="91" t="s">
        <v>88</v>
      </c>
      <c r="S183" s="91" t="s">
        <v>88</v>
      </c>
      <c r="T183" s="91" t="s">
        <v>113</v>
      </c>
      <c r="U183" s="91" t="s">
        <v>734</v>
      </c>
      <c r="V183" s="91" t="s">
        <v>123</v>
      </c>
      <c r="W183" s="94" t="s">
        <v>88</v>
      </c>
      <c r="X183" s="82">
        <v>44665</v>
      </c>
      <c r="Y183" s="81">
        <v>0.29166666666666669</v>
      </c>
      <c r="Z183" s="82">
        <v>44665</v>
      </c>
      <c r="AA183" s="81">
        <v>0.70833333333333337</v>
      </c>
      <c r="AB183" s="91" t="s">
        <v>732</v>
      </c>
      <c r="AC183" s="91" t="s">
        <v>370</v>
      </c>
      <c r="AD183" s="134"/>
      <c r="AE183" s="359">
        <v>44665</v>
      </c>
      <c r="AF183" s="307">
        <v>0.29166666666666669</v>
      </c>
      <c r="AG183" s="308">
        <v>44665</v>
      </c>
      <c r="AH183" s="307">
        <v>0.57986111111111105</v>
      </c>
      <c r="AI183" s="308">
        <v>44665</v>
      </c>
      <c r="AJ183" s="307">
        <v>0.31597222222222221</v>
      </c>
      <c r="AK183" s="308">
        <v>44665</v>
      </c>
      <c r="AL183" s="307">
        <v>0.30694444444444441</v>
      </c>
      <c r="AM183" s="309" t="s">
        <v>733</v>
      </c>
      <c r="AN183" s="309" t="s">
        <v>372</v>
      </c>
      <c r="AO183" s="104"/>
      <c r="AP183" s="83"/>
      <c r="AQ183" s="67"/>
      <c r="AR183" s="98">
        <f t="shared" si="1069"/>
        <v>0.36666666663950309</v>
      </c>
      <c r="AS183" s="313">
        <f t="shared" si="1070"/>
        <v>1</v>
      </c>
      <c r="AT183" s="364">
        <f t="shared" si="1071"/>
        <v>1</v>
      </c>
      <c r="AU183" s="98">
        <f t="shared" si="1072"/>
        <v>0.58333333331393078</v>
      </c>
      <c r="AV183" s="313">
        <f t="shared" si="1073"/>
        <v>42</v>
      </c>
      <c r="AW183" s="314">
        <f t="shared" si="1074"/>
        <v>42</v>
      </c>
      <c r="AX183" s="195">
        <f t="shared" si="1075"/>
        <v>6.9166666666860692</v>
      </c>
      <c r="AY183" s="313">
        <f t="shared" si="1076"/>
        <v>0</v>
      </c>
      <c r="AZ183" s="314">
        <f t="shared" si="1077"/>
        <v>0</v>
      </c>
      <c r="BA183" s="57"/>
      <c r="BB183" s="57"/>
      <c r="BC183" s="57"/>
      <c r="BD183" s="57"/>
      <c r="BE183" s="57"/>
      <c r="BF183" s="98" t="str">
        <f t="shared" si="1078"/>
        <v/>
      </c>
      <c r="BG183" s="96" t="str">
        <f t="shared" si="1079"/>
        <v/>
      </c>
      <c r="BH183" s="187" t="str">
        <f t="shared" si="1080"/>
        <v/>
      </c>
      <c r="BI183" s="98" t="str">
        <f t="shared" si="1081"/>
        <v/>
      </c>
      <c r="BJ183" s="96" t="str">
        <f t="shared" si="1082"/>
        <v/>
      </c>
      <c r="BK183" s="97" t="str">
        <f t="shared" si="1083"/>
        <v/>
      </c>
      <c r="BL183" s="195" t="str">
        <f t="shared" si="1084"/>
        <v/>
      </c>
      <c r="BM183" s="96" t="str">
        <f t="shared" si="1085"/>
        <v/>
      </c>
      <c r="BN183" s="97" t="str">
        <f t="shared" si="1086"/>
        <v/>
      </c>
    </row>
    <row r="184" spans="1:66" s="10" customFormat="1" ht="29.25" thickBot="1" x14ac:dyDescent="0.3">
      <c r="A184" s="90">
        <f t="shared" si="780"/>
        <v>169</v>
      </c>
      <c r="B184" s="91" t="s">
        <v>81</v>
      </c>
      <c r="C184" s="91" t="s">
        <v>88</v>
      </c>
      <c r="D184" s="92" t="s">
        <v>710</v>
      </c>
      <c r="E184" s="91">
        <v>118502</v>
      </c>
      <c r="F184" s="91" t="s">
        <v>711</v>
      </c>
      <c r="G184" s="91" t="s">
        <v>146</v>
      </c>
      <c r="H184" s="93">
        <v>477856.15</v>
      </c>
      <c r="I184" s="93">
        <v>536890.39</v>
      </c>
      <c r="J184" s="93">
        <v>477856.15</v>
      </c>
      <c r="K184" s="93">
        <v>536890.39</v>
      </c>
      <c r="L184" s="91" t="s">
        <v>88</v>
      </c>
      <c r="M184" s="91" t="s">
        <v>88</v>
      </c>
      <c r="N184" s="91" t="s">
        <v>88</v>
      </c>
      <c r="O184" s="91" t="s">
        <v>88</v>
      </c>
      <c r="P184" s="91" t="s">
        <v>88</v>
      </c>
      <c r="Q184" s="91" t="s">
        <v>88</v>
      </c>
      <c r="R184" s="91" t="s">
        <v>712</v>
      </c>
      <c r="S184" s="91" t="s">
        <v>713</v>
      </c>
      <c r="T184" s="91" t="s">
        <v>345</v>
      </c>
      <c r="U184" s="91" t="s">
        <v>346</v>
      </c>
      <c r="V184" s="91" t="s">
        <v>346</v>
      </c>
      <c r="W184" s="94" t="s">
        <v>88</v>
      </c>
      <c r="X184" s="82">
        <v>44686</v>
      </c>
      <c r="Y184" s="81">
        <v>0.35069444444444442</v>
      </c>
      <c r="Z184" s="82">
        <v>44686</v>
      </c>
      <c r="AA184" s="81">
        <v>0.38194444444444442</v>
      </c>
      <c r="AB184" s="91" t="s">
        <v>347</v>
      </c>
      <c r="AC184" s="91" t="s">
        <v>370</v>
      </c>
      <c r="AD184" s="134"/>
      <c r="AE184" s="306">
        <v>44686</v>
      </c>
      <c r="AF184" s="307">
        <v>0.35069444444444442</v>
      </c>
      <c r="AG184" s="308">
        <v>44686</v>
      </c>
      <c r="AH184" s="307">
        <v>0.37152777777777773</v>
      </c>
      <c r="AI184" s="308">
        <v>44686</v>
      </c>
      <c r="AJ184" s="307">
        <v>0.38611111111111113</v>
      </c>
      <c r="AK184" s="308">
        <v>44686</v>
      </c>
      <c r="AL184" s="307">
        <v>0.35972222222222222</v>
      </c>
      <c r="AM184" s="309" t="s">
        <v>737</v>
      </c>
      <c r="AN184" s="309" t="s">
        <v>372</v>
      </c>
      <c r="AO184" s="104"/>
      <c r="AP184" s="83"/>
      <c r="AQ184" s="67"/>
      <c r="AR184" s="98">
        <f t="shared" si="1069"/>
        <v>0.21666666667442769</v>
      </c>
      <c r="AS184" s="313">
        <f t="shared" si="1070"/>
        <v>1</v>
      </c>
      <c r="AT184" s="314">
        <f t="shared" si="1071"/>
        <v>1</v>
      </c>
      <c r="AU184" s="98">
        <f t="shared" si="1072"/>
        <v>0.84999999997671694</v>
      </c>
      <c r="AV184" s="313">
        <f t="shared" si="1073"/>
        <v>1</v>
      </c>
      <c r="AW184" s="314">
        <f t="shared" si="1074"/>
        <v>1</v>
      </c>
      <c r="AX184" s="98">
        <f t="shared" si="1075"/>
        <v>0.50000000005820766</v>
      </c>
      <c r="AY184" s="313">
        <f t="shared" si="1076"/>
        <v>0</v>
      </c>
      <c r="AZ184" s="314">
        <f t="shared" si="1077"/>
        <v>0</v>
      </c>
      <c r="BA184" s="57"/>
      <c r="BB184" s="57"/>
      <c r="BC184" s="57"/>
      <c r="BD184" s="57"/>
      <c r="BE184" s="57"/>
      <c r="BF184" s="98" t="str">
        <f t="shared" si="1078"/>
        <v/>
      </c>
      <c r="BG184" s="96" t="str">
        <f t="shared" si="1079"/>
        <v/>
      </c>
      <c r="BH184" s="97" t="str">
        <f t="shared" si="1080"/>
        <v/>
      </c>
      <c r="BI184" s="98" t="str">
        <f t="shared" si="1081"/>
        <v/>
      </c>
      <c r="BJ184" s="96" t="str">
        <f t="shared" si="1082"/>
        <v/>
      </c>
      <c r="BK184" s="97" t="str">
        <f t="shared" si="1083"/>
        <v/>
      </c>
      <c r="BL184" s="98" t="str">
        <f t="shared" si="1084"/>
        <v/>
      </c>
      <c r="BM184" s="96" t="str">
        <f t="shared" si="1085"/>
        <v/>
      </c>
      <c r="BN184" s="97" t="str">
        <f t="shared" si="1086"/>
        <v/>
      </c>
    </row>
    <row r="185" spans="1:66" s="10" customFormat="1" ht="57.75" thickBot="1" x14ac:dyDescent="0.3">
      <c r="A185" s="90">
        <f t="shared" si="780"/>
        <v>170</v>
      </c>
      <c r="B185" s="91" t="s">
        <v>81</v>
      </c>
      <c r="C185" s="91" t="s">
        <v>88</v>
      </c>
      <c r="D185" s="92" t="s">
        <v>739</v>
      </c>
      <c r="E185" s="91">
        <v>146511</v>
      </c>
      <c r="F185" s="91" t="s">
        <v>168</v>
      </c>
      <c r="G185" s="91" t="s">
        <v>171</v>
      </c>
      <c r="H185" s="93">
        <v>541635.5</v>
      </c>
      <c r="I185" s="93">
        <v>669718.05000000005</v>
      </c>
      <c r="J185" s="93">
        <v>541635.5</v>
      </c>
      <c r="K185" s="93">
        <v>669718.05000000005</v>
      </c>
      <c r="L185" s="91" t="s">
        <v>88</v>
      </c>
      <c r="M185" s="91" t="s">
        <v>88</v>
      </c>
      <c r="N185" s="91" t="s">
        <v>167</v>
      </c>
      <c r="O185" s="91" t="s">
        <v>168</v>
      </c>
      <c r="P185" s="91" t="s">
        <v>88</v>
      </c>
      <c r="Q185" s="91" t="s">
        <v>88</v>
      </c>
      <c r="R185" s="91" t="s">
        <v>88</v>
      </c>
      <c r="S185" s="91" t="s">
        <v>88</v>
      </c>
      <c r="T185" s="91" t="s">
        <v>113</v>
      </c>
      <c r="U185" s="91" t="s">
        <v>740</v>
      </c>
      <c r="V185" s="91" t="s">
        <v>170</v>
      </c>
      <c r="W185" s="94" t="s">
        <v>88</v>
      </c>
      <c r="X185" s="82">
        <v>44687</v>
      </c>
      <c r="Y185" s="81">
        <v>0.69791666666666663</v>
      </c>
      <c r="Z185" s="82">
        <v>44687</v>
      </c>
      <c r="AA185" s="81">
        <v>0.78472222222222221</v>
      </c>
      <c r="AB185" s="91" t="s">
        <v>90</v>
      </c>
      <c r="AC185" s="91" t="s">
        <v>370</v>
      </c>
      <c r="AD185" s="134"/>
      <c r="AE185" s="306">
        <v>44687</v>
      </c>
      <c r="AF185" s="307">
        <v>0.69791666666666663</v>
      </c>
      <c r="AG185" s="308">
        <v>44687</v>
      </c>
      <c r="AH185" s="307">
        <v>0.78472222222222221</v>
      </c>
      <c r="AI185" s="308">
        <v>44687</v>
      </c>
      <c r="AJ185" s="307">
        <v>0.73472222222222217</v>
      </c>
      <c r="AK185" s="308">
        <v>44687</v>
      </c>
      <c r="AL185" s="307">
        <v>0.73055555555555562</v>
      </c>
      <c r="AM185" s="309" t="s">
        <v>88</v>
      </c>
      <c r="AN185" s="309" t="s">
        <v>372</v>
      </c>
      <c r="AO185" s="104"/>
      <c r="AP185" s="83"/>
      <c r="AQ185" s="67"/>
      <c r="AR185" s="98">
        <f t="shared" ref="AR185" si="1087">IF(B185="X",IF(AN185="","Afectat sau NU?",IF(AN185="DA",IF(((AK185+AL185)-(AE185+AF185))*24&lt;-720,"Neinformat",((AK185+AL185)-(AE185+AF185))*24),"Nu a fost afectat producator/consumator")),"")</f>
        <v>0.78333333344198763</v>
      </c>
      <c r="AS185" s="313">
        <f t="shared" ref="AS185" si="1088">IF(B185="X",IF(AN185="DA",IF(AR185&lt;6,LEN(TRIM(V185))-LEN(SUBSTITUTE(V185,CHAR(44),""))+1,0),"-"),"")</f>
        <v>1</v>
      </c>
      <c r="AT185" s="314">
        <f t="shared" ref="AT185" si="1089">IF(B185="X",IF(AN185="DA",LEN(TRIM(V185))-LEN(SUBSTITUTE(V185,CHAR(44),""))+1,"-"),"")</f>
        <v>1</v>
      </c>
      <c r="AU185" s="98">
        <f t="shared" ref="AU185" si="1090">IF(B185="X",IF(AN185="","Afectat sau NU?",IF(AN185="DA",IF(((AI185+AJ185)-(AE185+AF185))*24&lt;-720,"Neinformat",((AI185+AJ185)-(AE185+AF185))*24),"Nu a fost afectat producator/consumator")),"")</f>
        <v>0.88333333341870457</v>
      </c>
      <c r="AV185" s="313">
        <f t="shared" ref="AV185" si="1091">IF(B185="X",IF(AN185="DA",IF(AU185&lt;6,LEN(TRIM(U185))-LEN(SUBSTITUTE(U185,CHAR(44),""))+1,0),"-"),"")</f>
        <v>12</v>
      </c>
      <c r="AW185" s="314">
        <f t="shared" ref="AW185" si="1092">IF(B185="X",IF(AN185="DA",LEN(TRIM(U185))-LEN(SUBSTITUTE(U185,CHAR(44),""))+1,"-"),"")</f>
        <v>12</v>
      </c>
      <c r="AX185" s="98">
        <f t="shared" ref="AX185" si="1093">IF(B185="X",IF(AN185="","Afectat sau NU?",IF(AN185="DA",((AG185+AH185)-(AE185+AF185))*24,"Nu a fost afectat producator/consumator")),"")</f>
        <v>2.0833333333139308</v>
      </c>
      <c r="AY185" s="313">
        <f t="shared" ref="AY185" si="1094">IF(B185="X",IF(AN185="DA",IF(AX185&gt;24,IF(BA185="NU",0,LEN(TRIM(V185))-LEN(SUBSTITUTE(V185,CHAR(44),""))+1),0),"-"),"")</f>
        <v>0</v>
      </c>
      <c r="AZ185" s="314">
        <f t="shared" ref="AZ185" si="1095">IF(B185="X",IF(AN185="DA",IF(AX185&gt;24,LEN(TRIM(V185))-LEN(SUBSTITUTE(V185,CHAR(44),""))+1,0),"-"),"")</f>
        <v>0</v>
      </c>
      <c r="BA185" s="57"/>
      <c r="BB185" s="57"/>
      <c r="BC185" s="57"/>
      <c r="BD185" s="57"/>
      <c r="BE185" s="57"/>
      <c r="BF185" s="98" t="str">
        <f t="shared" ref="BF185" si="1096">IF(C185="X",IF(AN185="","Afectat sau NU?",IF(AN185="DA",IF(AK185="","Neinformat",NETWORKDAYS(AK185+AL185,AE185+AF185,$BS$2:$BS$14)-2),"Nu a fost afectat producator/consumator")),"")</f>
        <v/>
      </c>
      <c r="BG185" s="96" t="str">
        <f t="shared" ref="BG185" si="1097">IF(C185="X",IF(AN185="DA",IF(AND(BF185&gt;=5,AK185&lt;&gt;""),LEN(TRIM(V185))-LEN(SUBSTITUTE(V185,CHAR(44),""))+1,0),"-"),"")</f>
        <v/>
      </c>
      <c r="BH185" s="97" t="str">
        <f t="shared" ref="BH185" si="1098">IF(C185="X",IF(AN185="DA",LEN(TRIM(V185))-LEN(SUBSTITUTE(V185,CHAR(44),""))+1,"-"),"")</f>
        <v/>
      </c>
      <c r="BI185" s="98" t="str">
        <f t="shared" ref="BI185" si="1099">IF(C185="X",IF(AN185="","Afectat sau NU?",IF(AN185="DA",IF(AI185="","Neinformat",NETWORKDAYS(AI185+AJ185,AE185+AF185,$BS$2:$BS$14)-2),"Nu a fost afectat producator/consumator")),"")</f>
        <v/>
      </c>
      <c r="BJ185" s="96" t="str">
        <f t="shared" ref="BJ185" si="1100">IF(C185="X",IF(AN185="DA",IF(AND(BI185&gt;=5,AI185&lt;&gt;""),LEN(TRIM(U185))-LEN(SUBSTITUTE(U185,CHAR(44),""))+1,0),"-"),"")</f>
        <v/>
      </c>
      <c r="BK185" s="97" t="str">
        <f t="shared" ref="BK185" si="1101">IF(C185="X",IF(AN185="DA",LEN(TRIM(U185))-LEN(SUBSTITUTE(U185,CHAR(44),""))+1,"-"),"")</f>
        <v/>
      </c>
      <c r="BL185" s="98" t="str">
        <f t="shared" ref="BL185" si="1102">IF(C185="X",IF(AN185="","Afectat sau NU?",IF(AN185="DA",((AG185+AH185)-(Z185+AA185))*24,"Nu a fost afectat producator/consumator")),"")</f>
        <v/>
      </c>
      <c r="BM185" s="96" t="str">
        <f t="shared" ref="BM185" si="1103">IF(C185="X",IF(AN185&lt;&gt;"DA","-",IF(AND(AN185="DA",BL185&lt;=0),LEN(TRIM(V185))-LEN(SUBSTITUTE(V185,CHAR(44),""))+1+LEN(TRIM(U185))-LEN(SUBSTITUTE(U185,CHAR(44),""))+1,0)),"")</f>
        <v/>
      </c>
      <c r="BN185" s="97" t="str">
        <f t="shared" ref="BN185" si="1104">IF(C185="X",IF(AN185="DA",LEN(TRIM(V185))-LEN(SUBSTITUTE(V185,CHAR(44),""))+1+LEN(TRIM(U185))-LEN(SUBSTITUTE(U185,CHAR(44),""))+1,"-"),"")</f>
        <v/>
      </c>
    </row>
    <row r="186" spans="1:66" s="10" customFormat="1" ht="57.75" thickBot="1" x14ac:dyDescent="0.3">
      <c r="A186" s="90">
        <f t="shared" si="780"/>
        <v>171</v>
      </c>
      <c r="B186" s="91" t="s">
        <v>81</v>
      </c>
      <c r="C186" s="91" t="s">
        <v>88</v>
      </c>
      <c r="D186" s="92" t="s">
        <v>777</v>
      </c>
      <c r="E186" s="91">
        <v>124242</v>
      </c>
      <c r="F186" s="91" t="s">
        <v>747</v>
      </c>
      <c r="G186" s="91" t="s">
        <v>157</v>
      </c>
      <c r="H186" s="93">
        <v>640502.03</v>
      </c>
      <c r="I186" s="93">
        <v>596894.63</v>
      </c>
      <c r="J186" s="93">
        <v>640502.03</v>
      </c>
      <c r="K186" s="93">
        <v>596894.63</v>
      </c>
      <c r="L186" s="91" t="s">
        <v>88</v>
      </c>
      <c r="M186" s="91" t="s">
        <v>88</v>
      </c>
      <c r="N186" s="91" t="s">
        <v>748</v>
      </c>
      <c r="O186" s="91" t="s">
        <v>749</v>
      </c>
      <c r="P186" s="91" t="s">
        <v>88</v>
      </c>
      <c r="Q186" s="91" t="s">
        <v>88</v>
      </c>
      <c r="R186" s="91" t="s">
        <v>88</v>
      </c>
      <c r="S186" s="91" t="s">
        <v>88</v>
      </c>
      <c r="T186" s="91" t="s">
        <v>113</v>
      </c>
      <c r="U186" s="91" t="s">
        <v>751</v>
      </c>
      <c r="V186" s="91" t="s">
        <v>453</v>
      </c>
      <c r="W186" s="94" t="s">
        <v>88</v>
      </c>
      <c r="X186" s="82">
        <v>44693</v>
      </c>
      <c r="Y186" s="81">
        <v>0.37638888888888888</v>
      </c>
      <c r="Z186" s="82">
        <v>44693</v>
      </c>
      <c r="AA186" s="81">
        <v>0.58333333333333337</v>
      </c>
      <c r="AB186" s="91" t="s">
        <v>90</v>
      </c>
      <c r="AC186" s="91" t="s">
        <v>370</v>
      </c>
      <c r="AD186" s="134"/>
      <c r="AE186" s="306">
        <v>44693</v>
      </c>
      <c r="AF186" s="307">
        <v>0.37638888888888888</v>
      </c>
      <c r="AG186" s="308">
        <v>44693</v>
      </c>
      <c r="AH186" s="307">
        <v>0.5</v>
      </c>
      <c r="AI186" s="308">
        <v>44693</v>
      </c>
      <c r="AJ186" s="307">
        <v>0.3923611111111111</v>
      </c>
      <c r="AK186" s="308">
        <v>44693</v>
      </c>
      <c r="AL186" s="307">
        <v>0.37916666666666665</v>
      </c>
      <c r="AM186" s="309" t="s">
        <v>750</v>
      </c>
      <c r="AN186" s="309" t="s">
        <v>372</v>
      </c>
      <c r="AO186" s="104"/>
      <c r="AP186" s="83"/>
      <c r="AQ186" s="67"/>
      <c r="AR186" s="98">
        <f t="shared" ref="AR186:AR188" si="1105">IF(B186="X",IF(AN186="","Afectat sau NU?",IF(AN186="DA",IF(((AK186+AL186)-(AE186+AF186))*24&lt;-720,"Neinformat",((AK186+AL186)-(AE186+AF186))*24),"Nu a fost afectat producator/consumator")),"")</f>
        <v>6.6666666709352285E-2</v>
      </c>
      <c r="AS186" s="313">
        <f t="shared" ref="AS186:AS188" si="1106">IF(B186="X",IF(AN186="DA",IF(AR186&lt;6,LEN(TRIM(V186))-LEN(SUBSTITUTE(V186,CHAR(44),""))+1,0),"-"),"")</f>
        <v>1</v>
      </c>
      <c r="AT186" s="314">
        <f t="shared" ref="AT186:AT188" si="1107">IF(B186="X",IF(AN186="DA",LEN(TRIM(V186))-LEN(SUBSTITUTE(V186,CHAR(44),""))+1,"-"),"")</f>
        <v>1</v>
      </c>
      <c r="AU186" s="98">
        <f t="shared" ref="AU186:AU188" si="1108">IF(B186="X",IF(AN186="","Afectat sau NU?",IF(AN186="DA",IF(((AI186+AJ186)-(AE186+AF186))*24&lt;-720,"Neinformat",((AI186+AJ186)-(AE186+AF186))*24),"Nu a fost afectat producator/consumator")),"")</f>
        <v>0.38333333336049691</v>
      </c>
      <c r="AV186" s="313">
        <f t="shared" ref="AV186:AV188" si="1109">IF(B186="X",IF(AN186="DA",IF(AU186&lt;6,LEN(TRIM(U186))-LEN(SUBSTITUTE(U186,CHAR(44),""))+1,0),"-"),"")</f>
        <v>12</v>
      </c>
      <c r="AW186" s="314">
        <f t="shared" ref="AW186:AW188" si="1110">IF(B186="X",IF(AN186="DA",LEN(TRIM(U186))-LEN(SUBSTITUTE(U186,CHAR(44),""))+1,"-"),"")</f>
        <v>12</v>
      </c>
      <c r="AX186" s="98">
        <f t="shared" ref="AX186:AX188" si="1111">IF(B186="X",IF(AN186="","Afectat sau NU?",IF(AN186="DA",((AG186+AH186)-(AE186+AF186))*24,"Nu a fost afectat producator/consumator")),"")</f>
        <v>2.9666666667326353</v>
      </c>
      <c r="AY186" s="313">
        <f t="shared" ref="AY186:AY188" si="1112">IF(B186="X",IF(AN186="DA",IF(AX186&gt;24,IF(BA186="NU",0,LEN(TRIM(V186))-LEN(SUBSTITUTE(V186,CHAR(44),""))+1),0),"-"),"")</f>
        <v>0</v>
      </c>
      <c r="AZ186" s="314">
        <f t="shared" ref="AZ186:AZ188" si="1113">IF(B186="X",IF(AN186="DA",IF(AX186&gt;24,LEN(TRIM(V186))-LEN(SUBSTITUTE(V186,CHAR(44),""))+1,0),"-"),"")</f>
        <v>0</v>
      </c>
      <c r="BA186" s="57"/>
      <c r="BB186" s="57"/>
      <c r="BC186" s="57"/>
      <c r="BD186" s="57"/>
      <c r="BE186" s="57"/>
      <c r="BF186" s="98" t="str">
        <f t="shared" ref="BF186:BF188" si="1114">IF(C186="X",IF(AN186="","Afectat sau NU?",IF(AN186="DA",IF(AK186="","Neinformat",NETWORKDAYS(AK186+AL186,AE186+AF186,$BS$2:$BS$14)-2),"Nu a fost afectat producator/consumator")),"")</f>
        <v/>
      </c>
      <c r="BG186" s="96" t="str">
        <f t="shared" ref="BG186:BG188" si="1115">IF(C186="X",IF(AN186="DA",IF(AND(BF186&gt;=5,AK186&lt;&gt;""),LEN(TRIM(V186))-LEN(SUBSTITUTE(V186,CHAR(44),""))+1,0),"-"),"")</f>
        <v/>
      </c>
      <c r="BH186" s="97" t="str">
        <f t="shared" ref="BH186:BH188" si="1116">IF(C186="X",IF(AN186="DA",LEN(TRIM(V186))-LEN(SUBSTITUTE(V186,CHAR(44),""))+1,"-"),"")</f>
        <v/>
      </c>
      <c r="BI186" s="98" t="str">
        <f t="shared" ref="BI186:BI188" si="1117">IF(C186="X",IF(AN186="","Afectat sau NU?",IF(AN186="DA",IF(AI186="","Neinformat",NETWORKDAYS(AI186+AJ186,AE186+AF186,$BS$2:$BS$14)-2),"Nu a fost afectat producator/consumator")),"")</f>
        <v/>
      </c>
      <c r="BJ186" s="96" t="str">
        <f t="shared" ref="BJ186:BJ188" si="1118">IF(C186="X",IF(AN186="DA",IF(AND(BI186&gt;=5,AI186&lt;&gt;""),LEN(TRIM(U186))-LEN(SUBSTITUTE(U186,CHAR(44),""))+1,0),"-"),"")</f>
        <v/>
      </c>
      <c r="BK186" s="97" t="str">
        <f t="shared" ref="BK186:BK188" si="1119">IF(C186="X",IF(AN186="DA",LEN(TRIM(U186))-LEN(SUBSTITUTE(U186,CHAR(44),""))+1,"-"),"")</f>
        <v/>
      </c>
      <c r="BL186" s="98" t="str">
        <f t="shared" ref="BL186:BL188" si="1120">IF(C186="X",IF(AN186="","Afectat sau NU?",IF(AN186="DA",((AG186+AH186)-(Z186+AA186))*24,"Nu a fost afectat producator/consumator")),"")</f>
        <v/>
      </c>
      <c r="BM186" s="96" t="str">
        <f t="shared" ref="BM186:BM188" si="1121">IF(C186="X",IF(AN186&lt;&gt;"DA","-",IF(AND(AN186="DA",BL186&lt;=0),LEN(TRIM(V186))-LEN(SUBSTITUTE(V186,CHAR(44),""))+1+LEN(TRIM(U186))-LEN(SUBSTITUTE(U186,CHAR(44),""))+1,0)),"")</f>
        <v/>
      </c>
      <c r="BN186" s="97" t="str">
        <f t="shared" ref="BN186:BN188" si="1122">IF(C186="X",IF(AN186="DA",LEN(TRIM(V186))-LEN(SUBSTITUTE(V186,CHAR(44),""))+1+LEN(TRIM(U186))-LEN(SUBSTITUTE(U186,CHAR(44),""))+1,"-"),"")</f>
        <v/>
      </c>
    </row>
    <row r="187" spans="1:66" s="10" customFormat="1" ht="242.25" x14ac:dyDescent="0.25">
      <c r="A187" s="58">
        <f t="shared" si="780"/>
        <v>172</v>
      </c>
      <c r="B187" s="59" t="s">
        <v>81</v>
      </c>
      <c r="C187" s="59" t="s">
        <v>88</v>
      </c>
      <c r="D187" s="245" t="s">
        <v>763</v>
      </c>
      <c r="E187" s="59">
        <v>72418</v>
      </c>
      <c r="F187" s="59" t="s">
        <v>757</v>
      </c>
      <c r="G187" s="59" t="s">
        <v>497</v>
      </c>
      <c r="H187" s="61">
        <v>411336.78</v>
      </c>
      <c r="I187" s="61">
        <v>315622.86</v>
      </c>
      <c r="J187" s="61">
        <v>411336.78</v>
      </c>
      <c r="K187" s="61">
        <v>315622.86</v>
      </c>
      <c r="L187" s="59" t="s">
        <v>88</v>
      </c>
      <c r="M187" s="59" t="s">
        <v>88</v>
      </c>
      <c r="N187" s="59" t="s">
        <v>758</v>
      </c>
      <c r="O187" s="59" t="s">
        <v>759</v>
      </c>
      <c r="P187" s="59" t="s">
        <v>88</v>
      </c>
      <c r="Q187" s="59" t="s">
        <v>88</v>
      </c>
      <c r="R187" s="59" t="s">
        <v>88</v>
      </c>
      <c r="S187" s="59" t="s">
        <v>88</v>
      </c>
      <c r="T187" s="59" t="s">
        <v>113</v>
      </c>
      <c r="U187" s="244" t="s">
        <v>764</v>
      </c>
      <c r="V187" s="59" t="s">
        <v>369</v>
      </c>
      <c r="W187" s="62" t="s">
        <v>88</v>
      </c>
      <c r="X187" s="63">
        <v>44697</v>
      </c>
      <c r="Y187" s="64">
        <v>0.35069444444444442</v>
      </c>
      <c r="Z187" s="63">
        <v>44698</v>
      </c>
      <c r="AA187" s="64">
        <v>0.75</v>
      </c>
      <c r="AB187" s="59" t="s">
        <v>124</v>
      </c>
      <c r="AC187" s="59" t="s">
        <v>370</v>
      </c>
      <c r="AD187" s="133"/>
      <c r="AE187" s="367">
        <v>44697</v>
      </c>
      <c r="AF187" s="278">
        <v>0.35069444444444442</v>
      </c>
      <c r="AG187" s="279">
        <v>44698</v>
      </c>
      <c r="AH187" s="278">
        <v>0.59375</v>
      </c>
      <c r="AI187" s="279">
        <v>44697</v>
      </c>
      <c r="AJ187" s="278">
        <v>0.36458333333333331</v>
      </c>
      <c r="AK187" s="279">
        <v>44697</v>
      </c>
      <c r="AL187" s="278">
        <v>0.35902777777777778</v>
      </c>
      <c r="AM187" s="280" t="s">
        <v>761</v>
      </c>
      <c r="AN187" s="280" t="s">
        <v>372</v>
      </c>
      <c r="AO187" s="138"/>
      <c r="AP187" s="66"/>
      <c r="AQ187" s="67"/>
      <c r="AR187" s="71">
        <f t="shared" si="1105"/>
        <v>0.19999999995343387</v>
      </c>
      <c r="AS187" s="295">
        <f t="shared" si="1106"/>
        <v>1</v>
      </c>
      <c r="AT187" s="297">
        <f t="shared" si="1107"/>
        <v>1</v>
      </c>
      <c r="AU187" s="71">
        <f t="shared" si="1108"/>
        <v>0.33333333337213844</v>
      </c>
      <c r="AV187" s="295">
        <f t="shared" si="1109"/>
        <v>49</v>
      </c>
      <c r="AW187" s="296">
        <f t="shared" si="1110"/>
        <v>49</v>
      </c>
      <c r="AX187" s="426">
        <f t="shared" si="1111"/>
        <v>29.833333333313931</v>
      </c>
      <c r="AY187" s="295">
        <f t="shared" si="1112"/>
        <v>1</v>
      </c>
      <c r="AZ187" s="296">
        <f t="shared" si="1113"/>
        <v>1</v>
      </c>
      <c r="BA187" s="57" t="s">
        <v>372</v>
      </c>
      <c r="BB187" s="57"/>
      <c r="BC187" s="57"/>
      <c r="BD187" s="57"/>
      <c r="BE187" s="57"/>
      <c r="BF187" s="71" t="str">
        <f t="shared" si="1114"/>
        <v/>
      </c>
      <c r="BG187" s="69" t="str">
        <f t="shared" si="1115"/>
        <v/>
      </c>
      <c r="BH187" s="185" t="str">
        <f t="shared" si="1116"/>
        <v/>
      </c>
      <c r="BI187" s="71" t="str">
        <f t="shared" si="1117"/>
        <v/>
      </c>
      <c r="BJ187" s="69" t="str">
        <f t="shared" si="1118"/>
        <v/>
      </c>
      <c r="BK187" s="70" t="str">
        <f t="shared" si="1119"/>
        <v/>
      </c>
      <c r="BL187" s="426" t="str">
        <f t="shared" si="1120"/>
        <v/>
      </c>
      <c r="BM187" s="69" t="str">
        <f t="shared" si="1121"/>
        <v/>
      </c>
      <c r="BN187" s="70" t="str">
        <f t="shared" si="1122"/>
        <v/>
      </c>
    </row>
    <row r="188" spans="1:66" s="10" customFormat="1" ht="86.25" thickBot="1" x14ac:dyDescent="0.3">
      <c r="A188" s="90">
        <f t="shared" si="780"/>
        <v>173</v>
      </c>
      <c r="B188" s="91" t="s">
        <v>81</v>
      </c>
      <c r="C188" s="91" t="s">
        <v>88</v>
      </c>
      <c r="D188" s="92" t="s">
        <v>763</v>
      </c>
      <c r="E188" s="91">
        <v>72418</v>
      </c>
      <c r="F188" s="91" t="s">
        <v>757</v>
      </c>
      <c r="G188" s="91" t="s">
        <v>497</v>
      </c>
      <c r="H188" s="93">
        <v>411336.78</v>
      </c>
      <c r="I188" s="93">
        <v>315622.86</v>
      </c>
      <c r="J188" s="93">
        <v>411336.78</v>
      </c>
      <c r="K188" s="93">
        <v>315622.86</v>
      </c>
      <c r="L188" s="91" t="s">
        <v>88</v>
      </c>
      <c r="M188" s="91" t="s">
        <v>88</v>
      </c>
      <c r="N188" s="91" t="s">
        <v>88</v>
      </c>
      <c r="O188" s="91" t="s">
        <v>88</v>
      </c>
      <c r="P188" s="91" t="s">
        <v>88</v>
      </c>
      <c r="Q188" s="91" t="s">
        <v>88</v>
      </c>
      <c r="R188" s="91" t="s">
        <v>760</v>
      </c>
      <c r="S188" s="91" t="s">
        <v>762</v>
      </c>
      <c r="T188" s="91" t="s">
        <v>345</v>
      </c>
      <c r="U188" s="91" t="s">
        <v>765</v>
      </c>
      <c r="V188" s="91" t="s">
        <v>369</v>
      </c>
      <c r="W188" s="94" t="s">
        <v>88</v>
      </c>
      <c r="X188" s="82">
        <v>44697</v>
      </c>
      <c r="Y188" s="81">
        <v>0.35069444444444442</v>
      </c>
      <c r="Z188" s="82">
        <v>44698</v>
      </c>
      <c r="AA188" s="81">
        <v>0.75</v>
      </c>
      <c r="AB188" s="91" t="s">
        <v>124</v>
      </c>
      <c r="AC188" s="91" t="s">
        <v>370</v>
      </c>
      <c r="AD188" s="134"/>
      <c r="AE188" s="359">
        <v>44697</v>
      </c>
      <c r="AF188" s="307">
        <v>0.35069444444444442</v>
      </c>
      <c r="AG188" s="308">
        <v>44698</v>
      </c>
      <c r="AH188" s="307">
        <v>0.59375</v>
      </c>
      <c r="AI188" s="308">
        <v>44697</v>
      </c>
      <c r="AJ188" s="307">
        <v>0.36458333333333331</v>
      </c>
      <c r="AK188" s="308">
        <v>44697</v>
      </c>
      <c r="AL188" s="307">
        <v>0.35902777777777778</v>
      </c>
      <c r="AM188" s="309" t="s">
        <v>761</v>
      </c>
      <c r="AN188" s="309" t="s">
        <v>372</v>
      </c>
      <c r="AO188" s="104"/>
      <c r="AP188" s="83"/>
      <c r="AQ188" s="67"/>
      <c r="AR188" s="98">
        <f t="shared" si="1105"/>
        <v>0.19999999995343387</v>
      </c>
      <c r="AS188" s="313">
        <f t="shared" si="1106"/>
        <v>1</v>
      </c>
      <c r="AT188" s="364">
        <f t="shared" si="1107"/>
        <v>1</v>
      </c>
      <c r="AU188" s="98">
        <f t="shared" si="1108"/>
        <v>0.33333333337213844</v>
      </c>
      <c r="AV188" s="313">
        <f t="shared" si="1109"/>
        <v>20</v>
      </c>
      <c r="AW188" s="314">
        <f t="shared" si="1110"/>
        <v>20</v>
      </c>
      <c r="AX188" s="195">
        <f t="shared" si="1111"/>
        <v>29.833333333313931</v>
      </c>
      <c r="AY188" s="313">
        <f t="shared" si="1112"/>
        <v>1</v>
      </c>
      <c r="AZ188" s="314">
        <f t="shared" si="1113"/>
        <v>1</v>
      </c>
      <c r="BA188" s="57" t="s">
        <v>372</v>
      </c>
      <c r="BB188" s="57"/>
      <c r="BC188" s="57"/>
      <c r="BD188" s="57"/>
      <c r="BE188" s="57"/>
      <c r="BF188" s="98" t="str">
        <f t="shared" si="1114"/>
        <v/>
      </c>
      <c r="BG188" s="96" t="str">
        <f t="shared" si="1115"/>
        <v/>
      </c>
      <c r="BH188" s="187" t="str">
        <f t="shared" si="1116"/>
        <v/>
      </c>
      <c r="BI188" s="98" t="str">
        <f t="shared" si="1117"/>
        <v/>
      </c>
      <c r="BJ188" s="96" t="str">
        <f t="shared" si="1118"/>
        <v/>
      </c>
      <c r="BK188" s="97" t="str">
        <f t="shared" si="1119"/>
        <v/>
      </c>
      <c r="BL188" s="195" t="str">
        <f t="shared" si="1120"/>
        <v/>
      </c>
      <c r="BM188" s="96" t="str">
        <f t="shared" si="1121"/>
        <v/>
      </c>
      <c r="BN188" s="97" t="str">
        <f t="shared" si="1122"/>
        <v/>
      </c>
    </row>
    <row r="189" spans="1:66" s="10" customFormat="1" ht="186" thickBot="1" x14ac:dyDescent="0.3">
      <c r="A189" s="125">
        <f>A188+1</f>
        <v>174</v>
      </c>
      <c r="B189" s="126" t="s">
        <v>81</v>
      </c>
      <c r="C189" s="126" t="s">
        <v>88</v>
      </c>
      <c r="D189" s="127" t="s">
        <v>752</v>
      </c>
      <c r="E189" s="126">
        <v>119983</v>
      </c>
      <c r="F189" s="126" t="s">
        <v>753</v>
      </c>
      <c r="G189" s="126" t="s">
        <v>146</v>
      </c>
      <c r="H189" s="128">
        <v>428909.08</v>
      </c>
      <c r="I189" s="128">
        <v>570809.26</v>
      </c>
      <c r="J189" s="128">
        <v>428909.08</v>
      </c>
      <c r="K189" s="128">
        <v>570809.26</v>
      </c>
      <c r="L189" s="126" t="s">
        <v>88</v>
      </c>
      <c r="M189" s="126" t="s">
        <v>88</v>
      </c>
      <c r="N189" s="126" t="s">
        <v>754</v>
      </c>
      <c r="O189" s="126" t="s">
        <v>753</v>
      </c>
      <c r="P189" s="126" t="s">
        <v>88</v>
      </c>
      <c r="Q189" s="126" t="s">
        <v>88</v>
      </c>
      <c r="R189" s="126" t="s">
        <v>88</v>
      </c>
      <c r="S189" s="126" t="s">
        <v>88</v>
      </c>
      <c r="T189" s="126" t="s">
        <v>113</v>
      </c>
      <c r="U189" s="126" t="s">
        <v>756</v>
      </c>
      <c r="V189" s="126" t="s">
        <v>142</v>
      </c>
      <c r="W189" s="129" t="s">
        <v>88</v>
      </c>
      <c r="X189" s="130">
        <v>44698</v>
      </c>
      <c r="Y189" s="131">
        <v>0.375</v>
      </c>
      <c r="Z189" s="130">
        <v>44698</v>
      </c>
      <c r="AA189" s="131">
        <v>0.625</v>
      </c>
      <c r="AB189" s="126" t="s">
        <v>173</v>
      </c>
      <c r="AC189" s="126" t="s">
        <v>370</v>
      </c>
      <c r="AD189" s="132"/>
      <c r="AE189" s="306">
        <v>44698</v>
      </c>
      <c r="AF189" s="307">
        <v>0.375</v>
      </c>
      <c r="AG189" s="308">
        <v>44698</v>
      </c>
      <c r="AH189" s="307">
        <v>0.625</v>
      </c>
      <c r="AI189" s="308">
        <v>44698</v>
      </c>
      <c r="AJ189" s="307">
        <v>0.3840277777777778</v>
      </c>
      <c r="AK189" s="308">
        <v>44698</v>
      </c>
      <c r="AL189" s="307">
        <v>0.37777777777777777</v>
      </c>
      <c r="AM189" s="309" t="s">
        <v>755</v>
      </c>
      <c r="AN189" s="309" t="s">
        <v>372</v>
      </c>
      <c r="AO189" s="104"/>
      <c r="AP189" s="83"/>
      <c r="AQ189" s="67"/>
      <c r="AR189" s="98">
        <f t="shared" ref="AR189" si="1123">IF(B189="X",IF(AN189="","Afectat sau NU?",IF(AN189="DA",IF(((AK189+AL189)-(AE189+AF189))*24&lt;-720,"Neinformat",((AK189+AL189)-(AE189+AF189))*24),"Nu a fost afectat producator/consumator")),"")</f>
        <v>6.6666666709352285E-2</v>
      </c>
      <c r="AS189" s="313">
        <f t="shared" ref="AS189" si="1124">IF(B189="X",IF(AN189="DA",IF(AR189&lt;6,LEN(TRIM(V189))-LEN(SUBSTITUTE(V189,CHAR(44),""))+1,0),"-"),"")</f>
        <v>1</v>
      </c>
      <c r="AT189" s="314">
        <f t="shared" ref="AT189" si="1125">IF(B189="X",IF(AN189="DA",LEN(TRIM(V189))-LEN(SUBSTITUTE(V189,CHAR(44),""))+1,"-"),"")</f>
        <v>1</v>
      </c>
      <c r="AU189" s="98">
        <f t="shared" ref="AU189" si="1126">IF(B189="X",IF(AN189="","Afectat sau NU?",IF(AN189="DA",IF(((AI189+AJ189)-(AE189+AF189))*24&lt;-720,"Neinformat",((AI189+AJ189)-(AE189+AF189))*24),"Nu a fost afectat producator/consumator")),"")</f>
        <v>0.21666666667442769</v>
      </c>
      <c r="AV189" s="313">
        <f t="shared" ref="AV189" si="1127">IF(B189="X",IF(AN189="DA",IF(AU189&lt;6,LEN(TRIM(U189))-LEN(SUBSTITUTE(U189,CHAR(44),""))+1,0),"-"),"")</f>
        <v>41</v>
      </c>
      <c r="AW189" s="314">
        <f t="shared" ref="AW189" si="1128">IF(B189="X",IF(AN189="DA",LEN(TRIM(U189))-LEN(SUBSTITUTE(U189,CHAR(44),""))+1,"-"),"")</f>
        <v>41</v>
      </c>
      <c r="AX189" s="98">
        <f t="shared" ref="AX189" si="1129">IF(B189="X",IF(AN189="","Afectat sau NU?",IF(AN189="DA",((AG189+AH189)-(AE189+AF189))*24,"Nu a fost afectat producator/consumator")),"")</f>
        <v>6</v>
      </c>
      <c r="AY189" s="313">
        <f t="shared" ref="AY189" si="1130">IF(B189="X",IF(AN189="DA",IF(AX189&gt;24,IF(BA189="NU",0,LEN(TRIM(V189))-LEN(SUBSTITUTE(V189,CHAR(44),""))+1),0),"-"),"")</f>
        <v>0</v>
      </c>
      <c r="AZ189" s="314">
        <f t="shared" ref="AZ189" si="1131">IF(B189="X",IF(AN189="DA",IF(AX189&gt;24,LEN(TRIM(V189))-LEN(SUBSTITUTE(V189,CHAR(44),""))+1,0),"-"),"")</f>
        <v>0</v>
      </c>
      <c r="BA189" s="57"/>
      <c r="BB189" s="57"/>
      <c r="BC189" s="57"/>
      <c r="BD189" s="57"/>
      <c r="BE189" s="57"/>
      <c r="BF189" s="98" t="str">
        <f t="shared" ref="BF189" si="1132">IF(C189="X",IF(AN189="","Afectat sau NU?",IF(AN189="DA",IF(AK189="","Neinformat",NETWORKDAYS(AK189+AL189,AE189+AF189,$BS$2:$BS$14)-2),"Nu a fost afectat producator/consumator")),"")</f>
        <v/>
      </c>
      <c r="BG189" s="96" t="str">
        <f t="shared" ref="BG189" si="1133">IF(C189="X",IF(AN189="DA",IF(AND(BF189&gt;=5,AK189&lt;&gt;""),LEN(TRIM(V189))-LEN(SUBSTITUTE(V189,CHAR(44),""))+1,0),"-"),"")</f>
        <v/>
      </c>
      <c r="BH189" s="97" t="str">
        <f t="shared" ref="BH189" si="1134">IF(C189="X",IF(AN189="DA",LEN(TRIM(V189))-LEN(SUBSTITUTE(V189,CHAR(44),""))+1,"-"),"")</f>
        <v/>
      </c>
      <c r="BI189" s="98" t="str">
        <f t="shared" ref="BI189" si="1135">IF(C189="X",IF(AN189="","Afectat sau NU?",IF(AN189="DA",IF(AI189="","Neinformat",NETWORKDAYS(AI189+AJ189,AE189+AF189,$BS$2:$BS$14)-2),"Nu a fost afectat producator/consumator")),"")</f>
        <v/>
      </c>
      <c r="BJ189" s="96" t="str">
        <f t="shared" ref="BJ189" si="1136">IF(C189="X",IF(AN189="DA",IF(AND(BI189&gt;=5,AI189&lt;&gt;""),LEN(TRIM(U189))-LEN(SUBSTITUTE(U189,CHAR(44),""))+1,0),"-"),"")</f>
        <v/>
      </c>
      <c r="BK189" s="97" t="str">
        <f t="shared" ref="BK189" si="1137">IF(C189="X",IF(AN189="DA",LEN(TRIM(U189))-LEN(SUBSTITUTE(U189,CHAR(44),""))+1,"-"),"")</f>
        <v/>
      </c>
      <c r="BL189" s="98" t="str">
        <f t="shared" ref="BL189" si="1138">IF(C189="X",IF(AN189="","Afectat sau NU?",IF(AN189="DA",((AG189+AH189)-(Z189+AA189))*24,"Nu a fost afectat producator/consumator")),"")</f>
        <v/>
      </c>
      <c r="BM189" s="96" t="str">
        <f t="shared" ref="BM189" si="1139">IF(C189="X",IF(AN189&lt;&gt;"DA","-",IF(AND(AN189="DA",BL189&lt;=0),LEN(TRIM(V189))-LEN(SUBSTITUTE(V189,CHAR(44),""))+1+LEN(TRIM(U189))-LEN(SUBSTITUTE(U189,CHAR(44),""))+1,0)),"")</f>
        <v/>
      </c>
      <c r="BN189" s="97" t="str">
        <f t="shared" ref="BN189" si="1140">IF(C189="X",IF(AN189="DA",LEN(TRIM(V189))-LEN(SUBSTITUTE(V189,CHAR(44),""))+1+LEN(TRIM(U189))-LEN(SUBSTITUTE(U189,CHAR(44),""))+1,"-"),"")</f>
        <v/>
      </c>
    </row>
    <row r="190" spans="1:66" s="10" customFormat="1" ht="185.25" x14ac:dyDescent="0.25">
      <c r="A190" s="173">
        <f>A189+1</f>
        <v>175</v>
      </c>
      <c r="B190" s="244" t="s">
        <v>81</v>
      </c>
      <c r="C190" s="244" t="s">
        <v>88</v>
      </c>
      <c r="D190" s="245" t="s">
        <v>766</v>
      </c>
      <c r="E190" s="244">
        <v>20983</v>
      </c>
      <c r="F190" s="244" t="s">
        <v>767</v>
      </c>
      <c r="G190" s="244" t="s">
        <v>90</v>
      </c>
      <c r="H190" s="246">
        <v>620720.72</v>
      </c>
      <c r="I190" s="246">
        <v>533623.9</v>
      </c>
      <c r="J190" s="246">
        <v>620720.72</v>
      </c>
      <c r="K190" s="246">
        <v>533623.9</v>
      </c>
      <c r="L190" s="244" t="s">
        <v>88</v>
      </c>
      <c r="M190" s="244" t="s">
        <v>88</v>
      </c>
      <c r="N190" s="244" t="s">
        <v>768</v>
      </c>
      <c r="O190" s="244" t="s">
        <v>767</v>
      </c>
      <c r="P190" s="244" t="s">
        <v>88</v>
      </c>
      <c r="Q190" s="244" t="s">
        <v>88</v>
      </c>
      <c r="R190" s="244" t="s">
        <v>88</v>
      </c>
      <c r="S190" s="244" t="s">
        <v>88</v>
      </c>
      <c r="T190" s="244" t="s">
        <v>113</v>
      </c>
      <c r="U190" s="244" t="s">
        <v>756</v>
      </c>
      <c r="V190" s="244" t="s">
        <v>142</v>
      </c>
      <c r="W190" s="247" t="s">
        <v>88</v>
      </c>
      <c r="X190" s="248">
        <v>44700</v>
      </c>
      <c r="Y190" s="249">
        <v>0.33333333333333331</v>
      </c>
      <c r="Z190" s="248">
        <v>44700</v>
      </c>
      <c r="AA190" s="249">
        <v>0.79166666666666663</v>
      </c>
      <c r="AB190" s="244" t="s">
        <v>90</v>
      </c>
      <c r="AC190" s="244" t="s">
        <v>370</v>
      </c>
      <c r="AD190" s="250"/>
      <c r="AE190" s="298">
        <v>44700</v>
      </c>
      <c r="AF190" s="299">
        <v>0.33333333333333331</v>
      </c>
      <c r="AG190" s="300">
        <v>44700</v>
      </c>
      <c r="AH190" s="299">
        <v>0.72777777777777775</v>
      </c>
      <c r="AI190" s="300">
        <v>44700</v>
      </c>
      <c r="AJ190" s="299">
        <v>0.34236111111111112</v>
      </c>
      <c r="AK190" s="300">
        <v>44700</v>
      </c>
      <c r="AL190" s="299">
        <v>0.3354166666666667</v>
      </c>
      <c r="AM190" s="301" t="s">
        <v>769</v>
      </c>
      <c r="AN190" s="301" t="s">
        <v>372</v>
      </c>
      <c r="AO190" s="254"/>
      <c r="AP190" s="255"/>
      <c r="AQ190" s="67"/>
      <c r="AR190" s="193">
        <f t="shared" ref="AR190" si="1141">IF(B190="X",IF(AN190="","Afectat sau NU?",IF(AN190="DA",IF(((AK190+AL190)-(AE190+AF190))*24&lt;-720,"Neinformat",((AK190+AL190)-(AE190+AF190))*24),"Nu a fost afectat producator/consumator")),"")</f>
        <v>4.9999999988358468E-2</v>
      </c>
      <c r="AS190" s="53">
        <f t="shared" ref="AS190" si="1142">IF(B190="X",IF(AN190="DA",IF(AR190&lt;6,LEN(TRIM(V190))-LEN(SUBSTITUTE(V190,CHAR(44),""))+1,0),"-"),"")</f>
        <v>1</v>
      </c>
      <c r="AT190" s="55">
        <f t="shared" ref="AT190" si="1143">IF(B190="X",IF(AN190="DA",LEN(TRIM(V190))-LEN(SUBSTITUTE(V190,CHAR(44),""))+1,"-"),"")</f>
        <v>1</v>
      </c>
      <c r="AU190" s="193">
        <f t="shared" ref="AU190" si="1144">IF(B190="X",IF(AN190="","Afectat sau NU?",IF(AN190="DA",IF(((AI190+AJ190)-(AE190+AF190))*24&lt;-720,"Neinformat",((AI190+AJ190)-(AE190+AF190))*24),"Nu a fost afectat producator/consumator")),"")</f>
        <v>0.21666666667442769</v>
      </c>
      <c r="AV190" s="53">
        <f t="shared" ref="AV190" si="1145">IF(B190="X",IF(AN190="DA",IF(AU190&lt;6,LEN(TRIM(U190))-LEN(SUBSTITUTE(U190,CHAR(44),""))+1,0),"-"),"")</f>
        <v>41</v>
      </c>
      <c r="AW190" s="55">
        <f t="shared" ref="AW190" si="1146">IF(B190="X",IF(AN190="DA",LEN(TRIM(U190))-LEN(SUBSTITUTE(U190,CHAR(44),""))+1,"-"),"")</f>
        <v>41</v>
      </c>
      <c r="AX190" s="193">
        <f t="shared" ref="AX190" si="1147">IF(B190="X",IF(AN190="","Afectat sau NU?",IF(AN190="DA",((AG190+AH190)-(AE190+AF190))*24,"Nu a fost afectat producator/consumator")),"")</f>
        <v>9.46666666661622</v>
      </c>
      <c r="AY190" s="53">
        <f t="shared" ref="AY190" si="1148">IF(B190="X",IF(AN190="DA",IF(AX190&gt;24,IF(BA190="NU",0,LEN(TRIM(V190))-LEN(SUBSTITUTE(V190,CHAR(44),""))+1),0),"-"),"")</f>
        <v>0</v>
      </c>
      <c r="AZ190" s="55">
        <f t="shared" ref="AZ190" si="1149">IF(B190="X",IF(AN190="DA",IF(AX190&gt;24,LEN(TRIM(V190))-LEN(SUBSTITUTE(V190,CHAR(44),""))+1,0),"-"),"")</f>
        <v>0</v>
      </c>
      <c r="BA190" s="57"/>
      <c r="BB190" s="57"/>
      <c r="BC190" s="57"/>
      <c r="BD190" s="57"/>
      <c r="BE190" s="57"/>
      <c r="BF190" s="193" t="str">
        <f t="shared" ref="BF190" si="1150">IF(C190="X",IF(AN190="","Afectat sau NU?",IF(AN190="DA",IF(AK190="","Neinformat",NETWORKDAYS(AK190+AL190,AE190+AF190,$BS$2:$BS$14)-2),"Nu a fost afectat producator/consumator")),"")</f>
        <v/>
      </c>
      <c r="BG190" s="175" t="str">
        <f t="shared" ref="BG190" si="1151">IF(C190="X",IF(AN190="DA",IF(AND(BF190&gt;=5,AK190&lt;&gt;""),LEN(TRIM(V190))-LEN(SUBSTITUTE(V190,CHAR(44),""))+1,0),"-"),"")</f>
        <v/>
      </c>
      <c r="BH190" s="176" t="str">
        <f t="shared" ref="BH190" si="1152">IF(C190="X",IF(AN190="DA",LEN(TRIM(V190))-LEN(SUBSTITUTE(V190,CHAR(44),""))+1,"-"),"")</f>
        <v/>
      </c>
      <c r="BI190" s="193" t="str">
        <f t="shared" ref="BI190" si="1153">IF(C190="X",IF(AN190="","Afectat sau NU?",IF(AN190="DA",IF(AI190="","Neinformat",NETWORKDAYS(AI190+AJ190,AE190+AF190,$BS$2:$BS$14)-2),"Nu a fost afectat producator/consumator")),"")</f>
        <v/>
      </c>
      <c r="BJ190" s="175" t="str">
        <f t="shared" ref="BJ190" si="1154">IF(C190="X",IF(AN190="DA",IF(AND(BI190&gt;=5,AI190&lt;&gt;""),LEN(TRIM(U190))-LEN(SUBSTITUTE(U190,CHAR(44),""))+1,0),"-"),"")</f>
        <v/>
      </c>
      <c r="BK190" s="176" t="str">
        <f t="shared" ref="BK190" si="1155">IF(C190="X",IF(AN190="DA",LEN(TRIM(U190))-LEN(SUBSTITUTE(U190,CHAR(44),""))+1,"-"),"")</f>
        <v/>
      </c>
      <c r="BL190" s="193" t="str">
        <f t="shared" ref="BL190" si="1156">IF(C190="X",IF(AN190="","Afectat sau NU?",IF(AN190="DA",((AG190+AH190)-(Z190+AA190))*24,"Nu a fost afectat producator/consumator")),"")</f>
        <v/>
      </c>
      <c r="BM190" s="175" t="str">
        <f t="shared" ref="BM190" si="1157">IF(C190="X",IF(AN190&lt;&gt;"DA","-",IF(AND(AN190="DA",BL190&lt;=0),LEN(TRIM(V190))-LEN(SUBSTITUTE(V190,CHAR(44),""))+1+LEN(TRIM(U190))-LEN(SUBSTITUTE(U190,CHAR(44),""))+1,0)),"")</f>
        <v/>
      </c>
      <c r="BN190" s="176" t="str">
        <f t="shared" ref="BN190" si="1158">IF(C190="X",IF(AN190="DA",LEN(TRIM(V190))-LEN(SUBSTITUTE(V190,CHAR(44),""))+1+LEN(TRIM(U190))-LEN(SUBSTITUTE(U190,CHAR(44),""))+1,"-"),"")</f>
        <v/>
      </c>
    </row>
    <row r="191" spans="1:66" s="10" customFormat="1" ht="185.25" x14ac:dyDescent="0.25">
      <c r="A191" s="72">
        <f>A190+1</f>
        <v>176</v>
      </c>
      <c r="B191" s="73" t="s">
        <v>81</v>
      </c>
      <c r="C191" s="73" t="s">
        <v>88</v>
      </c>
      <c r="D191" s="74" t="s">
        <v>766</v>
      </c>
      <c r="E191" s="73">
        <v>20830</v>
      </c>
      <c r="F191" s="73" t="s">
        <v>770</v>
      </c>
      <c r="G191" s="73" t="s">
        <v>90</v>
      </c>
      <c r="H191" s="75">
        <v>612544.18000000005</v>
      </c>
      <c r="I191" s="75">
        <v>546881.67000000004</v>
      </c>
      <c r="J191" s="75">
        <v>612544.18000000005</v>
      </c>
      <c r="K191" s="75">
        <v>546881.67000000004</v>
      </c>
      <c r="L191" s="73" t="s">
        <v>88</v>
      </c>
      <c r="M191" s="73" t="s">
        <v>88</v>
      </c>
      <c r="N191" s="73" t="s">
        <v>771</v>
      </c>
      <c r="O191" s="73" t="s">
        <v>770</v>
      </c>
      <c r="P191" s="73" t="s">
        <v>88</v>
      </c>
      <c r="Q191" s="73" t="s">
        <v>88</v>
      </c>
      <c r="R191" s="73" t="s">
        <v>88</v>
      </c>
      <c r="S191" s="73" t="s">
        <v>88</v>
      </c>
      <c r="T191" s="73" t="s">
        <v>113</v>
      </c>
      <c r="U191" s="73" t="s">
        <v>756</v>
      </c>
      <c r="V191" s="73" t="s">
        <v>142</v>
      </c>
      <c r="W191" s="76" t="s">
        <v>88</v>
      </c>
      <c r="X191" s="77">
        <v>44700</v>
      </c>
      <c r="Y191" s="78">
        <v>0.33333333333333331</v>
      </c>
      <c r="Z191" s="77">
        <v>44700</v>
      </c>
      <c r="AA191" s="78">
        <v>0.79166666666666663</v>
      </c>
      <c r="AB191" s="73" t="s">
        <v>90</v>
      </c>
      <c r="AC191" s="73" t="s">
        <v>370</v>
      </c>
      <c r="AD191" s="162"/>
      <c r="AE191" s="305">
        <v>44700</v>
      </c>
      <c r="AF191" s="303">
        <v>0.33333333333333331</v>
      </c>
      <c r="AG191" s="302">
        <v>44700</v>
      </c>
      <c r="AH191" s="303">
        <v>0.77083333333333337</v>
      </c>
      <c r="AI191" s="302">
        <v>44700</v>
      </c>
      <c r="AJ191" s="303">
        <v>0.34236111111111112</v>
      </c>
      <c r="AK191" s="302">
        <v>44700</v>
      </c>
      <c r="AL191" s="303">
        <v>0.3354166666666667</v>
      </c>
      <c r="AM191" s="304" t="s">
        <v>769</v>
      </c>
      <c r="AN191" s="304" t="s">
        <v>372</v>
      </c>
      <c r="AO191" s="101"/>
      <c r="AP191" s="80"/>
      <c r="AQ191" s="67"/>
      <c r="AR191" s="89">
        <f t="shared" ref="AR191" si="1159">IF(B191="X",IF(AN191="","Afectat sau NU?",IF(AN191="DA",IF(((AK191+AL191)-(AE191+AF191))*24&lt;-720,"Neinformat",((AK191+AL191)-(AE191+AF191))*24),"Nu a fost afectat producator/consumator")),"")</f>
        <v>4.9999999988358468E-2</v>
      </c>
      <c r="AS191" s="311">
        <f t="shared" ref="AS191" si="1160">IF(B191="X",IF(AN191="DA",IF(AR191&lt;6,LEN(TRIM(V191))-LEN(SUBSTITUTE(V191,CHAR(44),""))+1,0),"-"),"")</f>
        <v>1</v>
      </c>
      <c r="AT191" s="312">
        <f t="shared" ref="AT191" si="1161">IF(B191="X",IF(AN191="DA",LEN(TRIM(V191))-LEN(SUBSTITUTE(V191,CHAR(44),""))+1,"-"),"")</f>
        <v>1</v>
      </c>
      <c r="AU191" s="89">
        <f t="shared" ref="AU191" si="1162">IF(B191="X",IF(AN191="","Afectat sau NU?",IF(AN191="DA",IF(((AI191+AJ191)-(AE191+AF191))*24&lt;-720,"Neinformat",((AI191+AJ191)-(AE191+AF191))*24),"Nu a fost afectat producator/consumator")),"")</f>
        <v>0.21666666667442769</v>
      </c>
      <c r="AV191" s="311">
        <f t="shared" ref="AV191" si="1163">IF(B191="X",IF(AN191="DA",IF(AU191&lt;6,LEN(TRIM(U191))-LEN(SUBSTITUTE(U191,CHAR(44),""))+1,0),"-"),"")</f>
        <v>41</v>
      </c>
      <c r="AW191" s="312">
        <f t="shared" ref="AW191" si="1164">IF(B191="X",IF(AN191="DA",LEN(TRIM(U191))-LEN(SUBSTITUTE(U191,CHAR(44),""))+1,"-"),"")</f>
        <v>41</v>
      </c>
      <c r="AX191" s="89">
        <f t="shared" ref="AX191" si="1165">IF(B191="X",IF(AN191="","Afectat sau NU?",IF(AN191="DA",((AG191+AH191)-(AE191+AF191))*24,"Nu a fost afectat producator/consumator")),"")</f>
        <v>10.5</v>
      </c>
      <c r="AY191" s="311">
        <f t="shared" ref="AY191" si="1166">IF(B191="X",IF(AN191="DA",IF(AX191&gt;24,IF(BA191="NU",0,LEN(TRIM(V191))-LEN(SUBSTITUTE(V191,CHAR(44),""))+1),0),"-"),"")</f>
        <v>0</v>
      </c>
      <c r="AZ191" s="312">
        <f t="shared" ref="AZ191" si="1167">IF(B191="X",IF(AN191="DA",IF(AX191&gt;24,LEN(TRIM(V191))-LEN(SUBSTITUTE(V191,CHAR(44),""))+1,0),"-"),"")</f>
        <v>0</v>
      </c>
      <c r="BA191" s="57"/>
      <c r="BB191" s="57"/>
      <c r="BC191" s="57"/>
      <c r="BD191" s="57"/>
      <c r="BE191" s="57"/>
      <c r="BF191" s="89" t="str">
        <f t="shared" ref="BF191" si="1168">IF(C191="X",IF(AN191="","Afectat sau NU?",IF(AN191="DA",IF(AK191="","Neinformat",NETWORKDAYS(AK191+AL191,AE191+AF191,$BS$2:$BS$14)-2),"Nu a fost afectat producator/consumator")),"")</f>
        <v/>
      </c>
      <c r="BG191" s="87" t="str">
        <f t="shared" ref="BG191" si="1169">IF(C191="X",IF(AN191="DA",IF(AND(BF191&gt;=5,AK191&lt;&gt;""),LEN(TRIM(V191))-LEN(SUBSTITUTE(V191,CHAR(44),""))+1,0),"-"),"")</f>
        <v/>
      </c>
      <c r="BH191" s="88" t="str">
        <f t="shared" ref="BH191" si="1170">IF(C191="X",IF(AN191="DA",LEN(TRIM(V191))-LEN(SUBSTITUTE(V191,CHAR(44),""))+1,"-"),"")</f>
        <v/>
      </c>
      <c r="BI191" s="89" t="str">
        <f t="shared" ref="BI191" si="1171">IF(C191="X",IF(AN191="","Afectat sau NU?",IF(AN191="DA",IF(AI191="","Neinformat",NETWORKDAYS(AI191+AJ191,AE191+AF191,$BS$2:$BS$14)-2),"Nu a fost afectat producator/consumator")),"")</f>
        <v/>
      </c>
      <c r="BJ191" s="87" t="str">
        <f t="shared" ref="BJ191" si="1172">IF(C191="X",IF(AN191="DA",IF(AND(BI191&gt;=5,AI191&lt;&gt;""),LEN(TRIM(U191))-LEN(SUBSTITUTE(U191,CHAR(44),""))+1,0),"-"),"")</f>
        <v/>
      </c>
      <c r="BK191" s="88" t="str">
        <f t="shared" ref="BK191" si="1173">IF(C191="X",IF(AN191="DA",LEN(TRIM(U191))-LEN(SUBSTITUTE(U191,CHAR(44),""))+1,"-"),"")</f>
        <v/>
      </c>
      <c r="BL191" s="89" t="str">
        <f t="shared" ref="BL191" si="1174">IF(C191="X",IF(AN191="","Afectat sau NU?",IF(AN191="DA",((AG191+AH191)-(Z191+AA191))*24,"Nu a fost afectat producator/consumator")),"")</f>
        <v/>
      </c>
      <c r="BM191" s="87" t="str">
        <f t="shared" ref="BM191" si="1175">IF(C191="X",IF(AN191&lt;&gt;"DA","-",IF(AND(AN191="DA",BL191&lt;=0),LEN(TRIM(V191))-LEN(SUBSTITUTE(V191,CHAR(44),""))+1+LEN(TRIM(U191))-LEN(SUBSTITUTE(U191,CHAR(44),""))+1,0)),"")</f>
        <v/>
      </c>
      <c r="BN191" s="88" t="str">
        <f t="shared" ref="BN191" si="1176">IF(C191="X",IF(AN191="DA",LEN(TRIM(V191))-LEN(SUBSTITUTE(V191,CHAR(44),""))+1+LEN(TRIM(U191))-LEN(SUBSTITUTE(U191,CHAR(44),""))+1,"-"),"")</f>
        <v/>
      </c>
    </row>
    <row r="192" spans="1:66" s="10" customFormat="1" ht="185.25" x14ac:dyDescent="0.25">
      <c r="A192" s="72">
        <f t="shared" ref="A192:A193" si="1177">A191+1</f>
        <v>177</v>
      </c>
      <c r="B192" s="73" t="s">
        <v>81</v>
      </c>
      <c r="C192" s="73" t="s">
        <v>88</v>
      </c>
      <c r="D192" s="74" t="s">
        <v>766</v>
      </c>
      <c r="E192" s="73">
        <v>20885</v>
      </c>
      <c r="F192" s="73" t="s">
        <v>772</v>
      </c>
      <c r="G192" s="73" t="s">
        <v>90</v>
      </c>
      <c r="H192" s="75">
        <v>612206.31999999995</v>
      </c>
      <c r="I192" s="75">
        <v>550311.31000000006</v>
      </c>
      <c r="J192" s="75">
        <v>612206.31999999995</v>
      </c>
      <c r="K192" s="75">
        <v>550311.31000000006</v>
      </c>
      <c r="L192" s="73" t="s">
        <v>88</v>
      </c>
      <c r="M192" s="73" t="s">
        <v>88</v>
      </c>
      <c r="N192" s="73" t="s">
        <v>773</v>
      </c>
      <c r="O192" s="73" t="s">
        <v>774</v>
      </c>
      <c r="P192" s="73" t="s">
        <v>88</v>
      </c>
      <c r="Q192" s="73" t="s">
        <v>88</v>
      </c>
      <c r="R192" s="73" t="s">
        <v>88</v>
      </c>
      <c r="S192" s="73" t="s">
        <v>88</v>
      </c>
      <c r="T192" s="73" t="s">
        <v>113</v>
      </c>
      <c r="U192" s="73" t="s">
        <v>756</v>
      </c>
      <c r="V192" s="73" t="s">
        <v>142</v>
      </c>
      <c r="W192" s="76" t="s">
        <v>88</v>
      </c>
      <c r="X192" s="77">
        <v>44700</v>
      </c>
      <c r="Y192" s="78">
        <v>0.33333333333333331</v>
      </c>
      <c r="Z192" s="77">
        <v>44700</v>
      </c>
      <c r="AA192" s="78">
        <v>0.79166666666666663</v>
      </c>
      <c r="AB192" s="73" t="s">
        <v>90</v>
      </c>
      <c r="AC192" s="73" t="s">
        <v>370</v>
      </c>
      <c r="AD192" s="162"/>
      <c r="AE192" s="305">
        <v>44700</v>
      </c>
      <c r="AF192" s="303">
        <v>0.33333333333333331</v>
      </c>
      <c r="AG192" s="302">
        <v>44700</v>
      </c>
      <c r="AH192" s="303">
        <v>0.77430555555555547</v>
      </c>
      <c r="AI192" s="302">
        <v>44700</v>
      </c>
      <c r="AJ192" s="303">
        <v>0.34236111111111112</v>
      </c>
      <c r="AK192" s="302">
        <v>44700</v>
      </c>
      <c r="AL192" s="303">
        <v>0.3354166666666667</v>
      </c>
      <c r="AM192" s="304" t="s">
        <v>769</v>
      </c>
      <c r="AN192" s="304" t="s">
        <v>372</v>
      </c>
      <c r="AO192" s="101"/>
      <c r="AP192" s="80"/>
      <c r="AQ192" s="67"/>
      <c r="AR192" s="89">
        <f t="shared" ref="AR192:AR194" si="1178">IF(B192="X",IF(AN192="","Afectat sau NU?",IF(AN192="DA",IF(((AK192+AL192)-(AE192+AF192))*24&lt;-720,"Neinformat",((AK192+AL192)-(AE192+AF192))*24),"Nu a fost afectat producator/consumator")),"")</f>
        <v>4.9999999988358468E-2</v>
      </c>
      <c r="AS192" s="311">
        <f t="shared" ref="AS192:AS194" si="1179">IF(B192="X",IF(AN192="DA",IF(AR192&lt;6,LEN(TRIM(V192))-LEN(SUBSTITUTE(V192,CHAR(44),""))+1,0),"-"),"")</f>
        <v>1</v>
      </c>
      <c r="AT192" s="312">
        <f t="shared" ref="AT192:AT194" si="1180">IF(B192="X",IF(AN192="DA",LEN(TRIM(V192))-LEN(SUBSTITUTE(V192,CHAR(44),""))+1,"-"),"")</f>
        <v>1</v>
      </c>
      <c r="AU192" s="89">
        <f t="shared" ref="AU192:AU194" si="1181">IF(B192="X",IF(AN192="","Afectat sau NU?",IF(AN192="DA",IF(((AI192+AJ192)-(AE192+AF192))*24&lt;-720,"Neinformat",((AI192+AJ192)-(AE192+AF192))*24),"Nu a fost afectat producator/consumator")),"")</f>
        <v>0.21666666667442769</v>
      </c>
      <c r="AV192" s="311">
        <f t="shared" ref="AV192:AV194" si="1182">IF(B192="X",IF(AN192="DA",IF(AU192&lt;6,LEN(TRIM(U192))-LEN(SUBSTITUTE(U192,CHAR(44),""))+1,0),"-"),"")</f>
        <v>41</v>
      </c>
      <c r="AW192" s="312">
        <f t="shared" ref="AW192:AW194" si="1183">IF(B192="X",IF(AN192="DA",LEN(TRIM(U192))-LEN(SUBSTITUTE(U192,CHAR(44),""))+1,"-"),"")</f>
        <v>41</v>
      </c>
      <c r="AX192" s="89">
        <f t="shared" ref="AX192:AX194" si="1184">IF(B192="X",IF(AN192="","Afectat sau NU?",IF(AN192="DA",((AG192+AH192)-(AE192+AF192))*24,"Nu a fost afectat producator/consumator")),"")</f>
        <v>10.583333333255723</v>
      </c>
      <c r="AY192" s="311">
        <f t="shared" ref="AY192:AY194" si="1185">IF(B192="X",IF(AN192="DA",IF(AX192&gt;24,IF(BA192="NU",0,LEN(TRIM(V192))-LEN(SUBSTITUTE(V192,CHAR(44),""))+1),0),"-"),"")</f>
        <v>0</v>
      </c>
      <c r="AZ192" s="312">
        <f t="shared" ref="AZ192:AZ194" si="1186">IF(B192="X",IF(AN192="DA",IF(AX192&gt;24,LEN(TRIM(V192))-LEN(SUBSTITUTE(V192,CHAR(44),""))+1,0),"-"),"")</f>
        <v>0</v>
      </c>
      <c r="BA192" s="57"/>
      <c r="BB192" s="57"/>
      <c r="BC192" s="57"/>
      <c r="BD192" s="57"/>
      <c r="BE192" s="57"/>
      <c r="BF192" s="89" t="str">
        <f t="shared" ref="BF192:BF194" si="1187">IF(C192="X",IF(AN192="","Afectat sau NU?",IF(AN192="DA",IF(AK192="","Neinformat",NETWORKDAYS(AK192+AL192,AE192+AF192,$BS$2:$BS$14)-2),"Nu a fost afectat producator/consumator")),"")</f>
        <v/>
      </c>
      <c r="BG192" s="87" t="str">
        <f t="shared" ref="BG192:BG194" si="1188">IF(C192="X",IF(AN192="DA",IF(AND(BF192&gt;=5,AK192&lt;&gt;""),LEN(TRIM(V192))-LEN(SUBSTITUTE(V192,CHAR(44),""))+1,0),"-"),"")</f>
        <v/>
      </c>
      <c r="BH192" s="88" t="str">
        <f t="shared" ref="BH192:BH194" si="1189">IF(C192="X",IF(AN192="DA",LEN(TRIM(V192))-LEN(SUBSTITUTE(V192,CHAR(44),""))+1,"-"),"")</f>
        <v/>
      </c>
      <c r="BI192" s="89" t="str">
        <f t="shared" ref="BI192:BI194" si="1190">IF(C192="X",IF(AN192="","Afectat sau NU?",IF(AN192="DA",IF(AI192="","Neinformat",NETWORKDAYS(AI192+AJ192,AE192+AF192,$BS$2:$BS$14)-2),"Nu a fost afectat producator/consumator")),"")</f>
        <v/>
      </c>
      <c r="BJ192" s="87" t="str">
        <f t="shared" ref="BJ192:BJ194" si="1191">IF(C192="X",IF(AN192="DA",IF(AND(BI192&gt;=5,AI192&lt;&gt;""),LEN(TRIM(U192))-LEN(SUBSTITUTE(U192,CHAR(44),""))+1,0),"-"),"")</f>
        <v/>
      </c>
      <c r="BK192" s="88" t="str">
        <f t="shared" ref="BK192:BK194" si="1192">IF(C192="X",IF(AN192="DA",LEN(TRIM(U192))-LEN(SUBSTITUTE(U192,CHAR(44),""))+1,"-"),"")</f>
        <v/>
      </c>
      <c r="BL192" s="89" t="str">
        <f t="shared" ref="BL192:BL194" si="1193">IF(C192="X",IF(AN192="","Afectat sau NU?",IF(AN192="DA",((AG192+AH192)-(Z192+AA192))*24,"Nu a fost afectat producator/consumator")),"")</f>
        <v/>
      </c>
      <c r="BM192" s="87" t="str">
        <f t="shared" ref="BM192:BM194" si="1194">IF(C192="X",IF(AN192&lt;&gt;"DA","-",IF(AND(AN192="DA",BL192&lt;=0),LEN(TRIM(V192))-LEN(SUBSTITUTE(V192,CHAR(44),""))+1+LEN(TRIM(U192))-LEN(SUBSTITUTE(U192,CHAR(44),""))+1,0)),"")</f>
        <v/>
      </c>
      <c r="BN192" s="88" t="str">
        <f t="shared" ref="BN192:BN194" si="1195">IF(C192="X",IF(AN192="DA",LEN(TRIM(V192))-LEN(SUBSTITUTE(V192,CHAR(44),""))+1+LEN(TRIM(U192))-LEN(SUBSTITUTE(U192,CHAR(44),""))+1,"-"),"")</f>
        <v/>
      </c>
    </row>
    <row r="193" spans="1:66" s="10" customFormat="1" ht="186" thickBot="1" x14ac:dyDescent="0.3">
      <c r="A193" s="90">
        <f t="shared" si="1177"/>
        <v>178</v>
      </c>
      <c r="B193" s="91" t="s">
        <v>81</v>
      </c>
      <c r="C193" s="91" t="s">
        <v>88</v>
      </c>
      <c r="D193" s="92" t="s">
        <v>766</v>
      </c>
      <c r="E193" s="91">
        <v>20830</v>
      </c>
      <c r="F193" s="91" t="s">
        <v>772</v>
      </c>
      <c r="G193" s="91" t="s">
        <v>90</v>
      </c>
      <c r="H193" s="93">
        <v>613113.19999999995</v>
      </c>
      <c r="I193" s="93">
        <v>553437.6</v>
      </c>
      <c r="J193" s="93">
        <v>613113.19999999995</v>
      </c>
      <c r="K193" s="93">
        <v>553437.6</v>
      </c>
      <c r="L193" s="91" t="s">
        <v>88</v>
      </c>
      <c r="M193" s="91" t="s">
        <v>88</v>
      </c>
      <c r="N193" s="91" t="s">
        <v>775</v>
      </c>
      <c r="O193" s="91" t="s">
        <v>776</v>
      </c>
      <c r="P193" s="91" t="s">
        <v>88</v>
      </c>
      <c r="Q193" s="91" t="s">
        <v>88</v>
      </c>
      <c r="R193" s="91" t="s">
        <v>88</v>
      </c>
      <c r="S193" s="91" t="s">
        <v>88</v>
      </c>
      <c r="T193" s="91" t="s">
        <v>113</v>
      </c>
      <c r="U193" s="91" t="s">
        <v>756</v>
      </c>
      <c r="V193" s="91" t="s">
        <v>142</v>
      </c>
      <c r="W193" s="94" t="s">
        <v>88</v>
      </c>
      <c r="X193" s="82">
        <v>44700</v>
      </c>
      <c r="Y193" s="81">
        <v>0.33333333333333331</v>
      </c>
      <c r="Z193" s="82">
        <v>44700</v>
      </c>
      <c r="AA193" s="81">
        <v>0.79166666666666663</v>
      </c>
      <c r="AB193" s="91" t="s">
        <v>90</v>
      </c>
      <c r="AC193" s="91" t="s">
        <v>370</v>
      </c>
      <c r="AD193" s="134"/>
      <c r="AE193" s="306">
        <v>44700</v>
      </c>
      <c r="AF193" s="307">
        <v>0.33333333333333331</v>
      </c>
      <c r="AG193" s="308">
        <v>44700</v>
      </c>
      <c r="AH193" s="307">
        <v>0.78125</v>
      </c>
      <c r="AI193" s="308">
        <v>44700</v>
      </c>
      <c r="AJ193" s="307">
        <v>0.34236111111111112</v>
      </c>
      <c r="AK193" s="308">
        <v>44700</v>
      </c>
      <c r="AL193" s="307">
        <v>0.3354166666666667</v>
      </c>
      <c r="AM193" s="309" t="s">
        <v>769</v>
      </c>
      <c r="AN193" s="309" t="s">
        <v>372</v>
      </c>
      <c r="AO193" s="104"/>
      <c r="AP193" s="83"/>
      <c r="AQ193" s="67"/>
      <c r="AR193" s="98">
        <f t="shared" si="1178"/>
        <v>4.9999999988358468E-2</v>
      </c>
      <c r="AS193" s="313">
        <f t="shared" si="1179"/>
        <v>1</v>
      </c>
      <c r="AT193" s="314">
        <f t="shared" si="1180"/>
        <v>1</v>
      </c>
      <c r="AU193" s="98">
        <f t="shared" si="1181"/>
        <v>0.21666666667442769</v>
      </c>
      <c r="AV193" s="313">
        <f t="shared" si="1182"/>
        <v>41</v>
      </c>
      <c r="AW193" s="314">
        <f t="shared" si="1183"/>
        <v>41</v>
      </c>
      <c r="AX193" s="98">
        <f t="shared" si="1184"/>
        <v>10.749999999941792</v>
      </c>
      <c r="AY193" s="313">
        <f t="shared" si="1185"/>
        <v>0</v>
      </c>
      <c r="AZ193" s="314">
        <f t="shared" si="1186"/>
        <v>0</v>
      </c>
      <c r="BA193" s="57"/>
      <c r="BB193" s="57"/>
      <c r="BC193" s="57"/>
      <c r="BD193" s="57"/>
      <c r="BE193" s="57"/>
      <c r="BF193" s="98" t="str">
        <f t="shared" si="1187"/>
        <v/>
      </c>
      <c r="BG193" s="96" t="str">
        <f t="shared" si="1188"/>
        <v/>
      </c>
      <c r="BH193" s="97" t="str">
        <f t="shared" si="1189"/>
        <v/>
      </c>
      <c r="BI193" s="98" t="str">
        <f t="shared" si="1190"/>
        <v/>
      </c>
      <c r="BJ193" s="96" t="str">
        <f t="shared" si="1191"/>
        <v/>
      </c>
      <c r="BK193" s="97" t="str">
        <f t="shared" si="1192"/>
        <v/>
      </c>
      <c r="BL193" s="98" t="str">
        <f t="shared" si="1193"/>
        <v/>
      </c>
      <c r="BM193" s="96" t="str">
        <f t="shared" si="1194"/>
        <v/>
      </c>
      <c r="BN193" s="97" t="str">
        <f t="shared" si="1195"/>
        <v/>
      </c>
    </row>
    <row r="194" spans="1:66" s="10" customFormat="1" ht="186" thickBot="1" x14ac:dyDescent="0.3">
      <c r="A194" s="125">
        <f>A193+1</f>
        <v>179</v>
      </c>
      <c r="B194" s="126" t="s">
        <v>81</v>
      </c>
      <c r="C194" s="126" t="s">
        <v>88</v>
      </c>
      <c r="D194" s="127" t="s">
        <v>778</v>
      </c>
      <c r="E194" s="126">
        <v>116402</v>
      </c>
      <c r="F194" s="126" t="s">
        <v>779</v>
      </c>
      <c r="G194" s="126" t="s">
        <v>146</v>
      </c>
      <c r="H194" s="128">
        <v>443678</v>
      </c>
      <c r="I194" s="128">
        <v>544404.61</v>
      </c>
      <c r="J194" s="128">
        <v>443678</v>
      </c>
      <c r="K194" s="128">
        <v>544404.61</v>
      </c>
      <c r="L194" s="126" t="s">
        <v>88</v>
      </c>
      <c r="M194" s="126" t="s">
        <v>88</v>
      </c>
      <c r="N194" s="126" t="s">
        <v>781</v>
      </c>
      <c r="O194" s="126" t="s">
        <v>779</v>
      </c>
      <c r="P194" s="126" t="s">
        <v>88</v>
      </c>
      <c r="Q194" s="126" t="s">
        <v>88</v>
      </c>
      <c r="R194" s="126" t="s">
        <v>88</v>
      </c>
      <c r="S194" s="126" t="s">
        <v>88</v>
      </c>
      <c r="T194" s="126" t="s">
        <v>113</v>
      </c>
      <c r="U194" s="126" t="s">
        <v>756</v>
      </c>
      <c r="V194" s="126" t="s">
        <v>142</v>
      </c>
      <c r="W194" s="129" t="s">
        <v>88</v>
      </c>
      <c r="X194" s="82">
        <v>44700</v>
      </c>
      <c r="Y194" s="131">
        <v>0.375</v>
      </c>
      <c r="Z194" s="82">
        <v>44700</v>
      </c>
      <c r="AA194" s="131">
        <v>0.625</v>
      </c>
      <c r="AB194" s="126" t="s">
        <v>173</v>
      </c>
      <c r="AC194" s="126" t="s">
        <v>370</v>
      </c>
      <c r="AD194" s="132"/>
      <c r="AE194" s="306">
        <v>44700</v>
      </c>
      <c r="AF194" s="307">
        <v>0.375</v>
      </c>
      <c r="AG194" s="308">
        <v>44700</v>
      </c>
      <c r="AH194" s="307">
        <v>0.625</v>
      </c>
      <c r="AI194" s="308">
        <v>44700</v>
      </c>
      <c r="AJ194" s="307">
        <v>0.3833333333333333</v>
      </c>
      <c r="AK194" s="308">
        <v>44700</v>
      </c>
      <c r="AL194" s="307">
        <v>0.37847222222222227</v>
      </c>
      <c r="AM194" s="309" t="s">
        <v>780</v>
      </c>
      <c r="AN194" s="309" t="s">
        <v>372</v>
      </c>
      <c r="AO194" s="104"/>
      <c r="AP194" s="83"/>
      <c r="AQ194" s="67"/>
      <c r="AR194" s="98">
        <f t="shared" si="1178"/>
        <v>8.3333333255723119E-2</v>
      </c>
      <c r="AS194" s="313">
        <f t="shared" si="1179"/>
        <v>1</v>
      </c>
      <c r="AT194" s="314">
        <f t="shared" si="1180"/>
        <v>1</v>
      </c>
      <c r="AU194" s="98">
        <f t="shared" si="1181"/>
        <v>0.19999999995343387</v>
      </c>
      <c r="AV194" s="313">
        <f t="shared" si="1182"/>
        <v>41</v>
      </c>
      <c r="AW194" s="314">
        <f t="shared" si="1183"/>
        <v>41</v>
      </c>
      <c r="AX194" s="98">
        <f t="shared" si="1184"/>
        <v>6</v>
      </c>
      <c r="AY194" s="313">
        <f t="shared" si="1185"/>
        <v>0</v>
      </c>
      <c r="AZ194" s="314">
        <f t="shared" si="1186"/>
        <v>0</v>
      </c>
      <c r="BA194" s="57"/>
      <c r="BB194" s="57"/>
      <c r="BC194" s="57"/>
      <c r="BD194" s="57"/>
      <c r="BE194" s="57"/>
      <c r="BF194" s="98" t="str">
        <f t="shared" si="1187"/>
        <v/>
      </c>
      <c r="BG194" s="96" t="str">
        <f t="shared" si="1188"/>
        <v/>
      </c>
      <c r="BH194" s="97" t="str">
        <f t="shared" si="1189"/>
        <v/>
      </c>
      <c r="BI194" s="98" t="str">
        <f t="shared" si="1190"/>
        <v/>
      </c>
      <c r="BJ194" s="96" t="str">
        <f t="shared" si="1191"/>
        <v/>
      </c>
      <c r="BK194" s="97" t="str">
        <f t="shared" si="1192"/>
        <v/>
      </c>
      <c r="BL194" s="98" t="str">
        <f t="shared" si="1193"/>
        <v/>
      </c>
      <c r="BM194" s="96" t="str">
        <f t="shared" si="1194"/>
        <v/>
      </c>
      <c r="BN194" s="97" t="str">
        <f t="shared" si="1195"/>
        <v/>
      </c>
    </row>
    <row r="195" spans="1:66" s="10" customFormat="1" ht="214.5" thickBot="1" x14ac:dyDescent="0.3">
      <c r="A195" s="125">
        <f>A194+1</f>
        <v>180</v>
      </c>
      <c r="B195" s="126" t="s">
        <v>81</v>
      </c>
      <c r="C195" s="126" t="s">
        <v>88</v>
      </c>
      <c r="D195" s="127" t="s">
        <v>782</v>
      </c>
      <c r="E195" s="126">
        <v>75828</v>
      </c>
      <c r="F195" s="126" t="s">
        <v>783</v>
      </c>
      <c r="G195" s="126" t="s">
        <v>479</v>
      </c>
      <c r="H195" s="128">
        <v>677419.66</v>
      </c>
      <c r="I195" s="128">
        <v>506159.21</v>
      </c>
      <c r="J195" s="128">
        <v>677419.66</v>
      </c>
      <c r="K195" s="128">
        <v>506159.21</v>
      </c>
      <c r="L195" s="126" t="s">
        <v>88</v>
      </c>
      <c r="M195" s="126" t="s">
        <v>88</v>
      </c>
      <c r="N195" s="126" t="s">
        <v>784</v>
      </c>
      <c r="O195" s="126" t="s">
        <v>785</v>
      </c>
      <c r="P195" s="126" t="s">
        <v>88</v>
      </c>
      <c r="Q195" s="126" t="s">
        <v>88</v>
      </c>
      <c r="R195" s="126" t="s">
        <v>88</v>
      </c>
      <c r="S195" s="126" t="s">
        <v>88</v>
      </c>
      <c r="T195" s="126" t="s">
        <v>113</v>
      </c>
      <c r="U195" s="126" t="s">
        <v>807</v>
      </c>
      <c r="V195" s="126" t="s">
        <v>123</v>
      </c>
      <c r="W195" s="129" t="s">
        <v>88</v>
      </c>
      <c r="X195" s="82">
        <v>44705</v>
      </c>
      <c r="Y195" s="131">
        <v>0.50138888888888888</v>
      </c>
      <c r="Z195" s="82">
        <v>44708</v>
      </c>
      <c r="AA195" s="131">
        <v>0.625</v>
      </c>
      <c r="AB195" s="126" t="s">
        <v>481</v>
      </c>
      <c r="AC195" s="126" t="s">
        <v>808</v>
      </c>
      <c r="AD195" s="132"/>
      <c r="AE195" s="306">
        <v>44705</v>
      </c>
      <c r="AF195" s="307">
        <v>0.50138888888888888</v>
      </c>
      <c r="AG195" s="308">
        <v>44708</v>
      </c>
      <c r="AH195" s="307">
        <v>0.54722222222222217</v>
      </c>
      <c r="AI195" s="308">
        <v>44705</v>
      </c>
      <c r="AJ195" s="307">
        <v>0.51250000000000007</v>
      </c>
      <c r="AK195" s="308">
        <v>44705</v>
      </c>
      <c r="AL195" s="307">
        <v>0.50624999999999998</v>
      </c>
      <c r="AM195" s="309" t="s">
        <v>786</v>
      </c>
      <c r="AN195" s="309" t="s">
        <v>372</v>
      </c>
      <c r="AO195" s="104"/>
      <c r="AP195" s="83"/>
      <c r="AQ195" s="67"/>
      <c r="AR195" s="98">
        <f t="shared" ref="AR195" si="1196">IF(B195="X",IF(AN195="","Afectat sau NU?",IF(AN195="DA",IF(((AK195+AL195)-(AE195+AF195))*24&lt;-720,"Neinformat",((AK195+AL195)-(AE195+AF195))*24),"Nu a fost afectat producator/consumator")),"")</f>
        <v>0.11666666669771075</v>
      </c>
      <c r="AS195" s="313">
        <f t="shared" ref="AS195" si="1197">IF(B195="X",IF(AN195="DA",IF(AR195&lt;6,LEN(TRIM(V195))-LEN(SUBSTITUTE(V195,CHAR(44),""))+1,0),"-"),"")</f>
        <v>1</v>
      </c>
      <c r="AT195" s="314">
        <f t="shared" ref="AT195" si="1198">IF(B195="X",IF(AN195="DA",LEN(TRIM(V195))-LEN(SUBSTITUTE(V195,CHAR(44),""))+1,"-"),"")</f>
        <v>1</v>
      </c>
      <c r="AU195" s="98">
        <f t="shared" ref="AU195" si="1199">IF(B195="X",IF(AN195="","Afectat sau NU?",IF(AN195="DA",IF(((AI195+AJ195)-(AE195+AF195))*24&lt;-720,"Neinformat",((AI195+AJ195)-(AE195+AF195))*24),"Nu a fost afectat producator/consumator")),"")</f>
        <v>0.26666666666278616</v>
      </c>
      <c r="AV195" s="313">
        <f t="shared" ref="AV195" si="1200">IF(B195="X",IF(AN195="DA",IF(AU195&lt;6,LEN(TRIM(U195))-LEN(SUBSTITUTE(U195,CHAR(44),""))+1,0),"-"),"")</f>
        <v>41</v>
      </c>
      <c r="AW195" s="314">
        <f t="shared" ref="AW195" si="1201">IF(B195="X",IF(AN195="DA",LEN(TRIM(U195))-LEN(SUBSTITUTE(U195,CHAR(44),""))+1,"-"),"")</f>
        <v>41</v>
      </c>
      <c r="AX195" s="98">
        <f t="shared" ref="AX195" si="1202">IF(B195="X",IF(AN195="","Afectat sau NU?",IF(AN195="DA",((AG195+AH195)-(AE195+AF195))*24,"Nu a fost afectat producator/consumator")),"")</f>
        <v>73.100000000093132</v>
      </c>
      <c r="AY195" s="313">
        <f t="shared" ref="AY195" si="1203">IF(B195="X",IF(AN195="DA",IF(AX195&gt;24,IF(BA195="NU",0,LEN(TRIM(V195))-LEN(SUBSTITUTE(V195,CHAR(44),""))+1),0),"-"),"")</f>
        <v>1</v>
      </c>
      <c r="AZ195" s="314">
        <f t="shared" ref="AZ195" si="1204">IF(B195="X",IF(AN195="DA",IF(AX195&gt;24,LEN(TRIM(V195))-LEN(SUBSTITUTE(V195,CHAR(44),""))+1,0),"-"),"")</f>
        <v>1</v>
      </c>
      <c r="BA195" s="57" t="s">
        <v>372</v>
      </c>
      <c r="BB195" s="57"/>
      <c r="BC195" s="57"/>
      <c r="BD195" s="57"/>
      <c r="BE195" s="57"/>
      <c r="BF195" s="98" t="str">
        <f t="shared" ref="BF195" si="1205">IF(C195="X",IF(AN195="","Afectat sau NU?",IF(AN195="DA",IF(AK195="","Neinformat",NETWORKDAYS(AK195+AL195,AE195+AF195,$BS$2:$BS$14)-2),"Nu a fost afectat producator/consumator")),"")</f>
        <v/>
      </c>
      <c r="BG195" s="96" t="str">
        <f t="shared" ref="BG195" si="1206">IF(C195="X",IF(AN195="DA",IF(AND(BF195&gt;=5,AK195&lt;&gt;""),LEN(TRIM(V195))-LEN(SUBSTITUTE(V195,CHAR(44),""))+1,0),"-"),"")</f>
        <v/>
      </c>
      <c r="BH195" s="97" t="str">
        <f t="shared" ref="BH195" si="1207">IF(C195="X",IF(AN195="DA",LEN(TRIM(V195))-LEN(SUBSTITUTE(V195,CHAR(44),""))+1,"-"),"")</f>
        <v/>
      </c>
      <c r="BI195" s="98" t="str">
        <f t="shared" ref="BI195" si="1208">IF(C195="X",IF(AN195="","Afectat sau NU?",IF(AN195="DA",IF(AI195="","Neinformat",NETWORKDAYS(AI195+AJ195,AE195+AF195,$BS$2:$BS$14)-2),"Nu a fost afectat producator/consumator")),"")</f>
        <v/>
      </c>
      <c r="BJ195" s="96" t="str">
        <f t="shared" ref="BJ195" si="1209">IF(C195="X",IF(AN195="DA",IF(AND(BI195&gt;=5,AI195&lt;&gt;""),LEN(TRIM(U195))-LEN(SUBSTITUTE(U195,CHAR(44),""))+1,0),"-"),"")</f>
        <v/>
      </c>
      <c r="BK195" s="97" t="str">
        <f t="shared" ref="BK195" si="1210">IF(C195="X",IF(AN195="DA",LEN(TRIM(U195))-LEN(SUBSTITUTE(U195,CHAR(44),""))+1,"-"),"")</f>
        <v/>
      </c>
      <c r="BL195" s="98" t="str">
        <f t="shared" ref="BL195" si="1211">IF(C195="X",IF(AN195="","Afectat sau NU?",IF(AN195="DA",((AG195+AH195)-(Z195+AA195))*24,"Nu a fost afectat producator/consumator")),"")</f>
        <v/>
      </c>
      <c r="BM195" s="96" t="str">
        <f t="shared" ref="BM195" si="1212">IF(C195="X",IF(AN195&lt;&gt;"DA","-",IF(AND(AN195="DA",BL195&lt;=0),LEN(TRIM(V195))-LEN(SUBSTITUTE(V195,CHAR(44),""))+1+LEN(TRIM(U195))-LEN(SUBSTITUTE(U195,CHAR(44),""))+1,0)),"")</f>
        <v/>
      </c>
      <c r="BN195" s="97" t="str">
        <f t="shared" ref="BN195" si="1213">IF(C195="X",IF(AN195="DA",LEN(TRIM(V195))-LEN(SUBSTITUTE(V195,CHAR(44),""))+1+LEN(TRIM(U195))-LEN(SUBSTITUTE(U195,CHAR(44),""))+1,"-"),"")</f>
        <v/>
      </c>
    </row>
    <row r="196" spans="1:66" s="10" customFormat="1" ht="114.75" thickBot="1" x14ac:dyDescent="0.3">
      <c r="A196" s="125">
        <f>A195+1</f>
        <v>181</v>
      </c>
      <c r="B196" s="126" t="s">
        <v>81</v>
      </c>
      <c r="C196" s="126" t="s">
        <v>88</v>
      </c>
      <c r="D196" s="127" t="s">
        <v>787</v>
      </c>
      <c r="E196" s="126">
        <v>139367</v>
      </c>
      <c r="F196" s="126" t="s">
        <v>788</v>
      </c>
      <c r="G196" s="126" t="s">
        <v>178</v>
      </c>
      <c r="H196" s="128">
        <v>334209.71999999997</v>
      </c>
      <c r="I196" s="128">
        <v>701380.44</v>
      </c>
      <c r="J196" s="128">
        <v>334209.71999999997</v>
      </c>
      <c r="K196" s="128">
        <v>701380.44</v>
      </c>
      <c r="L196" s="126" t="s">
        <v>88</v>
      </c>
      <c r="M196" s="126" t="s">
        <v>88</v>
      </c>
      <c r="N196" s="126" t="s">
        <v>789</v>
      </c>
      <c r="O196" s="126" t="s">
        <v>788</v>
      </c>
      <c r="P196" s="126" t="s">
        <v>88</v>
      </c>
      <c r="Q196" s="126" t="s">
        <v>88</v>
      </c>
      <c r="R196" s="126" t="s">
        <v>88</v>
      </c>
      <c r="S196" s="126" t="s">
        <v>88</v>
      </c>
      <c r="T196" s="126" t="s">
        <v>113</v>
      </c>
      <c r="U196" s="126" t="s">
        <v>791</v>
      </c>
      <c r="V196" s="126" t="s">
        <v>401</v>
      </c>
      <c r="W196" s="129" t="s">
        <v>88</v>
      </c>
      <c r="X196" s="82">
        <v>44707</v>
      </c>
      <c r="Y196" s="131">
        <v>0.46180555555555558</v>
      </c>
      <c r="Z196" s="82">
        <v>44707</v>
      </c>
      <c r="AA196" s="131">
        <v>0.58333333333333337</v>
      </c>
      <c r="AB196" s="126" t="s">
        <v>173</v>
      </c>
      <c r="AC196" s="126" t="s">
        <v>370</v>
      </c>
      <c r="AD196" s="132"/>
      <c r="AE196" s="306">
        <v>44707</v>
      </c>
      <c r="AF196" s="307">
        <v>0.46180555555555558</v>
      </c>
      <c r="AG196" s="308">
        <v>44707</v>
      </c>
      <c r="AH196" s="307">
        <v>0.5</v>
      </c>
      <c r="AI196" s="308">
        <v>44707</v>
      </c>
      <c r="AJ196" s="307">
        <v>0.4826388888888889</v>
      </c>
      <c r="AK196" s="308">
        <v>44707</v>
      </c>
      <c r="AL196" s="307">
        <v>0.46527777777777773</v>
      </c>
      <c r="AM196" s="309" t="s">
        <v>790</v>
      </c>
      <c r="AN196" s="309" t="s">
        <v>419</v>
      </c>
      <c r="AO196" s="104"/>
      <c r="AP196" s="83"/>
      <c r="AQ196" s="67"/>
      <c r="AR196" s="98" t="str">
        <f t="shared" ref="AR196" si="1214">IF(B196="X",IF(AN196="","Afectat sau NU?",IF(AN196="DA",IF(((AK196+AL196)-(AE196+AF196))*24&lt;-720,"Neinformat",((AK196+AL196)-(AE196+AF196))*24),"Nu a fost afectat producator/consumator")),"")</f>
        <v>Nu a fost afectat producator/consumator</v>
      </c>
      <c r="AS196" s="313" t="str">
        <f t="shared" ref="AS196" si="1215">IF(B196="X",IF(AN196="DA",IF(AR196&lt;6,LEN(TRIM(V196))-LEN(SUBSTITUTE(V196,CHAR(44),""))+1,0),"-"),"")</f>
        <v>-</v>
      </c>
      <c r="AT196" s="314" t="str">
        <f t="shared" ref="AT196" si="1216">IF(B196="X",IF(AN196="DA",LEN(TRIM(V196))-LEN(SUBSTITUTE(V196,CHAR(44),""))+1,"-"),"")</f>
        <v>-</v>
      </c>
      <c r="AU196" s="98" t="str">
        <f t="shared" ref="AU196" si="1217">IF(B196="X",IF(AN196="","Afectat sau NU?",IF(AN196="DA",IF(((AI196+AJ196)-(AE196+AF196))*24&lt;-720,"Neinformat",((AI196+AJ196)-(AE196+AF196))*24),"Nu a fost afectat producator/consumator")),"")</f>
        <v>Nu a fost afectat producator/consumator</v>
      </c>
      <c r="AV196" s="313" t="str">
        <f t="shared" ref="AV196" si="1218">IF(B196="X",IF(AN196="DA",IF(AU196&lt;6,LEN(TRIM(U196))-LEN(SUBSTITUTE(U196,CHAR(44),""))+1,0),"-"),"")</f>
        <v>-</v>
      </c>
      <c r="AW196" s="314" t="str">
        <f t="shared" ref="AW196" si="1219">IF(B196="X",IF(AN196="DA",LEN(TRIM(U196))-LEN(SUBSTITUTE(U196,CHAR(44),""))+1,"-"),"")</f>
        <v>-</v>
      </c>
      <c r="AX196" s="98" t="str">
        <f t="shared" ref="AX196" si="1220">IF(B196="X",IF(AN196="","Afectat sau NU?",IF(AN196="DA",((AG196+AH196)-(AE196+AF196))*24,"Nu a fost afectat producator/consumator")),"")</f>
        <v>Nu a fost afectat producator/consumator</v>
      </c>
      <c r="AY196" s="313" t="str">
        <f t="shared" ref="AY196" si="1221">IF(B196="X",IF(AN196="DA",IF(AX196&gt;24,IF(BA196="NU",0,LEN(TRIM(V196))-LEN(SUBSTITUTE(V196,CHAR(44),""))+1),0),"-"),"")</f>
        <v>-</v>
      </c>
      <c r="AZ196" s="314" t="str">
        <f t="shared" ref="AZ196" si="1222">IF(B196="X",IF(AN196="DA",IF(AX196&gt;24,LEN(TRIM(V196))-LEN(SUBSTITUTE(V196,CHAR(44),""))+1,0),"-"),"")</f>
        <v>-</v>
      </c>
      <c r="BA196" s="57"/>
      <c r="BB196" s="57"/>
      <c r="BC196" s="57"/>
      <c r="BD196" s="57"/>
      <c r="BE196" s="57"/>
      <c r="BF196" s="98" t="str">
        <f t="shared" ref="BF196" si="1223">IF(C196="X",IF(AN196="","Afectat sau NU?",IF(AN196="DA",IF(AK196="","Neinformat",NETWORKDAYS(AK196+AL196,AE196+AF196,$BS$2:$BS$14)-2),"Nu a fost afectat producator/consumator")),"")</f>
        <v/>
      </c>
      <c r="BG196" s="96" t="str">
        <f t="shared" ref="BG196" si="1224">IF(C196="X",IF(AN196="DA",IF(AND(BF196&gt;=5,AK196&lt;&gt;""),LEN(TRIM(V196))-LEN(SUBSTITUTE(V196,CHAR(44),""))+1,0),"-"),"")</f>
        <v/>
      </c>
      <c r="BH196" s="97" t="str">
        <f t="shared" ref="BH196" si="1225">IF(C196="X",IF(AN196="DA",LEN(TRIM(V196))-LEN(SUBSTITUTE(V196,CHAR(44),""))+1,"-"),"")</f>
        <v/>
      </c>
      <c r="BI196" s="98" t="str">
        <f t="shared" ref="BI196" si="1226">IF(C196="X",IF(AN196="","Afectat sau NU?",IF(AN196="DA",IF(AI196="","Neinformat",NETWORKDAYS(AI196+AJ196,AE196+AF196,$BS$2:$BS$14)-2),"Nu a fost afectat producator/consumator")),"")</f>
        <v/>
      </c>
      <c r="BJ196" s="96" t="str">
        <f t="shared" ref="BJ196" si="1227">IF(C196="X",IF(AN196="DA",IF(AND(BI196&gt;=5,AI196&lt;&gt;""),LEN(TRIM(U196))-LEN(SUBSTITUTE(U196,CHAR(44),""))+1,0),"-"),"")</f>
        <v/>
      </c>
      <c r="BK196" s="97" t="str">
        <f t="shared" ref="BK196" si="1228">IF(C196="X",IF(AN196="DA",LEN(TRIM(U196))-LEN(SUBSTITUTE(U196,CHAR(44),""))+1,"-"),"")</f>
        <v/>
      </c>
      <c r="BL196" s="98" t="str">
        <f t="shared" ref="BL196" si="1229">IF(C196="X",IF(AN196="","Afectat sau NU?",IF(AN196="DA",((AG196+AH196)-(Z196+AA196))*24,"Nu a fost afectat producator/consumator")),"")</f>
        <v/>
      </c>
      <c r="BM196" s="96" t="str">
        <f t="shared" ref="BM196" si="1230">IF(C196="X",IF(AN196&lt;&gt;"DA","-",IF(AND(AN196="DA",BL196&lt;=0),LEN(TRIM(V196))-LEN(SUBSTITUTE(V196,CHAR(44),""))+1+LEN(TRIM(U196))-LEN(SUBSTITUTE(U196,CHAR(44),""))+1,0)),"")</f>
        <v/>
      </c>
      <c r="BN196" s="97" t="str">
        <f t="shared" ref="BN196" si="1231">IF(C196="X",IF(AN196="DA",LEN(TRIM(V196))-LEN(SUBSTITUTE(V196,CHAR(44),""))+1+LEN(TRIM(U196))-LEN(SUBSTITUTE(U196,CHAR(44),""))+1,"-"),"")</f>
        <v/>
      </c>
    </row>
    <row r="197" spans="1:66" s="10" customFormat="1" ht="15" thickBot="1" x14ac:dyDescent="0.3">
      <c r="A197" s="125">
        <f t="shared" ref="A197:A242" si="1232">A196+1</f>
        <v>182</v>
      </c>
      <c r="B197" s="126" t="s">
        <v>88</v>
      </c>
      <c r="C197" s="126" t="s">
        <v>81</v>
      </c>
      <c r="D197" s="127" t="s">
        <v>792</v>
      </c>
      <c r="E197" s="126">
        <v>143897</v>
      </c>
      <c r="F197" s="126" t="s">
        <v>797</v>
      </c>
      <c r="G197" s="126" t="s">
        <v>343</v>
      </c>
      <c r="H197" s="128">
        <v>458964.96</v>
      </c>
      <c r="I197" s="128">
        <v>491776.21</v>
      </c>
      <c r="J197" s="128">
        <v>458964.96</v>
      </c>
      <c r="K197" s="128">
        <v>491776.21</v>
      </c>
      <c r="L197" s="126" t="s">
        <v>88</v>
      </c>
      <c r="M197" s="126" t="s">
        <v>88</v>
      </c>
      <c r="N197" s="126" t="s">
        <v>798</v>
      </c>
      <c r="O197" s="126" t="s">
        <v>797</v>
      </c>
      <c r="P197" s="126" t="s">
        <v>88</v>
      </c>
      <c r="Q197" s="126" t="s">
        <v>88</v>
      </c>
      <c r="R197" s="126" t="s">
        <v>88</v>
      </c>
      <c r="S197" s="126" t="s">
        <v>88</v>
      </c>
      <c r="T197" s="126" t="s">
        <v>113</v>
      </c>
      <c r="U197" s="126"/>
      <c r="V197" s="126" t="s">
        <v>142</v>
      </c>
      <c r="W197" s="129" t="s">
        <v>796</v>
      </c>
      <c r="X197" s="82" t="s">
        <v>948</v>
      </c>
      <c r="Y197" s="131">
        <v>0.33333333333333331</v>
      </c>
      <c r="Z197" s="82">
        <v>44754</v>
      </c>
      <c r="AA197" s="131">
        <v>0.58333333333333337</v>
      </c>
      <c r="AB197" s="126" t="s">
        <v>347</v>
      </c>
      <c r="AC197" s="126"/>
      <c r="AD197" s="132"/>
      <c r="AE197" s="106"/>
      <c r="AF197" s="102"/>
      <c r="AG197" s="103"/>
      <c r="AH197" s="102"/>
      <c r="AI197" s="308">
        <v>44742</v>
      </c>
      <c r="AJ197" s="307">
        <v>0.64652777777777781</v>
      </c>
      <c r="AK197" s="308">
        <v>44742</v>
      </c>
      <c r="AL197" s="307">
        <v>0.62083333333333335</v>
      </c>
      <c r="AM197" s="104"/>
      <c r="AN197" s="104"/>
      <c r="AO197" s="104"/>
      <c r="AP197" s="83" t="s">
        <v>226</v>
      </c>
      <c r="AQ197" s="67"/>
      <c r="AR197" s="98" t="str">
        <f t="shared" ref="AR197:AR201" si="1233">IF(B197="X",IF(AN197="","Afectat sau NU?",IF(AN197="DA",IF(((AK197+AL197)-(AE197+AF197))*24&lt;-720,"Neinformat",((AK197+AL197)-(AE197+AF197))*24),"Nu a fost afectat producator/consumator")),"")</f>
        <v/>
      </c>
      <c r="AS197" s="313" t="str">
        <f t="shared" ref="AS197:AS201" si="1234">IF(B197="X",IF(AN197="DA",IF(AR197&lt;6,LEN(TRIM(V197))-LEN(SUBSTITUTE(V197,CHAR(44),""))+1,0),"-"),"")</f>
        <v/>
      </c>
      <c r="AT197" s="314" t="str">
        <f t="shared" ref="AT197:AT201" si="1235">IF(B197="X",IF(AN197="DA",LEN(TRIM(V197))-LEN(SUBSTITUTE(V197,CHAR(44),""))+1,"-"),"")</f>
        <v/>
      </c>
      <c r="AU197" s="98" t="str">
        <f t="shared" ref="AU197:AU201" si="1236">IF(B197="X",IF(AN197="","Afectat sau NU?",IF(AN197="DA",IF(((AI197+AJ197)-(AE197+AF197))*24&lt;-720,"Neinformat",((AI197+AJ197)-(AE197+AF197))*24),"Nu a fost afectat producator/consumator")),"")</f>
        <v/>
      </c>
      <c r="AV197" s="313" t="str">
        <f t="shared" ref="AV197:AV201" si="1237">IF(B197="X",IF(AN197="DA",IF(AU197&lt;6,LEN(TRIM(U197))-LEN(SUBSTITUTE(U197,CHAR(44),""))+1,0),"-"),"")</f>
        <v/>
      </c>
      <c r="AW197" s="314" t="str">
        <f t="shared" ref="AW197:AW201" si="1238">IF(B197="X",IF(AN197="DA",LEN(TRIM(U197))-LEN(SUBSTITUTE(U197,CHAR(44),""))+1,"-"),"")</f>
        <v/>
      </c>
      <c r="AX197" s="98" t="str">
        <f t="shared" ref="AX197:AX201" si="1239">IF(B197="X",IF(AN197="","Afectat sau NU?",IF(AN197="DA",((AG197+AH197)-(AE197+AF197))*24,"Nu a fost afectat producator/consumator")),"")</f>
        <v/>
      </c>
      <c r="AY197" s="313" t="str">
        <f t="shared" ref="AY197:AY201" si="1240">IF(B197="X",IF(AN197="DA",IF(AX197&gt;24,IF(BA197="NU",0,LEN(TRIM(V197))-LEN(SUBSTITUTE(V197,CHAR(44),""))+1),0),"-"),"")</f>
        <v/>
      </c>
      <c r="AZ197" s="314" t="str">
        <f t="shared" ref="AZ197:AZ201" si="1241">IF(B197="X",IF(AN197="DA",IF(AX197&gt;24,LEN(TRIM(V197))-LEN(SUBSTITUTE(V197,CHAR(44),""))+1,0),"-"),"")</f>
        <v/>
      </c>
      <c r="BA197" s="57"/>
      <c r="BB197" s="57"/>
      <c r="BC197" s="57"/>
      <c r="BD197" s="57"/>
      <c r="BE197" s="57"/>
      <c r="BF197" s="98" t="str">
        <f t="shared" ref="BF197:BF201" si="1242">IF(C197="X",IF(AN197="","Afectat sau NU?",IF(AN197="DA",IF(AK197="","Neinformat",NETWORKDAYS(AK197+AL197,AE197+AF197,$BS$2:$BS$14)-2),"Nu a fost afectat producator/consumator")),"")</f>
        <v>Afectat sau NU?</v>
      </c>
      <c r="BG197" s="96" t="str">
        <f t="shared" ref="BG197:BG201" si="1243">IF(C197="X",IF(AN197="DA",IF(AND(BF197&gt;=5,AK197&lt;&gt;""),LEN(TRIM(V197))-LEN(SUBSTITUTE(V197,CHAR(44),""))+1,0),"-"),"")</f>
        <v>-</v>
      </c>
      <c r="BH197" s="97" t="str">
        <f t="shared" ref="BH197:BH201" si="1244">IF(C197="X",IF(AN197="DA",LEN(TRIM(V197))-LEN(SUBSTITUTE(V197,CHAR(44),""))+1,"-"),"")</f>
        <v>-</v>
      </c>
      <c r="BI197" s="98" t="str">
        <f t="shared" ref="BI197:BI201" si="1245">IF(C197="X",IF(AN197="","Afectat sau NU?",IF(AN197="DA",IF(AI197="","Neinformat",NETWORKDAYS(AI197+AJ197,AE197+AF197,$BS$2:$BS$14)-2),"Nu a fost afectat producator/consumator")),"")</f>
        <v>Afectat sau NU?</v>
      </c>
      <c r="BJ197" s="96" t="str">
        <f t="shared" ref="BJ197:BJ201" si="1246">IF(C197="X",IF(AN197="DA",IF(AND(BI197&gt;=5,AI197&lt;&gt;""),LEN(TRIM(U197))-LEN(SUBSTITUTE(U197,CHAR(44),""))+1,0),"-"),"")</f>
        <v>-</v>
      </c>
      <c r="BK197" s="97" t="str">
        <f t="shared" ref="BK197:BK201" si="1247">IF(C197="X",IF(AN197="DA",LEN(TRIM(U197))-LEN(SUBSTITUTE(U197,CHAR(44),""))+1,"-"),"")</f>
        <v>-</v>
      </c>
      <c r="BL197" s="98" t="str">
        <f t="shared" ref="BL197:BL201" si="1248">IF(C197="X",IF(AN197="","Afectat sau NU?",IF(AN197="DA",((AG197+AH197)-(Z197+AA197))*24,"Nu a fost afectat producator/consumator")),"")</f>
        <v>Afectat sau NU?</v>
      </c>
      <c r="BM197" s="96" t="str">
        <f t="shared" ref="BM197:BM201" si="1249">IF(C197="X",IF(AN197&lt;&gt;"DA","-",IF(AND(AN197="DA",BL197&lt;=0),LEN(TRIM(V197))-LEN(SUBSTITUTE(V197,CHAR(44),""))+1+LEN(TRIM(U197))-LEN(SUBSTITUTE(U197,CHAR(44),""))+1,0)),"")</f>
        <v>-</v>
      </c>
      <c r="BN197" s="97" t="str">
        <f t="shared" ref="BN197:BN201" si="1250">IF(C197="X",IF(AN197="DA",LEN(TRIM(V197))-LEN(SUBSTITUTE(V197,CHAR(44),""))+1+LEN(TRIM(U197))-LEN(SUBSTITUTE(U197,CHAR(44),""))+1,"-"),"")</f>
        <v>-</v>
      </c>
    </row>
    <row r="198" spans="1:66" s="10" customFormat="1" ht="15" thickBot="1" x14ac:dyDescent="0.3">
      <c r="A198" s="125">
        <f t="shared" si="1232"/>
        <v>183</v>
      </c>
      <c r="B198" s="126" t="s">
        <v>88</v>
      </c>
      <c r="C198" s="126" t="s">
        <v>81</v>
      </c>
      <c r="D198" s="127" t="s">
        <v>793</v>
      </c>
      <c r="E198" s="126">
        <v>145186</v>
      </c>
      <c r="F198" s="126" t="s">
        <v>803</v>
      </c>
      <c r="G198" s="126" t="s">
        <v>343</v>
      </c>
      <c r="H198" s="128">
        <v>455162.02</v>
      </c>
      <c r="I198" s="128">
        <v>482490.4</v>
      </c>
      <c r="J198" s="128">
        <v>455162.02</v>
      </c>
      <c r="K198" s="128">
        <v>482490.4</v>
      </c>
      <c r="L198" s="126" t="s">
        <v>88</v>
      </c>
      <c r="M198" s="126" t="s">
        <v>88</v>
      </c>
      <c r="N198" s="126" t="s">
        <v>804</v>
      </c>
      <c r="O198" s="126" t="s">
        <v>803</v>
      </c>
      <c r="P198" s="126" t="s">
        <v>88</v>
      </c>
      <c r="Q198" s="126" t="s">
        <v>88</v>
      </c>
      <c r="R198" s="126" t="s">
        <v>88</v>
      </c>
      <c r="S198" s="126" t="s">
        <v>88</v>
      </c>
      <c r="T198" s="126" t="s">
        <v>113</v>
      </c>
      <c r="U198" s="126"/>
      <c r="V198" s="126" t="s">
        <v>142</v>
      </c>
      <c r="W198" s="129" t="s">
        <v>796</v>
      </c>
      <c r="X198" s="82">
        <v>44755</v>
      </c>
      <c r="Y198" s="131">
        <v>0.33333333333333331</v>
      </c>
      <c r="Z198" s="82">
        <v>44755</v>
      </c>
      <c r="AA198" s="131">
        <v>0.58333333333333337</v>
      </c>
      <c r="AB198" s="126" t="s">
        <v>347</v>
      </c>
      <c r="AC198" s="126"/>
      <c r="AD198" s="132"/>
      <c r="AE198" s="106"/>
      <c r="AF198" s="102"/>
      <c r="AG198" s="103"/>
      <c r="AH198" s="102"/>
      <c r="AI198" s="308">
        <v>44742</v>
      </c>
      <c r="AJ198" s="307">
        <v>0.64444444444444449</v>
      </c>
      <c r="AK198" s="308">
        <v>44742</v>
      </c>
      <c r="AL198" s="307">
        <v>0.625</v>
      </c>
      <c r="AM198" s="104"/>
      <c r="AN198" s="104"/>
      <c r="AO198" s="104"/>
      <c r="AP198" s="83" t="s">
        <v>226</v>
      </c>
      <c r="AQ198" s="67"/>
      <c r="AR198" s="98" t="str">
        <f t="shared" si="1233"/>
        <v/>
      </c>
      <c r="AS198" s="313" t="str">
        <f t="shared" si="1234"/>
        <v/>
      </c>
      <c r="AT198" s="314" t="str">
        <f t="shared" si="1235"/>
        <v/>
      </c>
      <c r="AU198" s="98" t="str">
        <f t="shared" si="1236"/>
        <v/>
      </c>
      <c r="AV198" s="313" t="str">
        <f t="shared" si="1237"/>
        <v/>
      </c>
      <c r="AW198" s="314" t="str">
        <f t="shared" si="1238"/>
        <v/>
      </c>
      <c r="AX198" s="98" t="str">
        <f t="shared" si="1239"/>
        <v/>
      </c>
      <c r="AY198" s="313" t="str">
        <f t="shared" si="1240"/>
        <v/>
      </c>
      <c r="AZ198" s="314" t="str">
        <f t="shared" si="1241"/>
        <v/>
      </c>
      <c r="BA198" s="57"/>
      <c r="BB198" s="57"/>
      <c r="BC198" s="57"/>
      <c r="BD198" s="57"/>
      <c r="BE198" s="57"/>
      <c r="BF198" s="98" t="str">
        <f t="shared" si="1242"/>
        <v>Afectat sau NU?</v>
      </c>
      <c r="BG198" s="96" t="str">
        <f t="shared" si="1243"/>
        <v>-</v>
      </c>
      <c r="BH198" s="97" t="str">
        <f t="shared" si="1244"/>
        <v>-</v>
      </c>
      <c r="BI198" s="98" t="str">
        <f t="shared" si="1245"/>
        <v>Afectat sau NU?</v>
      </c>
      <c r="BJ198" s="96" t="str">
        <f t="shared" si="1246"/>
        <v>-</v>
      </c>
      <c r="BK198" s="97" t="str">
        <f t="shared" si="1247"/>
        <v>-</v>
      </c>
      <c r="BL198" s="98" t="str">
        <f t="shared" si="1248"/>
        <v>Afectat sau NU?</v>
      </c>
      <c r="BM198" s="96" t="str">
        <f t="shared" si="1249"/>
        <v>-</v>
      </c>
      <c r="BN198" s="97" t="str">
        <f t="shared" si="1250"/>
        <v>-</v>
      </c>
    </row>
    <row r="199" spans="1:66" s="10" customFormat="1" ht="15" thickBot="1" x14ac:dyDescent="0.3">
      <c r="A199" s="125">
        <f t="shared" si="1232"/>
        <v>184</v>
      </c>
      <c r="B199" s="126" t="s">
        <v>88</v>
      </c>
      <c r="C199" s="126" t="s">
        <v>81</v>
      </c>
      <c r="D199" s="127" t="s">
        <v>794</v>
      </c>
      <c r="E199" s="126">
        <v>145159</v>
      </c>
      <c r="F199" s="126" t="s">
        <v>799</v>
      </c>
      <c r="G199" s="126" t="s">
        <v>343</v>
      </c>
      <c r="H199" s="128">
        <v>458383.28</v>
      </c>
      <c r="I199" s="128">
        <v>488117.07</v>
      </c>
      <c r="J199" s="128">
        <v>458383.28</v>
      </c>
      <c r="K199" s="128">
        <v>488117.07</v>
      </c>
      <c r="L199" s="126" t="s">
        <v>88</v>
      </c>
      <c r="M199" s="126" t="s">
        <v>88</v>
      </c>
      <c r="N199" s="126" t="s">
        <v>802</v>
      </c>
      <c r="O199" s="126" t="s">
        <v>799</v>
      </c>
      <c r="P199" s="126" t="s">
        <v>88</v>
      </c>
      <c r="Q199" s="126" t="s">
        <v>88</v>
      </c>
      <c r="R199" s="126" t="s">
        <v>88</v>
      </c>
      <c r="S199" s="126" t="s">
        <v>88</v>
      </c>
      <c r="T199" s="126" t="s">
        <v>113</v>
      </c>
      <c r="U199" s="126"/>
      <c r="V199" s="126" t="s">
        <v>142</v>
      </c>
      <c r="W199" s="129" t="s">
        <v>796</v>
      </c>
      <c r="X199" s="82">
        <v>44756</v>
      </c>
      <c r="Y199" s="131">
        <v>0.33333333333333331</v>
      </c>
      <c r="Z199" s="82">
        <v>44756</v>
      </c>
      <c r="AA199" s="131">
        <v>0.58333333333333337</v>
      </c>
      <c r="AB199" s="126" t="s">
        <v>347</v>
      </c>
      <c r="AC199" s="126"/>
      <c r="AD199" s="132"/>
      <c r="AE199" s="106"/>
      <c r="AF199" s="102"/>
      <c r="AG199" s="103"/>
      <c r="AH199" s="102"/>
      <c r="AI199" s="308">
        <v>44742</v>
      </c>
      <c r="AJ199" s="307">
        <v>0.64930555555555558</v>
      </c>
      <c r="AK199" s="308">
        <v>44742</v>
      </c>
      <c r="AL199" s="307">
        <v>0.62916666666666665</v>
      </c>
      <c r="AM199" s="104"/>
      <c r="AN199" s="104"/>
      <c r="AO199" s="104"/>
      <c r="AP199" s="83" t="s">
        <v>226</v>
      </c>
      <c r="AQ199" s="67"/>
      <c r="AR199" s="98" t="str">
        <f t="shared" si="1233"/>
        <v/>
      </c>
      <c r="AS199" s="313" t="str">
        <f t="shared" si="1234"/>
        <v/>
      </c>
      <c r="AT199" s="314" t="str">
        <f t="shared" si="1235"/>
        <v/>
      </c>
      <c r="AU199" s="98" t="str">
        <f t="shared" si="1236"/>
        <v/>
      </c>
      <c r="AV199" s="313" t="str">
        <f t="shared" si="1237"/>
        <v/>
      </c>
      <c r="AW199" s="314" t="str">
        <f t="shared" si="1238"/>
        <v/>
      </c>
      <c r="AX199" s="98" t="str">
        <f t="shared" si="1239"/>
        <v/>
      </c>
      <c r="AY199" s="313" t="str">
        <f t="shared" si="1240"/>
        <v/>
      </c>
      <c r="AZ199" s="314" t="str">
        <f t="shared" si="1241"/>
        <v/>
      </c>
      <c r="BA199" s="57"/>
      <c r="BB199" s="57"/>
      <c r="BC199" s="57"/>
      <c r="BD199" s="57"/>
      <c r="BE199" s="57"/>
      <c r="BF199" s="98" t="str">
        <f t="shared" si="1242"/>
        <v>Afectat sau NU?</v>
      </c>
      <c r="BG199" s="96" t="str">
        <f t="shared" si="1243"/>
        <v>-</v>
      </c>
      <c r="BH199" s="97" t="str">
        <f t="shared" si="1244"/>
        <v>-</v>
      </c>
      <c r="BI199" s="98" t="str">
        <f t="shared" si="1245"/>
        <v>Afectat sau NU?</v>
      </c>
      <c r="BJ199" s="96" t="str">
        <f t="shared" si="1246"/>
        <v>-</v>
      </c>
      <c r="BK199" s="97" t="str">
        <f t="shared" si="1247"/>
        <v>-</v>
      </c>
      <c r="BL199" s="98" t="str">
        <f t="shared" si="1248"/>
        <v>Afectat sau NU?</v>
      </c>
      <c r="BM199" s="96" t="str">
        <f t="shared" si="1249"/>
        <v>-</v>
      </c>
      <c r="BN199" s="97" t="str">
        <f t="shared" si="1250"/>
        <v>-</v>
      </c>
    </row>
    <row r="200" spans="1:66" s="10" customFormat="1" ht="15" thickBot="1" x14ac:dyDescent="0.3">
      <c r="A200" s="125">
        <f t="shared" si="1232"/>
        <v>185</v>
      </c>
      <c r="B200" s="126" t="s">
        <v>88</v>
      </c>
      <c r="C200" s="126" t="s">
        <v>81</v>
      </c>
      <c r="D200" s="127" t="s">
        <v>795</v>
      </c>
      <c r="E200" s="126">
        <v>144278</v>
      </c>
      <c r="F200" s="126" t="s">
        <v>800</v>
      </c>
      <c r="G200" s="126" t="s">
        <v>343</v>
      </c>
      <c r="H200" s="128">
        <v>462529.73</v>
      </c>
      <c r="I200" s="128">
        <v>505071.29</v>
      </c>
      <c r="J200" s="128">
        <v>462529.73</v>
      </c>
      <c r="K200" s="128">
        <v>505071.29</v>
      </c>
      <c r="L200" s="126" t="s">
        <v>88</v>
      </c>
      <c r="M200" s="126" t="s">
        <v>88</v>
      </c>
      <c r="N200" s="126" t="s">
        <v>806</v>
      </c>
      <c r="O200" s="126" t="s">
        <v>800</v>
      </c>
      <c r="P200" s="126" t="s">
        <v>88</v>
      </c>
      <c r="Q200" s="126" t="s">
        <v>88</v>
      </c>
      <c r="R200" s="126" t="s">
        <v>88</v>
      </c>
      <c r="S200" s="126" t="s">
        <v>88</v>
      </c>
      <c r="T200" s="126" t="s">
        <v>113</v>
      </c>
      <c r="U200" s="126"/>
      <c r="V200" s="126" t="s">
        <v>142</v>
      </c>
      <c r="W200" s="129" t="s">
        <v>796</v>
      </c>
      <c r="X200" s="82">
        <v>44761</v>
      </c>
      <c r="Y200" s="131">
        <v>0.375</v>
      </c>
      <c r="Z200" s="82">
        <v>44761</v>
      </c>
      <c r="AA200" s="131">
        <v>0.54166666666666663</v>
      </c>
      <c r="AB200" s="126" t="s">
        <v>347</v>
      </c>
      <c r="AC200" s="126"/>
      <c r="AD200" s="132"/>
      <c r="AE200" s="106"/>
      <c r="AF200" s="102"/>
      <c r="AG200" s="103"/>
      <c r="AH200" s="102"/>
      <c r="AI200" s="308">
        <v>44748</v>
      </c>
      <c r="AJ200" s="307">
        <v>0.45347222222222222</v>
      </c>
      <c r="AK200" s="308">
        <v>44748</v>
      </c>
      <c r="AL200" s="307">
        <v>0.43888888888888888</v>
      </c>
      <c r="AM200" s="104"/>
      <c r="AN200" s="104"/>
      <c r="AO200" s="104"/>
      <c r="AP200" s="83" t="s">
        <v>226</v>
      </c>
      <c r="AQ200" s="67"/>
      <c r="AR200" s="98" t="str">
        <f t="shared" si="1233"/>
        <v/>
      </c>
      <c r="AS200" s="313" t="str">
        <f t="shared" si="1234"/>
        <v/>
      </c>
      <c r="AT200" s="314" t="str">
        <f t="shared" si="1235"/>
        <v/>
      </c>
      <c r="AU200" s="98" t="str">
        <f t="shared" si="1236"/>
        <v/>
      </c>
      <c r="AV200" s="313" t="str">
        <f t="shared" si="1237"/>
        <v/>
      </c>
      <c r="AW200" s="314" t="str">
        <f t="shared" si="1238"/>
        <v/>
      </c>
      <c r="AX200" s="98" t="str">
        <f t="shared" si="1239"/>
        <v/>
      </c>
      <c r="AY200" s="313" t="str">
        <f t="shared" si="1240"/>
        <v/>
      </c>
      <c r="AZ200" s="314" t="str">
        <f t="shared" si="1241"/>
        <v/>
      </c>
      <c r="BA200" s="57"/>
      <c r="BB200" s="57"/>
      <c r="BC200" s="57"/>
      <c r="BD200" s="57"/>
      <c r="BE200" s="57"/>
      <c r="BF200" s="98" t="str">
        <f t="shared" si="1242"/>
        <v>Afectat sau NU?</v>
      </c>
      <c r="BG200" s="96" t="str">
        <f t="shared" si="1243"/>
        <v>-</v>
      </c>
      <c r="BH200" s="97" t="str">
        <f t="shared" si="1244"/>
        <v>-</v>
      </c>
      <c r="BI200" s="98" t="str">
        <f t="shared" si="1245"/>
        <v>Afectat sau NU?</v>
      </c>
      <c r="BJ200" s="96" t="str">
        <f t="shared" si="1246"/>
        <v>-</v>
      </c>
      <c r="BK200" s="97" t="str">
        <f t="shared" si="1247"/>
        <v>-</v>
      </c>
      <c r="BL200" s="98" t="str">
        <f t="shared" si="1248"/>
        <v>Afectat sau NU?</v>
      </c>
      <c r="BM200" s="96" t="str">
        <f t="shared" si="1249"/>
        <v>-</v>
      </c>
      <c r="BN200" s="97" t="str">
        <f t="shared" si="1250"/>
        <v>-</v>
      </c>
    </row>
    <row r="201" spans="1:66" s="10" customFormat="1" ht="29.25" thickBot="1" x14ac:dyDescent="0.3">
      <c r="A201" s="125">
        <f t="shared" si="1232"/>
        <v>186</v>
      </c>
      <c r="B201" s="126" t="s">
        <v>88</v>
      </c>
      <c r="C201" s="126" t="s">
        <v>81</v>
      </c>
      <c r="D201" s="127" t="s">
        <v>809</v>
      </c>
      <c r="E201" s="126">
        <v>145211</v>
      </c>
      <c r="F201" s="126" t="s">
        <v>801</v>
      </c>
      <c r="G201" s="126" t="s">
        <v>343</v>
      </c>
      <c r="H201" s="128">
        <v>419809.9</v>
      </c>
      <c r="I201" s="128">
        <v>473979.54</v>
      </c>
      <c r="J201" s="128">
        <v>419809.9</v>
      </c>
      <c r="K201" s="128">
        <v>473979.54</v>
      </c>
      <c r="L201" s="126" t="s">
        <v>88</v>
      </c>
      <c r="M201" s="126" t="s">
        <v>88</v>
      </c>
      <c r="N201" s="126" t="s">
        <v>805</v>
      </c>
      <c r="O201" s="126" t="s">
        <v>801</v>
      </c>
      <c r="P201" s="126" t="s">
        <v>88</v>
      </c>
      <c r="Q201" s="126" t="s">
        <v>88</v>
      </c>
      <c r="R201" s="126" t="s">
        <v>88</v>
      </c>
      <c r="S201" s="126" t="s">
        <v>88</v>
      </c>
      <c r="T201" s="126" t="s">
        <v>113</v>
      </c>
      <c r="U201" s="126"/>
      <c r="V201" s="126" t="s">
        <v>142</v>
      </c>
      <c r="W201" s="129" t="s">
        <v>796</v>
      </c>
      <c r="X201" s="82">
        <v>44762</v>
      </c>
      <c r="Y201" s="131">
        <v>0.375</v>
      </c>
      <c r="Z201" s="82">
        <v>44762</v>
      </c>
      <c r="AA201" s="131">
        <v>0.54166666666666663</v>
      </c>
      <c r="AB201" s="126" t="s">
        <v>347</v>
      </c>
      <c r="AC201" s="126"/>
      <c r="AD201" s="132"/>
      <c r="AE201" s="106"/>
      <c r="AF201" s="102"/>
      <c r="AG201" s="103"/>
      <c r="AH201" s="102"/>
      <c r="AI201" s="308">
        <v>44748</v>
      </c>
      <c r="AJ201" s="307">
        <v>0.45624999999999999</v>
      </c>
      <c r="AK201" s="308">
        <v>44748</v>
      </c>
      <c r="AL201" s="307">
        <v>0.44444444444444442</v>
      </c>
      <c r="AM201" s="104"/>
      <c r="AN201" s="104"/>
      <c r="AO201" s="104"/>
      <c r="AP201" s="83" t="s">
        <v>226</v>
      </c>
      <c r="AQ201" s="67"/>
      <c r="AR201" s="98" t="str">
        <f t="shared" si="1233"/>
        <v/>
      </c>
      <c r="AS201" s="313" t="str">
        <f t="shared" si="1234"/>
        <v/>
      </c>
      <c r="AT201" s="314" t="str">
        <f t="shared" si="1235"/>
        <v/>
      </c>
      <c r="AU201" s="98" t="str">
        <f t="shared" si="1236"/>
        <v/>
      </c>
      <c r="AV201" s="313" t="str">
        <f t="shared" si="1237"/>
        <v/>
      </c>
      <c r="AW201" s="314" t="str">
        <f t="shared" si="1238"/>
        <v/>
      </c>
      <c r="AX201" s="98" t="str">
        <f t="shared" si="1239"/>
        <v/>
      </c>
      <c r="AY201" s="313" t="str">
        <f t="shared" si="1240"/>
        <v/>
      </c>
      <c r="AZ201" s="314" t="str">
        <f t="shared" si="1241"/>
        <v/>
      </c>
      <c r="BA201" s="57"/>
      <c r="BB201" s="57"/>
      <c r="BC201" s="57"/>
      <c r="BD201" s="57"/>
      <c r="BE201" s="57"/>
      <c r="BF201" s="98" t="str">
        <f t="shared" si="1242"/>
        <v>Afectat sau NU?</v>
      </c>
      <c r="BG201" s="96" t="str">
        <f t="shared" si="1243"/>
        <v>-</v>
      </c>
      <c r="BH201" s="97" t="str">
        <f t="shared" si="1244"/>
        <v>-</v>
      </c>
      <c r="BI201" s="98" t="str">
        <f t="shared" si="1245"/>
        <v>Afectat sau NU?</v>
      </c>
      <c r="BJ201" s="96" t="str">
        <f t="shared" si="1246"/>
        <v>-</v>
      </c>
      <c r="BK201" s="97" t="str">
        <f t="shared" si="1247"/>
        <v>-</v>
      </c>
      <c r="BL201" s="98" t="str">
        <f t="shared" si="1248"/>
        <v>Afectat sau NU?</v>
      </c>
      <c r="BM201" s="96" t="str">
        <f t="shared" si="1249"/>
        <v>-</v>
      </c>
      <c r="BN201" s="97" t="str">
        <f t="shared" si="1250"/>
        <v>-</v>
      </c>
    </row>
    <row r="202" spans="1:66" s="10" customFormat="1" ht="29.25" thickBot="1" x14ac:dyDescent="0.3">
      <c r="A202" s="139">
        <f t="shared" si="1232"/>
        <v>187</v>
      </c>
      <c r="B202" s="140" t="s">
        <v>81</v>
      </c>
      <c r="C202" s="140" t="s">
        <v>88</v>
      </c>
      <c r="D202" s="141" t="s">
        <v>816</v>
      </c>
      <c r="E202" s="140">
        <v>26573</v>
      </c>
      <c r="F202" s="140" t="s">
        <v>817</v>
      </c>
      <c r="G202" s="140" t="s">
        <v>818</v>
      </c>
      <c r="H202" s="150">
        <v>264595.93</v>
      </c>
      <c r="I202" s="150">
        <v>624976.6</v>
      </c>
      <c r="J202" s="150">
        <v>264595.93</v>
      </c>
      <c r="K202" s="150">
        <v>624976.6</v>
      </c>
      <c r="L202" s="140" t="s">
        <v>88</v>
      </c>
      <c r="M202" s="140" t="s">
        <v>88</v>
      </c>
      <c r="N202" s="140" t="s">
        <v>819</v>
      </c>
      <c r="O202" s="140" t="s">
        <v>820</v>
      </c>
      <c r="P202" s="140" t="s">
        <v>88</v>
      </c>
      <c r="Q202" s="140" t="s">
        <v>88</v>
      </c>
      <c r="R202" s="140" t="s">
        <v>88</v>
      </c>
      <c r="S202" s="140" t="s">
        <v>88</v>
      </c>
      <c r="T202" s="140" t="s">
        <v>97</v>
      </c>
      <c r="U202" s="140" t="s">
        <v>821</v>
      </c>
      <c r="V202" s="140" t="s">
        <v>821</v>
      </c>
      <c r="W202" s="149" t="s">
        <v>88</v>
      </c>
      <c r="X202" s="142">
        <v>44712</v>
      </c>
      <c r="Y202" s="143">
        <v>0.5</v>
      </c>
      <c r="Z202" s="142">
        <v>44712</v>
      </c>
      <c r="AA202" s="143">
        <v>0.58333333333333337</v>
      </c>
      <c r="AB202" s="140" t="s">
        <v>173</v>
      </c>
      <c r="AC202" s="140" t="s">
        <v>370</v>
      </c>
      <c r="AD202" s="163"/>
      <c r="AE202" s="360">
        <v>44712</v>
      </c>
      <c r="AF202" s="361">
        <v>0.5</v>
      </c>
      <c r="AG202" s="362">
        <v>44712</v>
      </c>
      <c r="AH202" s="361">
        <v>0.52083333333333337</v>
      </c>
      <c r="AI202" s="362">
        <v>44712</v>
      </c>
      <c r="AJ202" s="361">
        <v>0.51388888888888895</v>
      </c>
      <c r="AK202" s="362">
        <v>44712</v>
      </c>
      <c r="AL202" s="361">
        <v>0.50624999999999998</v>
      </c>
      <c r="AM202" s="363" t="s">
        <v>822</v>
      </c>
      <c r="AN202" s="363" t="s">
        <v>372</v>
      </c>
      <c r="AO202" s="235"/>
      <c r="AP202" s="236"/>
      <c r="AQ202" s="67"/>
      <c r="AR202" s="98">
        <f t="shared" ref="AR202" si="1251">IF(B202="X",IF(AN202="","Afectat sau NU?",IF(AN202="DA",IF(((AK202+AL202)-(AE202+AF202))*24&lt;-720,"Neinformat",((AK202+AL202)-(AE202+AF202))*24),"Nu a fost afectat producator/consumator")),"")</f>
        <v>0.1499999999650754</v>
      </c>
      <c r="AS202" s="313">
        <f t="shared" ref="AS202" si="1252">IF(B202="X",IF(AN202="DA",IF(AR202&lt;6,LEN(TRIM(V202))-LEN(SUBSTITUTE(V202,CHAR(44),""))+1,0),"-"),"")</f>
        <v>1</v>
      </c>
      <c r="AT202" s="314">
        <f t="shared" ref="AT202" si="1253">IF(B202="X",IF(AN202="DA",LEN(TRIM(V202))-LEN(SUBSTITUTE(V202,CHAR(44),""))+1,"-"),"")</f>
        <v>1</v>
      </c>
      <c r="AU202" s="98">
        <f t="shared" ref="AU202" si="1254">IF(B202="X",IF(AN202="","Afectat sau NU?",IF(AN202="DA",IF(((AI202+AJ202)-(AE202+AF202))*24&lt;-720,"Neinformat",((AI202+AJ202)-(AE202+AF202))*24),"Nu a fost afectat producator/consumator")),"")</f>
        <v>0.33333333337213844</v>
      </c>
      <c r="AV202" s="313">
        <f t="shared" ref="AV202" si="1255">IF(B202="X",IF(AN202="DA",IF(AU202&lt;6,LEN(TRIM(U202))-LEN(SUBSTITUTE(U202,CHAR(44),""))+1,0),"-"),"")</f>
        <v>1</v>
      </c>
      <c r="AW202" s="314">
        <f t="shared" ref="AW202" si="1256">IF(B202="X",IF(AN202="DA",LEN(TRIM(U202))-LEN(SUBSTITUTE(U202,CHAR(44),""))+1,"-"),"")</f>
        <v>1</v>
      </c>
      <c r="AX202" s="98">
        <f t="shared" ref="AX202" si="1257">IF(B202="X",IF(AN202="","Afectat sau NU?",IF(AN202="DA",((AG202+AH202)-(AE202+AF202))*24,"Nu a fost afectat producator/consumator")),"")</f>
        <v>0.50000000005820766</v>
      </c>
      <c r="AY202" s="313">
        <f t="shared" ref="AY202" si="1258">IF(B202="X",IF(AN202="DA",IF(AX202&gt;24,IF(BA202="NU",0,LEN(TRIM(V202))-LEN(SUBSTITUTE(V202,CHAR(44),""))+1),0),"-"),"")</f>
        <v>0</v>
      </c>
      <c r="AZ202" s="314">
        <f t="shared" ref="AZ202" si="1259">IF(B202="X",IF(AN202="DA",IF(AX202&gt;24,LEN(TRIM(V202))-LEN(SUBSTITUTE(V202,CHAR(44),""))+1,0),"-"),"")</f>
        <v>0</v>
      </c>
      <c r="BA202" s="57"/>
      <c r="BB202" s="57"/>
      <c r="BC202" s="57"/>
      <c r="BD202" s="57"/>
      <c r="BE202" s="57"/>
      <c r="BF202" s="98" t="str">
        <f t="shared" ref="BF202:BF204" si="1260">IF(C202="X",IF(AN202="","Afectat sau NU?",IF(AN202="DA",IF(AK202="","Neinformat",NETWORKDAYS(AK202+AL202,AE202+AF202,$BS$2:$BS$14)-2),"Nu a fost afectat producator/consumator")),"")</f>
        <v/>
      </c>
      <c r="BG202" s="96" t="str">
        <f t="shared" ref="BG202:BG204" si="1261">IF(C202="X",IF(AN202="DA",IF(AND(BF202&gt;=5,AK202&lt;&gt;""),LEN(TRIM(V202))-LEN(SUBSTITUTE(V202,CHAR(44),""))+1,0),"-"),"")</f>
        <v/>
      </c>
      <c r="BH202" s="97" t="str">
        <f t="shared" ref="BH202:BH204" si="1262">IF(C202="X",IF(AN202="DA",LEN(TRIM(V202))-LEN(SUBSTITUTE(V202,CHAR(44),""))+1,"-"),"")</f>
        <v/>
      </c>
      <c r="BI202" s="98" t="str">
        <f t="shared" ref="BI202:BI204" si="1263">IF(C202="X",IF(AN202="","Afectat sau NU?",IF(AN202="DA",IF(AI202="","Neinformat",NETWORKDAYS(AI202+AJ202,AE202+AF202,$BS$2:$BS$14)-2),"Nu a fost afectat producator/consumator")),"")</f>
        <v/>
      </c>
      <c r="BJ202" s="96" t="str">
        <f t="shared" ref="BJ202:BJ204" si="1264">IF(C202="X",IF(AN202="DA",IF(AND(BI202&gt;=5,AI202&lt;&gt;""),LEN(TRIM(U202))-LEN(SUBSTITUTE(U202,CHAR(44),""))+1,0),"-"),"")</f>
        <v/>
      </c>
      <c r="BK202" s="97" t="str">
        <f t="shared" ref="BK202:BK204" si="1265">IF(C202="X",IF(AN202="DA",LEN(TRIM(U202))-LEN(SUBSTITUTE(U202,CHAR(44),""))+1,"-"),"")</f>
        <v/>
      </c>
      <c r="BL202" s="98" t="str">
        <f t="shared" ref="BL202:BL204" si="1266">IF(C202="X",IF(AN202="","Afectat sau NU?",IF(AN202="DA",((AG202+AH202)-(Z202+AA202))*24,"Nu a fost afectat producator/consumator")),"")</f>
        <v/>
      </c>
      <c r="BM202" s="96" t="str">
        <f t="shared" ref="BM202:BM204" si="1267">IF(C202="X",IF(AN202&lt;&gt;"DA","-",IF(AND(AN202="DA",BL202&lt;=0),LEN(TRIM(V202))-LEN(SUBSTITUTE(V202,CHAR(44),""))+1+LEN(TRIM(U202))-LEN(SUBSTITUTE(U202,CHAR(44),""))+1,0)),"")</f>
        <v/>
      </c>
      <c r="BN202" s="97" t="str">
        <f t="shared" ref="BN202:BN204" si="1268">IF(C202="X",IF(AN202="DA",LEN(TRIM(V202))-LEN(SUBSTITUTE(V202,CHAR(44),""))+1+LEN(TRIM(U202))-LEN(SUBSTITUTE(U202,CHAR(44),""))+1,"-"),"")</f>
        <v/>
      </c>
    </row>
    <row r="203" spans="1:66" s="10" customFormat="1" x14ac:dyDescent="0.25">
      <c r="A203" s="239">
        <f>A202+1</f>
        <v>188</v>
      </c>
      <c r="B203" s="199" t="s">
        <v>88</v>
      </c>
      <c r="C203" s="199" t="s">
        <v>81</v>
      </c>
      <c r="D203" s="200" t="s">
        <v>823</v>
      </c>
      <c r="E203" s="199">
        <v>144063</v>
      </c>
      <c r="F203" s="199" t="s">
        <v>825</v>
      </c>
      <c r="G203" s="199" t="s">
        <v>343</v>
      </c>
      <c r="H203" s="201">
        <v>453138.85</v>
      </c>
      <c r="I203" s="201">
        <v>469627.97</v>
      </c>
      <c r="J203" s="201">
        <v>453138.85</v>
      </c>
      <c r="K203" s="201">
        <v>469627.97</v>
      </c>
      <c r="L203" s="199" t="s">
        <v>88</v>
      </c>
      <c r="M203" s="199" t="s">
        <v>88</v>
      </c>
      <c r="N203" s="199" t="s">
        <v>824</v>
      </c>
      <c r="O203" s="199" t="s">
        <v>825</v>
      </c>
      <c r="P203" s="199" t="s">
        <v>88</v>
      </c>
      <c r="Q203" s="199" t="s">
        <v>88</v>
      </c>
      <c r="R203" s="199" t="s">
        <v>88</v>
      </c>
      <c r="S203" s="199" t="s">
        <v>88</v>
      </c>
      <c r="T203" s="199" t="s">
        <v>113</v>
      </c>
      <c r="U203" s="199"/>
      <c r="V203" s="199" t="s">
        <v>142</v>
      </c>
      <c r="W203" s="202" t="s">
        <v>828</v>
      </c>
      <c r="X203" s="203"/>
      <c r="Y203" s="204"/>
      <c r="Z203" s="203"/>
      <c r="AA203" s="204"/>
      <c r="AB203" s="199" t="s">
        <v>347</v>
      </c>
      <c r="AC203" s="199"/>
      <c r="AD203" s="205"/>
      <c r="AE203" s="135"/>
      <c r="AF203" s="136"/>
      <c r="AG203" s="137"/>
      <c r="AH203" s="136"/>
      <c r="AI203" s="137"/>
      <c r="AJ203" s="136"/>
      <c r="AK203" s="137"/>
      <c r="AL203" s="136"/>
      <c r="AM203" s="138"/>
      <c r="AN203" s="138"/>
      <c r="AO203" s="138"/>
      <c r="AP203" s="66" t="s">
        <v>226</v>
      </c>
      <c r="AQ203" s="67"/>
      <c r="AR203" s="71" t="str">
        <f t="shared" ref="AR203:AR204" si="1269">IF(B203="X",IF(AN203="","Afectat sau NU?",IF(AN203="DA",IF(((AK203+AL203)-(AE203+AF203))*24&lt;-720,"Neinformat",((AK203+AL203)-(AE203+AF203))*24),"Nu a fost afectat producator/consumator")),"")</f>
        <v/>
      </c>
      <c r="AS203" s="295" t="str">
        <f t="shared" ref="AS203:AS204" si="1270">IF(B203="X",IF(AN203="DA",IF(AR203&lt;6,LEN(TRIM(V203))-LEN(SUBSTITUTE(V203,CHAR(44),""))+1,0),"-"),"")</f>
        <v/>
      </c>
      <c r="AT203" s="296" t="str">
        <f t="shared" ref="AT203:AT204" si="1271">IF(B203="X",IF(AN203="DA",LEN(TRIM(V203))-LEN(SUBSTITUTE(V203,CHAR(44),""))+1,"-"),"")</f>
        <v/>
      </c>
      <c r="AU203" s="71" t="str">
        <f t="shared" ref="AU203:AU204" si="1272">IF(B203="X",IF(AN203="","Afectat sau NU?",IF(AN203="DA",IF(((AI203+AJ203)-(AE203+AF203))*24&lt;-720,"Neinformat",((AI203+AJ203)-(AE203+AF203))*24),"Nu a fost afectat producator/consumator")),"")</f>
        <v/>
      </c>
      <c r="AV203" s="295" t="str">
        <f t="shared" ref="AV203:AV204" si="1273">IF(B203="X",IF(AN203="DA",IF(AU203&lt;6,LEN(TRIM(U203))-LEN(SUBSTITUTE(U203,CHAR(44),""))+1,0),"-"),"")</f>
        <v/>
      </c>
      <c r="AW203" s="296" t="str">
        <f t="shared" ref="AW203:AW204" si="1274">IF(B203="X",IF(AN203="DA",LEN(TRIM(U203))-LEN(SUBSTITUTE(U203,CHAR(44),""))+1,"-"),"")</f>
        <v/>
      </c>
      <c r="AX203" s="71" t="str">
        <f t="shared" ref="AX203:AX204" si="1275">IF(B203="X",IF(AN203="","Afectat sau NU?",IF(AN203="DA",((AG203+AH203)-(AE203+AF203))*24,"Nu a fost afectat producator/consumator")),"")</f>
        <v/>
      </c>
      <c r="AY203" s="295" t="str">
        <f t="shared" ref="AY203:AY204" si="1276">IF(B203="X",IF(AN203="DA",IF(AX203&gt;24,IF(BA203="NU",0,LEN(TRIM(V203))-LEN(SUBSTITUTE(V203,CHAR(44),""))+1),0),"-"),"")</f>
        <v/>
      </c>
      <c r="AZ203" s="296" t="str">
        <f t="shared" ref="AZ203:AZ204" si="1277">IF(B203="X",IF(AN203="DA",IF(AX203&gt;24,LEN(TRIM(V203))-LEN(SUBSTITUTE(V203,CHAR(44),""))+1,0),"-"),"")</f>
        <v/>
      </c>
      <c r="BA203" s="57"/>
      <c r="BB203" s="57"/>
      <c r="BC203" s="57"/>
      <c r="BD203" s="57"/>
      <c r="BE203" s="57"/>
      <c r="BF203" s="71" t="str">
        <f t="shared" si="1260"/>
        <v>Afectat sau NU?</v>
      </c>
      <c r="BG203" s="69" t="str">
        <f t="shared" si="1261"/>
        <v>-</v>
      </c>
      <c r="BH203" s="70" t="str">
        <f t="shared" si="1262"/>
        <v>-</v>
      </c>
      <c r="BI203" s="71" t="str">
        <f t="shared" si="1263"/>
        <v>Afectat sau NU?</v>
      </c>
      <c r="BJ203" s="69" t="str">
        <f t="shared" si="1264"/>
        <v>-</v>
      </c>
      <c r="BK203" s="70" t="str">
        <f t="shared" si="1265"/>
        <v>-</v>
      </c>
      <c r="BL203" s="71" t="str">
        <f t="shared" si="1266"/>
        <v>Afectat sau NU?</v>
      </c>
      <c r="BM203" s="69" t="str">
        <f t="shared" si="1267"/>
        <v>-</v>
      </c>
      <c r="BN203" s="70" t="str">
        <f t="shared" si="1268"/>
        <v>-</v>
      </c>
    </row>
    <row r="204" spans="1:66" s="10" customFormat="1" ht="15" thickBot="1" x14ac:dyDescent="0.3">
      <c r="A204" s="90">
        <f t="shared" si="1232"/>
        <v>189</v>
      </c>
      <c r="B204" s="126" t="s">
        <v>88</v>
      </c>
      <c r="C204" s="126" t="s">
        <v>81</v>
      </c>
      <c r="D204" s="127" t="s">
        <v>823</v>
      </c>
      <c r="E204" s="126">
        <v>144063</v>
      </c>
      <c r="F204" s="126" t="s">
        <v>825</v>
      </c>
      <c r="G204" s="126" t="s">
        <v>343</v>
      </c>
      <c r="H204" s="128">
        <v>453138.85</v>
      </c>
      <c r="I204" s="128">
        <v>469627.97</v>
      </c>
      <c r="J204" s="128">
        <v>453138.85</v>
      </c>
      <c r="K204" s="128">
        <v>469627.97</v>
      </c>
      <c r="L204" s="126" t="s">
        <v>88</v>
      </c>
      <c r="M204" s="126" t="s">
        <v>88</v>
      </c>
      <c r="N204" s="126" t="s">
        <v>826</v>
      </c>
      <c r="O204" s="126" t="s">
        <v>827</v>
      </c>
      <c r="P204" s="126" t="s">
        <v>88</v>
      </c>
      <c r="Q204" s="126" t="s">
        <v>88</v>
      </c>
      <c r="R204" s="126" t="s">
        <v>88</v>
      </c>
      <c r="S204" s="126" t="s">
        <v>88</v>
      </c>
      <c r="T204" s="126" t="s">
        <v>97</v>
      </c>
      <c r="U204" s="126"/>
      <c r="V204" s="126" t="s">
        <v>142</v>
      </c>
      <c r="W204" s="129" t="s">
        <v>828</v>
      </c>
      <c r="X204" s="130"/>
      <c r="Y204" s="131"/>
      <c r="Z204" s="130"/>
      <c r="AA204" s="131"/>
      <c r="AB204" s="126" t="s">
        <v>347</v>
      </c>
      <c r="AC204" s="126"/>
      <c r="AD204" s="132"/>
      <c r="AE204" s="257"/>
      <c r="AF204" s="258"/>
      <c r="AG204" s="259"/>
      <c r="AH204" s="258"/>
      <c r="AI204" s="259"/>
      <c r="AJ204" s="258"/>
      <c r="AK204" s="259"/>
      <c r="AL204" s="258"/>
      <c r="AM204" s="260"/>
      <c r="AN204" s="260"/>
      <c r="AO204" s="260"/>
      <c r="AP204" s="261" t="s">
        <v>226</v>
      </c>
      <c r="AQ204" s="67"/>
      <c r="AR204" s="267" t="str">
        <f t="shared" si="1269"/>
        <v/>
      </c>
      <c r="AS204" s="292" t="str">
        <f t="shared" si="1270"/>
        <v/>
      </c>
      <c r="AT204" s="293" t="str">
        <f t="shared" si="1271"/>
        <v/>
      </c>
      <c r="AU204" s="267" t="str">
        <f t="shared" si="1272"/>
        <v/>
      </c>
      <c r="AV204" s="292" t="str">
        <f t="shared" si="1273"/>
        <v/>
      </c>
      <c r="AW204" s="293" t="str">
        <f t="shared" si="1274"/>
        <v/>
      </c>
      <c r="AX204" s="267" t="str">
        <f t="shared" si="1275"/>
        <v/>
      </c>
      <c r="AY204" s="292" t="str">
        <f t="shared" si="1276"/>
        <v/>
      </c>
      <c r="AZ204" s="293" t="str">
        <f t="shared" si="1277"/>
        <v/>
      </c>
      <c r="BA204" s="57"/>
      <c r="BB204" s="57"/>
      <c r="BC204" s="57"/>
      <c r="BD204" s="57"/>
      <c r="BE204" s="57"/>
      <c r="BF204" s="267" t="str">
        <f t="shared" si="1260"/>
        <v>Afectat sau NU?</v>
      </c>
      <c r="BG204" s="263" t="str">
        <f t="shared" si="1261"/>
        <v>-</v>
      </c>
      <c r="BH204" s="264" t="str">
        <f t="shared" si="1262"/>
        <v>-</v>
      </c>
      <c r="BI204" s="267" t="str">
        <f t="shared" si="1263"/>
        <v>Afectat sau NU?</v>
      </c>
      <c r="BJ204" s="263" t="str">
        <f t="shared" si="1264"/>
        <v>-</v>
      </c>
      <c r="BK204" s="264" t="str">
        <f t="shared" si="1265"/>
        <v>-</v>
      </c>
      <c r="BL204" s="267" t="str">
        <f t="shared" si="1266"/>
        <v>Afectat sau NU?</v>
      </c>
      <c r="BM204" s="263" t="str">
        <f t="shared" si="1267"/>
        <v>-</v>
      </c>
      <c r="BN204" s="264" t="str">
        <f t="shared" si="1268"/>
        <v>-</v>
      </c>
    </row>
    <row r="205" spans="1:66" s="10" customFormat="1" ht="29.25" thickBot="1" x14ac:dyDescent="0.3">
      <c r="A205" s="125">
        <f t="shared" si="1232"/>
        <v>190</v>
      </c>
      <c r="B205" s="126" t="s">
        <v>88</v>
      </c>
      <c r="C205" s="126" t="s">
        <v>81</v>
      </c>
      <c r="D205" s="127" t="s">
        <v>830</v>
      </c>
      <c r="E205" s="126">
        <v>145435</v>
      </c>
      <c r="F205" s="126" t="s">
        <v>833</v>
      </c>
      <c r="G205" s="126" t="s">
        <v>343</v>
      </c>
      <c r="H205" s="128">
        <v>449772.9</v>
      </c>
      <c r="I205" s="128">
        <v>477740.26</v>
      </c>
      <c r="J205" s="128">
        <v>449772.9</v>
      </c>
      <c r="K205" s="128">
        <v>477740.26</v>
      </c>
      <c r="L205" s="126" t="s">
        <v>88</v>
      </c>
      <c r="M205" s="126" t="s">
        <v>88</v>
      </c>
      <c r="N205" s="126" t="s">
        <v>832</v>
      </c>
      <c r="O205" s="126" t="s">
        <v>833</v>
      </c>
      <c r="P205" s="126" t="s">
        <v>88</v>
      </c>
      <c r="Q205" s="126" t="s">
        <v>88</v>
      </c>
      <c r="R205" s="126" t="s">
        <v>88</v>
      </c>
      <c r="S205" s="126" t="s">
        <v>88</v>
      </c>
      <c r="T205" s="126" t="s">
        <v>113</v>
      </c>
      <c r="U205" s="126"/>
      <c r="V205" s="126" t="s">
        <v>142</v>
      </c>
      <c r="W205" s="129" t="s">
        <v>831</v>
      </c>
      <c r="X205" s="82">
        <v>44763</v>
      </c>
      <c r="Y205" s="131">
        <v>0.375</v>
      </c>
      <c r="Z205" s="82">
        <v>44763</v>
      </c>
      <c r="AA205" s="131">
        <v>0.54166666666666663</v>
      </c>
      <c r="AB205" s="126" t="s">
        <v>347</v>
      </c>
      <c r="AC205" s="126"/>
      <c r="AD205" s="132"/>
      <c r="AE205" s="106"/>
      <c r="AF205" s="102"/>
      <c r="AG205" s="103"/>
      <c r="AH205" s="102"/>
      <c r="AI205" s="308">
        <v>44748</v>
      </c>
      <c r="AJ205" s="307">
        <v>0.45902777777777781</v>
      </c>
      <c r="AK205" s="308">
        <v>44748</v>
      </c>
      <c r="AL205" s="307">
        <v>0.45277777777777778</v>
      </c>
      <c r="AM205" s="104"/>
      <c r="AN205" s="104"/>
      <c r="AO205" s="104"/>
      <c r="AP205" s="83" t="s">
        <v>226</v>
      </c>
      <c r="AQ205" s="67"/>
      <c r="AR205" s="98" t="str">
        <f t="shared" ref="AR205:AR206" si="1278">IF(B205="X",IF(AN205="","Afectat sau NU?",IF(AN205="DA",IF(((AK205+AL205)-(AE205+AF205))*24&lt;-720,"Neinformat",((AK205+AL205)-(AE205+AF205))*24),"Nu a fost afectat producator/consumator")),"")</f>
        <v/>
      </c>
      <c r="AS205" s="313" t="str">
        <f t="shared" ref="AS205:AS206" si="1279">IF(B205="X",IF(AN205="DA",IF(AR205&lt;6,LEN(TRIM(V205))-LEN(SUBSTITUTE(V205,CHAR(44),""))+1,0),"-"),"")</f>
        <v/>
      </c>
      <c r="AT205" s="314" t="str">
        <f t="shared" ref="AT205:AT206" si="1280">IF(B205="X",IF(AN205="DA",LEN(TRIM(V205))-LEN(SUBSTITUTE(V205,CHAR(44),""))+1,"-"),"")</f>
        <v/>
      </c>
      <c r="AU205" s="98" t="str">
        <f t="shared" ref="AU205:AU206" si="1281">IF(B205="X",IF(AN205="","Afectat sau NU?",IF(AN205="DA",IF(((AI205+AJ205)-(AE205+AF205))*24&lt;-720,"Neinformat",((AI205+AJ205)-(AE205+AF205))*24),"Nu a fost afectat producator/consumator")),"")</f>
        <v/>
      </c>
      <c r="AV205" s="313" t="str">
        <f t="shared" ref="AV205:AV206" si="1282">IF(B205="X",IF(AN205="DA",IF(AU205&lt;6,LEN(TRIM(U205))-LEN(SUBSTITUTE(U205,CHAR(44),""))+1,0),"-"),"")</f>
        <v/>
      </c>
      <c r="AW205" s="314" t="str">
        <f t="shared" ref="AW205:AW206" si="1283">IF(B205="X",IF(AN205="DA",LEN(TRIM(U205))-LEN(SUBSTITUTE(U205,CHAR(44),""))+1,"-"),"")</f>
        <v/>
      </c>
      <c r="AX205" s="98" t="str">
        <f t="shared" ref="AX205:AX206" si="1284">IF(B205="X",IF(AN205="","Afectat sau NU?",IF(AN205="DA",((AG205+AH205)-(AE205+AF205))*24,"Nu a fost afectat producator/consumator")),"")</f>
        <v/>
      </c>
      <c r="AY205" s="313" t="str">
        <f t="shared" ref="AY205:AY206" si="1285">IF(B205="X",IF(AN205="DA",IF(AX205&gt;24,IF(BA205="NU",0,LEN(TRIM(V205))-LEN(SUBSTITUTE(V205,CHAR(44),""))+1),0),"-"),"")</f>
        <v/>
      </c>
      <c r="AZ205" s="314" t="str">
        <f t="shared" ref="AZ205:AZ206" si="1286">IF(B205="X",IF(AN205="DA",IF(AX205&gt;24,LEN(TRIM(V205))-LEN(SUBSTITUTE(V205,CHAR(44),""))+1,0),"-"),"")</f>
        <v/>
      </c>
      <c r="BA205" s="57"/>
      <c r="BB205" s="57"/>
      <c r="BC205" s="57"/>
      <c r="BD205" s="57"/>
      <c r="BE205" s="57"/>
      <c r="BF205" s="98" t="str">
        <f t="shared" ref="BF205:BF206" si="1287">IF(C205="X",IF(AN205="","Afectat sau NU?",IF(AN205="DA",IF(AK205="","Neinformat",NETWORKDAYS(AK205+AL205,AE205+AF205,$BS$2:$BS$14)-2),"Nu a fost afectat producator/consumator")),"")</f>
        <v>Afectat sau NU?</v>
      </c>
      <c r="BG205" s="96" t="str">
        <f t="shared" ref="BG205:BG206" si="1288">IF(C205="X",IF(AN205="DA",IF(AND(BF205&gt;=5,AK205&lt;&gt;""),LEN(TRIM(V205))-LEN(SUBSTITUTE(V205,CHAR(44),""))+1,0),"-"),"")</f>
        <v>-</v>
      </c>
      <c r="BH205" s="97" t="str">
        <f t="shared" ref="BH205:BH206" si="1289">IF(C205="X",IF(AN205="DA",LEN(TRIM(V205))-LEN(SUBSTITUTE(V205,CHAR(44),""))+1,"-"),"")</f>
        <v>-</v>
      </c>
      <c r="BI205" s="98" t="str">
        <f t="shared" ref="BI205:BI206" si="1290">IF(C205="X",IF(AN205="","Afectat sau NU?",IF(AN205="DA",IF(AI205="","Neinformat",NETWORKDAYS(AI205+AJ205,AE205+AF205,$BS$2:$BS$14)-2),"Nu a fost afectat producator/consumator")),"")</f>
        <v>Afectat sau NU?</v>
      </c>
      <c r="BJ205" s="96" t="str">
        <f t="shared" ref="BJ205:BJ206" si="1291">IF(C205="X",IF(AN205="DA",IF(AND(BI205&gt;=5,AI205&lt;&gt;""),LEN(TRIM(U205))-LEN(SUBSTITUTE(U205,CHAR(44),""))+1,0),"-"),"")</f>
        <v>-</v>
      </c>
      <c r="BK205" s="97" t="str">
        <f t="shared" ref="BK205:BK206" si="1292">IF(C205="X",IF(AN205="DA",LEN(TRIM(U205))-LEN(SUBSTITUTE(U205,CHAR(44),""))+1,"-"),"")</f>
        <v>-</v>
      </c>
      <c r="BL205" s="98" t="str">
        <f t="shared" ref="BL205:BL206" si="1293">IF(C205="X",IF(AN205="","Afectat sau NU?",IF(AN205="DA",((AG205+AH205)-(Z205+AA205))*24,"Nu a fost afectat producator/consumator")),"")</f>
        <v>Afectat sau NU?</v>
      </c>
      <c r="BM205" s="96" t="str">
        <f t="shared" ref="BM205:BM206" si="1294">IF(C205="X",IF(AN205&lt;&gt;"DA","-",IF(AND(AN205="DA",BL205&lt;=0),LEN(TRIM(V205))-LEN(SUBSTITUTE(V205,CHAR(44),""))+1+LEN(TRIM(U205))-LEN(SUBSTITUTE(U205,CHAR(44),""))+1,0)),"")</f>
        <v>-</v>
      </c>
      <c r="BN205" s="97" t="str">
        <f t="shared" ref="BN205:BN206" si="1295">IF(C205="X",IF(AN205="DA",LEN(TRIM(V205))-LEN(SUBSTITUTE(V205,CHAR(44),""))+1+LEN(TRIM(U205))-LEN(SUBSTITUTE(U205,CHAR(44),""))+1,"-"),"")</f>
        <v>-</v>
      </c>
    </row>
    <row r="206" spans="1:66" s="10" customFormat="1" ht="200.25" thickBot="1" x14ac:dyDescent="0.3">
      <c r="A206" s="139">
        <f t="shared" si="1232"/>
        <v>191</v>
      </c>
      <c r="B206" s="140" t="s">
        <v>81</v>
      </c>
      <c r="C206" s="140" t="s">
        <v>88</v>
      </c>
      <c r="D206" s="141" t="s">
        <v>838</v>
      </c>
      <c r="E206" s="140">
        <v>106416</v>
      </c>
      <c r="F206" s="140" t="s">
        <v>836</v>
      </c>
      <c r="G206" s="140" t="s">
        <v>837</v>
      </c>
      <c r="H206" s="150">
        <v>387367.08</v>
      </c>
      <c r="I206" s="150">
        <v>684745.13</v>
      </c>
      <c r="J206" s="150">
        <v>387367.08</v>
      </c>
      <c r="K206" s="150">
        <v>684745.13</v>
      </c>
      <c r="L206" s="140" t="s">
        <v>88</v>
      </c>
      <c r="M206" s="140" t="s">
        <v>88</v>
      </c>
      <c r="N206" s="140" t="s">
        <v>839</v>
      </c>
      <c r="O206" s="140" t="s">
        <v>840</v>
      </c>
      <c r="P206" s="140" t="s">
        <v>88</v>
      </c>
      <c r="Q206" s="140" t="s">
        <v>88</v>
      </c>
      <c r="R206" s="140" t="s">
        <v>88</v>
      </c>
      <c r="S206" s="140" t="s">
        <v>88</v>
      </c>
      <c r="T206" s="126" t="s">
        <v>113</v>
      </c>
      <c r="U206" s="126" t="s">
        <v>841</v>
      </c>
      <c r="V206" s="140" t="s">
        <v>142</v>
      </c>
      <c r="W206" s="149" t="s">
        <v>88</v>
      </c>
      <c r="X206" s="142">
        <v>44721</v>
      </c>
      <c r="Y206" s="143">
        <v>0.37916666666666665</v>
      </c>
      <c r="Z206" s="142">
        <v>44721</v>
      </c>
      <c r="AA206" s="143">
        <v>0.54166666666666663</v>
      </c>
      <c r="AB206" s="140" t="s">
        <v>173</v>
      </c>
      <c r="AC206" s="140" t="s">
        <v>370</v>
      </c>
      <c r="AD206" s="163"/>
      <c r="AE206" s="269">
        <v>44721</v>
      </c>
      <c r="AF206" s="270">
        <v>0.37916666666666665</v>
      </c>
      <c r="AG206" s="271">
        <v>44721</v>
      </c>
      <c r="AH206" s="270">
        <v>0.53680555555555554</v>
      </c>
      <c r="AI206" s="271">
        <v>44721</v>
      </c>
      <c r="AJ206" s="270">
        <v>0.39097222222222222</v>
      </c>
      <c r="AK206" s="271">
        <v>44721</v>
      </c>
      <c r="AL206" s="270">
        <v>0.38263888888888892</v>
      </c>
      <c r="AM206" s="272" t="s">
        <v>842</v>
      </c>
      <c r="AN206" s="272" t="s">
        <v>419</v>
      </c>
      <c r="AO206" s="147"/>
      <c r="AP206" s="148"/>
      <c r="AQ206" s="67"/>
      <c r="AR206" s="98" t="str">
        <f t="shared" si="1278"/>
        <v>Nu a fost afectat producator/consumator</v>
      </c>
      <c r="AS206" s="313" t="str">
        <f t="shared" si="1279"/>
        <v>-</v>
      </c>
      <c r="AT206" s="314" t="str">
        <f t="shared" si="1280"/>
        <v>-</v>
      </c>
      <c r="AU206" s="98" t="str">
        <f t="shared" si="1281"/>
        <v>Nu a fost afectat producator/consumator</v>
      </c>
      <c r="AV206" s="313" t="str">
        <f t="shared" si="1282"/>
        <v>-</v>
      </c>
      <c r="AW206" s="314" t="str">
        <f t="shared" si="1283"/>
        <v>-</v>
      </c>
      <c r="AX206" s="98" t="str">
        <f t="shared" si="1284"/>
        <v>Nu a fost afectat producator/consumator</v>
      </c>
      <c r="AY206" s="313" t="str">
        <f t="shared" si="1285"/>
        <v>-</v>
      </c>
      <c r="AZ206" s="314" t="str">
        <f t="shared" si="1286"/>
        <v>-</v>
      </c>
      <c r="BA206" s="57"/>
      <c r="BB206" s="57"/>
      <c r="BC206" s="57"/>
      <c r="BD206" s="57"/>
      <c r="BE206" s="57"/>
      <c r="BF206" s="98" t="str">
        <f t="shared" si="1287"/>
        <v/>
      </c>
      <c r="BG206" s="96" t="str">
        <f t="shared" si="1288"/>
        <v/>
      </c>
      <c r="BH206" s="97" t="str">
        <f t="shared" si="1289"/>
        <v/>
      </c>
      <c r="BI206" s="98" t="str">
        <f t="shared" si="1290"/>
        <v/>
      </c>
      <c r="BJ206" s="96" t="str">
        <f t="shared" si="1291"/>
        <v/>
      </c>
      <c r="BK206" s="97" t="str">
        <f t="shared" si="1292"/>
        <v/>
      </c>
      <c r="BL206" s="98" t="str">
        <f t="shared" si="1293"/>
        <v/>
      </c>
      <c r="BM206" s="96" t="str">
        <f t="shared" si="1294"/>
        <v/>
      </c>
      <c r="BN206" s="97" t="str">
        <f t="shared" si="1295"/>
        <v/>
      </c>
    </row>
    <row r="207" spans="1:66" s="10" customFormat="1" ht="214.5" thickBot="1" x14ac:dyDescent="0.3">
      <c r="A207" s="139">
        <f t="shared" si="1232"/>
        <v>192</v>
      </c>
      <c r="B207" s="140" t="s">
        <v>81</v>
      </c>
      <c r="C207" s="140" t="s">
        <v>88</v>
      </c>
      <c r="D207" s="141" t="s">
        <v>847</v>
      </c>
      <c r="E207" s="140">
        <v>197990</v>
      </c>
      <c r="F207" s="140" t="s">
        <v>843</v>
      </c>
      <c r="G207" s="140" t="s">
        <v>633</v>
      </c>
      <c r="H207" s="150">
        <v>442104.88</v>
      </c>
      <c r="I207" s="150">
        <v>347636.74</v>
      </c>
      <c r="J207" s="150">
        <v>442104.88</v>
      </c>
      <c r="K207" s="150">
        <v>347636.74</v>
      </c>
      <c r="L207" s="140" t="s">
        <v>88</v>
      </c>
      <c r="M207" s="140" t="s">
        <v>88</v>
      </c>
      <c r="N207" s="140" t="s">
        <v>844</v>
      </c>
      <c r="O207" s="140" t="s">
        <v>845</v>
      </c>
      <c r="P207" s="140" t="s">
        <v>88</v>
      </c>
      <c r="Q207" s="140" t="s">
        <v>88</v>
      </c>
      <c r="R207" s="140" t="s">
        <v>88</v>
      </c>
      <c r="S207" s="140" t="s">
        <v>88</v>
      </c>
      <c r="T207" s="126" t="s">
        <v>113</v>
      </c>
      <c r="U207" s="126" t="s">
        <v>834</v>
      </c>
      <c r="V207" s="140" t="s">
        <v>123</v>
      </c>
      <c r="W207" s="149" t="s">
        <v>88</v>
      </c>
      <c r="X207" s="142">
        <v>44723</v>
      </c>
      <c r="Y207" s="143">
        <v>0.375</v>
      </c>
      <c r="Z207" s="142">
        <v>44723</v>
      </c>
      <c r="AA207" s="143">
        <v>0.5</v>
      </c>
      <c r="AB207" s="140" t="s">
        <v>124</v>
      </c>
      <c r="AC207" s="140" t="s">
        <v>370</v>
      </c>
      <c r="AD207" s="163"/>
      <c r="AE207" s="269">
        <v>44723</v>
      </c>
      <c r="AF207" s="270">
        <v>0.375</v>
      </c>
      <c r="AG207" s="271">
        <v>44723</v>
      </c>
      <c r="AH207" s="270">
        <v>0.38611111111111113</v>
      </c>
      <c r="AI207" s="271">
        <v>44723</v>
      </c>
      <c r="AJ207" s="270">
        <v>0.38958333333333334</v>
      </c>
      <c r="AK207" s="271">
        <v>44723</v>
      </c>
      <c r="AL207" s="270">
        <v>0.37847222222222227</v>
      </c>
      <c r="AM207" s="272" t="s">
        <v>846</v>
      </c>
      <c r="AN207" s="272" t="s">
        <v>372</v>
      </c>
      <c r="AO207" s="147"/>
      <c r="AP207" s="148"/>
      <c r="AQ207" s="67"/>
      <c r="AR207" s="98">
        <f t="shared" ref="AR207" si="1296">IF(B207="X",IF(AN207="","Afectat sau NU?",IF(AN207="DA",IF(((AK207+AL207)-(AE207+AF207))*24&lt;-720,"Neinformat",((AK207+AL207)-(AE207+AF207))*24),"Nu a fost afectat producator/consumator")),"")</f>
        <v>8.3333333255723119E-2</v>
      </c>
      <c r="AS207" s="313">
        <f t="shared" ref="AS207" si="1297">IF(B207="X",IF(AN207="DA",IF(AR207&lt;6,LEN(TRIM(V207))-LEN(SUBSTITUTE(V207,CHAR(44),""))+1,0),"-"),"")</f>
        <v>1</v>
      </c>
      <c r="AT207" s="314">
        <f t="shared" ref="AT207" si="1298">IF(B207="X",IF(AN207="DA",LEN(TRIM(V207))-LEN(SUBSTITUTE(V207,CHAR(44),""))+1,"-"),"")</f>
        <v>1</v>
      </c>
      <c r="AU207" s="98">
        <f t="shared" ref="AU207" si="1299">IF(B207="X",IF(AN207="","Afectat sau NU?",IF(AN207="DA",IF(((AI207+AJ207)-(AE207+AF207))*24&lt;-720,"Neinformat",((AI207+AJ207)-(AE207+AF207))*24),"Nu a fost afectat producator/consumator")),"")</f>
        <v>0.34999999991850927</v>
      </c>
      <c r="AV207" s="313">
        <f t="shared" ref="AV207" si="1300">IF(B207="X",IF(AN207="DA",IF(AU207&lt;6,LEN(TRIM(U207))-LEN(SUBSTITUTE(U207,CHAR(44),""))+1,0),"-"),"")</f>
        <v>41</v>
      </c>
      <c r="AW207" s="314">
        <f t="shared" ref="AW207" si="1301">IF(B207="X",IF(AN207="DA",LEN(TRIM(U207))-LEN(SUBSTITUTE(U207,CHAR(44),""))+1,"-"),"")</f>
        <v>41</v>
      </c>
      <c r="AX207" s="98">
        <f t="shared" ref="AX207" si="1302">IF(B207="X",IF(AN207="","Afectat sau NU?",IF(AN207="DA",((AG207+AH207)-(AE207+AF207))*24,"Nu a fost afectat producator/consumator")),"")</f>
        <v>0.26666666666278616</v>
      </c>
      <c r="AY207" s="313">
        <f t="shared" ref="AY207" si="1303">IF(B207="X",IF(AN207="DA",IF(AX207&gt;24,IF(BA207="NU",0,LEN(TRIM(V207))-LEN(SUBSTITUTE(V207,CHAR(44),""))+1),0),"-"),"")</f>
        <v>0</v>
      </c>
      <c r="AZ207" s="314">
        <f t="shared" ref="AZ207" si="1304">IF(B207="X",IF(AN207="DA",IF(AX207&gt;24,LEN(TRIM(V207))-LEN(SUBSTITUTE(V207,CHAR(44),""))+1,0),"-"),"")</f>
        <v>0</v>
      </c>
      <c r="BA207" s="57"/>
      <c r="BB207" s="57"/>
      <c r="BC207" s="57"/>
      <c r="BD207" s="57"/>
      <c r="BE207" s="57"/>
      <c r="BF207" s="98" t="str">
        <f t="shared" ref="BF207" si="1305">IF(C207="X",IF(AN207="","Afectat sau NU?",IF(AN207="DA",IF(AK207="","Neinformat",NETWORKDAYS(AK207+AL207,AE207+AF207,$BS$2:$BS$14)-2),"Nu a fost afectat producator/consumator")),"")</f>
        <v/>
      </c>
      <c r="BG207" s="96" t="str">
        <f t="shared" ref="BG207" si="1306">IF(C207="X",IF(AN207="DA",IF(AND(BF207&gt;=5,AK207&lt;&gt;""),LEN(TRIM(V207))-LEN(SUBSTITUTE(V207,CHAR(44),""))+1,0),"-"),"")</f>
        <v/>
      </c>
      <c r="BH207" s="97" t="str">
        <f t="shared" ref="BH207" si="1307">IF(C207="X",IF(AN207="DA",LEN(TRIM(V207))-LEN(SUBSTITUTE(V207,CHAR(44),""))+1,"-"),"")</f>
        <v/>
      </c>
      <c r="BI207" s="98" t="str">
        <f t="shared" ref="BI207" si="1308">IF(C207="X",IF(AN207="","Afectat sau NU?",IF(AN207="DA",IF(AI207="","Neinformat",NETWORKDAYS(AI207+AJ207,AE207+AF207,$BS$2:$BS$14)-2),"Nu a fost afectat producator/consumator")),"")</f>
        <v/>
      </c>
      <c r="BJ207" s="96" t="str">
        <f t="shared" ref="BJ207" si="1309">IF(C207="X",IF(AN207="DA",IF(AND(BI207&gt;=5,AI207&lt;&gt;""),LEN(TRIM(U207))-LEN(SUBSTITUTE(U207,CHAR(44),""))+1,0),"-"),"")</f>
        <v/>
      </c>
      <c r="BK207" s="97" t="str">
        <f t="shared" ref="BK207" si="1310">IF(C207="X",IF(AN207="DA",LEN(TRIM(U207))-LEN(SUBSTITUTE(U207,CHAR(44),""))+1,"-"),"")</f>
        <v/>
      </c>
      <c r="BL207" s="98" t="str">
        <f t="shared" ref="BL207" si="1311">IF(C207="X",IF(AN207="","Afectat sau NU?",IF(AN207="DA",((AG207+AH207)-(Z207+AA207))*24,"Nu a fost afectat producator/consumator")),"")</f>
        <v/>
      </c>
      <c r="BM207" s="96" t="str">
        <f t="shared" ref="BM207" si="1312">IF(C207="X",IF(AN207&lt;&gt;"DA","-",IF(AND(AN207="DA",BL207&lt;=0),LEN(TRIM(V207))-LEN(SUBSTITUTE(V207,CHAR(44),""))+1+LEN(TRIM(U207))-LEN(SUBSTITUTE(U207,CHAR(44),""))+1,0)),"")</f>
        <v/>
      </c>
      <c r="BN207" s="97" t="str">
        <f t="shared" ref="BN207" si="1313">IF(C207="X",IF(AN207="DA",LEN(TRIM(V207))-LEN(SUBSTITUTE(V207,CHAR(44),""))+1+LEN(TRIM(U207))-LEN(SUBSTITUTE(U207,CHAR(44),""))+1,"-"),"")</f>
        <v/>
      </c>
    </row>
    <row r="208" spans="1:66" s="10" customFormat="1" ht="214.5" thickBot="1" x14ac:dyDescent="0.3">
      <c r="A208" s="139">
        <f t="shared" si="1232"/>
        <v>193</v>
      </c>
      <c r="B208" s="140" t="s">
        <v>81</v>
      </c>
      <c r="C208" s="140" t="s">
        <v>88</v>
      </c>
      <c r="D208" s="141" t="s">
        <v>848</v>
      </c>
      <c r="E208" s="140">
        <v>48780</v>
      </c>
      <c r="F208" s="140" t="s">
        <v>850</v>
      </c>
      <c r="G208" s="140" t="s">
        <v>852</v>
      </c>
      <c r="H208" s="150">
        <v>651135.93999999994</v>
      </c>
      <c r="I208" s="150">
        <v>415783.06</v>
      </c>
      <c r="J208" s="150">
        <v>651135.93999999994</v>
      </c>
      <c r="K208" s="150">
        <v>415783.06</v>
      </c>
      <c r="L208" s="140" t="s">
        <v>88</v>
      </c>
      <c r="M208" s="140" t="s">
        <v>88</v>
      </c>
      <c r="N208" s="140" t="s">
        <v>849</v>
      </c>
      <c r="O208" s="140" t="s">
        <v>850</v>
      </c>
      <c r="P208" s="140" t="s">
        <v>88</v>
      </c>
      <c r="Q208" s="140" t="s">
        <v>88</v>
      </c>
      <c r="R208" s="140" t="s">
        <v>88</v>
      </c>
      <c r="S208" s="140" t="s">
        <v>88</v>
      </c>
      <c r="T208" s="126" t="s">
        <v>113</v>
      </c>
      <c r="U208" s="126" t="s">
        <v>834</v>
      </c>
      <c r="V208" s="140" t="s">
        <v>123</v>
      </c>
      <c r="W208" s="149" t="s">
        <v>88</v>
      </c>
      <c r="X208" s="142">
        <v>44726</v>
      </c>
      <c r="Y208" s="143">
        <v>0.44930555555555557</v>
      </c>
      <c r="Z208" s="142">
        <v>44726</v>
      </c>
      <c r="AA208" s="143">
        <v>0.58333333333333337</v>
      </c>
      <c r="AB208" s="140" t="s">
        <v>481</v>
      </c>
      <c r="AC208" s="140" t="s">
        <v>370</v>
      </c>
      <c r="AD208" s="163"/>
      <c r="AE208" s="269">
        <v>44726</v>
      </c>
      <c r="AF208" s="270">
        <v>0.44930555555555557</v>
      </c>
      <c r="AG208" s="271">
        <v>44726</v>
      </c>
      <c r="AH208" s="270">
        <v>0.50694444444444442</v>
      </c>
      <c r="AI208" s="271">
        <v>44726</v>
      </c>
      <c r="AJ208" s="270">
        <v>0.46527777777777773</v>
      </c>
      <c r="AK208" s="271">
        <v>44726</v>
      </c>
      <c r="AL208" s="270">
        <v>0.46111111111111108</v>
      </c>
      <c r="AM208" s="272" t="s">
        <v>851</v>
      </c>
      <c r="AN208" s="272" t="s">
        <v>372</v>
      </c>
      <c r="AO208" s="147"/>
      <c r="AP208" s="148"/>
      <c r="AQ208" s="67"/>
      <c r="AR208" s="98">
        <f t="shared" ref="AR208:AR210" si="1314">IF(B208="X",IF(AN208="","Afectat sau NU?",IF(AN208="DA",IF(((AK208+AL208)-(AE208+AF208))*24&lt;-720,"Neinformat",((AK208+AL208)-(AE208+AF208))*24),"Nu a fost afectat producator/consumator")),"")</f>
        <v>0.28333333320915699</v>
      </c>
      <c r="AS208" s="313">
        <f t="shared" ref="AS208:AS210" si="1315">IF(B208="X",IF(AN208="DA",IF(AR208&lt;6,LEN(TRIM(V208))-LEN(SUBSTITUTE(V208,CHAR(44),""))+1,0),"-"),"")</f>
        <v>1</v>
      </c>
      <c r="AT208" s="314">
        <f t="shared" ref="AT208:AT210" si="1316">IF(B208="X",IF(AN208="DA",LEN(TRIM(V208))-LEN(SUBSTITUTE(V208,CHAR(44),""))+1,"-"),"")</f>
        <v>1</v>
      </c>
      <c r="AU208" s="98">
        <f t="shared" ref="AU208:AU210" si="1317">IF(B208="X",IF(AN208="","Afectat sau NU?",IF(AN208="DA",IF(((AI208+AJ208)-(AE208+AF208))*24&lt;-720,"Neinformat",((AI208+AJ208)-(AE208+AF208))*24),"Nu a fost afectat producator/consumator")),"")</f>
        <v>0.38333333336049691</v>
      </c>
      <c r="AV208" s="313">
        <f t="shared" ref="AV208:AV210" si="1318">IF(B208="X",IF(AN208="DA",IF(AU208&lt;6,LEN(TRIM(U208))-LEN(SUBSTITUTE(U208,CHAR(44),""))+1,0),"-"),"")</f>
        <v>41</v>
      </c>
      <c r="AW208" s="314">
        <f t="shared" ref="AW208:AW210" si="1319">IF(B208="X",IF(AN208="DA",LEN(TRIM(U208))-LEN(SUBSTITUTE(U208,CHAR(44),""))+1,"-"),"")</f>
        <v>41</v>
      </c>
      <c r="AX208" s="98">
        <f t="shared" ref="AX208:AX210" si="1320">IF(B208="X",IF(AN208="","Afectat sau NU?",IF(AN208="DA",((AG208+AH208)-(AE208+AF208))*24,"Nu a fost afectat producator/consumator")),"")</f>
        <v>1.3833333333022892</v>
      </c>
      <c r="AY208" s="313">
        <f t="shared" ref="AY208:AY210" si="1321">IF(B208="X",IF(AN208="DA",IF(AX208&gt;24,IF(BA208="NU",0,LEN(TRIM(V208))-LEN(SUBSTITUTE(V208,CHAR(44),""))+1),0),"-"),"")</f>
        <v>0</v>
      </c>
      <c r="AZ208" s="314">
        <f t="shared" ref="AZ208:AZ210" si="1322">IF(B208="X",IF(AN208="DA",IF(AX208&gt;24,LEN(TRIM(V208))-LEN(SUBSTITUTE(V208,CHAR(44),""))+1,0),"-"),"")</f>
        <v>0</v>
      </c>
      <c r="BA208" s="57"/>
      <c r="BB208" s="57"/>
      <c r="BC208" s="57"/>
      <c r="BD208" s="57"/>
      <c r="BE208" s="57"/>
      <c r="BF208" s="98" t="str">
        <f t="shared" ref="BF208:BF210" si="1323">IF(C208="X",IF(AN208="","Afectat sau NU?",IF(AN208="DA",IF(AK208="","Neinformat",NETWORKDAYS(AK208+AL208,AE208+AF208,$BS$2:$BS$14)-2),"Nu a fost afectat producator/consumator")),"")</f>
        <v/>
      </c>
      <c r="BG208" s="96" t="str">
        <f t="shared" ref="BG208:BG210" si="1324">IF(C208="X",IF(AN208="DA",IF(AND(BF208&gt;=5,AK208&lt;&gt;""),LEN(TRIM(V208))-LEN(SUBSTITUTE(V208,CHAR(44),""))+1,0),"-"),"")</f>
        <v/>
      </c>
      <c r="BH208" s="97" t="str">
        <f t="shared" ref="BH208:BH210" si="1325">IF(C208="X",IF(AN208="DA",LEN(TRIM(V208))-LEN(SUBSTITUTE(V208,CHAR(44),""))+1,"-"),"")</f>
        <v/>
      </c>
      <c r="BI208" s="98" t="str">
        <f t="shared" ref="BI208:BI210" si="1326">IF(C208="X",IF(AN208="","Afectat sau NU?",IF(AN208="DA",IF(AI208="","Neinformat",NETWORKDAYS(AI208+AJ208,AE208+AF208,$BS$2:$BS$14)-2),"Nu a fost afectat producator/consumator")),"")</f>
        <v/>
      </c>
      <c r="BJ208" s="96" t="str">
        <f t="shared" ref="BJ208:BJ210" si="1327">IF(C208="X",IF(AN208="DA",IF(AND(BI208&gt;=5,AI208&lt;&gt;""),LEN(TRIM(U208))-LEN(SUBSTITUTE(U208,CHAR(44),""))+1,0),"-"),"")</f>
        <v/>
      </c>
      <c r="BK208" s="97" t="str">
        <f t="shared" ref="BK208:BK210" si="1328">IF(C208="X",IF(AN208="DA",LEN(TRIM(U208))-LEN(SUBSTITUTE(U208,CHAR(44),""))+1,"-"),"")</f>
        <v/>
      </c>
      <c r="BL208" s="98" t="str">
        <f t="shared" ref="BL208:BL210" si="1329">IF(C208="X",IF(AN208="","Afectat sau NU?",IF(AN208="DA",((AG208+AH208)-(Z208+AA208))*24,"Nu a fost afectat producator/consumator")),"")</f>
        <v/>
      </c>
      <c r="BM208" s="96" t="str">
        <f t="shared" ref="BM208:BM210" si="1330">IF(C208="X",IF(AN208&lt;&gt;"DA","-",IF(AND(AN208="DA",BL208&lt;=0),LEN(TRIM(V208))-LEN(SUBSTITUTE(V208,CHAR(44),""))+1+LEN(TRIM(U208))-LEN(SUBSTITUTE(U208,CHAR(44),""))+1,0)),"")</f>
        <v/>
      </c>
      <c r="BN208" s="97" t="str">
        <f t="shared" ref="BN208:BN210" si="1331">IF(C208="X",IF(AN208="DA",LEN(TRIM(V208))-LEN(SUBSTITUTE(V208,CHAR(44),""))+1+LEN(TRIM(U208))-LEN(SUBSTITUTE(U208,CHAR(44),""))+1,"-"),"")</f>
        <v/>
      </c>
    </row>
    <row r="209" spans="1:66" s="10" customFormat="1" ht="213.75" x14ac:dyDescent="0.25">
      <c r="A209" s="173">
        <f>A208+1</f>
        <v>194</v>
      </c>
      <c r="B209" s="59" t="s">
        <v>81</v>
      </c>
      <c r="C209" s="59" t="s">
        <v>88</v>
      </c>
      <c r="D209" s="60" t="s">
        <v>858</v>
      </c>
      <c r="E209" s="59">
        <v>94599</v>
      </c>
      <c r="F209" s="59" t="s">
        <v>853</v>
      </c>
      <c r="G209" s="59" t="s">
        <v>606</v>
      </c>
      <c r="H209" s="61">
        <v>688361.75</v>
      </c>
      <c r="I209" s="61">
        <v>318496.46999999997</v>
      </c>
      <c r="J209" s="61">
        <v>688361.75</v>
      </c>
      <c r="K209" s="61">
        <v>318496.46999999997</v>
      </c>
      <c r="L209" s="59" t="s">
        <v>88</v>
      </c>
      <c r="M209" s="59" t="s">
        <v>88</v>
      </c>
      <c r="N209" s="59" t="s">
        <v>854</v>
      </c>
      <c r="O209" s="59" t="s">
        <v>853</v>
      </c>
      <c r="P209" s="59" t="s">
        <v>88</v>
      </c>
      <c r="Q209" s="59" t="s">
        <v>88</v>
      </c>
      <c r="R209" s="59" t="s">
        <v>88</v>
      </c>
      <c r="S209" s="59" t="s">
        <v>88</v>
      </c>
      <c r="T209" s="59" t="s">
        <v>113</v>
      </c>
      <c r="U209" s="59" t="s">
        <v>834</v>
      </c>
      <c r="V209" s="59" t="s">
        <v>123</v>
      </c>
      <c r="W209" s="62" t="s">
        <v>88</v>
      </c>
      <c r="X209" s="63">
        <v>44727</v>
      </c>
      <c r="Y209" s="64">
        <v>0.3125</v>
      </c>
      <c r="Z209" s="63">
        <v>44728</v>
      </c>
      <c r="AA209" s="64">
        <v>0.77083333333333337</v>
      </c>
      <c r="AB209" s="59" t="s">
        <v>481</v>
      </c>
      <c r="AC209" s="59" t="s">
        <v>370</v>
      </c>
      <c r="AD209" s="133"/>
      <c r="AE209" s="277">
        <v>44727</v>
      </c>
      <c r="AF209" s="278">
        <v>0.3125</v>
      </c>
      <c r="AG209" s="279">
        <v>44728</v>
      </c>
      <c r="AH209" s="278">
        <v>0.57291666666666663</v>
      </c>
      <c r="AI209" s="279">
        <v>44727</v>
      </c>
      <c r="AJ209" s="278">
        <v>0.35833333333333334</v>
      </c>
      <c r="AK209" s="279">
        <v>44727</v>
      </c>
      <c r="AL209" s="278">
        <v>0.3527777777777778</v>
      </c>
      <c r="AM209" s="280" t="s">
        <v>859</v>
      </c>
      <c r="AN209" s="280" t="s">
        <v>372</v>
      </c>
      <c r="AO209" s="138"/>
      <c r="AP209" s="66"/>
      <c r="AQ209" s="67"/>
      <c r="AR209" s="71">
        <f t="shared" si="1314"/>
        <v>0.96666666667442769</v>
      </c>
      <c r="AS209" s="295">
        <f t="shared" si="1315"/>
        <v>1</v>
      </c>
      <c r="AT209" s="296">
        <f t="shared" si="1316"/>
        <v>1</v>
      </c>
      <c r="AU209" s="71">
        <f t="shared" si="1317"/>
        <v>1.0999999999185093</v>
      </c>
      <c r="AV209" s="295">
        <f t="shared" si="1318"/>
        <v>41</v>
      </c>
      <c r="AW209" s="296">
        <f t="shared" si="1319"/>
        <v>41</v>
      </c>
      <c r="AX209" s="71">
        <f t="shared" si="1320"/>
        <v>30.249999999941792</v>
      </c>
      <c r="AY209" s="295">
        <f t="shared" si="1321"/>
        <v>1</v>
      </c>
      <c r="AZ209" s="296">
        <f t="shared" si="1322"/>
        <v>1</v>
      </c>
      <c r="BA209" s="57" t="s">
        <v>372</v>
      </c>
      <c r="BB209" s="57"/>
      <c r="BC209" s="57"/>
      <c r="BD209" s="57"/>
      <c r="BE209" s="57"/>
      <c r="BF209" s="71" t="str">
        <f t="shared" si="1323"/>
        <v/>
      </c>
      <c r="BG209" s="69" t="str">
        <f t="shared" si="1324"/>
        <v/>
      </c>
      <c r="BH209" s="70" t="str">
        <f t="shared" si="1325"/>
        <v/>
      </c>
      <c r="BI209" s="71" t="str">
        <f t="shared" si="1326"/>
        <v/>
      </c>
      <c r="BJ209" s="69" t="str">
        <f t="shared" si="1327"/>
        <v/>
      </c>
      <c r="BK209" s="70" t="str">
        <f t="shared" si="1328"/>
        <v/>
      </c>
      <c r="BL209" s="71" t="str">
        <f t="shared" si="1329"/>
        <v/>
      </c>
      <c r="BM209" s="69" t="str">
        <f t="shared" si="1330"/>
        <v/>
      </c>
      <c r="BN209" s="70" t="str">
        <f t="shared" si="1331"/>
        <v/>
      </c>
    </row>
    <row r="210" spans="1:66" s="10" customFormat="1" ht="213.75" x14ac:dyDescent="0.25">
      <c r="A210" s="224">
        <f t="shared" si="1232"/>
        <v>195</v>
      </c>
      <c r="B210" s="165" t="s">
        <v>81</v>
      </c>
      <c r="C210" s="165" t="s">
        <v>88</v>
      </c>
      <c r="D210" s="166" t="s">
        <v>858</v>
      </c>
      <c r="E210" s="165">
        <v>93511</v>
      </c>
      <c r="F210" s="165" t="s">
        <v>855</v>
      </c>
      <c r="G210" s="165" t="s">
        <v>606</v>
      </c>
      <c r="H210" s="167">
        <v>689184.67</v>
      </c>
      <c r="I210" s="167">
        <v>326834.90000000002</v>
      </c>
      <c r="J210" s="167">
        <v>689184.67</v>
      </c>
      <c r="K210" s="167">
        <v>326834.90000000002</v>
      </c>
      <c r="L210" s="165" t="s">
        <v>88</v>
      </c>
      <c r="M210" s="165" t="s">
        <v>88</v>
      </c>
      <c r="N210" s="165" t="s">
        <v>856</v>
      </c>
      <c r="O210" s="165" t="s">
        <v>857</v>
      </c>
      <c r="P210" s="165" t="s">
        <v>88</v>
      </c>
      <c r="Q210" s="165" t="s">
        <v>88</v>
      </c>
      <c r="R210" s="165" t="s">
        <v>88</v>
      </c>
      <c r="S210" s="165" t="s">
        <v>88</v>
      </c>
      <c r="T210" s="165" t="s">
        <v>113</v>
      </c>
      <c r="U210" s="165" t="s">
        <v>834</v>
      </c>
      <c r="V210" s="165" t="s">
        <v>123</v>
      </c>
      <c r="W210" s="391" t="s">
        <v>88</v>
      </c>
      <c r="X210" s="118">
        <v>44727</v>
      </c>
      <c r="Y210" s="117">
        <v>0.3125</v>
      </c>
      <c r="Z210" s="118">
        <v>44728</v>
      </c>
      <c r="AA210" s="117">
        <v>0.77083333333333337</v>
      </c>
      <c r="AB210" s="165" t="s">
        <v>481</v>
      </c>
      <c r="AC210" s="165" t="s">
        <v>370</v>
      </c>
      <c r="AD210" s="168"/>
      <c r="AE210" s="394">
        <v>44727</v>
      </c>
      <c r="AF210" s="395">
        <v>0.3125</v>
      </c>
      <c r="AG210" s="396">
        <v>44728</v>
      </c>
      <c r="AH210" s="395">
        <v>0.58333333333333337</v>
      </c>
      <c r="AI210" s="396">
        <v>44727</v>
      </c>
      <c r="AJ210" s="395">
        <v>0.3611111111111111</v>
      </c>
      <c r="AK210" s="396">
        <v>44727</v>
      </c>
      <c r="AL210" s="395">
        <v>0.3527777777777778</v>
      </c>
      <c r="AM210" s="397" t="s">
        <v>859</v>
      </c>
      <c r="AN210" s="397" t="s">
        <v>372</v>
      </c>
      <c r="AO210" s="172"/>
      <c r="AP210" s="120"/>
      <c r="AQ210" s="67"/>
      <c r="AR210" s="124">
        <f t="shared" si="1314"/>
        <v>0.96666666667442769</v>
      </c>
      <c r="AS210" s="392">
        <f t="shared" si="1315"/>
        <v>1</v>
      </c>
      <c r="AT210" s="393">
        <f t="shared" si="1316"/>
        <v>1</v>
      </c>
      <c r="AU210" s="124">
        <f t="shared" si="1317"/>
        <v>1.1666666666278616</v>
      </c>
      <c r="AV210" s="392">
        <f t="shared" si="1318"/>
        <v>41</v>
      </c>
      <c r="AW210" s="393">
        <f t="shared" si="1319"/>
        <v>41</v>
      </c>
      <c r="AX210" s="124">
        <f t="shared" si="1320"/>
        <v>30.500000000058208</v>
      </c>
      <c r="AY210" s="392">
        <f t="shared" si="1321"/>
        <v>1</v>
      </c>
      <c r="AZ210" s="393">
        <f t="shared" si="1322"/>
        <v>1</v>
      </c>
      <c r="BA210" s="57" t="s">
        <v>372</v>
      </c>
      <c r="BB210" s="57"/>
      <c r="BC210" s="57"/>
      <c r="BD210" s="57"/>
      <c r="BE210" s="57"/>
      <c r="BF210" s="124" t="str">
        <f t="shared" si="1323"/>
        <v/>
      </c>
      <c r="BG210" s="122" t="str">
        <f t="shared" si="1324"/>
        <v/>
      </c>
      <c r="BH210" s="123" t="str">
        <f t="shared" si="1325"/>
        <v/>
      </c>
      <c r="BI210" s="124" t="str">
        <f t="shared" si="1326"/>
        <v/>
      </c>
      <c r="BJ210" s="122" t="str">
        <f t="shared" si="1327"/>
        <v/>
      </c>
      <c r="BK210" s="123" t="str">
        <f t="shared" si="1328"/>
        <v/>
      </c>
      <c r="BL210" s="124" t="str">
        <f t="shared" si="1329"/>
        <v/>
      </c>
      <c r="BM210" s="122" t="str">
        <f t="shared" si="1330"/>
        <v/>
      </c>
      <c r="BN210" s="123" t="str">
        <f t="shared" si="1331"/>
        <v/>
      </c>
    </row>
    <row r="211" spans="1:66" s="10" customFormat="1" ht="28.5" x14ac:dyDescent="0.25">
      <c r="A211" s="72">
        <f t="shared" si="1232"/>
        <v>196</v>
      </c>
      <c r="B211" s="73" t="s">
        <v>81</v>
      </c>
      <c r="C211" s="73" t="s">
        <v>88</v>
      </c>
      <c r="D211" s="74" t="s">
        <v>858</v>
      </c>
      <c r="E211" s="73">
        <v>92970</v>
      </c>
      <c r="F211" s="73" t="s">
        <v>860</v>
      </c>
      <c r="G211" s="73" t="s">
        <v>606</v>
      </c>
      <c r="H211" s="75">
        <v>713270.05</v>
      </c>
      <c r="I211" s="75">
        <v>327780.58</v>
      </c>
      <c r="J211" s="75">
        <v>713270.05</v>
      </c>
      <c r="K211" s="75">
        <v>327780.58</v>
      </c>
      <c r="L211" s="73" t="s">
        <v>88</v>
      </c>
      <c r="M211" s="73" t="s">
        <v>88</v>
      </c>
      <c r="N211" s="73" t="s">
        <v>861</v>
      </c>
      <c r="O211" s="73" t="s">
        <v>862</v>
      </c>
      <c r="P211" s="73" t="s">
        <v>88</v>
      </c>
      <c r="Q211" s="73" t="s">
        <v>88</v>
      </c>
      <c r="R211" s="73" t="s">
        <v>88</v>
      </c>
      <c r="S211" s="73" t="s">
        <v>88</v>
      </c>
      <c r="T211" s="73" t="s">
        <v>97</v>
      </c>
      <c r="U211" s="73" t="s">
        <v>209</v>
      </c>
      <c r="V211" s="73" t="s">
        <v>863</v>
      </c>
      <c r="W211" s="76" t="s">
        <v>88</v>
      </c>
      <c r="X211" s="77">
        <v>44728</v>
      </c>
      <c r="Y211" s="78">
        <v>0.3125</v>
      </c>
      <c r="Z211" s="77">
        <v>44728</v>
      </c>
      <c r="AA211" s="78">
        <v>0.77083333333333337</v>
      </c>
      <c r="AB211" s="73" t="s">
        <v>481</v>
      </c>
      <c r="AC211" s="73" t="s">
        <v>370</v>
      </c>
      <c r="AD211" s="162"/>
      <c r="AE211" s="305">
        <v>44728</v>
      </c>
      <c r="AF211" s="303">
        <v>0.3125</v>
      </c>
      <c r="AG211" s="302">
        <v>44728</v>
      </c>
      <c r="AH211" s="303">
        <v>0.60416666666666663</v>
      </c>
      <c r="AI211" s="302">
        <v>44728</v>
      </c>
      <c r="AJ211" s="303">
        <v>0.35000000000000003</v>
      </c>
      <c r="AK211" s="302">
        <v>44728</v>
      </c>
      <c r="AL211" s="303">
        <v>0.32500000000000001</v>
      </c>
      <c r="AM211" s="304" t="s">
        <v>859</v>
      </c>
      <c r="AN211" s="304" t="s">
        <v>372</v>
      </c>
      <c r="AO211" s="101"/>
      <c r="AP211" s="80"/>
      <c r="AQ211" s="67"/>
      <c r="AR211" s="89">
        <f t="shared" ref="AR211:AR213" si="1332">IF(B211="X",IF(AN211="","Afectat sau NU?",IF(AN211="DA",IF(((AK211+AL211)-(AE211+AF211))*24&lt;-720,"Neinformat",((AK211+AL211)-(AE211+AF211))*24),"Nu a fost afectat producator/consumator")),"")</f>
        <v>0.29999999993015081</v>
      </c>
      <c r="AS211" s="311">
        <f t="shared" ref="AS211:AS213" si="1333">IF(B211="X",IF(AN211="DA",IF(AR211&lt;6,LEN(TRIM(V211))-LEN(SUBSTITUTE(V211,CHAR(44),""))+1,0),"-"),"")</f>
        <v>1</v>
      </c>
      <c r="AT211" s="312">
        <f t="shared" ref="AT211:AT213" si="1334">IF(B211="X",IF(AN211="DA",LEN(TRIM(V211))-LEN(SUBSTITUTE(V211,CHAR(44),""))+1,"-"),"")</f>
        <v>1</v>
      </c>
      <c r="AU211" s="89">
        <f t="shared" ref="AU211:AU213" si="1335">IF(B211="X",IF(AN211="","Afectat sau NU?",IF(AN211="DA",IF(((AI211+AJ211)-(AE211+AF211))*24&lt;-720,"Neinformat",((AI211+AJ211)-(AE211+AF211))*24),"Nu a fost afectat producator/consumator")),"")</f>
        <v>0.8999999999650754</v>
      </c>
      <c r="AV211" s="311">
        <f t="shared" ref="AV211:AV213" si="1336">IF(B211="X",IF(AN211="DA",IF(AU211&lt;6,LEN(TRIM(U211))-LEN(SUBSTITUTE(U211,CHAR(44),""))+1,0),"-"),"")</f>
        <v>1</v>
      </c>
      <c r="AW211" s="312">
        <f t="shared" ref="AW211:AW213" si="1337">IF(B211="X",IF(AN211="DA",LEN(TRIM(U211))-LEN(SUBSTITUTE(U211,CHAR(44),""))+1,"-"),"")</f>
        <v>1</v>
      </c>
      <c r="AX211" s="89">
        <f t="shared" ref="AX211:AX213" si="1338">IF(B211="X",IF(AN211="","Afectat sau NU?",IF(AN211="DA",((AG211+AH211)-(AE211+AF211))*24,"Nu a fost afectat producator/consumator")),"")</f>
        <v>6.9999999999417923</v>
      </c>
      <c r="AY211" s="311">
        <f t="shared" ref="AY211:AY213" si="1339">IF(B211="X",IF(AN211="DA",IF(AX211&gt;24,IF(BA211="NU",0,LEN(TRIM(V211))-LEN(SUBSTITUTE(V211,CHAR(44),""))+1),0),"-"),"")</f>
        <v>0</v>
      </c>
      <c r="AZ211" s="312">
        <f t="shared" ref="AZ211:AZ213" si="1340">IF(B211="X",IF(AN211="DA",IF(AX211&gt;24,LEN(TRIM(V211))-LEN(SUBSTITUTE(V211,CHAR(44),""))+1,0),"-"),"")</f>
        <v>0</v>
      </c>
      <c r="BA211" s="57"/>
      <c r="BB211" s="57"/>
      <c r="BC211" s="57"/>
      <c r="BD211" s="57"/>
      <c r="BE211" s="57"/>
      <c r="BF211" s="89" t="str">
        <f t="shared" ref="BF211:BF213" si="1341">IF(C211="X",IF(AN211="","Afectat sau NU?",IF(AN211="DA",IF(AK211="","Neinformat",NETWORKDAYS(AK211+AL211,AE211+AF211,$BS$2:$BS$14)-2),"Nu a fost afectat producator/consumator")),"")</f>
        <v/>
      </c>
      <c r="BG211" s="87" t="str">
        <f t="shared" ref="BG211:BG213" si="1342">IF(C211="X",IF(AN211="DA",IF(AND(BF211&gt;=5,AK211&lt;&gt;""),LEN(TRIM(V211))-LEN(SUBSTITUTE(V211,CHAR(44),""))+1,0),"-"),"")</f>
        <v/>
      </c>
      <c r="BH211" s="88" t="str">
        <f t="shared" ref="BH211:BH213" si="1343">IF(C211="X",IF(AN211="DA",LEN(TRIM(V211))-LEN(SUBSTITUTE(V211,CHAR(44),""))+1,"-"),"")</f>
        <v/>
      </c>
      <c r="BI211" s="89" t="str">
        <f t="shared" ref="BI211:BI213" si="1344">IF(C211="X",IF(AN211="","Afectat sau NU?",IF(AN211="DA",IF(AI211="","Neinformat",NETWORKDAYS(AI211+AJ211,AE211+AF211,$BS$2:$BS$14)-2),"Nu a fost afectat producator/consumator")),"")</f>
        <v/>
      </c>
      <c r="BJ211" s="87" t="str">
        <f t="shared" ref="BJ211:BJ213" si="1345">IF(C211="X",IF(AN211="DA",IF(AND(BI211&gt;=5,AI211&lt;&gt;""),LEN(TRIM(U211))-LEN(SUBSTITUTE(U211,CHAR(44),""))+1,0),"-"),"")</f>
        <v/>
      </c>
      <c r="BK211" s="88" t="str">
        <f t="shared" ref="BK211:BK213" si="1346">IF(C211="X",IF(AN211="DA",LEN(TRIM(U211))-LEN(SUBSTITUTE(U211,CHAR(44),""))+1,"-"),"")</f>
        <v/>
      </c>
      <c r="BL211" s="89" t="str">
        <f t="shared" ref="BL211:BL213" si="1347">IF(C211="X",IF(AN211="","Afectat sau NU?",IF(AN211="DA",((AG211+AH211)-(Z211+AA211))*24,"Nu a fost afectat producator/consumator")),"")</f>
        <v/>
      </c>
      <c r="BM211" s="87" t="str">
        <f t="shared" ref="BM211:BM213" si="1348">IF(C211="X",IF(AN211&lt;&gt;"DA","-",IF(AND(AN211="DA",BL211&lt;=0),LEN(TRIM(V211))-LEN(SUBSTITUTE(V211,CHAR(44),""))+1+LEN(TRIM(U211))-LEN(SUBSTITUTE(U211,CHAR(44),""))+1,0)),"")</f>
        <v/>
      </c>
      <c r="BN211" s="88" t="str">
        <f t="shared" ref="BN211:BN213" si="1349">IF(C211="X",IF(AN211="DA",LEN(TRIM(V211))-LEN(SUBSTITUTE(V211,CHAR(44),""))+1+LEN(TRIM(U211))-LEN(SUBSTITUTE(U211,CHAR(44),""))+1,"-"),"")</f>
        <v/>
      </c>
    </row>
    <row r="212" spans="1:66" s="10" customFormat="1" ht="214.5" thickBot="1" x14ac:dyDescent="0.3">
      <c r="A212" s="125">
        <f t="shared" si="1232"/>
        <v>197</v>
      </c>
      <c r="B212" s="126" t="s">
        <v>81</v>
      </c>
      <c r="C212" s="126" t="s">
        <v>88</v>
      </c>
      <c r="D212" s="127" t="s">
        <v>858</v>
      </c>
      <c r="E212" s="126">
        <v>94232</v>
      </c>
      <c r="F212" s="126" t="s">
        <v>864</v>
      </c>
      <c r="G212" s="126" t="s">
        <v>606</v>
      </c>
      <c r="H212" s="128">
        <v>706067.1</v>
      </c>
      <c r="I212" s="128">
        <v>327751.52</v>
      </c>
      <c r="J212" s="128">
        <v>706067.1</v>
      </c>
      <c r="K212" s="128">
        <v>327751.52</v>
      </c>
      <c r="L212" s="126" t="s">
        <v>88</v>
      </c>
      <c r="M212" s="126" t="s">
        <v>88</v>
      </c>
      <c r="N212" s="126" t="s">
        <v>865</v>
      </c>
      <c r="O212" s="126" t="s">
        <v>864</v>
      </c>
      <c r="P212" s="126" t="s">
        <v>88</v>
      </c>
      <c r="Q212" s="126" t="s">
        <v>88</v>
      </c>
      <c r="R212" s="126" t="s">
        <v>88</v>
      </c>
      <c r="S212" s="126" t="s">
        <v>88</v>
      </c>
      <c r="T212" s="126" t="s">
        <v>113</v>
      </c>
      <c r="U212" s="126" t="s">
        <v>834</v>
      </c>
      <c r="V212" s="126" t="s">
        <v>123</v>
      </c>
      <c r="W212" s="129" t="s">
        <v>88</v>
      </c>
      <c r="X212" s="130">
        <v>44728</v>
      </c>
      <c r="Y212" s="131">
        <v>0.3125</v>
      </c>
      <c r="Z212" s="130">
        <v>44728</v>
      </c>
      <c r="AA212" s="131">
        <v>0.6875</v>
      </c>
      <c r="AB212" s="126" t="s">
        <v>481</v>
      </c>
      <c r="AC212" s="126" t="s">
        <v>370</v>
      </c>
      <c r="AD212" s="132"/>
      <c r="AE212" s="282">
        <v>44728</v>
      </c>
      <c r="AF212" s="283">
        <v>0.3125</v>
      </c>
      <c r="AG212" s="284">
        <v>44728</v>
      </c>
      <c r="AH212" s="283">
        <v>0.57291666666666663</v>
      </c>
      <c r="AI212" s="284">
        <v>44728</v>
      </c>
      <c r="AJ212" s="283">
        <v>0.34722222222222227</v>
      </c>
      <c r="AK212" s="284">
        <v>44728</v>
      </c>
      <c r="AL212" s="283">
        <v>0.32430555555555557</v>
      </c>
      <c r="AM212" s="285" t="s">
        <v>859</v>
      </c>
      <c r="AN212" s="285" t="s">
        <v>372</v>
      </c>
      <c r="AO212" s="260"/>
      <c r="AP212" s="261"/>
      <c r="AQ212" s="67"/>
      <c r="AR212" s="267">
        <f t="shared" si="1332"/>
        <v>0.28333333338377997</v>
      </c>
      <c r="AS212" s="292">
        <f t="shared" si="1333"/>
        <v>1</v>
      </c>
      <c r="AT212" s="293">
        <f t="shared" si="1334"/>
        <v>1</v>
      </c>
      <c r="AU212" s="267">
        <f t="shared" si="1335"/>
        <v>0.83333333325572312</v>
      </c>
      <c r="AV212" s="292">
        <f t="shared" si="1336"/>
        <v>41</v>
      </c>
      <c r="AW212" s="293">
        <f t="shared" si="1337"/>
        <v>41</v>
      </c>
      <c r="AX212" s="267">
        <f t="shared" si="1338"/>
        <v>6.2499999999417923</v>
      </c>
      <c r="AY212" s="292">
        <f t="shared" si="1339"/>
        <v>0</v>
      </c>
      <c r="AZ212" s="293">
        <f t="shared" si="1340"/>
        <v>0</v>
      </c>
      <c r="BA212" s="57"/>
      <c r="BB212" s="57"/>
      <c r="BC212" s="57"/>
      <c r="BD212" s="57"/>
      <c r="BE212" s="57"/>
      <c r="BF212" s="267" t="str">
        <f t="shared" si="1341"/>
        <v/>
      </c>
      <c r="BG212" s="263" t="str">
        <f t="shared" si="1342"/>
        <v/>
      </c>
      <c r="BH212" s="264" t="str">
        <f t="shared" si="1343"/>
        <v/>
      </c>
      <c r="BI212" s="267" t="str">
        <f t="shared" si="1344"/>
        <v/>
      </c>
      <c r="BJ212" s="263" t="str">
        <f t="shared" si="1345"/>
        <v/>
      </c>
      <c r="BK212" s="264" t="str">
        <f t="shared" si="1346"/>
        <v/>
      </c>
      <c r="BL212" s="267" t="str">
        <f t="shared" si="1347"/>
        <v/>
      </c>
      <c r="BM212" s="263" t="str">
        <f t="shared" si="1348"/>
        <v/>
      </c>
      <c r="BN212" s="264" t="str">
        <f t="shared" si="1349"/>
        <v/>
      </c>
    </row>
    <row r="213" spans="1:66" s="10" customFormat="1" ht="214.5" thickBot="1" x14ac:dyDescent="0.3">
      <c r="A213" s="139">
        <f t="shared" si="1232"/>
        <v>198</v>
      </c>
      <c r="B213" s="140" t="s">
        <v>81</v>
      </c>
      <c r="C213" s="140" t="s">
        <v>88</v>
      </c>
      <c r="D213" s="141" t="s">
        <v>866</v>
      </c>
      <c r="E213" s="140">
        <v>128720</v>
      </c>
      <c r="F213" s="140" t="s">
        <v>867</v>
      </c>
      <c r="G213" s="140" t="s">
        <v>868</v>
      </c>
      <c r="H213" s="150">
        <v>464063.3</v>
      </c>
      <c r="I213" s="150">
        <v>341644.19</v>
      </c>
      <c r="J213" s="150">
        <v>464063.3</v>
      </c>
      <c r="K213" s="150">
        <v>341644.19</v>
      </c>
      <c r="L213" s="140" t="s">
        <v>88</v>
      </c>
      <c r="M213" s="140" t="s">
        <v>88</v>
      </c>
      <c r="N213" s="140" t="s">
        <v>869</v>
      </c>
      <c r="O213" s="140" t="s">
        <v>867</v>
      </c>
      <c r="P213" s="140" t="s">
        <v>88</v>
      </c>
      <c r="Q213" s="140" t="s">
        <v>88</v>
      </c>
      <c r="R213" s="140" t="s">
        <v>88</v>
      </c>
      <c r="S213" s="140" t="s">
        <v>88</v>
      </c>
      <c r="T213" s="126" t="s">
        <v>113</v>
      </c>
      <c r="U213" s="126" t="s">
        <v>834</v>
      </c>
      <c r="V213" s="140" t="s">
        <v>123</v>
      </c>
      <c r="W213" s="149" t="s">
        <v>88</v>
      </c>
      <c r="X213" s="142">
        <v>44728</v>
      </c>
      <c r="Y213" s="143">
        <v>0.34027777777777773</v>
      </c>
      <c r="Z213" s="142">
        <v>44728</v>
      </c>
      <c r="AA213" s="143">
        <v>0.66666666666666663</v>
      </c>
      <c r="AB213" s="140" t="s">
        <v>124</v>
      </c>
      <c r="AC213" s="140" t="s">
        <v>370</v>
      </c>
      <c r="AD213" s="163"/>
      <c r="AE213" s="269">
        <v>44728</v>
      </c>
      <c r="AF213" s="270">
        <v>0.34027777777777773</v>
      </c>
      <c r="AG213" s="271">
        <v>44728</v>
      </c>
      <c r="AH213" s="270">
        <v>0.63402777777777775</v>
      </c>
      <c r="AI213" s="271">
        <v>44728</v>
      </c>
      <c r="AJ213" s="270">
        <v>0.3527777777777778</v>
      </c>
      <c r="AK213" s="271">
        <v>44728</v>
      </c>
      <c r="AL213" s="270">
        <v>0.34722222222222227</v>
      </c>
      <c r="AM213" s="272" t="s">
        <v>878</v>
      </c>
      <c r="AN213" s="272" t="s">
        <v>372</v>
      </c>
      <c r="AO213" s="147"/>
      <c r="AP213" s="148"/>
      <c r="AQ213" s="67"/>
      <c r="AR213" s="98">
        <f t="shared" si="1332"/>
        <v>0.16666666651144624</v>
      </c>
      <c r="AS213" s="313">
        <f t="shared" si="1333"/>
        <v>1</v>
      </c>
      <c r="AT213" s="314">
        <f t="shared" si="1334"/>
        <v>1</v>
      </c>
      <c r="AU213" s="98">
        <f t="shared" si="1335"/>
        <v>0.29999999993015081</v>
      </c>
      <c r="AV213" s="313">
        <f t="shared" si="1336"/>
        <v>41</v>
      </c>
      <c r="AW213" s="314">
        <f t="shared" si="1337"/>
        <v>41</v>
      </c>
      <c r="AX213" s="98">
        <f t="shared" si="1338"/>
        <v>7.0499999999301508</v>
      </c>
      <c r="AY213" s="313">
        <f t="shared" si="1339"/>
        <v>0</v>
      </c>
      <c r="AZ213" s="314">
        <f t="shared" si="1340"/>
        <v>0</v>
      </c>
      <c r="BA213" s="57"/>
      <c r="BB213" s="57"/>
      <c r="BC213" s="57"/>
      <c r="BD213" s="57"/>
      <c r="BE213" s="57"/>
      <c r="BF213" s="98" t="str">
        <f t="shared" si="1341"/>
        <v/>
      </c>
      <c r="BG213" s="96" t="str">
        <f t="shared" si="1342"/>
        <v/>
      </c>
      <c r="BH213" s="97" t="str">
        <f t="shared" si="1343"/>
        <v/>
      </c>
      <c r="BI213" s="98" t="str">
        <f t="shared" si="1344"/>
        <v/>
      </c>
      <c r="BJ213" s="96" t="str">
        <f t="shared" si="1345"/>
        <v/>
      </c>
      <c r="BK213" s="97" t="str">
        <f t="shared" si="1346"/>
        <v/>
      </c>
      <c r="BL213" s="98" t="str">
        <f t="shared" si="1347"/>
        <v/>
      </c>
      <c r="BM213" s="96" t="str">
        <f t="shared" si="1348"/>
        <v/>
      </c>
      <c r="BN213" s="97" t="str">
        <f t="shared" si="1349"/>
        <v/>
      </c>
    </row>
    <row r="214" spans="1:66" s="10" customFormat="1" ht="114" x14ac:dyDescent="0.25">
      <c r="A214" s="58">
        <f t="shared" si="1232"/>
        <v>199</v>
      </c>
      <c r="B214" s="59" t="s">
        <v>81</v>
      </c>
      <c r="C214" s="59" t="s">
        <v>88</v>
      </c>
      <c r="D214" s="60" t="s">
        <v>876</v>
      </c>
      <c r="E214" s="59">
        <v>29010</v>
      </c>
      <c r="F214" s="59" t="s">
        <v>870</v>
      </c>
      <c r="G214" s="59" t="s">
        <v>818</v>
      </c>
      <c r="H214" s="61">
        <v>294117.40999999997</v>
      </c>
      <c r="I214" s="61">
        <v>672115.18</v>
      </c>
      <c r="J214" s="61">
        <v>294117.40999999997</v>
      </c>
      <c r="K214" s="61">
        <v>672115.18</v>
      </c>
      <c r="L214" s="59" t="s">
        <v>88</v>
      </c>
      <c r="M214" s="59" t="s">
        <v>88</v>
      </c>
      <c r="N214" s="59" t="s">
        <v>871</v>
      </c>
      <c r="O214" s="59" t="s">
        <v>877</v>
      </c>
      <c r="P214" s="59" t="s">
        <v>88</v>
      </c>
      <c r="Q214" s="59" t="s">
        <v>88</v>
      </c>
      <c r="R214" s="59" t="s">
        <v>88</v>
      </c>
      <c r="S214" s="59" t="s">
        <v>88</v>
      </c>
      <c r="T214" s="59" t="s">
        <v>113</v>
      </c>
      <c r="U214" s="59" t="s">
        <v>874</v>
      </c>
      <c r="V214" s="59" t="s">
        <v>401</v>
      </c>
      <c r="W214" s="62" t="s">
        <v>88</v>
      </c>
      <c r="X214" s="63">
        <v>44728</v>
      </c>
      <c r="Y214" s="64">
        <v>0.48958333333333331</v>
      </c>
      <c r="Z214" s="63">
        <v>44728</v>
      </c>
      <c r="AA214" s="64">
        <v>0.54166666666666663</v>
      </c>
      <c r="AB214" s="59" t="s">
        <v>173</v>
      </c>
      <c r="AC214" s="59" t="s">
        <v>370</v>
      </c>
      <c r="AD214" s="133"/>
      <c r="AE214" s="277">
        <v>44728</v>
      </c>
      <c r="AF214" s="278">
        <v>0.48958333333333331</v>
      </c>
      <c r="AG214" s="279">
        <v>44728</v>
      </c>
      <c r="AH214" s="278">
        <v>0.53819444444444442</v>
      </c>
      <c r="AI214" s="279">
        <v>44728</v>
      </c>
      <c r="AJ214" s="278">
        <v>0.50208333333333333</v>
      </c>
      <c r="AK214" s="279">
        <v>44728</v>
      </c>
      <c r="AL214" s="278">
        <v>0.49236111111111108</v>
      </c>
      <c r="AM214" s="280" t="s">
        <v>872</v>
      </c>
      <c r="AN214" s="280" t="s">
        <v>419</v>
      </c>
      <c r="AO214" s="138"/>
      <c r="AP214" s="66"/>
      <c r="AQ214" s="67"/>
      <c r="AR214" s="71" t="str">
        <f t="shared" ref="AR214" si="1350">IF(B214="X",IF(AN214="","Afectat sau NU?",IF(AN214="DA",IF(((AK214+AL214)-(AE214+AF214))*24&lt;-720,"Neinformat",((AK214+AL214)-(AE214+AF214))*24),"Nu a fost afectat producator/consumator")),"")</f>
        <v>Nu a fost afectat producator/consumator</v>
      </c>
      <c r="AS214" s="295" t="str">
        <f t="shared" ref="AS214" si="1351">IF(B214="X",IF(AN214="DA",IF(AR214&lt;6,LEN(TRIM(V214))-LEN(SUBSTITUTE(V214,CHAR(44),""))+1,0),"-"),"")</f>
        <v>-</v>
      </c>
      <c r="AT214" s="296" t="str">
        <f t="shared" ref="AT214" si="1352">IF(B214="X",IF(AN214="DA",LEN(TRIM(V214))-LEN(SUBSTITUTE(V214,CHAR(44),""))+1,"-"),"")</f>
        <v>-</v>
      </c>
      <c r="AU214" s="71" t="str">
        <f t="shared" ref="AU214" si="1353">IF(B214="X",IF(AN214="","Afectat sau NU?",IF(AN214="DA",IF(((AI214+AJ214)-(AE214+AF214))*24&lt;-720,"Neinformat",((AI214+AJ214)-(AE214+AF214))*24),"Nu a fost afectat producator/consumator")),"")</f>
        <v>Nu a fost afectat producator/consumator</v>
      </c>
      <c r="AV214" s="295" t="str">
        <f t="shared" ref="AV214" si="1354">IF(B214="X",IF(AN214="DA",IF(AU214&lt;6,LEN(TRIM(U214))-LEN(SUBSTITUTE(U214,CHAR(44),""))+1,0),"-"),"")</f>
        <v>-</v>
      </c>
      <c r="AW214" s="296" t="str">
        <f t="shared" ref="AW214" si="1355">IF(B214="X",IF(AN214="DA",LEN(TRIM(U214))-LEN(SUBSTITUTE(U214,CHAR(44),""))+1,"-"),"")</f>
        <v>-</v>
      </c>
      <c r="AX214" s="71" t="str">
        <f t="shared" ref="AX214" si="1356">IF(B214="X",IF(AN214="","Afectat sau NU?",IF(AN214="DA",((AG214+AH214)-(AE214+AF214))*24,"Nu a fost afectat producator/consumator")),"")</f>
        <v>Nu a fost afectat producator/consumator</v>
      </c>
      <c r="AY214" s="295" t="str">
        <f t="shared" ref="AY214" si="1357">IF(B214="X",IF(AN214="DA",IF(AX214&gt;24,IF(BA214="NU",0,LEN(TRIM(V214))-LEN(SUBSTITUTE(V214,CHAR(44),""))+1),0),"-"),"")</f>
        <v>-</v>
      </c>
      <c r="AZ214" s="296" t="str">
        <f t="shared" ref="AZ214" si="1358">IF(B214="X",IF(AN214="DA",IF(AX214&gt;24,LEN(TRIM(V214))-LEN(SUBSTITUTE(V214,CHAR(44),""))+1,0),"-"),"")</f>
        <v>-</v>
      </c>
      <c r="BA214" s="57"/>
      <c r="BB214" s="57"/>
      <c r="BC214" s="57"/>
      <c r="BD214" s="57"/>
      <c r="BE214" s="57"/>
      <c r="BF214" s="71" t="str">
        <f t="shared" ref="BF214" si="1359">IF(C214="X",IF(AN214="","Afectat sau NU?",IF(AN214="DA",IF(AK214="","Neinformat",NETWORKDAYS(AK214+AL214,AE214+AF214,$BS$2:$BS$14)-2),"Nu a fost afectat producator/consumator")),"")</f>
        <v/>
      </c>
      <c r="BG214" s="69" t="str">
        <f t="shared" ref="BG214" si="1360">IF(C214="X",IF(AN214="DA",IF(AND(BF214&gt;=5,AK214&lt;&gt;""),LEN(TRIM(V214))-LEN(SUBSTITUTE(V214,CHAR(44),""))+1,0),"-"),"")</f>
        <v/>
      </c>
      <c r="BH214" s="70" t="str">
        <f t="shared" ref="BH214" si="1361">IF(C214="X",IF(AN214="DA",LEN(TRIM(V214))-LEN(SUBSTITUTE(V214,CHAR(44),""))+1,"-"),"")</f>
        <v/>
      </c>
      <c r="BI214" s="71" t="str">
        <f t="shared" ref="BI214" si="1362">IF(C214="X",IF(AN214="","Afectat sau NU?",IF(AN214="DA",IF(AI214="","Neinformat",NETWORKDAYS(AI214+AJ214,AE214+AF214,$BS$2:$BS$14)-2),"Nu a fost afectat producator/consumator")),"")</f>
        <v/>
      </c>
      <c r="BJ214" s="69" t="str">
        <f t="shared" ref="BJ214" si="1363">IF(C214="X",IF(AN214="DA",IF(AND(BI214&gt;=5,AI214&lt;&gt;""),LEN(TRIM(U214))-LEN(SUBSTITUTE(U214,CHAR(44),""))+1,0),"-"),"")</f>
        <v/>
      </c>
      <c r="BK214" s="70" t="str">
        <f t="shared" ref="BK214" si="1364">IF(C214="X",IF(AN214="DA",LEN(TRIM(U214))-LEN(SUBSTITUTE(U214,CHAR(44),""))+1,"-"),"")</f>
        <v/>
      </c>
      <c r="BL214" s="71" t="str">
        <f t="shared" ref="BL214" si="1365">IF(C214="X",IF(AN214="","Afectat sau NU?",IF(AN214="DA",((AG214+AH214)-(Z214+AA214))*24,"Nu a fost afectat producator/consumator")),"")</f>
        <v/>
      </c>
      <c r="BM214" s="69" t="str">
        <f t="shared" ref="BM214" si="1366">IF(C214="X",IF(AN214&lt;&gt;"DA","-",IF(AND(AN214="DA",BL214&lt;=0),LEN(TRIM(V214))-LEN(SUBSTITUTE(V214,CHAR(44),""))+1+LEN(TRIM(U214))-LEN(SUBSTITUTE(U214,CHAR(44),""))+1,0)),"")</f>
        <v/>
      </c>
      <c r="BN214" s="70" t="str">
        <f t="shared" ref="BN214" si="1367">IF(C214="X",IF(AN214="DA",LEN(TRIM(V214))-LEN(SUBSTITUTE(V214,CHAR(44),""))+1+LEN(TRIM(U214))-LEN(SUBSTITUTE(U214,CHAR(44),""))+1,"-"),"")</f>
        <v/>
      </c>
    </row>
    <row r="215" spans="1:66" s="10" customFormat="1" ht="114.75" thickBot="1" x14ac:dyDescent="0.3">
      <c r="A215" s="125">
        <f t="shared" si="1232"/>
        <v>200</v>
      </c>
      <c r="B215" s="126" t="s">
        <v>81</v>
      </c>
      <c r="C215" s="126" t="s">
        <v>88</v>
      </c>
      <c r="D215" s="127" t="s">
        <v>876</v>
      </c>
      <c r="E215" s="126">
        <v>29010</v>
      </c>
      <c r="F215" s="126" t="s">
        <v>870</v>
      </c>
      <c r="G215" s="126" t="s">
        <v>818</v>
      </c>
      <c r="H215" s="128">
        <v>294117.40999999997</v>
      </c>
      <c r="I215" s="128">
        <v>672115.18</v>
      </c>
      <c r="J215" s="128">
        <v>294117.40999999997</v>
      </c>
      <c r="K215" s="128">
        <v>672115.18</v>
      </c>
      <c r="L215" s="126" t="s">
        <v>88</v>
      </c>
      <c r="M215" s="126" t="s">
        <v>88</v>
      </c>
      <c r="N215" s="126" t="s">
        <v>873</v>
      </c>
      <c r="O215" s="126" t="s">
        <v>870</v>
      </c>
      <c r="P215" s="126" t="s">
        <v>88</v>
      </c>
      <c r="Q215" s="126" t="s">
        <v>88</v>
      </c>
      <c r="R215" s="126" t="s">
        <v>88</v>
      </c>
      <c r="S215" s="126" t="s">
        <v>88</v>
      </c>
      <c r="T215" s="126" t="s">
        <v>113</v>
      </c>
      <c r="U215" s="126" t="s">
        <v>874</v>
      </c>
      <c r="V215" s="126" t="s">
        <v>401</v>
      </c>
      <c r="W215" s="129" t="s">
        <v>88</v>
      </c>
      <c r="X215" s="130">
        <v>44728</v>
      </c>
      <c r="Y215" s="131">
        <v>0.4236111111111111</v>
      </c>
      <c r="Z215" s="130">
        <v>44728</v>
      </c>
      <c r="AA215" s="131">
        <v>0.54166666666666663</v>
      </c>
      <c r="AB215" s="126" t="s">
        <v>173</v>
      </c>
      <c r="AC215" s="126" t="s">
        <v>370</v>
      </c>
      <c r="AD215" s="132"/>
      <c r="AE215" s="282">
        <v>44728</v>
      </c>
      <c r="AF215" s="283">
        <v>0.4236111111111111</v>
      </c>
      <c r="AG215" s="284">
        <v>44728</v>
      </c>
      <c r="AH215" s="283">
        <v>0.46875</v>
      </c>
      <c r="AI215" s="284">
        <v>44728</v>
      </c>
      <c r="AJ215" s="283">
        <v>0.4513888888888889</v>
      </c>
      <c r="AK215" s="284">
        <v>44728</v>
      </c>
      <c r="AL215" s="283">
        <v>0.42638888888888887</v>
      </c>
      <c r="AM215" s="285" t="s">
        <v>875</v>
      </c>
      <c r="AN215" s="285" t="s">
        <v>419</v>
      </c>
      <c r="AO215" s="260"/>
      <c r="AP215" s="261"/>
      <c r="AQ215" s="67"/>
      <c r="AR215" s="267" t="str">
        <f t="shared" ref="AR215:AR216" si="1368">IF(B215="X",IF(AN215="","Afectat sau NU?",IF(AN215="DA",IF(((AK215+AL215)-(AE215+AF215))*24&lt;-720,"Neinformat",((AK215+AL215)-(AE215+AF215))*24),"Nu a fost afectat producator/consumator")),"")</f>
        <v>Nu a fost afectat producator/consumator</v>
      </c>
      <c r="AS215" s="292" t="str">
        <f t="shared" ref="AS215:AS216" si="1369">IF(B215="X",IF(AN215="DA",IF(AR215&lt;6,LEN(TRIM(V215))-LEN(SUBSTITUTE(V215,CHAR(44),""))+1,0),"-"),"")</f>
        <v>-</v>
      </c>
      <c r="AT215" s="293" t="str">
        <f t="shared" ref="AT215:AT216" si="1370">IF(B215="X",IF(AN215="DA",LEN(TRIM(V215))-LEN(SUBSTITUTE(V215,CHAR(44),""))+1,"-"),"")</f>
        <v>-</v>
      </c>
      <c r="AU215" s="267" t="str">
        <f t="shared" ref="AU215:AU216" si="1371">IF(B215="X",IF(AN215="","Afectat sau NU?",IF(AN215="DA",IF(((AI215+AJ215)-(AE215+AF215))*24&lt;-720,"Neinformat",((AI215+AJ215)-(AE215+AF215))*24),"Nu a fost afectat producator/consumator")),"")</f>
        <v>Nu a fost afectat producator/consumator</v>
      </c>
      <c r="AV215" s="292" t="str">
        <f t="shared" ref="AV215:AV216" si="1372">IF(B215="X",IF(AN215="DA",IF(AU215&lt;6,LEN(TRIM(U215))-LEN(SUBSTITUTE(U215,CHAR(44),""))+1,0),"-"),"")</f>
        <v>-</v>
      </c>
      <c r="AW215" s="293" t="str">
        <f t="shared" ref="AW215:AW216" si="1373">IF(B215="X",IF(AN215="DA",LEN(TRIM(U215))-LEN(SUBSTITUTE(U215,CHAR(44),""))+1,"-"),"")</f>
        <v>-</v>
      </c>
      <c r="AX215" s="267" t="str">
        <f t="shared" ref="AX215:AX216" si="1374">IF(B215="X",IF(AN215="","Afectat sau NU?",IF(AN215="DA",((AG215+AH215)-(AE215+AF215))*24,"Nu a fost afectat producator/consumator")),"")</f>
        <v>Nu a fost afectat producator/consumator</v>
      </c>
      <c r="AY215" s="292" t="str">
        <f t="shared" ref="AY215:AY216" si="1375">IF(B215="X",IF(AN215="DA",IF(AX215&gt;24,IF(BA215="NU",0,LEN(TRIM(V215))-LEN(SUBSTITUTE(V215,CHAR(44),""))+1),0),"-"),"")</f>
        <v>-</v>
      </c>
      <c r="AZ215" s="293" t="str">
        <f t="shared" ref="AZ215:AZ216" si="1376">IF(B215="X",IF(AN215="DA",IF(AX215&gt;24,LEN(TRIM(V215))-LEN(SUBSTITUTE(V215,CHAR(44),""))+1,0),"-"),"")</f>
        <v>-</v>
      </c>
      <c r="BA215" s="57"/>
      <c r="BB215" s="57"/>
      <c r="BC215" s="57"/>
      <c r="BD215" s="57"/>
      <c r="BE215" s="57"/>
      <c r="BF215" s="267" t="str">
        <f t="shared" ref="BF215:BF216" si="1377">IF(C215="X",IF(AN215="","Afectat sau NU?",IF(AN215="DA",IF(AK215="","Neinformat",NETWORKDAYS(AK215+AL215,AE215+AF215,$BS$2:$BS$14)-2),"Nu a fost afectat producator/consumator")),"")</f>
        <v/>
      </c>
      <c r="BG215" s="263" t="str">
        <f t="shared" ref="BG215:BG216" si="1378">IF(C215="X",IF(AN215="DA",IF(AND(BF215&gt;=5,AK215&lt;&gt;""),LEN(TRIM(V215))-LEN(SUBSTITUTE(V215,CHAR(44),""))+1,0),"-"),"")</f>
        <v/>
      </c>
      <c r="BH215" s="264" t="str">
        <f t="shared" ref="BH215:BH216" si="1379">IF(C215="X",IF(AN215="DA",LEN(TRIM(V215))-LEN(SUBSTITUTE(V215,CHAR(44),""))+1,"-"),"")</f>
        <v/>
      </c>
      <c r="BI215" s="267" t="str">
        <f t="shared" ref="BI215:BI216" si="1380">IF(C215="X",IF(AN215="","Afectat sau NU?",IF(AN215="DA",IF(AI215="","Neinformat",NETWORKDAYS(AI215+AJ215,AE215+AF215,$BS$2:$BS$14)-2),"Nu a fost afectat producator/consumator")),"")</f>
        <v/>
      </c>
      <c r="BJ215" s="263" t="str">
        <f t="shared" ref="BJ215:BJ216" si="1381">IF(C215="X",IF(AN215="DA",IF(AND(BI215&gt;=5,AI215&lt;&gt;""),LEN(TRIM(U215))-LEN(SUBSTITUTE(U215,CHAR(44),""))+1,0),"-"),"")</f>
        <v/>
      </c>
      <c r="BK215" s="264" t="str">
        <f t="shared" ref="BK215:BK216" si="1382">IF(C215="X",IF(AN215="DA",LEN(TRIM(U215))-LEN(SUBSTITUTE(U215,CHAR(44),""))+1,"-"),"")</f>
        <v/>
      </c>
      <c r="BL215" s="267" t="str">
        <f t="shared" ref="BL215:BL216" si="1383">IF(C215="X",IF(AN215="","Afectat sau NU?",IF(AN215="DA",((AG215+AH215)-(Z215+AA215))*24,"Nu a fost afectat producator/consumator")),"")</f>
        <v/>
      </c>
      <c r="BM215" s="263" t="str">
        <f t="shared" ref="BM215:BM216" si="1384">IF(C215="X",IF(AN215&lt;&gt;"DA","-",IF(AND(AN215="DA",BL215&lt;=0),LEN(TRIM(V215))-LEN(SUBSTITUTE(V215,CHAR(44),""))+1+LEN(TRIM(U215))-LEN(SUBSTITUTE(U215,CHAR(44),""))+1,0)),"")</f>
        <v/>
      </c>
      <c r="BN215" s="264" t="str">
        <f t="shared" ref="BN215:BN216" si="1385">IF(C215="X",IF(AN215="DA",LEN(TRIM(V215))-LEN(SUBSTITUTE(V215,CHAR(44),""))+1+LEN(TRIM(U215))-LEN(SUBSTITUTE(U215,CHAR(44),""))+1,"-"),"")</f>
        <v/>
      </c>
    </row>
    <row r="216" spans="1:66" s="10" customFormat="1" ht="200.25" thickBot="1" x14ac:dyDescent="0.3">
      <c r="A216" s="139">
        <f t="shared" si="1232"/>
        <v>201</v>
      </c>
      <c r="B216" s="140" t="s">
        <v>81</v>
      </c>
      <c r="C216" s="140" t="s">
        <v>88</v>
      </c>
      <c r="D216" s="141" t="s">
        <v>879</v>
      </c>
      <c r="E216" s="140">
        <v>20304</v>
      </c>
      <c r="F216" s="140" t="s">
        <v>90</v>
      </c>
      <c r="G216" s="140" t="s">
        <v>90</v>
      </c>
      <c r="H216" s="150">
        <v>649064.16</v>
      </c>
      <c r="I216" s="150">
        <v>558509.76</v>
      </c>
      <c r="J216" s="150">
        <v>649064.16</v>
      </c>
      <c r="K216" s="150">
        <v>558509.76</v>
      </c>
      <c r="L216" s="140" t="s">
        <v>88</v>
      </c>
      <c r="M216" s="140" t="s">
        <v>88</v>
      </c>
      <c r="N216" s="140" t="s">
        <v>880</v>
      </c>
      <c r="O216" s="140" t="s">
        <v>881</v>
      </c>
      <c r="P216" s="140" t="s">
        <v>88</v>
      </c>
      <c r="Q216" s="140" t="s">
        <v>88</v>
      </c>
      <c r="R216" s="140" t="s">
        <v>88</v>
      </c>
      <c r="S216" s="140" t="s">
        <v>88</v>
      </c>
      <c r="T216" s="126" t="s">
        <v>113</v>
      </c>
      <c r="U216" s="126" t="s">
        <v>841</v>
      </c>
      <c r="V216" s="140" t="s">
        <v>142</v>
      </c>
      <c r="W216" s="149" t="s">
        <v>88</v>
      </c>
      <c r="X216" s="142">
        <v>44731</v>
      </c>
      <c r="Y216" s="143">
        <v>0.375</v>
      </c>
      <c r="Z216" s="142">
        <v>44731</v>
      </c>
      <c r="AA216" s="143">
        <v>0.41666666666666669</v>
      </c>
      <c r="AB216" s="140" t="s">
        <v>90</v>
      </c>
      <c r="AC216" s="140" t="s">
        <v>370</v>
      </c>
      <c r="AD216" s="163"/>
      <c r="AE216" s="269">
        <v>44731</v>
      </c>
      <c r="AF216" s="270">
        <v>0.375</v>
      </c>
      <c r="AG216" s="271">
        <v>44731</v>
      </c>
      <c r="AH216" s="270">
        <v>0.3888888888888889</v>
      </c>
      <c r="AI216" s="271">
        <v>44731</v>
      </c>
      <c r="AJ216" s="270">
        <v>0.3888888888888889</v>
      </c>
      <c r="AK216" s="271">
        <v>44731</v>
      </c>
      <c r="AL216" s="270">
        <v>0.38194444444444442</v>
      </c>
      <c r="AM216" s="272" t="s">
        <v>882</v>
      </c>
      <c r="AN216" s="272" t="s">
        <v>372</v>
      </c>
      <c r="AO216" s="147"/>
      <c r="AP216" s="148"/>
      <c r="AQ216" s="67"/>
      <c r="AR216" s="98">
        <f t="shared" si="1368"/>
        <v>0.16666666668606922</v>
      </c>
      <c r="AS216" s="313">
        <f t="shared" si="1369"/>
        <v>1</v>
      </c>
      <c r="AT216" s="314">
        <f t="shared" si="1370"/>
        <v>1</v>
      </c>
      <c r="AU216" s="98">
        <f t="shared" si="1371"/>
        <v>0.33333333337213844</v>
      </c>
      <c r="AV216" s="313">
        <f t="shared" si="1372"/>
        <v>42</v>
      </c>
      <c r="AW216" s="314">
        <f t="shared" si="1373"/>
        <v>42</v>
      </c>
      <c r="AX216" s="98">
        <f t="shared" si="1374"/>
        <v>0.33333333337213844</v>
      </c>
      <c r="AY216" s="313">
        <f t="shared" si="1375"/>
        <v>0</v>
      </c>
      <c r="AZ216" s="314">
        <f t="shared" si="1376"/>
        <v>0</v>
      </c>
      <c r="BA216" s="57"/>
      <c r="BB216" s="57"/>
      <c r="BC216" s="57"/>
      <c r="BD216" s="57"/>
      <c r="BE216" s="57"/>
      <c r="BF216" s="98" t="str">
        <f t="shared" si="1377"/>
        <v/>
      </c>
      <c r="BG216" s="96" t="str">
        <f t="shared" si="1378"/>
        <v/>
      </c>
      <c r="BH216" s="97" t="str">
        <f t="shared" si="1379"/>
        <v/>
      </c>
      <c r="BI216" s="98" t="str">
        <f t="shared" si="1380"/>
        <v/>
      </c>
      <c r="BJ216" s="96" t="str">
        <f t="shared" si="1381"/>
        <v/>
      </c>
      <c r="BK216" s="97" t="str">
        <f t="shared" si="1382"/>
        <v/>
      </c>
      <c r="BL216" s="98" t="str">
        <f t="shared" si="1383"/>
        <v/>
      </c>
      <c r="BM216" s="96" t="str">
        <f t="shared" si="1384"/>
        <v/>
      </c>
      <c r="BN216" s="97" t="str">
        <f t="shared" si="1385"/>
        <v/>
      </c>
    </row>
    <row r="217" spans="1:66" s="10" customFormat="1" ht="200.25" thickBot="1" x14ac:dyDescent="0.3">
      <c r="A217" s="139">
        <f t="shared" si="1232"/>
        <v>202</v>
      </c>
      <c r="B217" s="140" t="s">
        <v>81</v>
      </c>
      <c r="C217" s="140" t="s">
        <v>88</v>
      </c>
      <c r="D217" s="141" t="s">
        <v>885</v>
      </c>
      <c r="E217" s="140">
        <v>9468</v>
      </c>
      <c r="F217" s="140" t="s">
        <v>883</v>
      </c>
      <c r="G217" s="140" t="s">
        <v>200</v>
      </c>
      <c r="H217" s="150">
        <v>231295.85</v>
      </c>
      <c r="I217" s="150">
        <v>563235.91</v>
      </c>
      <c r="J217" s="150">
        <v>231295.85</v>
      </c>
      <c r="K217" s="150">
        <v>563235.91</v>
      </c>
      <c r="L217" s="140" t="s">
        <v>88</v>
      </c>
      <c r="M217" s="140" t="s">
        <v>88</v>
      </c>
      <c r="N217" s="140" t="s">
        <v>624</v>
      </c>
      <c r="O217" s="140" t="s">
        <v>625</v>
      </c>
      <c r="P217" s="140" t="s">
        <v>88</v>
      </c>
      <c r="Q217" s="140" t="s">
        <v>88</v>
      </c>
      <c r="R217" s="140" t="s">
        <v>88</v>
      </c>
      <c r="S217" s="140" t="s">
        <v>88</v>
      </c>
      <c r="T217" s="126" t="s">
        <v>113</v>
      </c>
      <c r="U217" s="126" t="s">
        <v>841</v>
      </c>
      <c r="V217" s="140" t="s">
        <v>142</v>
      </c>
      <c r="W217" s="149" t="s">
        <v>88</v>
      </c>
      <c r="X217" s="142">
        <v>44733</v>
      </c>
      <c r="Y217" s="143">
        <v>0.56944444444444442</v>
      </c>
      <c r="Z217" s="142">
        <v>44733</v>
      </c>
      <c r="AA217" s="143">
        <v>0.79166666666666663</v>
      </c>
      <c r="AB217" s="140" t="s">
        <v>200</v>
      </c>
      <c r="AC217" s="140" t="s">
        <v>370</v>
      </c>
      <c r="AD217" s="163"/>
      <c r="AE217" s="269">
        <v>44733</v>
      </c>
      <c r="AF217" s="270">
        <v>0.56944444444444442</v>
      </c>
      <c r="AG217" s="271">
        <v>44733</v>
      </c>
      <c r="AH217" s="270">
        <v>0.78472222222222221</v>
      </c>
      <c r="AI217" s="271">
        <v>44733</v>
      </c>
      <c r="AJ217" s="270">
        <v>0.59097222222222223</v>
      </c>
      <c r="AK217" s="271">
        <v>44733</v>
      </c>
      <c r="AL217" s="270">
        <v>0.58680555555555558</v>
      </c>
      <c r="AM217" s="272" t="s">
        <v>884</v>
      </c>
      <c r="AN217" s="272" t="s">
        <v>419</v>
      </c>
      <c r="AO217" s="147"/>
      <c r="AP217" s="148"/>
      <c r="AQ217" s="67"/>
      <c r="AR217" s="98" t="str">
        <f t="shared" ref="AR217" si="1386">IF(B217="X",IF(AN217="","Afectat sau NU?",IF(AN217="DA",IF(((AK217+AL217)-(AE217+AF217))*24&lt;-720,"Neinformat",((AK217+AL217)-(AE217+AF217))*24),"Nu a fost afectat producator/consumator")),"")</f>
        <v>Nu a fost afectat producator/consumator</v>
      </c>
      <c r="AS217" s="313" t="str">
        <f t="shared" ref="AS217" si="1387">IF(B217="X",IF(AN217="DA",IF(AR217&lt;6,LEN(TRIM(V217))-LEN(SUBSTITUTE(V217,CHAR(44),""))+1,0),"-"),"")</f>
        <v>-</v>
      </c>
      <c r="AT217" s="314" t="str">
        <f t="shared" ref="AT217" si="1388">IF(B217="X",IF(AN217="DA",LEN(TRIM(V217))-LEN(SUBSTITUTE(V217,CHAR(44),""))+1,"-"),"")</f>
        <v>-</v>
      </c>
      <c r="AU217" s="98" t="str">
        <f t="shared" ref="AU217" si="1389">IF(B217="X",IF(AN217="","Afectat sau NU?",IF(AN217="DA",IF(((AI217+AJ217)-(AE217+AF217))*24&lt;-720,"Neinformat",((AI217+AJ217)-(AE217+AF217))*24),"Nu a fost afectat producator/consumator")),"")</f>
        <v>Nu a fost afectat producator/consumator</v>
      </c>
      <c r="AV217" s="313" t="str">
        <f t="shared" ref="AV217" si="1390">IF(B217="X",IF(AN217="DA",IF(AU217&lt;6,LEN(TRIM(U217))-LEN(SUBSTITUTE(U217,CHAR(44),""))+1,0),"-"),"")</f>
        <v>-</v>
      </c>
      <c r="AW217" s="314" t="str">
        <f t="shared" ref="AW217" si="1391">IF(B217="X",IF(AN217="DA",LEN(TRIM(U217))-LEN(SUBSTITUTE(U217,CHAR(44),""))+1,"-"),"")</f>
        <v>-</v>
      </c>
      <c r="AX217" s="98" t="str">
        <f t="shared" ref="AX217" si="1392">IF(B217="X",IF(AN217="","Afectat sau NU?",IF(AN217="DA",((AG217+AH217)-(AE217+AF217))*24,"Nu a fost afectat producator/consumator")),"")</f>
        <v>Nu a fost afectat producator/consumator</v>
      </c>
      <c r="AY217" s="313" t="str">
        <f t="shared" ref="AY217" si="1393">IF(B217="X",IF(AN217="DA",IF(AX217&gt;24,IF(BA217="NU",0,LEN(TRIM(V217))-LEN(SUBSTITUTE(V217,CHAR(44),""))+1),0),"-"),"")</f>
        <v>-</v>
      </c>
      <c r="AZ217" s="314" t="str">
        <f t="shared" ref="AZ217" si="1394">IF(B217="X",IF(AN217="DA",IF(AX217&gt;24,LEN(TRIM(V217))-LEN(SUBSTITUTE(V217,CHAR(44),""))+1,0),"-"),"")</f>
        <v>-</v>
      </c>
      <c r="BA217" s="57"/>
      <c r="BB217" s="57"/>
      <c r="BC217" s="57"/>
      <c r="BD217" s="57"/>
      <c r="BE217" s="57"/>
      <c r="BF217" s="98" t="str">
        <f t="shared" ref="BF217" si="1395">IF(C217="X",IF(AN217="","Afectat sau NU?",IF(AN217="DA",IF(AK217="","Neinformat",NETWORKDAYS(AK217+AL217,AE217+AF217,$BS$2:$BS$14)-2),"Nu a fost afectat producator/consumator")),"")</f>
        <v/>
      </c>
      <c r="BG217" s="96" t="str">
        <f t="shared" ref="BG217" si="1396">IF(C217="X",IF(AN217="DA",IF(AND(BF217&gt;=5,AK217&lt;&gt;""),LEN(TRIM(V217))-LEN(SUBSTITUTE(V217,CHAR(44),""))+1,0),"-"),"")</f>
        <v/>
      </c>
      <c r="BH217" s="97" t="str">
        <f t="shared" ref="BH217" si="1397">IF(C217="X",IF(AN217="DA",LEN(TRIM(V217))-LEN(SUBSTITUTE(V217,CHAR(44),""))+1,"-"),"")</f>
        <v/>
      </c>
      <c r="BI217" s="98" t="str">
        <f t="shared" ref="BI217" si="1398">IF(C217="X",IF(AN217="","Afectat sau NU?",IF(AN217="DA",IF(AI217="","Neinformat",NETWORKDAYS(AI217+AJ217,AE217+AF217,$BS$2:$BS$14)-2),"Nu a fost afectat producator/consumator")),"")</f>
        <v/>
      </c>
      <c r="BJ217" s="96" t="str">
        <f t="shared" ref="BJ217" si="1399">IF(C217="X",IF(AN217="DA",IF(AND(BI217&gt;=5,AI217&lt;&gt;""),LEN(TRIM(U217))-LEN(SUBSTITUTE(U217,CHAR(44),""))+1,0),"-"),"")</f>
        <v/>
      </c>
      <c r="BK217" s="97" t="str">
        <f t="shared" ref="BK217" si="1400">IF(C217="X",IF(AN217="DA",LEN(TRIM(U217))-LEN(SUBSTITUTE(U217,CHAR(44),""))+1,"-"),"")</f>
        <v/>
      </c>
      <c r="BL217" s="98" t="str">
        <f t="shared" ref="BL217" si="1401">IF(C217="X",IF(AN217="","Afectat sau NU?",IF(AN217="DA",((AG217+AH217)-(Z217+AA217))*24,"Nu a fost afectat producator/consumator")),"")</f>
        <v/>
      </c>
      <c r="BM217" s="96" t="str">
        <f t="shared" ref="BM217" si="1402">IF(C217="X",IF(AN217&lt;&gt;"DA","-",IF(AND(AN217="DA",BL217&lt;=0),LEN(TRIM(V217))-LEN(SUBSTITUTE(V217,CHAR(44),""))+1+LEN(TRIM(U217))-LEN(SUBSTITUTE(U217,CHAR(44),""))+1,0)),"")</f>
        <v/>
      </c>
      <c r="BN217" s="97" t="str">
        <f t="shared" ref="BN217" si="1403">IF(C217="X",IF(AN217="DA",LEN(TRIM(V217))-LEN(SUBSTITUTE(V217,CHAR(44),""))+1+LEN(TRIM(U217))-LEN(SUBSTITUTE(U217,CHAR(44),""))+1,"-"),"")</f>
        <v/>
      </c>
    </row>
    <row r="218" spans="1:66" s="10" customFormat="1" ht="214.5" thickBot="1" x14ac:dyDescent="0.3">
      <c r="A218" s="139">
        <f t="shared" si="1232"/>
        <v>203</v>
      </c>
      <c r="B218" s="140" t="s">
        <v>81</v>
      </c>
      <c r="C218" s="140" t="s">
        <v>88</v>
      </c>
      <c r="D218" s="141" t="s">
        <v>886</v>
      </c>
      <c r="E218" s="140">
        <v>75828</v>
      </c>
      <c r="F218" s="140" t="s">
        <v>783</v>
      </c>
      <c r="G218" s="140" t="s">
        <v>479</v>
      </c>
      <c r="H218" s="150">
        <v>677419.66</v>
      </c>
      <c r="I218" s="150">
        <v>506159.21</v>
      </c>
      <c r="J218" s="150">
        <v>677419.66</v>
      </c>
      <c r="K218" s="150">
        <v>506159.21</v>
      </c>
      <c r="L218" s="140" t="s">
        <v>88</v>
      </c>
      <c r="M218" s="140" t="s">
        <v>88</v>
      </c>
      <c r="N218" s="140" t="s">
        <v>784</v>
      </c>
      <c r="O218" s="140" t="s">
        <v>785</v>
      </c>
      <c r="P218" s="140" t="s">
        <v>88</v>
      </c>
      <c r="Q218" s="140" t="s">
        <v>88</v>
      </c>
      <c r="R218" s="140" t="s">
        <v>88</v>
      </c>
      <c r="S218" s="140" t="s">
        <v>88</v>
      </c>
      <c r="T218" s="126" t="s">
        <v>113</v>
      </c>
      <c r="U218" s="126" t="s">
        <v>834</v>
      </c>
      <c r="V218" s="140" t="s">
        <v>123</v>
      </c>
      <c r="W218" s="149" t="s">
        <v>88</v>
      </c>
      <c r="X218" s="142">
        <v>44733</v>
      </c>
      <c r="Y218" s="143">
        <v>0.29166666666666669</v>
      </c>
      <c r="Z218" s="142">
        <v>44734</v>
      </c>
      <c r="AA218" s="143">
        <v>0.64583333333333337</v>
      </c>
      <c r="AB218" s="140" t="s">
        <v>481</v>
      </c>
      <c r="AC218" s="140" t="s">
        <v>370</v>
      </c>
      <c r="AD218" s="163"/>
      <c r="AE218" s="269">
        <v>44733</v>
      </c>
      <c r="AF218" s="270">
        <v>0.29166666666666669</v>
      </c>
      <c r="AG218" s="271">
        <v>44734</v>
      </c>
      <c r="AH218" s="270">
        <v>0.54166666666666663</v>
      </c>
      <c r="AI218" s="271">
        <v>44733</v>
      </c>
      <c r="AJ218" s="270">
        <v>0.32430555555555557</v>
      </c>
      <c r="AK218" s="271">
        <v>44733</v>
      </c>
      <c r="AL218" s="270">
        <v>0.30902777777777779</v>
      </c>
      <c r="AM218" s="272" t="s">
        <v>887</v>
      </c>
      <c r="AN218" s="272" t="s">
        <v>372</v>
      </c>
      <c r="AO218" s="147"/>
      <c r="AP218" s="148"/>
      <c r="AQ218" s="67"/>
      <c r="AR218" s="98">
        <f t="shared" ref="AR218" si="1404">IF(B218="X",IF(AN218="","Afectat sau NU?",IF(AN218="DA",IF(((AK218+AL218)-(AE218+AF218))*24&lt;-720,"Neinformat",((AK218+AL218)-(AE218+AF218))*24),"Nu a fost afectat producator/consumator")),"")</f>
        <v>0.41666666680248454</v>
      </c>
      <c r="AS218" s="313">
        <f t="shared" ref="AS218" si="1405">IF(B218="X",IF(AN218="DA",IF(AR218&lt;6,LEN(TRIM(V218))-LEN(SUBSTITUTE(V218,CHAR(44),""))+1,0),"-"),"")</f>
        <v>1</v>
      </c>
      <c r="AT218" s="314">
        <f t="shared" ref="AT218" si="1406">IF(B218="X",IF(AN218="DA",LEN(TRIM(V218))-LEN(SUBSTITUTE(V218,CHAR(44),""))+1,"-"),"")</f>
        <v>1</v>
      </c>
      <c r="AU218" s="98">
        <f t="shared" ref="AU218" si="1407">IF(B218="X",IF(AN218="","Afectat sau NU?",IF(AN218="DA",IF(((AI218+AJ218)-(AE218+AF218))*24&lt;-720,"Neinformat",((AI218+AJ218)-(AE218+AF218))*24),"Nu a fost afectat producator/consumator")),"")</f>
        <v>0.78333333344198763</v>
      </c>
      <c r="AV218" s="313">
        <f t="shared" ref="AV218" si="1408">IF(B218="X",IF(AN218="DA",IF(AU218&lt;6,LEN(TRIM(U218))-LEN(SUBSTITUTE(U218,CHAR(44),""))+1,0),"-"),"")</f>
        <v>41</v>
      </c>
      <c r="AW218" s="314">
        <f t="shared" ref="AW218" si="1409">IF(B218="X",IF(AN218="DA",LEN(TRIM(U218))-LEN(SUBSTITUTE(U218,CHAR(44),""))+1,"-"),"")</f>
        <v>41</v>
      </c>
      <c r="AX218" s="98">
        <f t="shared" ref="AX218" si="1410">IF(B218="X",IF(AN218="","Afectat sau NU?",IF(AN218="DA",((AG218+AH218)-(AE218+AF218))*24,"Nu a fost afectat producator/consumator")),"")</f>
        <v>30</v>
      </c>
      <c r="AY218" s="313">
        <f t="shared" ref="AY218" si="1411">IF(B218="X",IF(AN218="DA",IF(AX218&gt;24,IF(BA218="NU",0,LEN(TRIM(V218))-LEN(SUBSTITUTE(V218,CHAR(44),""))+1),0),"-"),"")</f>
        <v>1</v>
      </c>
      <c r="AZ218" s="314">
        <f t="shared" ref="AZ218" si="1412">IF(B218="X",IF(AN218="DA",IF(AX218&gt;24,LEN(TRIM(V218))-LEN(SUBSTITUTE(V218,CHAR(44),""))+1,0),"-"),"")</f>
        <v>1</v>
      </c>
      <c r="BA218" s="57" t="s">
        <v>372</v>
      </c>
      <c r="BB218" s="57"/>
      <c r="BC218" s="57"/>
      <c r="BD218" s="57"/>
      <c r="BE218" s="57"/>
      <c r="BF218" s="98" t="str">
        <f t="shared" ref="BF218" si="1413">IF(C218="X",IF(AN218="","Afectat sau NU?",IF(AN218="DA",IF(AK218="","Neinformat",NETWORKDAYS(AK218+AL218,AE218+AF218,$BS$2:$BS$14)-2),"Nu a fost afectat producator/consumator")),"")</f>
        <v/>
      </c>
      <c r="BG218" s="96" t="str">
        <f t="shared" ref="BG218" si="1414">IF(C218="X",IF(AN218="DA",IF(AND(BF218&gt;=5,AK218&lt;&gt;""),LEN(TRIM(V218))-LEN(SUBSTITUTE(V218,CHAR(44),""))+1,0),"-"),"")</f>
        <v/>
      </c>
      <c r="BH218" s="97" t="str">
        <f t="shared" ref="BH218" si="1415">IF(C218="X",IF(AN218="DA",LEN(TRIM(V218))-LEN(SUBSTITUTE(V218,CHAR(44),""))+1,"-"),"")</f>
        <v/>
      </c>
      <c r="BI218" s="98" t="str">
        <f t="shared" ref="BI218" si="1416">IF(C218="X",IF(AN218="","Afectat sau NU?",IF(AN218="DA",IF(AI218="","Neinformat",NETWORKDAYS(AI218+AJ218,AE218+AF218,$BS$2:$BS$14)-2),"Nu a fost afectat producator/consumator")),"")</f>
        <v/>
      </c>
      <c r="BJ218" s="96" t="str">
        <f t="shared" ref="BJ218" si="1417">IF(C218="X",IF(AN218="DA",IF(AND(BI218&gt;=5,AI218&lt;&gt;""),LEN(TRIM(U218))-LEN(SUBSTITUTE(U218,CHAR(44),""))+1,0),"-"),"")</f>
        <v/>
      </c>
      <c r="BK218" s="97" t="str">
        <f t="shared" ref="BK218" si="1418">IF(C218="X",IF(AN218="DA",LEN(TRIM(U218))-LEN(SUBSTITUTE(U218,CHAR(44),""))+1,"-"),"")</f>
        <v/>
      </c>
      <c r="BL218" s="98" t="str">
        <f t="shared" ref="BL218" si="1419">IF(C218="X",IF(AN218="","Afectat sau NU?",IF(AN218="DA",((AG218+AH218)-(Z218+AA218))*24,"Nu a fost afectat producator/consumator")),"")</f>
        <v/>
      </c>
      <c r="BM218" s="96" t="str">
        <f t="shared" ref="BM218" si="1420">IF(C218="X",IF(AN218&lt;&gt;"DA","-",IF(AND(AN218="DA",BL218&lt;=0),LEN(TRIM(V218))-LEN(SUBSTITUTE(V218,CHAR(44),""))+1+LEN(TRIM(U218))-LEN(SUBSTITUTE(U218,CHAR(44),""))+1,0)),"")</f>
        <v/>
      </c>
      <c r="BN218" s="97" t="str">
        <f t="shared" ref="BN218" si="1421">IF(C218="X",IF(AN218="DA",LEN(TRIM(V218))-LEN(SUBSTITUTE(V218,CHAR(44),""))+1+LEN(TRIM(U218))-LEN(SUBSTITUTE(U218,CHAR(44),""))+1,"-"),"")</f>
        <v/>
      </c>
    </row>
    <row r="219" spans="1:66" s="10" customFormat="1" ht="114.75" thickBot="1" x14ac:dyDescent="0.3">
      <c r="A219" s="139">
        <f t="shared" si="1232"/>
        <v>204</v>
      </c>
      <c r="B219" s="140" t="s">
        <v>81</v>
      </c>
      <c r="C219" s="140" t="s">
        <v>88</v>
      </c>
      <c r="D219" s="141" t="s">
        <v>888</v>
      </c>
      <c r="E219" s="140">
        <v>9547</v>
      </c>
      <c r="F219" s="140" t="s">
        <v>889</v>
      </c>
      <c r="G219" s="140" t="s">
        <v>200</v>
      </c>
      <c r="H219" s="150">
        <v>256278.9</v>
      </c>
      <c r="I219" s="150">
        <v>552609.19999999995</v>
      </c>
      <c r="J219" s="150">
        <v>256278.9</v>
      </c>
      <c r="K219" s="150">
        <v>552609.19999999995</v>
      </c>
      <c r="L219" s="140" t="s">
        <v>88</v>
      </c>
      <c r="M219" s="140" t="s">
        <v>88</v>
      </c>
      <c r="N219" s="140" t="s">
        <v>890</v>
      </c>
      <c r="O219" s="140" t="s">
        <v>889</v>
      </c>
      <c r="P219" s="140" t="s">
        <v>88</v>
      </c>
      <c r="Q219" s="140" t="s">
        <v>88</v>
      </c>
      <c r="R219" s="140" t="s">
        <v>88</v>
      </c>
      <c r="S219" s="140" t="s">
        <v>88</v>
      </c>
      <c r="T219" s="126" t="s">
        <v>113</v>
      </c>
      <c r="U219" s="126" t="s">
        <v>874</v>
      </c>
      <c r="V219" s="140" t="s">
        <v>401</v>
      </c>
      <c r="W219" s="149" t="s">
        <v>88</v>
      </c>
      <c r="X219" s="142">
        <v>44734</v>
      </c>
      <c r="Y219" s="143">
        <v>0.40277777777777773</v>
      </c>
      <c r="Z219" s="142">
        <v>44734</v>
      </c>
      <c r="AA219" s="143">
        <v>0.79166666666666663</v>
      </c>
      <c r="AB219" s="140" t="s">
        <v>200</v>
      </c>
      <c r="AC219" s="140" t="s">
        <v>370</v>
      </c>
      <c r="AD219" s="163"/>
      <c r="AE219" s="269">
        <v>44734</v>
      </c>
      <c r="AF219" s="270">
        <v>0.40277777777777773</v>
      </c>
      <c r="AG219" s="271">
        <v>44734</v>
      </c>
      <c r="AH219" s="270">
        <v>0.64583333333333337</v>
      </c>
      <c r="AI219" s="271">
        <v>44734</v>
      </c>
      <c r="AJ219" s="270">
        <v>0.49236111111111108</v>
      </c>
      <c r="AK219" s="271">
        <v>44734</v>
      </c>
      <c r="AL219" s="270">
        <v>0.48472222222222222</v>
      </c>
      <c r="AM219" s="272" t="s">
        <v>891</v>
      </c>
      <c r="AN219" s="272" t="s">
        <v>372</v>
      </c>
      <c r="AO219" s="147"/>
      <c r="AP219" s="148"/>
      <c r="AQ219" s="67"/>
      <c r="AR219" s="98">
        <f t="shared" ref="AR219" si="1422">IF(B219="X",IF(AN219="","Afectat sau NU?",IF(AN219="DA",IF(((AK219+AL219)-(AE219+AF219))*24&lt;-720,"Neinformat",((AK219+AL219)-(AE219+AF219))*24),"Nu a fost afectat producator/consumator")),"")</f>
        <v>1.96666666661622</v>
      </c>
      <c r="AS219" s="313">
        <f t="shared" ref="AS219" si="1423">IF(B219="X",IF(AN219="DA",IF(AR219&lt;6,LEN(TRIM(V219))-LEN(SUBSTITUTE(V219,CHAR(44),""))+1,0),"-"),"")</f>
        <v>1</v>
      </c>
      <c r="AT219" s="314">
        <f t="shared" ref="AT219" si="1424">IF(B219="X",IF(AN219="DA",LEN(TRIM(V219))-LEN(SUBSTITUTE(V219,CHAR(44),""))+1,"-"),"")</f>
        <v>1</v>
      </c>
      <c r="AU219" s="98">
        <f t="shared" ref="AU219" si="1425">IF(B219="X",IF(AN219="","Afectat sau NU?",IF(AN219="DA",IF(((AI219+AJ219)-(AE219+AF219))*24&lt;-720,"Neinformat",((AI219+AJ219)-(AE219+AF219))*24),"Nu a fost afectat producator/consumator")),"")</f>
        <v>2.1499999998486601</v>
      </c>
      <c r="AV219" s="313">
        <f t="shared" ref="AV219" si="1426">IF(B219="X",IF(AN219="DA",IF(AU219&lt;6,LEN(TRIM(U219))-LEN(SUBSTITUTE(U219,CHAR(44),""))+1,0),"-"),"")</f>
        <v>24</v>
      </c>
      <c r="AW219" s="314">
        <f t="shared" ref="AW219" si="1427">IF(B219="X",IF(AN219="DA",LEN(TRIM(U219))-LEN(SUBSTITUTE(U219,CHAR(44),""))+1,"-"),"")</f>
        <v>24</v>
      </c>
      <c r="AX219" s="98">
        <f t="shared" ref="AX219" si="1428">IF(B219="X",IF(AN219="","Afectat sau NU?",IF(AN219="DA",((AG219+AH219)-(AE219+AF219))*24,"Nu a fost afectat producator/consumator")),"")</f>
        <v>5.8333333333139308</v>
      </c>
      <c r="AY219" s="313">
        <f t="shared" ref="AY219" si="1429">IF(B219="X",IF(AN219="DA",IF(AX219&gt;24,IF(BA219="NU",0,LEN(TRIM(V219))-LEN(SUBSTITUTE(V219,CHAR(44),""))+1),0),"-"),"")</f>
        <v>0</v>
      </c>
      <c r="AZ219" s="314">
        <f t="shared" ref="AZ219" si="1430">IF(B219="X",IF(AN219="DA",IF(AX219&gt;24,LEN(TRIM(V219))-LEN(SUBSTITUTE(V219,CHAR(44),""))+1,0),"-"),"")</f>
        <v>0</v>
      </c>
      <c r="BA219" s="57"/>
      <c r="BB219" s="57"/>
      <c r="BC219" s="57"/>
      <c r="BD219" s="57"/>
      <c r="BE219" s="57"/>
      <c r="BF219" s="98" t="str">
        <f t="shared" ref="BF219" si="1431">IF(C219="X",IF(AN219="","Afectat sau NU?",IF(AN219="DA",IF(AK219="","Neinformat",NETWORKDAYS(AK219+AL219,AE219+AF219,$BS$2:$BS$14)-2),"Nu a fost afectat producator/consumator")),"")</f>
        <v/>
      </c>
      <c r="BG219" s="96" t="str">
        <f t="shared" ref="BG219" si="1432">IF(C219="X",IF(AN219="DA",IF(AND(BF219&gt;=5,AK219&lt;&gt;""),LEN(TRIM(V219))-LEN(SUBSTITUTE(V219,CHAR(44),""))+1,0),"-"),"")</f>
        <v/>
      </c>
      <c r="BH219" s="97" t="str">
        <f t="shared" ref="BH219" si="1433">IF(C219="X",IF(AN219="DA",LEN(TRIM(V219))-LEN(SUBSTITUTE(V219,CHAR(44),""))+1,"-"),"")</f>
        <v/>
      </c>
      <c r="BI219" s="98" t="str">
        <f t="shared" ref="BI219" si="1434">IF(C219="X",IF(AN219="","Afectat sau NU?",IF(AN219="DA",IF(AI219="","Neinformat",NETWORKDAYS(AI219+AJ219,AE219+AF219,$BS$2:$BS$14)-2),"Nu a fost afectat producator/consumator")),"")</f>
        <v/>
      </c>
      <c r="BJ219" s="96" t="str">
        <f t="shared" ref="BJ219" si="1435">IF(C219="X",IF(AN219="DA",IF(AND(BI219&gt;=5,AI219&lt;&gt;""),LEN(TRIM(U219))-LEN(SUBSTITUTE(U219,CHAR(44),""))+1,0),"-"),"")</f>
        <v/>
      </c>
      <c r="BK219" s="97" t="str">
        <f t="shared" ref="BK219" si="1436">IF(C219="X",IF(AN219="DA",LEN(TRIM(U219))-LEN(SUBSTITUTE(U219,CHAR(44),""))+1,"-"),"")</f>
        <v/>
      </c>
      <c r="BL219" s="98" t="str">
        <f t="shared" ref="BL219" si="1437">IF(C219="X",IF(AN219="","Afectat sau NU?",IF(AN219="DA",((AG219+AH219)-(Z219+AA219))*24,"Nu a fost afectat producator/consumator")),"")</f>
        <v/>
      </c>
      <c r="BM219" s="96" t="str">
        <f t="shared" ref="BM219" si="1438">IF(C219="X",IF(AN219&lt;&gt;"DA","-",IF(AND(AN219="DA",BL219&lt;=0),LEN(TRIM(V219))-LEN(SUBSTITUTE(V219,CHAR(44),""))+1+LEN(TRIM(U219))-LEN(SUBSTITUTE(U219,CHAR(44),""))+1,0)),"")</f>
        <v/>
      </c>
      <c r="BN219" s="97" t="str">
        <f t="shared" ref="BN219" si="1439">IF(C219="X",IF(AN219="DA",LEN(TRIM(V219))-LEN(SUBSTITUTE(V219,CHAR(44),""))+1+LEN(TRIM(U219))-LEN(SUBSTITUTE(U219,CHAR(44),""))+1,"-"),"")</f>
        <v/>
      </c>
    </row>
    <row r="220" spans="1:66" s="10" customFormat="1" ht="114.75" thickBot="1" x14ac:dyDescent="0.3">
      <c r="A220" s="139">
        <f t="shared" si="1232"/>
        <v>205</v>
      </c>
      <c r="B220" s="140" t="s">
        <v>81</v>
      </c>
      <c r="C220" s="140" t="s">
        <v>88</v>
      </c>
      <c r="D220" s="141" t="s">
        <v>892</v>
      </c>
      <c r="E220" s="140">
        <v>9663</v>
      </c>
      <c r="F220" s="140" t="s">
        <v>893</v>
      </c>
      <c r="G220" s="140" t="s">
        <v>200</v>
      </c>
      <c r="H220" s="150">
        <v>244618.61</v>
      </c>
      <c r="I220" s="150">
        <v>542247.59</v>
      </c>
      <c r="J220" s="150">
        <v>244618.61</v>
      </c>
      <c r="K220" s="150">
        <v>542247.59</v>
      </c>
      <c r="L220" s="140" t="s">
        <v>88</v>
      </c>
      <c r="M220" s="140" t="s">
        <v>88</v>
      </c>
      <c r="N220" s="140" t="s">
        <v>894</v>
      </c>
      <c r="O220" s="140" t="s">
        <v>893</v>
      </c>
      <c r="P220" s="140" t="s">
        <v>88</v>
      </c>
      <c r="Q220" s="140" t="s">
        <v>88</v>
      </c>
      <c r="R220" s="140" t="s">
        <v>88</v>
      </c>
      <c r="S220" s="140" t="s">
        <v>88</v>
      </c>
      <c r="T220" s="126" t="s">
        <v>113</v>
      </c>
      <c r="U220" s="126" t="s">
        <v>874</v>
      </c>
      <c r="V220" s="140" t="s">
        <v>401</v>
      </c>
      <c r="W220" s="149" t="s">
        <v>88</v>
      </c>
      <c r="X220" s="142">
        <v>44735</v>
      </c>
      <c r="Y220" s="143">
        <v>0.39583333333333331</v>
      </c>
      <c r="Z220" s="142">
        <v>44735</v>
      </c>
      <c r="AA220" s="143">
        <v>0.79166666666666663</v>
      </c>
      <c r="AB220" s="140" t="s">
        <v>200</v>
      </c>
      <c r="AC220" s="140" t="s">
        <v>370</v>
      </c>
      <c r="AD220" s="163"/>
      <c r="AE220" s="269">
        <v>44735</v>
      </c>
      <c r="AF220" s="270">
        <v>0.39583333333333331</v>
      </c>
      <c r="AG220" s="271">
        <v>44735</v>
      </c>
      <c r="AH220" s="270">
        <v>0.64236111111111105</v>
      </c>
      <c r="AI220" s="271">
        <v>44735</v>
      </c>
      <c r="AJ220" s="270">
        <v>0.42152777777777778</v>
      </c>
      <c r="AK220" s="271">
        <v>44735</v>
      </c>
      <c r="AL220" s="270">
        <v>0.4145833333333333</v>
      </c>
      <c r="AM220" s="272" t="s">
        <v>895</v>
      </c>
      <c r="AN220" s="272" t="s">
        <v>372</v>
      </c>
      <c r="AO220" s="147"/>
      <c r="AP220" s="148"/>
      <c r="AQ220" s="67"/>
      <c r="AR220" s="98">
        <f t="shared" ref="AR220" si="1440">IF(B220="X",IF(AN220="","Afectat sau NU?",IF(AN220="DA",IF(((AK220+AL220)-(AE220+AF220))*24&lt;-720,"Neinformat",((AK220+AL220)-(AE220+AF220))*24),"Nu a fost afectat producator/consumator")),"")</f>
        <v>0.44999999989522621</v>
      </c>
      <c r="AS220" s="313">
        <f t="shared" ref="AS220" si="1441">IF(B220="X",IF(AN220="DA",IF(AR220&lt;6,LEN(TRIM(V220))-LEN(SUBSTITUTE(V220,CHAR(44),""))+1,0),"-"),"")</f>
        <v>1</v>
      </c>
      <c r="AT220" s="314">
        <f t="shared" ref="AT220" si="1442">IF(B220="X",IF(AN220="DA",LEN(TRIM(V220))-LEN(SUBSTITUTE(V220,CHAR(44),""))+1,"-"),"")</f>
        <v>1</v>
      </c>
      <c r="AU220" s="98">
        <f t="shared" ref="AU220" si="1443">IF(B220="X",IF(AN220="","Afectat sau NU?",IF(AN220="DA",IF(((AI220+AJ220)-(AE220+AF220))*24&lt;-720,"Neinformat",((AI220+AJ220)-(AE220+AF220))*24),"Nu a fost afectat producator/consumator")),"")</f>
        <v>0.61666666658129543</v>
      </c>
      <c r="AV220" s="313">
        <f t="shared" ref="AV220" si="1444">IF(B220="X",IF(AN220="DA",IF(AU220&lt;6,LEN(TRIM(U220))-LEN(SUBSTITUTE(U220,CHAR(44),""))+1,0),"-"),"")</f>
        <v>24</v>
      </c>
      <c r="AW220" s="314">
        <f t="shared" ref="AW220" si="1445">IF(B220="X",IF(AN220="DA",LEN(TRIM(U220))-LEN(SUBSTITUTE(U220,CHAR(44),""))+1,"-"),"")</f>
        <v>24</v>
      </c>
      <c r="AX220" s="98">
        <f t="shared" ref="AX220" si="1446">IF(B220="X",IF(AN220="","Afectat sau NU?",IF(AN220="DA",((AG220+AH220)-(AE220+AF220))*24,"Nu a fost afectat producator/consumator")),"")</f>
        <v>5.9166666665696539</v>
      </c>
      <c r="AY220" s="313">
        <f t="shared" ref="AY220" si="1447">IF(B220="X",IF(AN220="DA",IF(AX220&gt;24,IF(BA220="NU",0,LEN(TRIM(V220))-LEN(SUBSTITUTE(V220,CHAR(44),""))+1),0),"-"),"")</f>
        <v>0</v>
      </c>
      <c r="AZ220" s="314">
        <f t="shared" ref="AZ220" si="1448">IF(B220="X",IF(AN220="DA",IF(AX220&gt;24,LEN(TRIM(V220))-LEN(SUBSTITUTE(V220,CHAR(44),""))+1,0),"-"),"")</f>
        <v>0</v>
      </c>
      <c r="BA220" s="57"/>
      <c r="BB220" s="57"/>
      <c r="BC220" s="57"/>
      <c r="BD220" s="57"/>
      <c r="BE220" s="57"/>
      <c r="BF220" s="98" t="str">
        <f t="shared" ref="BF220" si="1449">IF(C220="X",IF(AN220="","Afectat sau NU?",IF(AN220="DA",IF(AK220="","Neinformat",NETWORKDAYS(AK220+AL220,AE220+AF220,$BS$2:$BS$14)-2),"Nu a fost afectat producator/consumator")),"")</f>
        <v/>
      </c>
      <c r="BG220" s="96" t="str">
        <f t="shared" ref="BG220" si="1450">IF(C220="X",IF(AN220="DA",IF(AND(BF220&gt;=5,AK220&lt;&gt;""),LEN(TRIM(V220))-LEN(SUBSTITUTE(V220,CHAR(44),""))+1,0),"-"),"")</f>
        <v/>
      </c>
      <c r="BH220" s="97" t="str">
        <f t="shared" ref="BH220" si="1451">IF(C220="X",IF(AN220="DA",LEN(TRIM(V220))-LEN(SUBSTITUTE(V220,CHAR(44),""))+1,"-"),"")</f>
        <v/>
      </c>
      <c r="BI220" s="98" t="str">
        <f t="shared" ref="BI220" si="1452">IF(C220="X",IF(AN220="","Afectat sau NU?",IF(AN220="DA",IF(AI220="","Neinformat",NETWORKDAYS(AI220+AJ220,AE220+AF220,$BS$2:$BS$14)-2),"Nu a fost afectat producator/consumator")),"")</f>
        <v/>
      </c>
      <c r="BJ220" s="96" t="str">
        <f t="shared" ref="BJ220" si="1453">IF(C220="X",IF(AN220="DA",IF(AND(BI220&gt;=5,AI220&lt;&gt;""),LEN(TRIM(U220))-LEN(SUBSTITUTE(U220,CHAR(44),""))+1,0),"-"),"")</f>
        <v/>
      </c>
      <c r="BK220" s="97" t="str">
        <f t="shared" ref="BK220" si="1454">IF(C220="X",IF(AN220="DA",LEN(TRIM(U220))-LEN(SUBSTITUTE(U220,CHAR(44),""))+1,"-"),"")</f>
        <v/>
      </c>
      <c r="BL220" s="98" t="str">
        <f t="shared" ref="BL220" si="1455">IF(C220="X",IF(AN220="","Afectat sau NU?",IF(AN220="DA",((AG220+AH220)-(Z220+AA220))*24,"Nu a fost afectat producator/consumator")),"")</f>
        <v/>
      </c>
      <c r="BM220" s="96" t="str">
        <f t="shared" ref="BM220" si="1456">IF(C220="X",IF(AN220&lt;&gt;"DA","-",IF(AND(AN220="DA",BL220&lt;=0),LEN(TRIM(V220))-LEN(SUBSTITUTE(V220,CHAR(44),""))+1+LEN(TRIM(U220))-LEN(SUBSTITUTE(U220,CHAR(44),""))+1,0)),"")</f>
        <v/>
      </c>
      <c r="BN220" s="97" t="str">
        <f t="shared" ref="BN220" si="1457">IF(C220="X",IF(AN220="DA",LEN(TRIM(V220))-LEN(SUBSTITUTE(V220,CHAR(44),""))+1+LEN(TRIM(U220))-LEN(SUBSTITUTE(U220,CHAR(44),""))+1,"-"),"")</f>
        <v/>
      </c>
    </row>
    <row r="221" spans="1:66" s="10" customFormat="1" ht="114.75" thickBot="1" x14ac:dyDescent="0.3">
      <c r="A221" s="139">
        <f t="shared" si="1232"/>
        <v>206</v>
      </c>
      <c r="B221" s="140" t="s">
        <v>81</v>
      </c>
      <c r="C221" s="140" t="s">
        <v>88</v>
      </c>
      <c r="D221" s="141" t="s">
        <v>896</v>
      </c>
      <c r="E221" s="140">
        <v>12359</v>
      </c>
      <c r="F221" s="140" t="s">
        <v>897</v>
      </c>
      <c r="G221" s="140" t="s">
        <v>200</v>
      </c>
      <c r="H221" s="150">
        <v>228310.78</v>
      </c>
      <c r="I221" s="150">
        <v>552437.32999999996</v>
      </c>
      <c r="J221" s="150">
        <v>228310.78</v>
      </c>
      <c r="K221" s="150">
        <v>552437.32999999996</v>
      </c>
      <c r="L221" s="140" t="s">
        <v>88</v>
      </c>
      <c r="M221" s="140" t="s">
        <v>88</v>
      </c>
      <c r="N221" s="140" t="s">
        <v>898</v>
      </c>
      <c r="O221" s="140" t="s">
        <v>897</v>
      </c>
      <c r="P221" s="140" t="s">
        <v>88</v>
      </c>
      <c r="Q221" s="140" t="s">
        <v>88</v>
      </c>
      <c r="R221" s="140" t="s">
        <v>88</v>
      </c>
      <c r="S221" s="140" t="s">
        <v>88</v>
      </c>
      <c r="T221" s="126" t="s">
        <v>113</v>
      </c>
      <c r="U221" s="126" t="s">
        <v>874</v>
      </c>
      <c r="V221" s="140" t="s">
        <v>401</v>
      </c>
      <c r="W221" s="149" t="s">
        <v>88</v>
      </c>
      <c r="X221" s="142">
        <v>44736</v>
      </c>
      <c r="Y221" s="143">
        <v>0.38194444444444442</v>
      </c>
      <c r="Z221" s="142">
        <v>44736</v>
      </c>
      <c r="AA221" s="143">
        <v>0.79166666666666663</v>
      </c>
      <c r="AB221" s="140" t="s">
        <v>200</v>
      </c>
      <c r="AC221" s="140" t="s">
        <v>370</v>
      </c>
      <c r="AD221" s="163"/>
      <c r="AE221" s="269">
        <v>44736</v>
      </c>
      <c r="AF221" s="270">
        <v>0.38194444444444442</v>
      </c>
      <c r="AG221" s="271">
        <v>44736</v>
      </c>
      <c r="AH221" s="270">
        <v>0.60416666666666663</v>
      </c>
      <c r="AI221" s="271">
        <v>44736</v>
      </c>
      <c r="AJ221" s="270">
        <v>0.40277777777777773</v>
      </c>
      <c r="AK221" s="271">
        <v>44736</v>
      </c>
      <c r="AL221" s="270">
        <v>0.3972222222222222</v>
      </c>
      <c r="AM221" s="272" t="s">
        <v>899</v>
      </c>
      <c r="AN221" s="272" t="s">
        <v>372</v>
      </c>
      <c r="AO221" s="147"/>
      <c r="AP221" s="148"/>
      <c r="AQ221" s="67"/>
      <c r="AR221" s="98">
        <f t="shared" ref="AR221" si="1458">IF(B221="X",IF(AN221="","Afectat sau NU?",IF(AN221="DA",IF(((AK221+AL221)-(AE221+AF221))*24&lt;-720,"Neinformat",((AK221+AL221)-(AE221+AF221))*24),"Nu a fost afectat producator/consumator")),"")</f>
        <v>0.36666666663950309</v>
      </c>
      <c r="AS221" s="313">
        <f t="shared" ref="AS221" si="1459">IF(B221="X",IF(AN221="DA",IF(AR221&lt;6,LEN(TRIM(V221))-LEN(SUBSTITUTE(V221,CHAR(44),""))+1,0),"-"),"")</f>
        <v>1</v>
      </c>
      <c r="AT221" s="314">
        <f t="shared" ref="AT221" si="1460">IF(B221="X",IF(AN221="DA",LEN(TRIM(V221))-LEN(SUBSTITUTE(V221,CHAR(44),""))+1,"-"),"")</f>
        <v>1</v>
      </c>
      <c r="AU221" s="98">
        <f t="shared" ref="AU221" si="1461">IF(B221="X",IF(AN221="","Afectat sau NU?",IF(AN221="DA",IF(((AI221+AJ221)-(AE221+AF221))*24&lt;-720,"Neinformat",((AI221+AJ221)-(AE221+AF221))*24),"Nu a fost afectat producator/consumator")),"")</f>
        <v>0.50000000005820766</v>
      </c>
      <c r="AV221" s="313">
        <f t="shared" ref="AV221" si="1462">IF(B221="X",IF(AN221="DA",IF(AU221&lt;6,LEN(TRIM(U221))-LEN(SUBSTITUTE(U221,CHAR(44),""))+1,0),"-"),"")</f>
        <v>24</v>
      </c>
      <c r="AW221" s="314">
        <f t="shared" ref="AW221" si="1463">IF(B221="X",IF(AN221="DA",LEN(TRIM(U221))-LEN(SUBSTITUTE(U221,CHAR(44),""))+1,"-"),"")</f>
        <v>24</v>
      </c>
      <c r="AX221" s="98">
        <f t="shared" ref="AX221" si="1464">IF(B221="X",IF(AN221="","Afectat sau NU?",IF(AN221="DA",((AG221+AH221)-(AE221+AF221))*24,"Nu a fost afectat producator/consumator")),"")</f>
        <v>5.3333333332557231</v>
      </c>
      <c r="AY221" s="313">
        <f t="shared" ref="AY221" si="1465">IF(B221="X",IF(AN221="DA",IF(AX221&gt;24,IF(BA221="NU",0,LEN(TRIM(V221))-LEN(SUBSTITUTE(V221,CHAR(44),""))+1),0),"-"),"")</f>
        <v>0</v>
      </c>
      <c r="AZ221" s="314">
        <f t="shared" ref="AZ221" si="1466">IF(B221="X",IF(AN221="DA",IF(AX221&gt;24,LEN(TRIM(V221))-LEN(SUBSTITUTE(V221,CHAR(44),""))+1,0),"-"),"")</f>
        <v>0</v>
      </c>
      <c r="BA221" s="57"/>
      <c r="BB221" s="57"/>
      <c r="BC221" s="57"/>
      <c r="BD221" s="57"/>
      <c r="BE221" s="57"/>
      <c r="BF221" s="98" t="str">
        <f t="shared" ref="BF221" si="1467">IF(C221="X",IF(AN221="","Afectat sau NU?",IF(AN221="DA",IF(AK221="","Neinformat",NETWORKDAYS(AK221+AL221,AE221+AF221,$BS$2:$BS$14)-2),"Nu a fost afectat producator/consumator")),"")</f>
        <v/>
      </c>
      <c r="BG221" s="96" t="str">
        <f t="shared" ref="BG221" si="1468">IF(C221="X",IF(AN221="DA",IF(AND(BF221&gt;=5,AK221&lt;&gt;""),LEN(TRIM(V221))-LEN(SUBSTITUTE(V221,CHAR(44),""))+1,0),"-"),"")</f>
        <v/>
      </c>
      <c r="BH221" s="97" t="str">
        <f t="shared" ref="BH221" si="1469">IF(C221="X",IF(AN221="DA",LEN(TRIM(V221))-LEN(SUBSTITUTE(V221,CHAR(44),""))+1,"-"),"")</f>
        <v/>
      </c>
      <c r="BI221" s="98" t="str">
        <f t="shared" ref="BI221" si="1470">IF(C221="X",IF(AN221="","Afectat sau NU?",IF(AN221="DA",IF(AI221="","Neinformat",NETWORKDAYS(AI221+AJ221,AE221+AF221,$BS$2:$BS$14)-2),"Nu a fost afectat producator/consumator")),"")</f>
        <v/>
      </c>
      <c r="BJ221" s="96" t="str">
        <f t="shared" ref="BJ221" si="1471">IF(C221="X",IF(AN221="DA",IF(AND(BI221&gt;=5,AI221&lt;&gt;""),LEN(TRIM(U221))-LEN(SUBSTITUTE(U221,CHAR(44),""))+1,0),"-"),"")</f>
        <v/>
      </c>
      <c r="BK221" s="97" t="str">
        <f t="shared" ref="BK221" si="1472">IF(C221="X",IF(AN221="DA",LEN(TRIM(U221))-LEN(SUBSTITUTE(U221,CHAR(44),""))+1,"-"),"")</f>
        <v/>
      </c>
      <c r="BL221" s="98" t="str">
        <f t="shared" ref="BL221" si="1473">IF(C221="X",IF(AN221="","Afectat sau NU?",IF(AN221="DA",((AG221+AH221)-(Z221+AA221))*24,"Nu a fost afectat producator/consumator")),"")</f>
        <v/>
      </c>
      <c r="BM221" s="96" t="str">
        <f t="shared" ref="BM221" si="1474">IF(C221="X",IF(AN221&lt;&gt;"DA","-",IF(AND(AN221="DA",BL221&lt;=0),LEN(TRIM(V221))-LEN(SUBSTITUTE(V221,CHAR(44),""))+1+LEN(TRIM(U221))-LEN(SUBSTITUTE(U221,CHAR(44),""))+1,0)),"")</f>
        <v/>
      </c>
      <c r="BN221" s="97" t="str">
        <f t="shared" ref="BN221" si="1475">IF(C221="X",IF(AN221="DA",LEN(TRIM(V221))-LEN(SUBSTITUTE(V221,CHAR(44),""))+1+LEN(TRIM(U221))-LEN(SUBSTITUTE(U221,CHAR(44),""))+1,"-"),"")</f>
        <v/>
      </c>
    </row>
    <row r="222" spans="1:66" s="10" customFormat="1" ht="15" thickBot="1" x14ac:dyDescent="0.3">
      <c r="A222" s="139">
        <f t="shared" si="1232"/>
        <v>207</v>
      </c>
      <c r="B222" s="140" t="s">
        <v>81</v>
      </c>
      <c r="C222" s="140" t="s">
        <v>88</v>
      </c>
      <c r="D222" s="141" t="s">
        <v>905</v>
      </c>
      <c r="E222" s="140">
        <v>120879</v>
      </c>
      <c r="F222" s="140" t="s">
        <v>901</v>
      </c>
      <c r="G222" s="140" t="s">
        <v>157</v>
      </c>
      <c r="H222" s="150">
        <v>643792.37</v>
      </c>
      <c r="I222" s="150">
        <v>608703.18000000005</v>
      </c>
      <c r="J222" s="150">
        <v>643792.37</v>
      </c>
      <c r="K222" s="150">
        <v>608703.18000000005</v>
      </c>
      <c r="L222" s="140" t="s">
        <v>88</v>
      </c>
      <c r="M222" s="140" t="s">
        <v>88</v>
      </c>
      <c r="N222" s="140" t="s">
        <v>902</v>
      </c>
      <c r="O222" s="140" t="s">
        <v>903</v>
      </c>
      <c r="P222" s="140" t="s">
        <v>88</v>
      </c>
      <c r="Q222" s="140" t="s">
        <v>88</v>
      </c>
      <c r="R222" s="140" t="s">
        <v>88</v>
      </c>
      <c r="S222" s="140" t="s">
        <v>88</v>
      </c>
      <c r="T222" s="126" t="s">
        <v>113</v>
      </c>
      <c r="U222" s="126" t="s">
        <v>519</v>
      </c>
      <c r="V222" s="140" t="s">
        <v>904</v>
      </c>
      <c r="W222" s="149" t="s">
        <v>88</v>
      </c>
      <c r="X222" s="142">
        <v>44739</v>
      </c>
      <c r="Y222" s="143">
        <v>0.44027777777777777</v>
      </c>
      <c r="Z222" s="142">
        <v>44739</v>
      </c>
      <c r="AA222" s="143">
        <v>0.45833333333333331</v>
      </c>
      <c r="AB222" s="140" t="s">
        <v>90</v>
      </c>
      <c r="AC222" s="140" t="s">
        <v>370</v>
      </c>
      <c r="AD222" s="163"/>
      <c r="AE222" s="269">
        <v>44739</v>
      </c>
      <c r="AF222" s="270">
        <v>0.44027777777777777</v>
      </c>
      <c r="AG222" s="271">
        <v>44739</v>
      </c>
      <c r="AH222" s="270">
        <v>0.45694444444444443</v>
      </c>
      <c r="AI222" s="271">
        <v>44739</v>
      </c>
      <c r="AJ222" s="270">
        <v>0.4458333333333333</v>
      </c>
      <c r="AK222" s="271">
        <v>44739</v>
      </c>
      <c r="AL222" s="270">
        <v>0.44097222222222227</v>
      </c>
      <c r="AM222" s="272" t="s">
        <v>900</v>
      </c>
      <c r="AN222" s="272" t="s">
        <v>372</v>
      </c>
      <c r="AO222" s="147"/>
      <c r="AP222" s="148"/>
      <c r="AQ222" s="67"/>
      <c r="AR222" s="98">
        <f t="shared" ref="AR222" si="1476">IF(B222="X",IF(AN222="","Afectat sau NU?",IF(AN222="DA",IF(((AK222+AL222)-(AE222+AF222))*24&lt;-720,"Neinformat",((AK222+AL222)-(AE222+AF222))*24),"Nu a fost afectat producator/consumator")),"")</f>
        <v>1.6666666546370834E-2</v>
      </c>
      <c r="AS222" s="313">
        <f t="shared" ref="AS222" si="1477">IF(B222="X",IF(AN222="DA",IF(AR222&lt;6,LEN(TRIM(V222))-LEN(SUBSTITUTE(V222,CHAR(44),""))+1,0),"-"),"")</f>
        <v>1</v>
      </c>
      <c r="AT222" s="314">
        <f t="shared" ref="AT222" si="1478">IF(B222="X",IF(AN222="DA",LEN(TRIM(V222))-LEN(SUBSTITUTE(V222,CHAR(44),""))+1,"-"),"")</f>
        <v>1</v>
      </c>
      <c r="AU222" s="98">
        <f t="shared" ref="AU222" si="1479">IF(B222="X",IF(AN222="","Afectat sau NU?",IF(AN222="DA",IF(((AI222+AJ222)-(AE222+AF222))*24&lt;-720,"Neinformat",((AI222+AJ222)-(AE222+AF222))*24),"Nu a fost afectat producator/consumator")),"")</f>
        <v>0.13333333324408159</v>
      </c>
      <c r="AV222" s="313">
        <f t="shared" ref="AV222" si="1480">IF(B222="X",IF(AN222="DA",IF(AU222&lt;6,LEN(TRIM(U222))-LEN(SUBSTITUTE(U222,CHAR(44),""))+1,0),"-"),"")</f>
        <v>1</v>
      </c>
      <c r="AW222" s="314">
        <f t="shared" ref="AW222" si="1481">IF(B222="X",IF(AN222="DA",LEN(TRIM(U222))-LEN(SUBSTITUTE(U222,CHAR(44),""))+1,"-"),"")</f>
        <v>1</v>
      </c>
      <c r="AX222" s="98">
        <f t="shared" ref="AX222" si="1482">IF(B222="X",IF(AN222="","Afectat sau NU?",IF(AN222="DA",((AG222+AH222)-(AE222+AF222))*24,"Nu a fost afectat producator/consumator")),"")</f>
        <v>0.39999999990686774</v>
      </c>
      <c r="AY222" s="313">
        <f t="shared" ref="AY222" si="1483">IF(B222="X",IF(AN222="DA",IF(AX222&gt;24,IF(BA222="NU",0,LEN(TRIM(V222))-LEN(SUBSTITUTE(V222,CHAR(44),""))+1),0),"-"),"")</f>
        <v>0</v>
      </c>
      <c r="AZ222" s="314">
        <f t="shared" ref="AZ222" si="1484">IF(B222="X",IF(AN222="DA",IF(AX222&gt;24,LEN(TRIM(V222))-LEN(SUBSTITUTE(V222,CHAR(44),""))+1,0),"-"),"")</f>
        <v>0</v>
      </c>
      <c r="BA222" s="57"/>
      <c r="BB222" s="57"/>
      <c r="BC222" s="57"/>
      <c r="BD222" s="57"/>
      <c r="BE222" s="57"/>
      <c r="BF222" s="98" t="str">
        <f t="shared" ref="BF222" si="1485">IF(C222="X",IF(AN222="","Afectat sau NU?",IF(AN222="DA",IF(AK222="","Neinformat",NETWORKDAYS(AK222+AL222,AE222+AF222,$BS$2:$BS$14)-2),"Nu a fost afectat producator/consumator")),"")</f>
        <v/>
      </c>
      <c r="BG222" s="96" t="str">
        <f t="shared" ref="BG222" si="1486">IF(C222="X",IF(AN222="DA",IF(AND(BF222&gt;=5,AK222&lt;&gt;""),LEN(TRIM(V222))-LEN(SUBSTITUTE(V222,CHAR(44),""))+1,0),"-"),"")</f>
        <v/>
      </c>
      <c r="BH222" s="97" t="str">
        <f t="shared" ref="BH222" si="1487">IF(C222="X",IF(AN222="DA",LEN(TRIM(V222))-LEN(SUBSTITUTE(V222,CHAR(44),""))+1,"-"),"")</f>
        <v/>
      </c>
      <c r="BI222" s="98" t="str">
        <f t="shared" ref="BI222" si="1488">IF(C222="X",IF(AN222="","Afectat sau NU?",IF(AN222="DA",IF(AI222="","Neinformat",NETWORKDAYS(AI222+AJ222,AE222+AF222,$BS$2:$BS$14)-2),"Nu a fost afectat producator/consumator")),"")</f>
        <v/>
      </c>
      <c r="BJ222" s="96" t="str">
        <f t="shared" ref="BJ222" si="1489">IF(C222="X",IF(AN222="DA",IF(AND(BI222&gt;=5,AI222&lt;&gt;""),LEN(TRIM(U222))-LEN(SUBSTITUTE(U222,CHAR(44),""))+1,0),"-"),"")</f>
        <v/>
      </c>
      <c r="BK222" s="97" t="str">
        <f t="shared" ref="BK222" si="1490">IF(C222="X",IF(AN222="DA",LEN(TRIM(U222))-LEN(SUBSTITUTE(U222,CHAR(44),""))+1,"-"),"")</f>
        <v/>
      </c>
      <c r="BL222" s="98" t="str">
        <f t="shared" ref="BL222" si="1491">IF(C222="X",IF(AN222="","Afectat sau NU?",IF(AN222="DA",((AG222+AH222)-(Z222+AA222))*24,"Nu a fost afectat producator/consumator")),"")</f>
        <v/>
      </c>
      <c r="BM222" s="96" t="str">
        <f t="shared" ref="BM222" si="1492">IF(C222="X",IF(AN222&lt;&gt;"DA","-",IF(AND(AN222="DA",BL222&lt;=0),LEN(TRIM(V222))-LEN(SUBSTITUTE(V222,CHAR(44),""))+1+LEN(TRIM(U222))-LEN(SUBSTITUTE(U222,CHAR(44),""))+1,0)),"")</f>
        <v/>
      </c>
      <c r="BN222" s="97" t="str">
        <f t="shared" ref="BN222" si="1493">IF(C222="X",IF(AN222="DA",LEN(TRIM(V222))-LEN(SUBSTITUTE(V222,CHAR(44),""))+1+LEN(TRIM(U222))-LEN(SUBSTITUTE(U222,CHAR(44),""))+1,"-"),"")</f>
        <v/>
      </c>
    </row>
    <row r="223" spans="1:66" s="10" customFormat="1" ht="214.5" thickBot="1" x14ac:dyDescent="0.3">
      <c r="A223" s="139">
        <f t="shared" si="1232"/>
        <v>208</v>
      </c>
      <c r="B223" s="140" t="s">
        <v>81</v>
      </c>
      <c r="C223" s="140" t="s">
        <v>88</v>
      </c>
      <c r="D223" s="141" t="s">
        <v>906</v>
      </c>
      <c r="E223" s="140">
        <v>131981</v>
      </c>
      <c r="F223" s="140" t="s">
        <v>288</v>
      </c>
      <c r="G223" s="140" t="s">
        <v>263</v>
      </c>
      <c r="H223" s="150">
        <v>548893.69999999995</v>
      </c>
      <c r="I223" s="150">
        <v>420137.21</v>
      </c>
      <c r="J223" s="150">
        <v>548893.69999999995</v>
      </c>
      <c r="K223" s="150">
        <v>420137.21</v>
      </c>
      <c r="L223" s="140" t="s">
        <v>88</v>
      </c>
      <c r="M223" s="140" t="s">
        <v>88</v>
      </c>
      <c r="N223" s="140" t="s">
        <v>289</v>
      </c>
      <c r="O223" s="140" t="s">
        <v>288</v>
      </c>
      <c r="P223" s="140" t="s">
        <v>88</v>
      </c>
      <c r="Q223" s="140" t="s">
        <v>88</v>
      </c>
      <c r="R223" s="140" t="s">
        <v>88</v>
      </c>
      <c r="S223" s="140" t="s">
        <v>88</v>
      </c>
      <c r="T223" s="126" t="s">
        <v>113</v>
      </c>
      <c r="U223" s="126" t="s">
        <v>834</v>
      </c>
      <c r="V223" s="140" t="s">
        <v>123</v>
      </c>
      <c r="W223" s="149" t="s">
        <v>88</v>
      </c>
      <c r="X223" s="142">
        <v>44739</v>
      </c>
      <c r="Y223" s="143">
        <v>0.41666666666666669</v>
      </c>
      <c r="Z223" s="142">
        <v>44739</v>
      </c>
      <c r="AA223" s="143">
        <v>0.5</v>
      </c>
      <c r="AB223" s="140" t="s">
        <v>210</v>
      </c>
      <c r="AC223" s="140" t="s">
        <v>370</v>
      </c>
      <c r="AD223" s="163"/>
      <c r="AE223" s="269">
        <v>44739</v>
      </c>
      <c r="AF223" s="270">
        <v>0.41666666666666669</v>
      </c>
      <c r="AG223" s="271">
        <v>44739</v>
      </c>
      <c r="AH223" s="270">
        <v>0.54166666666666663</v>
      </c>
      <c r="AI223" s="271">
        <v>44739</v>
      </c>
      <c r="AJ223" s="270">
        <v>0.42777777777777781</v>
      </c>
      <c r="AK223" s="271">
        <v>44739</v>
      </c>
      <c r="AL223" s="270">
        <v>0.43611111111111112</v>
      </c>
      <c r="AM223" s="272" t="s">
        <v>907</v>
      </c>
      <c r="AN223" s="272" t="s">
        <v>372</v>
      </c>
      <c r="AO223" s="147"/>
      <c r="AP223" s="148"/>
      <c r="AQ223" s="67"/>
      <c r="AR223" s="98">
        <f t="shared" ref="AR223:AR225" si="1494">IF(B223="X",IF(AN223="","Afectat sau NU?",IF(AN223="DA",IF(((AK223+AL223)-(AE223+AF223))*24&lt;-720,"Neinformat",((AK223+AL223)-(AE223+AF223))*24),"Nu a fost afectat producator/consumator")),"")</f>
        <v>0.46666666679084301</v>
      </c>
      <c r="AS223" s="313">
        <f t="shared" ref="AS223:AS225" si="1495">IF(B223="X",IF(AN223="DA",IF(AR223&lt;6,LEN(TRIM(V223))-LEN(SUBSTITUTE(V223,CHAR(44),""))+1,0),"-"),"")</f>
        <v>1</v>
      </c>
      <c r="AT223" s="314">
        <f t="shared" ref="AT223:AT225" si="1496">IF(B223="X",IF(AN223="DA",LEN(TRIM(V223))-LEN(SUBSTITUTE(V223,CHAR(44),""))+1,"-"),"")</f>
        <v>1</v>
      </c>
      <c r="AU223" s="98">
        <f t="shared" ref="AU223:AU225" si="1497">IF(B223="X",IF(AN223="","Afectat sau NU?",IF(AN223="DA",IF(((AI223+AJ223)-(AE223+AF223))*24&lt;-720,"Neinformat",((AI223+AJ223)-(AE223+AF223))*24),"Nu a fost afectat producator/consumator")),"")</f>
        <v>0.26666666666278616</v>
      </c>
      <c r="AV223" s="313">
        <f t="shared" ref="AV223:AV225" si="1498">IF(B223="X",IF(AN223="DA",IF(AU223&lt;6,LEN(TRIM(U223))-LEN(SUBSTITUTE(U223,CHAR(44),""))+1,0),"-"),"")</f>
        <v>41</v>
      </c>
      <c r="AW223" s="314">
        <f t="shared" ref="AW223:AW225" si="1499">IF(B223="X",IF(AN223="DA",LEN(TRIM(U223))-LEN(SUBSTITUTE(U223,CHAR(44),""))+1,"-"),"")</f>
        <v>41</v>
      </c>
      <c r="AX223" s="98">
        <f t="shared" ref="AX223:AX225" si="1500">IF(B223="X",IF(AN223="","Afectat sau NU?",IF(AN223="DA",((AG223+AH223)-(AE223+AF223))*24,"Nu a fost afectat producator/consumator")),"")</f>
        <v>3</v>
      </c>
      <c r="AY223" s="313">
        <f t="shared" ref="AY223:AY225" si="1501">IF(B223="X",IF(AN223="DA",IF(AX223&gt;24,IF(BA223="NU",0,LEN(TRIM(V223))-LEN(SUBSTITUTE(V223,CHAR(44),""))+1),0),"-"),"")</f>
        <v>0</v>
      </c>
      <c r="AZ223" s="314">
        <f t="shared" ref="AZ223:AZ225" si="1502">IF(B223="X",IF(AN223="DA",IF(AX223&gt;24,LEN(TRIM(V223))-LEN(SUBSTITUTE(V223,CHAR(44),""))+1,0),"-"),"")</f>
        <v>0</v>
      </c>
      <c r="BA223" s="57"/>
      <c r="BB223" s="57"/>
      <c r="BC223" s="57"/>
      <c r="BD223" s="57"/>
      <c r="BE223" s="57"/>
      <c r="BF223" s="98" t="str">
        <f t="shared" ref="BF223:BF225" si="1503">IF(C223="X",IF(AN223="","Afectat sau NU?",IF(AN223="DA",IF(AK223="","Neinformat",NETWORKDAYS(AK223+AL223,AE223+AF223,$BS$2:$BS$14)-2),"Nu a fost afectat producator/consumator")),"")</f>
        <v/>
      </c>
      <c r="BG223" s="96" t="str">
        <f t="shared" ref="BG223:BG225" si="1504">IF(C223="X",IF(AN223="DA",IF(AND(BF223&gt;=5,AK223&lt;&gt;""),LEN(TRIM(V223))-LEN(SUBSTITUTE(V223,CHAR(44),""))+1,0),"-"),"")</f>
        <v/>
      </c>
      <c r="BH223" s="97" t="str">
        <f t="shared" ref="BH223:BH225" si="1505">IF(C223="X",IF(AN223="DA",LEN(TRIM(V223))-LEN(SUBSTITUTE(V223,CHAR(44),""))+1,"-"),"")</f>
        <v/>
      </c>
      <c r="BI223" s="98" t="str">
        <f t="shared" ref="BI223:BI225" si="1506">IF(C223="X",IF(AN223="","Afectat sau NU?",IF(AN223="DA",IF(AI223="","Neinformat",NETWORKDAYS(AI223+AJ223,AE223+AF223,$BS$2:$BS$14)-2),"Nu a fost afectat producator/consumator")),"")</f>
        <v/>
      </c>
      <c r="BJ223" s="96" t="str">
        <f t="shared" ref="BJ223:BJ225" si="1507">IF(C223="X",IF(AN223="DA",IF(AND(BI223&gt;=5,AI223&lt;&gt;""),LEN(TRIM(U223))-LEN(SUBSTITUTE(U223,CHAR(44),""))+1,0),"-"),"")</f>
        <v/>
      </c>
      <c r="BK223" s="97" t="str">
        <f t="shared" ref="BK223:BK225" si="1508">IF(C223="X",IF(AN223="DA",LEN(TRIM(U223))-LEN(SUBSTITUTE(U223,CHAR(44),""))+1,"-"),"")</f>
        <v/>
      </c>
      <c r="BL223" s="98" t="str">
        <f t="shared" ref="BL223:BL225" si="1509">IF(C223="X",IF(AN223="","Afectat sau NU?",IF(AN223="DA",((AG223+AH223)-(Z223+AA223))*24,"Nu a fost afectat producator/consumator")),"")</f>
        <v/>
      </c>
      <c r="BM223" s="96" t="str">
        <f t="shared" ref="BM223:BM225" si="1510">IF(C223="X",IF(AN223&lt;&gt;"DA","-",IF(AND(AN223="DA",BL223&lt;=0),LEN(TRIM(V223))-LEN(SUBSTITUTE(V223,CHAR(44),""))+1+LEN(TRIM(U223))-LEN(SUBSTITUTE(U223,CHAR(44),""))+1,0)),"")</f>
        <v/>
      </c>
      <c r="BN223" s="97" t="str">
        <f t="shared" ref="BN223:BN225" si="1511">IF(C223="X",IF(AN223="DA",LEN(TRIM(V223))-LEN(SUBSTITUTE(V223,CHAR(44),""))+1+LEN(TRIM(U223))-LEN(SUBSTITUTE(U223,CHAR(44),""))+1,"-"),"")</f>
        <v/>
      </c>
    </row>
    <row r="224" spans="1:66" s="10" customFormat="1" ht="200.25" thickBot="1" x14ac:dyDescent="0.3">
      <c r="A224" s="139">
        <f t="shared" si="1232"/>
        <v>209</v>
      </c>
      <c r="B224" s="140" t="s">
        <v>81</v>
      </c>
      <c r="C224" s="140" t="s">
        <v>88</v>
      </c>
      <c r="D224" s="141" t="s">
        <v>916</v>
      </c>
      <c r="E224" s="140">
        <v>108507</v>
      </c>
      <c r="F224" s="140" t="s">
        <v>908</v>
      </c>
      <c r="G224" s="140" t="s">
        <v>837</v>
      </c>
      <c r="H224" s="150">
        <v>388860.66</v>
      </c>
      <c r="I224" s="150">
        <v>669871.69999999995</v>
      </c>
      <c r="J224" s="150">
        <v>388860.66</v>
      </c>
      <c r="K224" s="150">
        <v>669871.69999999995</v>
      </c>
      <c r="L224" s="140" t="s">
        <v>88</v>
      </c>
      <c r="M224" s="140" t="s">
        <v>88</v>
      </c>
      <c r="N224" s="140" t="s">
        <v>909</v>
      </c>
      <c r="O224" s="140" t="s">
        <v>908</v>
      </c>
      <c r="P224" s="140" t="s">
        <v>88</v>
      </c>
      <c r="Q224" s="140" t="s">
        <v>88</v>
      </c>
      <c r="R224" s="140" t="s">
        <v>88</v>
      </c>
      <c r="S224" s="140" t="s">
        <v>88</v>
      </c>
      <c r="T224" s="126" t="s">
        <v>113</v>
      </c>
      <c r="U224" s="126" t="s">
        <v>841</v>
      </c>
      <c r="V224" s="140" t="s">
        <v>142</v>
      </c>
      <c r="W224" s="149" t="s">
        <v>88</v>
      </c>
      <c r="X224" s="142">
        <v>44740</v>
      </c>
      <c r="Y224" s="143">
        <v>0.41736111111111113</v>
      </c>
      <c r="Z224" s="142">
        <v>44740</v>
      </c>
      <c r="AA224" s="143">
        <v>0.58333333333333337</v>
      </c>
      <c r="AB224" s="140" t="s">
        <v>173</v>
      </c>
      <c r="AC224" s="140" t="s">
        <v>370</v>
      </c>
      <c r="AD224" s="163"/>
      <c r="AE224" s="269">
        <v>44740</v>
      </c>
      <c r="AF224" s="270">
        <v>0.41736111111111113</v>
      </c>
      <c r="AG224" s="271">
        <v>44740</v>
      </c>
      <c r="AH224" s="270">
        <v>0.51597222222222217</v>
      </c>
      <c r="AI224" s="271">
        <v>44740</v>
      </c>
      <c r="AJ224" s="270">
        <v>0.42222222222222222</v>
      </c>
      <c r="AK224" s="271">
        <v>44740</v>
      </c>
      <c r="AL224" s="270">
        <v>0.41875000000000001</v>
      </c>
      <c r="AM224" s="272" t="s">
        <v>910</v>
      </c>
      <c r="AN224" s="272" t="s">
        <v>419</v>
      </c>
      <c r="AO224" s="147"/>
      <c r="AP224" s="148"/>
      <c r="AQ224" s="67"/>
      <c r="AR224" s="98" t="str">
        <f t="shared" si="1494"/>
        <v>Nu a fost afectat producator/consumator</v>
      </c>
      <c r="AS224" s="313" t="str">
        <f t="shared" si="1495"/>
        <v>-</v>
      </c>
      <c r="AT224" s="314" t="str">
        <f t="shared" si="1496"/>
        <v>-</v>
      </c>
      <c r="AU224" s="98" t="str">
        <f t="shared" si="1497"/>
        <v>Nu a fost afectat producator/consumator</v>
      </c>
      <c r="AV224" s="313" t="str">
        <f t="shared" si="1498"/>
        <v>-</v>
      </c>
      <c r="AW224" s="314" t="str">
        <f t="shared" si="1499"/>
        <v>-</v>
      </c>
      <c r="AX224" s="98" t="str">
        <f t="shared" si="1500"/>
        <v>Nu a fost afectat producator/consumator</v>
      </c>
      <c r="AY224" s="313" t="str">
        <f t="shared" si="1501"/>
        <v>-</v>
      </c>
      <c r="AZ224" s="314" t="str">
        <f t="shared" si="1502"/>
        <v>-</v>
      </c>
      <c r="BA224" s="57"/>
      <c r="BB224" s="57"/>
      <c r="BC224" s="57"/>
      <c r="BD224" s="57"/>
      <c r="BE224" s="57"/>
      <c r="BF224" s="98" t="str">
        <f t="shared" si="1503"/>
        <v/>
      </c>
      <c r="BG224" s="96" t="str">
        <f t="shared" si="1504"/>
        <v/>
      </c>
      <c r="BH224" s="97" t="str">
        <f t="shared" si="1505"/>
        <v/>
      </c>
      <c r="BI224" s="98" t="str">
        <f t="shared" si="1506"/>
        <v/>
      </c>
      <c r="BJ224" s="96" t="str">
        <f t="shared" si="1507"/>
        <v/>
      </c>
      <c r="BK224" s="97" t="str">
        <f t="shared" si="1508"/>
        <v/>
      </c>
      <c r="BL224" s="98" t="str">
        <f t="shared" si="1509"/>
        <v/>
      </c>
      <c r="BM224" s="96" t="str">
        <f t="shared" si="1510"/>
        <v/>
      </c>
      <c r="BN224" s="97" t="str">
        <f t="shared" si="1511"/>
        <v/>
      </c>
    </row>
    <row r="225" spans="1:66" s="10" customFormat="1" ht="114.75" thickBot="1" x14ac:dyDescent="0.3">
      <c r="A225" s="139">
        <f t="shared" si="1232"/>
        <v>210</v>
      </c>
      <c r="B225" s="140" t="s">
        <v>81</v>
      </c>
      <c r="C225" s="140" t="s">
        <v>88</v>
      </c>
      <c r="D225" s="141" t="s">
        <v>911</v>
      </c>
      <c r="E225" s="140">
        <v>12885</v>
      </c>
      <c r="F225" s="140" t="s">
        <v>912</v>
      </c>
      <c r="G225" s="140" t="s">
        <v>200</v>
      </c>
      <c r="H225" s="150">
        <v>222116.55</v>
      </c>
      <c r="I225" s="150">
        <v>536871.11</v>
      </c>
      <c r="J225" s="150">
        <v>222116.55</v>
      </c>
      <c r="K225" s="150">
        <v>536871.11</v>
      </c>
      <c r="L225" s="140" t="s">
        <v>88</v>
      </c>
      <c r="M225" s="140" t="s">
        <v>88</v>
      </c>
      <c r="N225" s="140" t="s">
        <v>913</v>
      </c>
      <c r="O225" s="140" t="s">
        <v>912</v>
      </c>
      <c r="P225" s="140" t="s">
        <v>88</v>
      </c>
      <c r="Q225" s="140" t="s">
        <v>88</v>
      </c>
      <c r="R225" s="140" t="s">
        <v>88</v>
      </c>
      <c r="S225" s="140" t="s">
        <v>88</v>
      </c>
      <c r="T225" s="126" t="s">
        <v>113</v>
      </c>
      <c r="U225" s="126" t="s">
        <v>874</v>
      </c>
      <c r="V225" s="140" t="s">
        <v>401</v>
      </c>
      <c r="W225" s="149" t="s">
        <v>88</v>
      </c>
      <c r="X225" s="142">
        <v>44740</v>
      </c>
      <c r="Y225" s="143">
        <v>0.375</v>
      </c>
      <c r="Z225" s="142">
        <v>44740</v>
      </c>
      <c r="AA225" s="143">
        <v>0.79166666666666663</v>
      </c>
      <c r="AB225" s="140" t="s">
        <v>200</v>
      </c>
      <c r="AC225" s="140" t="s">
        <v>370</v>
      </c>
      <c r="AD225" s="163"/>
      <c r="AE225" s="269">
        <v>44740</v>
      </c>
      <c r="AF225" s="270">
        <v>0.375</v>
      </c>
      <c r="AG225" s="271">
        <v>44740</v>
      </c>
      <c r="AH225" s="270">
        <v>0.56597222222222221</v>
      </c>
      <c r="AI225" s="271">
        <v>44740</v>
      </c>
      <c r="AJ225" s="270">
        <v>0.40833333333333338</v>
      </c>
      <c r="AK225" s="271">
        <v>44740</v>
      </c>
      <c r="AL225" s="270">
        <v>0.40069444444444446</v>
      </c>
      <c r="AM225" s="272" t="s">
        <v>914</v>
      </c>
      <c r="AN225" s="272" t="s">
        <v>372</v>
      </c>
      <c r="AO225" s="147"/>
      <c r="AP225" s="148"/>
      <c r="AQ225" s="67"/>
      <c r="AR225" s="98">
        <f t="shared" si="1494"/>
        <v>0.61666666658129543</v>
      </c>
      <c r="AS225" s="313">
        <f t="shared" si="1495"/>
        <v>1</v>
      </c>
      <c r="AT225" s="314">
        <f t="shared" si="1496"/>
        <v>1</v>
      </c>
      <c r="AU225" s="98">
        <f t="shared" si="1497"/>
        <v>0.79999999998835847</v>
      </c>
      <c r="AV225" s="313">
        <f t="shared" si="1498"/>
        <v>24</v>
      </c>
      <c r="AW225" s="314">
        <f t="shared" si="1499"/>
        <v>24</v>
      </c>
      <c r="AX225" s="98">
        <f t="shared" si="1500"/>
        <v>4.5833333332557231</v>
      </c>
      <c r="AY225" s="313">
        <f t="shared" si="1501"/>
        <v>0</v>
      </c>
      <c r="AZ225" s="314">
        <f t="shared" si="1502"/>
        <v>0</v>
      </c>
      <c r="BA225" s="57"/>
      <c r="BB225" s="57"/>
      <c r="BC225" s="57"/>
      <c r="BD225" s="57"/>
      <c r="BE225" s="57"/>
      <c r="BF225" s="98" t="str">
        <f t="shared" si="1503"/>
        <v/>
      </c>
      <c r="BG225" s="96" t="str">
        <f t="shared" si="1504"/>
        <v/>
      </c>
      <c r="BH225" s="97" t="str">
        <f t="shared" si="1505"/>
        <v/>
      </c>
      <c r="BI225" s="98" t="str">
        <f t="shared" si="1506"/>
        <v/>
      </c>
      <c r="BJ225" s="96" t="str">
        <f t="shared" si="1507"/>
        <v/>
      </c>
      <c r="BK225" s="97" t="str">
        <f t="shared" si="1508"/>
        <v/>
      </c>
      <c r="BL225" s="98" t="str">
        <f t="shared" si="1509"/>
        <v/>
      </c>
      <c r="BM225" s="96" t="str">
        <f t="shared" si="1510"/>
        <v/>
      </c>
      <c r="BN225" s="97" t="str">
        <f t="shared" si="1511"/>
        <v/>
      </c>
    </row>
    <row r="226" spans="1:66" s="10" customFormat="1" ht="200.25" thickBot="1" x14ac:dyDescent="0.3">
      <c r="A226" s="139">
        <f t="shared" si="1232"/>
        <v>211</v>
      </c>
      <c r="B226" s="140" t="s">
        <v>81</v>
      </c>
      <c r="C226" s="140" t="s">
        <v>88</v>
      </c>
      <c r="D226" s="141" t="s">
        <v>920</v>
      </c>
      <c r="E226" s="140">
        <v>106434</v>
      </c>
      <c r="F226" s="140" t="s">
        <v>917</v>
      </c>
      <c r="G226" s="140" t="s">
        <v>837</v>
      </c>
      <c r="H226" s="150">
        <v>385808.99</v>
      </c>
      <c r="I226" s="150">
        <v>680086.8</v>
      </c>
      <c r="J226" s="150">
        <v>385808.99</v>
      </c>
      <c r="K226" s="150">
        <v>680086.8</v>
      </c>
      <c r="L226" s="140" t="s">
        <v>88</v>
      </c>
      <c r="M226" s="140" t="s">
        <v>88</v>
      </c>
      <c r="N226" s="140" t="s">
        <v>918</v>
      </c>
      <c r="O226" s="140" t="s">
        <v>917</v>
      </c>
      <c r="P226" s="140" t="s">
        <v>88</v>
      </c>
      <c r="Q226" s="140" t="s">
        <v>88</v>
      </c>
      <c r="R226" s="140" t="s">
        <v>88</v>
      </c>
      <c r="S226" s="140" t="s">
        <v>88</v>
      </c>
      <c r="T226" s="126" t="s">
        <v>113</v>
      </c>
      <c r="U226" s="126" t="s">
        <v>841</v>
      </c>
      <c r="V226" s="140" t="s">
        <v>142</v>
      </c>
      <c r="W226" s="149" t="s">
        <v>88</v>
      </c>
      <c r="X226" s="142">
        <v>44741</v>
      </c>
      <c r="Y226" s="143">
        <v>0.4291666666666667</v>
      </c>
      <c r="Z226" s="142">
        <v>44741</v>
      </c>
      <c r="AA226" s="143">
        <v>0.58333333333333337</v>
      </c>
      <c r="AB226" s="140" t="s">
        <v>173</v>
      </c>
      <c r="AC226" s="140" t="s">
        <v>370</v>
      </c>
      <c r="AD226" s="163"/>
      <c r="AE226" s="269">
        <v>44741</v>
      </c>
      <c r="AF226" s="270">
        <v>0.4291666666666667</v>
      </c>
      <c r="AG226" s="271">
        <v>44741</v>
      </c>
      <c r="AH226" s="270">
        <v>0.53472222222222221</v>
      </c>
      <c r="AI226" s="271">
        <v>44741</v>
      </c>
      <c r="AJ226" s="270">
        <v>0.4375</v>
      </c>
      <c r="AK226" s="271">
        <v>44741</v>
      </c>
      <c r="AL226" s="270">
        <v>0.43124999999999997</v>
      </c>
      <c r="AM226" s="272" t="s">
        <v>919</v>
      </c>
      <c r="AN226" s="272" t="s">
        <v>419</v>
      </c>
      <c r="AO226" s="147"/>
      <c r="AP226" s="148"/>
      <c r="AQ226" s="67"/>
      <c r="AR226" s="98" t="str">
        <f t="shared" ref="AR226" si="1512">IF(B226="X",IF(AN226="","Afectat sau NU?",IF(AN226="DA",IF(((AK226+AL226)-(AE226+AF226))*24&lt;-720,"Neinformat",((AK226+AL226)-(AE226+AF226))*24),"Nu a fost afectat producator/consumator")),"")</f>
        <v>Nu a fost afectat producator/consumator</v>
      </c>
      <c r="AS226" s="313" t="str">
        <f t="shared" ref="AS226" si="1513">IF(B226="X",IF(AN226="DA",IF(AR226&lt;6,LEN(TRIM(V226))-LEN(SUBSTITUTE(V226,CHAR(44),""))+1,0),"-"),"")</f>
        <v>-</v>
      </c>
      <c r="AT226" s="314" t="str">
        <f t="shared" ref="AT226" si="1514">IF(B226="X",IF(AN226="DA",LEN(TRIM(V226))-LEN(SUBSTITUTE(V226,CHAR(44),""))+1,"-"),"")</f>
        <v>-</v>
      </c>
      <c r="AU226" s="98" t="str">
        <f t="shared" ref="AU226" si="1515">IF(B226="X",IF(AN226="","Afectat sau NU?",IF(AN226="DA",IF(((AI226+AJ226)-(AE226+AF226))*24&lt;-720,"Neinformat",((AI226+AJ226)-(AE226+AF226))*24),"Nu a fost afectat producator/consumator")),"")</f>
        <v>Nu a fost afectat producator/consumator</v>
      </c>
      <c r="AV226" s="313" t="str">
        <f t="shared" ref="AV226" si="1516">IF(B226="X",IF(AN226="DA",IF(AU226&lt;6,LEN(TRIM(U226))-LEN(SUBSTITUTE(U226,CHAR(44),""))+1,0),"-"),"")</f>
        <v>-</v>
      </c>
      <c r="AW226" s="314" t="str">
        <f t="shared" ref="AW226" si="1517">IF(B226="X",IF(AN226="DA",LEN(TRIM(U226))-LEN(SUBSTITUTE(U226,CHAR(44),""))+1,"-"),"")</f>
        <v>-</v>
      </c>
      <c r="AX226" s="98" t="str">
        <f t="shared" ref="AX226" si="1518">IF(B226="X",IF(AN226="","Afectat sau NU?",IF(AN226="DA",((AG226+AH226)-(AE226+AF226))*24,"Nu a fost afectat producator/consumator")),"")</f>
        <v>Nu a fost afectat producator/consumator</v>
      </c>
      <c r="AY226" s="313" t="str">
        <f t="shared" ref="AY226" si="1519">IF(B226="X",IF(AN226="DA",IF(AX226&gt;24,IF(BA226="NU",0,LEN(TRIM(V226))-LEN(SUBSTITUTE(V226,CHAR(44),""))+1),0),"-"),"")</f>
        <v>-</v>
      </c>
      <c r="AZ226" s="314" t="str">
        <f t="shared" ref="AZ226" si="1520">IF(B226="X",IF(AN226="DA",IF(AX226&gt;24,LEN(TRIM(V226))-LEN(SUBSTITUTE(V226,CHAR(44),""))+1,0),"-"),"")</f>
        <v>-</v>
      </c>
      <c r="BA226" s="57"/>
      <c r="BB226" s="57"/>
      <c r="BC226" s="57"/>
      <c r="BD226" s="57"/>
      <c r="BE226" s="57"/>
      <c r="BF226" s="98" t="str">
        <f t="shared" ref="BF226" si="1521">IF(C226="X",IF(AN226="","Afectat sau NU?",IF(AN226="DA",IF(AK226="","Neinformat",NETWORKDAYS(AK226+AL226,AE226+AF226,$BS$2:$BS$14)-2),"Nu a fost afectat producator/consumator")),"")</f>
        <v/>
      </c>
      <c r="BG226" s="96" t="str">
        <f t="shared" ref="BG226" si="1522">IF(C226="X",IF(AN226="DA",IF(AND(BF226&gt;=5,AK226&lt;&gt;""),LEN(TRIM(V226))-LEN(SUBSTITUTE(V226,CHAR(44),""))+1,0),"-"),"")</f>
        <v/>
      </c>
      <c r="BH226" s="97" t="str">
        <f t="shared" ref="BH226" si="1523">IF(C226="X",IF(AN226="DA",LEN(TRIM(V226))-LEN(SUBSTITUTE(V226,CHAR(44),""))+1,"-"),"")</f>
        <v/>
      </c>
      <c r="BI226" s="98" t="str">
        <f t="shared" ref="BI226" si="1524">IF(C226="X",IF(AN226="","Afectat sau NU?",IF(AN226="DA",IF(AI226="","Neinformat",NETWORKDAYS(AI226+AJ226,AE226+AF226,$BS$2:$BS$14)-2),"Nu a fost afectat producator/consumator")),"")</f>
        <v/>
      </c>
      <c r="BJ226" s="96" t="str">
        <f t="shared" ref="BJ226" si="1525">IF(C226="X",IF(AN226="DA",IF(AND(BI226&gt;=5,AI226&lt;&gt;""),LEN(TRIM(U226))-LEN(SUBSTITUTE(U226,CHAR(44),""))+1,0),"-"),"")</f>
        <v/>
      </c>
      <c r="BK226" s="97" t="str">
        <f t="shared" ref="BK226" si="1526">IF(C226="X",IF(AN226="DA",LEN(TRIM(U226))-LEN(SUBSTITUTE(U226,CHAR(44),""))+1,"-"),"")</f>
        <v/>
      </c>
      <c r="BL226" s="98" t="str">
        <f t="shared" ref="BL226" si="1527">IF(C226="X",IF(AN226="","Afectat sau NU?",IF(AN226="DA",((AG226+AH226)-(Z226+AA226))*24,"Nu a fost afectat producator/consumator")),"")</f>
        <v/>
      </c>
      <c r="BM226" s="96" t="str">
        <f t="shared" ref="BM226" si="1528">IF(C226="X",IF(AN226&lt;&gt;"DA","-",IF(AND(AN226="DA",BL226&lt;=0),LEN(TRIM(V226))-LEN(SUBSTITUTE(V226,CHAR(44),""))+1+LEN(TRIM(U226))-LEN(SUBSTITUTE(U226,CHAR(44),""))+1,0)),"")</f>
        <v/>
      </c>
      <c r="BN226" s="97" t="str">
        <f t="shared" ref="BN226" si="1529">IF(C226="X",IF(AN226="DA",LEN(TRIM(V226))-LEN(SUBSTITUTE(V226,CHAR(44),""))+1+LEN(TRIM(U226))-LEN(SUBSTITUTE(U226,CHAR(44),""))+1,"-"),"")</f>
        <v/>
      </c>
    </row>
    <row r="227" spans="1:66" s="10" customFormat="1" ht="200.25" thickBot="1" x14ac:dyDescent="0.3">
      <c r="A227" s="139">
        <f t="shared" si="1232"/>
        <v>212</v>
      </c>
      <c r="B227" s="140" t="s">
        <v>81</v>
      </c>
      <c r="C227" s="140" t="s">
        <v>88</v>
      </c>
      <c r="D227" s="141" t="s">
        <v>926</v>
      </c>
      <c r="E227" s="140">
        <v>138645</v>
      </c>
      <c r="F227" s="140" t="s">
        <v>679</v>
      </c>
      <c r="G227" s="140" t="s">
        <v>178</v>
      </c>
      <c r="H227" s="150">
        <v>370961.74</v>
      </c>
      <c r="I227" s="150">
        <v>688073.03</v>
      </c>
      <c r="J227" s="150">
        <v>370961.74</v>
      </c>
      <c r="K227" s="150">
        <v>688073.03</v>
      </c>
      <c r="L227" s="140" t="s">
        <v>88</v>
      </c>
      <c r="M227" s="140" t="s">
        <v>88</v>
      </c>
      <c r="N227" s="140" t="s">
        <v>680</v>
      </c>
      <c r="O227" s="140" t="s">
        <v>679</v>
      </c>
      <c r="P227" s="140" t="s">
        <v>88</v>
      </c>
      <c r="Q227" s="140" t="s">
        <v>88</v>
      </c>
      <c r="R227" s="140" t="s">
        <v>88</v>
      </c>
      <c r="S227" s="140" t="s">
        <v>88</v>
      </c>
      <c r="T227" s="126" t="s">
        <v>113</v>
      </c>
      <c r="U227" s="126" t="s">
        <v>841</v>
      </c>
      <c r="V227" s="140" t="s">
        <v>142</v>
      </c>
      <c r="W227" s="149" t="s">
        <v>88</v>
      </c>
      <c r="X227" s="142">
        <v>44741</v>
      </c>
      <c r="Y227" s="143">
        <v>0.375</v>
      </c>
      <c r="Z227" s="142">
        <v>44741</v>
      </c>
      <c r="AA227" s="143">
        <v>0.625</v>
      </c>
      <c r="AB227" s="140" t="s">
        <v>173</v>
      </c>
      <c r="AC227" s="140" t="s">
        <v>370</v>
      </c>
      <c r="AD227" s="163"/>
      <c r="AE227" s="269">
        <v>44741</v>
      </c>
      <c r="AF227" s="270">
        <v>0.375</v>
      </c>
      <c r="AG227" s="271">
        <v>44741</v>
      </c>
      <c r="AH227" s="270">
        <v>0.57291666666666663</v>
      </c>
      <c r="AI227" s="271">
        <v>44741</v>
      </c>
      <c r="AJ227" s="270">
        <v>0.38194444444444442</v>
      </c>
      <c r="AK227" s="271">
        <v>44741</v>
      </c>
      <c r="AL227" s="270">
        <v>0.37777777777777777</v>
      </c>
      <c r="AM227" s="272" t="s">
        <v>921</v>
      </c>
      <c r="AN227" s="272" t="s">
        <v>419</v>
      </c>
      <c r="AO227" s="147"/>
      <c r="AP227" s="148"/>
      <c r="AQ227" s="67"/>
      <c r="AR227" s="98" t="str">
        <f t="shared" ref="AR227:AR228" si="1530">IF(B227="X",IF(AN227="","Afectat sau NU?",IF(AN227="DA",IF(((AK227+AL227)-(AE227+AF227))*24&lt;-720,"Neinformat",((AK227+AL227)-(AE227+AF227))*24),"Nu a fost afectat producator/consumator")),"")</f>
        <v>Nu a fost afectat producator/consumator</v>
      </c>
      <c r="AS227" s="313" t="str">
        <f t="shared" ref="AS227:AS228" si="1531">IF(B227="X",IF(AN227="DA",IF(AR227&lt;6,LEN(TRIM(V227))-LEN(SUBSTITUTE(V227,CHAR(44),""))+1,0),"-"),"")</f>
        <v>-</v>
      </c>
      <c r="AT227" s="314" t="str">
        <f t="shared" ref="AT227:AT228" si="1532">IF(B227="X",IF(AN227="DA",LEN(TRIM(V227))-LEN(SUBSTITUTE(V227,CHAR(44),""))+1,"-"),"")</f>
        <v>-</v>
      </c>
      <c r="AU227" s="98" t="str">
        <f t="shared" ref="AU227:AU228" si="1533">IF(B227="X",IF(AN227="","Afectat sau NU?",IF(AN227="DA",IF(((AI227+AJ227)-(AE227+AF227))*24&lt;-720,"Neinformat",((AI227+AJ227)-(AE227+AF227))*24),"Nu a fost afectat producator/consumator")),"")</f>
        <v>Nu a fost afectat producator/consumator</v>
      </c>
      <c r="AV227" s="313" t="str">
        <f t="shared" ref="AV227:AV228" si="1534">IF(B227="X",IF(AN227="DA",IF(AU227&lt;6,LEN(TRIM(U227))-LEN(SUBSTITUTE(U227,CHAR(44),""))+1,0),"-"),"")</f>
        <v>-</v>
      </c>
      <c r="AW227" s="314" t="str">
        <f t="shared" ref="AW227:AW228" si="1535">IF(B227="X",IF(AN227="DA",LEN(TRIM(U227))-LEN(SUBSTITUTE(U227,CHAR(44),""))+1,"-"),"")</f>
        <v>-</v>
      </c>
      <c r="AX227" s="98" t="str">
        <f t="shared" ref="AX227:AX228" si="1536">IF(B227="X",IF(AN227="","Afectat sau NU?",IF(AN227="DA",((AG227+AH227)-(AE227+AF227))*24,"Nu a fost afectat producator/consumator")),"")</f>
        <v>Nu a fost afectat producator/consumator</v>
      </c>
      <c r="AY227" s="313" t="str">
        <f t="shared" ref="AY227:AY228" si="1537">IF(B227="X",IF(AN227="DA",IF(AX227&gt;24,IF(BA227="NU",0,LEN(TRIM(V227))-LEN(SUBSTITUTE(V227,CHAR(44),""))+1),0),"-"),"")</f>
        <v>-</v>
      </c>
      <c r="AZ227" s="314" t="str">
        <f t="shared" ref="AZ227:AZ228" si="1538">IF(B227="X",IF(AN227="DA",IF(AX227&gt;24,LEN(TRIM(V227))-LEN(SUBSTITUTE(V227,CHAR(44),""))+1,0),"-"),"")</f>
        <v>-</v>
      </c>
      <c r="BA227" s="57"/>
      <c r="BB227" s="57"/>
      <c r="BC227" s="57"/>
      <c r="BD227" s="57"/>
      <c r="BE227" s="57"/>
      <c r="BF227" s="98" t="str">
        <f t="shared" ref="BF227:BF228" si="1539">IF(C227="X",IF(AN227="","Afectat sau NU?",IF(AN227="DA",IF(AK227="","Neinformat",NETWORKDAYS(AK227+AL227,AE227+AF227,$BS$2:$BS$14)-2),"Nu a fost afectat producator/consumator")),"")</f>
        <v/>
      </c>
      <c r="BG227" s="96" t="str">
        <f t="shared" ref="BG227:BG228" si="1540">IF(C227="X",IF(AN227="DA",IF(AND(BF227&gt;=5,AK227&lt;&gt;""),LEN(TRIM(V227))-LEN(SUBSTITUTE(V227,CHAR(44),""))+1,0),"-"),"")</f>
        <v/>
      </c>
      <c r="BH227" s="97" t="str">
        <f t="shared" ref="BH227:BH228" si="1541">IF(C227="X",IF(AN227="DA",LEN(TRIM(V227))-LEN(SUBSTITUTE(V227,CHAR(44),""))+1,"-"),"")</f>
        <v/>
      </c>
      <c r="BI227" s="98" t="str">
        <f t="shared" ref="BI227:BI228" si="1542">IF(C227="X",IF(AN227="","Afectat sau NU?",IF(AN227="DA",IF(AI227="","Neinformat",NETWORKDAYS(AI227+AJ227,AE227+AF227,$BS$2:$BS$14)-2),"Nu a fost afectat producator/consumator")),"")</f>
        <v/>
      </c>
      <c r="BJ227" s="96" t="str">
        <f t="shared" ref="BJ227:BJ228" si="1543">IF(C227="X",IF(AN227="DA",IF(AND(BI227&gt;=5,AI227&lt;&gt;""),LEN(TRIM(U227))-LEN(SUBSTITUTE(U227,CHAR(44),""))+1,0),"-"),"")</f>
        <v/>
      </c>
      <c r="BK227" s="97" t="str">
        <f t="shared" ref="BK227:BK228" si="1544">IF(C227="X",IF(AN227="DA",LEN(TRIM(U227))-LEN(SUBSTITUTE(U227,CHAR(44),""))+1,"-"),"")</f>
        <v/>
      </c>
      <c r="BL227" s="98" t="str">
        <f t="shared" ref="BL227:BL228" si="1545">IF(C227="X",IF(AN227="","Afectat sau NU?",IF(AN227="DA",((AG227+AH227)-(Z227+AA227))*24,"Nu a fost afectat producator/consumator")),"")</f>
        <v/>
      </c>
      <c r="BM227" s="96" t="str">
        <f t="shared" ref="BM227:BM228" si="1546">IF(C227="X",IF(AN227&lt;&gt;"DA","-",IF(AND(AN227="DA",BL227&lt;=0),LEN(TRIM(V227))-LEN(SUBSTITUTE(V227,CHAR(44),""))+1+LEN(TRIM(U227))-LEN(SUBSTITUTE(U227,CHAR(44),""))+1,0)),"")</f>
        <v/>
      </c>
      <c r="BN227" s="97" t="str">
        <f t="shared" ref="BN227:BN228" si="1547">IF(C227="X",IF(AN227="DA",LEN(TRIM(V227))-LEN(SUBSTITUTE(V227,CHAR(44),""))+1+LEN(TRIM(U227))-LEN(SUBSTITUTE(U227,CHAR(44),""))+1,"-"),"")</f>
        <v/>
      </c>
    </row>
    <row r="228" spans="1:66" s="10" customFormat="1" ht="114.75" thickBot="1" x14ac:dyDescent="0.3">
      <c r="A228" s="139">
        <f t="shared" si="1232"/>
        <v>213</v>
      </c>
      <c r="B228" s="140" t="s">
        <v>81</v>
      </c>
      <c r="C228" s="140" t="s">
        <v>88</v>
      </c>
      <c r="D228" s="141" t="s">
        <v>922</v>
      </c>
      <c r="E228" s="140">
        <v>158029</v>
      </c>
      <c r="F228" s="140" t="s">
        <v>923</v>
      </c>
      <c r="G228" s="140" t="s">
        <v>399</v>
      </c>
      <c r="H228" s="150">
        <v>206232.48</v>
      </c>
      <c r="I228" s="150">
        <v>502973.8</v>
      </c>
      <c r="J228" s="150">
        <v>206232.48</v>
      </c>
      <c r="K228" s="150">
        <v>502973.8</v>
      </c>
      <c r="L228" s="140" t="s">
        <v>88</v>
      </c>
      <c r="M228" s="140" t="s">
        <v>88</v>
      </c>
      <c r="N228" s="140" t="s">
        <v>924</v>
      </c>
      <c r="O228" s="140" t="s">
        <v>923</v>
      </c>
      <c r="P228" s="140" t="s">
        <v>88</v>
      </c>
      <c r="Q228" s="140" t="s">
        <v>88</v>
      </c>
      <c r="R228" s="140" t="s">
        <v>88</v>
      </c>
      <c r="S228" s="140" t="s">
        <v>88</v>
      </c>
      <c r="T228" s="126" t="s">
        <v>113</v>
      </c>
      <c r="U228" s="126" t="s">
        <v>874</v>
      </c>
      <c r="V228" s="140" t="s">
        <v>401</v>
      </c>
      <c r="W228" s="149" t="s">
        <v>88</v>
      </c>
      <c r="X228" s="142">
        <v>44741</v>
      </c>
      <c r="Y228" s="143">
        <v>0.375</v>
      </c>
      <c r="Z228" s="142">
        <v>44741</v>
      </c>
      <c r="AA228" s="143">
        <v>0.79166666666666663</v>
      </c>
      <c r="AB228" s="140" t="s">
        <v>200</v>
      </c>
      <c r="AC228" s="140" t="s">
        <v>370</v>
      </c>
      <c r="AD228" s="163"/>
      <c r="AE228" s="269">
        <v>44741</v>
      </c>
      <c r="AF228" s="270">
        <v>0.375</v>
      </c>
      <c r="AG228" s="271">
        <v>44741</v>
      </c>
      <c r="AH228" s="270">
        <v>0.5625</v>
      </c>
      <c r="AI228" s="271">
        <v>44741</v>
      </c>
      <c r="AJ228" s="270">
        <v>0.41111111111111115</v>
      </c>
      <c r="AK228" s="271">
        <v>44741</v>
      </c>
      <c r="AL228" s="270">
        <v>0.39930555555555558</v>
      </c>
      <c r="AM228" s="272" t="s">
        <v>925</v>
      </c>
      <c r="AN228" s="272" t="s">
        <v>372</v>
      </c>
      <c r="AO228" s="147"/>
      <c r="AP228" s="148"/>
      <c r="AQ228" s="67"/>
      <c r="AR228" s="98">
        <f t="shared" si="1530"/>
        <v>0.58333333331393078</v>
      </c>
      <c r="AS228" s="313">
        <f t="shared" si="1531"/>
        <v>1</v>
      </c>
      <c r="AT228" s="314">
        <f t="shared" si="1532"/>
        <v>1</v>
      </c>
      <c r="AU228" s="98">
        <f t="shared" si="1533"/>
        <v>0.86666666669771075</v>
      </c>
      <c r="AV228" s="313">
        <f t="shared" si="1534"/>
        <v>24</v>
      </c>
      <c r="AW228" s="314">
        <f t="shared" si="1535"/>
        <v>24</v>
      </c>
      <c r="AX228" s="98">
        <f t="shared" si="1536"/>
        <v>4.5</v>
      </c>
      <c r="AY228" s="313">
        <f t="shared" si="1537"/>
        <v>0</v>
      </c>
      <c r="AZ228" s="314">
        <f t="shared" si="1538"/>
        <v>0</v>
      </c>
      <c r="BA228" s="57"/>
      <c r="BB228" s="57"/>
      <c r="BC228" s="57"/>
      <c r="BD228" s="57"/>
      <c r="BE228" s="57"/>
      <c r="BF228" s="98" t="str">
        <f t="shared" si="1539"/>
        <v/>
      </c>
      <c r="BG228" s="96" t="str">
        <f t="shared" si="1540"/>
        <v/>
      </c>
      <c r="BH228" s="97" t="str">
        <f t="shared" si="1541"/>
        <v/>
      </c>
      <c r="BI228" s="98" t="str">
        <f t="shared" si="1542"/>
        <v/>
      </c>
      <c r="BJ228" s="96" t="str">
        <f t="shared" si="1543"/>
        <v/>
      </c>
      <c r="BK228" s="97" t="str">
        <f t="shared" si="1544"/>
        <v/>
      </c>
      <c r="BL228" s="98" t="str">
        <f t="shared" si="1545"/>
        <v/>
      </c>
      <c r="BM228" s="96" t="str">
        <f t="shared" si="1546"/>
        <v/>
      </c>
      <c r="BN228" s="97" t="str">
        <f t="shared" si="1547"/>
        <v/>
      </c>
    </row>
    <row r="229" spans="1:66" s="10" customFormat="1" ht="114.75" thickBot="1" x14ac:dyDescent="0.3">
      <c r="A229" s="173">
        <f t="shared" si="1232"/>
        <v>214</v>
      </c>
      <c r="B229" s="244" t="s">
        <v>81</v>
      </c>
      <c r="C229" s="244" t="s">
        <v>88</v>
      </c>
      <c r="D229" s="245" t="s">
        <v>927</v>
      </c>
      <c r="E229" s="244">
        <v>9379</v>
      </c>
      <c r="F229" s="244" t="s">
        <v>928</v>
      </c>
      <c r="G229" s="244" t="s">
        <v>200</v>
      </c>
      <c r="H229" s="246">
        <v>216852.7</v>
      </c>
      <c r="I229" s="246">
        <v>531509.84</v>
      </c>
      <c r="J229" s="246">
        <v>216852.7</v>
      </c>
      <c r="K229" s="246">
        <v>531509.84</v>
      </c>
      <c r="L229" s="244" t="s">
        <v>88</v>
      </c>
      <c r="M229" s="244" t="s">
        <v>88</v>
      </c>
      <c r="N229" s="244" t="s">
        <v>929</v>
      </c>
      <c r="O229" s="244" t="s">
        <v>930</v>
      </c>
      <c r="P229" s="244" t="s">
        <v>88</v>
      </c>
      <c r="Q229" s="244" t="s">
        <v>88</v>
      </c>
      <c r="R229" s="244" t="s">
        <v>88</v>
      </c>
      <c r="S229" s="244" t="s">
        <v>88</v>
      </c>
      <c r="T229" s="165" t="s">
        <v>113</v>
      </c>
      <c r="U229" s="165" t="s">
        <v>874</v>
      </c>
      <c r="V229" s="244" t="s">
        <v>401</v>
      </c>
      <c r="W229" s="247" t="s">
        <v>88</v>
      </c>
      <c r="X229" s="248">
        <v>44742</v>
      </c>
      <c r="Y229" s="249">
        <v>0.3888888888888889</v>
      </c>
      <c r="Z229" s="248">
        <v>44742</v>
      </c>
      <c r="AA229" s="249">
        <v>0.79166666666666663</v>
      </c>
      <c r="AB229" s="244" t="s">
        <v>200</v>
      </c>
      <c r="AC229" s="244" t="s">
        <v>370</v>
      </c>
      <c r="AD229" s="250"/>
      <c r="AE229" s="298">
        <v>44742</v>
      </c>
      <c r="AF229" s="299">
        <v>0.3888888888888889</v>
      </c>
      <c r="AG229" s="300">
        <v>44742</v>
      </c>
      <c r="AH229" s="299">
        <v>0.39930555555555558</v>
      </c>
      <c r="AI229" s="300">
        <v>44742</v>
      </c>
      <c r="AJ229" s="299">
        <v>0.4145833333333333</v>
      </c>
      <c r="AK229" s="300">
        <v>44742</v>
      </c>
      <c r="AL229" s="299">
        <v>0.40902777777777777</v>
      </c>
      <c r="AM229" s="301" t="s">
        <v>931</v>
      </c>
      <c r="AN229" s="301" t="s">
        <v>372</v>
      </c>
      <c r="AO229" s="254"/>
      <c r="AP229" s="255"/>
      <c r="AQ229" s="67"/>
      <c r="AR229" s="218">
        <f t="shared" ref="AR229" si="1548">IF(B229="X",IF(AN229="","Afectat sau NU?",IF(AN229="DA",IF(((AK229+AL229)-(AE229+AF229))*24&lt;-720,"Neinformat",((AK229+AL229)-(AE229+AF229))*24),"Nu a fost afectat producator/consumator")),"")</f>
        <v>0.48333333333721384</v>
      </c>
      <c r="AS229" s="365">
        <f t="shared" ref="AS229" si="1549">IF(B229="X",IF(AN229="DA",IF(AR229&lt;6,LEN(TRIM(V229))-LEN(SUBSTITUTE(V229,CHAR(44),""))+1,0),"-"),"")</f>
        <v>1</v>
      </c>
      <c r="AT229" s="366">
        <f t="shared" ref="AT229" si="1550">IF(B229="X",IF(AN229="DA",LEN(TRIM(V229))-LEN(SUBSTITUTE(V229,CHAR(44),""))+1,"-"),"")</f>
        <v>1</v>
      </c>
      <c r="AU229" s="218">
        <f t="shared" ref="AU229" si="1551">IF(B229="X",IF(AN229="","Afectat sau NU?",IF(AN229="DA",IF(((AI229+AJ229)-(AE229+AF229))*24&lt;-720,"Neinformat",((AI229+AJ229)-(AE229+AF229))*24),"Nu a fost afectat producator/consumator")),"")</f>
        <v>0.61666666658129543</v>
      </c>
      <c r="AV229" s="365">
        <f t="shared" ref="AV229" si="1552">IF(B229="X",IF(AN229="DA",IF(AU229&lt;6,LEN(TRIM(U229))-LEN(SUBSTITUTE(U229,CHAR(44),""))+1,0),"-"),"")</f>
        <v>24</v>
      </c>
      <c r="AW229" s="366">
        <f t="shared" ref="AW229" si="1553">IF(B229="X",IF(AN229="DA",LEN(TRIM(U229))-LEN(SUBSTITUTE(U229,CHAR(44),""))+1,"-"),"")</f>
        <v>24</v>
      </c>
      <c r="AX229" s="218">
        <f t="shared" ref="AX229" si="1554">IF(B229="X",IF(AN229="","Afectat sau NU?",IF(AN229="DA",((AG229+AH229)-(AE229+AF229))*24,"Nu a fost afectat producator/consumator")),"")</f>
        <v>0.24999999994179234</v>
      </c>
      <c r="AY229" s="365">
        <f t="shared" ref="AY229" si="1555">IF(B229="X",IF(AN229="DA",IF(AX229&gt;24,IF(BA229="NU",0,LEN(TRIM(V229))-LEN(SUBSTITUTE(V229,CHAR(44),""))+1),0),"-"),"")</f>
        <v>0</v>
      </c>
      <c r="AZ229" s="366">
        <f t="shared" ref="AZ229" si="1556">IF(B229="X",IF(AN229="DA",IF(AX229&gt;24,LEN(TRIM(V229))-LEN(SUBSTITUTE(V229,CHAR(44),""))+1,0),"-"),"")</f>
        <v>0</v>
      </c>
      <c r="BA229" s="57"/>
      <c r="BB229" s="57"/>
      <c r="BC229" s="57"/>
      <c r="BD229" s="57"/>
      <c r="BE229" s="57"/>
      <c r="BF229" s="218" t="str">
        <f t="shared" ref="BF229" si="1557">IF(C229="X",IF(AN229="","Afectat sau NU?",IF(AN229="DA",IF(AK229="","Neinformat",NETWORKDAYS(AK229+AL229,AE229+AF229,$BS$2:$BS$14)-2),"Nu a fost afectat producator/consumator")),"")</f>
        <v/>
      </c>
      <c r="BG229" s="219" t="str">
        <f t="shared" ref="BG229" si="1558">IF(C229="X",IF(AN229="DA",IF(AND(BF229&gt;=5,AK229&lt;&gt;""),LEN(TRIM(V229))-LEN(SUBSTITUTE(V229,CHAR(44),""))+1,0),"-"),"")</f>
        <v/>
      </c>
      <c r="BH229" s="221" t="str">
        <f t="shared" ref="BH229" si="1559">IF(C229="X",IF(AN229="DA",LEN(TRIM(V229))-LEN(SUBSTITUTE(V229,CHAR(44),""))+1,"-"),"")</f>
        <v/>
      </c>
      <c r="BI229" s="218" t="str">
        <f t="shared" ref="BI229" si="1560">IF(C229="X",IF(AN229="","Afectat sau NU?",IF(AN229="DA",IF(AI229="","Neinformat",NETWORKDAYS(AI229+AJ229,AE229+AF229,$BS$2:$BS$14)-2),"Nu a fost afectat producator/consumator")),"")</f>
        <v/>
      </c>
      <c r="BJ229" s="219" t="str">
        <f t="shared" ref="BJ229" si="1561">IF(C229="X",IF(AN229="DA",IF(AND(BI229&gt;=5,AI229&lt;&gt;""),LEN(TRIM(U229))-LEN(SUBSTITUTE(U229,CHAR(44),""))+1,0),"-"),"")</f>
        <v/>
      </c>
      <c r="BK229" s="221" t="str">
        <f t="shared" ref="BK229" si="1562">IF(C229="X",IF(AN229="DA",LEN(TRIM(U229))-LEN(SUBSTITUTE(U229,CHAR(44),""))+1,"-"),"")</f>
        <v/>
      </c>
      <c r="BL229" s="218" t="str">
        <f t="shared" ref="BL229" si="1563">IF(C229="X",IF(AN229="","Afectat sau NU?",IF(AN229="DA",((AG229+AH229)-(Z229+AA229))*24,"Nu a fost afectat producator/consumator")),"")</f>
        <v/>
      </c>
      <c r="BM229" s="219" t="str">
        <f t="shared" ref="BM229" si="1564">IF(C229="X",IF(AN229&lt;&gt;"DA","-",IF(AND(AN229="DA",BL229&lt;=0),LEN(TRIM(V229))-LEN(SUBSTITUTE(V229,CHAR(44),""))+1+LEN(TRIM(U229))-LEN(SUBSTITUTE(U229,CHAR(44),""))+1,0)),"")</f>
        <v/>
      </c>
      <c r="BN229" s="221" t="str">
        <f t="shared" ref="BN229" si="1565">IF(C229="X",IF(AN229="DA",LEN(TRIM(V229))-LEN(SUBSTITUTE(V229,CHAR(44),""))+1+LEN(TRIM(U229))-LEN(SUBSTITUTE(U229,CHAR(44),""))+1,"-"),"")</f>
        <v/>
      </c>
    </row>
    <row r="230" spans="1:66" s="10" customFormat="1" ht="28.5" x14ac:dyDescent="0.25">
      <c r="A230" s="58">
        <f t="shared" si="1232"/>
        <v>215</v>
      </c>
      <c r="B230" s="59" t="s">
        <v>88</v>
      </c>
      <c r="C230" s="59" t="s">
        <v>81</v>
      </c>
      <c r="D230" s="60" t="s">
        <v>932</v>
      </c>
      <c r="E230" s="59">
        <v>143566</v>
      </c>
      <c r="F230" s="59" t="s">
        <v>934</v>
      </c>
      <c r="G230" s="59" t="s">
        <v>343</v>
      </c>
      <c r="H230" s="61">
        <v>438796.73</v>
      </c>
      <c r="I230" s="61">
        <v>472494.66</v>
      </c>
      <c r="J230" s="61">
        <v>438796.73</v>
      </c>
      <c r="K230" s="61">
        <v>472494.66</v>
      </c>
      <c r="L230" s="59" t="s">
        <v>88</v>
      </c>
      <c r="M230" s="59" t="s">
        <v>88</v>
      </c>
      <c r="N230" s="59" t="s">
        <v>935</v>
      </c>
      <c r="O230" s="59" t="s">
        <v>936</v>
      </c>
      <c r="P230" s="59" t="s">
        <v>88</v>
      </c>
      <c r="Q230" s="59" t="s">
        <v>88</v>
      </c>
      <c r="R230" s="59" t="s">
        <v>88</v>
      </c>
      <c r="S230" s="59" t="s">
        <v>88</v>
      </c>
      <c r="T230" s="59" t="s">
        <v>113</v>
      </c>
      <c r="U230" s="59"/>
      <c r="V230" s="59" t="s">
        <v>142</v>
      </c>
      <c r="W230" s="62" t="s">
        <v>933</v>
      </c>
      <c r="X230" s="63"/>
      <c r="Y230" s="64"/>
      <c r="Z230" s="63"/>
      <c r="AA230" s="64"/>
      <c r="AB230" s="59" t="s">
        <v>347</v>
      </c>
      <c r="AC230" s="59"/>
      <c r="AD230" s="133"/>
      <c r="AE230" s="135"/>
      <c r="AF230" s="136"/>
      <c r="AG230" s="137"/>
      <c r="AH230" s="136"/>
      <c r="AI230" s="137"/>
      <c r="AJ230" s="136"/>
      <c r="AK230" s="137"/>
      <c r="AL230" s="136"/>
      <c r="AM230" s="138"/>
      <c r="AN230" s="138"/>
      <c r="AO230" s="138"/>
      <c r="AP230" s="66" t="s">
        <v>226</v>
      </c>
      <c r="AQ230" s="67"/>
      <c r="AR230" s="71" t="str">
        <f t="shared" ref="AR230" si="1566">IF(B230="X",IF(AN230="","Afectat sau NU?",IF(AN230="DA",IF(((AK230+AL230)-(AE230+AF230))*24&lt;-720,"Neinformat",((AK230+AL230)-(AE230+AF230))*24),"Nu a fost afectat producator/consumator")),"")</f>
        <v/>
      </c>
      <c r="AS230" s="295" t="str">
        <f t="shared" ref="AS230" si="1567">IF(B230="X",IF(AN230="DA",IF(AR230&lt;6,LEN(TRIM(V230))-LEN(SUBSTITUTE(V230,CHAR(44),""))+1,0),"-"),"")</f>
        <v/>
      </c>
      <c r="AT230" s="296" t="str">
        <f t="shared" ref="AT230" si="1568">IF(B230="X",IF(AN230="DA",LEN(TRIM(V230))-LEN(SUBSTITUTE(V230,CHAR(44),""))+1,"-"),"")</f>
        <v/>
      </c>
      <c r="AU230" s="426" t="str">
        <f t="shared" ref="AU230" si="1569">IF(B230="X",IF(AN230="","Afectat sau NU?",IF(AN230="DA",IF(((AI230+AJ230)-(AE230+AF230))*24&lt;-720,"Neinformat",((AI230+AJ230)-(AE230+AF230))*24),"Nu a fost afectat producator/consumator")),"")</f>
        <v/>
      </c>
      <c r="AV230" s="295" t="str">
        <f t="shared" ref="AV230" si="1570">IF(B230="X",IF(AN230="DA",IF(AU230&lt;6,LEN(TRIM(U230))-LEN(SUBSTITUTE(U230,CHAR(44),""))+1,0),"-"),"")</f>
        <v/>
      </c>
      <c r="AW230" s="297" t="str">
        <f t="shared" ref="AW230" si="1571">IF(B230="X",IF(AN230="DA",LEN(TRIM(U230))-LEN(SUBSTITUTE(U230,CHAR(44),""))+1,"-"),"")</f>
        <v/>
      </c>
      <c r="AX230" s="71" t="str">
        <f t="shared" ref="AX230" si="1572">IF(B230="X",IF(AN230="","Afectat sau NU?",IF(AN230="DA",((AG230+AH230)-(AE230+AF230))*24,"Nu a fost afectat producator/consumator")),"")</f>
        <v/>
      </c>
      <c r="AY230" s="295" t="str">
        <f t="shared" ref="AY230" si="1573">IF(B230="X",IF(AN230="DA",IF(AX230&gt;24,IF(BA230="NU",0,LEN(TRIM(V230))-LEN(SUBSTITUTE(V230,CHAR(44),""))+1),0),"-"),"")</f>
        <v/>
      </c>
      <c r="AZ230" s="296" t="str">
        <f t="shared" ref="AZ230" si="1574">IF(B230="X",IF(AN230="DA",IF(AX230&gt;24,LEN(TRIM(V230))-LEN(SUBSTITUTE(V230,CHAR(44),""))+1,0),"-"),"")</f>
        <v/>
      </c>
      <c r="BA230" s="57"/>
      <c r="BB230" s="57"/>
      <c r="BC230" s="57"/>
      <c r="BD230" s="57"/>
      <c r="BE230" s="57"/>
      <c r="BF230" s="71" t="str">
        <f t="shared" ref="BF230" si="1575">IF(C230="X",IF(AN230="","Afectat sau NU?",IF(AN230="DA",IF(AK230="","Neinformat",NETWORKDAYS(AK230+AL230,AE230+AF230,$BS$2:$BS$14)-2),"Nu a fost afectat producator/consumator")),"")</f>
        <v>Afectat sau NU?</v>
      </c>
      <c r="BG230" s="69" t="str">
        <f t="shared" ref="BG230" si="1576">IF(C230="X",IF(AN230="DA",IF(AND(BF230&gt;=5,AK230&lt;&gt;""),LEN(TRIM(V230))-LEN(SUBSTITUTE(V230,CHAR(44),""))+1,0),"-"),"")</f>
        <v>-</v>
      </c>
      <c r="BH230" s="70" t="str">
        <f t="shared" ref="BH230" si="1577">IF(C230="X",IF(AN230="DA",LEN(TRIM(V230))-LEN(SUBSTITUTE(V230,CHAR(44),""))+1,"-"),"")</f>
        <v>-</v>
      </c>
      <c r="BI230" s="71" t="str">
        <f t="shared" ref="BI230" si="1578">IF(C230="X",IF(AN230="","Afectat sau NU?",IF(AN230="DA",IF(AI230="","Neinformat",NETWORKDAYS(AI230+AJ230,AE230+AF230,$BS$2:$BS$14)-2),"Nu a fost afectat producator/consumator")),"")</f>
        <v>Afectat sau NU?</v>
      </c>
      <c r="BJ230" s="69" t="str">
        <f t="shared" ref="BJ230" si="1579">IF(C230="X",IF(AN230="DA",IF(AND(BI230&gt;=5,AI230&lt;&gt;""),LEN(TRIM(U230))-LEN(SUBSTITUTE(U230,CHAR(44),""))+1,0),"-"),"")</f>
        <v>-</v>
      </c>
      <c r="BK230" s="70" t="str">
        <f t="shared" ref="BK230" si="1580">IF(C230="X",IF(AN230="DA",LEN(TRIM(U230))-LEN(SUBSTITUTE(U230,CHAR(44),""))+1,"-"),"")</f>
        <v>-</v>
      </c>
      <c r="BL230" s="426" t="str">
        <f t="shared" ref="BL230" si="1581">IF(C230="X",IF(AN230="","Afectat sau NU?",IF(AN230="DA",((AG230+AH230)-(Z230+AA230))*24,"Nu a fost afectat producator/consumator")),"")</f>
        <v>Afectat sau NU?</v>
      </c>
      <c r="BM230" s="69" t="str">
        <f t="shared" ref="BM230" si="1582">IF(C230="X",IF(AN230&lt;&gt;"DA","-",IF(AND(AN230="DA",BL230&lt;=0),LEN(TRIM(V230))-LEN(SUBSTITUTE(V230,CHAR(44),""))+1+LEN(TRIM(U230))-LEN(SUBSTITUTE(U230,CHAR(44),""))+1,0)),"")</f>
        <v>-</v>
      </c>
      <c r="BN230" s="70" t="str">
        <f t="shared" ref="BN230" si="1583">IF(C230="X",IF(AN230="DA",LEN(TRIM(V230))-LEN(SUBSTITUTE(V230,CHAR(44),""))+1+LEN(TRIM(U230))-LEN(SUBSTITUTE(U230,CHAR(44),""))+1,"-"),"")</f>
        <v>-</v>
      </c>
    </row>
    <row r="231" spans="1:66" s="10" customFormat="1" ht="28.5" x14ac:dyDescent="0.25">
      <c r="A231" s="72">
        <f t="shared" si="1232"/>
        <v>216</v>
      </c>
      <c r="B231" s="73" t="s">
        <v>88</v>
      </c>
      <c r="C231" s="73" t="s">
        <v>81</v>
      </c>
      <c r="D231" s="74" t="s">
        <v>932</v>
      </c>
      <c r="E231" s="73">
        <v>143584</v>
      </c>
      <c r="F231" s="73" t="s">
        <v>939</v>
      </c>
      <c r="G231" s="73" t="s">
        <v>343</v>
      </c>
      <c r="H231" s="75">
        <v>439594.86</v>
      </c>
      <c r="I231" s="75">
        <v>471746.49</v>
      </c>
      <c r="J231" s="75">
        <v>439594.86</v>
      </c>
      <c r="K231" s="75">
        <v>471746.49</v>
      </c>
      <c r="L231" s="73" t="s">
        <v>88</v>
      </c>
      <c r="M231" s="73" t="s">
        <v>88</v>
      </c>
      <c r="N231" s="73" t="s">
        <v>937</v>
      </c>
      <c r="O231" s="73" t="s">
        <v>939</v>
      </c>
      <c r="P231" s="73" t="s">
        <v>88</v>
      </c>
      <c r="Q231" s="73" t="s">
        <v>88</v>
      </c>
      <c r="R231" s="73" t="s">
        <v>88</v>
      </c>
      <c r="S231" s="73" t="s">
        <v>88</v>
      </c>
      <c r="T231" s="73" t="s">
        <v>113</v>
      </c>
      <c r="U231" s="73"/>
      <c r="V231" s="73" t="s">
        <v>142</v>
      </c>
      <c r="W231" s="76" t="s">
        <v>933</v>
      </c>
      <c r="X231" s="77"/>
      <c r="Y231" s="78"/>
      <c r="Z231" s="77"/>
      <c r="AA231" s="78"/>
      <c r="AB231" s="73" t="s">
        <v>347</v>
      </c>
      <c r="AC231" s="73"/>
      <c r="AD231" s="162"/>
      <c r="AE231" s="105"/>
      <c r="AF231" s="99"/>
      <c r="AG231" s="100"/>
      <c r="AH231" s="99"/>
      <c r="AI231" s="100"/>
      <c r="AJ231" s="99"/>
      <c r="AK231" s="100"/>
      <c r="AL231" s="99"/>
      <c r="AM231" s="101"/>
      <c r="AN231" s="101"/>
      <c r="AO231" s="101"/>
      <c r="AP231" s="80" t="s">
        <v>226</v>
      </c>
      <c r="AQ231" s="67"/>
      <c r="AR231" s="89" t="str">
        <f t="shared" ref="AR231" si="1584">IF(B231="X",IF(AN231="","Afectat sau NU?",IF(AN231="DA",IF(((AK231+AL231)-(AE231+AF231))*24&lt;-720,"Neinformat",((AK231+AL231)-(AE231+AF231))*24),"Nu a fost afectat producator/consumator")),"")</f>
        <v/>
      </c>
      <c r="AS231" s="311" t="str">
        <f t="shared" ref="AS231" si="1585">IF(B231="X",IF(AN231="DA",IF(AR231&lt;6,LEN(TRIM(V231))-LEN(SUBSTITUTE(V231,CHAR(44),""))+1,0),"-"),"")</f>
        <v/>
      </c>
      <c r="AT231" s="312" t="str">
        <f t="shared" ref="AT231" si="1586">IF(B231="X",IF(AN231="DA",LEN(TRIM(V231))-LEN(SUBSTITUTE(V231,CHAR(44),""))+1,"-"),"")</f>
        <v/>
      </c>
      <c r="AU231" s="194" t="str">
        <f t="shared" ref="AU231" si="1587">IF(B231="X",IF(AN231="","Afectat sau NU?",IF(AN231="DA",IF(((AI231+AJ231)-(AE231+AF231))*24&lt;-720,"Neinformat",((AI231+AJ231)-(AE231+AF231))*24),"Nu a fost afectat producator/consumator")),"")</f>
        <v/>
      </c>
      <c r="AV231" s="311" t="str">
        <f t="shared" ref="AV231" si="1588">IF(B231="X",IF(AN231="DA",IF(AU231&lt;6,LEN(TRIM(U231))-LEN(SUBSTITUTE(U231,CHAR(44),""))+1,0),"-"),"")</f>
        <v/>
      </c>
      <c r="AW231" s="399" t="str">
        <f t="shared" ref="AW231" si="1589">IF(B231="X",IF(AN231="DA",LEN(TRIM(U231))-LEN(SUBSTITUTE(U231,CHAR(44),""))+1,"-"),"")</f>
        <v/>
      </c>
      <c r="AX231" s="89" t="str">
        <f t="shared" ref="AX231" si="1590">IF(B231="X",IF(AN231="","Afectat sau NU?",IF(AN231="DA",((AG231+AH231)-(AE231+AF231))*24,"Nu a fost afectat producator/consumator")),"")</f>
        <v/>
      </c>
      <c r="AY231" s="311" t="str">
        <f t="shared" ref="AY231" si="1591">IF(B231="X",IF(AN231="DA",IF(AX231&gt;24,IF(BA231="NU",0,LEN(TRIM(V231))-LEN(SUBSTITUTE(V231,CHAR(44),""))+1),0),"-"),"")</f>
        <v/>
      </c>
      <c r="AZ231" s="312" t="str">
        <f t="shared" ref="AZ231" si="1592">IF(B231="X",IF(AN231="DA",IF(AX231&gt;24,LEN(TRIM(V231))-LEN(SUBSTITUTE(V231,CHAR(44),""))+1,0),"-"),"")</f>
        <v/>
      </c>
      <c r="BA231" s="57"/>
      <c r="BB231" s="57"/>
      <c r="BC231" s="57"/>
      <c r="BD231" s="57"/>
      <c r="BE231" s="57"/>
      <c r="BF231" s="89" t="str">
        <f t="shared" ref="BF231" si="1593">IF(C231="X",IF(AN231="","Afectat sau NU?",IF(AN231="DA",IF(AK231="","Neinformat",NETWORKDAYS(AK231+AL231,AE231+AF231,$BS$2:$BS$14)-2),"Nu a fost afectat producator/consumator")),"")</f>
        <v>Afectat sau NU?</v>
      </c>
      <c r="BG231" s="87" t="str">
        <f t="shared" ref="BG231" si="1594">IF(C231="X",IF(AN231="DA",IF(AND(BF231&gt;=5,AK231&lt;&gt;""),LEN(TRIM(V231))-LEN(SUBSTITUTE(V231,CHAR(44),""))+1,0),"-"),"")</f>
        <v>-</v>
      </c>
      <c r="BH231" s="88" t="str">
        <f t="shared" ref="BH231" si="1595">IF(C231="X",IF(AN231="DA",LEN(TRIM(V231))-LEN(SUBSTITUTE(V231,CHAR(44),""))+1,"-"),"")</f>
        <v>-</v>
      </c>
      <c r="BI231" s="89" t="str">
        <f t="shared" ref="BI231" si="1596">IF(C231="X",IF(AN231="","Afectat sau NU?",IF(AN231="DA",IF(AI231="","Neinformat",NETWORKDAYS(AI231+AJ231,AE231+AF231,$BS$2:$BS$14)-2),"Nu a fost afectat producator/consumator")),"")</f>
        <v>Afectat sau NU?</v>
      </c>
      <c r="BJ231" s="87" t="str">
        <f t="shared" ref="BJ231" si="1597">IF(C231="X",IF(AN231="DA",IF(AND(BI231&gt;=5,AI231&lt;&gt;""),LEN(TRIM(U231))-LEN(SUBSTITUTE(U231,CHAR(44),""))+1,0),"-"),"")</f>
        <v>-</v>
      </c>
      <c r="BK231" s="88" t="str">
        <f t="shared" ref="BK231" si="1598">IF(C231="X",IF(AN231="DA",LEN(TRIM(U231))-LEN(SUBSTITUTE(U231,CHAR(44),""))+1,"-"),"")</f>
        <v>-</v>
      </c>
      <c r="BL231" s="194" t="str">
        <f t="shared" ref="BL231" si="1599">IF(C231="X",IF(AN231="","Afectat sau NU?",IF(AN231="DA",((AG231+AH231)-(Z231+AA231))*24,"Nu a fost afectat producator/consumator")),"")</f>
        <v>Afectat sau NU?</v>
      </c>
      <c r="BM231" s="87" t="str">
        <f t="shared" ref="BM231" si="1600">IF(C231="X",IF(AN231&lt;&gt;"DA","-",IF(AND(AN231="DA",BL231&lt;=0),LEN(TRIM(V231))-LEN(SUBSTITUTE(V231,CHAR(44),""))+1+LEN(TRIM(U231))-LEN(SUBSTITUTE(U231,CHAR(44),""))+1,0)),"")</f>
        <v>-</v>
      </c>
      <c r="BN231" s="88" t="str">
        <f t="shared" ref="BN231" si="1601">IF(C231="X",IF(AN231="DA",LEN(TRIM(V231))-LEN(SUBSTITUTE(V231,CHAR(44),""))+1+LEN(TRIM(U231))-LEN(SUBSTITUTE(U231,CHAR(44),""))+1,"-"),"")</f>
        <v>-</v>
      </c>
    </row>
    <row r="232" spans="1:66" s="10" customFormat="1" ht="29.25" thickBot="1" x14ac:dyDescent="0.3">
      <c r="A232" s="90">
        <f t="shared" si="1232"/>
        <v>217</v>
      </c>
      <c r="B232" s="91" t="s">
        <v>88</v>
      </c>
      <c r="C232" s="91" t="s">
        <v>81</v>
      </c>
      <c r="D232" s="92" t="s">
        <v>932</v>
      </c>
      <c r="E232" s="91">
        <v>143593</v>
      </c>
      <c r="F232" s="91" t="s">
        <v>940</v>
      </c>
      <c r="G232" s="91" t="s">
        <v>343</v>
      </c>
      <c r="H232" s="93">
        <v>440126.12</v>
      </c>
      <c r="I232" s="93">
        <v>469642.9</v>
      </c>
      <c r="J232" s="93">
        <v>440126.12</v>
      </c>
      <c r="K232" s="93">
        <v>469642.9</v>
      </c>
      <c r="L232" s="91" t="s">
        <v>88</v>
      </c>
      <c r="M232" s="91" t="s">
        <v>88</v>
      </c>
      <c r="N232" s="91" t="s">
        <v>938</v>
      </c>
      <c r="O232" s="91" t="s">
        <v>940</v>
      </c>
      <c r="P232" s="91" t="s">
        <v>88</v>
      </c>
      <c r="Q232" s="91" t="s">
        <v>88</v>
      </c>
      <c r="R232" s="91" t="s">
        <v>88</v>
      </c>
      <c r="S232" s="91" t="s">
        <v>88</v>
      </c>
      <c r="T232" s="91" t="s">
        <v>113</v>
      </c>
      <c r="U232" s="91"/>
      <c r="V232" s="91" t="s">
        <v>142</v>
      </c>
      <c r="W232" s="94" t="s">
        <v>933</v>
      </c>
      <c r="X232" s="82"/>
      <c r="Y232" s="81"/>
      <c r="Z232" s="82"/>
      <c r="AA232" s="81"/>
      <c r="AB232" s="91" t="s">
        <v>347</v>
      </c>
      <c r="AC232" s="91"/>
      <c r="AD232" s="134"/>
      <c r="AE232" s="106"/>
      <c r="AF232" s="102"/>
      <c r="AG232" s="103"/>
      <c r="AH232" s="102"/>
      <c r="AI232" s="103"/>
      <c r="AJ232" s="102"/>
      <c r="AK232" s="103"/>
      <c r="AL232" s="102"/>
      <c r="AM232" s="104"/>
      <c r="AN232" s="104"/>
      <c r="AO232" s="104"/>
      <c r="AP232" s="83" t="s">
        <v>226</v>
      </c>
      <c r="AQ232" s="67"/>
      <c r="AR232" s="98" t="str">
        <f t="shared" ref="AR232:AR235" si="1602">IF(B232="X",IF(AN232="","Afectat sau NU?",IF(AN232="DA",IF(((AK232+AL232)-(AE232+AF232))*24&lt;-720,"Neinformat",((AK232+AL232)-(AE232+AF232))*24),"Nu a fost afectat producator/consumator")),"")</f>
        <v/>
      </c>
      <c r="AS232" s="313" t="str">
        <f t="shared" ref="AS232:AS235" si="1603">IF(B232="X",IF(AN232="DA",IF(AR232&lt;6,LEN(TRIM(V232))-LEN(SUBSTITUTE(V232,CHAR(44),""))+1,0),"-"),"")</f>
        <v/>
      </c>
      <c r="AT232" s="314" t="str">
        <f t="shared" ref="AT232:AT235" si="1604">IF(B232="X",IF(AN232="DA",LEN(TRIM(V232))-LEN(SUBSTITUTE(V232,CHAR(44),""))+1,"-"),"")</f>
        <v/>
      </c>
      <c r="AU232" s="195" t="str">
        <f t="shared" ref="AU232:AU235" si="1605">IF(B232="X",IF(AN232="","Afectat sau NU?",IF(AN232="DA",IF(((AI232+AJ232)-(AE232+AF232))*24&lt;-720,"Neinformat",((AI232+AJ232)-(AE232+AF232))*24),"Nu a fost afectat producator/consumator")),"")</f>
        <v/>
      </c>
      <c r="AV232" s="313" t="str">
        <f t="shared" ref="AV232:AV235" si="1606">IF(B232="X",IF(AN232="DA",IF(AU232&lt;6,LEN(TRIM(U232))-LEN(SUBSTITUTE(U232,CHAR(44),""))+1,0),"-"),"")</f>
        <v/>
      </c>
      <c r="AW232" s="364" t="str">
        <f t="shared" ref="AW232:AW235" si="1607">IF(B232="X",IF(AN232="DA",LEN(TRIM(U232))-LEN(SUBSTITUTE(U232,CHAR(44),""))+1,"-"),"")</f>
        <v/>
      </c>
      <c r="AX232" s="98" t="str">
        <f t="shared" ref="AX232:AX235" si="1608">IF(B232="X",IF(AN232="","Afectat sau NU?",IF(AN232="DA",((AG232+AH232)-(AE232+AF232))*24,"Nu a fost afectat producator/consumator")),"")</f>
        <v/>
      </c>
      <c r="AY232" s="313" t="str">
        <f t="shared" ref="AY232:AY235" si="1609">IF(B232="X",IF(AN232="DA",IF(AX232&gt;24,IF(BA232="NU",0,LEN(TRIM(V232))-LEN(SUBSTITUTE(V232,CHAR(44),""))+1),0),"-"),"")</f>
        <v/>
      </c>
      <c r="AZ232" s="314" t="str">
        <f t="shared" ref="AZ232:AZ235" si="1610">IF(B232="X",IF(AN232="DA",IF(AX232&gt;24,LEN(TRIM(V232))-LEN(SUBSTITUTE(V232,CHAR(44),""))+1,0),"-"),"")</f>
        <v/>
      </c>
      <c r="BA232" s="57"/>
      <c r="BB232" s="57"/>
      <c r="BC232" s="57"/>
      <c r="BD232" s="57"/>
      <c r="BE232" s="57"/>
      <c r="BF232" s="98" t="str">
        <f t="shared" ref="BF232:BF235" si="1611">IF(C232="X",IF(AN232="","Afectat sau NU?",IF(AN232="DA",IF(AK232="","Neinformat",NETWORKDAYS(AK232+AL232,AE232+AF232,$BS$2:$BS$14)-2),"Nu a fost afectat producator/consumator")),"")</f>
        <v>Afectat sau NU?</v>
      </c>
      <c r="BG232" s="96" t="str">
        <f t="shared" ref="BG232:BG235" si="1612">IF(C232="X",IF(AN232="DA",IF(AND(BF232&gt;=5,AK232&lt;&gt;""),LEN(TRIM(V232))-LEN(SUBSTITUTE(V232,CHAR(44),""))+1,0),"-"),"")</f>
        <v>-</v>
      </c>
      <c r="BH232" s="97" t="str">
        <f t="shared" ref="BH232:BH235" si="1613">IF(C232="X",IF(AN232="DA",LEN(TRIM(V232))-LEN(SUBSTITUTE(V232,CHAR(44),""))+1,"-"),"")</f>
        <v>-</v>
      </c>
      <c r="BI232" s="98" t="str">
        <f t="shared" ref="BI232:BI235" si="1614">IF(C232="X",IF(AN232="","Afectat sau NU?",IF(AN232="DA",IF(AI232="","Neinformat",NETWORKDAYS(AI232+AJ232,AE232+AF232,$BS$2:$BS$14)-2),"Nu a fost afectat producator/consumator")),"")</f>
        <v>Afectat sau NU?</v>
      </c>
      <c r="BJ232" s="96" t="str">
        <f t="shared" ref="BJ232:BJ235" si="1615">IF(C232="X",IF(AN232="DA",IF(AND(BI232&gt;=5,AI232&lt;&gt;""),LEN(TRIM(U232))-LEN(SUBSTITUTE(U232,CHAR(44),""))+1,0),"-"),"")</f>
        <v>-</v>
      </c>
      <c r="BK232" s="97" t="str">
        <f t="shared" ref="BK232:BK235" si="1616">IF(C232="X",IF(AN232="DA",LEN(TRIM(U232))-LEN(SUBSTITUTE(U232,CHAR(44),""))+1,"-"),"")</f>
        <v>-</v>
      </c>
      <c r="BL232" s="195" t="str">
        <f t="shared" ref="BL232:BL235" si="1617">IF(C232="X",IF(AN232="","Afectat sau NU?",IF(AN232="DA",((AG232+AH232)-(Z232+AA232))*24,"Nu a fost afectat producator/consumator")),"")</f>
        <v>Afectat sau NU?</v>
      </c>
      <c r="BM232" s="96" t="str">
        <f t="shared" ref="BM232:BM235" si="1618">IF(C232="X",IF(AN232&lt;&gt;"DA","-",IF(AND(AN232="DA",BL232&lt;=0),LEN(TRIM(V232))-LEN(SUBSTITUTE(V232,CHAR(44),""))+1+LEN(TRIM(U232))-LEN(SUBSTITUTE(U232,CHAR(44),""))+1,0)),"")</f>
        <v>-</v>
      </c>
      <c r="BN232" s="97" t="str">
        <f t="shared" ref="BN232:BN235" si="1619">IF(C232="X",IF(AN232="DA",LEN(TRIM(V232))-LEN(SUBSTITUTE(V232,CHAR(44),""))+1+LEN(TRIM(U232))-LEN(SUBSTITUTE(U232,CHAR(44),""))+1,"-"),"")</f>
        <v>-</v>
      </c>
    </row>
    <row r="233" spans="1:66" s="10" customFormat="1" ht="200.25" thickBot="1" x14ac:dyDescent="0.3">
      <c r="A233" s="139">
        <f t="shared" si="1232"/>
        <v>218</v>
      </c>
      <c r="B233" s="140" t="s">
        <v>81</v>
      </c>
      <c r="C233" s="140" t="s">
        <v>88</v>
      </c>
      <c r="D233" s="141" t="s">
        <v>944</v>
      </c>
      <c r="E233" s="140">
        <v>108801</v>
      </c>
      <c r="F233" s="140" t="s">
        <v>945</v>
      </c>
      <c r="G233" s="140" t="s">
        <v>837</v>
      </c>
      <c r="H233" s="150">
        <v>391082.72</v>
      </c>
      <c r="I233" s="150">
        <v>678964.73</v>
      </c>
      <c r="J233" s="150">
        <v>391082.72</v>
      </c>
      <c r="K233" s="150">
        <v>678964.73</v>
      </c>
      <c r="L233" s="140" t="s">
        <v>88</v>
      </c>
      <c r="M233" s="140" t="s">
        <v>88</v>
      </c>
      <c r="N233" s="140" t="s">
        <v>946</v>
      </c>
      <c r="O233" s="140" t="s">
        <v>945</v>
      </c>
      <c r="P233" s="140" t="s">
        <v>88</v>
      </c>
      <c r="Q233" s="140" t="s">
        <v>88</v>
      </c>
      <c r="R233" s="140" t="s">
        <v>88</v>
      </c>
      <c r="S233" s="140" t="s">
        <v>88</v>
      </c>
      <c r="T233" s="126" t="s">
        <v>113</v>
      </c>
      <c r="U233" s="126" t="s">
        <v>841</v>
      </c>
      <c r="V233" s="140" t="s">
        <v>142</v>
      </c>
      <c r="W233" s="149" t="s">
        <v>88</v>
      </c>
      <c r="X233" s="142">
        <v>44742</v>
      </c>
      <c r="Y233" s="143">
        <v>0.41666666666666669</v>
      </c>
      <c r="Z233" s="142">
        <v>44742</v>
      </c>
      <c r="AA233" s="143">
        <v>0.58333333333333337</v>
      </c>
      <c r="AB233" s="140" t="s">
        <v>173</v>
      </c>
      <c r="AC233" s="140" t="s">
        <v>370</v>
      </c>
      <c r="AD233" s="163"/>
      <c r="AE233" s="269">
        <v>44742</v>
      </c>
      <c r="AF233" s="270">
        <v>0.41666666666666669</v>
      </c>
      <c r="AG233" s="271">
        <v>44742</v>
      </c>
      <c r="AH233" s="270">
        <v>0.57916666666666672</v>
      </c>
      <c r="AI233" s="271">
        <v>44742</v>
      </c>
      <c r="AJ233" s="270">
        <v>0.42569444444444443</v>
      </c>
      <c r="AK233" s="271">
        <v>44742</v>
      </c>
      <c r="AL233" s="270">
        <v>0.42152777777777778</v>
      </c>
      <c r="AM233" s="272" t="s">
        <v>947</v>
      </c>
      <c r="AN233" s="272" t="s">
        <v>419</v>
      </c>
      <c r="AO233" s="147"/>
      <c r="AP233" s="148"/>
      <c r="AQ233" s="67"/>
      <c r="AR233" s="98" t="str">
        <f t="shared" si="1602"/>
        <v>Nu a fost afectat producator/consumator</v>
      </c>
      <c r="AS233" s="313" t="str">
        <f t="shared" si="1603"/>
        <v>-</v>
      </c>
      <c r="AT233" s="314" t="str">
        <f t="shared" si="1604"/>
        <v>-</v>
      </c>
      <c r="AU233" s="98" t="str">
        <f t="shared" si="1605"/>
        <v>Nu a fost afectat producator/consumator</v>
      </c>
      <c r="AV233" s="313" t="str">
        <f t="shared" si="1606"/>
        <v>-</v>
      </c>
      <c r="AW233" s="314" t="str">
        <f t="shared" si="1607"/>
        <v>-</v>
      </c>
      <c r="AX233" s="98" t="str">
        <f t="shared" si="1608"/>
        <v>Nu a fost afectat producator/consumator</v>
      </c>
      <c r="AY233" s="313" t="str">
        <f t="shared" si="1609"/>
        <v>-</v>
      </c>
      <c r="AZ233" s="314" t="str">
        <f t="shared" si="1610"/>
        <v>-</v>
      </c>
      <c r="BA233" s="57"/>
      <c r="BB233" s="57"/>
      <c r="BC233" s="57"/>
      <c r="BD233" s="57"/>
      <c r="BE233" s="57"/>
      <c r="BF233" s="98" t="str">
        <f t="shared" si="1611"/>
        <v/>
      </c>
      <c r="BG233" s="96" t="str">
        <f t="shared" si="1612"/>
        <v/>
      </c>
      <c r="BH233" s="97" t="str">
        <f t="shared" si="1613"/>
        <v/>
      </c>
      <c r="BI233" s="98" t="str">
        <f t="shared" si="1614"/>
        <v/>
      </c>
      <c r="BJ233" s="96" t="str">
        <f t="shared" si="1615"/>
        <v/>
      </c>
      <c r="BK233" s="97" t="str">
        <f t="shared" si="1616"/>
        <v/>
      </c>
      <c r="BL233" s="98" t="str">
        <f t="shared" si="1617"/>
        <v/>
      </c>
      <c r="BM233" s="96" t="str">
        <f t="shared" si="1618"/>
        <v/>
      </c>
      <c r="BN233" s="97" t="str">
        <f t="shared" si="1619"/>
        <v/>
      </c>
    </row>
    <row r="234" spans="1:66" s="10" customFormat="1" ht="28.5" x14ac:dyDescent="0.25">
      <c r="A234" s="58">
        <f t="shared" si="1232"/>
        <v>219</v>
      </c>
      <c r="B234" s="59" t="s">
        <v>88</v>
      </c>
      <c r="C234" s="59" t="s">
        <v>81</v>
      </c>
      <c r="D234" s="60" t="s">
        <v>955</v>
      </c>
      <c r="E234" s="59">
        <v>17263</v>
      </c>
      <c r="F234" s="59" t="s">
        <v>221</v>
      </c>
      <c r="G234" s="59" t="s">
        <v>94</v>
      </c>
      <c r="H234" s="61">
        <v>500598.14502300002</v>
      </c>
      <c r="I234" s="61">
        <v>401110.15465600003</v>
      </c>
      <c r="J234" s="61">
        <v>500598.14502300002</v>
      </c>
      <c r="K234" s="61">
        <v>401110.15465600003</v>
      </c>
      <c r="L234" s="59" t="s">
        <v>88</v>
      </c>
      <c r="M234" s="59" t="s">
        <v>88</v>
      </c>
      <c r="N234" s="59" t="s">
        <v>222</v>
      </c>
      <c r="O234" s="59" t="s">
        <v>953</v>
      </c>
      <c r="P234" s="59" t="s">
        <v>88</v>
      </c>
      <c r="Q234" s="59" t="s">
        <v>88</v>
      </c>
      <c r="R234" s="59" t="s">
        <v>88</v>
      </c>
      <c r="S234" s="59" t="s">
        <v>88</v>
      </c>
      <c r="T234" s="59" t="s">
        <v>113</v>
      </c>
      <c r="U234" s="59"/>
      <c r="V234" s="59" t="s">
        <v>123</v>
      </c>
      <c r="W234" s="62" t="s">
        <v>933</v>
      </c>
      <c r="X234" s="63"/>
      <c r="Y234" s="64"/>
      <c r="Z234" s="63"/>
      <c r="AA234" s="64"/>
      <c r="AB234" s="59" t="s">
        <v>124</v>
      </c>
      <c r="AC234" s="59"/>
      <c r="AD234" s="133"/>
      <c r="AE234" s="135"/>
      <c r="AF234" s="136"/>
      <c r="AG234" s="137"/>
      <c r="AH234" s="136"/>
      <c r="AI234" s="137"/>
      <c r="AJ234" s="136"/>
      <c r="AK234" s="137"/>
      <c r="AL234" s="136"/>
      <c r="AM234" s="138"/>
      <c r="AN234" s="138"/>
      <c r="AO234" s="138"/>
      <c r="AP234" s="66" t="s">
        <v>954</v>
      </c>
      <c r="AQ234" s="67"/>
      <c r="AR234" s="71" t="str">
        <f t="shared" si="1602"/>
        <v/>
      </c>
      <c r="AS234" s="295" t="str">
        <f t="shared" si="1603"/>
        <v/>
      </c>
      <c r="AT234" s="296" t="str">
        <f t="shared" si="1604"/>
        <v/>
      </c>
      <c r="AU234" s="426" t="str">
        <f t="shared" si="1605"/>
        <v/>
      </c>
      <c r="AV234" s="295" t="str">
        <f t="shared" si="1606"/>
        <v/>
      </c>
      <c r="AW234" s="297" t="str">
        <f t="shared" si="1607"/>
        <v/>
      </c>
      <c r="AX234" s="71" t="str">
        <f t="shared" si="1608"/>
        <v/>
      </c>
      <c r="AY234" s="295" t="str">
        <f t="shared" si="1609"/>
        <v/>
      </c>
      <c r="AZ234" s="296" t="str">
        <f t="shared" si="1610"/>
        <v/>
      </c>
      <c r="BA234" s="57"/>
      <c r="BB234" s="57"/>
      <c r="BC234" s="57"/>
      <c r="BD234" s="57"/>
      <c r="BE234" s="57"/>
      <c r="BF234" s="71" t="str">
        <f t="shared" si="1611"/>
        <v>Afectat sau NU?</v>
      </c>
      <c r="BG234" s="69" t="str">
        <f t="shared" si="1612"/>
        <v>-</v>
      </c>
      <c r="BH234" s="70" t="str">
        <f t="shared" si="1613"/>
        <v>-</v>
      </c>
      <c r="BI234" s="71" t="str">
        <f t="shared" si="1614"/>
        <v>Afectat sau NU?</v>
      </c>
      <c r="BJ234" s="69" t="str">
        <f t="shared" si="1615"/>
        <v>-</v>
      </c>
      <c r="BK234" s="70" t="str">
        <f t="shared" si="1616"/>
        <v>-</v>
      </c>
      <c r="BL234" s="426" t="str">
        <f t="shared" si="1617"/>
        <v>Afectat sau NU?</v>
      </c>
      <c r="BM234" s="69" t="str">
        <f t="shared" si="1618"/>
        <v>-</v>
      </c>
      <c r="BN234" s="70" t="str">
        <f t="shared" si="1619"/>
        <v>-</v>
      </c>
    </row>
    <row r="235" spans="1:66" s="10" customFormat="1" ht="29.25" thickBot="1" x14ac:dyDescent="0.3">
      <c r="A235" s="90">
        <f t="shared" si="1232"/>
        <v>220</v>
      </c>
      <c r="B235" s="91" t="s">
        <v>88</v>
      </c>
      <c r="C235" s="91" t="s">
        <v>81</v>
      </c>
      <c r="D235" s="92" t="s">
        <v>955</v>
      </c>
      <c r="E235" s="91">
        <v>18689</v>
      </c>
      <c r="F235" s="91" t="s">
        <v>219</v>
      </c>
      <c r="G235" s="91" t="s">
        <v>94</v>
      </c>
      <c r="H235" s="93">
        <v>499964.40600000002</v>
      </c>
      <c r="I235" s="93">
        <v>409075.77299999999</v>
      </c>
      <c r="J235" s="93">
        <v>499964.40600000002</v>
      </c>
      <c r="K235" s="93">
        <v>409075.77299999999</v>
      </c>
      <c r="L235" s="91" t="s">
        <v>88</v>
      </c>
      <c r="M235" s="91" t="s">
        <v>88</v>
      </c>
      <c r="N235" s="91" t="s">
        <v>220</v>
      </c>
      <c r="O235" s="91" t="s">
        <v>219</v>
      </c>
      <c r="P235" s="91" t="s">
        <v>88</v>
      </c>
      <c r="Q235" s="91" t="s">
        <v>88</v>
      </c>
      <c r="R235" s="91" t="s">
        <v>88</v>
      </c>
      <c r="S235" s="91" t="s">
        <v>88</v>
      </c>
      <c r="T235" s="91" t="s">
        <v>113</v>
      </c>
      <c r="U235" s="91"/>
      <c r="V235" s="91" t="s">
        <v>123</v>
      </c>
      <c r="W235" s="94" t="s">
        <v>933</v>
      </c>
      <c r="X235" s="82"/>
      <c r="Y235" s="81"/>
      <c r="Z235" s="82"/>
      <c r="AA235" s="81"/>
      <c r="AB235" s="91" t="s">
        <v>124</v>
      </c>
      <c r="AC235" s="91"/>
      <c r="AD235" s="134"/>
      <c r="AE235" s="106"/>
      <c r="AF235" s="102"/>
      <c r="AG235" s="103"/>
      <c r="AH235" s="102"/>
      <c r="AI235" s="103"/>
      <c r="AJ235" s="102"/>
      <c r="AK235" s="103"/>
      <c r="AL235" s="102"/>
      <c r="AM235" s="104"/>
      <c r="AN235" s="104"/>
      <c r="AO235" s="104"/>
      <c r="AP235" s="83" t="s">
        <v>954</v>
      </c>
      <c r="AQ235" s="67"/>
      <c r="AR235" s="98" t="str">
        <f t="shared" si="1602"/>
        <v/>
      </c>
      <c r="AS235" s="313" t="str">
        <f t="shared" si="1603"/>
        <v/>
      </c>
      <c r="AT235" s="314" t="str">
        <f t="shared" si="1604"/>
        <v/>
      </c>
      <c r="AU235" s="195" t="str">
        <f t="shared" si="1605"/>
        <v/>
      </c>
      <c r="AV235" s="313" t="str">
        <f t="shared" si="1606"/>
        <v/>
      </c>
      <c r="AW235" s="364" t="str">
        <f t="shared" si="1607"/>
        <v/>
      </c>
      <c r="AX235" s="98" t="str">
        <f t="shared" si="1608"/>
        <v/>
      </c>
      <c r="AY235" s="313" t="str">
        <f t="shared" si="1609"/>
        <v/>
      </c>
      <c r="AZ235" s="314" t="str">
        <f t="shared" si="1610"/>
        <v/>
      </c>
      <c r="BA235" s="57"/>
      <c r="BB235" s="57"/>
      <c r="BC235" s="57"/>
      <c r="BD235" s="57"/>
      <c r="BE235" s="57"/>
      <c r="BF235" s="98" t="str">
        <f t="shared" si="1611"/>
        <v>Afectat sau NU?</v>
      </c>
      <c r="BG235" s="96" t="str">
        <f t="shared" si="1612"/>
        <v>-</v>
      </c>
      <c r="BH235" s="97" t="str">
        <f t="shared" si="1613"/>
        <v>-</v>
      </c>
      <c r="BI235" s="98" t="str">
        <f t="shared" si="1614"/>
        <v>Afectat sau NU?</v>
      </c>
      <c r="BJ235" s="96" t="str">
        <f t="shared" si="1615"/>
        <v>-</v>
      </c>
      <c r="BK235" s="97" t="str">
        <f t="shared" si="1616"/>
        <v>-</v>
      </c>
      <c r="BL235" s="195" t="str">
        <f t="shared" si="1617"/>
        <v>Afectat sau NU?</v>
      </c>
      <c r="BM235" s="96" t="str">
        <f t="shared" si="1618"/>
        <v>-</v>
      </c>
      <c r="BN235" s="97" t="str">
        <f t="shared" si="1619"/>
        <v>-</v>
      </c>
    </row>
    <row r="236" spans="1:66" s="10" customFormat="1" ht="29.25" thickBot="1" x14ac:dyDescent="0.3">
      <c r="A236" s="139">
        <f t="shared" si="1232"/>
        <v>221</v>
      </c>
      <c r="B236" s="140" t="s">
        <v>81</v>
      </c>
      <c r="C236" s="140" t="s">
        <v>88</v>
      </c>
      <c r="D236" s="141" t="s">
        <v>956</v>
      </c>
      <c r="E236" s="140">
        <v>81834</v>
      </c>
      <c r="F236" s="140" t="s">
        <v>957</v>
      </c>
      <c r="G236" s="140" t="s">
        <v>539</v>
      </c>
      <c r="H236" s="150">
        <v>381014.7</v>
      </c>
      <c r="I236" s="150">
        <v>363384.29</v>
      </c>
      <c r="J236" s="150">
        <v>381014.7</v>
      </c>
      <c r="K236" s="150">
        <v>363384.29</v>
      </c>
      <c r="L236" s="140" t="s">
        <v>88</v>
      </c>
      <c r="M236" s="140" t="s">
        <v>88</v>
      </c>
      <c r="N236" s="140" t="s">
        <v>88</v>
      </c>
      <c r="O236" s="140" t="s">
        <v>88</v>
      </c>
      <c r="P236" s="140" t="s">
        <v>88</v>
      </c>
      <c r="Q236" s="140" t="s">
        <v>88</v>
      </c>
      <c r="R236" s="140" t="s">
        <v>958</v>
      </c>
      <c r="S236" s="140" t="s">
        <v>957</v>
      </c>
      <c r="T236" s="126" t="s">
        <v>345</v>
      </c>
      <c r="U236" s="126" t="s">
        <v>960</v>
      </c>
      <c r="V236" s="140" t="s">
        <v>346</v>
      </c>
      <c r="W236" s="149" t="s">
        <v>88</v>
      </c>
      <c r="X236" s="142">
        <v>44742</v>
      </c>
      <c r="Y236" s="143">
        <v>0.33680555555555558</v>
      </c>
      <c r="Z236" s="142">
        <v>44742</v>
      </c>
      <c r="AA236" s="143">
        <v>0.83333333333333337</v>
      </c>
      <c r="AB236" s="140" t="s">
        <v>124</v>
      </c>
      <c r="AC236" s="140" t="s">
        <v>370</v>
      </c>
      <c r="AD236" s="163"/>
      <c r="AE236" s="269">
        <v>44742</v>
      </c>
      <c r="AF236" s="270">
        <v>0.33680555555555558</v>
      </c>
      <c r="AG236" s="271">
        <v>44742</v>
      </c>
      <c r="AH236" s="270">
        <v>0.75694444444444453</v>
      </c>
      <c r="AI236" s="271">
        <v>44742</v>
      </c>
      <c r="AJ236" s="270">
        <v>0.36736111111111108</v>
      </c>
      <c r="AK236" s="271">
        <v>44742</v>
      </c>
      <c r="AL236" s="270">
        <v>0.35069444444444442</v>
      </c>
      <c r="AM236" s="272" t="s">
        <v>959</v>
      </c>
      <c r="AN236" s="272" t="s">
        <v>372</v>
      </c>
      <c r="AO236" s="147"/>
      <c r="AP236" s="148"/>
      <c r="AQ236" s="67"/>
      <c r="AR236" s="98">
        <f t="shared" ref="AR236:AR240" si="1620">IF(B236="X",IF(AN236="","Afectat sau NU?",IF(AN236="DA",IF(((AK236+AL236)-(AE236+AF236))*24&lt;-720,"Neinformat",((AK236+AL236)-(AE236+AF236))*24),"Nu a fost afectat producator/consumator")),"")</f>
        <v>0.33333333337213844</v>
      </c>
      <c r="AS236" s="313">
        <f t="shared" ref="AS236:AS240" si="1621">IF(B236="X",IF(AN236="DA",IF(AR236&lt;6,LEN(TRIM(V236))-LEN(SUBSTITUTE(V236,CHAR(44),""))+1,0),"-"),"")</f>
        <v>1</v>
      </c>
      <c r="AT236" s="314">
        <f t="shared" ref="AT236:AT240" si="1622">IF(B236="X",IF(AN236="DA",LEN(TRIM(V236))-LEN(SUBSTITUTE(V236,CHAR(44),""))+1,"-"),"")</f>
        <v>1</v>
      </c>
      <c r="AU236" s="98">
        <f t="shared" ref="AU236:AU240" si="1623">IF(B236="X",IF(AN236="","Afectat sau NU?",IF(AN236="DA",IF(((AI236+AJ236)-(AE236+AF236))*24&lt;-720,"Neinformat",((AI236+AJ236)-(AE236+AF236))*24),"Nu a fost afectat producator/consumator")),"")</f>
        <v>0.73333333327900618</v>
      </c>
      <c r="AV236" s="313">
        <f t="shared" ref="AV236:AV240" si="1624">IF(B236="X",IF(AN236="DA",IF(AU236&lt;6,LEN(TRIM(U236))-LEN(SUBSTITUTE(U236,CHAR(44),""))+1,0),"-"),"")</f>
        <v>2</v>
      </c>
      <c r="AW236" s="314">
        <f t="shared" ref="AW236:AW240" si="1625">IF(B236="X",IF(AN236="DA",LEN(TRIM(U236))-LEN(SUBSTITUTE(U236,CHAR(44),""))+1,"-"),"")</f>
        <v>2</v>
      </c>
      <c r="AX236" s="98">
        <f t="shared" ref="AX236:AX240" si="1626">IF(B236="X",IF(AN236="","Afectat sau NU?",IF(AN236="DA",((AG236+AH236)-(AE236+AF236))*24,"Nu a fost afectat producator/consumator")),"")</f>
        <v>10.083333333372138</v>
      </c>
      <c r="AY236" s="313">
        <f t="shared" ref="AY236:AY240" si="1627">IF(B236="X",IF(AN236="DA",IF(AX236&gt;24,IF(BA236="NU",0,LEN(TRIM(V236))-LEN(SUBSTITUTE(V236,CHAR(44),""))+1),0),"-"),"")</f>
        <v>0</v>
      </c>
      <c r="AZ236" s="314">
        <f t="shared" ref="AZ236:AZ240" si="1628">IF(B236="X",IF(AN236="DA",IF(AX236&gt;24,LEN(TRIM(V236))-LEN(SUBSTITUTE(V236,CHAR(44),""))+1,0),"-"),"")</f>
        <v>0</v>
      </c>
      <c r="BA236" s="57"/>
      <c r="BB236" s="57"/>
      <c r="BC236" s="57"/>
      <c r="BD236" s="57"/>
      <c r="BE236" s="57"/>
      <c r="BF236" s="98" t="str">
        <f t="shared" ref="BF236:BF240" si="1629">IF(C236="X",IF(AN236="","Afectat sau NU?",IF(AN236="DA",IF(AK236="","Neinformat",NETWORKDAYS(AK236+AL236,AE236+AF236,$BS$2:$BS$14)-2),"Nu a fost afectat producator/consumator")),"")</f>
        <v/>
      </c>
      <c r="BG236" s="96" t="str">
        <f t="shared" ref="BG236:BG240" si="1630">IF(C236="X",IF(AN236="DA",IF(AND(BF236&gt;=5,AK236&lt;&gt;""),LEN(TRIM(V236))-LEN(SUBSTITUTE(V236,CHAR(44),""))+1,0),"-"),"")</f>
        <v/>
      </c>
      <c r="BH236" s="97" t="str">
        <f t="shared" ref="BH236:BH240" si="1631">IF(C236="X",IF(AN236="DA",LEN(TRIM(V236))-LEN(SUBSTITUTE(V236,CHAR(44),""))+1,"-"),"")</f>
        <v/>
      </c>
      <c r="BI236" s="98" t="str">
        <f t="shared" ref="BI236:BI240" si="1632">IF(C236="X",IF(AN236="","Afectat sau NU?",IF(AN236="DA",IF(AI236="","Neinformat",NETWORKDAYS(AI236+AJ236,AE236+AF236,$BS$2:$BS$14)-2),"Nu a fost afectat producator/consumator")),"")</f>
        <v/>
      </c>
      <c r="BJ236" s="96" t="str">
        <f t="shared" ref="BJ236:BJ240" si="1633">IF(C236="X",IF(AN236="DA",IF(AND(BI236&gt;=5,AI236&lt;&gt;""),LEN(TRIM(U236))-LEN(SUBSTITUTE(U236,CHAR(44),""))+1,0),"-"),"")</f>
        <v/>
      </c>
      <c r="BK236" s="97" t="str">
        <f t="shared" ref="BK236:BK240" si="1634">IF(C236="X",IF(AN236="DA",LEN(TRIM(U236))-LEN(SUBSTITUTE(U236,CHAR(44),""))+1,"-"),"")</f>
        <v/>
      </c>
      <c r="BL236" s="98" t="str">
        <f t="shared" ref="BL236:BL240" si="1635">IF(C236="X",IF(AN236="","Afectat sau NU?",IF(AN236="DA",((AG236+AH236)-(Z236+AA236))*24,"Nu a fost afectat producator/consumator")),"")</f>
        <v/>
      </c>
      <c r="BM236" s="96" t="str">
        <f t="shared" ref="BM236:BM240" si="1636">IF(C236="X",IF(AN236&lt;&gt;"DA","-",IF(AND(AN236="DA",BL236&lt;=0),LEN(TRIM(V236))-LEN(SUBSTITUTE(V236,CHAR(44),""))+1+LEN(TRIM(U236))-LEN(SUBSTITUTE(U236,CHAR(44),""))+1,0)),"")</f>
        <v/>
      </c>
      <c r="BN236" s="97" t="str">
        <f t="shared" ref="BN236:BN240" si="1637">IF(C236="X",IF(AN236="DA",LEN(TRIM(V236))-LEN(SUBSTITUTE(V236,CHAR(44),""))+1+LEN(TRIM(U236))-LEN(SUBSTITUTE(U236,CHAR(44),""))+1,"-"),"")</f>
        <v/>
      </c>
    </row>
    <row r="237" spans="1:66" s="10" customFormat="1" ht="15" thickBot="1" x14ac:dyDescent="0.3">
      <c r="A237" s="125">
        <f t="shared" si="1232"/>
        <v>222</v>
      </c>
      <c r="B237" s="126" t="s">
        <v>88</v>
      </c>
      <c r="C237" s="126" t="s">
        <v>81</v>
      </c>
      <c r="D237" s="127" t="s">
        <v>964</v>
      </c>
      <c r="E237" s="126">
        <v>9271</v>
      </c>
      <c r="F237" s="126" t="s">
        <v>200</v>
      </c>
      <c r="G237" s="126" t="s">
        <v>200</v>
      </c>
      <c r="H237" s="128">
        <v>216711.59</v>
      </c>
      <c r="I237" s="128">
        <v>524249.53</v>
      </c>
      <c r="J237" s="128">
        <v>216711.59</v>
      </c>
      <c r="K237" s="128">
        <v>524249.53</v>
      </c>
      <c r="L237" s="126" t="s">
        <v>88</v>
      </c>
      <c r="M237" s="126" t="s">
        <v>88</v>
      </c>
      <c r="N237" s="126" t="s">
        <v>962</v>
      </c>
      <c r="O237" s="126" t="s">
        <v>963</v>
      </c>
      <c r="P237" s="126" t="s">
        <v>88</v>
      </c>
      <c r="Q237" s="126" t="s">
        <v>88</v>
      </c>
      <c r="R237" s="126" t="s">
        <v>88</v>
      </c>
      <c r="S237" s="126" t="s">
        <v>88</v>
      </c>
      <c r="T237" s="126" t="s">
        <v>113</v>
      </c>
      <c r="U237" s="126"/>
      <c r="V237" s="126" t="s">
        <v>142</v>
      </c>
      <c r="W237" s="129" t="s">
        <v>961</v>
      </c>
      <c r="X237" s="82"/>
      <c r="Y237" s="131"/>
      <c r="Z237" s="82"/>
      <c r="AA237" s="131"/>
      <c r="AB237" s="126" t="s">
        <v>200</v>
      </c>
      <c r="AC237" s="126"/>
      <c r="AD237" s="132"/>
      <c r="AE237" s="106"/>
      <c r="AF237" s="102"/>
      <c r="AG237" s="103"/>
      <c r="AH237" s="102"/>
      <c r="AI237" s="103"/>
      <c r="AJ237" s="102"/>
      <c r="AK237" s="103"/>
      <c r="AL237" s="102"/>
      <c r="AM237" s="104"/>
      <c r="AN237" s="104"/>
      <c r="AO237" s="104"/>
      <c r="AP237" s="83" t="s">
        <v>965</v>
      </c>
      <c r="AQ237" s="67"/>
      <c r="AR237" s="98" t="str">
        <f t="shared" si="1620"/>
        <v/>
      </c>
      <c r="AS237" s="313" t="str">
        <f t="shared" si="1621"/>
        <v/>
      </c>
      <c r="AT237" s="314" t="str">
        <f t="shared" si="1622"/>
        <v/>
      </c>
      <c r="AU237" s="98" t="str">
        <f t="shared" si="1623"/>
        <v/>
      </c>
      <c r="AV237" s="313" t="str">
        <f t="shared" si="1624"/>
        <v/>
      </c>
      <c r="AW237" s="314" t="str">
        <f t="shared" si="1625"/>
        <v/>
      </c>
      <c r="AX237" s="98" t="str">
        <f t="shared" si="1626"/>
        <v/>
      </c>
      <c r="AY237" s="313" t="str">
        <f t="shared" si="1627"/>
        <v/>
      </c>
      <c r="AZ237" s="314" t="str">
        <f t="shared" si="1628"/>
        <v/>
      </c>
      <c r="BA237" s="57"/>
      <c r="BB237" s="57"/>
      <c r="BC237" s="57"/>
      <c r="BD237" s="57"/>
      <c r="BE237" s="57"/>
      <c r="BF237" s="98" t="str">
        <f t="shared" si="1629"/>
        <v>Afectat sau NU?</v>
      </c>
      <c r="BG237" s="96" t="str">
        <f t="shared" si="1630"/>
        <v>-</v>
      </c>
      <c r="BH237" s="97" t="str">
        <f t="shared" si="1631"/>
        <v>-</v>
      </c>
      <c r="BI237" s="98" t="str">
        <f t="shared" si="1632"/>
        <v>Afectat sau NU?</v>
      </c>
      <c r="BJ237" s="96" t="str">
        <f t="shared" si="1633"/>
        <v>-</v>
      </c>
      <c r="BK237" s="97" t="str">
        <f t="shared" si="1634"/>
        <v>-</v>
      </c>
      <c r="BL237" s="98" t="str">
        <f t="shared" si="1635"/>
        <v>Afectat sau NU?</v>
      </c>
      <c r="BM237" s="96" t="str">
        <f t="shared" si="1636"/>
        <v>-</v>
      </c>
      <c r="BN237" s="97" t="str">
        <f t="shared" si="1637"/>
        <v>-</v>
      </c>
    </row>
    <row r="238" spans="1:66" s="10" customFormat="1" ht="199.5" x14ac:dyDescent="0.25">
      <c r="A238" s="58">
        <f t="shared" si="1232"/>
        <v>223</v>
      </c>
      <c r="B238" s="59" t="s">
        <v>81</v>
      </c>
      <c r="C238" s="59" t="s">
        <v>88</v>
      </c>
      <c r="D238" s="60" t="s">
        <v>966</v>
      </c>
      <c r="E238" s="59">
        <v>117952</v>
      </c>
      <c r="F238" s="59" t="s">
        <v>967</v>
      </c>
      <c r="G238" s="59" t="s">
        <v>146</v>
      </c>
      <c r="H238" s="61">
        <v>470637.24</v>
      </c>
      <c r="I238" s="61">
        <v>557775.27</v>
      </c>
      <c r="J238" s="61">
        <v>470637.24</v>
      </c>
      <c r="K238" s="61">
        <v>557775.27</v>
      </c>
      <c r="L238" s="59" t="s">
        <v>88</v>
      </c>
      <c r="M238" s="59" t="s">
        <v>88</v>
      </c>
      <c r="N238" s="59" t="s">
        <v>968</v>
      </c>
      <c r="O238" s="59" t="s">
        <v>969</v>
      </c>
      <c r="P238" s="59" t="s">
        <v>88</v>
      </c>
      <c r="Q238" s="59" t="s">
        <v>88</v>
      </c>
      <c r="R238" s="59" t="s">
        <v>88</v>
      </c>
      <c r="S238" s="59" t="s">
        <v>88</v>
      </c>
      <c r="T238" s="59" t="s">
        <v>113</v>
      </c>
      <c r="U238" s="59" t="s">
        <v>974</v>
      </c>
      <c r="V238" s="59" t="s">
        <v>142</v>
      </c>
      <c r="W238" s="62" t="s">
        <v>88</v>
      </c>
      <c r="X238" s="63">
        <v>44733</v>
      </c>
      <c r="Y238" s="64">
        <v>0.40972222222222227</v>
      </c>
      <c r="Z238" s="63">
        <v>44743</v>
      </c>
      <c r="AA238" s="64">
        <v>0.625</v>
      </c>
      <c r="AB238" s="59" t="s">
        <v>347</v>
      </c>
      <c r="AC238" s="59" t="s">
        <v>370</v>
      </c>
      <c r="AD238" s="133"/>
      <c r="AE238" s="277">
        <v>44733</v>
      </c>
      <c r="AF238" s="278">
        <v>0.40972222222222227</v>
      </c>
      <c r="AG238" s="279">
        <v>44743</v>
      </c>
      <c r="AH238" s="278">
        <v>0.625</v>
      </c>
      <c r="AI238" s="279">
        <v>44733</v>
      </c>
      <c r="AJ238" s="278">
        <v>0.44097222222222227</v>
      </c>
      <c r="AK238" s="279">
        <v>44733</v>
      </c>
      <c r="AL238" s="278">
        <v>0.4291666666666667</v>
      </c>
      <c r="AM238" s="280" t="s">
        <v>973</v>
      </c>
      <c r="AN238" s="280" t="s">
        <v>372</v>
      </c>
      <c r="AO238" s="138"/>
      <c r="AP238" s="66"/>
      <c r="AQ238" s="67"/>
      <c r="AR238" s="71">
        <f t="shared" si="1620"/>
        <v>0.46666666679084301</v>
      </c>
      <c r="AS238" s="295">
        <f t="shared" si="1621"/>
        <v>1</v>
      </c>
      <c r="AT238" s="296">
        <f t="shared" si="1622"/>
        <v>1</v>
      </c>
      <c r="AU238" s="71">
        <f t="shared" si="1623"/>
        <v>0.75</v>
      </c>
      <c r="AV238" s="295">
        <f t="shared" si="1624"/>
        <v>43</v>
      </c>
      <c r="AW238" s="296">
        <f t="shared" si="1625"/>
        <v>43</v>
      </c>
      <c r="AX238" s="71">
        <f t="shared" si="1626"/>
        <v>245.16666666674428</v>
      </c>
      <c r="AY238" s="295">
        <f t="shared" si="1627"/>
        <v>1</v>
      </c>
      <c r="AZ238" s="296">
        <f t="shared" si="1628"/>
        <v>1</v>
      </c>
      <c r="BA238" s="57" t="s">
        <v>372</v>
      </c>
      <c r="BB238" s="57"/>
      <c r="BC238" s="57"/>
      <c r="BD238" s="57"/>
      <c r="BE238" s="57"/>
      <c r="BF238" s="71" t="str">
        <f t="shared" si="1629"/>
        <v/>
      </c>
      <c r="BG238" s="69" t="str">
        <f t="shared" si="1630"/>
        <v/>
      </c>
      <c r="BH238" s="70" t="str">
        <f t="shared" si="1631"/>
        <v/>
      </c>
      <c r="BI238" s="71" t="str">
        <f t="shared" si="1632"/>
        <v/>
      </c>
      <c r="BJ238" s="69" t="str">
        <f t="shared" si="1633"/>
        <v/>
      </c>
      <c r="BK238" s="70" t="str">
        <f t="shared" si="1634"/>
        <v/>
      </c>
      <c r="BL238" s="71" t="str">
        <f t="shared" si="1635"/>
        <v/>
      </c>
      <c r="BM238" s="69" t="str">
        <f t="shared" si="1636"/>
        <v/>
      </c>
      <c r="BN238" s="70" t="str">
        <f t="shared" si="1637"/>
        <v/>
      </c>
    </row>
    <row r="239" spans="1:66" s="10" customFormat="1" ht="15" thickBot="1" x14ac:dyDescent="0.3">
      <c r="A239" s="125">
        <f t="shared" si="1232"/>
        <v>224</v>
      </c>
      <c r="B239" s="126" t="s">
        <v>81</v>
      </c>
      <c r="C239" s="126" t="s">
        <v>88</v>
      </c>
      <c r="D239" s="127" t="s">
        <v>966</v>
      </c>
      <c r="E239" s="126">
        <v>116661</v>
      </c>
      <c r="F239" s="126" t="s">
        <v>970</v>
      </c>
      <c r="G239" s="126" t="s">
        <v>146</v>
      </c>
      <c r="H239" s="128">
        <v>471868.2</v>
      </c>
      <c r="I239" s="128">
        <v>566230.17000000004</v>
      </c>
      <c r="J239" s="128">
        <v>471868.2</v>
      </c>
      <c r="K239" s="128">
        <v>566230.17000000004</v>
      </c>
      <c r="L239" s="126" t="s">
        <v>88</v>
      </c>
      <c r="M239" s="126" t="s">
        <v>88</v>
      </c>
      <c r="N239" s="126" t="s">
        <v>88</v>
      </c>
      <c r="O239" s="126" t="s">
        <v>88</v>
      </c>
      <c r="P239" s="126" t="s">
        <v>88</v>
      </c>
      <c r="Q239" s="126" t="s">
        <v>88</v>
      </c>
      <c r="R239" s="126" t="s">
        <v>971</v>
      </c>
      <c r="S239" s="126" t="s">
        <v>972</v>
      </c>
      <c r="T239" s="126" t="s">
        <v>345</v>
      </c>
      <c r="U239" s="126" t="s">
        <v>346</v>
      </c>
      <c r="V239" s="126" t="s">
        <v>346</v>
      </c>
      <c r="W239" s="129" t="s">
        <v>88</v>
      </c>
      <c r="X239" s="130">
        <v>44733</v>
      </c>
      <c r="Y239" s="131">
        <v>0.40625</v>
      </c>
      <c r="Z239" s="130">
        <v>44743</v>
      </c>
      <c r="AA239" s="131">
        <v>0.625</v>
      </c>
      <c r="AB239" s="126" t="s">
        <v>347</v>
      </c>
      <c r="AC239" s="126" t="s">
        <v>370</v>
      </c>
      <c r="AD239" s="132"/>
      <c r="AE239" s="282">
        <v>44733</v>
      </c>
      <c r="AF239" s="283">
        <v>0.40625</v>
      </c>
      <c r="AG239" s="284">
        <v>44743</v>
      </c>
      <c r="AH239" s="283">
        <v>0.625</v>
      </c>
      <c r="AI239" s="284">
        <v>44733</v>
      </c>
      <c r="AJ239" s="283">
        <v>0.4368055555555555</v>
      </c>
      <c r="AK239" s="284">
        <v>44733</v>
      </c>
      <c r="AL239" s="283">
        <v>0.4284722222222222</v>
      </c>
      <c r="AM239" s="285" t="s">
        <v>973</v>
      </c>
      <c r="AN239" s="285" t="s">
        <v>372</v>
      </c>
      <c r="AO239" s="260"/>
      <c r="AP239" s="261"/>
      <c r="AQ239" s="67"/>
      <c r="AR239" s="267">
        <f t="shared" si="1620"/>
        <v>0.53333333332557231</v>
      </c>
      <c r="AS239" s="292">
        <f t="shared" si="1621"/>
        <v>1</v>
      </c>
      <c r="AT239" s="293">
        <f t="shared" si="1622"/>
        <v>1</v>
      </c>
      <c r="AU239" s="267">
        <f t="shared" si="1623"/>
        <v>0.73333333327900618</v>
      </c>
      <c r="AV239" s="292">
        <f t="shared" si="1624"/>
        <v>1</v>
      </c>
      <c r="AW239" s="293">
        <f t="shared" si="1625"/>
        <v>1</v>
      </c>
      <c r="AX239" s="267">
        <f t="shared" si="1626"/>
        <v>245.25</v>
      </c>
      <c r="AY239" s="292">
        <f t="shared" si="1627"/>
        <v>1</v>
      </c>
      <c r="AZ239" s="293">
        <f t="shared" si="1628"/>
        <v>1</v>
      </c>
      <c r="BA239" s="57" t="s">
        <v>372</v>
      </c>
      <c r="BB239" s="57"/>
      <c r="BC239" s="57"/>
      <c r="BD239" s="57"/>
      <c r="BE239" s="57"/>
      <c r="BF239" s="267" t="str">
        <f t="shared" si="1629"/>
        <v/>
      </c>
      <c r="BG239" s="263" t="str">
        <f t="shared" si="1630"/>
        <v/>
      </c>
      <c r="BH239" s="264" t="str">
        <f t="shared" si="1631"/>
        <v/>
      </c>
      <c r="BI239" s="267" t="str">
        <f t="shared" si="1632"/>
        <v/>
      </c>
      <c r="BJ239" s="263" t="str">
        <f t="shared" si="1633"/>
        <v/>
      </c>
      <c r="BK239" s="264" t="str">
        <f t="shared" si="1634"/>
        <v/>
      </c>
      <c r="BL239" s="267" t="str">
        <f t="shared" si="1635"/>
        <v/>
      </c>
      <c r="BM239" s="263" t="str">
        <f t="shared" si="1636"/>
        <v/>
      </c>
      <c r="BN239" s="264" t="str">
        <f t="shared" si="1637"/>
        <v/>
      </c>
    </row>
    <row r="240" spans="1:66" s="10" customFormat="1" ht="200.25" thickBot="1" x14ac:dyDescent="0.3">
      <c r="A240" s="139">
        <f t="shared" si="1232"/>
        <v>225</v>
      </c>
      <c r="B240" s="140" t="s">
        <v>81</v>
      </c>
      <c r="C240" s="140" t="s">
        <v>88</v>
      </c>
      <c r="D240" s="141" t="s">
        <v>975</v>
      </c>
      <c r="E240" s="140">
        <v>136651</v>
      </c>
      <c r="F240" s="140" t="s">
        <v>976</v>
      </c>
      <c r="G240" s="140" t="s">
        <v>178</v>
      </c>
      <c r="H240" s="150">
        <v>319025.03999999998</v>
      </c>
      <c r="I240" s="150">
        <v>668169.49</v>
      </c>
      <c r="J240" s="150">
        <v>319025.03999999998</v>
      </c>
      <c r="K240" s="150">
        <v>668169.49</v>
      </c>
      <c r="L240" s="140" t="s">
        <v>88</v>
      </c>
      <c r="M240" s="140" t="s">
        <v>88</v>
      </c>
      <c r="N240" s="140" t="s">
        <v>977</v>
      </c>
      <c r="O240" s="140" t="s">
        <v>976</v>
      </c>
      <c r="P240" s="140" t="s">
        <v>88</v>
      </c>
      <c r="Q240" s="140" t="s">
        <v>88</v>
      </c>
      <c r="R240" s="140" t="s">
        <v>88</v>
      </c>
      <c r="S240" s="140" t="s">
        <v>88</v>
      </c>
      <c r="T240" s="126" t="s">
        <v>113</v>
      </c>
      <c r="U240" s="126" t="s">
        <v>974</v>
      </c>
      <c r="V240" s="140" t="s">
        <v>142</v>
      </c>
      <c r="W240" s="149" t="s">
        <v>88</v>
      </c>
      <c r="X240" s="142">
        <v>44747</v>
      </c>
      <c r="Y240" s="143">
        <v>0.41805555555555557</v>
      </c>
      <c r="Z240" s="142">
        <v>44747</v>
      </c>
      <c r="AA240" s="143">
        <v>0.58333333333333337</v>
      </c>
      <c r="AB240" s="140" t="s">
        <v>173</v>
      </c>
      <c r="AC240" s="140" t="s">
        <v>370</v>
      </c>
      <c r="AD240" s="163"/>
      <c r="AE240" s="269">
        <v>44747</v>
      </c>
      <c r="AF240" s="270">
        <v>0.41805555555555557</v>
      </c>
      <c r="AG240" s="271">
        <v>44747</v>
      </c>
      <c r="AH240" s="270">
        <v>0.54166666666666663</v>
      </c>
      <c r="AI240" s="271">
        <v>44747</v>
      </c>
      <c r="AJ240" s="270">
        <v>0.42708333333333331</v>
      </c>
      <c r="AK240" s="271">
        <v>44747</v>
      </c>
      <c r="AL240" s="270">
        <v>0.4201388888888889</v>
      </c>
      <c r="AM240" s="272" t="s">
        <v>978</v>
      </c>
      <c r="AN240" s="272" t="s">
        <v>419</v>
      </c>
      <c r="AO240" s="147"/>
      <c r="AP240" s="148"/>
      <c r="AQ240" s="67"/>
      <c r="AR240" s="98" t="str">
        <f t="shared" si="1620"/>
        <v>Nu a fost afectat producator/consumator</v>
      </c>
      <c r="AS240" s="313" t="str">
        <f t="shared" si="1621"/>
        <v>-</v>
      </c>
      <c r="AT240" s="314" t="str">
        <f t="shared" si="1622"/>
        <v>-</v>
      </c>
      <c r="AU240" s="98" t="str">
        <f t="shared" si="1623"/>
        <v>Nu a fost afectat producator/consumator</v>
      </c>
      <c r="AV240" s="313" t="str">
        <f t="shared" si="1624"/>
        <v>-</v>
      </c>
      <c r="AW240" s="314" t="str">
        <f t="shared" si="1625"/>
        <v>-</v>
      </c>
      <c r="AX240" s="98" t="str">
        <f t="shared" si="1626"/>
        <v>Nu a fost afectat producator/consumator</v>
      </c>
      <c r="AY240" s="313" t="str">
        <f t="shared" si="1627"/>
        <v>-</v>
      </c>
      <c r="AZ240" s="314" t="str">
        <f t="shared" si="1628"/>
        <v>-</v>
      </c>
      <c r="BA240" s="57"/>
      <c r="BB240" s="57"/>
      <c r="BC240" s="57"/>
      <c r="BD240" s="57"/>
      <c r="BE240" s="57"/>
      <c r="BF240" s="98" t="str">
        <f t="shared" si="1629"/>
        <v/>
      </c>
      <c r="BG240" s="96" t="str">
        <f t="shared" si="1630"/>
        <v/>
      </c>
      <c r="BH240" s="97" t="str">
        <f t="shared" si="1631"/>
        <v/>
      </c>
      <c r="BI240" s="98" t="str">
        <f t="shared" si="1632"/>
        <v/>
      </c>
      <c r="BJ240" s="96" t="str">
        <f t="shared" si="1633"/>
        <v/>
      </c>
      <c r="BK240" s="97" t="str">
        <f t="shared" si="1634"/>
        <v/>
      </c>
      <c r="BL240" s="98" t="str">
        <f t="shared" si="1635"/>
        <v/>
      </c>
      <c r="BM240" s="96" t="str">
        <f t="shared" si="1636"/>
        <v/>
      </c>
      <c r="BN240" s="97" t="str">
        <f t="shared" si="1637"/>
        <v/>
      </c>
    </row>
    <row r="241" spans="1:66" s="10" customFormat="1" ht="29.25" thickBot="1" x14ac:dyDescent="0.3">
      <c r="A241" s="139">
        <f t="shared" si="1232"/>
        <v>226</v>
      </c>
      <c r="B241" s="140" t="s">
        <v>81</v>
      </c>
      <c r="C241" s="140" t="s">
        <v>88</v>
      </c>
      <c r="D241" s="141" t="s">
        <v>979</v>
      </c>
      <c r="E241" s="140">
        <v>23859</v>
      </c>
      <c r="F241" s="140" t="s">
        <v>980</v>
      </c>
      <c r="G241" s="140" t="s">
        <v>90</v>
      </c>
      <c r="H241" s="150">
        <v>610737.30000000005</v>
      </c>
      <c r="I241" s="150">
        <v>514516.76</v>
      </c>
      <c r="J241" s="150">
        <v>610737.30000000005</v>
      </c>
      <c r="K241" s="150">
        <v>514516.76</v>
      </c>
      <c r="L241" s="140" t="s">
        <v>88</v>
      </c>
      <c r="M241" s="140" t="s">
        <v>88</v>
      </c>
      <c r="N241" s="140" t="s">
        <v>981</v>
      </c>
      <c r="O241" s="140" t="s">
        <v>982</v>
      </c>
      <c r="P241" s="140" t="s">
        <v>88</v>
      </c>
      <c r="Q241" s="140" t="s">
        <v>88</v>
      </c>
      <c r="R241" s="140" t="s">
        <v>88</v>
      </c>
      <c r="S241" s="140" t="s">
        <v>88</v>
      </c>
      <c r="T241" s="126" t="s">
        <v>97</v>
      </c>
      <c r="U241" s="126" t="s">
        <v>466</v>
      </c>
      <c r="V241" s="140" t="s">
        <v>983</v>
      </c>
      <c r="W241" s="149" t="s">
        <v>88</v>
      </c>
      <c r="X241" s="142">
        <v>44747</v>
      </c>
      <c r="Y241" s="143">
        <v>0.3840277777777778</v>
      </c>
      <c r="Z241" s="142">
        <v>44747</v>
      </c>
      <c r="AA241" s="143">
        <v>0.79166666666666663</v>
      </c>
      <c r="AB241" s="140" t="s">
        <v>90</v>
      </c>
      <c r="AC241" s="140" t="s">
        <v>370</v>
      </c>
      <c r="AD241" s="163"/>
      <c r="AE241" s="269">
        <v>44747</v>
      </c>
      <c r="AF241" s="270">
        <v>0.3840277777777778</v>
      </c>
      <c r="AG241" s="271">
        <v>44747</v>
      </c>
      <c r="AH241" s="270">
        <v>0.68194444444444446</v>
      </c>
      <c r="AI241" s="271">
        <v>44747</v>
      </c>
      <c r="AJ241" s="270">
        <v>0.39166666666666666</v>
      </c>
      <c r="AK241" s="271">
        <v>44747</v>
      </c>
      <c r="AL241" s="270">
        <v>0.38750000000000001</v>
      </c>
      <c r="AM241" s="272" t="s">
        <v>984</v>
      </c>
      <c r="AN241" s="272" t="s">
        <v>372</v>
      </c>
      <c r="AO241" s="147"/>
      <c r="AP241" s="148"/>
      <c r="AQ241" s="67"/>
      <c r="AR241" s="98">
        <f t="shared" ref="AR241" si="1638">IF(B241="X",IF(AN241="","Afectat sau NU?",IF(AN241="DA",IF(((AK241+AL241)-(AE241+AF241))*24&lt;-720,"Neinformat",((AK241+AL241)-(AE241+AF241))*24),"Nu a fost afectat producator/consumator")),"")</f>
        <v>8.3333333255723119E-2</v>
      </c>
      <c r="AS241" s="313">
        <f t="shared" ref="AS241" si="1639">IF(B241="X",IF(AN241="DA",IF(AR241&lt;6,LEN(TRIM(V241))-LEN(SUBSTITUTE(V241,CHAR(44),""))+1,0),"-"),"")</f>
        <v>1</v>
      </c>
      <c r="AT241" s="314">
        <f t="shared" ref="AT241" si="1640">IF(B241="X",IF(AN241="DA",LEN(TRIM(V241))-LEN(SUBSTITUTE(V241,CHAR(44),""))+1,"-"),"")</f>
        <v>1</v>
      </c>
      <c r="AU241" s="98">
        <f t="shared" ref="AU241" si="1641">IF(B241="X",IF(AN241="","Afectat sau NU?",IF(AN241="DA",IF(((AI241+AJ241)-(AE241+AF241))*24&lt;-720,"Neinformat",((AI241+AJ241)-(AE241+AF241))*24),"Nu a fost afectat producator/consumator")),"")</f>
        <v>0.18333333340706304</v>
      </c>
      <c r="AV241" s="313">
        <f t="shared" ref="AV241" si="1642">IF(B241="X",IF(AN241="DA",IF(AU241&lt;6,LEN(TRIM(U241))-LEN(SUBSTITUTE(U241,CHAR(44),""))+1,0),"-"),"")</f>
        <v>1</v>
      </c>
      <c r="AW241" s="314">
        <f t="shared" ref="AW241" si="1643">IF(B241="X",IF(AN241="DA",LEN(TRIM(U241))-LEN(SUBSTITUTE(U241,CHAR(44),""))+1,"-"),"")</f>
        <v>1</v>
      </c>
      <c r="AX241" s="98">
        <f t="shared" ref="AX241" si="1644">IF(B241="X",IF(AN241="","Afectat sau NU?",IF(AN241="DA",((AG241+AH241)-(AE241+AF241))*24,"Nu a fost afectat producator/consumator")),"")</f>
        <v>7.1499999999068677</v>
      </c>
      <c r="AY241" s="313">
        <f t="shared" ref="AY241" si="1645">IF(B241="X",IF(AN241="DA",IF(AX241&gt;24,IF(BA241="NU",0,LEN(TRIM(V241))-LEN(SUBSTITUTE(V241,CHAR(44),""))+1),0),"-"),"")</f>
        <v>0</v>
      </c>
      <c r="AZ241" s="314">
        <f t="shared" ref="AZ241" si="1646">IF(B241="X",IF(AN241="DA",IF(AX241&gt;24,LEN(TRIM(V241))-LEN(SUBSTITUTE(V241,CHAR(44),""))+1,0),"-"),"")</f>
        <v>0</v>
      </c>
      <c r="BA241" s="57"/>
      <c r="BB241" s="57"/>
      <c r="BC241" s="57"/>
      <c r="BD241" s="57"/>
      <c r="BE241" s="57"/>
      <c r="BF241" s="98" t="str">
        <f t="shared" ref="BF241" si="1647">IF(C241="X",IF(AN241="","Afectat sau NU?",IF(AN241="DA",IF(AK241="","Neinformat",NETWORKDAYS(AK241+AL241,AE241+AF241,$BS$2:$BS$14)-2),"Nu a fost afectat producator/consumator")),"")</f>
        <v/>
      </c>
      <c r="BG241" s="96" t="str">
        <f t="shared" ref="BG241" si="1648">IF(C241="X",IF(AN241="DA",IF(AND(BF241&gt;=5,AK241&lt;&gt;""),LEN(TRIM(V241))-LEN(SUBSTITUTE(V241,CHAR(44),""))+1,0),"-"),"")</f>
        <v/>
      </c>
      <c r="BH241" s="97" t="str">
        <f t="shared" ref="BH241" si="1649">IF(C241="X",IF(AN241="DA",LEN(TRIM(V241))-LEN(SUBSTITUTE(V241,CHAR(44),""))+1,"-"),"")</f>
        <v/>
      </c>
      <c r="BI241" s="98" t="str">
        <f t="shared" ref="BI241" si="1650">IF(C241="X",IF(AN241="","Afectat sau NU?",IF(AN241="DA",IF(AI241="","Neinformat",NETWORKDAYS(AI241+AJ241,AE241+AF241,$BS$2:$BS$14)-2),"Nu a fost afectat producator/consumator")),"")</f>
        <v/>
      </c>
      <c r="BJ241" s="96" t="str">
        <f t="shared" ref="BJ241" si="1651">IF(C241="X",IF(AN241="DA",IF(AND(BI241&gt;=5,AI241&lt;&gt;""),LEN(TRIM(U241))-LEN(SUBSTITUTE(U241,CHAR(44),""))+1,0),"-"),"")</f>
        <v/>
      </c>
      <c r="BK241" s="97" t="str">
        <f t="shared" ref="BK241" si="1652">IF(C241="X",IF(AN241="DA",LEN(TRIM(U241))-LEN(SUBSTITUTE(U241,CHAR(44),""))+1,"-"),"")</f>
        <v/>
      </c>
      <c r="BL241" s="98" t="str">
        <f t="shared" ref="BL241" si="1653">IF(C241="X",IF(AN241="","Afectat sau NU?",IF(AN241="DA",((AG241+AH241)-(Z241+AA241))*24,"Nu a fost afectat producator/consumator")),"")</f>
        <v/>
      </c>
      <c r="BM241" s="96" t="str">
        <f t="shared" ref="BM241" si="1654">IF(C241="X",IF(AN241&lt;&gt;"DA","-",IF(AND(AN241="DA",BL241&lt;=0),LEN(TRIM(V241))-LEN(SUBSTITUTE(V241,CHAR(44),""))+1+LEN(TRIM(U241))-LEN(SUBSTITUTE(U241,CHAR(44),""))+1,0)),"")</f>
        <v/>
      </c>
      <c r="BN241" s="97" t="str">
        <f t="shared" ref="BN241" si="1655">IF(C241="X",IF(AN241="DA",LEN(TRIM(V241))-LEN(SUBSTITUTE(V241,CHAR(44),""))+1+LEN(TRIM(U241))-LEN(SUBSTITUTE(U241,CHAR(44),""))+1,"-"),"")</f>
        <v/>
      </c>
    </row>
    <row r="242" spans="1:66" s="10" customFormat="1" ht="200.25" thickBot="1" x14ac:dyDescent="0.3">
      <c r="A242" s="139">
        <f t="shared" si="1232"/>
        <v>227</v>
      </c>
      <c r="B242" s="140" t="s">
        <v>81</v>
      </c>
      <c r="C242" s="140" t="s">
        <v>88</v>
      </c>
      <c r="D242" s="141" t="s">
        <v>988</v>
      </c>
      <c r="E242" s="140">
        <v>155252</v>
      </c>
      <c r="F242" s="140" t="s">
        <v>405</v>
      </c>
      <c r="G242" s="140" t="s">
        <v>399</v>
      </c>
      <c r="H242" s="150">
        <v>201059.01</v>
      </c>
      <c r="I242" s="150">
        <v>477033.06</v>
      </c>
      <c r="J242" s="150">
        <v>201059.01</v>
      </c>
      <c r="K242" s="150">
        <v>477033.06</v>
      </c>
      <c r="L242" s="140" t="s">
        <v>88</v>
      </c>
      <c r="M242" s="140" t="s">
        <v>88</v>
      </c>
      <c r="N242" s="140" t="s">
        <v>985</v>
      </c>
      <c r="O242" s="140" t="s">
        <v>986</v>
      </c>
      <c r="P242" s="140" t="s">
        <v>88</v>
      </c>
      <c r="Q242" s="140" t="s">
        <v>88</v>
      </c>
      <c r="R242" s="140" t="s">
        <v>88</v>
      </c>
      <c r="S242" s="140" t="s">
        <v>88</v>
      </c>
      <c r="T242" s="126" t="s">
        <v>113</v>
      </c>
      <c r="U242" s="126" t="s">
        <v>974</v>
      </c>
      <c r="V242" s="140" t="s">
        <v>142</v>
      </c>
      <c r="W242" s="149" t="s">
        <v>88</v>
      </c>
      <c r="X242" s="142">
        <v>44747</v>
      </c>
      <c r="Y242" s="143">
        <v>0.37708333333333338</v>
      </c>
      <c r="Z242" s="142">
        <v>44749</v>
      </c>
      <c r="AA242" s="143">
        <v>0.75</v>
      </c>
      <c r="AB242" s="140" t="s">
        <v>200</v>
      </c>
      <c r="AC242" s="140" t="s">
        <v>370</v>
      </c>
      <c r="AD242" s="163"/>
      <c r="AE242" s="269">
        <v>44747</v>
      </c>
      <c r="AF242" s="270">
        <v>0.37708333333333338</v>
      </c>
      <c r="AG242" s="271">
        <v>44749</v>
      </c>
      <c r="AH242" s="270">
        <v>0.60069444444444442</v>
      </c>
      <c r="AI242" s="271">
        <v>44747</v>
      </c>
      <c r="AJ242" s="270">
        <v>0.39513888888888887</v>
      </c>
      <c r="AK242" s="271">
        <v>44747</v>
      </c>
      <c r="AL242" s="270">
        <v>0.39166666666666666</v>
      </c>
      <c r="AM242" s="272" t="s">
        <v>987</v>
      </c>
      <c r="AN242" s="272" t="s">
        <v>419</v>
      </c>
      <c r="AO242" s="147"/>
      <c r="AP242" s="148"/>
      <c r="AQ242" s="67"/>
      <c r="AR242" s="98" t="str">
        <f t="shared" ref="AR242" si="1656">IF(B242="X",IF(AN242="","Afectat sau NU?",IF(AN242="DA",IF(((AK242+AL242)-(AE242+AF242))*24&lt;-720,"Neinformat",((AK242+AL242)-(AE242+AF242))*24),"Nu a fost afectat producator/consumator")),"")</f>
        <v>Nu a fost afectat producator/consumator</v>
      </c>
      <c r="AS242" s="313" t="str">
        <f t="shared" ref="AS242" si="1657">IF(B242="X",IF(AN242="DA",IF(AR242&lt;6,LEN(TRIM(V242))-LEN(SUBSTITUTE(V242,CHAR(44),""))+1,0),"-"),"")</f>
        <v>-</v>
      </c>
      <c r="AT242" s="314" t="str">
        <f t="shared" ref="AT242" si="1658">IF(B242="X",IF(AN242="DA",LEN(TRIM(V242))-LEN(SUBSTITUTE(V242,CHAR(44),""))+1,"-"),"")</f>
        <v>-</v>
      </c>
      <c r="AU242" s="98" t="str">
        <f t="shared" ref="AU242" si="1659">IF(B242="X",IF(AN242="","Afectat sau NU?",IF(AN242="DA",IF(((AI242+AJ242)-(AE242+AF242))*24&lt;-720,"Neinformat",((AI242+AJ242)-(AE242+AF242))*24),"Nu a fost afectat producator/consumator")),"")</f>
        <v>Nu a fost afectat producator/consumator</v>
      </c>
      <c r="AV242" s="313" t="str">
        <f t="shared" ref="AV242" si="1660">IF(B242="X",IF(AN242="DA",IF(AU242&lt;6,LEN(TRIM(U242))-LEN(SUBSTITUTE(U242,CHAR(44),""))+1,0),"-"),"")</f>
        <v>-</v>
      </c>
      <c r="AW242" s="314" t="str">
        <f t="shared" ref="AW242" si="1661">IF(B242="X",IF(AN242="DA",LEN(TRIM(U242))-LEN(SUBSTITUTE(U242,CHAR(44),""))+1,"-"),"")</f>
        <v>-</v>
      </c>
      <c r="AX242" s="98" t="str">
        <f t="shared" ref="AX242" si="1662">IF(B242="X",IF(AN242="","Afectat sau NU?",IF(AN242="DA",((AG242+AH242)-(AE242+AF242))*24,"Nu a fost afectat producator/consumator")),"")</f>
        <v>Nu a fost afectat producator/consumator</v>
      </c>
      <c r="AY242" s="313" t="str">
        <f t="shared" ref="AY242" si="1663">IF(B242="X",IF(AN242="DA",IF(AX242&gt;24,IF(BA242="NU",0,LEN(TRIM(V242))-LEN(SUBSTITUTE(V242,CHAR(44),""))+1),0),"-"),"")</f>
        <v>-</v>
      </c>
      <c r="AZ242" s="314" t="str">
        <f t="shared" ref="AZ242" si="1664">IF(B242="X",IF(AN242="DA",IF(AX242&gt;24,LEN(TRIM(V242))-LEN(SUBSTITUTE(V242,CHAR(44),""))+1,0),"-"),"")</f>
        <v>-</v>
      </c>
      <c r="BA242" s="57"/>
      <c r="BB242" s="57"/>
      <c r="BC242" s="57"/>
      <c r="BD242" s="57"/>
      <c r="BE242" s="57"/>
      <c r="BF242" s="98" t="str">
        <f t="shared" ref="BF242" si="1665">IF(C242="X",IF(AN242="","Afectat sau NU?",IF(AN242="DA",IF(AK242="","Neinformat",NETWORKDAYS(AK242+AL242,AE242+AF242,$BS$2:$BS$14)-2),"Nu a fost afectat producator/consumator")),"")</f>
        <v/>
      </c>
      <c r="BG242" s="96" t="str">
        <f t="shared" ref="BG242" si="1666">IF(C242="X",IF(AN242="DA",IF(AND(BF242&gt;=5,AK242&lt;&gt;""),LEN(TRIM(V242))-LEN(SUBSTITUTE(V242,CHAR(44),""))+1,0),"-"),"")</f>
        <v/>
      </c>
      <c r="BH242" s="97" t="str">
        <f t="shared" ref="BH242" si="1667">IF(C242="X",IF(AN242="DA",LEN(TRIM(V242))-LEN(SUBSTITUTE(V242,CHAR(44),""))+1,"-"),"")</f>
        <v/>
      </c>
      <c r="BI242" s="98" t="str">
        <f t="shared" ref="BI242" si="1668">IF(C242="X",IF(AN242="","Afectat sau NU?",IF(AN242="DA",IF(AI242="","Neinformat",NETWORKDAYS(AI242+AJ242,AE242+AF242,$BS$2:$BS$14)-2),"Nu a fost afectat producator/consumator")),"")</f>
        <v/>
      </c>
      <c r="BJ242" s="96" t="str">
        <f t="shared" ref="BJ242" si="1669">IF(C242="X",IF(AN242="DA",IF(AND(BI242&gt;=5,AI242&lt;&gt;""),LEN(TRIM(U242))-LEN(SUBSTITUTE(U242,CHAR(44),""))+1,0),"-"),"")</f>
        <v/>
      </c>
      <c r="BK242" s="97" t="str">
        <f t="shared" ref="BK242" si="1670">IF(C242="X",IF(AN242="DA",LEN(TRIM(U242))-LEN(SUBSTITUTE(U242,CHAR(44),""))+1,"-"),"")</f>
        <v/>
      </c>
      <c r="BL242" s="98" t="str">
        <f t="shared" ref="BL242" si="1671">IF(C242="X",IF(AN242="","Afectat sau NU?",IF(AN242="DA",((AG242+AH242)-(Z242+AA242))*24,"Nu a fost afectat producator/consumator")),"")</f>
        <v/>
      </c>
      <c r="BM242" s="96" t="str">
        <f t="shared" ref="BM242" si="1672">IF(C242="X",IF(AN242&lt;&gt;"DA","-",IF(AND(AN242="DA",BL242&lt;=0),LEN(TRIM(V242))-LEN(SUBSTITUTE(V242,CHAR(44),""))+1+LEN(TRIM(U242))-LEN(SUBSTITUTE(U242,CHAR(44),""))+1,0)),"")</f>
        <v/>
      </c>
      <c r="BN242" s="97" t="str">
        <f t="shared" ref="BN242" si="1673">IF(C242="X",IF(AN242="DA",LEN(TRIM(V242))-LEN(SUBSTITUTE(V242,CHAR(44),""))+1+LEN(TRIM(U242))-LEN(SUBSTITUTE(U242,CHAR(44),""))+1,"-"),"")</f>
        <v/>
      </c>
    </row>
  </sheetData>
  <sheetProtection algorithmName="SHA-512" hashValue="Kf3VCHOxUTsEuiLA/AJgCMKtZmvSfp5lXeS1CyfJQxy1GFLjE+NCu8KiDG5g5Yzs4r8Y8WZHGfg6QVBhbPYDRg==" saltValue="IindWNOFggkpRNiwJictTQ==" spinCount="100000" sheet="1" objects="1" scenarios="1" selectLockedCells="1" autoFilter="0" selectUnlockedCells="1"/>
  <autoFilter ref="A14:BV241" xr:uid="{00000000-0009-0000-0000-000000000000}"/>
  <mergeCells count="74">
    <mergeCell ref="AJ13:AJ14"/>
    <mergeCell ref="AK13:AK14"/>
    <mergeCell ref="W11:W14"/>
    <mergeCell ref="AA13:AA14"/>
    <mergeCell ref="Z13:Z14"/>
    <mergeCell ref="Y13:Y14"/>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11:A14"/>
    <mergeCell ref="P12:S12"/>
    <mergeCell ref="R13:S13"/>
    <mergeCell ref="H12:I13"/>
    <mergeCell ref="D11:D14"/>
    <mergeCell ref="E11:K11"/>
    <mergeCell ref="G12:G14"/>
    <mergeCell ref="F12:F14"/>
    <mergeCell ref="E12:E14"/>
    <mergeCell ref="J12:K13"/>
    <mergeCell ref="L12:O12"/>
    <mergeCell ref="BF10:BH10"/>
    <mergeCell ref="BA11:BA14"/>
    <mergeCell ref="AR11:AR14"/>
    <mergeCell ref="AS11:AS14"/>
    <mergeCell ref="AT11:AT14"/>
    <mergeCell ref="AU11:AU14"/>
    <mergeCell ref="AX11:AX14"/>
    <mergeCell ref="AY11:AY14"/>
    <mergeCell ref="AX10:BA10"/>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s>
  <conditionalFormatting sqref="AR8:AZ8 BF8:BN8 BF9 BF11:BN14 BF15:BP15 AR10:AX10 BF10:BL10 BO40:BP41 BO32:BP32 BO16:BP22 AR11:AZ41 BF16:BN41 AR106:AZ108 BF106:BP108 BF243:BP1048576 AR243:AZ1048576">
    <cfRule type="expression" dxfId="975" priority="3316">
      <formula>_xlfn.ISFORMULA(AR8)</formula>
    </cfRule>
  </conditionalFormatting>
  <conditionalFormatting sqref="AU8 AX8 AR8 AR10:AR41 AX10:AX41 AU10:AU41 BF8:BF41 BI8:BI41 BL8:BL41 AR106:AR108 AX106:AX108 AU106:AU108 BF106:BF108 BI106:BI108 BL106:BL108 BL243:BL1048576 BI243:BI1048576 BF243:BF1048576 AU243:AU1048576 AX243:AX1048576 AR243:AR1048576">
    <cfRule type="containsText" dxfId="974" priority="3313" operator="containsText" text="Afectat sau NU?">
      <formula>NOT(ISERROR(SEARCH("Afectat sau NU?",AR8)))</formula>
    </cfRule>
  </conditionalFormatting>
  <conditionalFormatting sqref="A8:AD8 A12:AC14 A15:AD15 V28:V29 D33 B41 F41:G41 N41:O41 X41:AA41 AC41:AD41 P33:V33 B28:T29 B32:C33 A9 A16:A37 A39:A48 A60:A99 A102:A104 A106:AD108 X33:AD33 X28:AD29 A10:AD11 B16:AD22 U41:V41 A197:AD201 A204 E243:AD1048576 A243:C1048576">
    <cfRule type="expression" dxfId="973" priority="3312">
      <formula>IF(LEFT($AC8,9)="Efectuată",1,0)</formula>
    </cfRule>
  </conditionalFormatting>
  <conditionalFormatting sqref="D243:D1048088">
    <cfRule type="expression" dxfId="972" priority="3319">
      <formula>IF(LEFT($AC247,9)="Efectuată",1,0)</formula>
    </cfRule>
  </conditionalFormatting>
  <conditionalFormatting sqref="L26:M27 V25:V27 Z25:AD27 B25:D27 T25:T27 X25:X27">
    <cfRule type="expression" dxfId="971" priority="3216">
      <formula>IF(LEFT($AC25,9)="Efectuată",1,0)</formula>
    </cfRule>
  </conditionalFormatting>
  <conditionalFormatting sqref="BO25:BP27">
    <cfRule type="expression" dxfId="970" priority="3215">
      <formula>_xlfn.ISFORMULA(BO25)</formula>
    </cfRule>
  </conditionalFormatting>
  <conditionalFormatting sqref="B23:V23 X23:AD23">
    <cfRule type="expression" dxfId="969" priority="3167">
      <formula>IF(LEFT($AC23,9)="Efectuată",1,0)</formula>
    </cfRule>
  </conditionalFormatting>
  <conditionalFormatting sqref="BO23:BP23">
    <cfRule type="expression" dxfId="968" priority="3166">
      <formula>_xlfn.ISFORMULA(BO23)</formula>
    </cfRule>
  </conditionalFormatting>
  <conditionalFormatting sqref="BO24:BP24">
    <cfRule type="expression" dxfId="967" priority="3165">
      <formula>_xlfn.ISFORMULA(BO24)</formula>
    </cfRule>
  </conditionalFormatting>
  <conditionalFormatting sqref="E24:H24 L24:T24 V24 X24:AC24">
    <cfRule type="expression" dxfId="966" priority="3162">
      <formula>IF(LEFT($AC24,9)="Efectuată",1,0)</formula>
    </cfRule>
  </conditionalFormatting>
  <conditionalFormatting sqref="B24:D24">
    <cfRule type="expression" dxfId="965" priority="3160">
      <formula>IF(LEFT($AC24,9)="Efectuată",1,0)</formula>
    </cfRule>
  </conditionalFormatting>
  <conditionalFormatting sqref="I24">
    <cfRule type="expression" dxfId="964" priority="3159">
      <formula>IF(LEFT($AC24,9)="Efectuată",1,0)</formula>
    </cfRule>
  </conditionalFormatting>
  <conditionalFormatting sqref="J24">
    <cfRule type="expression" dxfId="963" priority="3158">
      <formula>IF(LEFT($AC24,9)="Efectuată",1,0)</formula>
    </cfRule>
  </conditionalFormatting>
  <conditionalFormatting sqref="K24">
    <cfRule type="expression" dxfId="962" priority="3157">
      <formula>IF(LEFT($AC24,9)="Efectuată",1,0)</formula>
    </cfRule>
  </conditionalFormatting>
  <conditionalFormatting sqref="BO28:BP29">
    <cfRule type="expression" dxfId="961" priority="3150">
      <formula>_xlfn.ISFORMULA(BO28)</formula>
    </cfRule>
  </conditionalFormatting>
  <conditionalFormatting sqref="B30:V31 X30:AD31">
    <cfRule type="expression" dxfId="960" priority="3127">
      <formula>IF(LEFT($AC30,9)="Efectuată",1,0)</formula>
    </cfRule>
  </conditionalFormatting>
  <conditionalFormatting sqref="BO30:BP31">
    <cfRule type="expression" dxfId="959" priority="3126">
      <formula>_xlfn.ISFORMULA(BO30)</formula>
    </cfRule>
  </conditionalFormatting>
  <conditionalFormatting sqref="D32 P32:AD32">
    <cfRule type="expression" dxfId="958" priority="3035">
      <formula>IF(LEFT($AC32,9)="Efectuată",1,0)</formula>
    </cfRule>
  </conditionalFormatting>
  <conditionalFormatting sqref="H34:I34 L34:S36">
    <cfRule type="expression" dxfId="957" priority="2893">
      <formula>IF(LEFT($AC34,9)="Efectuată",1,0)</formula>
    </cfRule>
  </conditionalFormatting>
  <conditionalFormatting sqref="B34:G36 U34:V36 X34:AD36">
    <cfRule type="expression" dxfId="956" priority="2887">
      <formula>IF(LEFT($AC34,9)="Efectuată",1,0)</formula>
    </cfRule>
  </conditionalFormatting>
  <conditionalFormatting sqref="BO34:BP36">
    <cfRule type="expression" dxfId="955" priority="2886">
      <formula>_xlfn.ISFORMULA(BO34)</formula>
    </cfRule>
  </conditionalFormatting>
  <conditionalFormatting sqref="T34:T36">
    <cfRule type="expression" dxfId="954" priority="2883">
      <formula>IF(LEFT($AC34,9)="Efectuată",1,0)</formula>
    </cfRule>
  </conditionalFormatting>
  <conditionalFormatting sqref="BO33:BP33">
    <cfRule type="expression" dxfId="953" priority="2874">
      <formula>_xlfn.ISFORMULA(BO33)</formula>
    </cfRule>
  </conditionalFormatting>
  <conditionalFormatting sqref="N37:O37">
    <cfRule type="expression" dxfId="952" priority="2858">
      <formula>IF(LEFT($AC37,9)="Efectuată",1,0)</formula>
    </cfRule>
  </conditionalFormatting>
  <conditionalFormatting sqref="U37:V37 B37:D37 F37:G37 X37:AD37">
    <cfRule type="expression" dxfId="951" priority="2852">
      <formula>IF(LEFT($AC37,9)="Efectuată",1,0)</formula>
    </cfRule>
  </conditionalFormatting>
  <conditionalFormatting sqref="BO37:BP37">
    <cfRule type="expression" dxfId="950" priority="2851">
      <formula>_xlfn.ISFORMULA(BO37)</formula>
    </cfRule>
  </conditionalFormatting>
  <conditionalFormatting sqref="T37">
    <cfRule type="expression" dxfId="949" priority="2849">
      <formula>IF(LEFT($AC37,9)="Efectuată",1,0)</formula>
    </cfRule>
  </conditionalFormatting>
  <conditionalFormatting sqref="BO38:BP38">
    <cfRule type="expression" dxfId="948" priority="2840">
      <formula>_xlfn.ISFORMULA(BO38)</formula>
    </cfRule>
  </conditionalFormatting>
  <conditionalFormatting sqref="BO39:BP39">
    <cfRule type="expression" dxfId="947" priority="2828">
      <formula>_xlfn.ISFORMULA(BO39)</formula>
    </cfRule>
  </conditionalFormatting>
  <conditionalFormatting sqref="E25:K27">
    <cfRule type="expression" dxfId="946" priority="2822">
      <formula>IF(LEFT($AC25,9)="Efectuată",1,0)</formula>
    </cfRule>
  </conditionalFormatting>
  <conditionalFormatting sqref="Y25:Y27">
    <cfRule type="expression" dxfId="945" priority="2820">
      <formula>IF(LEFT($AC25,9)="Efectuată",1,0)</formula>
    </cfRule>
  </conditionalFormatting>
  <conditionalFormatting sqref="N25:O27">
    <cfRule type="expression" dxfId="944" priority="2823">
      <formula>IF(LEFT($AC25,9)="Efectuată",1,0)</formula>
    </cfRule>
  </conditionalFormatting>
  <conditionalFormatting sqref="U25:U27">
    <cfRule type="expression" dxfId="943" priority="2821">
      <formula>IF(LEFT($AC25,9)="Efectuată",1,0)</formula>
    </cfRule>
  </conditionalFormatting>
  <conditionalFormatting sqref="U24">
    <cfRule type="expression" dxfId="942" priority="2816">
      <formula>IF(LEFT($AC24,9)="Efectuată",1,0)</formula>
    </cfRule>
  </conditionalFormatting>
  <conditionalFormatting sqref="U28">
    <cfRule type="expression" dxfId="941" priority="2039">
      <formula>IF(LEFT($AC28,9)="Efectuată",1,0)</formula>
    </cfRule>
  </conditionalFormatting>
  <conditionalFormatting sqref="U29">
    <cfRule type="expression" dxfId="940" priority="2038">
      <formula>IF(LEFT($AC29,9)="Efectuată",1,0)</formula>
    </cfRule>
  </conditionalFormatting>
  <conditionalFormatting sqref="BA1:BA8 BA15:BA41 BA106:BA108 BA197:BA201 BA243:BA1048576">
    <cfRule type="expression" dxfId="939" priority="1877">
      <formula>IF(AND(ISNUMBER($AX1),$AX1&gt;24),1,0)</formula>
    </cfRule>
  </conditionalFormatting>
  <conditionalFormatting sqref="BA11:BA14">
    <cfRule type="expression" dxfId="938" priority="1876">
      <formula>_xlfn.ISFORMULA(BA11)</formula>
    </cfRule>
  </conditionalFormatting>
  <conditionalFormatting sqref="BA11:BA14">
    <cfRule type="containsText" dxfId="937" priority="1875" operator="containsText" text="Afectat sau NU?">
      <formula>NOT(ISERROR(SEARCH("Afectat sau NU?",BA11)))</formula>
    </cfRule>
  </conditionalFormatting>
  <conditionalFormatting sqref="H35:K35">
    <cfRule type="expression" dxfId="936" priority="1865">
      <formula>IF(LEFT($AC35,9)="Efectuată",1,0)</formula>
    </cfRule>
  </conditionalFormatting>
  <conditionalFormatting sqref="H36:K36">
    <cfRule type="expression" dxfId="935" priority="1864">
      <formula>IF(LEFT($AC36,9)="Efectuată",1,0)</formula>
    </cfRule>
  </conditionalFormatting>
  <conditionalFormatting sqref="J34:K34">
    <cfRule type="expression" dxfId="934" priority="1863">
      <formula>IF(LEFT($AC34,9)="Efectuată",1,0)</formula>
    </cfRule>
  </conditionalFormatting>
  <conditionalFormatting sqref="C41:D41">
    <cfRule type="expression" dxfId="933" priority="1861">
      <formula>IF(LEFT($AC41,9)="Efectuată",1,0)</formula>
    </cfRule>
  </conditionalFormatting>
  <conditionalFormatting sqref="T41">
    <cfRule type="expression" dxfId="932" priority="1860">
      <formula>IF(LEFT($AC41,9)="Efectuată",1,0)</formula>
    </cfRule>
  </conditionalFormatting>
  <conditionalFormatting sqref="E37">
    <cfRule type="expression" dxfId="931" priority="1859">
      <formula>IF(LEFT($AC37,9)="Efectuată",1,0)</formula>
    </cfRule>
  </conditionalFormatting>
  <conditionalFormatting sqref="H37:M37">
    <cfRule type="expression" dxfId="930" priority="1858">
      <formula>IF(LEFT($AC37,9)="Efectuată",1,0)</formula>
    </cfRule>
  </conditionalFormatting>
  <conditionalFormatting sqref="H41:M41">
    <cfRule type="expression" dxfId="929" priority="1856">
      <formula>IF(LEFT($AC41,9)="Efectuată",1,0)</formula>
    </cfRule>
  </conditionalFormatting>
  <conditionalFormatting sqref="P37:S37 P41:S41">
    <cfRule type="expression" dxfId="928" priority="1855">
      <formula>IF(LEFT($AC37,9)="Efectuată",1,0)</formula>
    </cfRule>
  </conditionalFormatting>
  <conditionalFormatting sqref="W41">
    <cfRule type="expression" dxfId="927" priority="1854">
      <formula>IF(LEFT($AC41,9)="Efectuată",1,0)</formula>
    </cfRule>
  </conditionalFormatting>
  <conditionalFormatting sqref="AB41">
    <cfRule type="expression" dxfId="926" priority="1853">
      <formula>IF(LEFT($AC41,9)="Efectuată",1,0)</formula>
    </cfRule>
  </conditionalFormatting>
  <conditionalFormatting sqref="N32:O32 E32:K32">
    <cfRule type="expression" dxfId="925" priority="1849">
      <formula>IF(LEFT($AC32,9)="Efectuată",1,0)</formula>
    </cfRule>
  </conditionalFormatting>
  <conditionalFormatting sqref="L32:M32">
    <cfRule type="expression" dxfId="924" priority="1848">
      <formula>IF(LEFT($AC32,9)="Efectuată",1,0)</formula>
    </cfRule>
  </conditionalFormatting>
  <conditionalFormatting sqref="N33:O33 E33:K33">
    <cfRule type="expression" dxfId="923" priority="1847">
      <formula>IF(LEFT($AC33,9)="Efectuată",1,0)</formula>
    </cfRule>
  </conditionalFormatting>
  <conditionalFormatting sqref="L33:M33">
    <cfRule type="expression" dxfId="922" priority="1846">
      <formula>IF(LEFT($AC33,9)="Efectuată",1,0)</formula>
    </cfRule>
  </conditionalFormatting>
  <conditionalFormatting sqref="L25:M25">
    <cfRule type="expression" dxfId="921" priority="1845">
      <formula>IF(LEFT($AC25,9)="Efectuată",1,0)</formula>
    </cfRule>
  </conditionalFormatting>
  <conditionalFormatting sqref="P25:S25">
    <cfRule type="expression" dxfId="920" priority="1844">
      <formula>IF(LEFT($AC25,9)="Efectuată",1,0)</formula>
    </cfRule>
  </conditionalFormatting>
  <conditionalFormatting sqref="P26:S27">
    <cfRule type="expression" dxfId="919" priority="1843">
      <formula>IF(LEFT($AC26,9)="Efectuată",1,0)</formula>
    </cfRule>
  </conditionalFormatting>
  <conditionalFormatting sqref="D1048413">
    <cfRule type="expression" dxfId="918" priority="3422">
      <formula>IF(LEFT($AC159,9)="Efectuată",1,0)</formula>
    </cfRule>
  </conditionalFormatting>
  <conditionalFormatting sqref="BO43:BP44 AR42:AZ44 BF42:BN44">
    <cfRule type="expression" dxfId="917" priority="1833">
      <formula>_xlfn.ISFORMULA(AR42)</formula>
    </cfRule>
  </conditionalFormatting>
  <conditionalFormatting sqref="AR42:AR44 AX42:AX44 AU42:AU44 BF42:BF44 BI42:BI44 BL42:BL44">
    <cfRule type="containsText" dxfId="916" priority="1832" operator="containsText" text="Afectat sau NU?">
      <formula>NOT(ISERROR(SEARCH("Afectat sau NU?",AR42)))</formula>
    </cfRule>
  </conditionalFormatting>
  <conditionalFormatting sqref="F43:G44 U44:V44 N43:O44 X43:AA44 AC43:AD44 V43 B43:B44">
    <cfRule type="expression" dxfId="915" priority="1831">
      <formula>IF(LEFT($AC43,9)="Efectuată",1,0)</formula>
    </cfRule>
  </conditionalFormatting>
  <conditionalFormatting sqref="N42:O42">
    <cfRule type="expression" dxfId="914" priority="1830">
      <formula>IF(LEFT($AC42,9)="Efectuată",1,0)</formula>
    </cfRule>
  </conditionalFormatting>
  <conditionalFormatting sqref="V42 B42 F42:G42 X42:AA42 AC42:AD42">
    <cfRule type="expression" dxfId="913" priority="1829">
      <formula>IF(LEFT($AC42,9)="Efectuată",1,0)</formula>
    </cfRule>
  </conditionalFormatting>
  <conditionalFormatting sqref="BO42:BP42">
    <cfRule type="expression" dxfId="912" priority="1828">
      <formula>_xlfn.ISFORMULA(BO42)</formula>
    </cfRule>
  </conditionalFormatting>
  <conditionalFormatting sqref="BA42:BA44">
    <cfRule type="expression" dxfId="911" priority="1827">
      <formula>IF(AND(ISNUMBER($AX42),$AX42&gt;24),1,0)</formula>
    </cfRule>
  </conditionalFormatting>
  <conditionalFormatting sqref="C43:D43 C42">
    <cfRule type="expression" dxfId="910" priority="1826">
      <formula>IF(LEFT($AC42,9)="Efectuată",1,0)</formula>
    </cfRule>
  </conditionalFormatting>
  <conditionalFormatting sqref="C44:D44">
    <cfRule type="expression" dxfId="909" priority="1825">
      <formula>IF(LEFT($AC44,9)="Efectuată",1,0)</formula>
    </cfRule>
  </conditionalFormatting>
  <conditionalFormatting sqref="T42:T44">
    <cfRule type="expression" dxfId="908" priority="1824">
      <formula>IF(LEFT($AC42,9)="Efectuată",1,0)</formula>
    </cfRule>
  </conditionalFormatting>
  <conditionalFormatting sqref="E42:E44">
    <cfRule type="expression" dxfId="907" priority="1823">
      <formula>IF(LEFT($AC42,9)="Efectuată",1,0)</formula>
    </cfRule>
  </conditionalFormatting>
  <conditionalFormatting sqref="H42:M44">
    <cfRule type="expression" dxfId="906" priority="1822">
      <formula>IF(LEFT($AC42,9)="Efectuată",1,0)</formula>
    </cfRule>
  </conditionalFormatting>
  <conditionalFormatting sqref="P42:S44">
    <cfRule type="expression" dxfId="905" priority="1821">
      <formula>IF(LEFT($AC42,9)="Efectuată",1,0)</formula>
    </cfRule>
  </conditionalFormatting>
  <conditionalFormatting sqref="W42:W44">
    <cfRule type="expression" dxfId="904" priority="1820">
      <formula>IF(LEFT($AC42,9)="Efectuată",1,0)</formula>
    </cfRule>
  </conditionalFormatting>
  <conditionalFormatting sqref="AB42:AB44">
    <cfRule type="expression" dxfId="903" priority="1819">
      <formula>IF(LEFT($AC42,9)="Efectuată",1,0)</formula>
    </cfRule>
  </conditionalFormatting>
  <conditionalFormatting sqref="AR45:AZ45 BF45:BP45">
    <cfRule type="expression" dxfId="902" priority="1818">
      <formula>_xlfn.ISFORMULA(AR45)</formula>
    </cfRule>
  </conditionalFormatting>
  <conditionalFormatting sqref="AR45 AX45 AU45 BF45 BI45 BL45">
    <cfRule type="containsText" dxfId="901" priority="1817" operator="containsText" text="Afectat sau NU?">
      <formula>NOT(ISERROR(SEARCH("Afectat sau NU?",AR45)))</formula>
    </cfRule>
  </conditionalFormatting>
  <conditionalFormatting sqref="B45 F45:G45 U45:V45 N45:O45 X45:AA45 AC45:AD45">
    <cfRule type="expression" dxfId="900" priority="1816">
      <formula>IF(LEFT($AC45,9)="Efectuată",1,0)</formula>
    </cfRule>
  </conditionalFormatting>
  <conditionalFormatting sqref="BA45">
    <cfRule type="expression" dxfId="899" priority="1815">
      <formula>IF(AND(ISNUMBER($AX45),$AX45&gt;24),1,0)</formula>
    </cfRule>
  </conditionalFormatting>
  <conditionalFormatting sqref="C45:D45">
    <cfRule type="expression" dxfId="898" priority="1814">
      <formula>IF(LEFT($AC45,9)="Efectuată",1,0)</formula>
    </cfRule>
  </conditionalFormatting>
  <conditionalFormatting sqref="T45">
    <cfRule type="expression" dxfId="897" priority="1813">
      <formula>IF(LEFT($AC45,9)="Efectuată",1,0)</formula>
    </cfRule>
  </conditionalFormatting>
  <conditionalFormatting sqref="E45">
    <cfRule type="expression" dxfId="896" priority="1812">
      <formula>IF(LEFT($AC45,9)="Efectuată",1,0)</formula>
    </cfRule>
  </conditionalFormatting>
  <conditionalFormatting sqref="H45:M45">
    <cfRule type="expression" dxfId="895" priority="1811">
      <formula>IF(LEFT($AC45,9)="Efectuată",1,0)</formula>
    </cfRule>
  </conditionalFormatting>
  <conditionalFormatting sqref="P45:S45">
    <cfRule type="expression" dxfId="894" priority="1810">
      <formula>IF(LEFT($AC45,9)="Efectuată",1,0)</formula>
    </cfRule>
  </conditionalFormatting>
  <conditionalFormatting sqref="AB45">
    <cfRule type="expression" dxfId="893" priority="1808">
      <formula>IF(LEFT($AC45,9)="Efectuată",1,0)</formula>
    </cfRule>
  </conditionalFormatting>
  <conditionalFormatting sqref="AR46:AZ48 BF46:BP48">
    <cfRule type="expression" dxfId="892" priority="1807">
      <formula>_xlfn.ISFORMULA(AR46)</formula>
    </cfRule>
  </conditionalFormatting>
  <conditionalFormatting sqref="AR46:AR48 AX46:AX48 AU46:AU48 BF46:BF48 BI46:BI48 BL46:BL48">
    <cfRule type="containsText" dxfId="891" priority="1806" operator="containsText" text="Afectat sau NU?">
      <formula>NOT(ISERROR(SEARCH("Afectat sau NU?",AR46)))</formula>
    </cfRule>
  </conditionalFormatting>
  <conditionalFormatting sqref="B46:B48 F46:G48 U46:V48 N46:O48 X46:AA48 AC46:AD48">
    <cfRule type="expression" dxfId="890" priority="1805">
      <formula>IF(LEFT($AC46,9)="Efectuată",1,0)</formula>
    </cfRule>
  </conditionalFormatting>
  <conditionalFormatting sqref="BA46:BA48">
    <cfRule type="expression" dxfId="889" priority="1804">
      <formula>IF(AND(ISNUMBER($AX46),$AX46&gt;24),1,0)</formula>
    </cfRule>
  </conditionalFormatting>
  <conditionalFormatting sqref="C46:D48">
    <cfRule type="expression" dxfId="888" priority="1803">
      <formula>IF(LEFT($AC46,9)="Efectuată",1,0)</formula>
    </cfRule>
  </conditionalFormatting>
  <conditionalFormatting sqref="T46:T48">
    <cfRule type="expression" dxfId="887" priority="1802">
      <formula>IF(LEFT($AC46,9)="Efectuată",1,0)</formula>
    </cfRule>
  </conditionalFormatting>
  <conditionalFormatting sqref="E46:E48">
    <cfRule type="expression" dxfId="886" priority="1801">
      <formula>IF(LEFT($AC46,9)="Efectuată",1,0)</formula>
    </cfRule>
  </conditionalFormatting>
  <conditionalFormatting sqref="H46:M48">
    <cfRule type="expression" dxfId="885" priority="1800">
      <formula>IF(LEFT($AC46,9)="Efectuată",1,0)</formula>
    </cfRule>
  </conditionalFormatting>
  <conditionalFormatting sqref="P46:S48">
    <cfRule type="expression" dxfId="884" priority="1799">
      <formula>IF(LEFT($AC46,9)="Efectuată",1,0)</formula>
    </cfRule>
  </conditionalFormatting>
  <conditionalFormatting sqref="W46:W48">
    <cfRule type="expression" dxfId="883" priority="1798">
      <formula>IF(LEFT($AC46,9)="Efectuată",1,0)</formula>
    </cfRule>
  </conditionalFormatting>
  <conditionalFormatting sqref="AB46:AB48">
    <cfRule type="expression" dxfId="882" priority="1797">
      <formula>IF(LEFT($AC46,9)="Efectuată",1,0)</formula>
    </cfRule>
  </conditionalFormatting>
  <conditionalFormatting sqref="W45">
    <cfRule type="expression" dxfId="881" priority="1796">
      <formula>IF(LEFT($AC45,9)="Efectuată",1,0)</formula>
    </cfRule>
  </conditionalFormatting>
  <conditionalFormatting sqref="AR60:AZ75 BF60:BP75">
    <cfRule type="expression" dxfId="880" priority="1757">
      <formula>_xlfn.ISFORMULA(AR60)</formula>
    </cfRule>
  </conditionalFormatting>
  <conditionalFormatting sqref="AR60:AR75 AU60:AU75 AX60:AX75 BF60:BF75 BI60:BI75 BL60:BL75">
    <cfRule type="containsText" dxfId="879" priority="1756" operator="containsText" text="Afectat sau NU?">
      <formula>NOT(ISERROR(SEARCH("Afectat sau NU?",AR60)))</formula>
    </cfRule>
  </conditionalFormatting>
  <conditionalFormatting sqref="B60:B75 F60:G75 U60:V75 N60:O75 X60:AA75 AC60:AD75">
    <cfRule type="expression" dxfId="878" priority="1755">
      <formula>IF(LEFT($AC60,9)="Efectuată",1,0)</formula>
    </cfRule>
  </conditionalFormatting>
  <conditionalFormatting sqref="BA60:BA75">
    <cfRule type="expression" dxfId="877" priority="1754">
      <formula>IF(AND(ISNUMBER($AX60),$AX60&gt;24),1,0)</formula>
    </cfRule>
  </conditionalFormatting>
  <conditionalFormatting sqref="C60:D75">
    <cfRule type="expression" dxfId="876" priority="1753">
      <formula>IF(LEFT($AC60,9)="Efectuată",1,0)</formula>
    </cfRule>
  </conditionalFormatting>
  <conditionalFormatting sqref="T60:T75">
    <cfRule type="expression" dxfId="875" priority="1752">
      <formula>IF(LEFT($AC60,9)="Efectuată",1,0)</formula>
    </cfRule>
  </conditionalFormatting>
  <conditionalFormatting sqref="E60:E75">
    <cfRule type="expression" dxfId="874" priority="1751">
      <formula>IF(LEFT($AC60,9)="Efectuată",1,0)</formula>
    </cfRule>
  </conditionalFormatting>
  <conditionalFormatting sqref="H60:M75">
    <cfRule type="expression" dxfId="873" priority="1750">
      <formula>IF(LEFT($AC60,9)="Efectuată",1,0)</formula>
    </cfRule>
  </conditionalFormatting>
  <conditionalFormatting sqref="P60:S75">
    <cfRule type="expression" dxfId="872" priority="1749">
      <formula>IF(LEFT($AC60,9)="Efectuată",1,0)</formula>
    </cfRule>
  </conditionalFormatting>
  <conditionalFormatting sqref="AB60:AB75">
    <cfRule type="expression" dxfId="871" priority="1748">
      <formula>IF(LEFT($AC60,9)="Efectuată",1,0)</formula>
    </cfRule>
  </conditionalFormatting>
  <conditionalFormatting sqref="W60:W75">
    <cfRule type="expression" dxfId="870" priority="1747">
      <formula>IF(LEFT($AC60,9)="Efectuată",1,0)</formula>
    </cfRule>
  </conditionalFormatting>
  <conditionalFormatting sqref="AR76:AZ86 BF76:BP86">
    <cfRule type="expression" dxfId="869" priority="1745">
      <formula>_xlfn.ISFORMULA(AR76)</formula>
    </cfRule>
  </conditionalFormatting>
  <conditionalFormatting sqref="AR76:AR86 AX76:AX86 AU76:AU86 BF76:BF86 BI76:BI86 BL76:BL86">
    <cfRule type="containsText" dxfId="868" priority="1744" operator="containsText" text="Afectat sau NU?">
      <formula>NOT(ISERROR(SEARCH("Afectat sau NU?",AR76)))</formula>
    </cfRule>
  </conditionalFormatting>
  <conditionalFormatting sqref="B76:B86 F76:G86 U76:V86 N76:O86 X76:AA86 AC76:AD86">
    <cfRule type="expression" dxfId="867" priority="1743">
      <formula>IF(LEFT($AC76,9)="Efectuată",1,0)</formula>
    </cfRule>
  </conditionalFormatting>
  <conditionalFormatting sqref="BA76:BA86">
    <cfRule type="expression" dxfId="866" priority="1742">
      <formula>IF(AND(ISNUMBER($AX76),$AX76&gt;24),1,0)</formula>
    </cfRule>
  </conditionalFormatting>
  <conditionalFormatting sqref="C76:D86">
    <cfRule type="expression" dxfId="865" priority="1741">
      <formula>IF(LEFT($AC76,9)="Efectuată",1,0)</formula>
    </cfRule>
  </conditionalFormatting>
  <conditionalFormatting sqref="T76:T86">
    <cfRule type="expression" dxfId="864" priority="1740">
      <formula>IF(LEFT($AC76,9)="Efectuată",1,0)</formula>
    </cfRule>
  </conditionalFormatting>
  <conditionalFormatting sqref="E76:E86">
    <cfRule type="expression" dxfId="863" priority="1739">
      <formula>IF(LEFT($AC76,9)="Efectuată",1,0)</formula>
    </cfRule>
  </conditionalFormatting>
  <conditionalFormatting sqref="H76:M86">
    <cfRule type="expression" dxfId="862" priority="1738">
      <formula>IF(LEFT($AC76,9)="Efectuată",1,0)</formula>
    </cfRule>
  </conditionalFormatting>
  <conditionalFormatting sqref="P76:S86">
    <cfRule type="expression" dxfId="861" priority="1737">
      <formula>IF(LEFT($AC76,9)="Efectuată",1,0)</formula>
    </cfRule>
  </conditionalFormatting>
  <conditionalFormatting sqref="AB76:AB86">
    <cfRule type="expression" dxfId="860" priority="1736">
      <formula>IF(LEFT($AC76,9)="Efectuată",1,0)</formula>
    </cfRule>
  </conditionalFormatting>
  <conditionalFormatting sqref="W76:W86">
    <cfRule type="expression" dxfId="859" priority="1735">
      <formula>IF(LEFT($AC76,9)="Efectuată",1,0)</formula>
    </cfRule>
  </conditionalFormatting>
  <conditionalFormatting sqref="AR87:AZ87 BF87:BP87">
    <cfRule type="expression" dxfId="858" priority="1733">
      <formula>_xlfn.ISFORMULA(AR87)</formula>
    </cfRule>
  </conditionalFormatting>
  <conditionalFormatting sqref="AR87 AX87 AU87 BF87 BI87 BL87">
    <cfRule type="containsText" dxfId="857" priority="1732" operator="containsText" text="Afectat sau NU?">
      <formula>NOT(ISERROR(SEARCH("Afectat sau NU?",AR87)))</formula>
    </cfRule>
  </conditionalFormatting>
  <conditionalFormatting sqref="B87 F87:G87 U87:V87 N87:O87 X87:AA87 AC87:AD87">
    <cfRule type="expression" dxfId="856" priority="1731">
      <formula>IF(LEFT($AC87,9)="Efectuată",1,0)</formula>
    </cfRule>
  </conditionalFormatting>
  <conditionalFormatting sqref="BA87">
    <cfRule type="expression" dxfId="855" priority="1730">
      <formula>IF(AND(ISNUMBER($AX87),$AX87&gt;24),1,0)</formula>
    </cfRule>
  </conditionalFormatting>
  <conditionalFormatting sqref="C87:D87">
    <cfRule type="expression" dxfId="854" priority="1729">
      <formula>IF(LEFT($AC87,9)="Efectuată",1,0)</formula>
    </cfRule>
  </conditionalFormatting>
  <conditionalFormatting sqref="T87">
    <cfRule type="expression" dxfId="853" priority="1728">
      <formula>IF(LEFT($AC87,9)="Efectuată",1,0)</formula>
    </cfRule>
  </conditionalFormatting>
  <conditionalFormatting sqref="E87">
    <cfRule type="expression" dxfId="852" priority="1727">
      <formula>IF(LEFT($AC87,9)="Efectuată",1,0)</formula>
    </cfRule>
  </conditionalFormatting>
  <conditionalFormatting sqref="H87:M87">
    <cfRule type="expression" dxfId="851" priority="1726">
      <formula>IF(LEFT($AC87,9)="Efectuată",1,0)</formula>
    </cfRule>
  </conditionalFormatting>
  <conditionalFormatting sqref="P87:S87">
    <cfRule type="expression" dxfId="850" priority="1725">
      <formula>IF(LEFT($AC87,9)="Efectuată",1,0)</formula>
    </cfRule>
  </conditionalFormatting>
  <conditionalFormatting sqref="W87">
    <cfRule type="expression" dxfId="849" priority="1724">
      <formula>IF(LEFT($AC87,9)="Efectuată",1,0)</formula>
    </cfRule>
  </conditionalFormatting>
  <conditionalFormatting sqref="AB87">
    <cfRule type="expression" dxfId="848" priority="1723">
      <formula>IF(LEFT($AC87,9)="Efectuată",1,0)</formula>
    </cfRule>
  </conditionalFormatting>
  <conditionalFormatting sqref="AR88:AZ88 BF88:BP88">
    <cfRule type="expression" dxfId="847" priority="1721">
      <formula>_xlfn.ISFORMULA(AR88)</formula>
    </cfRule>
  </conditionalFormatting>
  <conditionalFormatting sqref="AR88 AX88 AU88 BF88 BI88 BL88">
    <cfRule type="containsText" dxfId="846" priority="1720" operator="containsText" text="Afectat sau NU?">
      <formula>NOT(ISERROR(SEARCH("Afectat sau NU?",AR88)))</formula>
    </cfRule>
  </conditionalFormatting>
  <conditionalFormatting sqref="B88 F88:G88 U88:V88 N88:O88 X88:AA88 AC88:AD88">
    <cfRule type="expression" dxfId="845" priority="1719">
      <formula>IF(LEFT($AC88,9)="Efectuată",1,0)</formula>
    </cfRule>
  </conditionalFormatting>
  <conditionalFormatting sqref="BA88">
    <cfRule type="expression" dxfId="844" priority="1718">
      <formula>IF(AND(ISNUMBER($AX88),$AX88&gt;24),1,0)</formula>
    </cfRule>
  </conditionalFormatting>
  <conditionalFormatting sqref="C88:D88">
    <cfRule type="expression" dxfId="843" priority="1717">
      <formula>IF(LEFT($AC88,9)="Efectuată",1,0)</formula>
    </cfRule>
  </conditionalFormatting>
  <conditionalFormatting sqref="T88">
    <cfRule type="expression" dxfId="842" priority="1716">
      <formula>IF(LEFT($AC88,9)="Efectuată",1,0)</formula>
    </cfRule>
  </conditionalFormatting>
  <conditionalFormatting sqref="E88">
    <cfRule type="expression" dxfId="841" priority="1715">
      <formula>IF(LEFT($AC88,9)="Efectuată",1,0)</formula>
    </cfRule>
  </conditionalFormatting>
  <conditionalFormatting sqref="H88:M88">
    <cfRule type="expression" dxfId="840" priority="1714">
      <formula>IF(LEFT($AC88,9)="Efectuată",1,0)</formula>
    </cfRule>
  </conditionalFormatting>
  <conditionalFormatting sqref="P88:S88">
    <cfRule type="expression" dxfId="839" priority="1713">
      <formula>IF(LEFT($AC88,9)="Efectuată",1,0)</formula>
    </cfRule>
  </conditionalFormatting>
  <conditionalFormatting sqref="AB88">
    <cfRule type="expression" dxfId="838" priority="1711">
      <formula>IF(LEFT($AC88,9)="Efectuată",1,0)</formula>
    </cfRule>
  </conditionalFormatting>
  <conditionalFormatting sqref="W88">
    <cfRule type="expression" dxfId="837" priority="1710">
      <formula>IF(LEFT($AC88,9)="Efectuată",1,0)</formula>
    </cfRule>
  </conditionalFormatting>
  <conditionalFormatting sqref="AR89:AZ91 BF89:BP91">
    <cfRule type="expression" dxfId="836" priority="1708">
      <formula>_xlfn.ISFORMULA(AR89)</formula>
    </cfRule>
  </conditionalFormatting>
  <conditionalFormatting sqref="AR89:AR91 AX89:AX91 AU89:AU91 BF89:BF91 BI89:BI91 BL89:BL91">
    <cfRule type="containsText" dxfId="835" priority="1707" operator="containsText" text="Afectat sau NU?">
      <formula>NOT(ISERROR(SEARCH("Afectat sau NU?",AR89)))</formula>
    </cfRule>
  </conditionalFormatting>
  <conditionalFormatting sqref="B89:B91 F89:G91 U89:V91 N89:O91 X89:AA91 AC89:AD91">
    <cfRule type="expression" dxfId="834" priority="1706">
      <formula>IF(LEFT($AC89,9)="Efectuată",1,0)</formula>
    </cfRule>
  </conditionalFormatting>
  <conditionalFormatting sqref="BA89:BA91">
    <cfRule type="expression" dxfId="833" priority="1705">
      <formula>IF(AND(ISNUMBER($AX89),$AX89&gt;24),1,0)</formula>
    </cfRule>
  </conditionalFormatting>
  <conditionalFormatting sqref="C89:D91">
    <cfRule type="expression" dxfId="832" priority="1704">
      <formula>IF(LEFT($AC89,9)="Efectuată",1,0)</formula>
    </cfRule>
  </conditionalFormatting>
  <conditionalFormatting sqref="T89:T91">
    <cfRule type="expression" dxfId="831" priority="1703">
      <formula>IF(LEFT($AC89,9)="Efectuată",1,0)</formula>
    </cfRule>
  </conditionalFormatting>
  <conditionalFormatting sqref="E89:E91">
    <cfRule type="expression" dxfId="830" priority="1702">
      <formula>IF(LEFT($AC89,9)="Efectuată",1,0)</formula>
    </cfRule>
  </conditionalFormatting>
  <conditionalFormatting sqref="H89:M91">
    <cfRule type="expression" dxfId="829" priority="1701">
      <formula>IF(LEFT($AC89,9)="Efectuată",1,0)</formula>
    </cfRule>
  </conditionalFormatting>
  <conditionalFormatting sqref="P89:S91">
    <cfRule type="expression" dxfId="828" priority="1700">
      <formula>IF(LEFT($AC89,9)="Efectuată",1,0)</formula>
    </cfRule>
  </conditionalFormatting>
  <conditionalFormatting sqref="AB89:AB91">
    <cfRule type="expression" dxfId="827" priority="1699">
      <formula>IF(LEFT($AC89,9)="Efectuată",1,0)</formula>
    </cfRule>
  </conditionalFormatting>
  <conditionalFormatting sqref="W89:W91">
    <cfRule type="expression" dxfId="826" priority="1698">
      <formula>IF(LEFT($AC89,9)="Efectuată",1,0)</formula>
    </cfRule>
  </conditionalFormatting>
  <conditionalFormatting sqref="AR92:AZ92 BF92:BP92">
    <cfRule type="expression" dxfId="825" priority="1696">
      <formula>_xlfn.ISFORMULA(AR92)</formula>
    </cfRule>
  </conditionalFormatting>
  <conditionalFormatting sqref="AR92 AX92 AU92 BF92 BI92 BL92">
    <cfRule type="containsText" dxfId="824" priority="1695" operator="containsText" text="Afectat sau NU?">
      <formula>NOT(ISERROR(SEARCH("Afectat sau NU?",AR92)))</formula>
    </cfRule>
  </conditionalFormatting>
  <conditionalFormatting sqref="B92 F92:G92 U92:V92 N92:O92 X92:AA92 AC92:AD92">
    <cfRule type="expression" dxfId="823" priority="1694">
      <formula>IF(LEFT($AC92,9)="Efectuată",1,0)</formula>
    </cfRule>
  </conditionalFormatting>
  <conditionalFormatting sqref="BA92">
    <cfRule type="expression" dxfId="822" priority="1693">
      <formula>IF(AND(ISNUMBER($AX92),$AX92&gt;24),1,0)</formula>
    </cfRule>
  </conditionalFormatting>
  <conditionalFormatting sqref="C92:D92">
    <cfRule type="expression" dxfId="821" priority="1692">
      <formula>IF(LEFT($AC92,9)="Efectuată",1,0)</formula>
    </cfRule>
  </conditionalFormatting>
  <conditionalFormatting sqref="T92">
    <cfRule type="expression" dxfId="820" priority="1691">
      <formula>IF(LEFT($AC92,9)="Efectuată",1,0)</formula>
    </cfRule>
  </conditionalFormatting>
  <conditionalFormatting sqref="E92">
    <cfRule type="expression" dxfId="819" priority="1690">
      <formula>IF(LEFT($AC92,9)="Efectuată",1,0)</formula>
    </cfRule>
  </conditionalFormatting>
  <conditionalFormatting sqref="H92:M92">
    <cfRule type="expression" dxfId="818" priority="1689">
      <formula>IF(LEFT($AC92,9)="Efectuată",1,0)</formula>
    </cfRule>
  </conditionalFormatting>
  <conditionalFormatting sqref="P92:S92">
    <cfRule type="expression" dxfId="817" priority="1688">
      <formula>IF(LEFT($AC92,9)="Efectuată",1,0)</formula>
    </cfRule>
  </conditionalFormatting>
  <conditionalFormatting sqref="W92">
    <cfRule type="expression" dxfId="816" priority="1687">
      <formula>IF(LEFT($AC92,9)="Efectuată",1,0)</formula>
    </cfRule>
  </conditionalFormatting>
  <conditionalFormatting sqref="AB92">
    <cfRule type="expression" dxfId="815" priority="1686">
      <formula>IF(LEFT($AC92,9)="Efectuată",1,0)</formula>
    </cfRule>
  </conditionalFormatting>
  <conditionalFormatting sqref="AR93:AZ99 BF93:BP99 BF102:BP104 AR102:AZ104">
    <cfRule type="expression" dxfId="814" priority="1684">
      <formula>_xlfn.ISFORMULA(AR93)</formula>
    </cfRule>
  </conditionalFormatting>
  <conditionalFormatting sqref="AR93:AR99 AX93:AX99 AU93:AU99 BF93:BF99 BI93:BI99 BL93:BL99 BL102:BL104 BI102:BI104 BF102:BF104 AU102:AU104 AX102:AX104 AR102:AR104">
    <cfRule type="containsText" dxfId="813" priority="1683" operator="containsText" text="Afectat sau NU?">
      <formula>NOT(ISERROR(SEARCH("Afectat sau NU?",AR93)))</formula>
    </cfRule>
  </conditionalFormatting>
  <conditionalFormatting sqref="F93:G99 U93:V99 N93:O99 X93:AA99 AC93:AD99">
    <cfRule type="expression" dxfId="812" priority="1682">
      <formula>IF(LEFT($AC93,9)="Efectuată",1,0)</formula>
    </cfRule>
  </conditionalFormatting>
  <conditionalFormatting sqref="BA93:BA99 BA102:BA104">
    <cfRule type="expression" dxfId="811" priority="1681">
      <formula>IF(AND(ISNUMBER($AX93),$AX93&gt;24),1,0)</formula>
    </cfRule>
  </conditionalFormatting>
  <conditionalFormatting sqref="C93:D99">
    <cfRule type="expression" dxfId="810" priority="1680">
      <formula>IF(LEFT($AC93,9)="Efectuată",1,0)</formula>
    </cfRule>
  </conditionalFormatting>
  <conditionalFormatting sqref="T93:T99">
    <cfRule type="expression" dxfId="809" priority="1679">
      <formula>IF(LEFT($AC93,9)="Efectuată",1,0)</formula>
    </cfRule>
  </conditionalFormatting>
  <conditionalFormatting sqref="E93:E99">
    <cfRule type="expression" dxfId="808" priority="1678">
      <formula>IF(LEFT($AC93,9)="Efectuată",1,0)</formula>
    </cfRule>
  </conditionalFormatting>
  <conditionalFormatting sqref="H93:M99">
    <cfRule type="expression" dxfId="807" priority="1677">
      <formula>IF(LEFT($AC93,9)="Efectuată",1,0)</formula>
    </cfRule>
  </conditionalFormatting>
  <conditionalFormatting sqref="P93:S99">
    <cfRule type="expression" dxfId="806" priority="1676">
      <formula>IF(LEFT($AC93,9)="Efectuată",1,0)</formula>
    </cfRule>
  </conditionalFormatting>
  <conditionalFormatting sqref="W93:W99">
    <cfRule type="expression" dxfId="805" priority="1675">
      <formula>IF(LEFT($AC93,9)="Efectuată",1,0)</formula>
    </cfRule>
  </conditionalFormatting>
  <conditionalFormatting sqref="AB93:AB99">
    <cfRule type="expression" dxfId="804" priority="1674">
      <formula>IF(LEFT($AC93,9)="Efectuată",1,0)</formula>
    </cfRule>
  </conditionalFormatting>
  <conditionalFormatting sqref="B93:B99">
    <cfRule type="expression" dxfId="803" priority="1673">
      <formula>IF(LEFT($AC93,9)="Efectuată",1,0)</formula>
    </cfRule>
  </conditionalFormatting>
  <conditionalFormatting sqref="U43">
    <cfRule type="expression" dxfId="802" priority="1522">
      <formula>IF(LEFT($AC43,9)="Efectuată",1,0)</formula>
    </cfRule>
  </conditionalFormatting>
  <conditionalFormatting sqref="D1048288:D1048412">
    <cfRule type="expression" dxfId="801" priority="3770">
      <formula>IF(LEFT(#REF!,9)="Efectuată",1,0)</formula>
    </cfRule>
  </conditionalFormatting>
  <conditionalFormatting sqref="V38:AD38 A38:T38">
    <cfRule type="expression" dxfId="800" priority="865">
      <formula>IF(LEFT($AC38,9)="Efectuată",1,0)</formula>
    </cfRule>
  </conditionalFormatting>
  <conditionalFormatting sqref="U38">
    <cfRule type="expression" dxfId="799" priority="864">
      <formula>IF(LEFT($AC38,9)="Efectuată",1,0)</formula>
    </cfRule>
  </conditionalFormatting>
  <conditionalFormatting sqref="B39:AD40">
    <cfRule type="expression" dxfId="798" priority="863">
      <formula>IF(LEFT($AC39,9)="Efectuată",1,0)</formula>
    </cfRule>
  </conditionalFormatting>
  <conditionalFormatting sqref="D42">
    <cfRule type="expression" dxfId="797" priority="862">
      <formula>IF(LEFT($AC42,9)="Efectuată",1,0)</formula>
    </cfRule>
  </conditionalFormatting>
  <conditionalFormatting sqref="E41">
    <cfRule type="expression" dxfId="796" priority="861">
      <formula>IF(LEFT($AC41,9)="Efectuată",1,0)</formula>
    </cfRule>
  </conditionalFormatting>
  <conditionalFormatting sqref="A49">
    <cfRule type="expression" dxfId="795" priority="860">
      <formula>IF(LEFT($AC49,9)="Efectuată",1,0)</formula>
    </cfRule>
  </conditionalFormatting>
  <conditionalFormatting sqref="AR49:AZ49 BF49:BP49">
    <cfRule type="expression" dxfId="794" priority="859">
      <formula>_xlfn.ISFORMULA(AR49)</formula>
    </cfRule>
  </conditionalFormatting>
  <conditionalFormatting sqref="AR49 AX49 AU49 BF49 BI49 BL49">
    <cfRule type="containsText" dxfId="793" priority="858" operator="containsText" text="Afectat sau NU?">
      <formula>NOT(ISERROR(SEARCH("Afectat sau NU?",AR49)))</formula>
    </cfRule>
  </conditionalFormatting>
  <conditionalFormatting sqref="B49 F49:G49 U49:V49 N49:O49 X49:AA49 AC49:AD49">
    <cfRule type="expression" dxfId="792" priority="857">
      <formula>IF(LEFT($AC49,9)="Efectuată",1,0)</formula>
    </cfRule>
  </conditionalFormatting>
  <conditionalFormatting sqref="BA49">
    <cfRule type="expression" dxfId="791" priority="856">
      <formula>IF(AND(ISNUMBER($AX49),$AX49&gt;24),1,0)</formula>
    </cfRule>
  </conditionalFormatting>
  <conditionalFormatting sqref="C49:D49">
    <cfRule type="expression" dxfId="790" priority="855">
      <formula>IF(LEFT($AC49,9)="Efectuată",1,0)</formula>
    </cfRule>
  </conditionalFormatting>
  <conditionalFormatting sqref="T49">
    <cfRule type="expression" dxfId="789" priority="854">
      <formula>IF(LEFT($AC49,9)="Efectuată",1,0)</formula>
    </cfRule>
  </conditionalFormatting>
  <conditionalFormatting sqref="E49">
    <cfRule type="expression" dxfId="788" priority="853">
      <formula>IF(LEFT($AC49,9)="Efectuată",1,0)</formula>
    </cfRule>
  </conditionalFormatting>
  <conditionalFormatting sqref="H49:M49">
    <cfRule type="expression" dxfId="787" priority="852">
      <formula>IF(LEFT($AC49,9)="Efectuată",1,0)</formula>
    </cfRule>
  </conditionalFormatting>
  <conditionalFormatting sqref="P49:S49">
    <cfRule type="expression" dxfId="786" priority="851">
      <formula>IF(LEFT($AC49,9)="Efectuată",1,0)</formula>
    </cfRule>
  </conditionalFormatting>
  <conditionalFormatting sqref="W49">
    <cfRule type="expression" dxfId="785" priority="850">
      <formula>IF(LEFT($AC49,9)="Efectuată",1,0)</formula>
    </cfRule>
  </conditionalFormatting>
  <conditionalFormatting sqref="AB49">
    <cfRule type="expression" dxfId="784" priority="849">
      <formula>IF(LEFT($AC49,9)="Efectuată",1,0)</formula>
    </cfRule>
  </conditionalFormatting>
  <conditionalFormatting sqref="A50">
    <cfRule type="expression" dxfId="783" priority="848">
      <formula>IF(LEFT($AC50,9)="Efectuată",1,0)</formula>
    </cfRule>
  </conditionalFormatting>
  <conditionalFormatting sqref="AR50:AZ50 BF50:BP50">
    <cfRule type="expression" dxfId="782" priority="847">
      <formula>_xlfn.ISFORMULA(AR50)</formula>
    </cfRule>
  </conditionalFormatting>
  <conditionalFormatting sqref="AR50 AX50 AU50 BF50 BI50 BL50">
    <cfRule type="containsText" dxfId="781" priority="846" operator="containsText" text="Afectat sau NU?">
      <formula>NOT(ISERROR(SEARCH("Afectat sau NU?",AR50)))</formula>
    </cfRule>
  </conditionalFormatting>
  <conditionalFormatting sqref="B50 F50:G50 U50:V50 N50:O50 X50:AA50 AC50:AD50">
    <cfRule type="expression" dxfId="780" priority="845">
      <formula>IF(LEFT($AC50,9)="Efectuată",1,0)</formula>
    </cfRule>
  </conditionalFormatting>
  <conditionalFormatting sqref="BA50">
    <cfRule type="expression" dxfId="779" priority="844">
      <formula>IF(AND(ISNUMBER($AX50),$AX50&gt;24),1,0)</formula>
    </cfRule>
  </conditionalFormatting>
  <conditionalFormatting sqref="C50:D50">
    <cfRule type="expression" dxfId="778" priority="843">
      <formula>IF(LEFT($AC50,9)="Efectuată",1,0)</formula>
    </cfRule>
  </conditionalFormatting>
  <conditionalFormatting sqref="T50">
    <cfRule type="expression" dxfId="777" priority="842">
      <formula>IF(LEFT($AC50,9)="Efectuată",1,0)</formula>
    </cfRule>
  </conditionalFormatting>
  <conditionalFormatting sqref="E50">
    <cfRule type="expression" dxfId="776" priority="841">
      <formula>IF(LEFT($AC50,9)="Efectuată",1,0)</formula>
    </cfRule>
  </conditionalFormatting>
  <conditionalFormatting sqref="H50:M50">
    <cfRule type="expression" dxfId="775" priority="840">
      <formula>IF(LEFT($AC50,9)="Efectuată",1,0)</formula>
    </cfRule>
  </conditionalFormatting>
  <conditionalFormatting sqref="P50:S50">
    <cfRule type="expression" dxfId="774" priority="839">
      <formula>IF(LEFT($AC50,9)="Efectuată",1,0)</formula>
    </cfRule>
  </conditionalFormatting>
  <conditionalFormatting sqref="W50">
    <cfRule type="expression" dxfId="773" priority="838">
      <formula>IF(LEFT($AC50,9)="Efectuată",1,0)</formula>
    </cfRule>
  </conditionalFormatting>
  <conditionalFormatting sqref="AB50">
    <cfRule type="expression" dxfId="772" priority="837">
      <formula>IF(LEFT($AC50,9)="Efectuată",1,0)</formula>
    </cfRule>
  </conditionalFormatting>
  <conditionalFormatting sqref="A51">
    <cfRule type="expression" dxfId="771" priority="836">
      <formula>IF(LEFT($AC51,9)="Efectuată",1,0)</formula>
    </cfRule>
  </conditionalFormatting>
  <conditionalFormatting sqref="AR51:AZ51 BF51:BP51">
    <cfRule type="expression" dxfId="770" priority="835">
      <formula>_xlfn.ISFORMULA(AR51)</formula>
    </cfRule>
  </conditionalFormatting>
  <conditionalFormatting sqref="AR51 AX51 AU51 BF51 BI51 BL51">
    <cfRule type="containsText" dxfId="769" priority="834" operator="containsText" text="Afectat sau NU?">
      <formula>NOT(ISERROR(SEARCH("Afectat sau NU?",AR51)))</formula>
    </cfRule>
  </conditionalFormatting>
  <conditionalFormatting sqref="B51 F51:G51 U51:V51 N51:O51 X51:AA51 AC51:AD51">
    <cfRule type="expression" dxfId="768" priority="833">
      <formula>IF(LEFT($AC51,9)="Efectuată",1,0)</formula>
    </cfRule>
  </conditionalFormatting>
  <conditionalFormatting sqref="BA51">
    <cfRule type="expression" dxfId="767" priority="832">
      <formula>IF(AND(ISNUMBER($AX51),$AX51&gt;24),1,0)</formula>
    </cfRule>
  </conditionalFormatting>
  <conditionalFormatting sqref="C51:D51">
    <cfRule type="expression" dxfId="766" priority="831">
      <formula>IF(LEFT($AC51,9)="Efectuată",1,0)</formula>
    </cfRule>
  </conditionalFormatting>
  <conditionalFormatting sqref="T51">
    <cfRule type="expression" dxfId="765" priority="830">
      <formula>IF(LEFT($AC51,9)="Efectuată",1,0)</formula>
    </cfRule>
  </conditionalFormatting>
  <conditionalFormatting sqref="E51">
    <cfRule type="expression" dxfId="764" priority="829">
      <formula>IF(LEFT($AC51,9)="Efectuată",1,0)</formula>
    </cfRule>
  </conditionalFormatting>
  <conditionalFormatting sqref="H51:M51">
    <cfRule type="expression" dxfId="763" priority="828">
      <formula>IF(LEFT($AC51,9)="Efectuată",1,0)</formula>
    </cfRule>
  </conditionalFormatting>
  <conditionalFormatting sqref="P51:S51">
    <cfRule type="expression" dxfId="762" priority="827">
      <formula>IF(LEFT($AC51,9)="Efectuată",1,0)</formula>
    </cfRule>
  </conditionalFormatting>
  <conditionalFormatting sqref="W51">
    <cfRule type="expression" dxfId="761" priority="826">
      <formula>IF(LEFT($AC51,9)="Efectuată",1,0)</formula>
    </cfRule>
  </conditionalFormatting>
  <conditionalFormatting sqref="AB51">
    <cfRule type="expression" dxfId="760" priority="825">
      <formula>IF(LEFT($AC51,9)="Efectuată",1,0)</formula>
    </cfRule>
  </conditionalFormatting>
  <conditionalFormatting sqref="AB52:AB54">
    <cfRule type="expression" dxfId="759" priority="813">
      <formula>IF(LEFT($AC52,9)="Efectuată",1,0)</formula>
    </cfRule>
  </conditionalFormatting>
  <conditionalFormatting sqref="A52:A54">
    <cfRule type="expression" dxfId="758" priority="824">
      <formula>IF(LEFT($AC52,9)="Efectuată",1,0)</formula>
    </cfRule>
  </conditionalFormatting>
  <conditionalFormatting sqref="AR52:AZ54 BF52:BP54">
    <cfRule type="expression" dxfId="757" priority="823">
      <formula>_xlfn.ISFORMULA(AR52)</formula>
    </cfRule>
  </conditionalFormatting>
  <conditionalFormatting sqref="AR52:AR54 AX52:AX54 AU52:AU54 BF52:BF54 BI52:BI54 BL52:BL54">
    <cfRule type="containsText" dxfId="756" priority="822" operator="containsText" text="Afectat sau NU?">
      <formula>NOT(ISERROR(SEARCH("Afectat sau NU?",AR52)))</formula>
    </cfRule>
  </conditionalFormatting>
  <conditionalFormatting sqref="B52:B54 F52:G54 U52:V54 N52:O54 X52:AA54 AC52:AD54">
    <cfRule type="expression" dxfId="755" priority="821">
      <formula>IF(LEFT($AC52,9)="Efectuată",1,0)</formula>
    </cfRule>
  </conditionalFormatting>
  <conditionalFormatting sqref="BA52:BA54">
    <cfRule type="expression" dxfId="754" priority="820">
      <formula>IF(AND(ISNUMBER($AX52),$AX52&gt;24),1,0)</formula>
    </cfRule>
  </conditionalFormatting>
  <conditionalFormatting sqref="C52:D54">
    <cfRule type="expression" dxfId="753" priority="819">
      <formula>IF(LEFT($AC52,9)="Efectuată",1,0)</formula>
    </cfRule>
  </conditionalFormatting>
  <conditionalFormatting sqref="T52:T54">
    <cfRule type="expression" dxfId="752" priority="818">
      <formula>IF(LEFT($AC52,9)="Efectuată",1,0)</formula>
    </cfRule>
  </conditionalFormatting>
  <conditionalFormatting sqref="E52:E54">
    <cfRule type="expression" dxfId="751" priority="817">
      <formula>IF(LEFT($AC52,9)="Efectuată",1,0)</formula>
    </cfRule>
  </conditionalFormatting>
  <conditionalFormatting sqref="H52:M54">
    <cfRule type="expression" dxfId="750" priority="816">
      <formula>IF(LEFT($AC52,9)="Efectuată",1,0)</formula>
    </cfRule>
  </conditionalFormatting>
  <conditionalFormatting sqref="P52:S54">
    <cfRule type="expression" dxfId="749" priority="815">
      <formula>IF(LEFT($AC52,9)="Efectuată",1,0)</formula>
    </cfRule>
  </conditionalFormatting>
  <conditionalFormatting sqref="W52:W54">
    <cfRule type="expression" dxfId="748" priority="814">
      <formula>IF(LEFT($AC52,9)="Efectuată",1,0)</formula>
    </cfRule>
  </conditionalFormatting>
  <conditionalFormatting sqref="A55">
    <cfRule type="expression" dxfId="747" priority="812">
      <formula>IF(LEFT($AC55,9)="Efectuată",1,0)</formula>
    </cfRule>
  </conditionalFormatting>
  <conditionalFormatting sqref="AR55:AZ55 BF55:BP55">
    <cfRule type="expression" dxfId="746" priority="811">
      <formula>_xlfn.ISFORMULA(AR55)</formula>
    </cfRule>
  </conditionalFormatting>
  <conditionalFormatting sqref="AR55 AX55 AU55 BF55 BI55 BL55">
    <cfRule type="containsText" dxfId="745" priority="810" operator="containsText" text="Afectat sau NU?">
      <formula>NOT(ISERROR(SEARCH("Afectat sau NU?",AR55)))</formula>
    </cfRule>
  </conditionalFormatting>
  <conditionalFormatting sqref="B55 F55:G55 U55:V55 N55:O55 X55:AA55 AC55:AD55">
    <cfRule type="expression" dxfId="744" priority="809">
      <formula>IF(LEFT($AC55,9)="Efectuată",1,0)</formula>
    </cfRule>
  </conditionalFormatting>
  <conditionalFormatting sqref="BA55">
    <cfRule type="expression" dxfId="743" priority="808">
      <formula>IF(AND(ISNUMBER($AX55),$AX55&gt;24),1,0)</formula>
    </cfRule>
  </conditionalFormatting>
  <conditionalFormatting sqref="C55:D55">
    <cfRule type="expression" dxfId="742" priority="807">
      <formula>IF(LEFT($AC55,9)="Efectuată",1,0)</formula>
    </cfRule>
  </conditionalFormatting>
  <conditionalFormatting sqref="T55">
    <cfRule type="expression" dxfId="741" priority="806">
      <formula>IF(LEFT($AC55,9)="Efectuată",1,0)</formula>
    </cfRule>
  </conditionalFormatting>
  <conditionalFormatting sqref="E55">
    <cfRule type="expression" dxfId="740" priority="805">
      <formula>IF(LEFT($AC55,9)="Efectuată",1,0)</formula>
    </cfRule>
  </conditionalFormatting>
  <conditionalFormatting sqref="H55:M55">
    <cfRule type="expression" dxfId="739" priority="804">
      <formula>IF(LEFT($AC55,9)="Efectuată",1,0)</formula>
    </cfRule>
  </conditionalFormatting>
  <conditionalFormatting sqref="P55:S55">
    <cfRule type="expression" dxfId="738" priority="803">
      <formula>IF(LEFT($AC55,9)="Efectuată",1,0)</formula>
    </cfRule>
  </conditionalFormatting>
  <conditionalFormatting sqref="W55">
    <cfRule type="expression" dxfId="737" priority="802">
      <formula>IF(LEFT($AC55,9)="Efectuată",1,0)</formula>
    </cfRule>
  </conditionalFormatting>
  <conditionalFormatting sqref="AB55">
    <cfRule type="expression" dxfId="736" priority="801">
      <formula>IF(LEFT($AC55,9)="Efectuată",1,0)</formula>
    </cfRule>
  </conditionalFormatting>
  <conditionalFormatting sqref="A56">
    <cfRule type="expression" dxfId="735" priority="800">
      <formula>IF(LEFT($AC56,9)="Efectuată",1,0)</formula>
    </cfRule>
  </conditionalFormatting>
  <conditionalFormatting sqref="AR56:AZ56 BF56:BP56">
    <cfRule type="expression" dxfId="734" priority="799">
      <formula>_xlfn.ISFORMULA(AR56)</formula>
    </cfRule>
  </conditionalFormatting>
  <conditionalFormatting sqref="AR56 AX56 AU56 BF56 BI56 BL56">
    <cfRule type="containsText" dxfId="733" priority="798" operator="containsText" text="Afectat sau NU?">
      <formula>NOT(ISERROR(SEARCH("Afectat sau NU?",AR56)))</formula>
    </cfRule>
  </conditionalFormatting>
  <conditionalFormatting sqref="B56 F56:G56 U56:V56 N56:O56 X56:AA56 AD56">
    <cfRule type="expression" dxfId="732" priority="797">
      <formula>IF(LEFT($AC56,9)="Efectuată",1,0)</formula>
    </cfRule>
  </conditionalFormatting>
  <conditionalFormatting sqref="BA56">
    <cfRule type="expression" dxfId="731" priority="796">
      <formula>IF(AND(ISNUMBER($AX56),$AX56&gt;24),1,0)</formula>
    </cfRule>
  </conditionalFormatting>
  <conditionalFormatting sqref="C56:D56">
    <cfRule type="expression" dxfId="730" priority="795">
      <formula>IF(LEFT($AC56,9)="Efectuată",1,0)</formula>
    </cfRule>
  </conditionalFormatting>
  <conditionalFormatting sqref="T56">
    <cfRule type="expression" dxfId="729" priority="794">
      <formula>IF(LEFT($AC56,9)="Efectuată",1,0)</formula>
    </cfRule>
  </conditionalFormatting>
  <conditionalFormatting sqref="E56">
    <cfRule type="expression" dxfId="728" priority="793">
      <formula>IF(LEFT($AC56,9)="Efectuată",1,0)</formula>
    </cfRule>
  </conditionalFormatting>
  <conditionalFormatting sqref="H56:M56">
    <cfRule type="expression" dxfId="727" priority="792">
      <formula>IF(LEFT($AC56,9)="Efectuată",1,0)</formula>
    </cfRule>
  </conditionalFormatting>
  <conditionalFormatting sqref="P56:S56">
    <cfRule type="expression" dxfId="726" priority="791">
      <formula>IF(LEFT($AC56,9)="Efectuată",1,0)</formula>
    </cfRule>
  </conditionalFormatting>
  <conditionalFormatting sqref="W56">
    <cfRule type="expression" dxfId="725" priority="790">
      <formula>IF(LEFT($AC56,9)="Efectuată",1,0)</formula>
    </cfRule>
  </conditionalFormatting>
  <conditionalFormatting sqref="AB56">
    <cfRule type="expression" dxfId="724" priority="789">
      <formula>IF(LEFT($AC56,9)="Efectuată",1,0)</formula>
    </cfRule>
  </conditionalFormatting>
  <conditionalFormatting sqref="A57:A58">
    <cfRule type="expression" dxfId="723" priority="788">
      <formula>IF(LEFT($AC57,9)="Efectuată",1,0)</formula>
    </cfRule>
  </conditionalFormatting>
  <conditionalFormatting sqref="AR57:AZ58 BF57:BP58">
    <cfRule type="expression" dxfId="722" priority="787">
      <formula>_xlfn.ISFORMULA(AR57)</formula>
    </cfRule>
  </conditionalFormatting>
  <conditionalFormatting sqref="AR57:AR58 AX57:AX58 AU57:AU58 BF57:BF58 BI57:BI58 BL57:BL58">
    <cfRule type="containsText" dxfId="721" priority="786" operator="containsText" text="Afectat sau NU?">
      <formula>NOT(ISERROR(SEARCH("Afectat sau NU?",AR57)))</formula>
    </cfRule>
  </conditionalFormatting>
  <conditionalFormatting sqref="B57:B58 F57:G58 U57:V58 N57:O58 X57:AA58 AC57:AD58">
    <cfRule type="expression" dxfId="720" priority="785">
      <formula>IF(LEFT($AC57,9)="Efectuată",1,0)</formula>
    </cfRule>
  </conditionalFormatting>
  <conditionalFormatting sqref="BA57:BA58">
    <cfRule type="expression" dxfId="719" priority="784">
      <formula>IF(AND(ISNUMBER($AX57),$AX57&gt;24),1,0)</formula>
    </cfRule>
  </conditionalFormatting>
  <conditionalFormatting sqref="C57:D58">
    <cfRule type="expression" dxfId="718" priority="783">
      <formula>IF(LEFT($AC57,9)="Efectuată",1,0)</formula>
    </cfRule>
  </conditionalFormatting>
  <conditionalFormatting sqref="T57:T58">
    <cfRule type="expression" dxfId="717" priority="782">
      <formula>IF(LEFT($AC57,9)="Efectuată",1,0)</formula>
    </cfRule>
  </conditionalFormatting>
  <conditionalFormatting sqref="E57:E58">
    <cfRule type="expression" dxfId="716" priority="781">
      <formula>IF(LEFT($AC57,9)="Efectuată",1,0)</formula>
    </cfRule>
  </conditionalFormatting>
  <conditionalFormatting sqref="H57:M58">
    <cfRule type="expression" dxfId="715" priority="780">
      <formula>IF(LEFT($AC57,9)="Efectuată",1,0)</formula>
    </cfRule>
  </conditionalFormatting>
  <conditionalFormatting sqref="P57:S58">
    <cfRule type="expression" dxfId="714" priority="779">
      <formula>IF(LEFT($AC57,9)="Efectuată",1,0)</formula>
    </cfRule>
  </conditionalFormatting>
  <conditionalFormatting sqref="W57:W58">
    <cfRule type="expression" dxfId="713" priority="778">
      <formula>IF(LEFT($AC57,9)="Efectuată",1,0)</formula>
    </cfRule>
  </conditionalFormatting>
  <conditionalFormatting sqref="AB57:AB58">
    <cfRule type="expression" dxfId="712" priority="777">
      <formula>IF(LEFT($AC57,9)="Efectuată",1,0)</formula>
    </cfRule>
  </conditionalFormatting>
  <conditionalFormatting sqref="A59">
    <cfRule type="expression" dxfId="711" priority="776">
      <formula>IF(LEFT($AC59,9)="Efectuată",1,0)</formula>
    </cfRule>
  </conditionalFormatting>
  <conditionalFormatting sqref="AR59:AZ59 BF59:BP59">
    <cfRule type="expression" dxfId="710" priority="775">
      <formula>_xlfn.ISFORMULA(AR59)</formula>
    </cfRule>
  </conditionalFormatting>
  <conditionalFormatting sqref="AR59 AX59 AU59 BF59 BI59 BL59">
    <cfRule type="containsText" dxfId="709" priority="774" operator="containsText" text="Afectat sau NU?">
      <formula>NOT(ISERROR(SEARCH("Afectat sau NU?",AR59)))</formula>
    </cfRule>
  </conditionalFormatting>
  <conditionalFormatting sqref="B59 F59:G59 U59:V59 N59:O59 X59:AA59 AC59:AD59">
    <cfRule type="expression" dxfId="708" priority="773">
      <formula>IF(LEFT($AC59,9)="Efectuată",1,0)</formula>
    </cfRule>
  </conditionalFormatting>
  <conditionalFormatting sqref="BA59">
    <cfRule type="expression" dxfId="707" priority="772">
      <formula>IF(AND(ISNUMBER($AX59),$AX59&gt;24),1,0)</formula>
    </cfRule>
  </conditionalFormatting>
  <conditionalFormatting sqref="C59:D59">
    <cfRule type="expression" dxfId="706" priority="771">
      <formula>IF(LEFT($AC59,9)="Efectuată",1,0)</formula>
    </cfRule>
  </conditionalFormatting>
  <conditionalFormatting sqref="T59">
    <cfRule type="expression" dxfId="705" priority="770">
      <formula>IF(LEFT($AC59,9)="Efectuată",1,0)</formula>
    </cfRule>
  </conditionalFormatting>
  <conditionalFormatting sqref="E59">
    <cfRule type="expression" dxfId="704" priority="769">
      <formula>IF(LEFT($AC59,9)="Efectuată",1,0)</formula>
    </cfRule>
  </conditionalFormatting>
  <conditionalFormatting sqref="H59:M59">
    <cfRule type="expression" dxfId="703" priority="768">
      <formula>IF(LEFT($AC59,9)="Efectuată",1,0)</formula>
    </cfRule>
  </conditionalFormatting>
  <conditionalFormatting sqref="P59:S59">
    <cfRule type="expression" dxfId="702" priority="767">
      <formula>IF(LEFT($AC59,9)="Efectuată",1,0)</formula>
    </cfRule>
  </conditionalFormatting>
  <conditionalFormatting sqref="W59">
    <cfRule type="expression" dxfId="701" priority="766">
      <formula>IF(LEFT($AC59,9)="Efectuată",1,0)</formula>
    </cfRule>
  </conditionalFormatting>
  <conditionalFormatting sqref="AB59">
    <cfRule type="expression" dxfId="700" priority="765">
      <formula>IF(LEFT($AC59,9)="Efectuată",1,0)</formula>
    </cfRule>
  </conditionalFormatting>
  <conditionalFormatting sqref="A100">
    <cfRule type="expression" dxfId="699" priority="764">
      <formula>IF(LEFT($AC100,9)="Efectuată",1,0)</formula>
    </cfRule>
  </conditionalFormatting>
  <conditionalFormatting sqref="AR100:AZ100 BF100:BP100">
    <cfRule type="expression" dxfId="698" priority="763">
      <formula>_xlfn.ISFORMULA(AR100)</formula>
    </cfRule>
  </conditionalFormatting>
  <conditionalFormatting sqref="AR100 AX100 AU100 BF100 BI100 BL100">
    <cfRule type="containsText" dxfId="697" priority="762" operator="containsText" text="Afectat sau NU?">
      <formula>NOT(ISERROR(SEARCH("Afectat sau NU?",AR100)))</formula>
    </cfRule>
  </conditionalFormatting>
  <conditionalFormatting sqref="F100:G100 U100:V100 N100:O100 X100:AA100 AC100:AD100">
    <cfRule type="expression" dxfId="696" priority="761">
      <formula>IF(LEFT($AC100,9)="Efectuată",1,0)</formula>
    </cfRule>
  </conditionalFormatting>
  <conditionalFormatting sqref="BA100">
    <cfRule type="expression" dxfId="695" priority="760">
      <formula>IF(AND(ISNUMBER($AX100),$AX100&gt;24),1,0)</formula>
    </cfRule>
  </conditionalFormatting>
  <conditionalFormatting sqref="C100:D100">
    <cfRule type="expression" dxfId="694" priority="759">
      <formula>IF(LEFT($AC100,9)="Efectuată",1,0)</formula>
    </cfRule>
  </conditionalFormatting>
  <conditionalFormatting sqref="T100">
    <cfRule type="expression" dxfId="693" priority="758">
      <formula>IF(LEFT($AC100,9)="Efectuată",1,0)</formula>
    </cfRule>
  </conditionalFormatting>
  <conditionalFormatting sqref="E100">
    <cfRule type="expression" dxfId="692" priority="757">
      <formula>IF(LEFT($AC100,9)="Efectuată",1,0)</formula>
    </cfRule>
  </conditionalFormatting>
  <conditionalFormatting sqref="H100:M100">
    <cfRule type="expression" dxfId="691" priority="756">
      <formula>IF(LEFT($AC100,9)="Efectuată",1,0)</formula>
    </cfRule>
  </conditionalFormatting>
  <conditionalFormatting sqref="P100:S100">
    <cfRule type="expression" dxfId="690" priority="755">
      <formula>IF(LEFT($AC100,9)="Efectuată",1,0)</formula>
    </cfRule>
  </conditionalFormatting>
  <conditionalFormatting sqref="W100">
    <cfRule type="expression" dxfId="689" priority="754">
      <formula>IF(LEFT($AC100,9)="Efectuată",1,0)</formula>
    </cfRule>
  </conditionalFormatting>
  <conditionalFormatting sqref="AB100">
    <cfRule type="expression" dxfId="688" priority="753">
      <formula>IF(LEFT($AC100,9)="Efectuată",1,0)</formula>
    </cfRule>
  </conditionalFormatting>
  <conditionalFormatting sqref="B100">
    <cfRule type="expression" dxfId="687" priority="752">
      <formula>IF(LEFT($AC100,9)="Efectuată",1,0)</formula>
    </cfRule>
  </conditionalFormatting>
  <conditionalFormatting sqref="A101">
    <cfRule type="expression" dxfId="686" priority="751">
      <formula>IF(LEFT($AC101,9)="Efectuată",1,0)</formula>
    </cfRule>
  </conditionalFormatting>
  <conditionalFormatting sqref="AR101:AZ101 BF101:BP101">
    <cfRule type="expression" dxfId="685" priority="750">
      <formula>_xlfn.ISFORMULA(AR101)</formula>
    </cfRule>
  </conditionalFormatting>
  <conditionalFormatting sqref="AR101 AX101 AU101 BF101 BI101 BL101">
    <cfRule type="containsText" dxfId="684" priority="749" operator="containsText" text="Afectat sau NU?">
      <formula>NOT(ISERROR(SEARCH("Afectat sau NU?",AR101)))</formula>
    </cfRule>
  </conditionalFormatting>
  <conditionalFormatting sqref="F101:G101 U101:V101 N101:O101 X101:AA101 AC101:AD101">
    <cfRule type="expression" dxfId="683" priority="748">
      <formula>IF(LEFT($AC101,9)="Efectuată",1,0)</formula>
    </cfRule>
  </conditionalFormatting>
  <conditionalFormatting sqref="BA101">
    <cfRule type="expression" dxfId="682" priority="747">
      <formula>IF(AND(ISNUMBER($AX101),$AX101&gt;24),1,0)</formula>
    </cfRule>
  </conditionalFormatting>
  <conditionalFormatting sqref="C101:D101">
    <cfRule type="expression" dxfId="681" priority="746">
      <formula>IF(LEFT($AC101,9)="Efectuată",1,0)</formula>
    </cfRule>
  </conditionalFormatting>
  <conditionalFormatting sqref="T101">
    <cfRule type="expression" dxfId="680" priority="745">
      <formula>IF(LEFT($AC101,9)="Efectuată",1,0)</formula>
    </cfRule>
  </conditionalFormatting>
  <conditionalFormatting sqref="E101">
    <cfRule type="expression" dxfId="679" priority="744">
      <formula>IF(LEFT($AC101,9)="Efectuată",1,0)</formula>
    </cfRule>
  </conditionalFormatting>
  <conditionalFormatting sqref="H101:M101">
    <cfRule type="expression" dxfId="678" priority="743">
      <formula>IF(LEFT($AC101,9)="Efectuată",1,0)</formula>
    </cfRule>
  </conditionalFormatting>
  <conditionalFormatting sqref="P101:S101">
    <cfRule type="expression" dxfId="677" priority="742">
      <formula>IF(LEFT($AC101,9)="Efectuată",1,0)</formula>
    </cfRule>
  </conditionalFormatting>
  <conditionalFormatting sqref="W101">
    <cfRule type="expression" dxfId="676" priority="741">
      <formula>IF(LEFT($AC101,9)="Efectuată",1,0)</formula>
    </cfRule>
  </conditionalFormatting>
  <conditionalFormatting sqref="AB101">
    <cfRule type="expression" dxfId="675" priority="740">
      <formula>IF(LEFT($AC101,9)="Efectuată",1,0)</formula>
    </cfRule>
  </conditionalFormatting>
  <conditionalFormatting sqref="B101">
    <cfRule type="expression" dxfId="674" priority="739">
      <formula>IF(LEFT($AC101,9)="Efectuată",1,0)</formula>
    </cfRule>
  </conditionalFormatting>
  <conditionalFormatting sqref="B102:B104 F102:G104 U102:V104 N102:O104 X102:AA104 AC102:AD104">
    <cfRule type="expression" dxfId="673" priority="738">
      <formula>IF(LEFT($AC102,9)="Efectuată",1,0)</formula>
    </cfRule>
  </conditionalFormatting>
  <conditionalFormatting sqref="C102:D104">
    <cfRule type="expression" dxfId="672" priority="737">
      <formula>IF(LEFT($AC102,9)="Efectuată",1,0)</formula>
    </cfRule>
  </conditionalFormatting>
  <conditionalFormatting sqref="T102:T104">
    <cfRule type="expression" dxfId="671" priority="736">
      <formula>IF(LEFT($AC102,9)="Efectuată",1,0)</formula>
    </cfRule>
  </conditionalFormatting>
  <conditionalFormatting sqref="E102:E104">
    <cfRule type="expression" dxfId="670" priority="735">
      <formula>IF(LEFT($AC102,9)="Efectuată",1,0)</formula>
    </cfRule>
  </conditionalFormatting>
  <conditionalFormatting sqref="H102:M104">
    <cfRule type="expression" dxfId="669" priority="734">
      <formula>IF(LEFT($AC102,9)="Efectuată",1,0)</formula>
    </cfRule>
  </conditionalFormatting>
  <conditionalFormatting sqref="P102:S104">
    <cfRule type="expression" dxfId="668" priority="733">
      <formula>IF(LEFT($AC102,9)="Efectuată",1,0)</formula>
    </cfRule>
  </conditionalFormatting>
  <conditionalFormatting sqref="AB102:AB104">
    <cfRule type="expression" dxfId="667" priority="732">
      <formula>IF(LEFT($AC102,9)="Efectuată",1,0)</formula>
    </cfRule>
  </conditionalFormatting>
  <conditionalFormatting sqref="W102:W104">
    <cfRule type="expression" dxfId="666" priority="731">
      <formula>IF(LEFT($AC102,9)="Efectuată",1,0)</formula>
    </cfRule>
  </conditionalFormatting>
  <conditionalFormatting sqref="A105">
    <cfRule type="expression" dxfId="665" priority="730">
      <formula>IF(LEFT($AC105,9)="Efectuată",1,0)</formula>
    </cfRule>
  </conditionalFormatting>
  <conditionalFormatting sqref="AR105:AZ105 BF105:BP105">
    <cfRule type="expression" dxfId="664" priority="729">
      <formula>_xlfn.ISFORMULA(AR105)</formula>
    </cfRule>
  </conditionalFormatting>
  <conditionalFormatting sqref="AR105 AX105 AU105 BF105 BI105 BL105">
    <cfRule type="containsText" dxfId="663" priority="728" operator="containsText" text="Afectat sau NU?">
      <formula>NOT(ISERROR(SEARCH("Afectat sau NU?",AR105)))</formula>
    </cfRule>
  </conditionalFormatting>
  <conditionalFormatting sqref="F105:G105 U105:V105 N105:O105 X105:AA105 AC105:AD105">
    <cfRule type="expression" dxfId="662" priority="727">
      <formula>IF(LEFT($AC105,9)="Efectuată",1,0)</formula>
    </cfRule>
  </conditionalFormatting>
  <conditionalFormatting sqref="BA105">
    <cfRule type="expression" dxfId="661" priority="726">
      <formula>IF(AND(ISNUMBER($AX105),$AX105&gt;24),1,0)</formula>
    </cfRule>
  </conditionalFormatting>
  <conditionalFormatting sqref="C105:D105">
    <cfRule type="expression" dxfId="660" priority="725">
      <formula>IF(LEFT($AC105,9)="Efectuată",1,0)</formula>
    </cfRule>
  </conditionalFormatting>
  <conditionalFormatting sqref="T105">
    <cfRule type="expression" dxfId="659" priority="724">
      <formula>IF(LEFT($AC105,9)="Efectuată",1,0)</formula>
    </cfRule>
  </conditionalFormatting>
  <conditionalFormatting sqref="E105">
    <cfRule type="expression" dxfId="658" priority="723">
      <formula>IF(LEFT($AC105,9)="Efectuată",1,0)</formula>
    </cfRule>
  </conditionalFormatting>
  <conditionalFormatting sqref="H105:M105">
    <cfRule type="expression" dxfId="657" priority="722">
      <formula>IF(LEFT($AC105,9)="Efectuată",1,0)</formula>
    </cfRule>
  </conditionalFormatting>
  <conditionalFormatting sqref="P105:S105">
    <cfRule type="expression" dxfId="656" priority="721">
      <formula>IF(LEFT($AC105,9)="Efectuată",1,0)</formula>
    </cfRule>
  </conditionalFormatting>
  <conditionalFormatting sqref="W105">
    <cfRule type="expression" dxfId="655" priority="720">
      <formula>IF(LEFT($AC105,9)="Efectuată",1,0)</formula>
    </cfRule>
  </conditionalFormatting>
  <conditionalFormatting sqref="AB105">
    <cfRule type="expression" dxfId="654" priority="719">
      <formula>IF(LEFT($AC105,9)="Efectuată",1,0)</formula>
    </cfRule>
  </conditionalFormatting>
  <conditionalFormatting sqref="B105">
    <cfRule type="expression" dxfId="653" priority="718">
      <formula>IF(LEFT($AC105,9)="Efectuată",1,0)</formula>
    </cfRule>
  </conditionalFormatting>
  <conditionalFormatting sqref="AR109:AZ114 BF109:BP114">
    <cfRule type="expression" dxfId="652" priority="717">
      <formula>_xlfn.ISFORMULA(AR109)</formula>
    </cfRule>
  </conditionalFormatting>
  <conditionalFormatting sqref="AR109:AR114 AX109:AX114 AU109:AU114 BF109:BF114 BI109:BI114 BL109:BL114">
    <cfRule type="containsText" dxfId="651" priority="716" operator="containsText" text="Afectat sau NU?">
      <formula>NOT(ISERROR(SEARCH("Afectat sau NU?",AR109)))</formula>
    </cfRule>
  </conditionalFormatting>
  <conditionalFormatting sqref="A109:AD114">
    <cfRule type="expression" dxfId="650" priority="715">
      <formula>IF(LEFT($AC109,9)="Efectuată",1,0)</formula>
    </cfRule>
  </conditionalFormatting>
  <conditionalFormatting sqref="BA109:BA114">
    <cfRule type="expression" dxfId="649" priority="714">
      <formula>IF(AND(ISNUMBER($AX109),$AX109&gt;24),1,0)</formula>
    </cfRule>
  </conditionalFormatting>
  <conditionalFormatting sqref="AR115:AZ118 BF115:BP118">
    <cfRule type="expression" dxfId="648" priority="713">
      <formula>_xlfn.ISFORMULA(AR115)</formula>
    </cfRule>
  </conditionalFormatting>
  <conditionalFormatting sqref="AR115:AR118 AX115:AX118 AU115:AU118 BF115:BF118 BI115:BI118 BL115:BL118">
    <cfRule type="containsText" dxfId="647" priority="712" operator="containsText" text="Afectat sau NU?">
      <formula>NOT(ISERROR(SEARCH("Afectat sau NU?",AR115)))</formula>
    </cfRule>
  </conditionalFormatting>
  <conditionalFormatting sqref="A115:AD118">
    <cfRule type="expression" dxfId="646" priority="711">
      <formula>IF(LEFT($AC115,9)="Efectuată",1,0)</formula>
    </cfRule>
  </conditionalFormatting>
  <conditionalFormatting sqref="BA115:BA118">
    <cfRule type="expression" dxfId="645" priority="710">
      <formula>IF(AND(ISNUMBER($AX115),$AX115&gt;24),1,0)</formula>
    </cfRule>
  </conditionalFormatting>
  <conditionalFormatting sqref="AR119:AZ119 BF119:BP119">
    <cfRule type="expression" dxfId="644" priority="709">
      <formula>_xlfn.ISFORMULA(AR119)</formula>
    </cfRule>
  </conditionalFormatting>
  <conditionalFormatting sqref="AR119 AX119 AU119 BF119 BI119 BL119">
    <cfRule type="containsText" dxfId="643" priority="708" operator="containsText" text="Afectat sau NU?">
      <formula>NOT(ISERROR(SEARCH("Afectat sau NU?",AR119)))</formula>
    </cfRule>
  </conditionalFormatting>
  <conditionalFormatting sqref="A119:AD119">
    <cfRule type="expression" dxfId="642" priority="707">
      <formula>IF(LEFT($AC119,9)="Efectuată",1,0)</formula>
    </cfRule>
  </conditionalFormatting>
  <conditionalFormatting sqref="BA119">
    <cfRule type="expression" dxfId="641" priority="706">
      <formula>IF(AND(ISNUMBER($AX119),$AX119&gt;24),1,0)</formula>
    </cfRule>
  </conditionalFormatting>
  <conditionalFormatting sqref="AR120:AZ121 BF120:BP121">
    <cfRule type="expression" dxfId="640" priority="705">
      <formula>_xlfn.ISFORMULA(AR120)</formula>
    </cfRule>
  </conditionalFormatting>
  <conditionalFormatting sqref="AR120:AR121 AX120:AX121 AU120:AU121 BF120:BF121 BI120:BI121 BL120:BL121">
    <cfRule type="containsText" dxfId="639" priority="704" operator="containsText" text="Afectat sau NU?">
      <formula>NOT(ISERROR(SEARCH("Afectat sau NU?",AR120)))</formula>
    </cfRule>
  </conditionalFormatting>
  <conditionalFormatting sqref="A120:AD121">
    <cfRule type="expression" dxfId="638" priority="703">
      <formula>IF(LEFT($AC120,9)="Efectuată",1,0)</formula>
    </cfRule>
  </conditionalFormatting>
  <conditionalFormatting sqref="BA120:BA121">
    <cfRule type="expression" dxfId="637" priority="702">
      <formula>IF(AND(ISNUMBER($AX120),$AX120&gt;24),1,0)</formula>
    </cfRule>
  </conditionalFormatting>
  <conditionalFormatting sqref="AR122:AZ122 BF122:BP122">
    <cfRule type="expression" dxfId="636" priority="701">
      <formula>_xlfn.ISFORMULA(AR122)</formula>
    </cfRule>
  </conditionalFormatting>
  <conditionalFormatting sqref="AR122 AX122 AU122 BF122 BI122 BL122">
    <cfRule type="containsText" dxfId="635" priority="700" operator="containsText" text="Afectat sau NU?">
      <formula>NOT(ISERROR(SEARCH("Afectat sau NU?",AR122)))</formula>
    </cfRule>
  </conditionalFormatting>
  <conditionalFormatting sqref="A122:AD122">
    <cfRule type="expression" dxfId="634" priority="699">
      <formula>IF(LEFT($AC122,9)="Efectuată",1,0)</formula>
    </cfRule>
  </conditionalFormatting>
  <conditionalFormatting sqref="BA122">
    <cfRule type="expression" dxfId="633" priority="698">
      <formula>IF(AND(ISNUMBER($AX122),$AX122&gt;24),1,0)</formula>
    </cfRule>
  </conditionalFormatting>
  <conditionalFormatting sqref="AR123:AZ123 BF123:BP123">
    <cfRule type="expression" dxfId="632" priority="697">
      <formula>_xlfn.ISFORMULA(AR123)</formula>
    </cfRule>
  </conditionalFormatting>
  <conditionalFormatting sqref="AR123 AX123 AU123 BF123 BI123 BL123">
    <cfRule type="containsText" dxfId="631" priority="696" operator="containsText" text="Afectat sau NU?">
      <formula>NOT(ISERROR(SEARCH("Afectat sau NU?",AR123)))</formula>
    </cfRule>
  </conditionalFormatting>
  <conditionalFormatting sqref="A123:AD123">
    <cfRule type="expression" dxfId="630" priority="695">
      <formula>IF(LEFT($AC123,9)="Efectuată",1,0)</formula>
    </cfRule>
  </conditionalFormatting>
  <conditionalFormatting sqref="BA123">
    <cfRule type="expression" dxfId="629" priority="694">
      <formula>IF(AND(ISNUMBER($AX123),$AX123&gt;24),1,0)</formula>
    </cfRule>
  </conditionalFormatting>
  <conditionalFormatting sqref="AR124:AZ124 BF124:BP124">
    <cfRule type="expression" dxfId="628" priority="693">
      <formula>_xlfn.ISFORMULA(AR124)</formula>
    </cfRule>
  </conditionalFormatting>
  <conditionalFormatting sqref="AR124 AX124 AU124 BF124 BI124 BL124">
    <cfRule type="containsText" dxfId="627" priority="692" operator="containsText" text="Afectat sau NU?">
      <formula>NOT(ISERROR(SEARCH("Afectat sau NU?",AR124)))</formula>
    </cfRule>
  </conditionalFormatting>
  <conditionalFormatting sqref="A124:AD124">
    <cfRule type="expression" dxfId="626" priority="691">
      <formula>IF(LEFT($AC124,9)="Efectuată",1,0)</formula>
    </cfRule>
  </conditionalFormatting>
  <conditionalFormatting sqref="BA124">
    <cfRule type="expression" dxfId="625" priority="690">
      <formula>IF(AND(ISNUMBER($AX124),$AX124&gt;24),1,0)</formula>
    </cfRule>
  </conditionalFormatting>
  <conditionalFormatting sqref="AR125:AZ125 BF125:BP125">
    <cfRule type="expression" dxfId="624" priority="689">
      <formula>_xlfn.ISFORMULA(AR125)</formula>
    </cfRule>
  </conditionalFormatting>
  <conditionalFormatting sqref="AR125 AX125 AU125 BF125 BI125 BL125">
    <cfRule type="containsText" dxfId="623" priority="688" operator="containsText" text="Afectat sau NU?">
      <formula>NOT(ISERROR(SEARCH("Afectat sau NU?",AR125)))</formula>
    </cfRule>
  </conditionalFormatting>
  <conditionalFormatting sqref="A125:AD125">
    <cfRule type="expression" dxfId="622" priority="687">
      <formula>IF(LEFT($AC125,9)="Efectuată",1,0)</formula>
    </cfRule>
  </conditionalFormatting>
  <conditionalFormatting sqref="BA125">
    <cfRule type="expression" dxfId="621" priority="686">
      <formula>IF(AND(ISNUMBER($AX125),$AX125&gt;24),1,0)</formula>
    </cfRule>
  </conditionalFormatting>
  <conditionalFormatting sqref="AR126:AZ126 BF126:BP126">
    <cfRule type="expression" dxfId="620" priority="685">
      <formula>_xlfn.ISFORMULA(AR126)</formula>
    </cfRule>
  </conditionalFormatting>
  <conditionalFormatting sqref="AR126 AX126 AU126 BF126 BI126 BL126">
    <cfRule type="containsText" dxfId="619" priority="684" operator="containsText" text="Afectat sau NU?">
      <formula>NOT(ISERROR(SEARCH("Afectat sau NU?",AR126)))</formula>
    </cfRule>
  </conditionalFormatting>
  <conditionalFormatting sqref="A126:AD126">
    <cfRule type="expression" dxfId="618" priority="683">
      <formula>IF(LEFT($AC126,9)="Efectuată",1,0)</formula>
    </cfRule>
  </conditionalFormatting>
  <conditionalFormatting sqref="BA126">
    <cfRule type="expression" dxfId="617" priority="682">
      <formula>IF(AND(ISNUMBER($AX126),$AX126&gt;24),1,0)</formula>
    </cfRule>
  </conditionalFormatting>
  <conditionalFormatting sqref="AR127:AZ132 BF127:BP132">
    <cfRule type="expression" dxfId="616" priority="668">
      <formula>_xlfn.ISFORMULA(AR127)</formula>
    </cfRule>
  </conditionalFormatting>
  <conditionalFormatting sqref="AR127:AR132 AX127:AX132 AU127:AU132 BF127:BF132 BI127:BI132 BL127:BL132">
    <cfRule type="containsText" dxfId="615" priority="667" operator="containsText" text="Afectat sau NU?">
      <formula>NOT(ISERROR(SEARCH("Afectat sau NU?",AR127)))</formula>
    </cfRule>
  </conditionalFormatting>
  <conditionalFormatting sqref="A127:AD132">
    <cfRule type="expression" dxfId="614" priority="666">
      <formula>IF(LEFT($AC127,9)="Efectuată",1,0)</formula>
    </cfRule>
  </conditionalFormatting>
  <conditionalFormatting sqref="BA127:BA132">
    <cfRule type="expression" dxfId="613" priority="665">
      <formula>IF(AND(ISNUMBER($AX127),$AX127&gt;24),1,0)</formula>
    </cfRule>
  </conditionalFormatting>
  <conditionalFormatting sqref="AR133:AZ133 BF133:BP133">
    <cfRule type="expression" dxfId="612" priority="664">
      <formula>_xlfn.ISFORMULA(AR133)</formula>
    </cfRule>
  </conditionalFormatting>
  <conditionalFormatting sqref="AR133 AX133 AU133 BF133 BI133 BL133">
    <cfRule type="containsText" dxfId="611" priority="663" operator="containsText" text="Afectat sau NU?">
      <formula>NOT(ISERROR(SEARCH("Afectat sau NU?",AR133)))</formula>
    </cfRule>
  </conditionalFormatting>
  <conditionalFormatting sqref="A133:AD133">
    <cfRule type="expression" dxfId="610" priority="662">
      <formula>IF(LEFT($AC133,9)="Efectuată",1,0)</formula>
    </cfRule>
  </conditionalFormatting>
  <conditionalFormatting sqref="BA133">
    <cfRule type="expression" dxfId="609" priority="661">
      <formula>IF(AND(ISNUMBER($AX133),$AX133&gt;24),1,0)</formula>
    </cfRule>
  </conditionalFormatting>
  <conditionalFormatting sqref="AR134:AZ134 BF134:BP134">
    <cfRule type="expression" dxfId="608" priority="656">
      <formula>_xlfn.ISFORMULA(AR134)</formula>
    </cfRule>
  </conditionalFormatting>
  <conditionalFormatting sqref="AR134 AX134 AU134 BF134 BI134 BL134">
    <cfRule type="containsText" dxfId="607" priority="655" operator="containsText" text="Afectat sau NU?">
      <formula>NOT(ISERROR(SEARCH("Afectat sau NU?",AR134)))</formula>
    </cfRule>
  </conditionalFormatting>
  <conditionalFormatting sqref="A134:AD134">
    <cfRule type="expression" dxfId="606" priority="654">
      <formula>IF(LEFT($AC134,9)="Efectuată",1,0)</formula>
    </cfRule>
  </conditionalFormatting>
  <conditionalFormatting sqref="BA134">
    <cfRule type="expression" dxfId="605" priority="653">
      <formula>IF(AND(ISNUMBER($AX134),$AX134&gt;24),1,0)</formula>
    </cfRule>
  </conditionalFormatting>
  <conditionalFormatting sqref="AR135:AZ135 BF135:BP135">
    <cfRule type="expression" dxfId="604" priority="652">
      <formula>_xlfn.ISFORMULA(AR135)</formula>
    </cfRule>
  </conditionalFormatting>
  <conditionalFormatting sqref="AR135 AX135 AU135 BF135 BI135 BL135">
    <cfRule type="containsText" dxfId="603" priority="651" operator="containsText" text="Afectat sau NU?">
      <formula>NOT(ISERROR(SEARCH("Afectat sau NU?",AR135)))</formula>
    </cfRule>
  </conditionalFormatting>
  <conditionalFormatting sqref="A135:AD135">
    <cfRule type="expression" dxfId="602" priority="650">
      <formula>IF(LEFT($AC135,9)="Efectuată",1,0)</formula>
    </cfRule>
  </conditionalFormatting>
  <conditionalFormatting sqref="BA135">
    <cfRule type="expression" dxfId="601" priority="649">
      <formula>IF(AND(ISNUMBER($AX135),$AX135&gt;24),1,0)</formula>
    </cfRule>
  </conditionalFormatting>
  <conditionalFormatting sqref="AR136:AZ136 BF136:BP136">
    <cfRule type="expression" dxfId="600" priority="648">
      <formula>_xlfn.ISFORMULA(AR136)</formula>
    </cfRule>
  </conditionalFormatting>
  <conditionalFormatting sqref="AR136 AX136 AU136 BF136 BI136 BL136">
    <cfRule type="containsText" dxfId="599" priority="647" operator="containsText" text="Afectat sau NU?">
      <formula>NOT(ISERROR(SEARCH("Afectat sau NU?",AR136)))</formula>
    </cfRule>
  </conditionalFormatting>
  <conditionalFormatting sqref="A136:AD136">
    <cfRule type="expression" dxfId="598" priority="646">
      <formula>IF(LEFT($AC136,9)="Efectuată",1,0)</formula>
    </cfRule>
  </conditionalFormatting>
  <conditionalFormatting sqref="BA136">
    <cfRule type="expression" dxfId="597" priority="645">
      <formula>IF(AND(ISNUMBER($AX136),$AX136&gt;24),1,0)</formula>
    </cfRule>
  </conditionalFormatting>
  <conditionalFormatting sqref="AR137:AZ139 BF137:BP139">
    <cfRule type="expression" dxfId="596" priority="644">
      <formula>_xlfn.ISFORMULA(AR137)</formula>
    </cfRule>
  </conditionalFormatting>
  <conditionalFormatting sqref="AR137:AR139 AX137:AX139 AU137:AU139 BF137:BF139 BI137:BI139 BL137:BL139">
    <cfRule type="containsText" dxfId="595" priority="643" operator="containsText" text="Afectat sau NU?">
      <formula>NOT(ISERROR(SEARCH("Afectat sau NU?",AR137)))</formula>
    </cfRule>
  </conditionalFormatting>
  <conditionalFormatting sqref="A137:AD139">
    <cfRule type="expression" dxfId="594" priority="642">
      <formula>IF(LEFT($AC137,9)="Efectuată",1,0)</formula>
    </cfRule>
  </conditionalFormatting>
  <conditionalFormatting sqref="BA137:BA139">
    <cfRule type="expression" dxfId="593" priority="641">
      <formula>IF(AND(ISNUMBER($AX137),$AX137&gt;24),1,0)</formula>
    </cfRule>
  </conditionalFormatting>
  <conditionalFormatting sqref="AR140:AZ140 BF140:BP140">
    <cfRule type="expression" dxfId="592" priority="640">
      <formula>_xlfn.ISFORMULA(AR140)</formula>
    </cfRule>
  </conditionalFormatting>
  <conditionalFormatting sqref="AR140 AX140 AU140 BF140 BI140 BL140">
    <cfRule type="containsText" dxfId="591" priority="639" operator="containsText" text="Afectat sau NU?">
      <formula>NOT(ISERROR(SEARCH("Afectat sau NU?",AR140)))</formula>
    </cfRule>
  </conditionalFormatting>
  <conditionalFormatting sqref="A140:AD140">
    <cfRule type="expression" dxfId="590" priority="638">
      <formula>IF(LEFT($AC140,9)="Efectuată",1,0)</formula>
    </cfRule>
  </conditionalFormatting>
  <conditionalFormatting sqref="BA140">
    <cfRule type="expression" dxfId="589" priority="637">
      <formula>IF(AND(ISNUMBER($AX140),$AX140&gt;24),1,0)</formula>
    </cfRule>
  </conditionalFormatting>
  <conditionalFormatting sqref="AR141:AZ142 BF141:BP142">
    <cfRule type="expression" dxfId="588" priority="636">
      <formula>_xlfn.ISFORMULA(AR141)</formula>
    </cfRule>
  </conditionalFormatting>
  <conditionalFormatting sqref="AR141:AR142 AX141:AX142 AU141:AU142 BF141:BF142 BI141:BI142 BL141:BL142">
    <cfRule type="containsText" dxfId="587" priority="635" operator="containsText" text="Afectat sau NU?">
      <formula>NOT(ISERROR(SEARCH("Afectat sau NU?",AR141)))</formula>
    </cfRule>
  </conditionalFormatting>
  <conditionalFormatting sqref="A141:AD142">
    <cfRule type="expression" dxfId="586" priority="634">
      <formula>IF(LEFT($AC141,9)="Efectuată",1,0)</formula>
    </cfRule>
  </conditionalFormatting>
  <conditionalFormatting sqref="BA142">
    <cfRule type="expression" dxfId="585" priority="633">
      <formula>IF(AND(ISNUMBER($AX142),$AX142&gt;24),1,0)</formula>
    </cfRule>
  </conditionalFormatting>
  <conditionalFormatting sqref="BA141">
    <cfRule type="expression" dxfId="584" priority="632">
      <formula>IF(AND(ISNUMBER($AX141),$AX141&gt;24),1,0)</formula>
    </cfRule>
  </conditionalFormatting>
  <conditionalFormatting sqref="A143:AD144">
    <cfRule type="expression" dxfId="583" priority="631">
      <formula>IF(LEFT($AC143,9)="Efectuată",1,0)</formula>
    </cfRule>
  </conditionalFormatting>
  <conditionalFormatting sqref="BA143:BA144">
    <cfRule type="expression" dxfId="582" priority="630">
      <formula>IF(AND(ISNUMBER($AX143),$AX143&gt;24),1,0)</formula>
    </cfRule>
  </conditionalFormatting>
  <conditionalFormatting sqref="AR143:AZ144 BF143:BP144">
    <cfRule type="expression" dxfId="581" priority="629">
      <formula>_xlfn.ISFORMULA(AR143)</formula>
    </cfRule>
  </conditionalFormatting>
  <conditionalFormatting sqref="AR143:AR144 AX143:AX144 AU143:AU144 BF143:BF144 BI143:BI144 BL143:BL144">
    <cfRule type="containsText" dxfId="580" priority="628" operator="containsText" text="Afectat sau NU?">
      <formula>NOT(ISERROR(SEARCH("Afectat sau NU?",AR143)))</formula>
    </cfRule>
  </conditionalFormatting>
  <conditionalFormatting sqref="BL145">
    <cfRule type="expression" dxfId="579" priority="627">
      <formula>_xlfn.ISFORMULA(BL145)</formula>
    </cfRule>
  </conditionalFormatting>
  <conditionalFormatting sqref="BL145">
    <cfRule type="containsText" dxfId="578" priority="626" operator="containsText" text="Afectat sau NU?">
      <formula>NOT(ISERROR(SEARCH("Afectat sau NU?",BL145)))</formula>
    </cfRule>
  </conditionalFormatting>
  <conditionalFormatting sqref="AR145:AZ145 BF145:BK145 BM145:BN145">
    <cfRule type="expression" dxfId="577" priority="625">
      <formula>_xlfn.ISFORMULA(AR145)</formula>
    </cfRule>
  </conditionalFormatting>
  <conditionalFormatting sqref="AR145 AX145 AU145 BF145 BI145">
    <cfRule type="containsText" dxfId="576" priority="624" operator="containsText" text="Afectat sau NU?">
      <formula>NOT(ISERROR(SEARCH("Afectat sau NU?",AR145)))</formula>
    </cfRule>
  </conditionalFormatting>
  <conditionalFormatting sqref="A145">
    <cfRule type="expression" dxfId="575" priority="623">
      <formula>IF(LEFT($AC145,9)="Efectuată",1,0)</formula>
    </cfRule>
  </conditionalFormatting>
  <conditionalFormatting sqref="B145:V145 X145:AD145">
    <cfRule type="expression" dxfId="574" priority="622">
      <formula>IF(LEFT($AC145,9)="Efectuată",1,0)</formula>
    </cfRule>
  </conditionalFormatting>
  <conditionalFormatting sqref="BO145:BP145">
    <cfRule type="expression" dxfId="573" priority="621">
      <formula>_xlfn.ISFORMULA(BO145)</formula>
    </cfRule>
  </conditionalFormatting>
  <conditionalFormatting sqref="BA145">
    <cfRule type="expression" dxfId="572" priority="620">
      <formula>IF(AND(ISNUMBER($AX145),$AX145&gt;24),1,0)</formula>
    </cfRule>
  </conditionalFormatting>
  <conditionalFormatting sqref="W145">
    <cfRule type="expression" dxfId="571" priority="619">
      <formula>IF(LEFT($AC145,9)="Efectuată",1,0)</formula>
    </cfRule>
  </conditionalFormatting>
  <conditionalFormatting sqref="BL146">
    <cfRule type="expression" dxfId="570" priority="618">
      <formula>_xlfn.ISFORMULA(BL146)</formula>
    </cfRule>
  </conditionalFormatting>
  <conditionalFormatting sqref="BL146">
    <cfRule type="containsText" dxfId="569" priority="617" operator="containsText" text="Afectat sau NU?">
      <formula>NOT(ISERROR(SEARCH("Afectat sau NU?",BL146)))</formula>
    </cfRule>
  </conditionalFormatting>
  <conditionalFormatting sqref="AR146:AZ146 BF146:BK146 BM146:BN146">
    <cfRule type="expression" dxfId="568" priority="616">
      <formula>_xlfn.ISFORMULA(AR146)</formula>
    </cfRule>
  </conditionalFormatting>
  <conditionalFormatting sqref="AR146 AX146 AU146 BF146 BI146">
    <cfRule type="containsText" dxfId="567" priority="615" operator="containsText" text="Afectat sau NU?">
      <formula>NOT(ISERROR(SEARCH("Afectat sau NU?",AR146)))</formula>
    </cfRule>
  </conditionalFormatting>
  <conditionalFormatting sqref="A146">
    <cfRule type="expression" dxfId="566" priority="614">
      <formula>IF(LEFT($AC146,9)="Efectuată",1,0)</formula>
    </cfRule>
  </conditionalFormatting>
  <conditionalFormatting sqref="B146:AD146">
    <cfRule type="expression" dxfId="565" priority="613">
      <formula>IF(LEFT($AC146,9)="Efectuată",1,0)</formula>
    </cfRule>
  </conditionalFormatting>
  <conditionalFormatting sqref="BO146:BP146">
    <cfRule type="expression" dxfId="564" priority="612">
      <formula>_xlfn.ISFORMULA(BO146)</formula>
    </cfRule>
  </conditionalFormatting>
  <conditionalFormatting sqref="BA146">
    <cfRule type="expression" dxfId="563" priority="611">
      <formula>IF(AND(ISNUMBER($AX146),$AX146&gt;24),1,0)</formula>
    </cfRule>
  </conditionalFormatting>
  <conditionalFormatting sqref="AR147:AZ147 BF147:BP147">
    <cfRule type="expression" dxfId="562" priority="610">
      <formula>_xlfn.ISFORMULA(AR147)</formula>
    </cfRule>
  </conditionalFormatting>
  <conditionalFormatting sqref="AR147 AX147 AU147 BF147 BI147 BL147">
    <cfRule type="containsText" dxfId="561" priority="609" operator="containsText" text="Afectat sau NU?">
      <formula>NOT(ISERROR(SEARCH("Afectat sau NU?",AR147)))</formula>
    </cfRule>
  </conditionalFormatting>
  <conditionalFormatting sqref="A147:AD147">
    <cfRule type="expression" dxfId="560" priority="608">
      <formula>IF(LEFT($AC147,9)="Efectuată",1,0)</formula>
    </cfRule>
  </conditionalFormatting>
  <conditionalFormatting sqref="BA147">
    <cfRule type="expression" dxfId="559" priority="607">
      <formula>IF(AND(ISNUMBER($AX147),$AX147&gt;24),1,0)</formula>
    </cfRule>
  </conditionalFormatting>
  <conditionalFormatting sqref="AR148:AZ148 BF148:BP148">
    <cfRule type="expression" dxfId="558" priority="606">
      <formula>_xlfn.ISFORMULA(AR148)</formula>
    </cfRule>
  </conditionalFormatting>
  <conditionalFormatting sqref="AR148 AX148 AU148 BF148 BI148 BL148">
    <cfRule type="containsText" dxfId="557" priority="605" operator="containsText" text="Afectat sau NU?">
      <formula>NOT(ISERROR(SEARCH("Afectat sau NU?",AR148)))</formula>
    </cfRule>
  </conditionalFormatting>
  <conditionalFormatting sqref="A148:AD148">
    <cfRule type="expression" dxfId="556" priority="604">
      <formula>IF(LEFT($AC148,9)="Efectuată",1,0)</formula>
    </cfRule>
  </conditionalFormatting>
  <conditionalFormatting sqref="BA148">
    <cfRule type="expression" dxfId="555" priority="603">
      <formula>IF(AND(ISNUMBER($AX148),$AX148&gt;24),1,0)</formula>
    </cfRule>
  </conditionalFormatting>
  <conditionalFormatting sqref="AR149:AZ149 BF149:BP149">
    <cfRule type="expression" dxfId="554" priority="602">
      <formula>_xlfn.ISFORMULA(AR149)</formula>
    </cfRule>
  </conditionalFormatting>
  <conditionalFormatting sqref="AR149 AX149 AU149 BF149 BI149 BL149">
    <cfRule type="containsText" dxfId="553" priority="601" operator="containsText" text="Afectat sau NU?">
      <formula>NOT(ISERROR(SEARCH("Afectat sau NU?",AR149)))</formula>
    </cfRule>
  </conditionalFormatting>
  <conditionalFormatting sqref="A149:AD149">
    <cfRule type="expression" dxfId="552" priority="600">
      <formula>IF(LEFT($AC149,9)="Efectuată",1,0)</formula>
    </cfRule>
  </conditionalFormatting>
  <conditionalFormatting sqref="BA149">
    <cfRule type="expression" dxfId="551" priority="599">
      <formula>IF(AND(ISNUMBER($AX149),$AX149&gt;24),1,0)</formula>
    </cfRule>
  </conditionalFormatting>
  <conditionalFormatting sqref="AR150:AZ150 BF150:BP150">
    <cfRule type="expression" dxfId="550" priority="598">
      <formula>_xlfn.ISFORMULA(AR150)</formula>
    </cfRule>
  </conditionalFormatting>
  <conditionalFormatting sqref="AR150 AX150 AU150 BF150 BI150 BL150">
    <cfRule type="containsText" dxfId="549" priority="597" operator="containsText" text="Afectat sau NU?">
      <formula>NOT(ISERROR(SEARCH("Afectat sau NU?",AR150)))</formula>
    </cfRule>
  </conditionalFormatting>
  <conditionalFormatting sqref="A150:AD150">
    <cfRule type="expression" dxfId="548" priority="596">
      <formula>IF(LEFT($AC150,9)="Efectuată",1,0)</formula>
    </cfRule>
  </conditionalFormatting>
  <conditionalFormatting sqref="BA150">
    <cfRule type="expression" dxfId="547" priority="595">
      <formula>IF(AND(ISNUMBER($AX150),$AX150&gt;24),1,0)</formula>
    </cfRule>
  </conditionalFormatting>
  <conditionalFormatting sqref="AR151:AZ151 BF151:BP151">
    <cfRule type="expression" dxfId="546" priority="594">
      <formula>_xlfn.ISFORMULA(AR151)</formula>
    </cfRule>
  </conditionalFormatting>
  <conditionalFormatting sqref="AR151 AX151 AU151 BF151 BI151 BL151">
    <cfRule type="containsText" dxfId="545" priority="593" operator="containsText" text="Afectat sau NU?">
      <formula>NOT(ISERROR(SEARCH("Afectat sau NU?",AR151)))</formula>
    </cfRule>
  </conditionalFormatting>
  <conditionalFormatting sqref="A151:AD151">
    <cfRule type="expression" dxfId="544" priority="592">
      <formula>IF(LEFT($AC151,9)="Efectuată",1,0)</formula>
    </cfRule>
  </conditionalFormatting>
  <conditionalFormatting sqref="BA151">
    <cfRule type="expression" dxfId="543" priority="591">
      <formula>IF(AND(ISNUMBER($AX151),$AX151&gt;24),1,0)</formula>
    </cfRule>
  </conditionalFormatting>
  <conditionalFormatting sqref="AR152:AZ152 BF152:BP152">
    <cfRule type="expression" dxfId="542" priority="590">
      <formula>_xlfn.ISFORMULA(AR152)</formula>
    </cfRule>
  </conditionalFormatting>
  <conditionalFormatting sqref="AR152 AX152 AU152 BF152 BI152 BL152">
    <cfRule type="containsText" dxfId="541" priority="589" operator="containsText" text="Afectat sau NU?">
      <formula>NOT(ISERROR(SEARCH("Afectat sau NU?",AR152)))</formula>
    </cfRule>
  </conditionalFormatting>
  <conditionalFormatting sqref="A152:AD152">
    <cfRule type="expression" dxfId="540" priority="588">
      <formula>IF(LEFT($AC152,9)="Efectuată",1,0)</formula>
    </cfRule>
  </conditionalFormatting>
  <conditionalFormatting sqref="BA152">
    <cfRule type="expression" dxfId="539" priority="587">
      <formula>IF(AND(ISNUMBER($AX152),$AX152&gt;24),1,0)</formula>
    </cfRule>
  </conditionalFormatting>
  <conditionalFormatting sqref="BL153">
    <cfRule type="expression" dxfId="538" priority="586">
      <formula>_xlfn.ISFORMULA(BL153)</formula>
    </cfRule>
  </conditionalFormatting>
  <conditionalFormatting sqref="BL153">
    <cfRule type="containsText" dxfId="537" priority="585" operator="containsText" text="Afectat sau NU?">
      <formula>NOT(ISERROR(SEARCH("Afectat sau NU?",BL153)))</formula>
    </cfRule>
  </conditionalFormatting>
  <conditionalFormatting sqref="AR153:AZ153 BF153:BK153 BM153:BN153">
    <cfRule type="expression" dxfId="536" priority="584">
      <formula>_xlfn.ISFORMULA(AR153)</formula>
    </cfRule>
  </conditionalFormatting>
  <conditionalFormatting sqref="AR153 AX153 AU153 BF153 BI153">
    <cfRule type="containsText" dxfId="535" priority="583" operator="containsText" text="Afectat sau NU?">
      <formula>NOT(ISERROR(SEARCH("Afectat sau NU?",AR153)))</formula>
    </cfRule>
  </conditionalFormatting>
  <conditionalFormatting sqref="A153">
    <cfRule type="expression" dxfId="534" priority="582">
      <formula>IF(LEFT($AC153,9)="Efectuată",1,0)</formula>
    </cfRule>
  </conditionalFormatting>
  <conditionalFormatting sqref="B153:AD153">
    <cfRule type="expression" dxfId="533" priority="581">
      <formula>IF(LEFT($AC153,9)="Efectuată",1,0)</formula>
    </cfRule>
  </conditionalFormatting>
  <conditionalFormatting sqref="BO153:BP153">
    <cfRule type="expression" dxfId="532" priority="580">
      <formula>_xlfn.ISFORMULA(BO153)</formula>
    </cfRule>
  </conditionalFormatting>
  <conditionalFormatting sqref="BA153">
    <cfRule type="expression" dxfId="531" priority="579">
      <formula>IF(AND(ISNUMBER($AX153),$AX153&gt;24),1,0)</formula>
    </cfRule>
  </conditionalFormatting>
  <conditionalFormatting sqref="BL154:BL159">
    <cfRule type="expression" dxfId="530" priority="578">
      <formula>_xlfn.ISFORMULA(BL154)</formula>
    </cfRule>
  </conditionalFormatting>
  <conditionalFormatting sqref="BL154:BL159">
    <cfRule type="containsText" dxfId="529" priority="577" operator="containsText" text="Afectat sau NU?">
      <formula>NOT(ISERROR(SEARCH("Afectat sau NU?",BL154)))</formula>
    </cfRule>
  </conditionalFormatting>
  <conditionalFormatting sqref="AR154:AZ159 BF154:BK159 BM154:BN159">
    <cfRule type="expression" dxfId="528" priority="576">
      <formula>_xlfn.ISFORMULA(AR154)</formula>
    </cfRule>
  </conditionalFormatting>
  <conditionalFormatting sqref="AR154:AR159 AX154:AX159 AU154:AU159 BF154:BF159 BI154:BI159">
    <cfRule type="containsText" dxfId="527" priority="575" operator="containsText" text="Afectat sau NU?">
      <formula>NOT(ISERROR(SEARCH("Afectat sau NU?",AR154)))</formula>
    </cfRule>
  </conditionalFormatting>
  <conditionalFormatting sqref="A154:A159">
    <cfRule type="expression" dxfId="526" priority="574">
      <formula>IF(LEFT($AC154,9)="Efectuată",1,0)</formula>
    </cfRule>
  </conditionalFormatting>
  <conditionalFormatting sqref="B155:AD159 B154:G154 L154:T154 V154:AD154">
    <cfRule type="expression" dxfId="525" priority="573">
      <formula>IF(LEFT($AC154,9)="Efectuată",1,0)</formula>
    </cfRule>
  </conditionalFormatting>
  <conditionalFormatting sqref="BO154:BP159">
    <cfRule type="expression" dxfId="524" priority="572">
      <formula>_xlfn.ISFORMULA(BO154)</formula>
    </cfRule>
  </conditionalFormatting>
  <conditionalFormatting sqref="BA154:BA159">
    <cfRule type="expression" dxfId="523" priority="571">
      <formula>IF(AND(ISNUMBER($AX154),$AX154&gt;24),1,0)</formula>
    </cfRule>
  </conditionalFormatting>
  <conditionalFormatting sqref="H154:K154">
    <cfRule type="expression" dxfId="522" priority="570">
      <formula>IF(LEFT($AC154,9)="Efectuată",1,0)</formula>
    </cfRule>
  </conditionalFormatting>
  <conditionalFormatting sqref="AR160:AZ160 BF160:BP160">
    <cfRule type="expression" dxfId="521" priority="569">
      <formula>_xlfn.ISFORMULA(AR160)</formula>
    </cfRule>
  </conditionalFormatting>
  <conditionalFormatting sqref="AR160 AX160 AU160 BF160 BI160 BL160">
    <cfRule type="containsText" dxfId="520" priority="568" operator="containsText" text="Afectat sau NU?">
      <formula>NOT(ISERROR(SEARCH("Afectat sau NU?",AR160)))</formula>
    </cfRule>
  </conditionalFormatting>
  <conditionalFormatting sqref="A160:AD160">
    <cfRule type="expression" dxfId="519" priority="567">
      <formula>IF(LEFT($AC160,9)="Efectuată",1,0)</formula>
    </cfRule>
  </conditionalFormatting>
  <conditionalFormatting sqref="BA160">
    <cfRule type="expression" dxfId="518" priority="566">
      <formula>IF(AND(ISNUMBER($AX160),$AX160&gt;24),1,0)</formula>
    </cfRule>
  </conditionalFormatting>
  <conditionalFormatting sqref="AR161:AZ161 BF161:BP161">
    <cfRule type="expression" dxfId="517" priority="565">
      <formula>_xlfn.ISFORMULA(AR161)</formula>
    </cfRule>
  </conditionalFormatting>
  <conditionalFormatting sqref="AR161 AX161 AU161 BF161 BI161 BL161">
    <cfRule type="containsText" dxfId="516" priority="564" operator="containsText" text="Afectat sau NU?">
      <formula>NOT(ISERROR(SEARCH("Afectat sau NU?",AR161)))</formula>
    </cfRule>
  </conditionalFormatting>
  <conditionalFormatting sqref="A161:C161 E161:AD161">
    <cfRule type="expression" dxfId="515" priority="563">
      <formula>IF(LEFT($AC161,9)="Efectuată",1,0)</formula>
    </cfRule>
  </conditionalFormatting>
  <conditionalFormatting sqref="BA161">
    <cfRule type="expression" dxfId="514" priority="562">
      <formula>IF(AND(ISNUMBER($AX161),$AX161&gt;24),1,0)</formula>
    </cfRule>
  </conditionalFormatting>
  <conditionalFormatting sqref="D161">
    <cfRule type="expression" dxfId="513" priority="561">
      <formula>IF(LEFT($AC161,9)="Efectuată",1,0)</formula>
    </cfRule>
  </conditionalFormatting>
  <conditionalFormatting sqref="AR162:AZ162 BF162:BP162">
    <cfRule type="expression" dxfId="512" priority="560">
      <formula>_xlfn.ISFORMULA(AR162)</formula>
    </cfRule>
  </conditionalFormatting>
  <conditionalFormatting sqref="AR162 AX162 AU162 BF162 BI162 BL162">
    <cfRule type="containsText" dxfId="511" priority="559" operator="containsText" text="Afectat sau NU?">
      <formula>NOT(ISERROR(SEARCH("Afectat sau NU?",AR162)))</formula>
    </cfRule>
  </conditionalFormatting>
  <conditionalFormatting sqref="A162:C162 E162:AD162">
    <cfRule type="expression" dxfId="510" priority="558">
      <formula>IF(LEFT($AC162,9)="Efectuată",1,0)</formula>
    </cfRule>
  </conditionalFormatting>
  <conditionalFormatting sqref="BA162">
    <cfRule type="expression" dxfId="509" priority="557">
      <formula>IF(AND(ISNUMBER($AX162),$AX162&gt;24),1,0)</formula>
    </cfRule>
  </conditionalFormatting>
  <conditionalFormatting sqref="D162">
    <cfRule type="expression" dxfId="508" priority="556">
      <formula>IF(LEFT($AC162,9)="Efectuată",1,0)</formula>
    </cfRule>
  </conditionalFormatting>
  <conditionalFormatting sqref="AR163:AZ163 BF163:BP163">
    <cfRule type="expression" dxfId="507" priority="555">
      <formula>_xlfn.ISFORMULA(AR163)</formula>
    </cfRule>
  </conditionalFormatting>
  <conditionalFormatting sqref="AR163 AX163 AU163 BF163 BI163 BL163">
    <cfRule type="containsText" dxfId="506" priority="554" operator="containsText" text="Afectat sau NU?">
      <formula>NOT(ISERROR(SEARCH("Afectat sau NU?",AR163)))</formula>
    </cfRule>
  </conditionalFormatting>
  <conditionalFormatting sqref="A163:C163 E163:AB163 AD163">
    <cfRule type="expression" dxfId="505" priority="553">
      <formula>IF(LEFT($AC163,9)="Efectuată",1,0)</formula>
    </cfRule>
  </conditionalFormatting>
  <conditionalFormatting sqref="BA163">
    <cfRule type="expression" dxfId="504" priority="552">
      <formula>IF(AND(ISNUMBER($AX163),$AX163&gt;24),1,0)</formula>
    </cfRule>
  </conditionalFormatting>
  <conditionalFormatting sqref="D163">
    <cfRule type="expression" dxfId="503" priority="551">
      <formula>IF(LEFT($AC163,9)="Efectuată",1,0)</formula>
    </cfRule>
  </conditionalFormatting>
  <conditionalFormatting sqref="AC163">
    <cfRule type="expression" dxfId="502" priority="550">
      <formula>IF(LEFT($AC163,9)="Efectuată",1,0)</formula>
    </cfRule>
  </conditionalFormatting>
  <conditionalFormatting sqref="AR164:AZ164 BF164:BP164">
    <cfRule type="expression" dxfId="501" priority="549">
      <formula>_xlfn.ISFORMULA(AR164)</formula>
    </cfRule>
  </conditionalFormatting>
  <conditionalFormatting sqref="AR164 AX164 AU164 BF164 BI164 BL164">
    <cfRule type="containsText" dxfId="500" priority="548" operator="containsText" text="Afectat sau NU?">
      <formula>NOT(ISERROR(SEARCH("Afectat sau NU?",AR164)))</formula>
    </cfRule>
  </conditionalFormatting>
  <conditionalFormatting sqref="A164:C164 E164:AB164 AD164">
    <cfRule type="expression" dxfId="499" priority="547">
      <formula>IF(LEFT($AC164,9)="Efectuată",1,0)</formula>
    </cfRule>
  </conditionalFormatting>
  <conditionalFormatting sqref="BA164">
    <cfRule type="expression" dxfId="498" priority="546">
      <formula>IF(AND(ISNUMBER($AX164),$AX164&gt;24),1,0)</formula>
    </cfRule>
  </conditionalFormatting>
  <conditionalFormatting sqref="D164">
    <cfRule type="expression" dxfId="497" priority="545">
      <formula>IF(LEFT($AC164,9)="Efectuată",1,0)</formula>
    </cfRule>
  </conditionalFormatting>
  <conditionalFormatting sqref="AC164">
    <cfRule type="expression" dxfId="496" priority="544">
      <formula>IF(LEFT($AC164,9)="Efectuată",1,0)</formula>
    </cfRule>
  </conditionalFormatting>
  <conditionalFormatting sqref="AR165:AZ165 BF165:BP165">
    <cfRule type="expression" dxfId="495" priority="543">
      <formula>_xlfn.ISFORMULA(AR165)</formula>
    </cfRule>
  </conditionalFormatting>
  <conditionalFormatting sqref="AR165 AX165 AU165 BF165 BI165 BL165">
    <cfRule type="containsText" dxfId="494" priority="542" operator="containsText" text="Afectat sau NU?">
      <formula>NOT(ISERROR(SEARCH("Afectat sau NU?",AR165)))</formula>
    </cfRule>
  </conditionalFormatting>
  <conditionalFormatting sqref="A165:C165 E165:AB165 AD165">
    <cfRule type="expression" dxfId="493" priority="541">
      <formula>IF(LEFT($AC165,9)="Efectuată",1,0)</formula>
    </cfRule>
  </conditionalFormatting>
  <conditionalFormatting sqref="BA165">
    <cfRule type="expression" dxfId="492" priority="540">
      <formula>IF(AND(ISNUMBER($AX165),$AX165&gt;24),1,0)</formula>
    </cfRule>
  </conditionalFormatting>
  <conditionalFormatting sqref="D165">
    <cfRule type="expression" dxfId="491" priority="539">
      <formula>IF(LEFT($AC165,9)="Efectuată",1,0)</formula>
    </cfRule>
  </conditionalFormatting>
  <conditionalFormatting sqref="AC165">
    <cfRule type="expression" dxfId="490" priority="538">
      <formula>IF(LEFT($AC165,9)="Efectuată",1,0)</formula>
    </cfRule>
  </conditionalFormatting>
  <conditionalFormatting sqref="AR166:AZ166 BF166:BP166">
    <cfRule type="expression" dxfId="489" priority="537">
      <formula>_xlfn.ISFORMULA(AR166)</formula>
    </cfRule>
  </conditionalFormatting>
  <conditionalFormatting sqref="AR166 AX166 AU166 BF166 BI166 BL166">
    <cfRule type="containsText" dxfId="488" priority="536" operator="containsText" text="Afectat sau NU?">
      <formula>NOT(ISERROR(SEARCH("Afectat sau NU?",AR166)))</formula>
    </cfRule>
  </conditionalFormatting>
  <conditionalFormatting sqref="A166:C166 E166:T166 AD166 V166:AB166">
    <cfRule type="expression" dxfId="487" priority="535">
      <formula>IF(LEFT($AC166,9)="Efectuată",1,0)</formula>
    </cfRule>
  </conditionalFormatting>
  <conditionalFormatting sqref="BA166">
    <cfRule type="expression" dxfId="486" priority="534">
      <formula>IF(AND(ISNUMBER($AX166),$AX166&gt;24),1,0)</formula>
    </cfRule>
  </conditionalFormatting>
  <conditionalFormatting sqref="D166">
    <cfRule type="expression" dxfId="485" priority="533">
      <formula>IF(LEFT($AC166,9)="Efectuată",1,0)</formula>
    </cfRule>
  </conditionalFormatting>
  <conditionalFormatting sqref="AC166">
    <cfRule type="expression" dxfId="484" priority="532">
      <formula>IF(LEFT($AC166,9)="Efectuată",1,0)</formula>
    </cfRule>
  </conditionalFormatting>
  <conditionalFormatting sqref="U166">
    <cfRule type="expression" dxfId="483" priority="531">
      <formula>IF(LEFT($AC166,9)="Efectuată",1,0)</formula>
    </cfRule>
  </conditionalFormatting>
  <conditionalFormatting sqref="AR167:AZ167 BF167:BP167">
    <cfRule type="expression" dxfId="482" priority="530">
      <formula>_xlfn.ISFORMULA(AR167)</formula>
    </cfRule>
  </conditionalFormatting>
  <conditionalFormatting sqref="AR167 AX167 AU167 BF167 BI167 BL167">
    <cfRule type="containsText" dxfId="481" priority="529" operator="containsText" text="Afectat sau NU?">
      <formula>NOT(ISERROR(SEARCH("Afectat sau NU?",AR167)))</formula>
    </cfRule>
  </conditionalFormatting>
  <conditionalFormatting sqref="A167:C167 AD167 V167:AB167 E167:Q167 T167">
    <cfRule type="expression" dxfId="480" priority="528">
      <formula>IF(LEFT($AC167,9)="Efectuată",1,0)</formula>
    </cfRule>
  </conditionalFormatting>
  <conditionalFormatting sqref="BA167">
    <cfRule type="expression" dxfId="479" priority="527">
      <formula>IF(AND(ISNUMBER($AX167),$AX167&gt;24),1,0)</formula>
    </cfRule>
  </conditionalFormatting>
  <conditionalFormatting sqref="D167">
    <cfRule type="expression" dxfId="478" priority="526">
      <formula>IF(LEFT($AC167,9)="Efectuată",1,0)</formula>
    </cfRule>
  </conditionalFormatting>
  <conditionalFormatting sqref="AC167">
    <cfRule type="expression" dxfId="477" priority="525">
      <formula>IF(LEFT($AC167,9)="Efectuată",1,0)</formula>
    </cfRule>
  </conditionalFormatting>
  <conditionalFormatting sqref="U167">
    <cfRule type="expression" dxfId="476" priority="524">
      <formula>IF(LEFT($AC167,9)="Efectuată",1,0)</formula>
    </cfRule>
  </conditionalFormatting>
  <conditionalFormatting sqref="AR168:AZ168 BF168:BP168">
    <cfRule type="expression" dxfId="475" priority="523">
      <formula>_xlfn.ISFORMULA(AR168)</formula>
    </cfRule>
  </conditionalFormatting>
  <conditionalFormatting sqref="AR168 AX168 AU168 BF168 BI168 BL168">
    <cfRule type="containsText" dxfId="474" priority="522" operator="containsText" text="Afectat sau NU?">
      <formula>NOT(ISERROR(SEARCH("Afectat sau NU?",AR168)))</formula>
    </cfRule>
  </conditionalFormatting>
  <conditionalFormatting sqref="A168:C168 E168:T168 AD168 V168:AB168">
    <cfRule type="expression" dxfId="473" priority="521">
      <formula>IF(LEFT($AC168,9)="Efectuată",1,0)</formula>
    </cfRule>
  </conditionalFormatting>
  <conditionalFormatting sqref="BA168">
    <cfRule type="expression" dxfId="472" priority="520">
      <formula>IF(AND(ISNUMBER($AX168),$AX168&gt;24),1,0)</formula>
    </cfRule>
  </conditionalFormatting>
  <conditionalFormatting sqref="D168">
    <cfRule type="expression" dxfId="471" priority="519">
      <formula>IF(LEFT($AC168,9)="Efectuată",1,0)</formula>
    </cfRule>
  </conditionalFormatting>
  <conditionalFormatting sqref="W33:W37">
    <cfRule type="expression" dxfId="470" priority="516">
      <formula>IF(LEFT($AC33,9)="Efectuată",1,0)</formula>
    </cfRule>
  </conditionalFormatting>
  <conditionalFormatting sqref="AD24">
    <cfRule type="expression" dxfId="469" priority="515">
      <formula>IF(LEFT($AC24,9)="Efectuată",1,0)</formula>
    </cfRule>
  </conditionalFormatting>
  <conditionalFormatting sqref="W23:W31">
    <cfRule type="expression" dxfId="468" priority="514">
      <formula>IF(LEFT($AC23,9)="Efectuată",1,0)</formula>
    </cfRule>
  </conditionalFormatting>
  <conditionalFormatting sqref="AR169:AZ169 BF169:BP169">
    <cfRule type="expression" dxfId="467" priority="513">
      <formula>_xlfn.ISFORMULA(AR169)</formula>
    </cfRule>
  </conditionalFormatting>
  <conditionalFormatting sqref="AR169 AX169 AU169 BF169 BI169 BL169">
    <cfRule type="containsText" dxfId="466" priority="512" operator="containsText" text="Afectat sau NU?">
      <formula>NOT(ISERROR(SEARCH("Afectat sau NU?",AR169)))</formula>
    </cfRule>
  </conditionalFormatting>
  <conditionalFormatting sqref="A169:C169 E169:T169 AD169 V169:AB169">
    <cfRule type="expression" dxfId="465" priority="511">
      <formula>IF(LEFT($AC169,9)="Efectuată",1,0)</formula>
    </cfRule>
  </conditionalFormatting>
  <conditionalFormatting sqref="BA169">
    <cfRule type="expression" dxfId="464" priority="510">
      <formula>IF(AND(ISNUMBER($AX169),$AX169&gt;24),1,0)</formula>
    </cfRule>
  </conditionalFormatting>
  <conditionalFormatting sqref="D169">
    <cfRule type="expression" dxfId="463" priority="509">
      <formula>IF(LEFT($AC169,9)="Efectuată",1,0)</formula>
    </cfRule>
  </conditionalFormatting>
  <conditionalFormatting sqref="U169">
    <cfRule type="expression" dxfId="462" priority="507">
      <formula>IF(LEFT($AC169,9)="Efectuată",1,0)</formula>
    </cfRule>
  </conditionalFormatting>
  <conditionalFormatting sqref="R167:S167">
    <cfRule type="expression" dxfId="461" priority="506">
      <formula>IF(LEFT($AC167,9)="Efectuată",1,0)</formula>
    </cfRule>
  </conditionalFormatting>
  <conditionalFormatting sqref="AC169">
    <cfRule type="expression" dxfId="460" priority="505">
      <formula>IF(LEFT($AC169,9)="Efectuată",1,0)</formula>
    </cfRule>
  </conditionalFormatting>
  <conditionalFormatting sqref="AR170:AZ170 BF170:BP170">
    <cfRule type="expression" dxfId="459" priority="504">
      <formula>_xlfn.ISFORMULA(AR170)</formula>
    </cfRule>
  </conditionalFormatting>
  <conditionalFormatting sqref="AR170 AX170 AU170 BF170 BI170 BL170">
    <cfRule type="containsText" dxfId="458" priority="503" operator="containsText" text="Afectat sau NU?">
      <formula>NOT(ISERROR(SEARCH("Afectat sau NU?",AR170)))</formula>
    </cfRule>
  </conditionalFormatting>
  <conditionalFormatting sqref="A170:C170 E170:T170 AD170 V170:AB170">
    <cfRule type="expression" dxfId="457" priority="502">
      <formula>IF(LEFT($AC170,9)="Efectuată",1,0)</formula>
    </cfRule>
  </conditionalFormatting>
  <conditionalFormatting sqref="BA170">
    <cfRule type="expression" dxfId="456" priority="501">
      <formula>IF(AND(ISNUMBER($AX170),$AX170&gt;24),1,0)</formula>
    </cfRule>
  </conditionalFormatting>
  <conditionalFormatting sqref="D170">
    <cfRule type="expression" dxfId="455" priority="500">
      <formula>IF(LEFT($AC170,9)="Efectuată",1,0)</formula>
    </cfRule>
  </conditionalFormatting>
  <conditionalFormatting sqref="U170">
    <cfRule type="expression" dxfId="454" priority="499">
      <formula>IF(LEFT($AC170,9)="Efectuată",1,0)</formula>
    </cfRule>
  </conditionalFormatting>
  <conditionalFormatting sqref="AC170">
    <cfRule type="expression" dxfId="453" priority="498">
      <formula>IF(LEFT($AC170,9)="Efectuată",1,0)</formula>
    </cfRule>
  </conditionalFormatting>
  <conditionalFormatting sqref="AR171:AZ171 BF171:BP171">
    <cfRule type="expression" dxfId="452" priority="497">
      <formula>_xlfn.ISFORMULA(AR171)</formula>
    </cfRule>
  </conditionalFormatting>
  <conditionalFormatting sqref="AR171 AX171 AU171 BF171 BI171 BL171">
    <cfRule type="containsText" dxfId="451" priority="496" operator="containsText" text="Afectat sau NU?">
      <formula>NOT(ISERROR(SEARCH("Afectat sau NU?",AR171)))</formula>
    </cfRule>
  </conditionalFormatting>
  <conditionalFormatting sqref="A171:C171 E171:T171 AD171 V171:AB171">
    <cfRule type="expression" dxfId="450" priority="495">
      <formula>IF(LEFT($AC171,9)="Efectuată",1,0)</formula>
    </cfRule>
  </conditionalFormatting>
  <conditionalFormatting sqref="BA171">
    <cfRule type="expression" dxfId="449" priority="494">
      <formula>IF(AND(ISNUMBER($AX171),$AX171&gt;24),1,0)</formula>
    </cfRule>
  </conditionalFormatting>
  <conditionalFormatting sqref="D171">
    <cfRule type="expression" dxfId="448" priority="493">
      <formula>IF(LEFT($AC171,9)="Efectuată",1,0)</formula>
    </cfRule>
  </conditionalFormatting>
  <conditionalFormatting sqref="AC171">
    <cfRule type="expression" dxfId="447" priority="492">
      <formula>IF(LEFT($AC171,9)="Efectuată",1,0)</formula>
    </cfRule>
  </conditionalFormatting>
  <conditionalFormatting sqref="U171">
    <cfRule type="expression" dxfId="446" priority="491">
      <formula>IF(LEFT($AC171,9)="Efectuată",1,0)</formula>
    </cfRule>
  </conditionalFormatting>
  <conditionalFormatting sqref="AR172:AZ172 BF172:BP172">
    <cfRule type="expression" dxfId="445" priority="490">
      <formula>_xlfn.ISFORMULA(AR172)</formula>
    </cfRule>
  </conditionalFormatting>
  <conditionalFormatting sqref="AR172 AX172 AU172 BF172 BI172 BL172">
    <cfRule type="containsText" dxfId="444" priority="489" operator="containsText" text="Afectat sau NU?">
      <formula>NOT(ISERROR(SEARCH("Afectat sau NU?",AR172)))</formula>
    </cfRule>
  </conditionalFormatting>
  <conditionalFormatting sqref="A172:C172 E172:T172 AD172 V172:AB172">
    <cfRule type="expression" dxfId="443" priority="488">
      <formula>IF(LEFT($AC172,9)="Efectuată",1,0)</formula>
    </cfRule>
  </conditionalFormatting>
  <conditionalFormatting sqref="BA172">
    <cfRule type="expression" dxfId="442" priority="487">
      <formula>IF(AND(ISNUMBER($AX172),$AX172&gt;24),1,0)</formula>
    </cfRule>
  </conditionalFormatting>
  <conditionalFormatting sqref="D172">
    <cfRule type="expression" dxfId="441" priority="486">
      <formula>IF(LEFT($AC172,9)="Efectuată",1,0)</formula>
    </cfRule>
  </conditionalFormatting>
  <conditionalFormatting sqref="U172">
    <cfRule type="expression" dxfId="440" priority="485">
      <formula>IF(LEFT($AC172,9)="Efectuată",1,0)</formula>
    </cfRule>
  </conditionalFormatting>
  <conditionalFormatting sqref="AC172">
    <cfRule type="expression" dxfId="439" priority="484">
      <formula>IF(LEFT($AC172,9)="Efectuată",1,0)</formula>
    </cfRule>
  </conditionalFormatting>
  <conditionalFormatting sqref="AR173:AZ173 BF173:BP173">
    <cfRule type="expression" dxfId="438" priority="483">
      <formula>_xlfn.ISFORMULA(AR173)</formula>
    </cfRule>
  </conditionalFormatting>
  <conditionalFormatting sqref="AR173 AX173 AU173 BF173 BI173 BL173">
    <cfRule type="containsText" dxfId="437" priority="482" operator="containsText" text="Afectat sau NU?">
      <formula>NOT(ISERROR(SEARCH("Afectat sau NU?",AR173)))</formula>
    </cfRule>
  </conditionalFormatting>
  <conditionalFormatting sqref="A173:C173 E173:T173 AD173 V173:AB173">
    <cfRule type="expression" dxfId="436" priority="481">
      <formula>IF(LEFT($AC173,9)="Efectuată",1,0)</formula>
    </cfRule>
  </conditionalFormatting>
  <conditionalFormatting sqref="BA173">
    <cfRule type="expression" dxfId="435" priority="480">
      <formula>IF(AND(ISNUMBER($AX173),$AX173&gt;24),1,0)</formula>
    </cfRule>
  </conditionalFormatting>
  <conditionalFormatting sqref="D173">
    <cfRule type="expression" dxfId="434" priority="479">
      <formula>IF(LEFT($AC173,9)="Efectuată",1,0)</formula>
    </cfRule>
  </conditionalFormatting>
  <conditionalFormatting sqref="U173">
    <cfRule type="expression" dxfId="433" priority="478">
      <formula>IF(LEFT($AC173,9)="Efectuată",1,0)</formula>
    </cfRule>
  </conditionalFormatting>
  <conditionalFormatting sqref="AC173">
    <cfRule type="expression" dxfId="432" priority="476">
      <formula>IF(LEFT($AC173,9)="Efectuată",1,0)</formula>
    </cfRule>
  </conditionalFormatting>
  <conditionalFormatting sqref="AC56">
    <cfRule type="expression" dxfId="431" priority="475">
      <formula>IF(LEFT($AC56,9)="Efectuată",1,0)</formula>
    </cfRule>
  </conditionalFormatting>
  <conditionalFormatting sqref="AR174:AZ174 BF174:BP174">
    <cfRule type="expression" dxfId="430" priority="474">
      <formula>_xlfn.ISFORMULA(AR174)</formula>
    </cfRule>
  </conditionalFormatting>
  <conditionalFormatting sqref="AR174 AX174 AU174 BF174 BI174 BL174">
    <cfRule type="containsText" dxfId="429" priority="473" operator="containsText" text="Afectat sau NU?">
      <formula>NOT(ISERROR(SEARCH("Afectat sau NU?",AR174)))</formula>
    </cfRule>
  </conditionalFormatting>
  <conditionalFormatting sqref="A174:C174 AD174 V174:AB174 E174:T174">
    <cfRule type="expression" dxfId="428" priority="472">
      <formula>IF(LEFT($AC174,9)="Efectuată",1,0)</formula>
    </cfRule>
  </conditionalFormatting>
  <conditionalFormatting sqref="BA174">
    <cfRule type="expression" dxfId="427" priority="471">
      <formula>IF(AND(ISNUMBER($AX174),$AX174&gt;24),1,0)</formula>
    </cfRule>
  </conditionalFormatting>
  <conditionalFormatting sqref="D174">
    <cfRule type="expression" dxfId="426" priority="470">
      <formula>IF(LEFT($AC174,9)="Efectuată",1,0)</formula>
    </cfRule>
  </conditionalFormatting>
  <conditionalFormatting sqref="U174">
    <cfRule type="expression" dxfId="425" priority="469">
      <formula>IF(LEFT($AC174,9)="Efectuată",1,0)</formula>
    </cfRule>
  </conditionalFormatting>
  <conditionalFormatting sqref="AC174">
    <cfRule type="expression" dxfId="424" priority="467">
      <formula>IF(LEFT($AC174,9)="Efectuată",1,0)</formula>
    </cfRule>
  </conditionalFormatting>
  <conditionalFormatting sqref="AR175:AZ175 BF175:BP175">
    <cfRule type="expression" dxfId="423" priority="466">
      <formula>_xlfn.ISFORMULA(AR175)</formula>
    </cfRule>
  </conditionalFormatting>
  <conditionalFormatting sqref="AR175 AX175 AU175 BF175 BI175 BL175">
    <cfRule type="containsText" dxfId="422" priority="465" operator="containsText" text="Afectat sau NU?">
      <formula>NOT(ISERROR(SEARCH("Afectat sau NU?",AR175)))</formula>
    </cfRule>
  </conditionalFormatting>
  <conditionalFormatting sqref="A175:C175 AD175 V175:AB175 E175:T175">
    <cfRule type="expression" dxfId="421" priority="464">
      <formula>IF(LEFT($AC175,9)="Efectuată",1,0)</formula>
    </cfRule>
  </conditionalFormatting>
  <conditionalFormatting sqref="BA175">
    <cfRule type="expression" dxfId="420" priority="463">
      <formula>IF(AND(ISNUMBER($AX175),$AX175&gt;24),1,0)</formula>
    </cfRule>
  </conditionalFormatting>
  <conditionalFormatting sqref="D175">
    <cfRule type="expression" dxfId="419" priority="462">
      <formula>IF(LEFT($AC175,9)="Efectuată",1,0)</formula>
    </cfRule>
  </conditionalFormatting>
  <conditionalFormatting sqref="U175">
    <cfRule type="expression" dxfId="418" priority="461">
      <formula>IF(LEFT($AC175,9)="Efectuată",1,0)</formula>
    </cfRule>
  </conditionalFormatting>
  <conditionalFormatting sqref="AC175">
    <cfRule type="expression" dxfId="417" priority="460">
      <formula>IF(LEFT($AC175,9)="Efectuată",1,0)</formula>
    </cfRule>
  </conditionalFormatting>
  <conditionalFormatting sqref="AR176:AZ176 BF176:BP176">
    <cfRule type="expression" dxfId="416" priority="459">
      <formula>_xlfn.ISFORMULA(AR176)</formula>
    </cfRule>
  </conditionalFormatting>
  <conditionalFormatting sqref="AR176 AX176 AU176 BF176 BI176 BL176">
    <cfRule type="containsText" dxfId="415" priority="458" operator="containsText" text="Afectat sau NU?">
      <formula>NOT(ISERROR(SEARCH("Afectat sau NU?",AR176)))</formula>
    </cfRule>
  </conditionalFormatting>
  <conditionalFormatting sqref="A176:C176 AD176 V176:AB176 E176:T176">
    <cfRule type="expression" dxfId="414" priority="457">
      <formula>IF(LEFT($AC176,9)="Efectuată",1,0)</formula>
    </cfRule>
  </conditionalFormatting>
  <conditionalFormatting sqref="BA176">
    <cfRule type="expression" dxfId="413" priority="456">
      <formula>IF(AND(ISNUMBER($AX176),$AX176&gt;24),1,0)</formula>
    </cfRule>
  </conditionalFormatting>
  <conditionalFormatting sqref="D176">
    <cfRule type="expression" dxfId="412" priority="455">
      <formula>IF(LEFT($AC176,9)="Efectuată",1,0)</formula>
    </cfRule>
  </conditionalFormatting>
  <conditionalFormatting sqref="U176">
    <cfRule type="expression" dxfId="411" priority="454">
      <formula>IF(LEFT($AC176,9)="Efectuată",1,0)</formula>
    </cfRule>
  </conditionalFormatting>
  <conditionalFormatting sqref="AC176">
    <cfRule type="expression" dxfId="410" priority="453">
      <formula>IF(LEFT($AC176,9)="Efectuată",1,0)</formula>
    </cfRule>
  </conditionalFormatting>
  <conditionalFormatting sqref="AR177:AZ177 BF177:BP177">
    <cfRule type="expression" dxfId="409" priority="452">
      <formula>_xlfn.ISFORMULA(AR177)</formula>
    </cfRule>
  </conditionalFormatting>
  <conditionalFormatting sqref="AR177 AX177 AU177 BF177 BI177 BL177">
    <cfRule type="containsText" dxfId="408" priority="451" operator="containsText" text="Afectat sau NU?">
      <formula>NOT(ISERROR(SEARCH("Afectat sau NU?",AR177)))</formula>
    </cfRule>
  </conditionalFormatting>
  <conditionalFormatting sqref="A177:C177 AD177 V177:AB177 E177:T177">
    <cfRule type="expression" dxfId="407" priority="450">
      <formula>IF(LEFT($AC177,9)="Efectuată",1,0)</formula>
    </cfRule>
  </conditionalFormatting>
  <conditionalFormatting sqref="BA177">
    <cfRule type="expression" dxfId="406" priority="449">
      <formula>IF(AND(ISNUMBER($AX177),$AX177&gt;24),1,0)</formula>
    </cfRule>
  </conditionalFormatting>
  <conditionalFormatting sqref="D177">
    <cfRule type="expression" dxfId="405" priority="448">
      <formula>IF(LEFT($AC177,9)="Efectuată",1,0)</formula>
    </cfRule>
  </conditionalFormatting>
  <conditionalFormatting sqref="U177">
    <cfRule type="expression" dxfId="404" priority="447">
      <formula>IF(LEFT($AC177,9)="Efectuată",1,0)</formula>
    </cfRule>
  </conditionalFormatting>
  <conditionalFormatting sqref="AR178:AZ178 BF178:BP178">
    <cfRule type="expression" dxfId="403" priority="445">
      <formula>_xlfn.ISFORMULA(AR178)</formula>
    </cfRule>
  </conditionalFormatting>
  <conditionalFormatting sqref="AR178 AX178 AU178 BF178 BI178 BL178">
    <cfRule type="containsText" dxfId="402" priority="444" operator="containsText" text="Afectat sau NU?">
      <formula>NOT(ISERROR(SEARCH("Afectat sau NU?",AR178)))</formula>
    </cfRule>
  </conditionalFormatting>
  <conditionalFormatting sqref="A178:C178 AD178 V178:AB178 E178:T178">
    <cfRule type="expression" dxfId="401" priority="443">
      <formula>IF(LEFT($AC178,9)="Efectuată",1,0)</formula>
    </cfRule>
  </conditionalFormatting>
  <conditionalFormatting sqref="BA178">
    <cfRule type="expression" dxfId="400" priority="442">
      <formula>IF(AND(ISNUMBER($AX178),$AX178&gt;24),1,0)</formula>
    </cfRule>
  </conditionalFormatting>
  <conditionalFormatting sqref="D178">
    <cfRule type="expression" dxfId="399" priority="441">
      <formula>IF(LEFT($AC178,9)="Efectuată",1,0)</formula>
    </cfRule>
  </conditionalFormatting>
  <conditionalFormatting sqref="U178">
    <cfRule type="expression" dxfId="398" priority="440">
      <formula>IF(LEFT($AC178,9)="Efectuată",1,0)</formula>
    </cfRule>
  </conditionalFormatting>
  <conditionalFormatting sqref="AC177">
    <cfRule type="expression" dxfId="397" priority="438">
      <formula>IF(LEFT($AC177,9)="Efectuată",1,0)</formula>
    </cfRule>
  </conditionalFormatting>
  <conditionalFormatting sqref="AC178">
    <cfRule type="expression" dxfId="396" priority="437">
      <formula>IF(LEFT($AC178,9)="Efectuată",1,0)</formula>
    </cfRule>
  </conditionalFormatting>
  <conditionalFormatting sqref="AR179:AZ179 BF179:BP179">
    <cfRule type="expression" dxfId="395" priority="436">
      <formula>_xlfn.ISFORMULA(AR179)</formula>
    </cfRule>
  </conditionalFormatting>
  <conditionalFormatting sqref="AR179 AX179 AU179 BF179 BI179 BL179">
    <cfRule type="containsText" dxfId="394" priority="435" operator="containsText" text="Afectat sau NU?">
      <formula>NOT(ISERROR(SEARCH("Afectat sau NU?",AR179)))</formula>
    </cfRule>
  </conditionalFormatting>
  <conditionalFormatting sqref="A179:C179 AD179 V179:AB179 E179:T179">
    <cfRule type="expression" dxfId="393" priority="434">
      <formula>IF(LEFT($AC179,9)="Efectuată",1,0)</formula>
    </cfRule>
  </conditionalFormatting>
  <conditionalFormatting sqref="BA179">
    <cfRule type="expression" dxfId="392" priority="433">
      <formula>IF(AND(ISNUMBER($AX179),$AX179&gt;24),1,0)</formula>
    </cfRule>
  </conditionalFormatting>
  <conditionalFormatting sqref="D179">
    <cfRule type="expression" dxfId="391" priority="432">
      <formula>IF(LEFT($AC179,9)="Efectuată",1,0)</formula>
    </cfRule>
  </conditionalFormatting>
  <conditionalFormatting sqref="AC179">
    <cfRule type="expression" dxfId="390" priority="430">
      <formula>IF(LEFT($AC179,9)="Efectuată",1,0)</formula>
    </cfRule>
  </conditionalFormatting>
  <conditionalFormatting sqref="AR180:AZ180 BF180:BP180">
    <cfRule type="expression" dxfId="389" priority="429">
      <formula>_xlfn.ISFORMULA(AR180)</formula>
    </cfRule>
  </conditionalFormatting>
  <conditionalFormatting sqref="AR180 AX180 AU180 BF180 BI180 BL180">
    <cfRule type="containsText" dxfId="388" priority="428" operator="containsText" text="Afectat sau NU?">
      <formula>NOT(ISERROR(SEARCH("Afectat sau NU?",AR180)))</formula>
    </cfRule>
  </conditionalFormatting>
  <conditionalFormatting sqref="A180:C180 AD180 V180:AB180 E180:T180">
    <cfRule type="expression" dxfId="387" priority="427">
      <formula>IF(LEFT($AC180,9)="Efectuată",1,0)</formula>
    </cfRule>
  </conditionalFormatting>
  <conditionalFormatting sqref="BA180">
    <cfRule type="expression" dxfId="386" priority="426">
      <formula>IF(AND(ISNUMBER($AX180),$AX180&gt;24),1,0)</formula>
    </cfRule>
  </conditionalFormatting>
  <conditionalFormatting sqref="D180">
    <cfRule type="expression" dxfId="385" priority="425">
      <formula>IF(LEFT($AC180,9)="Efectuată",1,0)</formula>
    </cfRule>
  </conditionalFormatting>
  <conditionalFormatting sqref="U180">
    <cfRule type="expression" dxfId="384" priority="424">
      <formula>IF(LEFT($AC180,9)="Efectuată",1,0)</formula>
    </cfRule>
  </conditionalFormatting>
  <conditionalFormatting sqref="AC180">
    <cfRule type="expression" dxfId="383" priority="423">
      <formula>IF(LEFT($AC180,9)="Efectuată",1,0)</formula>
    </cfRule>
  </conditionalFormatting>
  <conditionalFormatting sqref="AR181:AZ181 BF181:BP181">
    <cfRule type="expression" dxfId="382" priority="422">
      <formula>_xlfn.ISFORMULA(AR181)</formula>
    </cfRule>
  </conditionalFormatting>
  <conditionalFormatting sqref="AR181 AX181 AU181 BF181 BI181 BL181">
    <cfRule type="containsText" dxfId="381" priority="421" operator="containsText" text="Afectat sau NU?">
      <formula>NOT(ISERROR(SEARCH("Afectat sau NU?",AR181)))</formula>
    </cfRule>
  </conditionalFormatting>
  <conditionalFormatting sqref="A181:C181 AD181 V181:AB181 E181:T181">
    <cfRule type="expression" dxfId="380" priority="420">
      <formula>IF(LEFT($AC181,9)="Efectuată",1,0)</formula>
    </cfRule>
  </conditionalFormatting>
  <conditionalFormatting sqref="BA181">
    <cfRule type="expression" dxfId="379" priority="419">
      <formula>IF(AND(ISNUMBER($AX181),$AX181&gt;24),1,0)</formula>
    </cfRule>
  </conditionalFormatting>
  <conditionalFormatting sqref="D181">
    <cfRule type="expression" dxfId="378" priority="418">
      <formula>IF(LEFT($AC181,9)="Efectuată",1,0)</formula>
    </cfRule>
  </conditionalFormatting>
  <conditionalFormatting sqref="U181">
    <cfRule type="expression" dxfId="377" priority="417">
      <formula>IF(LEFT($AC181,9)="Efectuată",1,0)</formula>
    </cfRule>
  </conditionalFormatting>
  <conditionalFormatting sqref="AC181">
    <cfRule type="expression" dxfId="376" priority="416">
      <formula>IF(LEFT($AC181,9)="Efectuată",1,0)</formula>
    </cfRule>
  </conditionalFormatting>
  <conditionalFormatting sqref="AR182:AZ183 BF182:BP183">
    <cfRule type="expression" dxfId="375" priority="415">
      <formula>_xlfn.ISFORMULA(AR182)</formula>
    </cfRule>
  </conditionalFormatting>
  <conditionalFormatting sqref="AR182:AR183 AX182:AX183 AU182:AU183 BF182:BF183 BI182:BI183 BL182:BL183">
    <cfRule type="containsText" dxfId="374" priority="414" operator="containsText" text="Afectat sau NU?">
      <formula>NOT(ISERROR(SEARCH("Afectat sau NU?",AR182)))</formula>
    </cfRule>
  </conditionalFormatting>
  <conditionalFormatting sqref="A182:C183 AD182:AD183 V182:AB183 E182:T183">
    <cfRule type="expression" dxfId="373" priority="413">
      <formula>IF(LEFT($AC182,9)="Efectuată",1,0)</formula>
    </cfRule>
  </conditionalFormatting>
  <conditionalFormatting sqref="BA182:BA183">
    <cfRule type="expression" dxfId="372" priority="412">
      <formula>IF(AND(ISNUMBER($AX182),$AX182&gt;24),1,0)</formula>
    </cfRule>
  </conditionalFormatting>
  <conditionalFormatting sqref="D182:D183">
    <cfRule type="expression" dxfId="371" priority="411">
      <formula>IF(LEFT($AC182,9)="Efectuată",1,0)</formula>
    </cfRule>
  </conditionalFormatting>
  <conditionalFormatting sqref="U182:U183">
    <cfRule type="expression" dxfId="370" priority="410">
      <formula>IF(LEFT($AC182,9)="Efectuată",1,0)</formula>
    </cfRule>
  </conditionalFormatting>
  <conditionalFormatting sqref="AC182:AC183">
    <cfRule type="expression" dxfId="369" priority="409">
      <formula>IF(LEFT($AC182,9)="Efectuată",1,0)</formula>
    </cfRule>
  </conditionalFormatting>
  <conditionalFormatting sqref="AR184:AZ184 BF184:BP184">
    <cfRule type="expression" dxfId="368" priority="408">
      <formula>_xlfn.ISFORMULA(AR184)</formula>
    </cfRule>
  </conditionalFormatting>
  <conditionalFormatting sqref="AR184 AX184 AU184 BF184 BI184 BL184">
    <cfRule type="containsText" dxfId="367" priority="407" operator="containsText" text="Afectat sau NU?">
      <formula>NOT(ISERROR(SEARCH("Afectat sau NU?",AR184)))</formula>
    </cfRule>
  </conditionalFormatting>
  <conditionalFormatting sqref="A184:C184 AD184 V184:AB184 E184:T184">
    <cfRule type="expression" dxfId="366" priority="406">
      <formula>IF(LEFT($AC184,9)="Efectuată",1,0)</formula>
    </cfRule>
  </conditionalFormatting>
  <conditionalFormatting sqref="BA184">
    <cfRule type="expression" dxfId="365" priority="405">
      <formula>IF(AND(ISNUMBER($AX184),$AX184&gt;24),1,0)</formula>
    </cfRule>
  </conditionalFormatting>
  <conditionalFormatting sqref="D184">
    <cfRule type="expression" dxfId="364" priority="404">
      <formula>IF(LEFT($AC184,9)="Efectuată",1,0)</formula>
    </cfRule>
  </conditionalFormatting>
  <conditionalFormatting sqref="U184">
    <cfRule type="expression" dxfId="363" priority="403">
      <formula>IF(LEFT($AC184,9)="Efectuată",1,0)</formula>
    </cfRule>
  </conditionalFormatting>
  <conditionalFormatting sqref="AC184">
    <cfRule type="expression" dxfId="362" priority="402">
      <formula>IF(LEFT($AC184,9)="Efectuată",1,0)</formula>
    </cfRule>
  </conditionalFormatting>
  <conditionalFormatting sqref="AR185:AZ185 BF185:BP185">
    <cfRule type="expression" dxfId="361" priority="401">
      <formula>_xlfn.ISFORMULA(AR185)</formula>
    </cfRule>
  </conditionalFormatting>
  <conditionalFormatting sqref="AR185 AX185 AU185 BF185 BI185 BL185">
    <cfRule type="containsText" dxfId="360" priority="400" operator="containsText" text="Afectat sau NU?">
      <formula>NOT(ISERROR(SEARCH("Afectat sau NU?",AR185)))</formula>
    </cfRule>
  </conditionalFormatting>
  <conditionalFormatting sqref="A185:C185 AD185 V185:AB185 E185:T185">
    <cfRule type="expression" dxfId="359" priority="399">
      <formula>IF(LEFT($AC185,9)="Efectuată",1,0)</formula>
    </cfRule>
  </conditionalFormatting>
  <conditionalFormatting sqref="BA185">
    <cfRule type="expression" dxfId="358" priority="398">
      <formula>IF(AND(ISNUMBER($AX185),$AX185&gt;24),1,0)</formula>
    </cfRule>
  </conditionalFormatting>
  <conditionalFormatting sqref="D185">
    <cfRule type="expression" dxfId="357" priority="397">
      <formula>IF(LEFT($AC185,9)="Efectuată",1,0)</formula>
    </cfRule>
  </conditionalFormatting>
  <conditionalFormatting sqref="U185">
    <cfRule type="expression" dxfId="356" priority="396">
      <formula>IF(LEFT($AC185,9)="Efectuată",1,0)</formula>
    </cfRule>
  </conditionalFormatting>
  <conditionalFormatting sqref="AC185">
    <cfRule type="expression" dxfId="355" priority="395">
      <formula>IF(LEFT($AC185,9)="Efectuată",1,0)</formula>
    </cfRule>
  </conditionalFormatting>
  <conditionalFormatting sqref="U42">
    <cfRule type="expression" dxfId="354" priority="394">
      <formula>IF(LEFT($AC42,9)="Efectuată",1,0)</formula>
    </cfRule>
  </conditionalFormatting>
  <conditionalFormatting sqref="AR186:AZ186 BF186:BP186">
    <cfRule type="expression" dxfId="353" priority="393">
      <formula>_xlfn.ISFORMULA(AR186)</formula>
    </cfRule>
  </conditionalFormatting>
  <conditionalFormatting sqref="AR186 AX186 AU186 BF186 BI186 BL186">
    <cfRule type="containsText" dxfId="352" priority="392" operator="containsText" text="Afectat sau NU?">
      <formula>NOT(ISERROR(SEARCH("Afectat sau NU?",AR186)))</formula>
    </cfRule>
  </conditionalFormatting>
  <conditionalFormatting sqref="A186:C186 AD186 V186:AB186 E186:T186">
    <cfRule type="expression" dxfId="351" priority="391">
      <formula>IF(LEFT($AC186,9)="Efectuată",1,0)</formula>
    </cfRule>
  </conditionalFormatting>
  <conditionalFormatting sqref="BA186">
    <cfRule type="expression" dxfId="350" priority="390">
      <formula>IF(AND(ISNUMBER($AX186),$AX186&gt;24),1,0)</formula>
    </cfRule>
  </conditionalFormatting>
  <conditionalFormatting sqref="D186">
    <cfRule type="expression" dxfId="349" priority="389">
      <formula>IF(LEFT($AC186,9)="Efectuată",1,0)</formula>
    </cfRule>
  </conditionalFormatting>
  <conditionalFormatting sqref="U186">
    <cfRule type="expression" dxfId="348" priority="388">
      <formula>IF(LEFT($AC186,9)="Efectuată",1,0)</formula>
    </cfRule>
  </conditionalFormatting>
  <conditionalFormatting sqref="AC186">
    <cfRule type="expression" dxfId="347" priority="386">
      <formula>IF(LEFT($AC186,9)="Efectuată",1,0)</formula>
    </cfRule>
  </conditionalFormatting>
  <conditionalFormatting sqref="AR189:AZ189 BF189:BP189">
    <cfRule type="expression" dxfId="346" priority="385">
      <formula>_xlfn.ISFORMULA(AR189)</formula>
    </cfRule>
  </conditionalFormatting>
  <conditionalFormatting sqref="AR189 AX189 AU189 BF189 BI189 BL189">
    <cfRule type="containsText" dxfId="345" priority="384" operator="containsText" text="Afectat sau NU?">
      <formula>NOT(ISERROR(SEARCH("Afectat sau NU?",AR189)))</formula>
    </cfRule>
  </conditionalFormatting>
  <conditionalFormatting sqref="A189:C189 AD189 V189:AB189 E189:T189">
    <cfRule type="expression" dxfId="344" priority="383">
      <formula>IF(LEFT($AC189,9)="Efectuată",1,0)</formula>
    </cfRule>
  </conditionalFormatting>
  <conditionalFormatting sqref="BA189">
    <cfRule type="expression" dxfId="343" priority="382">
      <formula>IF(AND(ISNUMBER($AX189),$AX189&gt;24),1,0)</formula>
    </cfRule>
  </conditionalFormatting>
  <conditionalFormatting sqref="D189">
    <cfRule type="expression" dxfId="342" priority="381">
      <formula>IF(LEFT($AC189,9)="Efectuată",1,0)</formula>
    </cfRule>
  </conditionalFormatting>
  <conditionalFormatting sqref="U189">
    <cfRule type="expression" dxfId="341" priority="380">
      <formula>IF(LEFT($AC189,9)="Efectuată",1,0)</formula>
    </cfRule>
  </conditionalFormatting>
  <conditionalFormatting sqref="AC189">
    <cfRule type="expression" dxfId="340" priority="379">
      <formula>IF(LEFT($AC189,9)="Efectuată",1,0)</formula>
    </cfRule>
  </conditionalFormatting>
  <conditionalFormatting sqref="AR187:AZ188 BF187:BP188">
    <cfRule type="expression" dxfId="339" priority="364">
      <formula>_xlfn.ISFORMULA(AR187)</formula>
    </cfRule>
  </conditionalFormatting>
  <conditionalFormatting sqref="AR187:AR188 AX187:AX188 AU187:AU188 BF187:BF188 BI187:BI188 BL187:BL188">
    <cfRule type="containsText" dxfId="338" priority="363" operator="containsText" text="Afectat sau NU?">
      <formula>NOT(ISERROR(SEARCH("Afectat sau NU?",AR187)))</formula>
    </cfRule>
  </conditionalFormatting>
  <conditionalFormatting sqref="A187:C188 AD187:AD188 V187:AB188 E187:T187 E188:S188">
    <cfRule type="expression" dxfId="337" priority="362">
      <formula>IF(LEFT($AC187,9)="Efectuată",1,0)</formula>
    </cfRule>
  </conditionalFormatting>
  <conditionalFormatting sqref="BA187:BA188">
    <cfRule type="expression" dxfId="336" priority="361">
      <formula>IF(AND(ISNUMBER($AX187),$AX187&gt;24),1,0)</formula>
    </cfRule>
  </conditionalFormatting>
  <conditionalFormatting sqref="D187:D188">
    <cfRule type="expression" dxfId="335" priority="360">
      <formula>IF(LEFT($AC187,9)="Efectuată",1,0)</formula>
    </cfRule>
  </conditionalFormatting>
  <conditionalFormatting sqref="U187:U188">
    <cfRule type="expression" dxfId="334" priority="359">
      <formula>IF(LEFT($AC187,9)="Efectuată",1,0)</formula>
    </cfRule>
  </conditionalFormatting>
  <conditionalFormatting sqref="AC187:AC188">
    <cfRule type="expression" dxfId="333" priority="358">
      <formula>IF(LEFT($AC187,9)="Efectuată",1,0)</formula>
    </cfRule>
  </conditionalFormatting>
  <conditionalFormatting sqref="T188">
    <cfRule type="expression" dxfId="332" priority="357">
      <formula>IF(LEFT($AC188,9)="Efectuată",1,0)</formula>
    </cfRule>
  </conditionalFormatting>
  <conditionalFormatting sqref="AR190:AZ190 BF190:BP190">
    <cfRule type="expression" dxfId="331" priority="356">
      <formula>_xlfn.ISFORMULA(AR190)</formula>
    </cfRule>
  </conditionalFormatting>
  <conditionalFormatting sqref="AR190 AX190 AU190 BF190 BI190 BL190">
    <cfRule type="containsText" dxfId="330" priority="355" operator="containsText" text="Afectat sau NU?">
      <formula>NOT(ISERROR(SEARCH("Afectat sau NU?",AR190)))</formula>
    </cfRule>
  </conditionalFormatting>
  <conditionalFormatting sqref="A190:C190 AD190 V190:AB190 E190:T190">
    <cfRule type="expression" dxfId="329" priority="354">
      <formula>IF(LEFT($AC190,9)="Efectuată",1,0)</formula>
    </cfRule>
  </conditionalFormatting>
  <conditionalFormatting sqref="BA190">
    <cfRule type="expression" dxfId="328" priority="353">
      <formula>IF(AND(ISNUMBER($AX190),$AX190&gt;24),1,0)</formula>
    </cfRule>
  </conditionalFormatting>
  <conditionalFormatting sqref="D190">
    <cfRule type="expression" dxfId="327" priority="352">
      <formula>IF(LEFT($AC190,9)="Efectuată",1,0)</formula>
    </cfRule>
  </conditionalFormatting>
  <conditionalFormatting sqref="U190">
    <cfRule type="expression" dxfId="326" priority="351">
      <formula>IF(LEFT($AC190,9)="Efectuată",1,0)</formula>
    </cfRule>
  </conditionalFormatting>
  <conditionalFormatting sqref="AC190">
    <cfRule type="expression" dxfId="325" priority="350">
      <formula>IF(LEFT($AC190,9)="Efectuată",1,0)</formula>
    </cfRule>
  </conditionalFormatting>
  <conditionalFormatting sqref="AR191:AZ191 BF191:BP191">
    <cfRule type="expression" dxfId="324" priority="349">
      <formula>_xlfn.ISFORMULA(AR191)</formula>
    </cfRule>
  </conditionalFormatting>
  <conditionalFormatting sqref="AR191 AX191 AU191 BF191 BI191 BL191">
    <cfRule type="containsText" dxfId="323" priority="348" operator="containsText" text="Afectat sau NU?">
      <formula>NOT(ISERROR(SEARCH("Afectat sau NU?",AR191)))</formula>
    </cfRule>
  </conditionalFormatting>
  <conditionalFormatting sqref="A191:C191 AD191 V191:AB191 E191:T191">
    <cfRule type="expression" dxfId="322" priority="347">
      <formula>IF(LEFT($AC191,9)="Efectuată",1,0)</formula>
    </cfRule>
  </conditionalFormatting>
  <conditionalFormatting sqref="BA191">
    <cfRule type="expression" dxfId="321" priority="346">
      <formula>IF(AND(ISNUMBER($AX191),$AX191&gt;24),1,0)</formula>
    </cfRule>
  </conditionalFormatting>
  <conditionalFormatting sqref="D191">
    <cfRule type="expression" dxfId="320" priority="345">
      <formula>IF(LEFT($AC191,9)="Efectuată",1,0)</formula>
    </cfRule>
  </conditionalFormatting>
  <conditionalFormatting sqref="U191">
    <cfRule type="expression" dxfId="319" priority="344">
      <formula>IF(LEFT($AC191,9)="Efectuată",1,0)</formula>
    </cfRule>
  </conditionalFormatting>
  <conditionalFormatting sqref="AC191">
    <cfRule type="expression" dxfId="318" priority="343">
      <formula>IF(LEFT($AC191,9)="Efectuată",1,0)</formula>
    </cfRule>
  </conditionalFormatting>
  <conditionalFormatting sqref="AR192:AZ193 BF192:BP193">
    <cfRule type="expression" dxfId="317" priority="342">
      <formula>_xlfn.ISFORMULA(AR192)</formula>
    </cfRule>
  </conditionalFormatting>
  <conditionalFormatting sqref="AR192:AR193 AX192:AX193 AU192:AU193 BF192:BF193 BI192:BI193 BL192:BL193">
    <cfRule type="containsText" dxfId="316" priority="341" operator="containsText" text="Afectat sau NU?">
      <formula>NOT(ISERROR(SEARCH("Afectat sau NU?",AR192)))</formula>
    </cfRule>
  </conditionalFormatting>
  <conditionalFormatting sqref="A192:C193 AD192:AD193 V192:AB193 E192:T193">
    <cfRule type="expression" dxfId="315" priority="340">
      <formula>IF(LEFT($AC192,9)="Efectuată",1,0)</formula>
    </cfRule>
  </conditionalFormatting>
  <conditionalFormatting sqref="BA192:BA193">
    <cfRule type="expression" dxfId="314" priority="339">
      <formula>IF(AND(ISNUMBER($AX192),$AX192&gt;24),1,0)</formula>
    </cfRule>
  </conditionalFormatting>
  <conditionalFormatting sqref="D192:D193">
    <cfRule type="expression" dxfId="313" priority="338">
      <formula>IF(LEFT($AC192,9)="Efectuată",1,0)</formula>
    </cfRule>
  </conditionalFormatting>
  <conditionalFormatting sqref="U192:U193">
    <cfRule type="expression" dxfId="312" priority="337">
      <formula>IF(LEFT($AC192,9)="Efectuată",1,0)</formula>
    </cfRule>
  </conditionalFormatting>
  <conditionalFormatting sqref="AC192:AC193">
    <cfRule type="expression" dxfId="311" priority="336">
      <formula>IF(LEFT($AC192,9)="Efectuată",1,0)</formula>
    </cfRule>
  </conditionalFormatting>
  <conditionalFormatting sqref="AR194:AZ194 BF194:BP194">
    <cfRule type="expression" dxfId="310" priority="335">
      <formula>_xlfn.ISFORMULA(AR194)</formula>
    </cfRule>
  </conditionalFormatting>
  <conditionalFormatting sqref="AR194 AX194 AU194 BF194 BI194 BL194">
    <cfRule type="containsText" dxfId="309" priority="334" operator="containsText" text="Afectat sau NU?">
      <formula>NOT(ISERROR(SEARCH("Afectat sau NU?",AR194)))</formula>
    </cfRule>
  </conditionalFormatting>
  <conditionalFormatting sqref="A194:C194 AD194 V194:W194 E194:T194 Y194 AA194:AB194">
    <cfRule type="expression" dxfId="308" priority="333">
      <formula>IF(LEFT($AC194,9)="Efectuată",1,0)</formula>
    </cfRule>
  </conditionalFormatting>
  <conditionalFormatting sqref="BA194">
    <cfRule type="expression" dxfId="307" priority="332">
      <formula>IF(AND(ISNUMBER($AX194),$AX194&gt;24),1,0)</formula>
    </cfRule>
  </conditionalFormatting>
  <conditionalFormatting sqref="D194">
    <cfRule type="expression" dxfId="306" priority="331">
      <formula>IF(LEFT($AC194,9)="Efectuată",1,0)</formula>
    </cfRule>
  </conditionalFormatting>
  <conditionalFormatting sqref="U194">
    <cfRule type="expression" dxfId="305" priority="330">
      <formula>IF(LEFT($AC194,9)="Efectuată",1,0)</formula>
    </cfRule>
  </conditionalFormatting>
  <conditionalFormatting sqref="AC194">
    <cfRule type="expression" dxfId="304" priority="329">
      <formula>IF(LEFT($AC194,9)="Efectuată",1,0)</formula>
    </cfRule>
  </conditionalFormatting>
  <conditionalFormatting sqref="X194">
    <cfRule type="expression" dxfId="303" priority="328">
      <formula>IF(LEFT($AC194,9)="Efectuată",1,0)</formula>
    </cfRule>
  </conditionalFormatting>
  <conditionalFormatting sqref="Z194">
    <cfRule type="expression" dxfId="302" priority="327">
      <formula>IF(LEFT($AC194,9)="Efectuată",1,0)</formula>
    </cfRule>
  </conditionalFormatting>
  <conditionalFormatting sqref="AR195:AZ195 BF195:BP195">
    <cfRule type="expression" dxfId="301" priority="326">
      <formula>_xlfn.ISFORMULA(AR195)</formula>
    </cfRule>
  </conditionalFormatting>
  <conditionalFormatting sqref="AR195 AX195 AU195 BF195 BI195 BL195">
    <cfRule type="containsText" dxfId="300" priority="325" operator="containsText" text="Afectat sau NU?">
      <formula>NOT(ISERROR(SEARCH("Afectat sau NU?",AR195)))</formula>
    </cfRule>
  </conditionalFormatting>
  <conditionalFormatting sqref="A195:C195 AD195 V195:W195 E195:T195 Y195 AA195:AB195">
    <cfRule type="expression" dxfId="299" priority="324">
      <formula>IF(LEFT($AC195,9)="Efectuată",1,0)</formula>
    </cfRule>
  </conditionalFormatting>
  <conditionalFormatting sqref="BA195">
    <cfRule type="expression" dxfId="298" priority="323">
      <formula>IF(AND(ISNUMBER($AX195),$AX195&gt;24),1,0)</formula>
    </cfRule>
  </conditionalFormatting>
  <conditionalFormatting sqref="D195">
    <cfRule type="expression" dxfId="297" priority="322">
      <formula>IF(LEFT($AC195,9)="Efectuată",1,0)</formula>
    </cfRule>
  </conditionalFormatting>
  <conditionalFormatting sqref="U195">
    <cfRule type="expression" dxfId="296" priority="321">
      <formula>IF(LEFT($AC195,9)="Efectuată",1,0)</formula>
    </cfRule>
  </conditionalFormatting>
  <conditionalFormatting sqref="AC195">
    <cfRule type="expression" dxfId="295" priority="320">
      <formula>IF(LEFT($AC195,9)="Efectuată",1,0)</formula>
    </cfRule>
  </conditionalFormatting>
  <conditionalFormatting sqref="X195">
    <cfRule type="expression" dxfId="294" priority="319">
      <formula>IF(LEFT($AC195,9)="Efectuată",1,0)</formula>
    </cfRule>
  </conditionalFormatting>
  <conditionalFormatting sqref="Z195">
    <cfRule type="expression" dxfId="293" priority="318">
      <formula>IF(LEFT($AC195,9)="Efectuată",1,0)</formula>
    </cfRule>
  </conditionalFormatting>
  <conditionalFormatting sqref="AR196:AZ196 BF196:BP196">
    <cfRule type="expression" dxfId="292" priority="317">
      <formula>_xlfn.ISFORMULA(AR196)</formula>
    </cfRule>
  </conditionalFormatting>
  <conditionalFormatting sqref="AR196 AX196 AU196 BF196 BI196 BL196">
    <cfRule type="containsText" dxfId="291" priority="316" operator="containsText" text="Afectat sau NU?">
      <formula>NOT(ISERROR(SEARCH("Afectat sau NU?",AR196)))</formula>
    </cfRule>
  </conditionalFormatting>
  <conditionalFormatting sqref="A196:C196 AD196 V196:W196 E196:T196 Y196 AA196:AB196 A203">
    <cfRule type="expression" dxfId="290" priority="315">
      <formula>IF(LEFT($AC196,9)="Efectuată",1,0)</formula>
    </cfRule>
  </conditionalFormatting>
  <conditionalFormatting sqref="BA196">
    <cfRule type="expression" dxfId="289" priority="314">
      <formula>IF(AND(ISNUMBER($AX196),$AX196&gt;24),1,0)</formula>
    </cfRule>
  </conditionalFormatting>
  <conditionalFormatting sqref="D196">
    <cfRule type="expression" dxfId="288" priority="313">
      <formula>IF(LEFT($AC196,9)="Efectuată",1,0)</formula>
    </cfRule>
  </conditionalFormatting>
  <conditionalFormatting sqref="U196">
    <cfRule type="expression" dxfId="287" priority="312">
      <formula>IF(LEFT($AC196,9)="Efectuată",1,0)</formula>
    </cfRule>
  </conditionalFormatting>
  <conditionalFormatting sqref="AC196">
    <cfRule type="expression" dxfId="286" priority="311">
      <formula>IF(LEFT($AC196,9)="Efectuată",1,0)</formula>
    </cfRule>
  </conditionalFormatting>
  <conditionalFormatting sqref="X196">
    <cfRule type="expression" dxfId="285" priority="310">
      <formula>IF(LEFT($AC196,9)="Efectuată",1,0)</formula>
    </cfRule>
  </conditionalFormatting>
  <conditionalFormatting sqref="Z196">
    <cfRule type="expression" dxfId="284" priority="309">
      <formula>IF(LEFT($AC196,9)="Efectuată",1,0)</formula>
    </cfRule>
  </conditionalFormatting>
  <conditionalFormatting sqref="D1048414:D1048576">
    <cfRule type="expression" dxfId="283" priority="3867">
      <formula>IF(LEFT($AC157,9)="Efectuată",1,0)</formula>
    </cfRule>
  </conditionalFormatting>
  <conditionalFormatting sqref="D1048089:D1048287">
    <cfRule type="expression" dxfId="282" priority="3868">
      <formula>IF(LEFT($AC1,9)="Efectuată",1,0)</formula>
    </cfRule>
  </conditionalFormatting>
  <conditionalFormatting sqref="AR197:AZ201 BF197:BP201">
    <cfRule type="expression" dxfId="281" priority="308">
      <formula>_xlfn.ISFORMULA(AR197)</formula>
    </cfRule>
  </conditionalFormatting>
  <conditionalFormatting sqref="AR197:AR201 AX197:AX201 AU197:AU201 BF197:BF201 BI197:BI201 BL197:BL201">
    <cfRule type="containsText" dxfId="280" priority="307" operator="containsText" text="Afectat sau NU?">
      <formula>NOT(ISERROR(SEARCH("Afectat sau NU?",AR197)))</formula>
    </cfRule>
  </conditionalFormatting>
  <conditionalFormatting sqref="A202:AD202">
    <cfRule type="expression" dxfId="279" priority="299">
      <formula>IF(LEFT($AC202,9)="Efectuată",1,0)</formula>
    </cfRule>
  </conditionalFormatting>
  <conditionalFormatting sqref="BA202">
    <cfRule type="expression" dxfId="278" priority="298">
      <formula>IF(AND(ISNUMBER($AX202),$AX202&gt;24),1,0)</formula>
    </cfRule>
  </conditionalFormatting>
  <conditionalFormatting sqref="AR202:AZ202 BF202:BP202">
    <cfRule type="expression" dxfId="277" priority="297">
      <formula>_xlfn.ISFORMULA(AR202)</formula>
    </cfRule>
  </conditionalFormatting>
  <conditionalFormatting sqref="AR202 AX202 AU202 BF202 BI202 BL202">
    <cfRule type="containsText" dxfId="276" priority="296" operator="containsText" text="Afectat sau NU?">
      <formula>NOT(ISERROR(SEARCH("Afectat sau NU?",AR202)))</formula>
    </cfRule>
  </conditionalFormatting>
  <conditionalFormatting sqref="B203:AD203">
    <cfRule type="expression" dxfId="275" priority="295">
      <formula>IF(LEFT($AC203,9)="Efectuată",1,0)</formula>
    </cfRule>
  </conditionalFormatting>
  <conditionalFormatting sqref="BA203">
    <cfRule type="expression" dxfId="274" priority="294">
      <formula>IF(AND(ISNUMBER($AX203),$AX203&gt;24),1,0)</formula>
    </cfRule>
  </conditionalFormatting>
  <conditionalFormatting sqref="AR203:AZ203 BF203:BP203">
    <cfRule type="expression" dxfId="273" priority="293">
      <formula>_xlfn.ISFORMULA(AR203)</formula>
    </cfRule>
  </conditionalFormatting>
  <conditionalFormatting sqref="AR203 AX203 AU203 BF203 BI203 BL203">
    <cfRule type="containsText" dxfId="272" priority="292" operator="containsText" text="Afectat sau NU?">
      <formula>NOT(ISERROR(SEARCH("Afectat sau NU?",AR203)))</formula>
    </cfRule>
  </conditionalFormatting>
  <conditionalFormatting sqref="B204:AD204">
    <cfRule type="expression" dxfId="271" priority="291">
      <formula>IF(LEFT($AC204,9)="Efectuată",1,0)</formula>
    </cfRule>
  </conditionalFormatting>
  <conditionalFormatting sqref="BA204">
    <cfRule type="expression" dxfId="270" priority="290">
      <formula>IF(AND(ISNUMBER($AX204),$AX204&gt;24),1,0)</formula>
    </cfRule>
  </conditionalFormatting>
  <conditionalFormatting sqref="AR204:AZ204 BF204:BP204">
    <cfRule type="expression" dxfId="269" priority="289">
      <formula>_xlfn.ISFORMULA(AR204)</formula>
    </cfRule>
  </conditionalFormatting>
  <conditionalFormatting sqref="AR204 AX204 AU204 BF204 BI204 BL204">
    <cfRule type="containsText" dxfId="268" priority="288" operator="containsText" text="Afectat sau NU?">
      <formula>NOT(ISERROR(SEARCH("Afectat sau NU?",AR204)))</formula>
    </cfRule>
  </conditionalFormatting>
  <conditionalFormatting sqref="A205:AD205">
    <cfRule type="expression" dxfId="267" priority="287">
      <formula>IF(LEFT($AC205,9)="Efectuată",1,0)</formula>
    </cfRule>
  </conditionalFormatting>
  <conditionalFormatting sqref="BA205">
    <cfRule type="expression" dxfId="266" priority="286">
      <formula>IF(AND(ISNUMBER($AX205),$AX205&gt;24),1,0)</formula>
    </cfRule>
  </conditionalFormatting>
  <conditionalFormatting sqref="AR205:AZ205 BF205:BP205">
    <cfRule type="expression" dxfId="265" priority="285">
      <formula>_xlfn.ISFORMULA(AR205)</formula>
    </cfRule>
  </conditionalFormatting>
  <conditionalFormatting sqref="AR205 AX205 AU205 BF205 BI205 BL205">
    <cfRule type="containsText" dxfId="264" priority="284" operator="containsText" text="Afectat sau NU?">
      <formula>NOT(ISERROR(SEARCH("Afectat sau NU?",AR205)))</formula>
    </cfRule>
  </conditionalFormatting>
  <conditionalFormatting sqref="U168">
    <cfRule type="expression" dxfId="263" priority="283">
      <formula>IF(LEFT($AC168,9)="Efectuată",1,0)</formula>
    </cfRule>
  </conditionalFormatting>
  <conditionalFormatting sqref="AC168">
    <cfRule type="expression" dxfId="262" priority="282">
      <formula>IF(LEFT($AC168,9)="Efectuată",1,0)</formula>
    </cfRule>
  </conditionalFormatting>
  <conditionalFormatting sqref="A206:S206 V206:AB206 AD206">
    <cfRule type="expression" dxfId="261" priority="281">
      <formula>IF(LEFT($AC206,9)="Efectuată",1,0)</formula>
    </cfRule>
  </conditionalFormatting>
  <conditionalFormatting sqref="BA206">
    <cfRule type="expression" dxfId="260" priority="280">
      <formula>IF(AND(ISNUMBER($AX206),$AX206&gt;24),1,0)</formula>
    </cfRule>
  </conditionalFormatting>
  <conditionalFormatting sqref="AR206:AZ206 BF206:BP206">
    <cfRule type="expression" dxfId="259" priority="279">
      <formula>_xlfn.ISFORMULA(AR206)</formula>
    </cfRule>
  </conditionalFormatting>
  <conditionalFormatting sqref="AR206 AX206 AU206 BF206 BI206 BL206">
    <cfRule type="containsText" dxfId="258" priority="278" operator="containsText" text="Afectat sau NU?">
      <formula>NOT(ISERROR(SEARCH("Afectat sau NU?",AR206)))</formula>
    </cfRule>
  </conditionalFormatting>
  <conditionalFormatting sqref="T206">
    <cfRule type="expression" dxfId="257" priority="277">
      <formula>IF(LEFT($AC206,9)="Efectuată",1,0)</formula>
    </cfRule>
  </conditionalFormatting>
  <conditionalFormatting sqref="U206">
    <cfRule type="expression" dxfId="256" priority="276">
      <formula>IF(LEFT($AC206,9)="Efectuată",1,0)</formula>
    </cfRule>
  </conditionalFormatting>
  <conditionalFormatting sqref="AC206">
    <cfRule type="expression" dxfId="255" priority="275">
      <formula>IF(LEFT($AC206,9)="Efectuată",1,0)</formula>
    </cfRule>
  </conditionalFormatting>
  <conditionalFormatting sqref="A207:S207 V207:AB207 AD207">
    <cfRule type="expression" dxfId="254" priority="274">
      <formula>IF(LEFT($AC207,9)="Efectuată",1,0)</formula>
    </cfRule>
  </conditionalFormatting>
  <conditionalFormatting sqref="BA207">
    <cfRule type="expression" dxfId="253" priority="273">
      <formula>IF(AND(ISNUMBER($AX207),$AX207&gt;24),1,0)</formula>
    </cfRule>
  </conditionalFormatting>
  <conditionalFormatting sqref="AR207:AZ207 BF207:BP207">
    <cfRule type="expression" dxfId="252" priority="272">
      <formula>_xlfn.ISFORMULA(AR207)</formula>
    </cfRule>
  </conditionalFormatting>
  <conditionalFormatting sqref="AR207 AX207 AU207 BF207 BI207 BL207">
    <cfRule type="containsText" dxfId="251" priority="271" operator="containsText" text="Afectat sau NU?">
      <formula>NOT(ISERROR(SEARCH("Afectat sau NU?",AR207)))</formula>
    </cfRule>
  </conditionalFormatting>
  <conditionalFormatting sqref="T207">
    <cfRule type="expression" dxfId="250" priority="270">
      <formula>IF(LEFT($AC207,9)="Efectuată",1,0)</formula>
    </cfRule>
  </conditionalFormatting>
  <conditionalFormatting sqref="U207">
    <cfRule type="expression" dxfId="249" priority="267">
      <formula>IF(LEFT($AC207,9)="Efectuată",1,0)</formula>
    </cfRule>
  </conditionalFormatting>
  <conditionalFormatting sqref="AC207">
    <cfRule type="expression" dxfId="248" priority="266">
      <formula>IF(LEFT($AC207,9)="Efectuată",1,0)</formula>
    </cfRule>
  </conditionalFormatting>
  <conditionalFormatting sqref="A208:S208 V208:AB208 AD208">
    <cfRule type="expression" dxfId="247" priority="265">
      <formula>IF(LEFT($AC208,9)="Efectuată",1,0)</formula>
    </cfRule>
  </conditionalFormatting>
  <conditionalFormatting sqref="BA208">
    <cfRule type="expression" dxfId="246" priority="264">
      <formula>IF(AND(ISNUMBER($AX208),$AX208&gt;24),1,0)</formula>
    </cfRule>
  </conditionalFormatting>
  <conditionalFormatting sqref="AR208:AZ208 BF208:BP208">
    <cfRule type="expression" dxfId="245" priority="263">
      <formula>_xlfn.ISFORMULA(AR208)</formula>
    </cfRule>
  </conditionalFormatting>
  <conditionalFormatting sqref="AR208 AX208 AU208 BF208 BI208 BL208">
    <cfRule type="containsText" dxfId="244" priority="262" operator="containsText" text="Afectat sau NU?">
      <formula>NOT(ISERROR(SEARCH("Afectat sau NU?",AR208)))</formula>
    </cfRule>
  </conditionalFormatting>
  <conditionalFormatting sqref="T208">
    <cfRule type="expression" dxfId="243" priority="261">
      <formula>IF(LEFT($AC208,9)="Efectuată",1,0)</formula>
    </cfRule>
  </conditionalFormatting>
  <conditionalFormatting sqref="U208">
    <cfRule type="expression" dxfId="242" priority="260">
      <formula>IF(LEFT($AC208,9)="Efectuată",1,0)</formula>
    </cfRule>
  </conditionalFormatting>
  <conditionalFormatting sqref="AC208">
    <cfRule type="expression" dxfId="241" priority="259">
      <formula>IF(LEFT($AC208,9)="Efectuată",1,0)</formula>
    </cfRule>
  </conditionalFormatting>
  <conditionalFormatting sqref="A210">
    <cfRule type="expression" dxfId="240" priority="258">
      <formula>IF(LEFT($AC210,9)="Efectuată",1,0)</formula>
    </cfRule>
  </conditionalFormatting>
  <conditionalFormatting sqref="A209">
    <cfRule type="expression" dxfId="239" priority="257">
      <formula>IF(LEFT($AC209,9)="Efectuată",1,0)</formula>
    </cfRule>
  </conditionalFormatting>
  <conditionalFormatting sqref="B209:AD209">
    <cfRule type="expression" dxfId="238" priority="256">
      <formula>IF(LEFT($AC209,9)="Efectuată",1,0)</formula>
    </cfRule>
  </conditionalFormatting>
  <conditionalFormatting sqref="BA209">
    <cfRule type="expression" dxfId="237" priority="255">
      <formula>IF(AND(ISNUMBER($AX209),$AX209&gt;24),1,0)</formula>
    </cfRule>
  </conditionalFormatting>
  <conditionalFormatting sqref="AR209:AZ209 BF209:BP209">
    <cfRule type="expression" dxfId="236" priority="254">
      <formula>_xlfn.ISFORMULA(AR209)</formula>
    </cfRule>
  </conditionalFormatting>
  <conditionalFormatting sqref="AR209 AX209 AU209 BF209 BI209 BL209">
    <cfRule type="containsText" dxfId="235" priority="253" operator="containsText" text="Afectat sau NU?">
      <formula>NOT(ISERROR(SEARCH("Afectat sau NU?",AR209)))</formula>
    </cfRule>
  </conditionalFormatting>
  <conditionalFormatting sqref="B210:AD210">
    <cfRule type="expression" dxfId="234" priority="252">
      <formula>IF(LEFT($AC210,9)="Efectuată",1,0)</formula>
    </cfRule>
  </conditionalFormatting>
  <conditionalFormatting sqref="BA210">
    <cfRule type="expression" dxfId="233" priority="251">
      <formula>IF(AND(ISNUMBER($AX210),$AX210&gt;24),1,0)</formula>
    </cfRule>
  </conditionalFormatting>
  <conditionalFormatting sqref="AR210:AZ210 BF210:BP210">
    <cfRule type="expression" dxfId="232" priority="250">
      <formula>_xlfn.ISFORMULA(AR210)</formula>
    </cfRule>
  </conditionalFormatting>
  <conditionalFormatting sqref="AR210 AX210 AU210 BF210 BI210 BL210">
    <cfRule type="containsText" dxfId="231" priority="249" operator="containsText" text="Afectat sau NU?">
      <formula>NOT(ISERROR(SEARCH("Afectat sau NU?",AR210)))</formula>
    </cfRule>
  </conditionalFormatting>
  <conditionalFormatting sqref="A211:A212">
    <cfRule type="expression" dxfId="230" priority="248">
      <formula>IF(LEFT($AC211,9)="Efectuată",1,0)</formula>
    </cfRule>
  </conditionalFormatting>
  <conditionalFormatting sqref="B211:AD212">
    <cfRule type="expression" dxfId="229" priority="247">
      <formula>IF(LEFT($AC211,9)="Efectuată",1,0)</formula>
    </cfRule>
  </conditionalFormatting>
  <conditionalFormatting sqref="BA211:BA212">
    <cfRule type="expression" dxfId="228" priority="246">
      <formula>IF(AND(ISNUMBER($AX211),$AX211&gt;24),1,0)</formula>
    </cfRule>
  </conditionalFormatting>
  <conditionalFormatting sqref="AR211:AZ212 BF211:BP212">
    <cfRule type="expression" dxfId="227" priority="245">
      <formula>_xlfn.ISFORMULA(AR211)</formula>
    </cfRule>
  </conditionalFormatting>
  <conditionalFormatting sqref="AR211:AR212 AX211:AX212 AU211:AU212 BF211:BF212 BI211:BI212 BL211:BL212">
    <cfRule type="containsText" dxfId="226" priority="244" operator="containsText" text="Afectat sau NU?">
      <formula>NOT(ISERROR(SEARCH("Afectat sau NU?",AR211)))</formula>
    </cfRule>
  </conditionalFormatting>
  <conditionalFormatting sqref="A213:S213 V213:AB213 AD213">
    <cfRule type="expression" dxfId="225" priority="243">
      <formula>IF(LEFT($AC213,9)="Efectuată",1,0)</formula>
    </cfRule>
  </conditionalFormatting>
  <conditionalFormatting sqref="BA213">
    <cfRule type="expression" dxfId="224" priority="242">
      <formula>IF(AND(ISNUMBER($AX213),$AX213&gt;24),1,0)</formula>
    </cfRule>
  </conditionalFormatting>
  <conditionalFormatting sqref="AR213:AZ213 BF213:BP213">
    <cfRule type="expression" dxfId="223" priority="241">
      <formula>_xlfn.ISFORMULA(AR213)</formula>
    </cfRule>
  </conditionalFormatting>
  <conditionalFormatting sqref="AR213 AX213 AU213 BF213 BI213 BL213">
    <cfRule type="containsText" dxfId="222" priority="240" operator="containsText" text="Afectat sau NU?">
      <formula>NOT(ISERROR(SEARCH("Afectat sau NU?",AR213)))</formula>
    </cfRule>
  </conditionalFormatting>
  <conditionalFormatting sqref="T213">
    <cfRule type="expression" dxfId="221" priority="239">
      <formula>IF(LEFT($AC213,9)="Efectuată",1,0)</formula>
    </cfRule>
  </conditionalFormatting>
  <conditionalFormatting sqref="AC213">
    <cfRule type="expression" dxfId="220" priority="237">
      <formula>IF(LEFT($AC213,9)="Efectuată",1,0)</formula>
    </cfRule>
  </conditionalFormatting>
  <conditionalFormatting sqref="U213">
    <cfRule type="expression" dxfId="219" priority="236">
      <formula>IF(LEFT($AC213,9)="Efectuată",1,0)</formula>
    </cfRule>
  </conditionalFormatting>
  <conditionalFormatting sqref="A214:S214 V214:AB214 AD214">
    <cfRule type="expression" dxfId="218" priority="235">
      <formula>IF(LEFT($AC214,9)="Efectuată",1,0)</formula>
    </cfRule>
  </conditionalFormatting>
  <conditionalFormatting sqref="BA214">
    <cfRule type="expression" dxfId="217" priority="234">
      <formula>IF(AND(ISNUMBER($AX214),$AX214&gt;24),1,0)</formula>
    </cfRule>
  </conditionalFormatting>
  <conditionalFormatting sqref="AR214:AZ214 BF214:BP214">
    <cfRule type="expression" dxfId="216" priority="233">
      <formula>_xlfn.ISFORMULA(AR214)</formula>
    </cfRule>
  </conditionalFormatting>
  <conditionalFormatting sqref="AR214 AX214 AU214 BF214 BI214 BL214">
    <cfRule type="containsText" dxfId="215" priority="232" operator="containsText" text="Afectat sau NU?">
      <formula>NOT(ISERROR(SEARCH("Afectat sau NU?",AR214)))</formula>
    </cfRule>
  </conditionalFormatting>
  <conditionalFormatting sqref="T214">
    <cfRule type="expression" dxfId="214" priority="231">
      <formula>IF(LEFT($AC214,9)="Efectuată",1,0)</formula>
    </cfRule>
  </conditionalFormatting>
  <conditionalFormatting sqref="AC214">
    <cfRule type="expression" dxfId="213" priority="230">
      <formula>IF(LEFT($AC214,9)="Efectuată",1,0)</formula>
    </cfRule>
  </conditionalFormatting>
  <conditionalFormatting sqref="U214">
    <cfRule type="expression" dxfId="212" priority="229">
      <formula>IF(LEFT($AC214,9)="Efectuată",1,0)</formula>
    </cfRule>
  </conditionalFormatting>
  <conditionalFormatting sqref="A215:S215 V215:AB215 AD215">
    <cfRule type="expression" dxfId="211" priority="228">
      <formula>IF(LEFT($AC215,9)="Efectuată",1,0)</formula>
    </cfRule>
  </conditionalFormatting>
  <conditionalFormatting sqref="BA215">
    <cfRule type="expression" dxfId="210" priority="227">
      <formula>IF(AND(ISNUMBER($AX215),$AX215&gt;24),1,0)</formula>
    </cfRule>
  </conditionalFormatting>
  <conditionalFormatting sqref="AR215:AZ215 BF215:BP215">
    <cfRule type="expression" dxfId="209" priority="226">
      <formula>_xlfn.ISFORMULA(AR215)</formula>
    </cfRule>
  </conditionalFormatting>
  <conditionalFormatting sqref="AR215 AX215 AU215 BF215 BI215 BL215">
    <cfRule type="containsText" dxfId="208" priority="225" operator="containsText" text="Afectat sau NU?">
      <formula>NOT(ISERROR(SEARCH("Afectat sau NU?",AR215)))</formula>
    </cfRule>
  </conditionalFormatting>
  <conditionalFormatting sqref="T215">
    <cfRule type="expression" dxfId="207" priority="224">
      <formula>IF(LEFT($AC215,9)="Efectuată",1,0)</formula>
    </cfRule>
  </conditionalFormatting>
  <conditionalFormatting sqref="AC215">
    <cfRule type="expression" dxfId="206" priority="223">
      <formula>IF(LEFT($AC215,9)="Efectuată",1,0)</formula>
    </cfRule>
  </conditionalFormatting>
  <conditionalFormatting sqref="U215">
    <cfRule type="expression" dxfId="205" priority="222">
      <formula>IF(LEFT($AC215,9)="Efectuată",1,0)</formula>
    </cfRule>
  </conditionalFormatting>
  <conditionalFormatting sqref="A216:S216 V216:AB216 AD216">
    <cfRule type="expression" dxfId="204" priority="221">
      <formula>IF(LEFT($AC216,9)="Efectuată",1,0)</formula>
    </cfRule>
  </conditionalFormatting>
  <conditionalFormatting sqref="BA216">
    <cfRule type="expression" dxfId="203" priority="220">
      <formula>IF(AND(ISNUMBER($AX216),$AX216&gt;24),1,0)</formula>
    </cfRule>
  </conditionalFormatting>
  <conditionalFormatting sqref="AR216:AZ216 BF216:BP216">
    <cfRule type="expression" dxfId="202" priority="219">
      <formula>_xlfn.ISFORMULA(AR216)</formula>
    </cfRule>
  </conditionalFormatting>
  <conditionalFormatting sqref="AR216 AX216 AU216 BF216 BI216 BL216">
    <cfRule type="containsText" dxfId="201" priority="218" operator="containsText" text="Afectat sau NU?">
      <formula>NOT(ISERROR(SEARCH("Afectat sau NU?",AR216)))</formula>
    </cfRule>
  </conditionalFormatting>
  <conditionalFormatting sqref="T216">
    <cfRule type="expression" dxfId="200" priority="217">
      <formula>IF(LEFT($AC216,9)="Efectuată",1,0)</formula>
    </cfRule>
  </conditionalFormatting>
  <conditionalFormatting sqref="AC216">
    <cfRule type="expression" dxfId="199" priority="216">
      <formula>IF(LEFT($AC216,9)="Efectuată",1,0)</formula>
    </cfRule>
  </conditionalFormatting>
  <conditionalFormatting sqref="U216">
    <cfRule type="expression" dxfId="198" priority="215">
      <formula>IF(LEFT($AC216,9)="Efectuată",1,0)</formula>
    </cfRule>
  </conditionalFormatting>
  <conditionalFormatting sqref="V217:AB217 AD217 A217:S217">
    <cfRule type="expression" dxfId="197" priority="214">
      <formula>IF(LEFT($AC217,9)="Efectuată",1,0)</formula>
    </cfRule>
  </conditionalFormatting>
  <conditionalFormatting sqref="BA217">
    <cfRule type="expression" dxfId="196" priority="213">
      <formula>IF(AND(ISNUMBER($AX217),$AX217&gt;24),1,0)</formula>
    </cfRule>
  </conditionalFormatting>
  <conditionalFormatting sqref="AR217:AZ217 BF217:BP217">
    <cfRule type="expression" dxfId="195" priority="212">
      <formula>_xlfn.ISFORMULA(AR217)</formula>
    </cfRule>
  </conditionalFormatting>
  <conditionalFormatting sqref="AR217 AX217 AU217 BF217 BI217 BL217">
    <cfRule type="containsText" dxfId="194" priority="211" operator="containsText" text="Afectat sau NU?">
      <formula>NOT(ISERROR(SEARCH("Afectat sau NU?",AR217)))</formula>
    </cfRule>
  </conditionalFormatting>
  <conditionalFormatting sqref="T217">
    <cfRule type="expression" dxfId="193" priority="210">
      <formula>IF(LEFT($AC217,9)="Efectuată",1,0)</formula>
    </cfRule>
  </conditionalFormatting>
  <conditionalFormatting sqref="AC217">
    <cfRule type="expression" dxfId="192" priority="209">
      <formula>IF(LEFT($AC217,9)="Efectuată",1,0)</formula>
    </cfRule>
  </conditionalFormatting>
  <conditionalFormatting sqref="U217">
    <cfRule type="expression" dxfId="191" priority="208">
      <formula>IF(LEFT($AC217,9)="Efectuată",1,0)</formula>
    </cfRule>
  </conditionalFormatting>
  <conditionalFormatting sqref="V218:AB218 AD218 A218:S218">
    <cfRule type="expression" dxfId="190" priority="207">
      <formula>IF(LEFT($AC218,9)="Efectuată",1,0)</formula>
    </cfRule>
  </conditionalFormatting>
  <conditionalFormatting sqref="BA218">
    <cfRule type="expression" dxfId="189" priority="206">
      <formula>IF(AND(ISNUMBER($AX218),$AX218&gt;24),1,0)</formula>
    </cfRule>
  </conditionalFormatting>
  <conditionalFormatting sqref="AR218:AZ218 BF218:BP218">
    <cfRule type="expression" dxfId="188" priority="205">
      <formula>_xlfn.ISFORMULA(AR218)</formula>
    </cfRule>
  </conditionalFormatting>
  <conditionalFormatting sqref="AR218 AX218 AU218 BF218 BI218 BL218">
    <cfRule type="containsText" dxfId="187" priority="204" operator="containsText" text="Afectat sau NU?">
      <formula>NOT(ISERROR(SEARCH("Afectat sau NU?",AR218)))</formula>
    </cfRule>
  </conditionalFormatting>
  <conditionalFormatting sqref="T218">
    <cfRule type="expression" dxfId="186" priority="203">
      <formula>IF(LEFT($AC218,9)="Efectuată",1,0)</formula>
    </cfRule>
  </conditionalFormatting>
  <conditionalFormatting sqref="AC218">
    <cfRule type="expression" dxfId="185" priority="202">
      <formula>IF(LEFT($AC218,9)="Efectuată",1,0)</formula>
    </cfRule>
  </conditionalFormatting>
  <conditionalFormatting sqref="U218">
    <cfRule type="expression" dxfId="184" priority="201">
      <formula>IF(LEFT($AC218,9)="Efectuată",1,0)</formula>
    </cfRule>
  </conditionalFormatting>
  <conditionalFormatting sqref="V219:AB219 AD219 A219:S219">
    <cfRule type="expression" dxfId="183" priority="200">
      <formula>IF(LEFT($AC219,9)="Efectuată",1,0)</formula>
    </cfRule>
  </conditionalFormatting>
  <conditionalFormatting sqref="BA219">
    <cfRule type="expression" dxfId="182" priority="199">
      <formula>IF(AND(ISNUMBER($AX219),$AX219&gt;24),1,0)</formula>
    </cfRule>
  </conditionalFormatting>
  <conditionalFormatting sqref="AR219:AZ219 BF219:BP219">
    <cfRule type="expression" dxfId="181" priority="198">
      <formula>_xlfn.ISFORMULA(AR219)</formula>
    </cfRule>
  </conditionalFormatting>
  <conditionalFormatting sqref="AR219 AX219 AU219 BF219 BI219 BL219">
    <cfRule type="containsText" dxfId="180" priority="197" operator="containsText" text="Afectat sau NU?">
      <formula>NOT(ISERROR(SEARCH("Afectat sau NU?",AR219)))</formula>
    </cfRule>
  </conditionalFormatting>
  <conditionalFormatting sqref="T219">
    <cfRule type="expression" dxfId="179" priority="196">
      <formula>IF(LEFT($AC219,9)="Efectuată",1,0)</formula>
    </cfRule>
  </conditionalFormatting>
  <conditionalFormatting sqref="AC219">
    <cfRule type="expression" dxfId="178" priority="195">
      <formula>IF(LEFT($AC219,9)="Efectuată",1,0)</formula>
    </cfRule>
  </conditionalFormatting>
  <conditionalFormatting sqref="U219">
    <cfRule type="expression" dxfId="177" priority="194">
      <formula>IF(LEFT($AC219,9)="Efectuată",1,0)</formula>
    </cfRule>
  </conditionalFormatting>
  <conditionalFormatting sqref="V220:AB220 AD220 A220:S220">
    <cfRule type="expression" dxfId="176" priority="193">
      <formula>IF(LEFT($AC220,9)="Efectuată",1,0)</formula>
    </cfRule>
  </conditionalFormatting>
  <conditionalFormatting sqref="BA220">
    <cfRule type="expression" dxfId="175" priority="192">
      <formula>IF(AND(ISNUMBER($AX220),$AX220&gt;24),1,0)</formula>
    </cfRule>
  </conditionalFormatting>
  <conditionalFormatting sqref="AR220:AZ220 BF220:BP220">
    <cfRule type="expression" dxfId="174" priority="191">
      <formula>_xlfn.ISFORMULA(AR220)</formula>
    </cfRule>
  </conditionalFormatting>
  <conditionalFormatting sqref="AR220 AX220 AU220 BF220 BI220 BL220">
    <cfRule type="containsText" dxfId="173" priority="190" operator="containsText" text="Afectat sau NU?">
      <formula>NOT(ISERROR(SEARCH("Afectat sau NU?",AR220)))</formula>
    </cfRule>
  </conditionalFormatting>
  <conditionalFormatting sqref="T220">
    <cfRule type="expression" dxfId="172" priority="189">
      <formula>IF(LEFT($AC220,9)="Efectuată",1,0)</formula>
    </cfRule>
  </conditionalFormatting>
  <conditionalFormatting sqref="AC220">
    <cfRule type="expression" dxfId="171" priority="188">
      <formula>IF(LEFT($AC220,9)="Efectuată",1,0)</formula>
    </cfRule>
  </conditionalFormatting>
  <conditionalFormatting sqref="U220">
    <cfRule type="expression" dxfId="170" priority="187">
      <formula>IF(LEFT($AC220,9)="Efectuată",1,0)</formula>
    </cfRule>
  </conditionalFormatting>
  <conditionalFormatting sqref="U154">
    <cfRule type="expression" dxfId="169" priority="186">
      <formula>IF(LEFT($AC154,9)="Efectuată",1,0)</formula>
    </cfRule>
  </conditionalFormatting>
  <conditionalFormatting sqref="V221:AB221 AD221 A221:S221">
    <cfRule type="expression" dxfId="168" priority="185">
      <formula>IF(LEFT($AC221,9)="Efectuată",1,0)</formula>
    </cfRule>
  </conditionalFormatting>
  <conditionalFormatting sqref="BA221">
    <cfRule type="expression" dxfId="167" priority="184">
      <formula>IF(AND(ISNUMBER($AX221),$AX221&gt;24),1,0)</formula>
    </cfRule>
  </conditionalFormatting>
  <conditionalFormatting sqref="AR221:AZ221 BF221:BP221">
    <cfRule type="expression" dxfId="166" priority="183">
      <formula>_xlfn.ISFORMULA(AR221)</formula>
    </cfRule>
  </conditionalFormatting>
  <conditionalFormatting sqref="AR221 AX221 AU221 BF221 BI221 BL221">
    <cfRule type="containsText" dxfId="165" priority="182" operator="containsText" text="Afectat sau NU?">
      <formula>NOT(ISERROR(SEARCH("Afectat sau NU?",AR221)))</formula>
    </cfRule>
  </conditionalFormatting>
  <conditionalFormatting sqref="T221">
    <cfRule type="expression" dxfId="164" priority="181">
      <formula>IF(LEFT($AC221,9)="Efectuată",1,0)</formula>
    </cfRule>
  </conditionalFormatting>
  <conditionalFormatting sqref="AC221">
    <cfRule type="expression" dxfId="163" priority="180">
      <formula>IF(LEFT($AC221,9)="Efectuată",1,0)</formula>
    </cfRule>
  </conditionalFormatting>
  <conditionalFormatting sqref="U221">
    <cfRule type="expression" dxfId="162" priority="179">
      <formula>IF(LEFT($AC221,9)="Efectuată",1,0)</formula>
    </cfRule>
  </conditionalFormatting>
  <conditionalFormatting sqref="V222:AB222 AD222 A222:S222">
    <cfRule type="expression" dxfId="161" priority="178">
      <formula>IF(LEFT($AC222,9)="Efectuată",1,0)</formula>
    </cfRule>
  </conditionalFormatting>
  <conditionalFormatting sqref="BA222">
    <cfRule type="expression" dxfId="160" priority="177">
      <formula>IF(AND(ISNUMBER($AX222),$AX222&gt;24),1,0)</formula>
    </cfRule>
  </conditionalFormatting>
  <conditionalFormatting sqref="AR222:AZ222 BF222:BP222">
    <cfRule type="expression" dxfId="159" priority="176">
      <formula>_xlfn.ISFORMULA(AR222)</formula>
    </cfRule>
  </conditionalFormatting>
  <conditionalFormatting sqref="AR222 AX222 AU222 BF222 BI222 BL222">
    <cfRule type="containsText" dxfId="158" priority="175" operator="containsText" text="Afectat sau NU?">
      <formula>NOT(ISERROR(SEARCH("Afectat sau NU?",AR222)))</formula>
    </cfRule>
  </conditionalFormatting>
  <conditionalFormatting sqref="T222">
    <cfRule type="expression" dxfId="157" priority="174">
      <formula>IF(LEFT($AC222,9)="Efectuată",1,0)</formula>
    </cfRule>
  </conditionalFormatting>
  <conditionalFormatting sqref="AC222">
    <cfRule type="expression" dxfId="156" priority="173">
      <formula>IF(LEFT($AC222,9)="Efectuată",1,0)</formula>
    </cfRule>
  </conditionalFormatting>
  <conditionalFormatting sqref="U222">
    <cfRule type="expression" dxfId="155" priority="172">
      <formula>IF(LEFT($AC222,9)="Efectuată",1,0)</formula>
    </cfRule>
  </conditionalFormatting>
  <conditionalFormatting sqref="V223:AB223 AD223 A223:S223">
    <cfRule type="expression" dxfId="154" priority="171">
      <formula>IF(LEFT($AC223,9)="Efectuată",1,0)</formula>
    </cfRule>
  </conditionalFormatting>
  <conditionalFormatting sqref="BA223">
    <cfRule type="expression" dxfId="153" priority="170">
      <formula>IF(AND(ISNUMBER($AX223),$AX223&gt;24),1,0)</formula>
    </cfRule>
  </conditionalFormatting>
  <conditionalFormatting sqref="AR223:AZ223 BF223:BP223">
    <cfRule type="expression" dxfId="152" priority="169">
      <formula>_xlfn.ISFORMULA(AR223)</formula>
    </cfRule>
  </conditionalFormatting>
  <conditionalFormatting sqref="AR223 AX223 AU223 BF223 BI223 BL223">
    <cfRule type="containsText" dxfId="151" priority="168" operator="containsText" text="Afectat sau NU?">
      <formula>NOT(ISERROR(SEARCH("Afectat sau NU?",AR223)))</formula>
    </cfRule>
  </conditionalFormatting>
  <conditionalFormatting sqref="T223">
    <cfRule type="expression" dxfId="150" priority="167">
      <formula>IF(LEFT($AC223,9)="Efectuată",1,0)</formula>
    </cfRule>
  </conditionalFormatting>
  <conditionalFormatting sqref="AC223">
    <cfRule type="expression" dxfId="149" priority="166">
      <formula>IF(LEFT($AC223,9)="Efectuată",1,0)</formula>
    </cfRule>
  </conditionalFormatting>
  <conditionalFormatting sqref="U223">
    <cfRule type="expression" dxfId="148" priority="165">
      <formula>IF(LEFT($AC223,9)="Efectuată",1,0)</formula>
    </cfRule>
  </conditionalFormatting>
  <conditionalFormatting sqref="V224:AB224 AD224 A224:S224">
    <cfRule type="expression" dxfId="147" priority="157">
      <formula>IF(LEFT($AC224,9)="Efectuată",1,0)</formula>
    </cfRule>
  </conditionalFormatting>
  <conditionalFormatting sqref="BA224">
    <cfRule type="expression" dxfId="146" priority="156">
      <formula>IF(AND(ISNUMBER($AX224),$AX224&gt;24),1,0)</formula>
    </cfRule>
  </conditionalFormatting>
  <conditionalFormatting sqref="AR224:AZ224 BF224:BP224">
    <cfRule type="expression" dxfId="145" priority="155">
      <formula>_xlfn.ISFORMULA(AR224)</formula>
    </cfRule>
  </conditionalFormatting>
  <conditionalFormatting sqref="AR224 AX224 AU224 BF224 BI224 BL224">
    <cfRule type="containsText" dxfId="144" priority="154" operator="containsText" text="Afectat sau NU?">
      <formula>NOT(ISERROR(SEARCH("Afectat sau NU?",AR224)))</formula>
    </cfRule>
  </conditionalFormatting>
  <conditionalFormatting sqref="T224">
    <cfRule type="expression" dxfId="143" priority="153">
      <formula>IF(LEFT($AC224,9)="Efectuată",1,0)</formula>
    </cfRule>
  </conditionalFormatting>
  <conditionalFormatting sqref="V225:W225 AD225 A225:S225 AB225">
    <cfRule type="expression" dxfId="142" priority="150">
      <formula>IF(LEFT($AC225,9)="Efectuată",1,0)</formula>
    </cfRule>
  </conditionalFormatting>
  <conditionalFormatting sqref="BA225">
    <cfRule type="expression" dxfId="141" priority="149">
      <formula>IF(AND(ISNUMBER($AX225),$AX225&gt;24),1,0)</formula>
    </cfRule>
  </conditionalFormatting>
  <conditionalFormatting sqref="AR225:AZ225 BF225:BP225">
    <cfRule type="expression" dxfId="140" priority="148">
      <formula>_xlfn.ISFORMULA(AR225)</formula>
    </cfRule>
  </conditionalFormatting>
  <conditionalFormatting sqref="AR225 AX225 AU225 BF225 BI225 BL225">
    <cfRule type="containsText" dxfId="139" priority="147" operator="containsText" text="Afectat sau NU?">
      <formula>NOT(ISERROR(SEARCH("Afectat sau NU?",AR225)))</formula>
    </cfRule>
  </conditionalFormatting>
  <conditionalFormatting sqref="T225">
    <cfRule type="expression" dxfId="138" priority="146">
      <formula>IF(LEFT($AC225,9)="Efectuată",1,0)</formula>
    </cfRule>
  </conditionalFormatting>
  <conditionalFormatting sqref="U225">
    <cfRule type="expression" dxfId="137" priority="144">
      <formula>IF(LEFT($AC225,9)="Efectuată",1,0)</formula>
    </cfRule>
  </conditionalFormatting>
  <conditionalFormatting sqref="X225:AA225">
    <cfRule type="expression" dxfId="136" priority="143">
      <formula>IF(LEFT($AC225,9)="Efectuată",1,0)</formula>
    </cfRule>
  </conditionalFormatting>
  <conditionalFormatting sqref="U224">
    <cfRule type="expression" dxfId="135" priority="142">
      <formula>IF(LEFT($AC224,9)="Efectuată",1,0)</formula>
    </cfRule>
  </conditionalFormatting>
  <conditionalFormatting sqref="U179">
    <cfRule type="expression" dxfId="134" priority="141">
      <formula>IF(LEFT($AC179,9)="Efectuată",1,0)</formula>
    </cfRule>
  </conditionalFormatting>
  <conditionalFormatting sqref="AC224">
    <cfRule type="expression" dxfId="133" priority="140">
      <formula>IF(LEFT($AC224,9)="Efectuată",1,0)</formula>
    </cfRule>
  </conditionalFormatting>
  <conditionalFormatting sqref="AC225">
    <cfRule type="expression" dxfId="132" priority="139">
      <formula>IF(LEFT($AC225,9)="Efectuată",1,0)</formula>
    </cfRule>
  </conditionalFormatting>
  <conditionalFormatting sqref="V226:W226 AD226 A226:C226 AB226 E226:S226">
    <cfRule type="expression" dxfId="131" priority="138">
      <formula>IF(LEFT($AC226,9)="Efectuată",1,0)</formula>
    </cfRule>
  </conditionalFormatting>
  <conditionalFormatting sqref="BA226">
    <cfRule type="expression" dxfId="130" priority="137">
      <formula>IF(AND(ISNUMBER($AX226),$AX226&gt;24),1,0)</formula>
    </cfRule>
  </conditionalFormatting>
  <conditionalFormatting sqref="AR226:AZ226 BF226:BP226">
    <cfRule type="expression" dxfId="129" priority="136">
      <formula>_xlfn.ISFORMULA(AR226)</formula>
    </cfRule>
  </conditionalFormatting>
  <conditionalFormatting sqref="AR226 AX226 AU226 BF226 BI226 BL226">
    <cfRule type="containsText" dxfId="128" priority="135" operator="containsText" text="Afectat sau NU?">
      <formula>NOT(ISERROR(SEARCH("Afectat sau NU?",AR226)))</formula>
    </cfRule>
  </conditionalFormatting>
  <conditionalFormatting sqref="T226">
    <cfRule type="expression" dxfId="127" priority="134">
      <formula>IF(LEFT($AC226,9)="Efectuată",1,0)</formula>
    </cfRule>
  </conditionalFormatting>
  <conditionalFormatting sqref="X226:AA226">
    <cfRule type="expression" dxfId="126" priority="132">
      <formula>IF(LEFT($AC226,9)="Efectuată",1,0)</formula>
    </cfRule>
  </conditionalFormatting>
  <conditionalFormatting sqref="D226">
    <cfRule type="expression" dxfId="125" priority="130">
      <formula>IF(LEFT($AC226,9)="Efectuată",1,0)</formula>
    </cfRule>
  </conditionalFormatting>
  <conditionalFormatting sqref="V227:W227 AD227 A227:C227 AB227 E227:S227">
    <cfRule type="expression" dxfId="124" priority="129">
      <formula>IF(LEFT($AC227,9)="Efectuată",1,0)</formula>
    </cfRule>
  </conditionalFormatting>
  <conditionalFormatting sqref="BA227">
    <cfRule type="expression" dxfId="123" priority="128">
      <formula>IF(AND(ISNUMBER($AX227),$AX227&gt;24),1,0)</formula>
    </cfRule>
  </conditionalFormatting>
  <conditionalFormatting sqref="AR227:AZ227 BF227:BP227">
    <cfRule type="expression" dxfId="122" priority="127">
      <formula>_xlfn.ISFORMULA(AR227)</formula>
    </cfRule>
  </conditionalFormatting>
  <conditionalFormatting sqref="AR227 AX227 AU227 BF227 BI227 BL227">
    <cfRule type="containsText" dxfId="121" priority="126" operator="containsText" text="Afectat sau NU?">
      <formula>NOT(ISERROR(SEARCH("Afectat sau NU?",AR227)))</formula>
    </cfRule>
  </conditionalFormatting>
  <conditionalFormatting sqref="T227">
    <cfRule type="expression" dxfId="120" priority="125">
      <formula>IF(LEFT($AC227,9)="Efectuată",1,0)</formula>
    </cfRule>
  </conditionalFormatting>
  <conditionalFormatting sqref="X227:AA227">
    <cfRule type="expression" dxfId="119" priority="123">
      <formula>IF(LEFT($AC227,9)="Efectuată",1,0)</formula>
    </cfRule>
  </conditionalFormatting>
  <conditionalFormatting sqref="D227">
    <cfRule type="expression" dxfId="118" priority="121">
      <formula>IF(LEFT($AC227,9)="Efectuată",1,0)</formula>
    </cfRule>
  </conditionalFormatting>
  <conditionalFormatting sqref="V228:W228 AD228 A228:S228 AB228">
    <cfRule type="expression" dxfId="117" priority="120">
      <formula>IF(LEFT($AC228,9)="Efectuată",1,0)</formula>
    </cfRule>
  </conditionalFormatting>
  <conditionalFormatting sqref="BA228">
    <cfRule type="expression" dxfId="116" priority="119">
      <formula>IF(AND(ISNUMBER($AX228),$AX228&gt;24),1,0)</formula>
    </cfRule>
  </conditionalFormatting>
  <conditionalFormatting sqref="AR228:AZ228 BF228:BP228">
    <cfRule type="expression" dxfId="115" priority="118">
      <formula>_xlfn.ISFORMULA(AR228)</formula>
    </cfRule>
  </conditionalFormatting>
  <conditionalFormatting sqref="AR228 AX228 AU228 BF228 BI228 BL228">
    <cfRule type="containsText" dxfId="114" priority="117" operator="containsText" text="Afectat sau NU?">
      <formula>NOT(ISERROR(SEARCH("Afectat sau NU?",AR228)))</formula>
    </cfRule>
  </conditionalFormatting>
  <conditionalFormatting sqref="T228">
    <cfRule type="expression" dxfId="113" priority="116">
      <formula>IF(LEFT($AC228,9)="Efectuată",1,0)</formula>
    </cfRule>
  </conditionalFormatting>
  <conditionalFormatting sqref="U228">
    <cfRule type="expression" dxfId="112" priority="115">
      <formula>IF(LEFT($AC228,9)="Efectuată",1,0)</formula>
    </cfRule>
  </conditionalFormatting>
  <conditionalFormatting sqref="X228:AA228">
    <cfRule type="expression" dxfId="111" priority="114">
      <formula>IF(LEFT($AC228,9)="Efectuată",1,0)</formula>
    </cfRule>
  </conditionalFormatting>
  <conditionalFormatting sqref="U227">
    <cfRule type="expression" dxfId="110" priority="112">
      <formula>IF(LEFT($AC227,9)="Efectuată",1,0)</formula>
    </cfRule>
  </conditionalFormatting>
  <conditionalFormatting sqref="U226">
    <cfRule type="expression" dxfId="109" priority="111">
      <formula>IF(LEFT($AC226,9)="Efectuată",1,0)</formula>
    </cfRule>
  </conditionalFormatting>
  <conditionalFormatting sqref="AC226">
    <cfRule type="expression" dxfId="108" priority="110">
      <formula>IF(LEFT($AC226,9)="Efectuată",1,0)</formula>
    </cfRule>
  </conditionalFormatting>
  <conditionalFormatting sqref="AC227:AC228">
    <cfRule type="expression" dxfId="107" priority="109">
      <formula>IF(LEFT($AC227,9)="Efectuată",1,0)</formula>
    </cfRule>
  </conditionalFormatting>
  <conditionalFormatting sqref="V229:W229 AD229 A229:S229 AB229">
    <cfRule type="expression" dxfId="106" priority="108">
      <formula>IF(LEFT($AC229,9)="Efectuată",1,0)</formula>
    </cfRule>
  </conditionalFormatting>
  <conditionalFormatting sqref="BA229">
    <cfRule type="expression" dxfId="105" priority="107">
      <formula>IF(AND(ISNUMBER($AX229),$AX229&gt;24),1,0)</formula>
    </cfRule>
  </conditionalFormatting>
  <conditionalFormatting sqref="AR229:AZ229 BF229:BP229">
    <cfRule type="expression" dxfId="104" priority="106">
      <formula>_xlfn.ISFORMULA(AR229)</formula>
    </cfRule>
  </conditionalFormatting>
  <conditionalFormatting sqref="AR229 AX229 AU229 BF229 BI229 BL229">
    <cfRule type="containsText" dxfId="103" priority="105" operator="containsText" text="Afectat sau NU?">
      <formula>NOT(ISERROR(SEARCH("Afectat sau NU?",AR229)))</formula>
    </cfRule>
  </conditionalFormatting>
  <conditionalFormatting sqref="T229">
    <cfRule type="expression" dxfId="102" priority="104">
      <formula>IF(LEFT($AC229,9)="Efectuată",1,0)</formula>
    </cfRule>
  </conditionalFormatting>
  <conditionalFormatting sqref="U229">
    <cfRule type="expression" dxfId="101" priority="103">
      <formula>IF(LEFT($AC229,9)="Efectuată",1,0)</formula>
    </cfRule>
  </conditionalFormatting>
  <conditionalFormatting sqref="X229:AA229">
    <cfRule type="expression" dxfId="100" priority="102">
      <formula>IF(LEFT($AC229,9)="Efectuată",1,0)</formula>
    </cfRule>
  </conditionalFormatting>
  <conditionalFormatting sqref="AC229">
    <cfRule type="expression" dxfId="99" priority="101">
      <formula>IF(LEFT($AC229,9)="Efectuată",1,0)</formula>
    </cfRule>
  </conditionalFormatting>
  <conditionalFormatting sqref="V230:W230 AD230 A230:S230 AB230">
    <cfRule type="expression" dxfId="98" priority="100">
      <formula>IF(LEFT($AC230,9)="Efectuată",1,0)</formula>
    </cfRule>
  </conditionalFormatting>
  <conditionalFormatting sqref="BA230">
    <cfRule type="expression" dxfId="97" priority="99">
      <formula>IF(AND(ISNUMBER($AX230),$AX230&gt;24),1,0)</formula>
    </cfRule>
  </conditionalFormatting>
  <conditionalFormatting sqref="AR230:AZ230 BF230:BP230">
    <cfRule type="expression" dxfId="96" priority="98">
      <formula>_xlfn.ISFORMULA(AR230)</formula>
    </cfRule>
  </conditionalFormatting>
  <conditionalFormatting sqref="AR230 AX230 AU230 BF230 BI230 BL230">
    <cfRule type="containsText" dxfId="95" priority="97" operator="containsText" text="Afectat sau NU?">
      <formula>NOT(ISERROR(SEARCH("Afectat sau NU?",AR230)))</formula>
    </cfRule>
  </conditionalFormatting>
  <conditionalFormatting sqref="T230">
    <cfRule type="expression" dxfId="94" priority="96">
      <formula>IF(LEFT($AC230,9)="Efectuată",1,0)</formula>
    </cfRule>
  </conditionalFormatting>
  <conditionalFormatting sqref="U230">
    <cfRule type="expression" dxfId="93" priority="95">
      <formula>IF(LEFT($AC230,9)="Efectuată",1,0)</formula>
    </cfRule>
  </conditionalFormatting>
  <conditionalFormatting sqref="X230:AA230">
    <cfRule type="expression" dxfId="92" priority="94">
      <formula>IF(LEFT($AC230,9)="Efectuată",1,0)</formula>
    </cfRule>
  </conditionalFormatting>
  <conditionalFormatting sqref="AC230">
    <cfRule type="expression" dxfId="91" priority="93">
      <formula>IF(LEFT($AC230,9)="Efectuată",1,0)</formula>
    </cfRule>
  </conditionalFormatting>
  <conditionalFormatting sqref="V231:W231 AD231 A231:S231 AB231">
    <cfRule type="expression" dxfId="90" priority="92">
      <formula>IF(LEFT($AC231,9)="Efectuată",1,0)</formula>
    </cfRule>
  </conditionalFormatting>
  <conditionalFormatting sqref="BA231">
    <cfRule type="expression" dxfId="89" priority="91">
      <formula>IF(AND(ISNUMBER($AX231),$AX231&gt;24),1,0)</formula>
    </cfRule>
  </conditionalFormatting>
  <conditionalFormatting sqref="AR231:AZ231 BF231:BP231">
    <cfRule type="expression" dxfId="88" priority="90">
      <formula>_xlfn.ISFORMULA(AR231)</formula>
    </cfRule>
  </conditionalFormatting>
  <conditionalFormatting sqref="AR231 AX231 AU231 BF231 BI231 BL231">
    <cfRule type="containsText" dxfId="87" priority="89" operator="containsText" text="Afectat sau NU?">
      <formula>NOT(ISERROR(SEARCH("Afectat sau NU?",AR231)))</formula>
    </cfRule>
  </conditionalFormatting>
  <conditionalFormatting sqref="T231">
    <cfRule type="expression" dxfId="86" priority="88">
      <formula>IF(LEFT($AC231,9)="Efectuată",1,0)</formula>
    </cfRule>
  </conditionalFormatting>
  <conditionalFormatting sqref="U231">
    <cfRule type="expression" dxfId="85" priority="87">
      <formula>IF(LEFT($AC231,9)="Efectuată",1,0)</formula>
    </cfRule>
  </conditionalFormatting>
  <conditionalFormatting sqref="X231:AA231">
    <cfRule type="expression" dxfId="84" priority="86">
      <formula>IF(LEFT($AC231,9)="Efectuată",1,0)</formula>
    </cfRule>
  </conditionalFormatting>
  <conditionalFormatting sqref="AC231">
    <cfRule type="expression" dxfId="83" priority="85">
      <formula>IF(LEFT($AC231,9)="Efectuată",1,0)</formula>
    </cfRule>
  </conditionalFormatting>
  <conditionalFormatting sqref="V232:W232 AD232 A232:S232 AB232">
    <cfRule type="expression" dxfId="82" priority="84">
      <formula>IF(LEFT($AC232,9)="Efectuată",1,0)</formula>
    </cfRule>
  </conditionalFormatting>
  <conditionalFormatting sqref="BA232">
    <cfRule type="expression" dxfId="81" priority="83">
      <formula>IF(AND(ISNUMBER($AX232),$AX232&gt;24),1,0)</formula>
    </cfRule>
  </conditionalFormatting>
  <conditionalFormatting sqref="AR232:AZ232 BF232:BP232">
    <cfRule type="expression" dxfId="80" priority="82">
      <formula>_xlfn.ISFORMULA(AR232)</formula>
    </cfRule>
  </conditionalFormatting>
  <conditionalFormatting sqref="AR232 AX232 AU232 BF232 BI232 BL232">
    <cfRule type="containsText" dxfId="79" priority="81" operator="containsText" text="Afectat sau NU?">
      <formula>NOT(ISERROR(SEARCH("Afectat sau NU?",AR232)))</formula>
    </cfRule>
  </conditionalFormatting>
  <conditionalFormatting sqref="T232">
    <cfRule type="expression" dxfId="78" priority="80">
      <formula>IF(LEFT($AC232,9)="Efectuată",1,0)</formula>
    </cfRule>
  </conditionalFormatting>
  <conditionalFormatting sqref="U232">
    <cfRule type="expression" dxfId="77" priority="79">
      <formula>IF(LEFT($AC232,9)="Efectuată",1,0)</formula>
    </cfRule>
  </conditionalFormatting>
  <conditionalFormatting sqref="X232:AA232">
    <cfRule type="expression" dxfId="76" priority="78">
      <formula>IF(LEFT($AC232,9)="Efectuată",1,0)</formula>
    </cfRule>
  </conditionalFormatting>
  <conditionalFormatting sqref="AC232">
    <cfRule type="expression" dxfId="75" priority="77">
      <formula>IF(LEFT($AC232,9)="Efectuată",1,0)</formula>
    </cfRule>
  </conditionalFormatting>
  <conditionalFormatting sqref="V233:W233 AD233 A233:S233 AB233">
    <cfRule type="expression" dxfId="74" priority="76">
      <formula>IF(LEFT($AC233,9)="Efectuată",1,0)</formula>
    </cfRule>
  </conditionalFormatting>
  <conditionalFormatting sqref="BA233">
    <cfRule type="expression" dxfId="73" priority="75">
      <formula>IF(AND(ISNUMBER($AX233),$AX233&gt;24),1,0)</formula>
    </cfRule>
  </conditionalFormatting>
  <conditionalFormatting sqref="AR233:AZ233 BF233:BP233">
    <cfRule type="expression" dxfId="72" priority="74">
      <formula>_xlfn.ISFORMULA(AR233)</formula>
    </cfRule>
  </conditionalFormatting>
  <conditionalFormatting sqref="AR233 AX233 AU233 BF233 BI233 BL233">
    <cfRule type="containsText" dxfId="71" priority="73" operator="containsText" text="Afectat sau NU?">
      <formula>NOT(ISERROR(SEARCH("Afectat sau NU?",AR233)))</formula>
    </cfRule>
  </conditionalFormatting>
  <conditionalFormatting sqref="T233">
    <cfRule type="expression" dxfId="70" priority="72">
      <formula>IF(LEFT($AC233,9)="Efectuată",1,0)</formula>
    </cfRule>
  </conditionalFormatting>
  <conditionalFormatting sqref="U233">
    <cfRule type="expression" dxfId="69" priority="71">
      <formula>IF(LEFT($AC233,9)="Efectuată",1,0)</formula>
    </cfRule>
  </conditionalFormatting>
  <conditionalFormatting sqref="X233:AA233">
    <cfRule type="expression" dxfId="68" priority="70">
      <formula>IF(LEFT($AC233,9)="Efectuată",1,0)</formula>
    </cfRule>
  </conditionalFormatting>
  <conditionalFormatting sqref="AC233">
    <cfRule type="expression" dxfId="67" priority="69">
      <formula>IF(LEFT($AC233,9)="Efectuată",1,0)</formula>
    </cfRule>
  </conditionalFormatting>
  <conditionalFormatting sqref="V234:W234 AD234 A234:S234 AB234">
    <cfRule type="expression" dxfId="66" priority="68">
      <formula>IF(LEFT($AC234,9)="Efectuată",1,0)</formula>
    </cfRule>
  </conditionalFormatting>
  <conditionalFormatting sqref="BA234">
    <cfRule type="expression" dxfId="65" priority="67">
      <formula>IF(AND(ISNUMBER($AX234),$AX234&gt;24),1,0)</formula>
    </cfRule>
  </conditionalFormatting>
  <conditionalFormatting sqref="AR234:AZ234 BF234:BP234">
    <cfRule type="expression" dxfId="64" priority="66">
      <formula>_xlfn.ISFORMULA(AR234)</formula>
    </cfRule>
  </conditionalFormatting>
  <conditionalFormatting sqref="AR234 AX234 AU234 BF234 BI234 BL234">
    <cfRule type="containsText" dxfId="63" priority="65" operator="containsText" text="Afectat sau NU?">
      <formula>NOT(ISERROR(SEARCH("Afectat sau NU?",AR234)))</formula>
    </cfRule>
  </conditionalFormatting>
  <conditionalFormatting sqref="T234">
    <cfRule type="expression" dxfId="62" priority="64">
      <formula>IF(LEFT($AC234,9)="Efectuată",1,0)</formula>
    </cfRule>
  </conditionalFormatting>
  <conditionalFormatting sqref="U234">
    <cfRule type="expression" dxfId="61" priority="63">
      <formula>IF(LEFT($AC234,9)="Efectuată",1,0)</formula>
    </cfRule>
  </conditionalFormatting>
  <conditionalFormatting sqref="X234:AA234">
    <cfRule type="expression" dxfId="60" priority="62">
      <formula>IF(LEFT($AC234,9)="Efectuată",1,0)</formula>
    </cfRule>
  </conditionalFormatting>
  <conditionalFormatting sqref="AC234">
    <cfRule type="expression" dxfId="59" priority="61">
      <formula>IF(LEFT($AC234,9)="Efectuată",1,0)</formula>
    </cfRule>
  </conditionalFormatting>
  <conditionalFormatting sqref="V235:W235 AD235 A235:S235 AB235">
    <cfRule type="expression" dxfId="58" priority="60">
      <formula>IF(LEFT($AC235,9)="Efectuată",1,0)</formula>
    </cfRule>
  </conditionalFormatting>
  <conditionalFormatting sqref="BA235">
    <cfRule type="expression" dxfId="57" priority="59">
      <formula>IF(AND(ISNUMBER($AX235),$AX235&gt;24),1,0)</formula>
    </cfRule>
  </conditionalFormatting>
  <conditionalFormatting sqref="AR235:AZ235 BF235:BP235">
    <cfRule type="expression" dxfId="56" priority="58">
      <formula>_xlfn.ISFORMULA(AR235)</formula>
    </cfRule>
  </conditionalFormatting>
  <conditionalFormatting sqref="AR235 AX235 AU235 BF235 BI235 BL235">
    <cfRule type="containsText" dxfId="55" priority="57" operator="containsText" text="Afectat sau NU?">
      <formula>NOT(ISERROR(SEARCH("Afectat sau NU?",AR235)))</formula>
    </cfRule>
  </conditionalFormatting>
  <conditionalFormatting sqref="T235">
    <cfRule type="expression" dxfId="54" priority="56">
      <formula>IF(LEFT($AC235,9)="Efectuată",1,0)</formula>
    </cfRule>
  </conditionalFormatting>
  <conditionalFormatting sqref="U235">
    <cfRule type="expression" dxfId="53" priority="55">
      <formula>IF(LEFT($AC235,9)="Efectuată",1,0)</formula>
    </cfRule>
  </conditionalFormatting>
  <conditionalFormatting sqref="X235:AA235">
    <cfRule type="expression" dxfId="52" priority="54">
      <formula>IF(LEFT($AC235,9)="Efectuată",1,0)</formula>
    </cfRule>
  </conditionalFormatting>
  <conditionalFormatting sqref="AC235">
    <cfRule type="expression" dxfId="51" priority="53">
      <formula>IF(LEFT($AC235,9)="Efectuată",1,0)</formula>
    </cfRule>
  </conditionalFormatting>
  <conditionalFormatting sqref="V236:W236 AD236 A236:S236 AB236">
    <cfRule type="expression" dxfId="50" priority="52">
      <formula>IF(LEFT($AC236,9)="Efectuată",1,0)</formula>
    </cfRule>
  </conditionalFormatting>
  <conditionalFormatting sqref="BA236">
    <cfRule type="expression" dxfId="49" priority="51">
      <formula>IF(AND(ISNUMBER($AX236),$AX236&gt;24),1,0)</formula>
    </cfRule>
  </conditionalFormatting>
  <conditionalFormatting sqref="AR236:AZ236 BF236:BP236">
    <cfRule type="expression" dxfId="48" priority="50">
      <formula>_xlfn.ISFORMULA(AR236)</formula>
    </cfRule>
  </conditionalFormatting>
  <conditionalFormatting sqref="AR236 AX236 AU236 BF236 BI236 BL236">
    <cfRule type="containsText" dxfId="47" priority="49" operator="containsText" text="Afectat sau NU?">
      <formula>NOT(ISERROR(SEARCH("Afectat sau NU?",AR236)))</formula>
    </cfRule>
  </conditionalFormatting>
  <conditionalFormatting sqref="T236">
    <cfRule type="expression" dxfId="46" priority="48">
      <formula>IF(LEFT($AC236,9)="Efectuată",1,0)</formula>
    </cfRule>
  </conditionalFormatting>
  <conditionalFormatting sqref="U236">
    <cfRule type="expression" dxfId="45" priority="47">
      <formula>IF(LEFT($AC236,9)="Efectuată",1,0)</formula>
    </cfRule>
  </conditionalFormatting>
  <conditionalFormatting sqref="X236:AA236">
    <cfRule type="expression" dxfId="44" priority="46">
      <formula>IF(LEFT($AC236,9)="Efectuată",1,0)</formula>
    </cfRule>
  </conditionalFormatting>
  <conditionalFormatting sqref="AC236">
    <cfRule type="expression" dxfId="43" priority="45">
      <formula>IF(LEFT($AC236,9)="Efectuată",1,0)</formula>
    </cfRule>
  </conditionalFormatting>
  <conditionalFormatting sqref="A237:AD237">
    <cfRule type="expression" dxfId="42" priority="44">
      <formula>IF(LEFT($AC237,9)="Efectuată",1,0)</formula>
    </cfRule>
  </conditionalFormatting>
  <conditionalFormatting sqref="BA237">
    <cfRule type="expression" dxfId="41" priority="43">
      <formula>IF(AND(ISNUMBER($AX237),$AX237&gt;24),1,0)</formula>
    </cfRule>
  </conditionalFormatting>
  <conditionalFormatting sqref="AR237:AZ237 BF237:BP237">
    <cfRule type="expression" dxfId="40" priority="42">
      <formula>_xlfn.ISFORMULA(AR237)</formula>
    </cfRule>
  </conditionalFormatting>
  <conditionalFormatting sqref="AR237 AX237 AU237 BF237 BI237 BL237">
    <cfRule type="containsText" dxfId="39" priority="41" operator="containsText" text="Afectat sau NU?">
      <formula>NOT(ISERROR(SEARCH("Afectat sau NU?",AR237)))</formula>
    </cfRule>
  </conditionalFormatting>
  <conditionalFormatting sqref="A238:S238 V238:AB238 AD238">
    <cfRule type="expression" dxfId="38" priority="40">
      <formula>IF(LEFT($AC238,9)="Efectuată",1,0)</formula>
    </cfRule>
  </conditionalFormatting>
  <conditionalFormatting sqref="BA238">
    <cfRule type="expression" dxfId="37" priority="39">
      <formula>IF(AND(ISNUMBER($AX238),$AX238&gt;24),1,0)</formula>
    </cfRule>
  </conditionalFormatting>
  <conditionalFormatting sqref="AR238:AZ238 BF238:BP238">
    <cfRule type="expression" dxfId="36" priority="38">
      <formula>_xlfn.ISFORMULA(AR238)</formula>
    </cfRule>
  </conditionalFormatting>
  <conditionalFormatting sqref="AR238 AX238 AU238 BF238 BI238 BL238">
    <cfRule type="containsText" dxfId="35" priority="37" operator="containsText" text="Afectat sau NU?">
      <formula>NOT(ISERROR(SEARCH("Afectat sau NU?",AR238)))</formula>
    </cfRule>
  </conditionalFormatting>
  <conditionalFormatting sqref="T238">
    <cfRule type="expression" dxfId="34" priority="36">
      <formula>IF(LEFT($AC238,9)="Efectuată",1,0)</formula>
    </cfRule>
  </conditionalFormatting>
  <conditionalFormatting sqref="AC238">
    <cfRule type="expression" dxfId="33" priority="35">
      <formula>IF(LEFT($AC238,9)="Efectuată",1,0)</formula>
    </cfRule>
  </conditionalFormatting>
  <conditionalFormatting sqref="A239:S239 V239:AB239 AD239">
    <cfRule type="expression" dxfId="32" priority="33">
      <formula>IF(LEFT($AC239,9)="Efectuată",1,0)</formula>
    </cfRule>
  </conditionalFormatting>
  <conditionalFormatting sqref="BA239">
    <cfRule type="expression" dxfId="31" priority="32">
      <formula>IF(AND(ISNUMBER($AX239),$AX239&gt;24),1,0)</formula>
    </cfRule>
  </conditionalFormatting>
  <conditionalFormatting sqref="AR239:AZ239 BF239:BP239">
    <cfRule type="expression" dxfId="30" priority="31">
      <formula>_xlfn.ISFORMULA(AR239)</formula>
    </cfRule>
  </conditionalFormatting>
  <conditionalFormatting sqref="AR239 AX239 AU239 BF239 BI239 BL239">
    <cfRule type="containsText" dxfId="29" priority="30" operator="containsText" text="Afectat sau NU?">
      <formula>NOT(ISERROR(SEARCH("Afectat sau NU?",AR239)))</formula>
    </cfRule>
  </conditionalFormatting>
  <conditionalFormatting sqref="T239">
    <cfRule type="expression" dxfId="28" priority="29">
      <formula>IF(LEFT($AC239,9)="Efectuată",1,0)</formula>
    </cfRule>
  </conditionalFormatting>
  <conditionalFormatting sqref="AC239">
    <cfRule type="expression" dxfId="27" priority="28">
      <formula>IF(LEFT($AC239,9)="Efectuată",1,0)</formula>
    </cfRule>
  </conditionalFormatting>
  <conditionalFormatting sqref="U239">
    <cfRule type="expression" dxfId="26" priority="27">
      <formula>IF(LEFT($AC239,9)="Efectuată",1,0)</formula>
    </cfRule>
  </conditionalFormatting>
  <conditionalFormatting sqref="U238">
    <cfRule type="expression" dxfId="25" priority="26">
      <formula>IF(LEFT($AC238,9)="Efectuată",1,0)</formula>
    </cfRule>
  </conditionalFormatting>
  <conditionalFormatting sqref="V240:W240 AD240 A240:S240 AB240">
    <cfRule type="expression" dxfId="24" priority="25">
      <formula>IF(LEFT($AC240,9)="Efectuată",1,0)</formula>
    </cfRule>
  </conditionalFormatting>
  <conditionalFormatting sqref="BA240">
    <cfRule type="expression" dxfId="23" priority="24">
      <formula>IF(AND(ISNUMBER($AX240),$AX240&gt;24),1,0)</formula>
    </cfRule>
  </conditionalFormatting>
  <conditionalFormatting sqref="AR240:AZ240 BF240:BP240">
    <cfRule type="expression" dxfId="22" priority="23">
      <formula>_xlfn.ISFORMULA(AR240)</formula>
    </cfRule>
  </conditionalFormatting>
  <conditionalFormatting sqref="AR240 AX240 AU240 BF240 BI240 BL240">
    <cfRule type="containsText" dxfId="21" priority="22" operator="containsText" text="Afectat sau NU?">
      <formula>NOT(ISERROR(SEARCH("Afectat sau NU?",AR240)))</formula>
    </cfRule>
  </conditionalFormatting>
  <conditionalFormatting sqref="T240">
    <cfRule type="expression" dxfId="20" priority="21">
      <formula>IF(LEFT($AC240,9)="Efectuată",1,0)</formula>
    </cfRule>
  </conditionalFormatting>
  <conditionalFormatting sqref="U240">
    <cfRule type="expression" dxfId="19" priority="20">
      <formula>IF(LEFT($AC240,9)="Efectuată",1,0)</formula>
    </cfRule>
  </conditionalFormatting>
  <conditionalFormatting sqref="X240:AA240">
    <cfRule type="expression" dxfId="18" priority="19">
      <formula>IF(LEFT($AC240,9)="Efectuată",1,0)</formula>
    </cfRule>
  </conditionalFormatting>
  <conditionalFormatting sqref="AC240">
    <cfRule type="expression" dxfId="17" priority="18">
      <formula>IF(LEFT($AC240,9)="Efectuată",1,0)</formula>
    </cfRule>
  </conditionalFormatting>
  <conditionalFormatting sqref="V241:W241 AD241 A241:S241 AB241">
    <cfRule type="expression" dxfId="16" priority="17">
      <formula>IF(LEFT($AC241,9)="Efectuată",1,0)</formula>
    </cfRule>
  </conditionalFormatting>
  <conditionalFormatting sqref="BA241">
    <cfRule type="expression" dxfId="15" priority="16">
      <formula>IF(AND(ISNUMBER($AX241),$AX241&gt;24),1,0)</formula>
    </cfRule>
  </conditionalFormatting>
  <conditionalFormatting sqref="AR241:AZ241 BF241:BP241">
    <cfRule type="expression" dxfId="14" priority="15">
      <formula>_xlfn.ISFORMULA(AR241)</formula>
    </cfRule>
  </conditionalFormatting>
  <conditionalFormatting sqref="AR241 AX241 AU241 BF241 BI241 BL241">
    <cfRule type="containsText" dxfId="13" priority="14" operator="containsText" text="Afectat sau NU?">
      <formula>NOT(ISERROR(SEARCH("Afectat sau NU?",AR241)))</formula>
    </cfRule>
  </conditionalFormatting>
  <conditionalFormatting sqref="T241">
    <cfRule type="expression" dxfId="12" priority="13">
      <formula>IF(LEFT($AC241,9)="Efectuată",1,0)</formula>
    </cfRule>
  </conditionalFormatting>
  <conditionalFormatting sqref="U241">
    <cfRule type="expression" dxfId="11" priority="12">
      <formula>IF(LEFT($AC241,9)="Efectuată",1,0)</formula>
    </cfRule>
  </conditionalFormatting>
  <conditionalFormatting sqref="X241:AA241">
    <cfRule type="expression" dxfId="10" priority="11">
      <formula>IF(LEFT($AC241,9)="Efectuată",1,0)</formula>
    </cfRule>
  </conditionalFormatting>
  <conditionalFormatting sqref="AC241">
    <cfRule type="expression" dxfId="9" priority="10">
      <formula>IF(LEFT($AC241,9)="Efectuată",1,0)</formula>
    </cfRule>
  </conditionalFormatting>
  <conditionalFormatting sqref="V242:W242 AD242 A242:S242 AB242">
    <cfRule type="expression" dxfId="8" priority="9">
      <formula>IF(LEFT($AC242,9)="Efectuată",1,0)</formula>
    </cfRule>
  </conditionalFormatting>
  <conditionalFormatting sqref="BA242">
    <cfRule type="expression" dxfId="7" priority="8">
      <formula>IF(AND(ISNUMBER($AX242),$AX242&gt;24),1,0)</formula>
    </cfRule>
  </conditionalFormatting>
  <conditionalFormatting sqref="AR242:AZ242 BF242:BP242">
    <cfRule type="expression" dxfId="6" priority="7">
      <formula>_xlfn.ISFORMULA(AR242)</formula>
    </cfRule>
  </conditionalFormatting>
  <conditionalFormatting sqref="AR242 AX242 AU242 BF242 BI242 BL242">
    <cfRule type="containsText" dxfId="5" priority="6" operator="containsText" text="Afectat sau NU?">
      <formula>NOT(ISERROR(SEARCH("Afectat sau NU?",AR242)))</formula>
    </cfRule>
  </conditionalFormatting>
  <conditionalFormatting sqref="T242">
    <cfRule type="expression" dxfId="4" priority="5">
      <formula>IF(LEFT($AC242,9)="Efectuată",1,0)</formula>
    </cfRule>
  </conditionalFormatting>
  <conditionalFormatting sqref="X242:AA242">
    <cfRule type="expression" dxfId="2" priority="3">
      <formula>IF(LEFT($AC242,9)="Efectuată",1,0)</formula>
    </cfRule>
  </conditionalFormatting>
  <conditionalFormatting sqref="AC242">
    <cfRule type="expression" dxfId="1" priority="2">
      <formula>IF(LEFT($AC242,9)="Efectuată",1,0)</formula>
    </cfRule>
  </conditionalFormatting>
  <conditionalFormatting sqref="U242">
    <cfRule type="expression" dxfId="0" priority="1">
      <formula>IF(LEFT($AC242,9)="Efectuată",1,0)</formula>
    </cfRule>
  </conditionalFormatting>
  <pageMargins left="0.19" right="0.2" top="0.74803149606299213" bottom="0.28999999999999998" header="0.31496062992125984" footer="0.17"/>
  <pageSetup paperSize="9" scale="10" orientation="portrait" r:id="rId1"/>
  <colBreaks count="1" manualBreakCount="1">
    <brk id="56" max="1048575" man="1"/>
  </colBreaks>
  <ignoredErrors>
    <ignoredError sqref="A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2022-07-07T12:21:40Z</dcterms:modified>
</cp:coreProperties>
</file>