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codeName="{3D1A710C-6663-3D7B-7F91-EC182F24A4BC}"/>
  <workbookPr filterPrivacy="1" codeName="ThisWorkbook" defaultThemeVersion="124226"/>
  <xr:revisionPtr revIDLastSave="0" documentId="13_ncr:1_{A2908DC9-3CDE-454B-88A8-01D2C6FC5F4E}" xr6:coauthVersionLast="36" xr6:coauthVersionMax="36" xr10:uidLastSave="{00000000-0000-0000-0000-000000000000}"/>
  <workbookProtection workbookAlgorithmName="SHA-512" workbookHashValue="5YDycG10ts+jNDE/6uK3ysZyP2LDAZtbwW9Zal/VD0UIGnBMOX0lXvNFlYxHrnluJOADVfVsDvbJhvQPMIx4pg==" workbookSaltValue="UFsImjZpkRSea7qK8LHUMQ==" workbookSpinCount="100000" lockStructure="1"/>
  <bookViews>
    <workbookView xWindow="240" yWindow="105" windowWidth="14805" windowHeight="7890" xr2:uid="{00000000-000D-0000-FFFF-FFFF00000000}"/>
  </bookViews>
  <sheets>
    <sheet name="2020-2021" sheetId="1" r:id="rId1"/>
  </sheets>
  <definedNames>
    <definedName name="_xlnm._FilterDatabase" localSheetId="0" hidden="1">'2020-2021'!$A$14:$BV$109</definedName>
  </definedNames>
  <calcPr calcId="191029"/>
</workbook>
</file>

<file path=xl/calcChain.xml><?xml version="1.0" encoding="utf-8"?>
<calcChain xmlns="http://schemas.openxmlformats.org/spreadsheetml/2006/main">
  <c r="BN111" i="1" l="1"/>
  <c r="BM111" i="1"/>
  <c r="BL111" i="1"/>
  <c r="BK111" i="1"/>
  <c r="BJ111" i="1"/>
  <c r="BI111" i="1"/>
  <c r="BH111" i="1"/>
  <c r="BG111" i="1"/>
  <c r="BF111" i="1"/>
  <c r="AX111" i="1"/>
  <c r="AZ111" i="1" s="1"/>
  <c r="AW111" i="1"/>
  <c r="AU111" i="1"/>
  <c r="AV111" i="1" s="1"/>
  <c r="AT111" i="1"/>
  <c r="AR111" i="1"/>
  <c r="AS111" i="1" s="1"/>
  <c r="BN112" i="1"/>
  <c r="BM112" i="1"/>
  <c r="BL112" i="1"/>
  <c r="BK112" i="1"/>
  <c r="BJ112" i="1"/>
  <c r="BI112" i="1"/>
  <c r="BH112" i="1"/>
  <c r="BG112" i="1"/>
  <c r="BF112" i="1"/>
  <c r="AX112" i="1"/>
  <c r="AZ112" i="1" s="1"/>
  <c r="AW112" i="1"/>
  <c r="AU112" i="1"/>
  <c r="AV112" i="1" s="1"/>
  <c r="AT112" i="1"/>
  <c r="AR112" i="1"/>
  <c r="AS112" i="1" s="1"/>
  <c r="BN110" i="1"/>
  <c r="BM110" i="1"/>
  <c r="BL110" i="1"/>
  <c r="BK110" i="1"/>
  <c r="BJ110" i="1"/>
  <c r="BI110" i="1"/>
  <c r="BH110" i="1"/>
  <c r="BG110" i="1"/>
  <c r="BF110" i="1"/>
  <c r="AX110" i="1"/>
  <c r="AZ110" i="1" s="1"/>
  <c r="AW110" i="1"/>
  <c r="AU110" i="1"/>
  <c r="AV110" i="1" s="1"/>
  <c r="AT110" i="1"/>
  <c r="AR110" i="1"/>
  <c r="AS110" i="1" s="1"/>
  <c r="AY111" i="1" l="1"/>
  <c r="AY110" i="1"/>
  <c r="AY112" i="1"/>
  <c r="BN109" i="1"/>
  <c r="BM109" i="1"/>
  <c r="BL109" i="1"/>
  <c r="BK109" i="1"/>
  <c r="BJ109" i="1"/>
  <c r="BI109" i="1"/>
  <c r="BH109" i="1"/>
  <c r="BG109" i="1"/>
  <c r="BF109" i="1"/>
  <c r="AX109" i="1"/>
  <c r="AY109" i="1" s="1"/>
  <c r="AW109" i="1"/>
  <c r="AU109" i="1"/>
  <c r="AV109" i="1" s="1"/>
  <c r="AT109" i="1"/>
  <c r="AR109" i="1"/>
  <c r="AS109" i="1" s="1"/>
  <c r="BN108" i="1"/>
  <c r="BM108" i="1"/>
  <c r="BL108" i="1"/>
  <c r="BK108" i="1"/>
  <c r="BJ108" i="1"/>
  <c r="BI108" i="1"/>
  <c r="BH108" i="1"/>
  <c r="BG108" i="1"/>
  <c r="BF108" i="1"/>
  <c r="AX108" i="1"/>
  <c r="AZ108" i="1" s="1"/>
  <c r="AW108" i="1"/>
  <c r="AU108" i="1"/>
  <c r="AV108" i="1" s="1"/>
  <c r="AT108" i="1"/>
  <c r="AR108" i="1"/>
  <c r="AS108" i="1" s="1"/>
  <c r="AZ109" i="1" l="1"/>
  <c r="AY108" i="1"/>
  <c r="BN107" i="1"/>
  <c r="BM107" i="1"/>
  <c r="BL107" i="1"/>
  <c r="BK107" i="1"/>
  <c r="BJ107" i="1"/>
  <c r="BI107" i="1"/>
  <c r="BH107" i="1"/>
  <c r="BG107" i="1"/>
  <c r="BF107" i="1"/>
  <c r="AX107" i="1"/>
  <c r="AZ107" i="1" s="1"/>
  <c r="AW107" i="1"/>
  <c r="AU107" i="1"/>
  <c r="AV107" i="1" s="1"/>
  <c r="AT107" i="1"/>
  <c r="AR107" i="1"/>
  <c r="AS107" i="1" s="1"/>
  <c r="BN106" i="1"/>
  <c r="BM106" i="1"/>
  <c r="BL106" i="1"/>
  <c r="BK106" i="1"/>
  <c r="BJ106" i="1"/>
  <c r="BI106" i="1"/>
  <c r="BH106" i="1"/>
  <c r="BG106" i="1"/>
  <c r="BF106" i="1"/>
  <c r="AX106" i="1"/>
  <c r="AY106" i="1" s="1"/>
  <c r="AW106" i="1"/>
  <c r="AU106" i="1"/>
  <c r="AV106" i="1" s="1"/>
  <c r="AT106" i="1"/>
  <c r="AR106" i="1"/>
  <c r="AS106" i="1" s="1"/>
  <c r="BN105" i="1"/>
  <c r="BM105" i="1"/>
  <c r="BL105" i="1"/>
  <c r="BK105" i="1"/>
  <c r="BJ105" i="1"/>
  <c r="BI105" i="1"/>
  <c r="BH105" i="1"/>
  <c r="BG105" i="1"/>
  <c r="BF105" i="1"/>
  <c r="AX105" i="1"/>
  <c r="AZ105" i="1" s="1"/>
  <c r="AW105" i="1"/>
  <c r="AU105" i="1"/>
  <c r="AV105" i="1" s="1"/>
  <c r="AT105" i="1"/>
  <c r="AR105" i="1"/>
  <c r="AS105" i="1" s="1"/>
  <c r="AY107" i="1" l="1"/>
  <c r="AZ106" i="1"/>
  <c r="AY105" i="1"/>
  <c r="BN104" i="1"/>
  <c r="BM104" i="1"/>
  <c r="BL104" i="1"/>
  <c r="BK104" i="1"/>
  <c r="BJ104" i="1"/>
  <c r="BI104" i="1"/>
  <c r="BH104" i="1"/>
  <c r="BG104" i="1"/>
  <c r="BF104" i="1"/>
  <c r="AX104" i="1"/>
  <c r="AZ104" i="1" s="1"/>
  <c r="AW104" i="1"/>
  <c r="AU104" i="1"/>
  <c r="AV104" i="1" s="1"/>
  <c r="AT104" i="1"/>
  <c r="AR104" i="1"/>
  <c r="AS104" i="1" s="1"/>
  <c r="AY104" i="1" l="1"/>
  <c r="BN103" i="1"/>
  <c r="BM103" i="1"/>
  <c r="BL103" i="1"/>
  <c r="BK103" i="1"/>
  <c r="BJ103" i="1"/>
  <c r="BI103" i="1"/>
  <c r="BH103" i="1"/>
  <c r="BG103" i="1"/>
  <c r="BF103" i="1"/>
  <c r="AX103" i="1"/>
  <c r="AY103" i="1" s="1"/>
  <c r="AW103" i="1"/>
  <c r="AU103" i="1"/>
  <c r="AV103" i="1" s="1"/>
  <c r="AT103" i="1"/>
  <c r="AR103" i="1"/>
  <c r="AS103" i="1" s="1"/>
  <c r="AZ103" i="1" l="1"/>
  <c r="BN102" i="1"/>
  <c r="BM102" i="1"/>
  <c r="BL102" i="1"/>
  <c r="BK102" i="1"/>
  <c r="BJ102" i="1"/>
  <c r="BI102" i="1"/>
  <c r="BH102" i="1"/>
  <c r="BG102" i="1"/>
  <c r="BF102" i="1"/>
  <c r="AX102" i="1"/>
  <c r="AY102" i="1" s="1"/>
  <c r="AW102" i="1"/>
  <c r="AU102" i="1"/>
  <c r="AV102" i="1" s="1"/>
  <c r="AT102" i="1"/>
  <c r="AR102" i="1"/>
  <c r="AS102" i="1" s="1"/>
  <c r="AZ102" i="1" l="1"/>
  <c r="BN101" i="1"/>
  <c r="BM101" i="1"/>
  <c r="BL101" i="1"/>
  <c r="BK101" i="1"/>
  <c r="BJ101" i="1"/>
  <c r="BI101" i="1"/>
  <c r="BH101" i="1"/>
  <c r="BG101" i="1"/>
  <c r="BF101" i="1"/>
  <c r="AX101" i="1"/>
  <c r="AY101" i="1" s="1"/>
  <c r="AW101" i="1"/>
  <c r="AU101" i="1"/>
  <c r="AV101" i="1" s="1"/>
  <c r="AT101" i="1"/>
  <c r="AR101" i="1"/>
  <c r="AS101" i="1" s="1"/>
  <c r="AZ101" i="1" l="1"/>
  <c r="BN100" i="1"/>
  <c r="BM100" i="1"/>
  <c r="BL100" i="1"/>
  <c r="BK100" i="1"/>
  <c r="BJ100" i="1"/>
  <c r="BI100" i="1"/>
  <c r="BH100" i="1"/>
  <c r="BG100" i="1"/>
  <c r="BF100" i="1"/>
  <c r="AX100" i="1"/>
  <c r="AZ100" i="1" s="1"/>
  <c r="AW100" i="1"/>
  <c r="AU100" i="1"/>
  <c r="AV100" i="1" s="1"/>
  <c r="AT100" i="1"/>
  <c r="AR100" i="1"/>
  <c r="AS100" i="1" s="1"/>
  <c r="BN99" i="1"/>
  <c r="BM99" i="1"/>
  <c r="BL99" i="1"/>
  <c r="BK99" i="1"/>
  <c r="BJ99" i="1"/>
  <c r="BI99" i="1"/>
  <c r="BH99" i="1"/>
  <c r="BG99" i="1"/>
  <c r="BF99" i="1"/>
  <c r="AX99" i="1"/>
  <c r="AZ99" i="1" s="1"/>
  <c r="AW99" i="1"/>
  <c r="AU99" i="1"/>
  <c r="AV99" i="1" s="1"/>
  <c r="AT99" i="1"/>
  <c r="AR99" i="1"/>
  <c r="AS99" i="1" s="1"/>
  <c r="AY100" i="1" l="1"/>
  <c r="AY99" i="1"/>
  <c r="BN98" i="1"/>
  <c r="BM98" i="1"/>
  <c r="BL98" i="1"/>
  <c r="BK98" i="1"/>
  <c r="BJ98" i="1"/>
  <c r="BI98" i="1"/>
  <c r="BH98" i="1"/>
  <c r="BG98" i="1"/>
  <c r="BF98" i="1"/>
  <c r="AX98" i="1"/>
  <c r="AZ98" i="1" s="1"/>
  <c r="AW98" i="1"/>
  <c r="AU98" i="1"/>
  <c r="AV98" i="1" s="1"/>
  <c r="AT98" i="1"/>
  <c r="AR98" i="1"/>
  <c r="AS98" i="1" s="1"/>
  <c r="AY98" i="1" l="1"/>
  <c r="BN97" i="1"/>
  <c r="BM97" i="1"/>
  <c r="BL97" i="1"/>
  <c r="BK97" i="1"/>
  <c r="BJ97" i="1"/>
  <c r="BI97" i="1"/>
  <c r="BH97" i="1"/>
  <c r="BG97" i="1"/>
  <c r="BF97" i="1"/>
  <c r="AX97" i="1"/>
  <c r="AY97" i="1" s="1"/>
  <c r="AW97" i="1"/>
  <c r="AU97" i="1"/>
  <c r="AV97" i="1" s="1"/>
  <c r="AT97" i="1"/>
  <c r="AR97" i="1"/>
  <c r="AS97" i="1" s="1"/>
  <c r="AZ97" i="1" l="1"/>
  <c r="BN96" i="1"/>
  <c r="BM96" i="1"/>
  <c r="BL96" i="1"/>
  <c r="BK96" i="1"/>
  <c r="BJ96" i="1"/>
  <c r="BI96" i="1"/>
  <c r="BH96" i="1"/>
  <c r="BG96" i="1"/>
  <c r="BF96" i="1"/>
  <c r="AX96" i="1"/>
  <c r="AY96" i="1" s="1"/>
  <c r="AW96" i="1"/>
  <c r="AU96" i="1"/>
  <c r="AV96" i="1" s="1"/>
  <c r="AT96" i="1"/>
  <c r="AR96" i="1"/>
  <c r="AS96" i="1" s="1"/>
  <c r="BN95" i="1"/>
  <c r="BM95" i="1"/>
  <c r="BL95" i="1"/>
  <c r="BK95" i="1"/>
  <c r="BJ95" i="1"/>
  <c r="BI95" i="1"/>
  <c r="BH95" i="1"/>
  <c r="BG95" i="1"/>
  <c r="BF95" i="1"/>
  <c r="AX95" i="1"/>
  <c r="AY95" i="1" s="1"/>
  <c r="AW95" i="1"/>
  <c r="AU95" i="1"/>
  <c r="AV95" i="1" s="1"/>
  <c r="AT95" i="1"/>
  <c r="AR95" i="1"/>
  <c r="AS95" i="1" s="1"/>
  <c r="AZ96" i="1" l="1"/>
  <c r="AZ95" i="1"/>
  <c r="BN94" i="1"/>
  <c r="BM94" i="1"/>
  <c r="BL94" i="1"/>
  <c r="BK94" i="1"/>
  <c r="BJ94" i="1"/>
  <c r="BI94" i="1"/>
  <c r="BH94" i="1"/>
  <c r="BG94" i="1"/>
  <c r="BF94" i="1"/>
  <c r="AZ94" i="1"/>
  <c r="AY94" i="1"/>
  <c r="AX94" i="1"/>
  <c r="AW94" i="1"/>
  <c r="AV94" i="1"/>
  <c r="AU94" i="1"/>
  <c r="AT94" i="1"/>
  <c r="AS94" i="1"/>
  <c r="AR94" i="1"/>
  <c r="BN93" i="1" l="1"/>
  <c r="BM93" i="1"/>
  <c r="BL93" i="1"/>
  <c r="BK93" i="1"/>
  <c r="BJ93" i="1"/>
  <c r="BI93" i="1"/>
  <c r="BH93" i="1"/>
  <c r="BG93" i="1"/>
  <c r="BF93" i="1"/>
  <c r="AZ93" i="1"/>
  <c r="AY93" i="1"/>
  <c r="AX93" i="1"/>
  <c r="AW93" i="1"/>
  <c r="AV93" i="1"/>
  <c r="AU93" i="1"/>
  <c r="AT93" i="1"/>
  <c r="AS93" i="1"/>
  <c r="AR93" i="1"/>
  <c r="BN92" i="1"/>
  <c r="BM92" i="1"/>
  <c r="BL92" i="1"/>
  <c r="BK92" i="1"/>
  <c r="BJ92" i="1"/>
  <c r="BI92" i="1"/>
  <c r="BH92" i="1"/>
  <c r="BG92" i="1"/>
  <c r="BF92" i="1"/>
  <c r="AZ92" i="1"/>
  <c r="AY92" i="1"/>
  <c r="AX92" i="1"/>
  <c r="AW92" i="1"/>
  <c r="AV92" i="1"/>
  <c r="AU92" i="1"/>
  <c r="AT92" i="1"/>
  <c r="AS92" i="1"/>
  <c r="AR92" i="1"/>
  <c r="BN91" i="1"/>
  <c r="BM91" i="1"/>
  <c r="BL91" i="1"/>
  <c r="BK91" i="1"/>
  <c r="BJ91" i="1"/>
  <c r="BI91" i="1"/>
  <c r="BH91" i="1"/>
  <c r="BG91" i="1"/>
  <c r="BF91" i="1"/>
  <c r="AZ91" i="1"/>
  <c r="AY91" i="1"/>
  <c r="AX91" i="1"/>
  <c r="AW91" i="1"/>
  <c r="AV91" i="1"/>
  <c r="AU91" i="1"/>
  <c r="AT91" i="1"/>
  <c r="AS91" i="1"/>
  <c r="AR91" i="1"/>
  <c r="BN90" i="1"/>
  <c r="BM90" i="1"/>
  <c r="BL90" i="1"/>
  <c r="BK90" i="1"/>
  <c r="BJ90" i="1"/>
  <c r="BI90" i="1"/>
  <c r="BH90" i="1"/>
  <c r="BG90" i="1"/>
  <c r="BF90" i="1"/>
  <c r="AZ90" i="1"/>
  <c r="AY90" i="1"/>
  <c r="AX90" i="1"/>
  <c r="AW90" i="1"/>
  <c r="AV90" i="1"/>
  <c r="AU90" i="1"/>
  <c r="AT90" i="1"/>
  <c r="AS90" i="1"/>
  <c r="AR90" i="1"/>
  <c r="BN89" i="1"/>
  <c r="BM89" i="1"/>
  <c r="BL89" i="1"/>
  <c r="BK89" i="1"/>
  <c r="BJ89" i="1"/>
  <c r="BI89" i="1"/>
  <c r="BH89" i="1"/>
  <c r="BG89" i="1"/>
  <c r="BF89" i="1"/>
  <c r="AZ89" i="1"/>
  <c r="AY89" i="1"/>
  <c r="AX89" i="1"/>
  <c r="AW89" i="1"/>
  <c r="AV89" i="1"/>
  <c r="AU89" i="1"/>
  <c r="AT89" i="1"/>
  <c r="AS89" i="1"/>
  <c r="AR89" i="1"/>
  <c r="BN88" i="1"/>
  <c r="BM88" i="1"/>
  <c r="BL88" i="1"/>
  <c r="BK88" i="1"/>
  <c r="BJ88" i="1"/>
  <c r="BI88" i="1"/>
  <c r="BH88" i="1"/>
  <c r="BG88" i="1"/>
  <c r="BF88" i="1"/>
  <c r="AZ88" i="1"/>
  <c r="AY88" i="1"/>
  <c r="AX88" i="1"/>
  <c r="AW88" i="1"/>
  <c r="AV88" i="1"/>
  <c r="AU88" i="1"/>
  <c r="AT88" i="1"/>
  <c r="AS88" i="1"/>
  <c r="AR88" i="1"/>
  <c r="BN87" i="1"/>
  <c r="BM87" i="1"/>
  <c r="BL87" i="1"/>
  <c r="BK87" i="1"/>
  <c r="BJ87" i="1"/>
  <c r="BI87" i="1"/>
  <c r="BH87" i="1"/>
  <c r="BG87" i="1"/>
  <c r="BF87" i="1"/>
  <c r="AZ87" i="1"/>
  <c r="AY87" i="1"/>
  <c r="AX87" i="1"/>
  <c r="AW87" i="1"/>
  <c r="AV87" i="1"/>
  <c r="AU87" i="1"/>
  <c r="AT87" i="1"/>
  <c r="AS87" i="1"/>
  <c r="AR87" i="1"/>
  <c r="BN86" i="1"/>
  <c r="BM86" i="1"/>
  <c r="BL86" i="1"/>
  <c r="BK86" i="1"/>
  <c r="BJ86" i="1"/>
  <c r="BI86" i="1"/>
  <c r="BH86" i="1"/>
  <c r="BG86" i="1"/>
  <c r="BF86" i="1"/>
  <c r="AZ86" i="1"/>
  <c r="AY86" i="1"/>
  <c r="AX86" i="1"/>
  <c r="AW86" i="1"/>
  <c r="AV86" i="1"/>
  <c r="AU86" i="1"/>
  <c r="AT86" i="1"/>
  <c r="AS86" i="1"/>
  <c r="AR86" i="1"/>
  <c r="BN85" i="1"/>
  <c r="BM85" i="1"/>
  <c r="BL85" i="1"/>
  <c r="BK85" i="1"/>
  <c r="BJ85" i="1"/>
  <c r="BI85" i="1"/>
  <c r="BH85" i="1"/>
  <c r="BG85" i="1"/>
  <c r="BF85" i="1"/>
  <c r="AZ85" i="1"/>
  <c r="AY85" i="1"/>
  <c r="AX85" i="1"/>
  <c r="AW85" i="1"/>
  <c r="AV85" i="1"/>
  <c r="AU85" i="1"/>
  <c r="AT85" i="1"/>
  <c r="AS85" i="1"/>
  <c r="AR85" i="1"/>
  <c r="BN84" i="1"/>
  <c r="BM84" i="1"/>
  <c r="BL84" i="1"/>
  <c r="BK84" i="1"/>
  <c r="BJ84" i="1"/>
  <c r="BI84" i="1"/>
  <c r="BH84" i="1"/>
  <c r="BG84" i="1"/>
  <c r="BF84" i="1"/>
  <c r="AZ84" i="1"/>
  <c r="AY84" i="1"/>
  <c r="AX84" i="1"/>
  <c r="AW84" i="1"/>
  <c r="AV84" i="1"/>
  <c r="AU84" i="1"/>
  <c r="AT84" i="1"/>
  <c r="AS84" i="1"/>
  <c r="AR84" i="1"/>
  <c r="BN83" i="1"/>
  <c r="BM83" i="1"/>
  <c r="BL83" i="1"/>
  <c r="BK83" i="1"/>
  <c r="BJ83" i="1"/>
  <c r="BI83" i="1"/>
  <c r="BH83" i="1"/>
  <c r="BG83" i="1"/>
  <c r="BF83" i="1"/>
  <c r="AZ83" i="1"/>
  <c r="AY83" i="1"/>
  <c r="AX83" i="1"/>
  <c r="AW83" i="1"/>
  <c r="AV83" i="1"/>
  <c r="AU83" i="1"/>
  <c r="AT83" i="1"/>
  <c r="AS83" i="1"/>
  <c r="AR83" i="1"/>
  <c r="BN82" i="1"/>
  <c r="BM82" i="1"/>
  <c r="BL82" i="1"/>
  <c r="BK82" i="1"/>
  <c r="BJ82" i="1"/>
  <c r="BI82" i="1"/>
  <c r="BH82" i="1"/>
  <c r="BG82" i="1"/>
  <c r="BF82" i="1"/>
  <c r="AZ82" i="1"/>
  <c r="AY82" i="1"/>
  <c r="AX82" i="1"/>
  <c r="AW82" i="1"/>
  <c r="AV82" i="1"/>
  <c r="AU82" i="1"/>
  <c r="AT82" i="1"/>
  <c r="AS82" i="1"/>
  <c r="AR82" i="1"/>
  <c r="BN81" i="1"/>
  <c r="BM81" i="1"/>
  <c r="BL81" i="1"/>
  <c r="BK81" i="1"/>
  <c r="BJ81" i="1"/>
  <c r="BI81" i="1"/>
  <c r="BH81" i="1"/>
  <c r="BG81" i="1"/>
  <c r="BF81" i="1"/>
  <c r="AZ81" i="1"/>
  <c r="AY81" i="1"/>
  <c r="AX81" i="1"/>
  <c r="AW81" i="1"/>
  <c r="AV81" i="1"/>
  <c r="AU81" i="1"/>
  <c r="AT81" i="1"/>
  <c r="AS81" i="1"/>
  <c r="AR81" i="1"/>
  <c r="BN80" i="1"/>
  <c r="BM80" i="1"/>
  <c r="BL80" i="1"/>
  <c r="BK80" i="1"/>
  <c r="BJ80" i="1"/>
  <c r="BI80" i="1"/>
  <c r="BH80" i="1"/>
  <c r="BG80" i="1"/>
  <c r="BF80" i="1"/>
  <c r="AZ80" i="1"/>
  <c r="AY80" i="1"/>
  <c r="AX80" i="1"/>
  <c r="AW80" i="1"/>
  <c r="AV80" i="1"/>
  <c r="AU80" i="1"/>
  <c r="AT80" i="1"/>
  <c r="AS80" i="1"/>
  <c r="AR80" i="1"/>
  <c r="BN79" i="1"/>
  <c r="BM79" i="1"/>
  <c r="BL79" i="1"/>
  <c r="BK79" i="1"/>
  <c r="BJ79" i="1"/>
  <c r="BI79" i="1"/>
  <c r="BH79" i="1"/>
  <c r="BG79" i="1"/>
  <c r="BF79" i="1"/>
  <c r="AZ79" i="1"/>
  <c r="AY79" i="1"/>
  <c r="AX79" i="1"/>
  <c r="AW79" i="1"/>
  <c r="AV79" i="1"/>
  <c r="AU79" i="1"/>
  <c r="AT79" i="1"/>
  <c r="AS79" i="1"/>
  <c r="AR79" i="1"/>
  <c r="BN78" i="1"/>
  <c r="BM78" i="1"/>
  <c r="BL78" i="1"/>
  <c r="BK78" i="1"/>
  <c r="BJ78" i="1"/>
  <c r="BI78" i="1"/>
  <c r="BH78" i="1"/>
  <c r="BG78" i="1"/>
  <c r="BF78" i="1"/>
  <c r="AZ78" i="1"/>
  <c r="AY78" i="1"/>
  <c r="AX78" i="1"/>
  <c r="AW78" i="1"/>
  <c r="AV78" i="1"/>
  <c r="AU78" i="1"/>
  <c r="AT78" i="1"/>
  <c r="AS78" i="1"/>
  <c r="AR78" i="1"/>
  <c r="BN77" i="1"/>
  <c r="BM77" i="1"/>
  <c r="BL77" i="1"/>
  <c r="BK77" i="1"/>
  <c r="BJ77" i="1"/>
  <c r="BI77" i="1"/>
  <c r="BH77" i="1"/>
  <c r="BG77" i="1"/>
  <c r="BF77" i="1"/>
  <c r="AZ77" i="1"/>
  <c r="AY77" i="1"/>
  <c r="AX77" i="1"/>
  <c r="AW77" i="1"/>
  <c r="AV77" i="1"/>
  <c r="AU77" i="1"/>
  <c r="AT77" i="1"/>
  <c r="AS77" i="1"/>
  <c r="AR77" i="1"/>
  <c r="BN76" i="1"/>
  <c r="BM76" i="1"/>
  <c r="BL76" i="1"/>
  <c r="BK76" i="1"/>
  <c r="BJ76" i="1"/>
  <c r="BI76" i="1"/>
  <c r="BH76" i="1"/>
  <c r="BG76" i="1"/>
  <c r="BF76" i="1"/>
  <c r="AZ76" i="1"/>
  <c r="AY76" i="1"/>
  <c r="AX76" i="1"/>
  <c r="AW76" i="1"/>
  <c r="AV76" i="1"/>
  <c r="AU76" i="1"/>
  <c r="AT76" i="1"/>
  <c r="AS76" i="1"/>
  <c r="AR76" i="1"/>
  <c r="BN75" i="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73" i="1"/>
  <c r="BM73" i="1"/>
  <c r="BL73" i="1"/>
  <c r="BK73" i="1"/>
  <c r="BJ73" i="1"/>
  <c r="BI73" i="1"/>
  <c r="BH73" i="1"/>
  <c r="BG73" i="1"/>
  <c r="BF73" i="1"/>
  <c r="AZ73" i="1"/>
  <c r="AY73" i="1"/>
  <c r="AX73" i="1"/>
  <c r="AW73" i="1"/>
  <c r="AV73" i="1"/>
  <c r="AU73" i="1"/>
  <c r="AT73" i="1"/>
  <c r="AS73" i="1"/>
  <c r="AR73" i="1"/>
  <c r="BN72" i="1"/>
  <c r="BM72" i="1"/>
  <c r="BL72" i="1"/>
  <c r="BK72" i="1"/>
  <c r="BJ72" i="1"/>
  <c r="BI72" i="1"/>
  <c r="BH72" i="1"/>
  <c r="BG72" i="1"/>
  <c r="BF72" i="1"/>
  <c r="AZ72" i="1"/>
  <c r="AY72" i="1"/>
  <c r="AX72" i="1"/>
  <c r="AW72" i="1"/>
  <c r="AV72" i="1"/>
  <c r="AU72" i="1"/>
  <c r="AT72" i="1"/>
  <c r="AS72" i="1"/>
  <c r="AR72" i="1"/>
  <c r="BN71" i="1"/>
  <c r="BM71" i="1"/>
  <c r="BL71" i="1"/>
  <c r="BK71" i="1"/>
  <c r="BJ71" i="1"/>
  <c r="BI71" i="1"/>
  <c r="BH71" i="1"/>
  <c r="BG71" i="1"/>
  <c r="BF71" i="1"/>
  <c r="AZ71" i="1"/>
  <c r="AY71" i="1"/>
  <c r="AX71" i="1"/>
  <c r="AW71" i="1"/>
  <c r="AV71" i="1"/>
  <c r="AU71" i="1"/>
  <c r="AT71" i="1"/>
  <c r="AS71" i="1"/>
  <c r="AR71" i="1"/>
  <c r="BN70" i="1"/>
  <c r="BM70" i="1"/>
  <c r="BL70" i="1"/>
  <c r="BK70" i="1"/>
  <c r="BJ70" i="1"/>
  <c r="BI70" i="1"/>
  <c r="BH70" i="1"/>
  <c r="BG70" i="1"/>
  <c r="BF70" i="1"/>
  <c r="AZ70" i="1"/>
  <c r="AY70" i="1"/>
  <c r="AX70" i="1"/>
  <c r="AW70" i="1"/>
  <c r="AV70" i="1"/>
  <c r="AU70" i="1"/>
  <c r="AT70" i="1"/>
  <c r="AS70" i="1"/>
  <c r="AR70" i="1"/>
  <c r="BN69" i="1"/>
  <c r="BM69" i="1"/>
  <c r="BL69" i="1"/>
  <c r="BK69" i="1"/>
  <c r="BJ69" i="1"/>
  <c r="BI69" i="1"/>
  <c r="BH69" i="1"/>
  <c r="BG69" i="1"/>
  <c r="BF69" i="1"/>
  <c r="AZ69" i="1"/>
  <c r="AY69" i="1"/>
  <c r="AX69" i="1"/>
  <c r="AW69" i="1"/>
  <c r="AV69" i="1"/>
  <c r="AU69" i="1"/>
  <c r="AT69" i="1"/>
  <c r="AS69" i="1"/>
  <c r="AR69" i="1"/>
  <c r="BN68" i="1"/>
  <c r="BM68" i="1"/>
  <c r="BL68" i="1"/>
  <c r="BK68" i="1"/>
  <c r="BJ68" i="1"/>
  <c r="BI68" i="1"/>
  <c r="BH68" i="1"/>
  <c r="BG68" i="1"/>
  <c r="BF68" i="1"/>
  <c r="AZ68" i="1"/>
  <c r="AY68" i="1"/>
  <c r="AX68" i="1"/>
  <c r="AW68" i="1"/>
  <c r="AV68" i="1"/>
  <c r="AU68" i="1"/>
  <c r="AT68" i="1"/>
  <c r="AS68" i="1"/>
  <c r="AR68" i="1"/>
  <c r="BN67" i="1"/>
  <c r="BM67" i="1"/>
  <c r="BL67" i="1"/>
  <c r="BK67" i="1"/>
  <c r="BJ67" i="1"/>
  <c r="BI67" i="1"/>
  <c r="BH67" i="1"/>
  <c r="BG67" i="1"/>
  <c r="BF67" i="1"/>
  <c r="AZ67" i="1"/>
  <c r="AY67" i="1"/>
  <c r="AX67" i="1"/>
  <c r="AW67" i="1"/>
  <c r="AV67" i="1"/>
  <c r="AU67" i="1"/>
  <c r="AT67" i="1"/>
  <c r="AS67" i="1"/>
  <c r="AR67" i="1"/>
  <c r="BN66" i="1"/>
  <c r="BM66" i="1"/>
  <c r="BL66" i="1"/>
  <c r="BK66" i="1"/>
  <c r="BJ66" i="1"/>
  <c r="BI66" i="1"/>
  <c r="BH66" i="1"/>
  <c r="BG66" i="1"/>
  <c r="BF66" i="1"/>
  <c r="AZ66" i="1"/>
  <c r="AY66" i="1"/>
  <c r="AX66" i="1"/>
  <c r="AW66" i="1"/>
  <c r="AV66" i="1"/>
  <c r="AU66" i="1"/>
  <c r="AT66" i="1"/>
  <c r="AS66" i="1"/>
  <c r="AR66" i="1"/>
  <c r="BN65" i="1"/>
  <c r="BM65" i="1"/>
  <c r="BL65" i="1"/>
  <c r="BK65" i="1"/>
  <c r="BJ65" i="1"/>
  <c r="BI65" i="1"/>
  <c r="BH65" i="1"/>
  <c r="BG65" i="1"/>
  <c r="BF65" i="1"/>
  <c r="AZ65" i="1"/>
  <c r="AY65" i="1"/>
  <c r="AX65" i="1"/>
  <c r="AW65" i="1"/>
  <c r="AV65" i="1"/>
  <c r="AU65" i="1"/>
  <c r="AT65" i="1"/>
  <c r="AS65" i="1"/>
  <c r="AR65" i="1"/>
  <c r="BN64" i="1"/>
  <c r="BM64" i="1"/>
  <c r="BL64" i="1"/>
  <c r="BK64" i="1"/>
  <c r="BJ64" i="1"/>
  <c r="BI64" i="1"/>
  <c r="BH64" i="1"/>
  <c r="BG64" i="1"/>
  <c r="BF64" i="1"/>
  <c r="AZ64" i="1"/>
  <c r="AY64" i="1"/>
  <c r="AX64" i="1"/>
  <c r="AW64" i="1"/>
  <c r="AV64" i="1"/>
  <c r="AU64" i="1"/>
  <c r="AT64" i="1"/>
  <c r="AS64" i="1"/>
  <c r="AR64" i="1"/>
  <c r="BN63" i="1"/>
  <c r="BM63" i="1"/>
  <c r="BL63" i="1"/>
  <c r="BK63" i="1"/>
  <c r="BJ63" i="1"/>
  <c r="BI63" i="1"/>
  <c r="BH63" i="1"/>
  <c r="BG63" i="1"/>
  <c r="BF63" i="1"/>
  <c r="AZ63" i="1"/>
  <c r="AY63" i="1"/>
  <c r="AX63" i="1"/>
  <c r="AW63" i="1"/>
  <c r="AV63" i="1"/>
  <c r="AU63" i="1"/>
  <c r="AT63" i="1"/>
  <c r="AS63" i="1"/>
  <c r="AR63" i="1"/>
  <c r="BN62" i="1" l="1"/>
  <c r="BM62" i="1"/>
  <c r="BL62" i="1"/>
  <c r="BK62" i="1"/>
  <c r="BJ62" i="1"/>
  <c r="BI62" i="1"/>
  <c r="BH62" i="1"/>
  <c r="BG62" i="1"/>
  <c r="BF62" i="1"/>
  <c r="AZ62" i="1"/>
  <c r="AY62" i="1"/>
  <c r="AX62" i="1"/>
  <c r="AW62" i="1"/>
  <c r="AV62" i="1"/>
  <c r="AU62" i="1"/>
  <c r="AT62" i="1"/>
  <c r="AS62" i="1"/>
  <c r="AR62" i="1"/>
  <c r="BN61" i="1" l="1"/>
  <c r="BM61" i="1"/>
  <c r="BL61" i="1"/>
  <c r="BK61" i="1"/>
  <c r="BJ61" i="1"/>
  <c r="BI61" i="1"/>
  <c r="BH61" i="1"/>
  <c r="BG61" i="1"/>
  <c r="BF61" i="1"/>
  <c r="AZ61" i="1"/>
  <c r="AY61" i="1"/>
  <c r="AX61" i="1"/>
  <c r="AW61" i="1"/>
  <c r="AV61" i="1"/>
  <c r="AU61" i="1"/>
  <c r="AT61" i="1"/>
  <c r="AS61" i="1"/>
  <c r="AR61" i="1"/>
  <c r="BN60" i="1"/>
  <c r="BM60" i="1"/>
  <c r="BL60" i="1"/>
  <c r="BK60" i="1"/>
  <c r="BJ60" i="1"/>
  <c r="BI60" i="1"/>
  <c r="BH60" i="1"/>
  <c r="BG60" i="1"/>
  <c r="BF60" i="1"/>
  <c r="AZ60" i="1"/>
  <c r="AY60" i="1"/>
  <c r="AX60" i="1"/>
  <c r="AW60" i="1"/>
  <c r="AV60" i="1"/>
  <c r="AU60" i="1"/>
  <c r="AT60" i="1"/>
  <c r="AS60" i="1"/>
  <c r="AR60" i="1"/>
  <c r="BN59" i="1"/>
  <c r="BM59" i="1"/>
  <c r="BL59" i="1"/>
  <c r="BK59" i="1"/>
  <c r="BJ59" i="1"/>
  <c r="BI59" i="1"/>
  <c r="BH59" i="1"/>
  <c r="BG59" i="1"/>
  <c r="BF59" i="1"/>
  <c r="AZ59" i="1"/>
  <c r="AY59" i="1"/>
  <c r="AX59" i="1"/>
  <c r="AW59" i="1"/>
  <c r="AV59" i="1"/>
  <c r="AU59" i="1"/>
  <c r="AT59" i="1"/>
  <c r="AS59" i="1"/>
  <c r="AR59" i="1"/>
  <c r="BN58" i="1"/>
  <c r="BM58" i="1"/>
  <c r="BL58" i="1"/>
  <c r="BK58" i="1"/>
  <c r="BJ58" i="1"/>
  <c r="BI58" i="1"/>
  <c r="BH58" i="1"/>
  <c r="BG58" i="1"/>
  <c r="BF58" i="1"/>
  <c r="AZ58" i="1"/>
  <c r="AY58" i="1"/>
  <c r="AX58" i="1"/>
  <c r="AW58" i="1"/>
  <c r="AV58" i="1"/>
  <c r="AU58" i="1"/>
  <c r="AT58" i="1"/>
  <c r="AS58" i="1"/>
  <c r="AR58" i="1"/>
  <c r="BN57" i="1"/>
  <c r="BM57" i="1"/>
  <c r="BL57" i="1"/>
  <c r="BK57" i="1"/>
  <c r="BJ57" i="1"/>
  <c r="BI57" i="1"/>
  <c r="BH57" i="1"/>
  <c r="BG57" i="1"/>
  <c r="BF57" i="1"/>
  <c r="AZ57" i="1"/>
  <c r="AY57" i="1"/>
  <c r="AX57" i="1"/>
  <c r="AW57" i="1"/>
  <c r="AV57" i="1"/>
  <c r="AU57" i="1"/>
  <c r="AT57" i="1"/>
  <c r="AS57" i="1"/>
  <c r="AR57" i="1"/>
  <c r="BN56" i="1"/>
  <c r="BM56" i="1"/>
  <c r="BL56" i="1"/>
  <c r="BK56" i="1"/>
  <c r="BJ56" i="1"/>
  <c r="BI56" i="1"/>
  <c r="BH56" i="1"/>
  <c r="BG56" i="1"/>
  <c r="BF56" i="1"/>
  <c r="AZ56" i="1"/>
  <c r="AY56" i="1"/>
  <c r="AX56" i="1"/>
  <c r="AW56" i="1"/>
  <c r="AV56" i="1"/>
  <c r="AU56" i="1"/>
  <c r="AT56" i="1"/>
  <c r="AS56" i="1"/>
  <c r="AR56" i="1"/>
  <c r="BN55" i="1"/>
  <c r="BM55" i="1"/>
  <c r="BL55" i="1"/>
  <c r="BK55" i="1"/>
  <c r="BJ55" i="1"/>
  <c r="BI55" i="1"/>
  <c r="BH55" i="1"/>
  <c r="BG55" i="1"/>
  <c r="BF55" i="1"/>
  <c r="AZ55" i="1"/>
  <c r="AY55" i="1"/>
  <c r="AX55" i="1"/>
  <c r="AW55" i="1"/>
  <c r="AV55" i="1"/>
  <c r="AU55" i="1"/>
  <c r="AT55" i="1"/>
  <c r="AS55" i="1"/>
  <c r="AR55" i="1"/>
  <c r="BN54" i="1"/>
  <c r="BM54" i="1"/>
  <c r="BL54" i="1"/>
  <c r="BK54" i="1"/>
  <c r="BJ54" i="1"/>
  <c r="BI54" i="1"/>
  <c r="BH54" i="1"/>
  <c r="BG54" i="1"/>
  <c r="BF54" i="1"/>
  <c r="AZ54" i="1"/>
  <c r="AY54" i="1"/>
  <c r="AX54" i="1"/>
  <c r="AW54" i="1"/>
  <c r="AV54" i="1"/>
  <c r="AU54" i="1"/>
  <c r="AT54" i="1"/>
  <c r="AS54" i="1"/>
  <c r="AR54" i="1"/>
  <c r="BN53" i="1"/>
  <c r="BM53" i="1"/>
  <c r="BL53" i="1"/>
  <c r="BK53" i="1"/>
  <c r="BJ53" i="1"/>
  <c r="BI53" i="1"/>
  <c r="BH53" i="1"/>
  <c r="BG53" i="1"/>
  <c r="BF53" i="1"/>
  <c r="AZ53" i="1"/>
  <c r="AY53" i="1"/>
  <c r="AX53" i="1"/>
  <c r="AW53" i="1"/>
  <c r="AV53" i="1"/>
  <c r="AU53" i="1"/>
  <c r="AT53" i="1"/>
  <c r="AS53" i="1"/>
  <c r="AR53" i="1"/>
  <c r="BN52" i="1"/>
  <c r="BM52" i="1"/>
  <c r="BL52" i="1"/>
  <c r="BK52" i="1"/>
  <c r="BJ52" i="1"/>
  <c r="BI52" i="1"/>
  <c r="BH52" i="1"/>
  <c r="BG52" i="1"/>
  <c r="BF52" i="1"/>
  <c r="AZ52" i="1"/>
  <c r="AY52" i="1"/>
  <c r="AX52" i="1"/>
  <c r="AW52" i="1"/>
  <c r="AV52" i="1"/>
  <c r="AU52" i="1"/>
  <c r="AT52" i="1"/>
  <c r="AS52" i="1"/>
  <c r="AR52" i="1"/>
  <c r="BN51" i="1"/>
  <c r="BM51" i="1"/>
  <c r="BL51" i="1"/>
  <c r="BK51" i="1"/>
  <c r="BJ51" i="1"/>
  <c r="BI51" i="1"/>
  <c r="BH51" i="1"/>
  <c r="BG51" i="1"/>
  <c r="BF51" i="1"/>
  <c r="AZ51" i="1"/>
  <c r="AY51" i="1"/>
  <c r="AX51" i="1"/>
  <c r="AW51" i="1"/>
  <c r="AV51" i="1"/>
  <c r="AU51" i="1"/>
  <c r="AT51" i="1"/>
  <c r="AS51" i="1"/>
  <c r="AR51" i="1"/>
  <c r="BN50" i="1" l="1"/>
  <c r="BM50" i="1"/>
  <c r="BL50" i="1"/>
  <c r="BK50" i="1"/>
  <c r="BJ50" i="1"/>
  <c r="BI50" i="1"/>
  <c r="BH50" i="1"/>
  <c r="BG50" i="1"/>
  <c r="BF50" i="1"/>
  <c r="AZ50" i="1"/>
  <c r="AY50" i="1"/>
  <c r="AX50" i="1"/>
  <c r="AW50" i="1"/>
  <c r="AV50" i="1"/>
  <c r="AU50" i="1"/>
  <c r="AT50" i="1"/>
  <c r="AS50" i="1"/>
  <c r="AR50" i="1"/>
  <c r="BN49" i="1"/>
  <c r="BM49" i="1"/>
  <c r="BL49" i="1"/>
  <c r="BK49" i="1"/>
  <c r="BJ49" i="1"/>
  <c r="BI49" i="1"/>
  <c r="BH49" i="1"/>
  <c r="BG49" i="1"/>
  <c r="BF49" i="1"/>
  <c r="AZ49" i="1"/>
  <c r="AY49" i="1"/>
  <c r="AX49" i="1"/>
  <c r="AW49" i="1"/>
  <c r="AV49" i="1"/>
  <c r="AU49" i="1"/>
  <c r="AT49" i="1"/>
  <c r="AS49" i="1"/>
  <c r="AR49" i="1"/>
  <c r="BN48" i="1"/>
  <c r="BM48" i="1"/>
  <c r="BL48" i="1"/>
  <c r="BK48" i="1"/>
  <c r="BI48" i="1"/>
  <c r="BJ48" i="1" s="1"/>
  <c r="BH48" i="1"/>
  <c r="BF48" i="1"/>
  <c r="BG48" i="1" s="1"/>
  <c r="AZ48" i="1"/>
  <c r="AY48" i="1"/>
  <c r="AX48" i="1"/>
  <c r="AW48" i="1"/>
  <c r="AV48" i="1"/>
  <c r="AU48" i="1"/>
  <c r="AT48" i="1"/>
  <c r="AS48" i="1"/>
  <c r="AR48" i="1"/>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l="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BF37" i="1"/>
  <c r="BG37" i="1"/>
  <c r="BH37" i="1"/>
  <c r="BI37" i="1"/>
  <c r="BJ37" i="1"/>
  <c r="BK37" i="1"/>
  <c r="BL37" i="1"/>
  <c r="BM37" i="1"/>
  <c r="BN37" i="1"/>
  <c r="AR37" i="1"/>
  <c r="AS37" i="1"/>
  <c r="AT37" i="1"/>
  <c r="AU37" i="1"/>
  <c r="AV37" i="1"/>
  <c r="AW37" i="1"/>
  <c r="AX37" i="1"/>
  <c r="AY37" i="1"/>
  <c r="AZ37" i="1"/>
  <c r="BF32" i="1" l="1"/>
  <c r="BG32" i="1"/>
  <c r="BH32" i="1"/>
  <c r="BI32" i="1"/>
  <c r="BJ32" i="1"/>
  <c r="BK32" i="1"/>
  <c r="BL32" i="1"/>
  <c r="BM32" i="1"/>
  <c r="BN32" i="1"/>
  <c r="BF33" i="1"/>
  <c r="BG33" i="1"/>
  <c r="BH33" i="1"/>
  <c r="BI33" i="1"/>
  <c r="BJ33" i="1"/>
  <c r="BK33" i="1"/>
  <c r="BL33" i="1"/>
  <c r="BM33" i="1"/>
  <c r="BN33" i="1"/>
  <c r="BF34" i="1"/>
  <c r="BG34" i="1"/>
  <c r="BH34" i="1"/>
  <c r="BI34" i="1"/>
  <c r="BJ34" i="1"/>
  <c r="BK34" i="1"/>
  <c r="BL34" i="1"/>
  <c r="BM34" i="1"/>
  <c r="BN34" i="1"/>
  <c r="AR32" i="1"/>
  <c r="AS32" i="1"/>
  <c r="AT32" i="1"/>
  <c r="AU32" i="1"/>
  <c r="AV32" i="1"/>
  <c r="AW32" i="1"/>
  <c r="AX32" i="1"/>
  <c r="AY32" i="1"/>
  <c r="AZ32" i="1"/>
  <c r="AR33" i="1"/>
  <c r="AS33" i="1"/>
  <c r="AT33" i="1"/>
  <c r="AU33" i="1"/>
  <c r="AV33" i="1"/>
  <c r="AW33" i="1"/>
  <c r="AX33" i="1"/>
  <c r="AY33" i="1"/>
  <c r="AZ33" i="1"/>
  <c r="AR34" i="1"/>
  <c r="AS34" i="1"/>
  <c r="AT34" i="1"/>
  <c r="AU34" i="1"/>
  <c r="AV34" i="1"/>
  <c r="AW34" i="1"/>
  <c r="AX34" i="1"/>
  <c r="AY34" i="1"/>
  <c r="AZ34" i="1"/>
  <c r="BF41" i="1" l="1"/>
  <c r="BG41" i="1"/>
  <c r="BH41" i="1"/>
  <c r="BI41" i="1"/>
  <c r="BJ41" i="1"/>
  <c r="BK41" i="1"/>
  <c r="BL41" i="1"/>
  <c r="BM41" i="1"/>
  <c r="BN41" i="1"/>
  <c r="BF42" i="1"/>
  <c r="BG42" i="1"/>
  <c r="BH42" i="1"/>
  <c r="BI42" i="1"/>
  <c r="BJ42" i="1"/>
  <c r="BK42" i="1"/>
  <c r="BL42" i="1"/>
  <c r="BM42" i="1"/>
  <c r="BN42" i="1"/>
  <c r="AR41" i="1"/>
  <c r="AS41" i="1"/>
  <c r="AT41" i="1"/>
  <c r="AU41" i="1"/>
  <c r="AV41" i="1"/>
  <c r="AW41" i="1"/>
  <c r="AX41" i="1"/>
  <c r="AY41" i="1"/>
  <c r="AZ41" i="1"/>
  <c r="AR42" i="1"/>
  <c r="AS42" i="1"/>
  <c r="AT42" i="1"/>
  <c r="AU42" i="1"/>
  <c r="AV42" i="1"/>
  <c r="AW42" i="1"/>
  <c r="AX42" i="1"/>
  <c r="AY42" i="1"/>
  <c r="AZ42" i="1"/>
  <c r="BF28" i="1"/>
  <c r="BG28" i="1"/>
  <c r="BH28" i="1"/>
  <c r="BI28" i="1"/>
  <c r="BJ28" i="1"/>
  <c r="BK28" i="1"/>
  <c r="BL28" i="1"/>
  <c r="BM28" i="1"/>
  <c r="BN28" i="1"/>
  <c r="AR28" i="1"/>
  <c r="AS28" i="1"/>
  <c r="AT28" i="1"/>
  <c r="AU28" i="1"/>
  <c r="AV28" i="1"/>
  <c r="AW28" i="1"/>
  <c r="AX28" i="1"/>
  <c r="AY28" i="1"/>
  <c r="AZ28" i="1"/>
  <c r="BF24" i="1"/>
  <c r="BG24" i="1"/>
  <c r="BH24" i="1"/>
  <c r="BI24" i="1"/>
  <c r="BJ24" i="1"/>
  <c r="BK24" i="1"/>
  <c r="BL24" i="1"/>
  <c r="BM24" i="1"/>
  <c r="BN24" i="1"/>
  <c r="BF25" i="1"/>
  <c r="BG25" i="1"/>
  <c r="BH25" i="1"/>
  <c r="BI25" i="1"/>
  <c r="BJ25" i="1"/>
  <c r="BK25" i="1"/>
  <c r="BL25" i="1"/>
  <c r="BM25" i="1"/>
  <c r="BN25" i="1"/>
  <c r="BF26" i="1"/>
  <c r="BG26" i="1"/>
  <c r="BH26" i="1"/>
  <c r="BI26" i="1"/>
  <c r="BJ26" i="1"/>
  <c r="BK26" i="1"/>
  <c r="BL26" i="1"/>
  <c r="BM26" i="1"/>
  <c r="BN26" i="1"/>
  <c r="AR26" i="1"/>
  <c r="AS26" i="1"/>
  <c r="AU26" i="1"/>
  <c r="AV26" i="1"/>
  <c r="AW26" i="1"/>
  <c r="AX26" i="1"/>
  <c r="AY26" i="1"/>
  <c r="AZ26" i="1"/>
  <c r="AR25" i="1"/>
  <c r="AS25" i="1"/>
  <c r="AU25" i="1"/>
  <c r="AV25" i="1"/>
  <c r="AW25" i="1"/>
  <c r="AX25" i="1"/>
  <c r="AY25" i="1"/>
  <c r="AZ25" i="1"/>
  <c r="AR24" i="1"/>
  <c r="AS24" i="1"/>
  <c r="AU24" i="1"/>
  <c r="AV24" i="1"/>
  <c r="AW24" i="1"/>
  <c r="AX24" i="1"/>
  <c r="AY24" i="1"/>
  <c r="AZ24" i="1"/>
  <c r="AT26" i="1"/>
  <c r="AT25" i="1"/>
  <c r="AT24" i="1"/>
  <c r="BF17" i="1"/>
  <c r="BG17" i="1"/>
  <c r="BH17" i="1"/>
  <c r="BI17" i="1"/>
  <c r="BJ17" i="1"/>
  <c r="BK17" i="1"/>
  <c r="BL17" i="1"/>
  <c r="BM17" i="1"/>
  <c r="BN17" i="1"/>
  <c r="BF18" i="1"/>
  <c r="BG18" i="1"/>
  <c r="BH18" i="1"/>
  <c r="BI18" i="1"/>
  <c r="BJ18" i="1"/>
  <c r="BK18" i="1"/>
  <c r="BL18" i="1"/>
  <c r="BM18" i="1"/>
  <c r="BN18" i="1"/>
  <c r="BF19" i="1"/>
  <c r="BG19" i="1"/>
  <c r="BH19" i="1"/>
  <c r="BI19" i="1"/>
  <c r="BJ19" i="1"/>
  <c r="BK19" i="1"/>
  <c r="BL19" i="1"/>
  <c r="BM19" i="1"/>
  <c r="BN19" i="1"/>
  <c r="BF20" i="1"/>
  <c r="BG20" i="1"/>
  <c r="BH20" i="1"/>
  <c r="BI20" i="1"/>
  <c r="BJ20" i="1"/>
  <c r="BK20" i="1"/>
  <c r="BL20" i="1"/>
  <c r="BM20" i="1"/>
  <c r="BN20" i="1"/>
  <c r="BF21" i="1"/>
  <c r="BG21" i="1"/>
  <c r="BH21" i="1"/>
  <c r="BI21" i="1"/>
  <c r="BJ21" i="1"/>
  <c r="BK21" i="1"/>
  <c r="BL21" i="1"/>
  <c r="BM21" i="1"/>
  <c r="BN21" i="1"/>
  <c r="BF22" i="1"/>
  <c r="BG22" i="1"/>
  <c r="BH22" i="1"/>
  <c r="BI22" i="1"/>
  <c r="BJ22" i="1"/>
  <c r="BK22" i="1"/>
  <c r="BL22" i="1"/>
  <c r="BM22" i="1"/>
  <c r="BN22" i="1"/>
  <c r="BF23" i="1"/>
  <c r="BG23" i="1"/>
  <c r="BH23" i="1"/>
  <c r="BI23" i="1"/>
  <c r="BJ23" i="1"/>
  <c r="BK23" i="1"/>
  <c r="BL23" i="1"/>
  <c r="BM23" i="1"/>
  <c r="BN23" i="1"/>
  <c r="AR17" i="1"/>
  <c r="AS17" i="1"/>
  <c r="AT17" i="1"/>
  <c r="AU17" i="1"/>
  <c r="AV17" i="1"/>
  <c r="AW17" i="1"/>
  <c r="AX17" i="1"/>
  <c r="AY17" i="1"/>
  <c r="AZ17" i="1"/>
  <c r="AR18" i="1"/>
  <c r="AS18" i="1"/>
  <c r="AT18" i="1"/>
  <c r="AU18" i="1"/>
  <c r="AV18" i="1"/>
  <c r="AW18" i="1"/>
  <c r="AX18" i="1"/>
  <c r="AY18" i="1"/>
  <c r="AZ18" i="1"/>
  <c r="AR19" i="1"/>
  <c r="AS19" i="1"/>
  <c r="AT19" i="1"/>
  <c r="AU19" i="1"/>
  <c r="AV19" i="1"/>
  <c r="AW19" i="1"/>
  <c r="AX19" i="1"/>
  <c r="AY19" i="1"/>
  <c r="AZ19" i="1"/>
  <c r="AR20" i="1"/>
  <c r="AS20" i="1"/>
  <c r="AT20" i="1"/>
  <c r="AU20" i="1"/>
  <c r="AV20" i="1"/>
  <c r="AW20" i="1"/>
  <c r="AX20" i="1"/>
  <c r="AY20" i="1"/>
  <c r="AZ20" i="1"/>
  <c r="AR21" i="1"/>
  <c r="AS21" i="1"/>
  <c r="AT21" i="1"/>
  <c r="AU21" i="1"/>
  <c r="AV21" i="1"/>
  <c r="AW21" i="1"/>
  <c r="AX21" i="1"/>
  <c r="AY21" i="1"/>
  <c r="AZ21" i="1"/>
  <c r="AR22" i="1"/>
  <c r="AS22" i="1"/>
  <c r="AT22" i="1"/>
  <c r="AU22" i="1"/>
  <c r="AV22" i="1"/>
  <c r="AW22" i="1"/>
  <c r="AX22" i="1"/>
  <c r="AY22" i="1"/>
  <c r="AZ22" i="1"/>
  <c r="AR23" i="1"/>
  <c r="AS23" i="1"/>
  <c r="AT23" i="1"/>
  <c r="AU23" i="1"/>
  <c r="AV23" i="1"/>
  <c r="AW23" i="1"/>
  <c r="AX23" i="1"/>
  <c r="AY23" i="1"/>
  <c r="AZ23" i="1"/>
  <c r="AR16" i="1" l="1"/>
  <c r="AS16" i="1"/>
  <c r="AT16" i="1"/>
  <c r="AU16" i="1"/>
  <c r="AV16" i="1"/>
  <c r="AW16" i="1"/>
  <c r="AX16" i="1"/>
  <c r="AY16" i="1"/>
  <c r="AZ16" i="1"/>
  <c r="AR27" i="1"/>
  <c r="AS27" i="1"/>
  <c r="AT27" i="1"/>
  <c r="AU27" i="1"/>
  <c r="AV27" i="1"/>
  <c r="AW27" i="1"/>
  <c r="AX27" i="1"/>
  <c r="AY27" i="1"/>
  <c r="AZ27" i="1"/>
  <c r="AR29" i="1"/>
  <c r="AS29" i="1"/>
  <c r="AT29" i="1"/>
  <c r="AU29" i="1"/>
  <c r="AV29" i="1"/>
  <c r="AW29" i="1"/>
  <c r="AX29" i="1"/>
  <c r="AY29" i="1"/>
  <c r="AZ29" i="1"/>
  <c r="AR30" i="1"/>
  <c r="AS30" i="1"/>
  <c r="AT30" i="1"/>
  <c r="AU30" i="1"/>
  <c r="AV30" i="1"/>
  <c r="AW30" i="1"/>
  <c r="AX30" i="1"/>
  <c r="AY30" i="1"/>
  <c r="AZ30" i="1"/>
  <c r="AR31" i="1"/>
  <c r="AS31" i="1"/>
  <c r="AT31" i="1"/>
  <c r="AU31" i="1"/>
  <c r="AV31" i="1"/>
  <c r="AW31" i="1"/>
  <c r="AX31" i="1"/>
  <c r="AY31" i="1"/>
  <c r="AZ31" i="1"/>
  <c r="AR35" i="1"/>
  <c r="AS35" i="1"/>
  <c r="AT35" i="1"/>
  <c r="AU35" i="1"/>
  <c r="AV35" i="1"/>
  <c r="AW35" i="1"/>
  <c r="AX35" i="1"/>
  <c r="AY35" i="1"/>
  <c r="AZ35" i="1"/>
  <c r="AR36" i="1"/>
  <c r="AS36" i="1"/>
  <c r="AT36" i="1"/>
  <c r="AU36" i="1"/>
  <c r="AV36" i="1"/>
  <c r="AW36" i="1"/>
  <c r="AX36" i="1"/>
  <c r="AY36" i="1"/>
  <c r="AZ36" i="1"/>
  <c r="AR38" i="1"/>
  <c r="AS38" i="1"/>
  <c r="AT38" i="1"/>
  <c r="AU38" i="1"/>
  <c r="AV38" i="1"/>
  <c r="AW38" i="1"/>
  <c r="AX38" i="1"/>
  <c r="AY38" i="1"/>
  <c r="AZ38" i="1"/>
  <c r="AR39" i="1"/>
  <c r="AS39" i="1"/>
  <c r="AT39" i="1"/>
  <c r="AU39" i="1"/>
  <c r="AV39" i="1"/>
  <c r="AW39" i="1"/>
  <c r="AX39" i="1"/>
  <c r="AY39" i="1"/>
  <c r="AZ39" i="1"/>
  <c r="AR40" i="1"/>
  <c r="AS40" i="1"/>
  <c r="AT40" i="1"/>
  <c r="AU40" i="1"/>
  <c r="AV40" i="1"/>
  <c r="AW40" i="1"/>
  <c r="AX40" i="1"/>
  <c r="AY40" i="1"/>
  <c r="AZ40" i="1"/>
  <c r="AR43" i="1"/>
  <c r="AS43" i="1"/>
  <c r="AT43" i="1"/>
  <c r="AU43" i="1"/>
  <c r="AV43" i="1"/>
  <c r="AW43" i="1"/>
  <c r="AX43" i="1"/>
  <c r="AY43" i="1"/>
  <c r="AZ43" i="1"/>
  <c r="AR44" i="1"/>
  <c r="AS44" i="1"/>
  <c r="AT44" i="1"/>
  <c r="AU44" i="1"/>
  <c r="AV44" i="1"/>
  <c r="AW44" i="1"/>
  <c r="AX44" i="1"/>
  <c r="AY44" i="1"/>
  <c r="AZ44" i="1"/>
  <c r="AR45" i="1"/>
  <c r="AS45" i="1"/>
  <c r="AT45" i="1"/>
  <c r="AU45" i="1"/>
  <c r="AV45" i="1"/>
  <c r="AW45" i="1"/>
  <c r="AX45" i="1"/>
  <c r="AY45" i="1"/>
  <c r="AZ45" i="1"/>
  <c r="AR46" i="1"/>
  <c r="AS46" i="1"/>
  <c r="AT46" i="1"/>
  <c r="AU46" i="1"/>
  <c r="AV46" i="1"/>
  <c r="AW46" i="1"/>
  <c r="AX46" i="1"/>
  <c r="AY46" i="1"/>
  <c r="AZ46" i="1"/>
  <c r="AR47" i="1"/>
  <c r="AS47" i="1"/>
  <c r="AT47" i="1"/>
  <c r="AU47" i="1"/>
  <c r="AV47" i="1"/>
  <c r="AW47" i="1"/>
  <c r="AX47" i="1"/>
  <c r="AY47" i="1"/>
  <c r="AZ47" i="1"/>
  <c r="BF16" i="1"/>
  <c r="BG16" i="1"/>
  <c r="BH16" i="1"/>
  <c r="BI16" i="1"/>
  <c r="BJ16" i="1"/>
  <c r="BK16" i="1"/>
  <c r="BL16" i="1"/>
  <c r="BM16" i="1"/>
  <c r="BN16" i="1"/>
  <c r="BF27" i="1"/>
  <c r="BG27" i="1"/>
  <c r="BH27" i="1"/>
  <c r="BI27" i="1"/>
  <c r="BJ27" i="1"/>
  <c r="BK27" i="1"/>
  <c r="BL27" i="1"/>
  <c r="BM27" i="1"/>
  <c r="BN27" i="1"/>
  <c r="BF29" i="1"/>
  <c r="BG29" i="1"/>
  <c r="BH29" i="1"/>
  <c r="BI29" i="1"/>
  <c r="BJ29" i="1"/>
  <c r="BK29" i="1"/>
  <c r="BL29" i="1"/>
  <c r="BM29" i="1"/>
  <c r="BN29" i="1"/>
  <c r="BF30" i="1"/>
  <c r="BG30" i="1"/>
  <c r="BH30" i="1"/>
  <c r="BI30" i="1"/>
  <c r="BJ30" i="1"/>
  <c r="BK30" i="1"/>
  <c r="BL30" i="1"/>
  <c r="BM30" i="1" s="1"/>
  <c r="BN30" i="1"/>
  <c r="BF31" i="1"/>
  <c r="BG31" i="1"/>
  <c r="BH31" i="1"/>
  <c r="BI31" i="1"/>
  <c r="BJ31" i="1"/>
  <c r="BK31" i="1"/>
  <c r="BL31" i="1"/>
  <c r="BM31" i="1"/>
  <c r="BN31" i="1"/>
  <c r="BF35" i="1"/>
  <c r="BG35" i="1"/>
  <c r="BH35" i="1"/>
  <c r="BI35" i="1"/>
  <c r="BJ35" i="1"/>
  <c r="BK35" i="1"/>
  <c r="BL35" i="1"/>
  <c r="BM35" i="1"/>
  <c r="BN35" i="1"/>
  <c r="BF36" i="1"/>
  <c r="BG36" i="1"/>
  <c r="BH36" i="1"/>
  <c r="BI36" i="1"/>
  <c r="BJ36" i="1"/>
  <c r="BK36" i="1"/>
  <c r="BL36" i="1"/>
  <c r="BM36" i="1"/>
  <c r="BN36" i="1"/>
  <c r="BF38" i="1"/>
  <c r="BG38" i="1"/>
  <c r="BH38" i="1"/>
  <c r="BI38" i="1"/>
  <c r="BJ38" i="1"/>
  <c r="BK38" i="1"/>
  <c r="BL38" i="1"/>
  <c r="BM38" i="1"/>
  <c r="BN38" i="1"/>
  <c r="BF39" i="1"/>
  <c r="BG39" i="1"/>
  <c r="BH39" i="1"/>
  <c r="BI39" i="1"/>
  <c r="BJ39" i="1"/>
  <c r="BK39" i="1"/>
  <c r="BL39" i="1"/>
  <c r="BM39" i="1"/>
  <c r="BN39" i="1"/>
  <c r="BF40" i="1"/>
  <c r="BG40" i="1" s="1"/>
  <c r="BH40" i="1"/>
  <c r="BI40" i="1"/>
  <c r="BJ40" i="1"/>
  <c r="BK40" i="1"/>
  <c r="BL40" i="1"/>
  <c r="BM40" i="1"/>
  <c r="BN40" i="1"/>
  <c r="BF43" i="1"/>
  <c r="BG43" i="1"/>
  <c r="BH43" i="1"/>
  <c r="BI43" i="1"/>
  <c r="BJ43" i="1"/>
  <c r="BK43" i="1"/>
  <c r="BL43" i="1"/>
  <c r="BM43" i="1"/>
  <c r="BN43" i="1"/>
  <c r="BF44" i="1"/>
  <c r="BG44" i="1"/>
  <c r="BH44" i="1"/>
  <c r="BI44" i="1"/>
  <c r="BJ44" i="1"/>
  <c r="BK44" i="1"/>
  <c r="BL44" i="1"/>
  <c r="BM44" i="1"/>
  <c r="BN44" i="1"/>
  <c r="BF45" i="1"/>
  <c r="BG45" i="1"/>
  <c r="BH45" i="1"/>
  <c r="BI45" i="1"/>
  <c r="BJ45" i="1"/>
  <c r="BK45" i="1"/>
  <c r="BL45" i="1"/>
  <c r="BM45" i="1"/>
  <c r="BN45" i="1"/>
  <c r="BF46" i="1"/>
  <c r="BG46" i="1"/>
  <c r="BH46" i="1"/>
  <c r="BI46" i="1"/>
  <c r="BJ46" i="1"/>
  <c r="BK46" i="1"/>
  <c r="BL46" i="1"/>
  <c r="BM46" i="1"/>
  <c r="BN46" i="1"/>
  <c r="BF47" i="1"/>
  <c r="BG47" i="1"/>
  <c r="BH47" i="1"/>
  <c r="BI47" i="1"/>
  <c r="BJ47" i="1"/>
  <c r="BK47" i="1"/>
  <c r="BL47" i="1"/>
  <c r="BM47" i="1"/>
  <c r="BN47" i="1"/>
  <c r="BC10" i="1" l="1"/>
  <c r="BC14" i="1"/>
  <c r="BD14" i="1" s="1"/>
  <c r="BC9" i="1"/>
  <c r="BC13" i="1" l="1"/>
  <c r="BQ9" i="1"/>
  <c r="BQ10" i="1"/>
  <c r="BP9" i="1"/>
  <c r="BP10" i="1"/>
  <c r="BP13" i="1"/>
  <c r="BP14" i="1"/>
  <c r="BQ14" i="1" l="1"/>
  <c r="BP12" i="1"/>
  <c r="BP11" i="1"/>
  <c r="BQ12" i="1" l="1"/>
  <c r="BD10" i="1" l="1"/>
  <c r="BD9" i="1"/>
  <c r="BC11" i="1" s="1"/>
  <c r="BC12" i="1" l="1"/>
  <c r="BD12" i="1" s="1"/>
</calcChain>
</file>

<file path=xl/sharedStrings.xml><?xml version="1.0" encoding="utf-8"?>
<sst xmlns="http://schemas.openxmlformats.org/spreadsheetml/2006/main" count="3274" uniqueCount="437">
  <si>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</si>
  <si>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</si>
  <si>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</si>
  <si>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</si>
  <si>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</si>
  <si>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</si>
  <si>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</si>
  <si>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</si>
  <si>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</si>
  <si>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</si>
  <si>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</si>
  <si>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</si>
  <si>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</si>
  <si>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</si>
  <si>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</si>
  <si>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</si>
  <si>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</si>
  <si>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</si>
  <si>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</si>
  <si>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</si>
  <si>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</si>
  <si>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</si>
  <si>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</si>
  <si>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</si>
  <si>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</si>
  <si>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</si>
  <si>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</si>
  <si>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</si>
  <si>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</si>
  <si>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</si>
  <si>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</si>
  <si>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</si>
  <si>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</si>
  <si>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</si>
  <si>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</si>
  <si>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</si>
  <si>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</si>
  <si>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</si>
  <si>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</si>
  <si>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t>Sf Andrei</t>
  </si>
  <si>
    <t>Ziua Nationala</t>
  </si>
  <si>
    <t>Paste</t>
  </si>
  <si>
    <t>Rusalii</t>
  </si>
  <si>
    <t>Ziua copilului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</si>
  <si>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</si>
  <si>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</si>
  <si>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</si>
  <si>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</si>
  <si>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</si>
  <si>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</si>
  <si>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</si>
  <si>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</si>
  <si>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</si>
  <si>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</si>
  <si>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</si>
  <si>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</si>
  <si>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</si>
  <si>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</si>
  <si>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</si>
  <si>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</si>
  <si>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</si>
  <si>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Anul nou prima zi</t>
  </si>
  <si>
    <t>Coordonate GPS sfârșit / GPS coordinates-end</t>
  </si>
  <si>
    <t>Program bugetat</t>
  </si>
  <si>
    <t>EVIDENȚA LIMITĂRILOR ȘI/SAU ÎNTRERUPERILOR PLANIFICATE ȘI NEPLANIFICATE pentru anul gazier 2020 - 2021 / RECORD OF THE PLANNED AND UNPLANNED LIMITATIONS AND/OR INTERRUPTIONS related to the gas year 2020 - 2021</t>
  </si>
  <si>
    <t>Sarbatoare legala</t>
  </si>
  <si>
    <t>octombrie - decembrie 2020</t>
  </si>
  <si>
    <t>x</t>
  </si>
  <si>
    <t>iulie - septembrie 2021</t>
  </si>
  <si>
    <t>Bacău</t>
  </si>
  <si>
    <t>Punere în siguranță a conductei de transport gaze naturale 8” Cornățel -Avrig, zona Cornățel - Săcădate</t>
  </si>
  <si>
    <t>Mediaș</t>
  </si>
  <si>
    <t>Refacere subtraversare râu Dâmbovița cu conducta Inel București, zona Bălăceanca</t>
  </si>
  <si>
    <t>București</t>
  </si>
  <si>
    <t>Conductă de transport gaze naturale 20” Plătărești - Bălăceanca</t>
  </si>
  <si>
    <t>Conductă de transport gaze naturale Nadeș - Sighișoara</t>
  </si>
  <si>
    <t>Punere în siguranță a conductei 8” racord PM Alămor, zona Alămor</t>
  </si>
  <si>
    <t>Punere în siguranță a conductei 12” Agârbiciu - Sibiu, zona Șeica Mare</t>
  </si>
  <si>
    <t>Punere în siguranță a conductei 3” racord SRM Ucea de Jos și adaptare la teren SRM Ucea de Jos</t>
  </si>
  <si>
    <t>aprilie - iunie 2021</t>
  </si>
  <si>
    <t>Brașov</t>
  </si>
  <si>
    <t>Înlocuire tronson pe conducta de transport gaze naturale 8” racord SRM Poiana Brașov</t>
  </si>
  <si>
    <t>Mărire capacitate SRM Uricani, județul Iași</t>
  </si>
  <si>
    <t>Racord și SRM Lețcani, județul Iași</t>
  </si>
  <si>
    <t>SRM Clinceni - Eficientizarea sistemului de măsură prin completarea instalației tehnologice cu elemente/echipamente corespunzătoare</t>
  </si>
  <si>
    <t>Punere în siguranță a conductei 8” Cornățel - Avrig, zona Avrig</t>
  </si>
  <si>
    <t>Cornățel</t>
  </si>
  <si>
    <t>Sibiu</t>
  </si>
  <si>
    <t>-</t>
  </si>
  <si>
    <t>SM0795D0</t>
  </si>
  <si>
    <t>SM-SD001</t>
  </si>
  <si>
    <t>Delgaz Grid</t>
  </si>
  <si>
    <t>Bradu</t>
  </si>
  <si>
    <t>SM0801D0</t>
  </si>
  <si>
    <t>Săcădate</t>
  </si>
  <si>
    <t>Alămor</t>
  </si>
  <si>
    <t>SM0796D0</t>
  </si>
  <si>
    <t>Avrig</t>
  </si>
  <si>
    <t>SM0804D0</t>
  </si>
  <si>
    <t>SM-CF001</t>
  </si>
  <si>
    <t>SC Premium Porc Sibiu SRL</t>
  </si>
  <si>
    <t>SC Premium Porc Sibiu - Avrig</t>
  </si>
  <si>
    <t>SM0802D1</t>
  </si>
  <si>
    <t>SM0802D2</t>
  </si>
  <si>
    <t>SC Fabrica de sticlă Avrig</t>
  </si>
  <si>
    <t>SC Fabrica de sticlă Avrig SA</t>
  </si>
  <si>
    <t>Mârșa</t>
  </si>
  <si>
    <t>SM0819D1</t>
  </si>
  <si>
    <t>Racovița</t>
  </si>
  <si>
    <t>SM0876D0</t>
  </si>
  <si>
    <t>SM0903D0</t>
  </si>
  <si>
    <t>Sebeșu de Sus</t>
  </si>
  <si>
    <t>Sebeșu de Jos</t>
  </si>
  <si>
    <t>SM1041D0</t>
  </si>
  <si>
    <t>Turnu Roșu</t>
  </si>
  <si>
    <t>SM0805D0</t>
  </si>
  <si>
    <t>SM0748D0</t>
  </si>
  <si>
    <t>PM0140</t>
  </si>
  <si>
    <t>PM-PP001</t>
  </si>
  <si>
    <t>Romgaz</t>
  </si>
  <si>
    <t>Șeica Mare</t>
  </si>
  <si>
    <t>SM0737D0</t>
  </si>
  <si>
    <t>Cernica</t>
  </si>
  <si>
    <t>Ilfov</t>
  </si>
  <si>
    <t>SM1133D0</t>
  </si>
  <si>
    <t>Cernica II (Bălăceanca)</t>
  </si>
  <si>
    <t>Premier Energy</t>
  </si>
  <si>
    <t>Clinceni</t>
  </si>
  <si>
    <t>SM0249D1</t>
  </si>
  <si>
    <t>SM0249D2</t>
  </si>
  <si>
    <t>SM0249D3</t>
  </si>
  <si>
    <t>Cornetu</t>
  </si>
  <si>
    <t>Clinceni Aeroport</t>
  </si>
  <si>
    <t>Distrigaz Sud Rețele</t>
  </si>
  <si>
    <t>Uricani</t>
  </si>
  <si>
    <t>Iași</t>
  </si>
  <si>
    <t>SM0480D2</t>
  </si>
  <si>
    <t>SM0886D0</t>
  </si>
  <si>
    <t>Lețcani</t>
  </si>
  <si>
    <t>SM0962D0</t>
  </si>
  <si>
    <t>Oltenita</t>
  </si>
  <si>
    <t>SM1152D0</t>
  </si>
  <si>
    <t>Chirnogi</t>
  </si>
  <si>
    <t>SM1234D0</t>
  </si>
  <si>
    <t>Mitreni</t>
  </si>
  <si>
    <t>Oltenița</t>
  </si>
  <si>
    <t>Călărași</t>
  </si>
  <si>
    <t>Gazmir Iași</t>
  </si>
  <si>
    <t>Ucea de Jos</t>
  </si>
  <si>
    <t>Braşov</t>
  </si>
  <si>
    <t>SM0811D0</t>
  </si>
  <si>
    <t>Hetiur</t>
  </si>
  <si>
    <t>Mureș</t>
  </si>
  <si>
    <t>SM0834D0</t>
  </si>
  <si>
    <t>SM0054D0</t>
  </si>
  <si>
    <t>SM1113D0</t>
  </si>
  <si>
    <t>Poiana Brașov</t>
  </si>
  <si>
    <t>Poiana Sticlăriei</t>
  </si>
  <si>
    <t>Punere în siguranță a conductei 12" Vlădeni - Mănești, zona Vlădeni</t>
  </si>
  <si>
    <t>Vlădeni</t>
  </si>
  <si>
    <t>Dâmbovița</t>
  </si>
  <si>
    <t>SM0137D0</t>
  </si>
  <si>
    <t>Coada Izvorului</t>
  </si>
  <si>
    <t>Prahova</t>
  </si>
  <si>
    <t>SM0033D0</t>
  </si>
  <si>
    <t>PM0014</t>
  </si>
  <si>
    <t>Romgaz, Amromco</t>
  </si>
  <si>
    <t>X</t>
  </si>
  <si>
    <t>Înlocuire robineți la SRM Avrig</t>
  </si>
  <si>
    <t>Înlocuire robineți la SRM Mârșa</t>
  </si>
  <si>
    <t>Înlocuire robineță la SRM Rusciori</t>
  </si>
  <si>
    <t>Rusciori</t>
  </si>
  <si>
    <t>SM0761D0</t>
  </si>
  <si>
    <t>Înlocuire robineți la SRM Ocna Sibiului</t>
  </si>
  <si>
    <t>Ocna Sibiului</t>
  </si>
  <si>
    <t>SM0723D0</t>
  </si>
  <si>
    <t>Înlocuire robineți la SRM Șura Mare</t>
  </si>
  <si>
    <t>Șura Mare</t>
  </si>
  <si>
    <t>SM0742D0</t>
  </si>
  <si>
    <t>Înlocuire robineți la SRM Hosman</t>
  </si>
  <si>
    <t>Hosman</t>
  </si>
  <si>
    <t>SM0791D0</t>
  </si>
  <si>
    <t>Înlocuire robineți la SRM Ilimbav</t>
  </si>
  <si>
    <t>Ilimbav</t>
  </si>
  <si>
    <t>SM0792D0</t>
  </si>
  <si>
    <t>Înlocuire robineți la SRM Vârd</t>
  </si>
  <si>
    <t>Vârd</t>
  </si>
  <si>
    <t>SM0789D0</t>
  </si>
  <si>
    <t>Înlocuire robineți la SRM Racovița</t>
  </si>
  <si>
    <t>Montare îmbinare electroizolantă pe conducta 3" racord SRM Vad</t>
  </si>
  <si>
    <t>Vad</t>
  </si>
  <si>
    <t>SM0021D0</t>
  </si>
  <si>
    <t>Lucrări privind sistematizarea și creșterea siguranței în funcționare a infrastructurii SNT  din zona NT Rodbav - SRM Făgăraș.</t>
  </si>
  <si>
    <t>Calbor</t>
  </si>
  <si>
    <t>SM0769D0</t>
  </si>
  <si>
    <t>SRM Calbor</t>
  </si>
  <si>
    <t>mai 2021</t>
  </si>
  <si>
    <t>iunie 2021</t>
  </si>
  <si>
    <t>iulie 2021</t>
  </si>
  <si>
    <t>august 2021</t>
  </si>
  <si>
    <t>septembrie 2021</t>
  </si>
  <si>
    <t>Forțe proprii</t>
  </si>
  <si>
    <t>Sucursala_2020_A_24</t>
  </si>
  <si>
    <t>PMDI_2020_cap.A_2.1.B.6</t>
  </si>
  <si>
    <t>PMDI_2020_cap.A_2.1.B.7</t>
  </si>
  <si>
    <t>PMDI_2020_cap.A_2.1.B.10</t>
  </si>
  <si>
    <t>PMDI_2020_cap.A_2.1.B.13</t>
  </si>
  <si>
    <t>PMDI_2020_cap.A_2.1.B.14</t>
  </si>
  <si>
    <t>PMDI_2020_cap.A_2.1.B.17</t>
  </si>
  <si>
    <t>PMDI_2020_cap.A_2.1.B.19</t>
  </si>
  <si>
    <t>PMDI_2020_cap.A_2.1.B.22</t>
  </si>
  <si>
    <t>PMDI_2020_cap.C_5</t>
  </si>
  <si>
    <t>PMDI_2020_cap.C_16</t>
  </si>
  <si>
    <t>PMDI_2020_1_Anexa_3</t>
  </si>
  <si>
    <t>PMDI_2020_3_Anexa_7</t>
  </si>
  <si>
    <t>PRRASM_2020_IA7_Anexa_1</t>
  </si>
  <si>
    <t>Ploiești</t>
  </si>
  <si>
    <t>SM0140D0</t>
  </si>
  <si>
    <t>Stâncești</t>
  </si>
  <si>
    <t>Relocare instalație mecanică veche de la Aricești II la Stăncești (înlocuire SRM Stăncești)</t>
  </si>
  <si>
    <t>Modernizare NT Schitu Goleşti - montare gară godevil</t>
  </si>
  <si>
    <t>Schitu Golești</t>
  </si>
  <si>
    <t>Argeș</t>
  </si>
  <si>
    <t>SM1089D0</t>
  </si>
  <si>
    <t>Mihăești</t>
  </si>
  <si>
    <t>SM1243D0</t>
  </si>
  <si>
    <t>Mihaești AG</t>
  </si>
  <si>
    <t>SC Distrigaz Sud Rețele</t>
  </si>
  <si>
    <t>Craiova</t>
  </si>
  <si>
    <t>PMDI 2020_8 (Anexa 1)</t>
  </si>
  <si>
    <t>Pregătire conductă 24” Paltin - Schitu Golești pentru transformare în conductă godevilabilă</t>
  </si>
  <si>
    <t>Câmpulung</t>
  </si>
  <si>
    <t>SM0429D0</t>
  </si>
  <si>
    <t>SC Edilul Câmpulung</t>
  </si>
  <si>
    <t>SM0874D0</t>
  </si>
  <si>
    <t>SC Complex Holcim Câmpulung Sediu</t>
  </si>
  <si>
    <t>SM0078D0</t>
  </si>
  <si>
    <t>SC Romturingia Câmpulung</t>
  </si>
  <si>
    <t>SM0213D1</t>
  </si>
  <si>
    <t>SC Holcim Câmpulung</t>
  </si>
  <si>
    <t>SM0213D2</t>
  </si>
  <si>
    <t>SC Carmeuse Holding Câmpulung</t>
  </si>
  <si>
    <t>Valea Mare Pravăț</t>
  </si>
  <si>
    <t>SM0213D3</t>
  </si>
  <si>
    <t>SC Star Multitrade Pravăț</t>
  </si>
  <si>
    <t>SM0216D0</t>
  </si>
  <si>
    <t>Câmpulung Muscel</t>
  </si>
  <si>
    <t>Lerești</t>
  </si>
  <si>
    <t>SM1242D0</t>
  </si>
  <si>
    <t>Podu Dâmboviței</t>
  </si>
  <si>
    <t>SM1088D0</t>
  </si>
  <si>
    <t>Rucăr</t>
  </si>
  <si>
    <t>SM0938D0</t>
  </si>
  <si>
    <t>Poiana Mărului</t>
  </si>
  <si>
    <t>SM0212D0</t>
  </si>
  <si>
    <t>Zărnești</t>
  </si>
  <si>
    <t>SM1251D0</t>
  </si>
  <si>
    <t>DS Smith Paper Zărnești</t>
  </si>
  <si>
    <t>Moieciu de Jos</t>
  </si>
  <si>
    <t>SM1139D0</t>
  </si>
  <si>
    <t>Moieciu</t>
  </si>
  <si>
    <t>SC Edilul C.G.A. SA</t>
  </si>
  <si>
    <t>SC Holcim (România) SA</t>
  </si>
  <si>
    <t>SC Romturingia SRL</t>
  </si>
  <si>
    <t>SC Carmeuse Holding SRL</t>
  </si>
  <si>
    <t>DS Smith Paper Zarnești SRL</t>
  </si>
  <si>
    <t>SC Premier Energy SRL</t>
  </si>
  <si>
    <t>PRRASM 2020_II_A_3 (Anexa 1)</t>
  </si>
  <si>
    <t>PRRASM 2020_II_A_6 (Anexa 1)</t>
  </si>
  <si>
    <t>5 octombrie - 30 noiembrie 2020</t>
  </si>
  <si>
    <t>iulie - august 2021</t>
  </si>
  <si>
    <t>Pregătirea conductei 20” Ișalnița - Cruce Ghercești pentru transformarea în conductă godevilabilă, zonele Melinești, CET II Craiova și Ghercești</t>
  </si>
  <si>
    <t>Ghercești</t>
  </si>
  <si>
    <t>Dolj</t>
  </si>
  <si>
    <t>PM0275</t>
  </si>
  <si>
    <t>VPM01</t>
  </si>
  <si>
    <t>SM1142D0</t>
  </si>
  <si>
    <t>VSM01</t>
  </si>
  <si>
    <t>Mischii</t>
  </si>
  <si>
    <t>SM1037D0</t>
  </si>
  <si>
    <t>SM1146D0</t>
  </si>
  <si>
    <t>SM1194D0</t>
  </si>
  <si>
    <t>Ghercești II</t>
  </si>
  <si>
    <t>Pielești</t>
  </si>
  <si>
    <t>SM1187D0</t>
  </si>
  <si>
    <t>SM1158D0</t>
  </si>
  <si>
    <t>CET Craiova II</t>
  </si>
  <si>
    <t>SM0209D1</t>
  </si>
  <si>
    <t>SC Ford Combinat</t>
  </si>
  <si>
    <t>SM0209D2</t>
  </si>
  <si>
    <t>Ford Craiova Casnici</t>
  </si>
  <si>
    <t>SM0208D0</t>
  </si>
  <si>
    <t>Craiova Sud</t>
  </si>
  <si>
    <t>Podari</t>
  </si>
  <si>
    <t>SM1053D0</t>
  </si>
  <si>
    <t>Depogaz Ploiești</t>
  </si>
  <si>
    <t>SNGN Romgaz SA - Distribuție</t>
  </si>
  <si>
    <t>SC Megaconstruct SA</t>
  </si>
  <si>
    <t>Complexul Energetic Oltenia</t>
  </si>
  <si>
    <t>SC Ford România SA</t>
  </si>
  <si>
    <t>PRRASM 2020_II_A_5 (Anexa 1)</t>
  </si>
  <si>
    <t>Reparație 6" racord alimentare ELSID Titu, zona SRM Elsid</t>
  </si>
  <si>
    <t>Titu</t>
  </si>
  <si>
    <t>SM0147D0</t>
  </si>
  <si>
    <t>SC Elsid Titu</t>
  </si>
  <si>
    <t>Elsid Titu</t>
  </si>
  <si>
    <t>PRRASM 2020_I_A_1 (Anexa 1)</t>
  </si>
  <si>
    <t>Lucrări de mentenanță în cadrul SRM Vlădeni</t>
  </si>
  <si>
    <t>Lucrări de sistematizare a înstalației tehnologice SRM Gura Suții</t>
  </si>
  <si>
    <t>Găești</t>
  </si>
  <si>
    <t>Dimbovita</t>
  </si>
  <si>
    <t>SM0877D2</t>
  </si>
  <si>
    <t>Gura Șuții - Găești</t>
  </si>
  <si>
    <t>Gura Șuții</t>
  </si>
  <si>
    <t>SM0877D1</t>
  </si>
  <si>
    <t>SC ELSID Titu</t>
  </si>
  <si>
    <t>SC ELSID SA</t>
  </si>
  <si>
    <t>Lucrare realizată cu Sucursala Mediaș între lucrările planificate din Programul acesteia</t>
  </si>
  <si>
    <t xml:space="preserve">Reparație conductă  4'' racord SRM Zagna Vădeni, zona Vădeni                                                                                                                                        </t>
  </si>
  <si>
    <t>Vădeni</t>
  </si>
  <si>
    <t>Brăila</t>
  </si>
  <si>
    <t>SM0532D0</t>
  </si>
  <si>
    <t>Zagna Vădeni</t>
  </si>
  <si>
    <t>Sucursala A_13</t>
  </si>
  <si>
    <t>aprilie - septembrie 2021</t>
  </si>
  <si>
    <t xml:space="preserve">Eliminare emanații la robinetul RF12 în SRM Rulmentul Bârlad                                                                                                                              </t>
  </si>
  <si>
    <t>Bârlad</t>
  </si>
  <si>
    <t>Vaslui</t>
  </si>
  <si>
    <t>SM0978D0</t>
  </si>
  <si>
    <t>Rulmenți Bârlad</t>
  </si>
  <si>
    <t>Înlocuire robinet defect în SRM Chițcani</t>
  </si>
  <si>
    <t>Chițcani</t>
  </si>
  <si>
    <t>SM1114D0</t>
  </si>
  <si>
    <t>Gaz Est</t>
  </si>
  <si>
    <t>5719/29.09.2020</t>
  </si>
  <si>
    <t>5720/29.09.2020</t>
  </si>
  <si>
    <t>Power&amp;Gas, Cez Vânzare</t>
  </si>
  <si>
    <t>Aderro, Power&amp;Gas, Cez Vânzare, CIS Gaz, Engie România, E.On Energie, Electrica Furnizare, Electric&amp;Gas, Energy Distribution, Enel Energie, Enel Energie Muntenia, Gas&amp;Power, Premier Energy Trading, Gaz Est, Gaz Vest, Met România, Premier Energy, Petrom, Renovatio, Restart Energy, Safi-Star, Tinmar, AIK Energy</t>
  </si>
  <si>
    <t>DA</t>
  </si>
  <si>
    <t>Efectuată</t>
  </si>
  <si>
    <t>SC Rulmenți SA</t>
  </si>
  <si>
    <t>Înlocuire cupon pe conducta 4" racord SRM Zagna Vădeni</t>
  </si>
  <si>
    <t>5901/06.10.2020</t>
  </si>
  <si>
    <t>Aderro GP,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Distribution, Next Energy Parteners, Nord Gaz, Oligopol, Premier Energy, Petrom, Progaz, Energy Gas Provider, Renovatio, Res Energy Solutions, Restart Energy, Romgaz, RWE Supply, Tinmar, Transenergo, AIK România, Veolia, Wiee România</t>
  </si>
  <si>
    <t>Înlocuire robinet R2 și R3 în SRM Mihăești AG</t>
  </si>
  <si>
    <t>Mihăești AG</t>
  </si>
  <si>
    <t>2450/13.10.2020</t>
  </si>
  <si>
    <t>Remediere defecte de coroziune pe conducta 20" Adjudul Vechi - Siliștea, zona Malul Alb</t>
  </si>
  <si>
    <t>Matca</t>
  </si>
  <si>
    <t>Galați</t>
  </si>
  <si>
    <r>
      <t>N</t>
    </r>
    <r>
      <rPr>
        <vertAlign val="subscript"/>
        <sz val="10"/>
        <color theme="1"/>
        <rFont val="Segoe UI"/>
        <family val="2"/>
      </rPr>
      <t>U6</t>
    </r>
    <r>
      <rPr>
        <sz val="10"/>
        <color theme="1"/>
        <rFont val="Segoe UI"/>
        <family val="2"/>
      </rPr>
      <t xml:space="preserve"> </t>
    </r>
  </si>
  <si>
    <r>
      <t>N</t>
    </r>
    <r>
      <rPr>
        <b/>
        <vertAlign val="subscript"/>
        <sz val="10"/>
        <color theme="1"/>
        <rFont val="Segoe UI"/>
        <family val="2"/>
      </rPr>
      <t>U5</t>
    </r>
  </si>
  <si>
    <r>
      <t>N</t>
    </r>
    <r>
      <rPr>
        <vertAlign val="subscript"/>
        <sz val="10"/>
        <color theme="1"/>
        <rFont val="Segoe UI"/>
        <family val="2"/>
      </rPr>
      <t>Uafectati</t>
    </r>
    <r>
      <rPr>
        <sz val="10"/>
        <color theme="1"/>
        <rFont val="Segoe UI"/>
        <family val="2"/>
      </rPr>
      <t xml:space="preserve"> </t>
    </r>
  </si>
  <si>
    <r>
      <t>N</t>
    </r>
    <r>
      <rPr>
        <b/>
        <vertAlign val="subscript"/>
        <sz val="10"/>
        <color theme="1"/>
        <rFont val="Segoe UI"/>
        <family val="2"/>
      </rPr>
      <t>Uafectati</t>
    </r>
    <r>
      <rPr>
        <b/>
        <sz val="10"/>
        <color theme="1"/>
        <rFont val="Segoe UI"/>
        <family val="2"/>
      </rPr>
      <t xml:space="preserve"> </t>
    </r>
  </si>
  <si>
    <r>
      <t>N</t>
    </r>
    <r>
      <rPr>
        <b/>
        <vertAlign val="subscript"/>
        <sz val="10"/>
        <color theme="1"/>
        <rFont val="Segoe UI"/>
        <family val="2"/>
      </rPr>
      <t>U6</t>
    </r>
  </si>
  <si>
    <r>
      <t>N</t>
    </r>
    <r>
      <rPr>
        <b/>
        <vertAlign val="subscript"/>
        <sz val="10"/>
        <color theme="1"/>
        <rFont val="Segoe UI"/>
        <family val="2"/>
      </rPr>
      <t>Uafectati</t>
    </r>
  </si>
  <si>
    <r>
      <t>N</t>
    </r>
    <r>
      <rPr>
        <b/>
        <vertAlign val="subscript"/>
        <sz val="10"/>
        <color theme="1"/>
        <rFont val="Segoe UI"/>
        <family val="2"/>
      </rPr>
      <t>U24</t>
    </r>
  </si>
  <si>
    <r>
      <t>N</t>
    </r>
    <r>
      <rPr>
        <b/>
        <vertAlign val="subscript"/>
        <sz val="10"/>
        <color theme="1"/>
        <rFont val="Segoe UI"/>
        <family val="2"/>
      </rPr>
      <t>uafectati</t>
    </r>
  </si>
  <si>
    <r>
      <t>N</t>
    </r>
    <r>
      <rPr>
        <b/>
        <vertAlign val="subscript"/>
        <sz val="10"/>
        <color theme="1"/>
        <rFont val="Segoe UI"/>
        <family val="2"/>
      </rPr>
      <t>U6</t>
    </r>
    <r>
      <rPr>
        <b/>
        <sz val="10"/>
        <color theme="1"/>
        <rFont val="Segoe UI"/>
        <family val="2"/>
      </rPr>
      <t xml:space="preserve"> </t>
    </r>
  </si>
  <si>
    <r>
      <t>IP</t>
    </r>
    <r>
      <rPr>
        <b/>
        <vertAlign val="subscript"/>
        <sz val="12"/>
        <color theme="1"/>
        <rFont val="Segoe UI"/>
        <family val="2"/>
      </rPr>
      <t>5</t>
    </r>
    <r>
      <rPr>
        <b/>
        <vertAlign val="superscript"/>
        <sz val="12"/>
        <color theme="1"/>
        <rFont val="Segoe UI"/>
        <family val="2"/>
      </rPr>
      <t>1</t>
    </r>
  </si>
  <si>
    <r>
      <t>N</t>
    </r>
    <r>
      <rPr>
        <b/>
        <vertAlign val="subscript"/>
        <sz val="10"/>
        <color theme="1"/>
        <rFont val="Segoe UI"/>
        <family val="2"/>
      </rPr>
      <t>Ureluate</t>
    </r>
  </si>
  <si>
    <r>
      <t>IP</t>
    </r>
    <r>
      <rPr>
        <b/>
        <vertAlign val="subscript"/>
        <sz val="10"/>
        <color theme="1"/>
        <rFont val="Segoe UI"/>
        <family val="2"/>
      </rPr>
      <t>6</t>
    </r>
    <r>
      <rPr>
        <b/>
        <vertAlign val="superscript"/>
        <sz val="10"/>
        <color theme="1"/>
        <rFont val="Segoe UI"/>
        <family val="2"/>
      </rPr>
      <t>1</t>
    </r>
  </si>
  <si>
    <r>
      <t>IP</t>
    </r>
    <r>
      <rPr>
        <b/>
        <vertAlign val="subscript"/>
        <sz val="12"/>
        <color theme="1"/>
        <rFont val="Segoe UI"/>
        <family val="2"/>
      </rPr>
      <t>5</t>
    </r>
    <r>
      <rPr>
        <b/>
        <vertAlign val="superscript"/>
        <sz val="12"/>
        <color theme="1"/>
        <rFont val="Segoe UI"/>
        <family val="2"/>
      </rPr>
      <t>2</t>
    </r>
  </si>
  <si>
    <r>
      <t>N</t>
    </r>
    <r>
      <rPr>
        <b/>
        <vertAlign val="subscript"/>
        <sz val="10"/>
        <color theme="1"/>
        <rFont val="Segoe UI"/>
        <family val="2"/>
      </rPr>
      <t>Ureluare</t>
    </r>
  </si>
  <si>
    <r>
      <t>IP</t>
    </r>
    <r>
      <rPr>
        <b/>
        <vertAlign val="subscript"/>
        <sz val="10"/>
        <color theme="1"/>
        <rFont val="Segoe UI"/>
        <family val="2"/>
      </rPr>
      <t>6</t>
    </r>
    <r>
      <rPr>
        <b/>
        <vertAlign val="superscript"/>
        <sz val="10"/>
        <color theme="1"/>
        <rFont val="Segoe UI"/>
        <family val="2"/>
      </rPr>
      <t>2</t>
    </r>
  </si>
  <si>
    <t>SM0980D0</t>
  </si>
  <si>
    <t>Matca(Vega93)</t>
  </si>
  <si>
    <t>Cudalbi</t>
  </si>
  <si>
    <t>PM0284</t>
  </si>
  <si>
    <t>Vega 93</t>
  </si>
  <si>
    <t>Amromco</t>
  </si>
  <si>
    <t>6174/19.10.2020</t>
  </si>
  <si>
    <t>Nova Power, Cez Vânzare, Engie, Electrica Furnizare, Enel Energie, Enel Muntenia, Premier Energy Trading, Met România, Petrom, Restart Energy, Tinmar, AIK România, Vega 93</t>
  </si>
  <si>
    <t>Întrerupere accidentală a SRM Venchi datorită blocării modulului de reglare.</t>
  </si>
  <si>
    <t>Seleuș</t>
  </si>
  <si>
    <t>SM0008D0</t>
  </si>
  <si>
    <t>Venchi</t>
  </si>
  <si>
    <t>Aderro GP, Nova Power, Cez Vânzare, Cis Gaz, Conef Gaz, CPL Concordia, Crest Energy, Cyeb,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RWE Supply, SST Grup, Tetarom, Tinmar, AIK Energy, Veolia, Wiee</t>
  </si>
  <si>
    <t>E.on Energie, Premier Energy</t>
  </si>
  <si>
    <t>Înlocuire robinet R11 în SRM Ișalnița (ieșire CET)</t>
  </si>
  <si>
    <t>Ișalnița</t>
  </si>
  <si>
    <t>SM0207D6</t>
  </si>
  <si>
    <t>CET Ișalnița</t>
  </si>
  <si>
    <t>Înlocuire instalație tehnologică SRM Dumitra</t>
  </si>
  <si>
    <t>Dumitra</t>
  </si>
  <si>
    <t>Alba</t>
  </si>
  <si>
    <t>SM0277D0</t>
  </si>
  <si>
    <t>Oprire accidentală SRM Oradea I</t>
  </si>
  <si>
    <t>Palota</t>
  </si>
  <si>
    <t>Bihor</t>
  </si>
  <si>
    <t>SM0300D0</t>
  </si>
  <si>
    <t>Oradea I</t>
  </si>
  <si>
    <t>Gaz Vest</t>
  </si>
  <si>
    <t>Cluj</t>
  </si>
  <si>
    <t>Nova Power, Cez Vânzare, CIS Gaz, Cyeb, Distrigaz Vest, Engie, E.On Energie, Electrica Furnizare, Electric&amp;Gas, Energy Distribution, Enel Energie, Enel Muntenia, Gas&amp;Power, Premier Energy Trading, Gaz Est, Gaz Vest, Met România, Premier Energy, Petrom, Energy Gas Provider, Renovatio, Restart Energy, Tinmar, AIK România</t>
  </si>
  <si>
    <t>Înlocuire cupon de 50 ml pe conducta 16” Buhoci - Valea Malului, zona Poieni</t>
  </si>
  <si>
    <t>Comănești</t>
  </si>
  <si>
    <t>Poieni</t>
  </si>
  <si>
    <t>Moinești</t>
  </si>
  <si>
    <t>SM0432D1</t>
  </si>
  <si>
    <t>SM0430D0</t>
  </si>
  <si>
    <t>SM0440D0</t>
  </si>
  <si>
    <t>Moinești Dealu Mare</t>
  </si>
  <si>
    <t>6156/02.11.2020</t>
  </si>
  <si>
    <r>
      <t xml:space="preserve">5 octombrie - 30 noiembrie 2020
</t>
    </r>
    <r>
      <rPr>
        <sz val="10"/>
        <rFont val="Segoe UI"/>
        <family val="2"/>
      </rPr>
      <t>14 - 31 decembrie 2020</t>
    </r>
  </si>
  <si>
    <t>Imposibilitate oprire alimentare cu gaze naturale datorită consumatorului direct ELSID, care pe perioada 09.11 - 10.12.2020 are instalația de calcinare în funcțiune.</t>
  </si>
  <si>
    <t>Remediere definitivă a unui defect de coroziune pe conducta 20” Turburea - Ișalnița, fir I, zona Răcari</t>
  </si>
  <si>
    <t>Stația Centrală Ghercești Extras</t>
  </si>
  <si>
    <t>Stația Centrală Ghercești Înmagazinat</t>
  </si>
  <si>
    <t>Efectuată (din motive tehnice a trebuit amânată)</t>
  </si>
  <si>
    <t>Amarad, Nova Power, Cez Vânzare, Cordun Gaz, CPL Concordia, MM Data, Distrigaz Vest, Engie, Axpo, E.on Energie, Enel, Enel Muntenia, Euro Seven, Gaz Est, Mehedinți Gaz, Met România, Nord Gaz, Premier Energy, Petrom, Progaz, Restart Energy, Romgaz, Tinmar</t>
  </si>
  <si>
    <t>Aderro GP, Alpha Metal, Amarad, Nova Power, Cez Vânzare, Cordun Gaz, CPL Concordia, Cyeb, MM Data, Distrigaz Vest, Engie, E.on Energie, Electrica Furnizare, Electric&amp;Gas, Energy Distribution, Enel Energie, Enel Muntenia, Gas&amp;Power, Euro Seven, Premier Energy Trading, Gaz Est, Hargaz, Gazmir, Gaz Nord Est, Gaz Vest, Gecabuild, Măcin Gaz, Mehedinți Gaz, Met România, Nord Gaz, Oligopol, Pado Group, Premier Energy, Petrom, Prisma Serv, Progaz, Energy Gas Provider, Restart Energy, Romgaz, Tinmar, Vega 93, Veolia, Wiee</t>
  </si>
  <si>
    <t>2717/13.11.2020</t>
  </si>
  <si>
    <t>Efectuată (Nu a mai fost necesară întreruperea)</t>
  </si>
  <si>
    <r>
      <rPr>
        <strike/>
        <sz val="10"/>
        <rFont val="Segoe UI"/>
        <family val="2"/>
      </rPr>
      <t xml:space="preserve">octombrie - decembrie 2020
</t>
    </r>
    <r>
      <rPr>
        <sz val="10"/>
        <rFont val="Segoe UI"/>
        <family val="2"/>
      </rPr>
      <t>ianuarie - martie 2021</t>
    </r>
  </si>
  <si>
    <t>Întârzieri în execuția forajului orizontal</t>
  </si>
  <si>
    <t>Aderro GP, Nova Power, Cez Vânzare, Cis Gaz, Conef Gaz, Crest Energy, Distrigaz Vest, Engie, E.on Energie, Electrica Furnizare, Electric Planners, Electric&amp;Gas, Energy Distribution, Enel Energie, Enel Muntenia, Gas&amp;Power, Premier Energy Trading, Gaz Est, Gaz vest, Megaconstruct, Mehedinți Gaz, Met România, Monsson, Next Energy, Nord Gaz, Premier Energy, Petrom, Energy Gas Provider, Renovatio, Restart Energy, Tinmar, Transenergo, AIK Energy, Veolia, WIEE</t>
  </si>
  <si>
    <r>
      <rPr>
        <strike/>
        <sz val="10"/>
        <rFont val="Segoe UI"/>
        <family val="2"/>
      </rPr>
      <t>octombrie - decembrie 2020</t>
    </r>
    <r>
      <rPr>
        <sz val="10"/>
        <rFont val="Segoe UI"/>
        <family val="2"/>
      </rPr>
      <t xml:space="preserve">
ianuarie - aprilie 2021</t>
    </r>
  </si>
  <si>
    <t>Întârzieri în execuție</t>
  </si>
  <si>
    <t>Aderro GP, AIK Londra,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Distribution, Nord Gaz, Oligopol, Premier Energy, Petrom, Progaz, Energy Gas Provider, Renovatio, Restart Energy, Romgaz, RWE Supply, Tinmar, Transenergo, AIK România, Veolia, WIEE</t>
  </si>
  <si>
    <t>Întârzieri în aprovizionarea cu materialele necesare</t>
  </si>
  <si>
    <t>Aderro GP, Alpha Metal, Nova Power, Cez Vânzare, Cis Gaz, Conef Gaz, Crest Energy, Cyeb, Distrigaz Vest, Engie, E.On Energie, Electrocentrale București, Electrocentrale Constanța, Electrica Furnizare, Electric Planners, Electric&amp;Gas, Energy Distribution, Enel, Enel Muntenia, Gas&amp;Power, Entrex, Euro Seven Industry, Premier Energy Trading, Gaz Est, Hargaz, Megaconstruct, Met România, Monsson, Next Energy, Nord Gaz, Oligopol, Premier Energy, Petrom, Progaz, Energy Gas Provider, Renovatio, Restart Energy, Romgaz, RWE Supply, Tinmar, Transenergo, AIK România, Veolia, WIEE</t>
  </si>
  <si>
    <r>
      <rPr>
        <strike/>
        <sz val="10"/>
        <rFont val="Segoe UI"/>
        <family val="2"/>
      </rPr>
      <t>03 - 31 octombrie 2020</t>
    </r>
    <r>
      <rPr>
        <sz val="10"/>
        <rFont val="Segoe UI"/>
        <family val="2"/>
      </rPr>
      <t xml:space="preserve">
18 decembrie 2020 - martie 2021</t>
    </r>
  </si>
  <si>
    <t>Lucrarea se va executa concomitent cu lucrarea de la pozițiile 33 - 35</t>
  </si>
  <si>
    <t>Boița</t>
  </si>
  <si>
    <t>SM0736D0</t>
  </si>
  <si>
    <t>10487/23.11.2020</t>
  </si>
  <si>
    <t>Tălmăcel</t>
  </si>
  <si>
    <t>SM1160D0</t>
  </si>
  <si>
    <t>Tălmăcel II</t>
  </si>
  <si>
    <t>SM0735D0</t>
  </si>
  <si>
    <t>Cuplare deviere conductă 4” racord SRM Tălmăcel</t>
  </si>
  <si>
    <t>Aderro GP, Nova Power, Cez Vânzare, Cis Gaz, Conef Gaz, CPL Concordia, Crest Energy, Cyeb,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RWE Supply, SST Grup, Tetarom, Tinmar, Veolia, Wiee</t>
  </si>
  <si>
    <r>
      <t xml:space="preserve">5 octombrie - 30 noiembrie 2020
18 - 31 decembrie 2020
</t>
    </r>
    <r>
      <rPr>
        <sz val="10"/>
        <rFont val="Segoe UI"/>
        <family val="2"/>
      </rPr>
      <t>februarie - martie 2021</t>
    </r>
  </si>
  <si>
    <r>
      <rPr>
        <strike/>
        <sz val="10"/>
        <rFont val="Segoe UI"/>
        <family val="2"/>
      </rPr>
      <t>octombrie 2020</t>
    </r>
    <r>
      <rPr>
        <sz val="10"/>
        <rFont val="Segoe UI"/>
        <family val="2"/>
      </rPr>
      <t xml:space="preserve">
</t>
    </r>
    <r>
      <rPr>
        <strike/>
        <sz val="10"/>
        <rFont val="Segoe UI"/>
        <family val="2"/>
      </rPr>
      <t xml:space="preserve">18-31 decembrie 2020
</t>
    </r>
    <r>
      <rPr>
        <sz val="10"/>
        <rFont val="Segoe UI"/>
        <family val="2"/>
      </rPr>
      <t>februarie - martie 2021</t>
    </r>
  </si>
  <si>
    <r>
      <rPr>
        <strike/>
        <sz val="10"/>
        <rFont val="Segoe UI"/>
        <family val="2"/>
      </rPr>
      <t>octombrie 2020
18-31 decembrie 2020</t>
    </r>
    <r>
      <rPr>
        <sz val="10"/>
        <rFont val="Segoe UI"/>
        <family val="2"/>
      </rPr>
      <t xml:space="preserve">
februarie - martie 2021</t>
    </r>
  </si>
  <si>
    <r>
      <rPr>
        <strike/>
        <sz val="10"/>
        <rFont val="Segoe UI"/>
        <family val="2"/>
      </rPr>
      <t>Întârzieri în aprovizionarea cu materialele necesare</t>
    </r>
    <r>
      <rPr>
        <sz val="10"/>
        <rFont val="Segoe UI"/>
        <family val="2"/>
      </rPr>
      <t xml:space="preserve">
Carantinarea unor zone care implică accesul restricționat al personalului implicat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</si>
</sst>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2" x14ac:knownFonts="1">
    <font>
      <sz val="11"/>
      <color theme="1"/>
      <name val="Calibri"/>
      <family val="2"/>
      <scheme val="minor"/>
    </font>
    <font>
      <sz val="8"/>
      <name val="Tahoma"/>
      <family val="2"/>
    </font>
    <font>
      <sz val="10"/>
      <color theme="1"/>
      <name val="Segoe UI"/>
      <family val="2"/>
    </font>
    <font>
      <b/>
      <sz val="10"/>
      <color theme="1"/>
      <name val="Segoe UI"/>
      <family val="2"/>
    </font>
    <font>
      <b/>
      <sz val="12"/>
      <color theme="1"/>
      <name val="Segoe UI"/>
      <family val="2"/>
    </font>
    <font>
      <vertAlign val="subscript"/>
      <sz val="10"/>
      <color theme="1"/>
      <name val="Segoe UI"/>
      <family val="2"/>
    </font>
    <font>
      <b/>
      <vertAlign val="subscript"/>
      <sz val="10"/>
      <color theme="1"/>
      <name val="Segoe UI"/>
      <family val="2"/>
    </font>
    <font>
      <b/>
      <vertAlign val="subscript"/>
      <sz val="12"/>
      <color theme="1"/>
      <name val="Segoe UI"/>
      <family val="2"/>
    </font>
    <font>
      <b/>
      <vertAlign val="superscript"/>
      <sz val="12"/>
      <color theme="1"/>
      <name val="Segoe UI"/>
      <family val="2"/>
    </font>
    <font>
      <b/>
      <vertAlign val="superscript"/>
      <sz val="10"/>
      <color theme="1"/>
      <name val="Segoe UI"/>
      <family val="2"/>
    </font>
    <font>
      <sz val="10"/>
      <name val="Segoe UI"/>
      <family val="2"/>
    </font>
    <font>
      <strike/>
      <sz val="10"/>
      <name val="Segoe UI"/>
      <family val="2"/>
    </font>
  </fonts>
  <fills count="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s>
  <cellStyleXfs count="2">
    <xf numFmtId="0" fontId="0" fillId="0" borderId="0"/>
    <xf numFmtId="1" fontId="1" fillId="0" borderId="38">
      <alignment vertical="center"/>
    </xf>
  </cellStyleXfs>
  <cellXfs count="335">
    <xf numFmtId="0" fontId="0" fillId="0" borderId="0" xfId="0"/>
    <xf numFmtId="0" fontId="2" fillId="0" borderId="0" xfId="0" applyFont="1" applyAlignment="1" applyProtection="1">
      <alignment horizontal="center" vertical="center"/>
    </xf>
    <xf numFmtId="0" fontId="2" fillId="0" borderId="0" xfId="0" applyFont="1" applyAlignment="1" applyProtection="1">
      <alignment horizontal="left" vertical="center"/>
    </xf>
    <xf numFmtId="2" fontId="2" fillId="0" borderId="0" xfId="0" applyNumberFormat="1" applyFont="1" applyAlignment="1" applyProtection="1">
      <alignment horizontal="center" vertical="center"/>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Fill="1" applyAlignment="1" applyProtection="1">
      <alignment horizontal="center" vertical="center"/>
    </xf>
    <xf numFmtId="2" fontId="2" fillId="0"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Border="1" applyAlignment="1" applyProtection="1">
      <alignment horizontal="center" vertical="center"/>
    </xf>
    <xf numFmtId="2" fontId="2" fillId="0" borderId="0" xfId="0" applyNumberFormat="1" applyFont="1" applyFill="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0" fontId="2" fillId="0" borderId="0" xfId="0" applyFont="1" applyAlignment="1" applyProtection="1">
      <alignment horizontal="right" vertical="center"/>
    </xf>
    <xf numFmtId="0" fontId="3" fillId="0" borderId="0" xfId="0" applyFont="1" applyAlignment="1" applyProtection="1">
      <alignment vertical="center"/>
    </xf>
    <xf numFmtId="0" fontId="2" fillId="3" borderId="34" xfId="0" applyFont="1" applyFill="1" applyBorder="1" applyAlignment="1" applyProtection="1">
      <alignment horizontal="center" vertical="center"/>
    </xf>
    <xf numFmtId="0" fontId="2" fillId="3" borderId="35"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2" fontId="3" fillId="0" borderId="0" xfId="0" applyNumberFormat="1" applyFont="1" applyFill="1" applyAlignment="1" applyProtection="1">
      <alignment vertical="center" wrapText="1"/>
    </xf>
    <xf numFmtId="2" fontId="3" fillId="0" borderId="0" xfId="0" applyNumberFormat="1" applyFont="1" applyFill="1" applyAlignment="1" applyProtection="1">
      <alignment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2" fillId="3" borderId="21"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3" fillId="0" borderId="0" xfId="0" applyFont="1" applyAlignment="1" applyProtection="1">
      <alignment horizontal="center" vertical="center"/>
    </xf>
    <xf numFmtId="0" fontId="2" fillId="3" borderId="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 fontId="3" fillId="0" borderId="0" xfId="0" applyNumberFormat="1"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3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165" fontId="4" fillId="2" borderId="12" xfId="0" applyNumberFormat="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0" borderId="15"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1" fontId="2" fillId="0" borderId="13" xfId="0" applyNumberFormat="1"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1" fontId="2" fillId="0" borderId="34" xfId="0" applyNumberFormat="1" applyFont="1" applyFill="1" applyBorder="1" applyAlignment="1" applyProtection="1">
      <alignment horizontal="center" vertical="center" wrapText="1"/>
    </xf>
    <xf numFmtId="1" fontId="2" fillId="0" borderId="35" xfId="0" applyNumberFormat="1" applyFont="1" applyFill="1" applyBorder="1" applyAlignment="1" applyProtection="1">
      <alignment horizontal="center" vertical="center" wrapText="1"/>
    </xf>
    <xf numFmtId="1" fontId="2" fillId="0" borderId="36" xfId="0" applyNumberFormat="1" applyFont="1" applyFill="1" applyBorder="1" applyAlignment="1" applyProtection="1">
      <alignment horizontal="center" vertical="center" wrapText="1"/>
    </xf>
    <xf numFmtId="1" fontId="2" fillId="0" borderId="0" xfId="0" applyNumberFormat="1" applyFont="1" applyBorder="1" applyAlignment="1" applyProtection="1">
      <alignment horizontal="center" vertical="center"/>
    </xf>
    <xf numFmtId="1" fontId="2" fillId="0" borderId="34" xfId="0" applyNumberFormat="1" applyFont="1" applyFill="1" applyBorder="1" applyAlignment="1" applyProtection="1">
      <alignment horizontal="center" vertical="center"/>
    </xf>
    <xf numFmtId="1" fontId="2" fillId="0" borderId="35" xfId="0" applyNumberFormat="1" applyFont="1" applyFill="1" applyBorder="1" applyAlignment="1" applyProtection="1">
      <alignment horizontal="center" vertical="center"/>
    </xf>
    <xf numFmtId="1" fontId="2" fillId="0" borderId="36" xfId="0" applyNumberFormat="1" applyFont="1" applyFill="1" applyBorder="1" applyAlignment="1" applyProtection="1">
      <alignment horizontal="center" vertical="center"/>
    </xf>
    <xf numFmtId="1" fontId="2" fillId="0" borderId="41"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 fontId="2" fillId="0" borderId="40" xfId="0" applyNumberFormat="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6" xfId="0" applyFont="1" applyFill="1" applyBorder="1" applyAlignment="1" applyProtection="1">
      <alignment horizontal="left" vertical="center" wrapText="1"/>
    </xf>
    <xf numFmtId="2" fontId="10" fillId="0" borderId="6" xfId="0" applyNumberFormat="1" applyFont="1" applyFill="1" applyBorder="1" applyAlignment="1" applyProtection="1">
      <alignment horizontal="center" vertical="center" wrapText="1"/>
    </xf>
    <xf numFmtId="49" fontId="10" fillId="0" borderId="6" xfId="0" applyNumberFormat="1" applyFont="1" applyFill="1" applyBorder="1" applyAlignment="1" applyProtection="1">
      <alignment horizontal="center" vertical="center" wrapText="1"/>
    </xf>
    <xf numFmtId="14" fontId="10" fillId="0" borderId="6" xfId="0" applyNumberFormat="1" applyFont="1" applyFill="1" applyBorder="1" applyAlignment="1" applyProtection="1">
      <alignment horizontal="center" vertical="center" wrapText="1"/>
    </xf>
    <xf numFmtId="164" fontId="10" fillId="0" borderId="6" xfId="0" applyNumberFormat="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14" fontId="10" fillId="0" borderId="30" xfId="0" applyNumberFormat="1" applyFont="1" applyFill="1" applyBorder="1" applyAlignment="1" applyProtection="1">
      <alignment horizontal="center" vertical="center" wrapText="1"/>
    </xf>
    <xf numFmtId="1" fontId="10" fillId="0" borderId="6" xfId="0" applyNumberFormat="1" applyFont="1" applyFill="1" applyBorder="1" applyAlignment="1" applyProtection="1">
      <alignment horizontal="center" vertical="center" wrapText="1"/>
    </xf>
    <xf numFmtId="1" fontId="10" fillId="0" borderId="7"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xf>
    <xf numFmtId="2" fontId="2" fillId="0" borderId="5"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2" fontId="2" fillId="0" borderId="30" xfId="0" applyNumberFormat="1"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2" fontId="2" fillId="0" borderId="5" xfId="0" applyNumberFormat="1"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2"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wrapText="1"/>
    </xf>
    <xf numFmtId="1" fontId="10" fillId="0" borderId="1" xfId="0" applyNumberFormat="1" applyFont="1" applyFill="1" applyBorder="1" applyAlignment="1" applyProtection="1">
      <alignment horizontal="center" vertical="center" wrapText="1"/>
    </xf>
    <xf numFmtId="1" fontId="10" fillId="0" borderId="9" xfId="0" applyNumberFormat="1" applyFont="1" applyFill="1" applyBorder="1" applyAlignment="1" applyProtection="1">
      <alignment horizontal="center" vertical="center" wrapText="1"/>
    </xf>
    <xf numFmtId="2" fontId="2" fillId="0" borderId="21" xfId="0" applyNumberFormat="1"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wrapText="1"/>
    </xf>
    <xf numFmtId="2" fontId="2" fillId="0" borderId="4" xfId="0" applyNumberFormat="1"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3" xfId="0" applyFont="1" applyFill="1" applyBorder="1" applyAlignment="1" applyProtection="1">
      <alignment horizontal="left" vertical="center" wrapText="1"/>
    </xf>
    <xf numFmtId="2" fontId="10" fillId="0" borderId="23" xfId="0" applyNumberFormat="1" applyFont="1" applyFill="1" applyBorder="1" applyAlignment="1" applyProtection="1">
      <alignment horizontal="center" vertical="center" wrapText="1"/>
    </xf>
    <xf numFmtId="49" fontId="10" fillId="0" borderId="23" xfId="0" applyNumberFormat="1" applyFont="1" applyFill="1" applyBorder="1" applyAlignment="1" applyProtection="1">
      <alignment horizontal="center" vertical="center" wrapText="1"/>
    </xf>
    <xf numFmtId="14" fontId="10" fillId="0" borderId="23" xfId="0" applyNumberFormat="1" applyFont="1" applyFill="1" applyBorder="1" applyAlignment="1" applyProtection="1">
      <alignment horizontal="center" vertical="center" wrapText="1"/>
    </xf>
    <xf numFmtId="164" fontId="10" fillId="0" borderId="23" xfId="0" applyNumberFormat="1"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14" fontId="10" fillId="0" borderId="31" xfId="0" applyNumberFormat="1" applyFont="1" applyFill="1" applyBorder="1" applyAlignment="1" applyProtection="1">
      <alignment horizontal="center" vertical="center" wrapText="1"/>
    </xf>
    <xf numFmtId="164" fontId="10" fillId="0" borderId="11" xfId="0" applyNumberFormat="1" applyFont="1" applyFill="1" applyBorder="1" applyAlignment="1" applyProtection="1">
      <alignment horizontal="center" vertical="center" wrapText="1"/>
    </xf>
    <xf numFmtId="14" fontId="10" fillId="0" borderId="11" xfId="0" applyNumberFormat="1" applyFont="1" applyFill="1" applyBorder="1" applyAlignment="1" applyProtection="1">
      <alignment horizontal="center" vertical="center" wrapText="1"/>
    </xf>
    <xf numFmtId="1" fontId="10" fillId="0" borderId="11" xfId="0" applyNumberFormat="1" applyFont="1" applyFill="1" applyBorder="1" applyAlignment="1" applyProtection="1">
      <alignment horizontal="center" vertical="center" wrapText="1"/>
    </xf>
    <xf numFmtId="1" fontId="10" fillId="0" borderId="12" xfId="0" applyNumberFormat="1" applyFont="1" applyFill="1" applyBorder="1" applyAlignment="1" applyProtection="1">
      <alignment horizontal="center" vertical="center" wrapText="1"/>
    </xf>
    <xf numFmtId="2" fontId="2" fillId="0" borderId="42" xfId="0" applyNumberFormat="1"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2" fontId="2" fillId="0" borderId="45" xfId="0" applyNumberFormat="1"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2" fontId="2" fillId="0" borderId="42" xfId="0" applyNumberFormat="1" applyFont="1" applyFill="1" applyBorder="1" applyAlignment="1" applyProtection="1">
      <alignment horizontal="center" vertical="center" wrapText="1"/>
    </xf>
    <xf numFmtId="2" fontId="2" fillId="0" borderId="45"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0" fontId="10" fillId="0" borderId="43" xfId="0" applyFont="1" applyFill="1" applyBorder="1" applyAlignment="1" applyProtection="1">
      <alignment horizontal="left" vertical="center" wrapText="1"/>
    </xf>
    <xf numFmtId="2" fontId="10" fillId="0" borderId="43" xfId="0" applyNumberFormat="1" applyFont="1" applyFill="1" applyBorder="1" applyAlignment="1" applyProtection="1">
      <alignment horizontal="center" vertical="center" wrapText="1"/>
    </xf>
    <xf numFmtId="49" fontId="10" fillId="0" borderId="43" xfId="0" applyNumberFormat="1" applyFont="1" applyFill="1" applyBorder="1" applyAlignment="1" applyProtection="1">
      <alignment horizontal="center" vertical="center" wrapText="1"/>
    </xf>
    <xf numFmtId="14" fontId="10" fillId="0" borderId="43" xfId="0" applyNumberFormat="1" applyFont="1" applyFill="1" applyBorder="1" applyAlignment="1" applyProtection="1">
      <alignment horizontal="center" vertical="center" wrapText="1"/>
    </xf>
    <xf numFmtId="164" fontId="10" fillId="0" borderId="43" xfId="0" applyNumberFormat="1"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xf>
    <xf numFmtId="14" fontId="10" fillId="0" borderId="42" xfId="0" applyNumberFormat="1" applyFont="1" applyFill="1" applyBorder="1" applyAlignment="1" applyProtection="1">
      <alignment horizontal="center" vertical="center" wrapText="1"/>
    </xf>
    <xf numFmtId="1" fontId="10" fillId="0" borderId="43" xfId="0" applyNumberFormat="1" applyFont="1" applyFill="1" applyBorder="1" applyAlignment="1" applyProtection="1">
      <alignment horizontal="center" vertical="center" wrapText="1"/>
    </xf>
    <xf numFmtId="1" fontId="10" fillId="0" borderId="44" xfId="0" applyNumberFormat="1" applyFont="1" applyFill="1" applyBorder="1" applyAlignment="1" applyProtection="1">
      <alignment horizontal="center" vertical="center" wrapText="1"/>
    </xf>
    <xf numFmtId="2" fontId="2" fillId="0" borderId="39" xfId="0" applyNumberFormat="1"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2" fontId="2" fillId="0" borderId="49" xfId="0" applyNumberFormat="1"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2" fontId="2" fillId="0" borderId="39" xfId="0" applyNumberFormat="1" applyFont="1" applyFill="1" applyBorder="1" applyAlignment="1" applyProtection="1">
      <alignment horizontal="center" vertical="center" wrapText="1"/>
    </xf>
    <xf numFmtId="2" fontId="2" fillId="0" borderId="49" xfId="0" applyNumberFormat="1"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35" xfId="0" applyFont="1" applyFill="1" applyBorder="1" applyAlignment="1" applyProtection="1">
      <alignment horizontal="left" vertical="center" wrapText="1"/>
    </xf>
    <xf numFmtId="2" fontId="10" fillId="0" borderId="35" xfId="0" applyNumberFormat="1" applyFont="1" applyFill="1" applyBorder="1" applyAlignment="1" applyProtection="1">
      <alignment horizontal="center" vertical="center" wrapText="1"/>
    </xf>
    <xf numFmtId="49" fontId="10" fillId="0" borderId="35" xfId="0" applyNumberFormat="1" applyFont="1" applyFill="1" applyBorder="1" applyAlignment="1" applyProtection="1">
      <alignment horizontal="center" vertical="center" wrapText="1"/>
    </xf>
    <xf numFmtId="14" fontId="10" fillId="0" borderId="35" xfId="0" applyNumberFormat="1" applyFont="1" applyFill="1" applyBorder="1" applyAlignment="1" applyProtection="1">
      <alignment horizontal="center" vertical="center" wrapText="1"/>
    </xf>
    <xf numFmtId="164" fontId="10" fillId="0" borderId="35" xfId="0" applyNumberFormat="1"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14" fontId="10" fillId="0" borderId="40" xfId="0" applyNumberFormat="1" applyFont="1" applyFill="1" applyBorder="1" applyAlignment="1" applyProtection="1">
      <alignment horizontal="center" vertical="center" wrapText="1"/>
    </xf>
    <xf numFmtId="1" fontId="10" fillId="0" borderId="35" xfId="0" applyNumberFormat="1" applyFont="1" applyFill="1" applyBorder="1" applyAlignment="1" applyProtection="1">
      <alignment horizontal="center" vertical="center" wrapText="1"/>
    </xf>
    <xf numFmtId="1" fontId="10" fillId="0" borderId="36" xfId="0" applyNumberFormat="1" applyFont="1" applyFill="1" applyBorder="1" applyAlignment="1" applyProtection="1">
      <alignment horizontal="center" vertical="center" wrapText="1"/>
    </xf>
    <xf numFmtId="2" fontId="2" fillId="0" borderId="34" xfId="0" applyNumberFormat="1"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2" fontId="2" fillId="0" borderId="40" xfId="0" applyNumberFormat="1"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2" fontId="2" fillId="0" borderId="34" xfId="0" applyNumberFormat="1" applyFont="1" applyFill="1" applyBorder="1" applyAlignment="1" applyProtection="1">
      <alignment horizontal="center" vertical="center" wrapText="1"/>
    </xf>
    <xf numFmtId="2" fontId="2" fillId="0" borderId="40" xfId="0" applyNumberFormat="1"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13" xfId="0" applyFont="1" applyFill="1" applyBorder="1" applyAlignment="1" applyProtection="1">
      <alignment horizontal="left" vertical="center" wrapText="1"/>
    </xf>
    <xf numFmtId="2" fontId="10" fillId="0" borderId="13" xfId="0" applyNumberFormat="1" applyFont="1" applyFill="1" applyBorder="1" applyAlignment="1" applyProtection="1">
      <alignment horizontal="center" vertical="center" wrapText="1"/>
    </xf>
    <xf numFmtId="49" fontId="10" fillId="0" borderId="13" xfId="0" applyNumberFormat="1" applyFont="1" applyFill="1" applyBorder="1" applyAlignment="1" applyProtection="1">
      <alignment horizontal="center" vertical="center" wrapText="1"/>
    </xf>
    <xf numFmtId="14" fontId="10" fillId="0" borderId="13" xfId="0" applyNumberFormat="1" applyFont="1" applyFill="1" applyBorder="1" applyAlignment="1" applyProtection="1">
      <alignment horizontal="center" vertical="center" wrapText="1"/>
    </xf>
    <xf numFmtId="164" fontId="10" fillId="0" borderId="13" xfId="0" applyNumberFormat="1"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14" fontId="10" fillId="0" borderId="48" xfId="0" applyNumberFormat="1" applyFont="1" applyFill="1" applyBorder="1" applyAlignment="1" applyProtection="1">
      <alignment horizontal="center" vertical="center" wrapText="1"/>
    </xf>
    <xf numFmtId="1" fontId="10" fillId="0" borderId="13" xfId="0" applyNumberFormat="1" applyFont="1" applyFill="1" applyBorder="1" applyAlignment="1" applyProtection="1">
      <alignment horizontal="center" vertical="center" wrapText="1"/>
    </xf>
    <xf numFmtId="1" fontId="10" fillId="0" borderId="16" xfId="0" applyNumberFormat="1" applyFont="1" applyFill="1" applyBorder="1" applyAlignment="1" applyProtection="1">
      <alignment horizontal="center" vertical="center" wrapText="1"/>
    </xf>
    <xf numFmtId="2" fontId="2" fillId="0" borderId="15" xfId="0" applyNumberFormat="1"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2" fontId="2" fillId="0" borderId="48" xfId="0" applyNumberFormat="1"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wrapText="1"/>
    </xf>
    <xf numFmtId="2" fontId="2" fillId="0" borderId="48"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wrapText="1"/>
    </xf>
    <xf numFmtId="2" fontId="2" fillId="0" borderId="8"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8" xfId="0" applyNumberFormat="1" applyFont="1" applyFill="1" applyBorder="1" applyAlignment="1" applyProtection="1">
      <alignment horizontal="center" vertical="center" wrapText="1"/>
    </xf>
    <xf numFmtId="2" fontId="2" fillId="0" borderId="20" xfId="0" applyNumberFormat="1"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wrapText="1"/>
    </xf>
    <xf numFmtId="2" fontId="10" fillId="0" borderId="11" xfId="0" applyNumberFormat="1" applyFont="1" applyFill="1" applyBorder="1" applyAlignment="1" applyProtection="1">
      <alignment horizontal="center" vertical="center" wrapText="1"/>
    </xf>
    <xf numFmtId="49" fontId="10" fillId="0" borderId="11"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14" fontId="10" fillId="0" borderId="10" xfId="0" applyNumberFormat="1" applyFont="1" applyFill="1" applyBorder="1" applyAlignment="1" applyProtection="1">
      <alignment horizontal="center" vertical="center" wrapText="1"/>
    </xf>
    <xf numFmtId="2" fontId="2" fillId="0" borderId="10" xfId="0" applyNumberFormat="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2" fontId="2" fillId="0" borderId="31" xfId="0" applyNumberFormat="1" applyFont="1" applyFill="1" applyBorder="1" applyAlignment="1" applyProtection="1">
      <alignment horizontal="center" vertical="center"/>
    </xf>
    <xf numFmtId="2" fontId="2" fillId="0" borderId="10" xfId="0" applyNumberFormat="1" applyFont="1" applyFill="1" applyBorder="1" applyAlignment="1" applyProtection="1">
      <alignment horizontal="center" vertical="center" wrapText="1"/>
    </xf>
    <xf numFmtId="2" fontId="2" fillId="0" borderId="31" xfId="0" applyNumberFormat="1" applyFont="1" applyFill="1" applyBorder="1" applyAlignment="1" applyProtection="1">
      <alignment horizontal="center" vertical="center" wrapText="1"/>
    </xf>
    <xf numFmtId="14" fontId="10" fillId="0" borderId="45" xfId="0" applyNumberFormat="1" applyFont="1" applyFill="1" applyBorder="1" applyAlignment="1" applyProtection="1">
      <alignment horizontal="center" vertical="center" wrapText="1"/>
    </xf>
    <xf numFmtId="14" fontId="10" fillId="0" borderId="34" xfId="0" applyNumberFormat="1"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3" xfId="0" applyFont="1" applyFill="1" applyBorder="1" applyAlignment="1" applyProtection="1">
      <alignment horizontal="left" vertical="center" wrapText="1"/>
    </xf>
    <xf numFmtId="49" fontId="10" fillId="0" borderId="33" xfId="0" applyNumberFormat="1" applyFont="1" applyFill="1" applyBorder="1" applyAlignment="1" applyProtection="1">
      <alignment horizontal="center" vertical="center" wrapText="1"/>
    </xf>
    <xf numFmtId="1" fontId="10" fillId="0" borderId="22" xfId="0" applyNumberFormat="1"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xf>
    <xf numFmtId="1" fontId="10" fillId="0" borderId="1" xfId="0" applyNumberFormat="1" applyFont="1" applyFill="1" applyBorder="1" applyAlignment="1" applyProtection="1">
      <alignment horizontal="center" vertical="center"/>
    </xf>
    <xf numFmtId="14" fontId="10" fillId="0" borderId="31" xfId="0" applyNumberFormat="1" applyFont="1" applyFill="1" applyBorder="1" applyAlignment="1" applyProtection="1">
      <alignment horizontal="center" vertical="center"/>
    </xf>
    <xf numFmtId="164" fontId="10" fillId="0" borderId="11" xfId="0" applyNumberFormat="1" applyFont="1" applyFill="1" applyBorder="1" applyAlignment="1" applyProtection="1">
      <alignment horizontal="center" vertical="center"/>
    </xf>
    <xf numFmtId="14" fontId="10" fillId="0" borderId="11" xfId="0" applyNumberFormat="1" applyFont="1" applyFill="1" applyBorder="1" applyAlignment="1" applyProtection="1">
      <alignment horizontal="center" vertical="center"/>
    </xf>
    <xf numFmtId="1" fontId="10" fillId="0" borderId="11" xfId="0" applyNumberFormat="1" applyFont="1" applyFill="1" applyBorder="1" applyAlignment="1" applyProtection="1">
      <alignment horizontal="center" vertical="center"/>
    </xf>
    <xf numFmtId="0" fontId="10" fillId="0" borderId="14" xfId="0" applyFont="1" applyFill="1" applyBorder="1" applyAlignment="1" applyProtection="1">
      <alignment horizontal="center" vertical="center" wrapText="1"/>
    </xf>
    <xf numFmtId="0" fontId="10" fillId="0" borderId="14" xfId="0" applyFont="1" applyFill="1" applyBorder="1" applyAlignment="1" applyProtection="1">
      <alignment horizontal="left" vertical="center" wrapText="1"/>
    </xf>
    <xf numFmtId="49" fontId="10" fillId="0" borderId="14" xfId="0" applyNumberFormat="1" applyFont="1" applyFill="1" applyBorder="1" applyAlignment="1" applyProtection="1">
      <alignment horizontal="center" vertical="center" wrapText="1"/>
    </xf>
    <xf numFmtId="14" fontId="10" fillId="0" borderId="2" xfId="0" applyNumberFormat="1" applyFont="1" applyFill="1" applyBorder="1" applyAlignment="1" applyProtection="1">
      <alignment horizontal="center" vertical="center"/>
    </xf>
    <xf numFmtId="164" fontId="10" fillId="0" borderId="23" xfId="0" applyNumberFormat="1" applyFont="1" applyFill="1" applyBorder="1" applyAlignment="1" applyProtection="1">
      <alignment horizontal="center" vertical="center"/>
    </xf>
    <xf numFmtId="14" fontId="10" fillId="0" borderId="23" xfId="0" applyNumberFormat="1" applyFont="1" applyFill="1" applyBorder="1" applyAlignment="1" applyProtection="1">
      <alignment horizontal="center" vertical="center"/>
    </xf>
    <xf numFmtId="1" fontId="10" fillId="0" borderId="23" xfId="0" applyNumberFormat="1" applyFont="1" applyFill="1" applyBorder="1" applyAlignment="1" applyProtection="1">
      <alignment horizontal="center" vertical="center"/>
    </xf>
    <xf numFmtId="1" fontId="10" fillId="0" borderId="17"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xf>
    <xf numFmtId="164" fontId="10" fillId="0" borderId="6" xfId="0" applyNumberFormat="1" applyFont="1" applyFill="1" applyBorder="1" applyAlignment="1" applyProtection="1">
      <alignment horizontal="center" vertical="center"/>
    </xf>
    <xf numFmtId="14" fontId="10" fillId="0" borderId="6" xfId="0" applyNumberFormat="1" applyFont="1" applyFill="1" applyBorder="1" applyAlignment="1" applyProtection="1">
      <alignment horizontal="center" vertical="center"/>
    </xf>
    <xf numFmtId="1" fontId="10" fillId="0" borderId="6" xfId="0" applyNumberFormat="1" applyFont="1" applyFill="1" applyBorder="1" applyAlignment="1" applyProtection="1">
      <alignment horizontal="center" vertical="center"/>
    </xf>
    <xf numFmtId="14" fontId="10" fillId="0" borderId="47" xfId="0" applyNumberFormat="1" applyFont="1" applyFill="1" applyBorder="1" applyAlignment="1" applyProtection="1">
      <alignment horizontal="center" vertical="center"/>
    </xf>
    <xf numFmtId="1" fontId="10" fillId="0" borderId="29" xfId="0" applyNumberFormat="1" applyFont="1" applyFill="1" applyBorder="1" applyAlignment="1" applyProtection="1">
      <alignment horizontal="center" vertical="center" wrapText="1"/>
    </xf>
    <xf numFmtId="2" fontId="2" fillId="0" borderId="47" xfId="0" applyNumberFormat="1"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2" fontId="2" fillId="0" borderId="47"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xf>
    <xf numFmtId="14" fontId="10" fillId="0" borderId="10" xfId="0" applyNumberFormat="1" applyFont="1" applyFill="1" applyBorder="1" applyAlignment="1" applyProtection="1">
      <alignment horizontal="center" vertical="center"/>
    </xf>
    <xf numFmtId="14" fontId="10" fillId="2" borderId="31" xfId="0" applyNumberFormat="1" applyFont="1" applyFill="1" applyBorder="1" applyAlignment="1" applyProtection="1">
      <alignment horizontal="center" vertical="center"/>
    </xf>
    <xf numFmtId="164" fontId="10" fillId="2" borderId="11" xfId="0" applyNumberFormat="1" applyFont="1" applyFill="1" applyBorder="1" applyAlignment="1" applyProtection="1">
      <alignment horizontal="center" vertical="center"/>
    </xf>
    <xf numFmtId="14" fontId="10" fillId="2" borderId="11" xfId="0" applyNumberFormat="1" applyFont="1" applyFill="1" applyBorder="1" applyAlignment="1" applyProtection="1">
      <alignment horizontal="center" vertical="center"/>
    </xf>
    <xf numFmtId="1" fontId="10" fillId="2" borderId="11" xfId="0" applyNumberFormat="1" applyFont="1" applyFill="1" applyBorder="1" applyAlignment="1" applyProtection="1">
      <alignment horizontal="center" vertical="center"/>
    </xf>
    <xf numFmtId="0" fontId="10" fillId="0" borderId="19"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14" fontId="10" fillId="2" borderId="5" xfId="0" applyNumberFormat="1" applyFont="1" applyFill="1" applyBorder="1" applyAlignment="1" applyProtection="1">
      <alignment horizontal="center" vertical="center"/>
    </xf>
    <xf numFmtId="164" fontId="10" fillId="2" borderId="6" xfId="0" applyNumberFormat="1" applyFont="1" applyFill="1" applyBorder="1" applyAlignment="1" applyProtection="1">
      <alignment horizontal="center" vertical="center"/>
    </xf>
    <xf numFmtId="14" fontId="10" fillId="2" borderId="10" xfId="0" applyNumberFormat="1" applyFont="1" applyFill="1" applyBorder="1" applyAlignment="1" applyProtection="1">
      <alignment horizontal="center" vertical="center"/>
    </xf>
    <xf numFmtId="14" fontId="10" fillId="2" borderId="6" xfId="0" applyNumberFormat="1" applyFont="1" applyFill="1" applyBorder="1" applyAlignment="1" applyProtection="1">
      <alignment horizontal="center" vertical="center"/>
    </xf>
    <xf numFmtId="1" fontId="10" fillId="2" borderId="6" xfId="0" applyNumberFormat="1" applyFont="1" applyFill="1" applyBorder="1" applyAlignment="1" applyProtection="1">
      <alignment horizontal="center" vertical="center"/>
    </xf>
    <xf numFmtId="14" fontId="10" fillId="2" borderId="2" xfId="0" applyNumberFormat="1" applyFont="1" applyFill="1" applyBorder="1" applyAlignment="1" applyProtection="1">
      <alignment horizontal="center" vertical="center"/>
    </xf>
    <xf numFmtId="164" fontId="10" fillId="2" borderId="23" xfId="0" applyNumberFormat="1" applyFont="1" applyFill="1" applyBorder="1" applyAlignment="1" applyProtection="1">
      <alignment horizontal="center" vertical="center"/>
    </xf>
    <xf numFmtId="14" fontId="10" fillId="2" borderId="23" xfId="0" applyNumberFormat="1" applyFont="1" applyFill="1" applyBorder="1" applyAlignment="1" applyProtection="1">
      <alignment horizontal="center" vertical="center"/>
    </xf>
    <xf numFmtId="1" fontId="10" fillId="2" borderId="23" xfId="0" applyNumberFormat="1" applyFont="1" applyFill="1" applyBorder="1" applyAlignment="1" applyProtection="1">
      <alignment horizontal="center" vertical="center"/>
    </xf>
    <xf numFmtId="14" fontId="10" fillId="2" borderId="1"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xf>
    <xf numFmtId="1" fontId="10" fillId="2" borderId="1" xfId="0" applyNumberFormat="1" applyFont="1" applyFill="1" applyBorder="1" applyAlignment="1" applyProtection="1">
      <alignment horizontal="center" vertical="center"/>
    </xf>
    <xf numFmtId="14" fontId="10" fillId="2" borderId="8" xfId="0" applyNumberFormat="1" applyFont="1" applyFill="1" applyBorder="1" applyAlignment="1" applyProtection="1">
      <alignment horizontal="center" vertical="center"/>
    </xf>
    <xf numFmtId="49" fontId="11" fillId="0" borderId="43" xfId="0" applyNumberFormat="1"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2" fontId="11" fillId="0" borderId="6"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2" fontId="11" fillId="0" borderId="11" xfId="0" applyNumberFormat="1"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2" fontId="10" fillId="0" borderId="14" xfId="0" applyNumberFormat="1" applyFont="1" applyFill="1" applyBorder="1" applyAlignment="1" applyProtection="1">
      <alignment horizontal="center" vertical="center" wrapText="1"/>
    </xf>
    <xf numFmtId="14" fontId="10" fillId="0" borderId="14" xfId="0" applyNumberFormat="1" applyFont="1" applyFill="1" applyBorder="1" applyAlignment="1" applyProtection="1">
      <alignment horizontal="center" vertical="center" wrapText="1"/>
    </xf>
    <xf numFmtId="164" fontId="10" fillId="0" borderId="14" xfId="0" applyNumberFormat="1"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14" fontId="10" fillId="2" borderId="39" xfId="0" applyNumberFormat="1" applyFont="1" applyFill="1" applyBorder="1" applyAlignment="1" applyProtection="1">
      <alignment horizontal="center" vertical="center"/>
    </xf>
    <xf numFmtId="164" fontId="10" fillId="2" borderId="14" xfId="0" applyNumberFormat="1" applyFont="1" applyFill="1" applyBorder="1" applyAlignment="1" applyProtection="1">
      <alignment horizontal="center" vertical="center"/>
    </xf>
    <xf numFmtId="14" fontId="10" fillId="2" borderId="14" xfId="0" applyNumberFormat="1" applyFont="1" applyFill="1" applyBorder="1" applyAlignment="1" applyProtection="1">
      <alignment horizontal="center" vertical="center"/>
    </xf>
    <xf numFmtId="1" fontId="10" fillId="2" borderId="14" xfId="0" applyNumberFormat="1" applyFont="1" applyFill="1" applyBorder="1" applyAlignment="1" applyProtection="1">
      <alignment horizontal="center" vertical="center"/>
    </xf>
    <xf numFmtId="1" fontId="10" fillId="0" borderId="14" xfId="0" applyNumberFormat="1" applyFont="1" applyFill="1" applyBorder="1" applyAlignment="1" applyProtection="1">
      <alignment horizontal="center" vertical="center"/>
    </xf>
    <xf numFmtId="2" fontId="3" fillId="0" borderId="11"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4" fillId="0" borderId="0" xfId="0" applyFont="1" applyAlignment="1" applyProtection="1">
      <alignment horizontal="center" vertical="center"/>
    </xf>
    <xf numFmtId="1" fontId="3" fillId="0" borderId="6"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2" fontId="3" fillId="0" borderId="4" xfId="0" applyNumberFormat="1" applyFont="1" applyFill="1" applyBorder="1" applyAlignment="1" applyProtection="1">
      <alignment horizontal="center" vertical="center" wrapText="1"/>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2" fontId="2" fillId="0" borderId="24" xfId="0" applyNumberFormat="1" applyFont="1" applyFill="1" applyBorder="1" applyAlignment="1" applyProtection="1">
      <alignment horizontal="center" vertical="center"/>
    </xf>
    <xf numFmtId="2" fontId="2" fillId="0" borderId="28" xfId="0" applyNumberFormat="1" applyFont="1" applyFill="1" applyBorder="1" applyAlignment="1" applyProtection="1">
      <alignment horizontal="center" vertical="center"/>
    </xf>
    <xf numFmtId="2" fontId="2" fillId="0" borderId="32" xfId="0" applyNumberFormat="1" applyFont="1" applyFill="1" applyBorder="1" applyAlignment="1" applyProtection="1">
      <alignment horizontal="center" vertical="center"/>
    </xf>
    <xf numFmtId="1" fontId="3" fillId="0" borderId="7"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xf>
    <xf numFmtId="1" fontId="3" fillId="0" borderId="12" xfId="0" applyNumberFormat="1"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0" fontId="3" fillId="0" borderId="3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2" fontId="2" fillId="0" borderId="6" xfId="0" applyNumberFormat="1" applyFont="1" applyFill="1" applyBorder="1" applyAlignment="1" applyProtection="1">
      <alignment horizontal="center" vertical="center" wrapText="1"/>
    </xf>
    <xf numFmtId="2" fontId="2" fillId="0" borderId="7"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cellXfs>
  <cellStyles count="2">
    <cellStyle name="BRIGI" xfId="1" xr:uid="{00000000-0005-0000-0000-000000000000}"/>
    <cellStyle name="Normal" xfId="0" builtinId="0"/>
  </cellStyles>
  <dxfs count="420">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V112"/>
  <sheetViews>
    <sheetView tabSelected="1" zoomScale="70" zoomScaleNormal="70" workbookViewId="0">
      <pane xSplit="4" ySplit="15" topLeftCell="U89" activePane="bottomRight" state="frozen"/>
      <selection pane="topRight" activeCell="E1" sqref="E1"/>
      <selection pane="bottomLeft" activeCell="A16" sqref="A16"/>
      <selection pane="bottomRight" activeCell="AD90" sqref="AD90"/>
    </sheetView>
  </sheetViews>
  <sheetFormatPr defaultColWidth="9.140625" defaultRowHeight="14.25" outlineLevelCol="2" x14ac:dyDescent="0.25"/>
  <cols>
    <col min="1" max="1" width="5.140625" style="1" customWidth="1"/>
    <col min="2" max="2" width="14.140625" style="1" customWidth="1"/>
    <col min="3" max="3" width="12.28515625" style="1" customWidth="1"/>
    <col min="4" max="4" width="51.85546875" style="2" bestFit="1" customWidth="1"/>
    <col min="5" max="5" width="11.5703125" style="1" bestFit="1" customWidth="1"/>
    <col min="6" max="6" width="20" style="1" customWidth="1"/>
    <col min="7" max="7" width="15.28515625" style="1" bestFit="1" customWidth="1"/>
    <col min="8" max="9" width="10.28515625" style="3" bestFit="1" customWidth="1"/>
    <col min="10" max="11" width="10.28515625" style="1" bestFit="1" customWidth="1"/>
    <col min="12" max="12" width="9.42578125" style="1" bestFit="1" customWidth="1"/>
    <col min="13" max="13" width="13.7109375" style="1" bestFit="1" customWidth="1"/>
    <col min="14" max="14" width="17.42578125" style="1" bestFit="1" customWidth="1"/>
    <col min="15" max="15" width="14.5703125" style="4" customWidth="1"/>
    <col min="16" max="16" width="10.7109375" style="1" customWidth="1"/>
    <col min="17" max="17" width="12" style="1" customWidth="1"/>
    <col min="18" max="18" width="9.42578125" style="1" customWidth="1"/>
    <col min="19" max="19" width="13.7109375" style="1" customWidth="1"/>
    <col min="20" max="20" width="10.85546875" style="1" customWidth="1"/>
    <col min="21" max="21" width="40" style="1" customWidth="1"/>
    <col min="22" max="22" width="21.28515625" style="2" customWidth="1"/>
    <col min="23" max="23" width="24.140625" style="1" customWidth="1"/>
    <col min="24" max="24" width="11.7109375" style="5" bestFit="1" customWidth="1"/>
    <col min="25" max="25" width="10.7109375" style="6" customWidth="1"/>
    <col min="26" max="26" width="11.7109375" style="5" bestFit="1" customWidth="1"/>
    <col min="27" max="27" width="8.5703125" style="6" customWidth="1"/>
    <col min="28" max="28" width="15.28515625" style="1" customWidth="1"/>
    <col min="29" max="29" width="20.7109375" style="1" bestFit="1" customWidth="1"/>
    <col min="30" max="30" width="21.28515625" style="1" customWidth="1"/>
    <col min="31" max="31" width="10.85546875" style="5" hidden="1" customWidth="1" outlineLevel="2"/>
    <col min="32" max="32" width="9.140625" style="6" hidden="1" customWidth="1" outlineLevel="2"/>
    <col min="33" max="33" width="10.85546875" style="5" hidden="1" customWidth="1" outlineLevel="2"/>
    <col min="34" max="34" width="9.140625" style="6" hidden="1" customWidth="1" outlineLevel="2"/>
    <col min="35" max="35" width="11.28515625" style="5" hidden="1" customWidth="1" outlineLevel="2"/>
    <col min="36" max="36" width="11.28515625" style="6" hidden="1" customWidth="1" outlineLevel="2"/>
    <col min="37" max="37" width="10.85546875" style="5" hidden="1" customWidth="1" outlineLevel="2"/>
    <col min="38" max="38" width="9.140625" style="6" hidden="1" customWidth="1" outlineLevel="2"/>
    <col min="39" max="39" width="17.85546875" style="7" hidden="1" customWidth="1" outlineLevel="2"/>
    <col min="40" max="40" width="15.28515625" style="7" hidden="1" customWidth="1" outlineLevel="2"/>
    <col min="41" max="41" width="20.42578125" style="8" hidden="1" customWidth="1" outlineLevel="2"/>
    <col min="42" max="42" width="26.7109375" style="8" hidden="1" customWidth="1" outlineLevel="2"/>
    <col min="43" max="43" width="13.5703125" style="7" hidden="1" customWidth="1" outlineLevel="1"/>
    <col min="44" max="44" width="16.7109375" style="9" hidden="1" customWidth="1" outlineLevel="2"/>
    <col min="45" max="46" width="9.140625" style="10" hidden="1" customWidth="1" outlineLevel="2"/>
    <col min="47" max="47" width="16.7109375" style="9" hidden="1" customWidth="1" outlineLevel="2"/>
    <col min="48" max="49" width="9.140625" style="10" hidden="1" customWidth="1" outlineLevel="2"/>
    <col min="50" max="50" width="17.28515625" style="9" hidden="1" customWidth="1" outlineLevel="2"/>
    <col min="51" max="52" width="9.140625" style="10" hidden="1" customWidth="1" outlineLevel="2"/>
    <col min="53" max="53" width="11.85546875" style="11" hidden="1" customWidth="1" outlineLevel="2"/>
    <col min="54" max="54" width="11" style="10" hidden="1" customWidth="1" outlineLevel="2"/>
    <col min="55" max="55" width="13.42578125" style="10" hidden="1" customWidth="1" outlineLevel="2"/>
    <col min="56" max="56" width="17.28515625" style="10" hidden="1" customWidth="1" outlineLevel="2"/>
    <col min="57" max="57" width="9.140625" style="10" hidden="1" customWidth="1" outlineLevel="1"/>
    <col min="58" max="58" width="16.5703125" style="12" hidden="1" customWidth="1" outlineLevel="2"/>
    <col min="59" max="59" width="9.7109375" style="10" hidden="1" customWidth="1" outlineLevel="2"/>
    <col min="60" max="60" width="8.7109375" style="10" hidden="1" customWidth="1" outlineLevel="2"/>
    <col min="61" max="61" width="16.28515625" style="12" hidden="1" customWidth="1" outlineLevel="2"/>
    <col min="62" max="62" width="6.5703125" style="10" hidden="1" customWidth="1" outlineLevel="2"/>
    <col min="63" max="63" width="10.7109375" style="10" hidden="1" customWidth="1" outlineLevel="2"/>
    <col min="64" max="64" width="16.28515625" style="12" hidden="1" customWidth="1" outlineLevel="2"/>
    <col min="65" max="66" width="6.42578125" style="10" hidden="1" customWidth="1" outlineLevel="2"/>
    <col min="67" max="67" width="11" style="10" hidden="1" customWidth="1" outlineLevel="2"/>
    <col min="68" max="68" width="13.42578125" style="10" hidden="1" customWidth="1" outlineLevel="2"/>
    <col min="69" max="69" width="17.28515625" style="1" hidden="1" customWidth="1" outlineLevel="2"/>
    <col min="70" max="70" width="9.140625" style="1" hidden="1" customWidth="1" outlineLevel="2"/>
    <col min="71" max="71" width="10.85546875" style="1" hidden="1" customWidth="1" outlineLevel="2"/>
    <col min="72" max="72" width="21.42578125" style="1" hidden="1" customWidth="1" outlineLevel="2"/>
    <col min="73" max="73" width="8.7109375" style="1" bestFit="1" customWidth="1" collapsed="1"/>
    <col min="74" max="74" width="21.140625" style="1" bestFit="1" customWidth="1"/>
    <col min="75" max="16384" width="9.140625" style="1"/>
  </cols>
  <sheetData>
    <row r="1" spans="1:74" ht="15" thickBot="1" x14ac:dyDescent="0.3">
      <c r="BS1" s="13" t="s">
        <v>30</v>
      </c>
      <c r="BT1" s="14" t="s">
        <v>65</v>
      </c>
    </row>
    <row r="2" spans="1:74" x14ac:dyDescent="0.25">
      <c r="BS2" s="15">
        <v>44165</v>
      </c>
      <c r="BT2" s="16" t="s">
        <v>39</v>
      </c>
    </row>
    <row r="3" spans="1:74" x14ac:dyDescent="0.25">
      <c r="BS3" s="17">
        <v>44166</v>
      </c>
      <c r="BT3" s="18" t="s">
        <v>40</v>
      </c>
    </row>
    <row r="4" spans="1:74" x14ac:dyDescent="0.25">
      <c r="BS4" s="17">
        <v>44190</v>
      </c>
      <c r="BT4" s="18" t="s">
        <v>60</v>
      </c>
    </row>
    <row r="5" spans="1:74" x14ac:dyDescent="0.25">
      <c r="BS5" s="17">
        <v>44197</v>
      </c>
      <c r="BT5" s="18" t="s">
        <v>61</v>
      </c>
    </row>
    <row r="6" spans="1:74" x14ac:dyDescent="0.25">
      <c r="BS6" s="17">
        <v>44316</v>
      </c>
      <c r="BT6" s="18" t="s">
        <v>57</v>
      </c>
    </row>
    <row r="7" spans="1:74" ht="15" thickBot="1" x14ac:dyDescent="0.3">
      <c r="BS7" s="17">
        <v>44319</v>
      </c>
      <c r="BT7" s="18" t="s">
        <v>41</v>
      </c>
    </row>
    <row r="8" spans="1:74" ht="15" thickBot="1" x14ac:dyDescent="0.3">
      <c r="B8" s="11"/>
      <c r="AC8" s="19"/>
      <c r="AD8" s="19"/>
      <c r="AR8" s="20"/>
      <c r="AS8" s="20"/>
      <c r="AT8" s="20"/>
      <c r="AU8" s="20"/>
      <c r="AV8" s="20"/>
      <c r="AW8" s="20"/>
      <c r="AX8" s="20"/>
      <c r="AY8" s="20"/>
      <c r="AZ8" s="20"/>
      <c r="BB8" s="21"/>
      <c r="BC8" s="22" t="s">
        <v>55</v>
      </c>
      <c r="BD8" s="23" t="s">
        <v>37</v>
      </c>
      <c r="BF8" s="24"/>
      <c r="BG8" s="25"/>
      <c r="BH8" s="25"/>
      <c r="BI8" s="24"/>
      <c r="BJ8" s="25"/>
      <c r="BK8" s="25"/>
      <c r="BL8" s="24"/>
      <c r="BM8" s="25"/>
      <c r="BN8" s="25"/>
      <c r="BO8" s="21"/>
      <c r="BP8" s="22" t="s">
        <v>55</v>
      </c>
      <c r="BQ8" s="23" t="s">
        <v>37</v>
      </c>
      <c r="BS8" s="26">
        <v>44348</v>
      </c>
      <c r="BT8" s="27" t="s">
        <v>43</v>
      </c>
    </row>
    <row r="9" spans="1:74" ht="18" thickBot="1" x14ac:dyDescent="0.3">
      <c r="A9" s="283" t="s">
        <v>64</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R9" s="315" t="s">
        <v>46</v>
      </c>
      <c r="AS9" s="316"/>
      <c r="AT9" s="316"/>
      <c r="AU9" s="316"/>
      <c r="AV9" s="316"/>
      <c r="AW9" s="316"/>
      <c r="AX9" s="316"/>
      <c r="AY9" s="316"/>
      <c r="AZ9" s="316"/>
      <c r="BA9" s="317"/>
      <c r="BB9" s="28" t="s">
        <v>350</v>
      </c>
      <c r="BC9" s="29">
        <f>SUBTOTAL(9,AS:AS)</f>
        <v>18</v>
      </c>
      <c r="BD9" s="30">
        <f>SUBTOTAL(9,AV:AV)</f>
        <v>582</v>
      </c>
      <c r="BF9" s="318" t="s">
        <v>47</v>
      </c>
      <c r="BG9" s="319"/>
      <c r="BH9" s="319"/>
      <c r="BI9" s="319"/>
      <c r="BJ9" s="319"/>
      <c r="BK9" s="319"/>
      <c r="BL9" s="319"/>
      <c r="BM9" s="319"/>
      <c r="BN9" s="320"/>
      <c r="BO9" s="28" t="s">
        <v>351</v>
      </c>
      <c r="BP9" s="29">
        <f>SUBTOTAL(9,BG:BG)</f>
        <v>0</v>
      </c>
      <c r="BQ9" s="30">
        <f>SUBTOTAL(9,BJ:BJ)</f>
        <v>0</v>
      </c>
      <c r="BS9" s="26">
        <v>44368</v>
      </c>
      <c r="BT9" s="27" t="s">
        <v>42</v>
      </c>
      <c r="BU9" s="31"/>
      <c r="BV9" s="31"/>
    </row>
    <row r="10" spans="1:74" ht="15" thickBot="1" x14ac:dyDescent="0.3">
      <c r="AR10" s="322" t="s">
        <v>38</v>
      </c>
      <c r="AS10" s="323"/>
      <c r="AT10" s="324"/>
      <c r="AU10" s="325" t="s">
        <v>37</v>
      </c>
      <c r="AV10" s="326"/>
      <c r="AW10" s="327"/>
      <c r="AX10" s="305"/>
      <c r="AY10" s="306"/>
      <c r="AZ10" s="306"/>
      <c r="BA10" s="307"/>
      <c r="BB10" s="32" t="s">
        <v>352</v>
      </c>
      <c r="BC10" s="33">
        <f>SUBTOTAL(9,AT:AT)</f>
        <v>18</v>
      </c>
      <c r="BD10" s="34">
        <f>SUBTOTAL(9,AW:AW)</f>
        <v>582</v>
      </c>
      <c r="BF10" s="290" t="s">
        <v>38</v>
      </c>
      <c r="BG10" s="291"/>
      <c r="BH10" s="292"/>
      <c r="BI10" s="290" t="s">
        <v>37</v>
      </c>
      <c r="BJ10" s="291"/>
      <c r="BK10" s="332"/>
      <c r="BL10" s="329"/>
      <c r="BM10" s="330"/>
      <c r="BN10" s="331"/>
      <c r="BO10" s="32" t="s">
        <v>353</v>
      </c>
      <c r="BP10" s="33">
        <f>SUBTOTAL(9,BH:BH)</f>
        <v>0</v>
      </c>
      <c r="BQ10" s="34">
        <f>SUBTOTAL(9,BK:BK)</f>
        <v>0</v>
      </c>
      <c r="BS10" s="17"/>
      <c r="BT10" s="18"/>
      <c r="BU10" s="35"/>
      <c r="BV10" s="36"/>
    </row>
    <row r="11" spans="1:74" s="42" customFormat="1" ht="35.1" customHeight="1" x14ac:dyDescent="0.25">
      <c r="A11" s="287" t="s">
        <v>29</v>
      </c>
      <c r="B11" s="280" t="s">
        <v>4</v>
      </c>
      <c r="C11" s="280"/>
      <c r="D11" s="280" t="s">
        <v>7</v>
      </c>
      <c r="E11" s="280" t="s">
        <v>11</v>
      </c>
      <c r="F11" s="280"/>
      <c r="G11" s="280"/>
      <c r="H11" s="280"/>
      <c r="I11" s="280"/>
      <c r="J11" s="280"/>
      <c r="K11" s="280"/>
      <c r="L11" s="280" t="s">
        <v>13</v>
      </c>
      <c r="M11" s="280"/>
      <c r="N11" s="280"/>
      <c r="O11" s="280"/>
      <c r="P11" s="280"/>
      <c r="Q11" s="280"/>
      <c r="R11" s="280"/>
      <c r="S11" s="280"/>
      <c r="T11" s="280" t="s">
        <v>20</v>
      </c>
      <c r="U11" s="280" t="s">
        <v>21</v>
      </c>
      <c r="V11" s="280"/>
      <c r="W11" s="280" t="s">
        <v>22</v>
      </c>
      <c r="X11" s="280" t="s">
        <v>24</v>
      </c>
      <c r="Y11" s="280"/>
      <c r="Z11" s="280" t="s">
        <v>23</v>
      </c>
      <c r="AA11" s="280"/>
      <c r="AB11" s="280" t="s">
        <v>27</v>
      </c>
      <c r="AC11" s="280" t="s">
        <v>28</v>
      </c>
      <c r="AD11" s="299" t="s">
        <v>58</v>
      </c>
      <c r="AE11" s="311" t="s">
        <v>32</v>
      </c>
      <c r="AF11" s="280"/>
      <c r="AG11" s="280" t="s">
        <v>36</v>
      </c>
      <c r="AH11" s="280"/>
      <c r="AI11" s="284" t="s">
        <v>34</v>
      </c>
      <c r="AJ11" s="284"/>
      <c r="AK11" s="284" t="s">
        <v>35</v>
      </c>
      <c r="AL11" s="284"/>
      <c r="AM11" s="284" t="s">
        <v>33</v>
      </c>
      <c r="AN11" s="284" t="s">
        <v>54</v>
      </c>
      <c r="AO11" s="284" t="s">
        <v>45</v>
      </c>
      <c r="AP11" s="308" t="s">
        <v>63</v>
      </c>
      <c r="AQ11" s="37"/>
      <c r="AR11" s="296" t="s">
        <v>53</v>
      </c>
      <c r="AS11" s="280" t="s">
        <v>354</v>
      </c>
      <c r="AT11" s="299" t="s">
        <v>355</v>
      </c>
      <c r="AU11" s="293" t="s">
        <v>52</v>
      </c>
      <c r="AV11" s="321" t="s">
        <v>354</v>
      </c>
      <c r="AW11" s="328" t="s">
        <v>355</v>
      </c>
      <c r="AX11" s="293" t="s">
        <v>59</v>
      </c>
      <c r="AY11" s="302" t="s">
        <v>356</v>
      </c>
      <c r="AZ11" s="321" t="s">
        <v>357</v>
      </c>
      <c r="BA11" s="293" t="s">
        <v>51</v>
      </c>
      <c r="BB11" s="38" t="s">
        <v>358</v>
      </c>
      <c r="BC11" s="39">
        <f>BC9+BD9</f>
        <v>600</v>
      </c>
      <c r="BD11" s="40" t="s">
        <v>359</v>
      </c>
      <c r="BE11" s="41"/>
      <c r="BF11" s="297" t="s">
        <v>44</v>
      </c>
      <c r="BG11" s="281" t="s">
        <v>351</v>
      </c>
      <c r="BH11" s="333" t="s">
        <v>355</v>
      </c>
      <c r="BI11" s="297" t="s">
        <v>48</v>
      </c>
      <c r="BJ11" s="281" t="s">
        <v>351</v>
      </c>
      <c r="BK11" s="300" t="s">
        <v>355</v>
      </c>
      <c r="BL11" s="294" t="s">
        <v>56</v>
      </c>
      <c r="BM11" s="303" t="s">
        <v>360</v>
      </c>
      <c r="BN11" s="300" t="s">
        <v>355</v>
      </c>
      <c r="BO11" s="38" t="s">
        <v>351</v>
      </c>
      <c r="BP11" s="39">
        <f>BP9+BQ9</f>
        <v>0</v>
      </c>
      <c r="BQ11" s="40" t="s">
        <v>361</v>
      </c>
      <c r="BS11" s="26"/>
      <c r="BT11" s="27"/>
      <c r="BU11" s="43"/>
      <c r="BV11" s="44"/>
    </row>
    <row r="12" spans="1:74" s="42" customFormat="1" ht="35.1" customHeight="1" thickBot="1" x14ac:dyDescent="0.3">
      <c r="A12" s="288"/>
      <c r="B12" s="281"/>
      <c r="C12" s="281"/>
      <c r="D12" s="281"/>
      <c r="E12" s="281" t="s">
        <v>8</v>
      </c>
      <c r="F12" s="281" t="s">
        <v>9</v>
      </c>
      <c r="G12" s="281" t="s">
        <v>10</v>
      </c>
      <c r="H12" s="281" t="s">
        <v>12</v>
      </c>
      <c r="I12" s="281"/>
      <c r="J12" s="281" t="s">
        <v>62</v>
      </c>
      <c r="K12" s="281"/>
      <c r="L12" s="281" t="s">
        <v>14</v>
      </c>
      <c r="M12" s="281"/>
      <c r="N12" s="281"/>
      <c r="O12" s="281"/>
      <c r="P12" s="281" t="s">
        <v>15</v>
      </c>
      <c r="Q12" s="281"/>
      <c r="R12" s="281"/>
      <c r="S12" s="281"/>
      <c r="T12" s="281"/>
      <c r="U12" s="281"/>
      <c r="V12" s="281"/>
      <c r="W12" s="281"/>
      <c r="X12" s="281"/>
      <c r="Y12" s="281"/>
      <c r="Z12" s="281"/>
      <c r="AA12" s="281"/>
      <c r="AB12" s="281"/>
      <c r="AC12" s="281"/>
      <c r="AD12" s="300"/>
      <c r="AE12" s="312"/>
      <c r="AF12" s="281"/>
      <c r="AG12" s="281"/>
      <c r="AH12" s="281"/>
      <c r="AI12" s="285"/>
      <c r="AJ12" s="285"/>
      <c r="AK12" s="285"/>
      <c r="AL12" s="285"/>
      <c r="AM12" s="285"/>
      <c r="AN12" s="285"/>
      <c r="AO12" s="285"/>
      <c r="AP12" s="309"/>
      <c r="AQ12" s="37"/>
      <c r="AR12" s="297"/>
      <c r="AS12" s="281"/>
      <c r="AT12" s="300"/>
      <c r="AU12" s="294"/>
      <c r="AV12" s="281"/>
      <c r="AW12" s="300"/>
      <c r="AX12" s="294"/>
      <c r="AY12" s="303"/>
      <c r="AZ12" s="281"/>
      <c r="BA12" s="294"/>
      <c r="BB12" s="45" t="s">
        <v>353</v>
      </c>
      <c r="BC12" s="46">
        <f>BC10+BD10</f>
        <v>600</v>
      </c>
      <c r="BD12" s="47">
        <f>IF(BC12=0,1,BC11/BC12)</f>
        <v>1</v>
      </c>
      <c r="BE12" s="41"/>
      <c r="BF12" s="297"/>
      <c r="BG12" s="281"/>
      <c r="BH12" s="333"/>
      <c r="BI12" s="297"/>
      <c r="BJ12" s="281"/>
      <c r="BK12" s="300"/>
      <c r="BL12" s="294"/>
      <c r="BM12" s="303"/>
      <c r="BN12" s="300"/>
      <c r="BO12" s="45" t="s">
        <v>353</v>
      </c>
      <c r="BP12" s="46">
        <f>BP10+BQ10</f>
        <v>0</v>
      </c>
      <c r="BQ12" s="47">
        <f>IF(BP12=0,1,BP11/BP12)</f>
        <v>1</v>
      </c>
      <c r="BS12" s="26"/>
      <c r="BT12" s="27"/>
      <c r="BU12" s="43"/>
      <c r="BV12" s="44"/>
    </row>
    <row r="13" spans="1:74" s="42" customFormat="1" ht="24.95" customHeight="1" x14ac:dyDescent="0.25">
      <c r="A13" s="288"/>
      <c r="B13" s="281" t="s">
        <v>5</v>
      </c>
      <c r="C13" s="281" t="s">
        <v>6</v>
      </c>
      <c r="D13" s="281"/>
      <c r="E13" s="281"/>
      <c r="F13" s="281"/>
      <c r="G13" s="281"/>
      <c r="H13" s="281"/>
      <c r="I13" s="281"/>
      <c r="J13" s="281"/>
      <c r="K13" s="281"/>
      <c r="L13" s="281" t="s">
        <v>16</v>
      </c>
      <c r="M13" s="281"/>
      <c r="N13" s="281" t="s">
        <v>17</v>
      </c>
      <c r="O13" s="281"/>
      <c r="P13" s="281" t="s">
        <v>16</v>
      </c>
      <c r="Q13" s="281"/>
      <c r="R13" s="281" t="s">
        <v>17</v>
      </c>
      <c r="S13" s="281"/>
      <c r="T13" s="281"/>
      <c r="U13" s="281"/>
      <c r="V13" s="281"/>
      <c r="W13" s="281"/>
      <c r="X13" s="278" t="s">
        <v>25</v>
      </c>
      <c r="Y13" s="276" t="s">
        <v>26</v>
      </c>
      <c r="Z13" s="278" t="s">
        <v>25</v>
      </c>
      <c r="AA13" s="276" t="s">
        <v>26</v>
      </c>
      <c r="AB13" s="281"/>
      <c r="AC13" s="281"/>
      <c r="AD13" s="300"/>
      <c r="AE13" s="313" t="s">
        <v>30</v>
      </c>
      <c r="AF13" s="276" t="s">
        <v>31</v>
      </c>
      <c r="AG13" s="278" t="s">
        <v>30</v>
      </c>
      <c r="AH13" s="276" t="s">
        <v>31</v>
      </c>
      <c r="AI13" s="278" t="s">
        <v>30</v>
      </c>
      <c r="AJ13" s="276" t="s">
        <v>31</v>
      </c>
      <c r="AK13" s="278" t="s">
        <v>30</v>
      </c>
      <c r="AL13" s="276" t="s">
        <v>31</v>
      </c>
      <c r="AM13" s="285"/>
      <c r="AN13" s="285"/>
      <c r="AO13" s="285"/>
      <c r="AP13" s="309"/>
      <c r="AQ13" s="37"/>
      <c r="AR13" s="297"/>
      <c r="AS13" s="281"/>
      <c r="AT13" s="300"/>
      <c r="AU13" s="294"/>
      <c r="AV13" s="281"/>
      <c r="AW13" s="300"/>
      <c r="AX13" s="294"/>
      <c r="AY13" s="303"/>
      <c r="AZ13" s="281"/>
      <c r="BA13" s="294"/>
      <c r="BB13" s="48" t="s">
        <v>356</v>
      </c>
      <c r="BC13" s="49">
        <f>SUBTOTAL(9,AY:AY)</f>
        <v>0</v>
      </c>
      <c r="BD13" s="50" t="s">
        <v>362</v>
      </c>
      <c r="BE13" s="41"/>
      <c r="BF13" s="297"/>
      <c r="BG13" s="281"/>
      <c r="BH13" s="333"/>
      <c r="BI13" s="297"/>
      <c r="BJ13" s="281"/>
      <c r="BK13" s="300"/>
      <c r="BL13" s="294"/>
      <c r="BM13" s="303"/>
      <c r="BN13" s="300"/>
      <c r="BO13" s="48" t="s">
        <v>363</v>
      </c>
      <c r="BP13" s="49">
        <f>SUBTOTAL(9,BM:BM)</f>
        <v>0</v>
      </c>
      <c r="BQ13" s="50" t="s">
        <v>364</v>
      </c>
      <c r="BS13" s="26"/>
      <c r="BT13" s="27"/>
      <c r="BU13" s="43"/>
      <c r="BV13" s="44"/>
    </row>
    <row r="14" spans="1:74" s="42" customFormat="1" ht="29.25" thickBot="1" x14ac:dyDescent="0.3">
      <c r="A14" s="289"/>
      <c r="B14" s="282"/>
      <c r="C14" s="282"/>
      <c r="D14" s="282"/>
      <c r="E14" s="282"/>
      <c r="F14" s="282"/>
      <c r="G14" s="282"/>
      <c r="H14" s="273" t="s">
        <v>0</v>
      </c>
      <c r="I14" s="273" t="s">
        <v>1</v>
      </c>
      <c r="J14" s="274" t="s">
        <v>2</v>
      </c>
      <c r="K14" s="274" t="s">
        <v>3</v>
      </c>
      <c r="L14" s="274" t="s">
        <v>18</v>
      </c>
      <c r="M14" s="274" t="s">
        <v>19</v>
      </c>
      <c r="N14" s="274" t="s">
        <v>18</v>
      </c>
      <c r="O14" s="274" t="s">
        <v>19</v>
      </c>
      <c r="P14" s="274" t="s">
        <v>18</v>
      </c>
      <c r="Q14" s="274" t="s">
        <v>19</v>
      </c>
      <c r="R14" s="274" t="s">
        <v>18</v>
      </c>
      <c r="S14" s="274" t="s">
        <v>19</v>
      </c>
      <c r="T14" s="282"/>
      <c r="U14" s="274" t="s">
        <v>49</v>
      </c>
      <c r="V14" s="274" t="s">
        <v>50</v>
      </c>
      <c r="W14" s="282"/>
      <c r="X14" s="279"/>
      <c r="Y14" s="277"/>
      <c r="Z14" s="279"/>
      <c r="AA14" s="277"/>
      <c r="AB14" s="282"/>
      <c r="AC14" s="282"/>
      <c r="AD14" s="301"/>
      <c r="AE14" s="314"/>
      <c r="AF14" s="277"/>
      <c r="AG14" s="279"/>
      <c r="AH14" s="277"/>
      <c r="AI14" s="279"/>
      <c r="AJ14" s="277"/>
      <c r="AK14" s="279"/>
      <c r="AL14" s="277"/>
      <c r="AM14" s="286"/>
      <c r="AN14" s="286"/>
      <c r="AO14" s="286"/>
      <c r="AP14" s="310"/>
      <c r="AQ14" s="37"/>
      <c r="AR14" s="298"/>
      <c r="AS14" s="282"/>
      <c r="AT14" s="301"/>
      <c r="AU14" s="295"/>
      <c r="AV14" s="282"/>
      <c r="AW14" s="301"/>
      <c r="AX14" s="295"/>
      <c r="AY14" s="304"/>
      <c r="AZ14" s="282"/>
      <c r="BA14" s="295"/>
      <c r="BB14" s="45" t="s">
        <v>355</v>
      </c>
      <c r="BC14" s="46">
        <f>SUBTOTAL(9,AZ:AZ)</f>
        <v>0</v>
      </c>
      <c r="BD14" s="47">
        <f>IF(BC14=0,1,BC13/BC14)</f>
        <v>1</v>
      </c>
      <c r="BE14" s="41"/>
      <c r="BF14" s="298"/>
      <c r="BG14" s="282"/>
      <c r="BH14" s="334"/>
      <c r="BI14" s="298"/>
      <c r="BJ14" s="282"/>
      <c r="BK14" s="301"/>
      <c r="BL14" s="295"/>
      <c r="BM14" s="304"/>
      <c r="BN14" s="301"/>
      <c r="BO14" s="45" t="s">
        <v>355</v>
      </c>
      <c r="BP14" s="46">
        <f>SUBTOTAL(9,BN:BN)</f>
        <v>0</v>
      </c>
      <c r="BQ14" s="47">
        <f>IF(BP14=0,1,BP13/BP14)</f>
        <v>1</v>
      </c>
      <c r="BS14" s="51"/>
      <c r="BT14" s="52"/>
      <c r="BU14" s="43"/>
      <c r="BV14" s="44"/>
    </row>
    <row r="15" spans="1:74" s="11" customFormat="1" ht="15" thickBot="1" x14ac:dyDescent="0.3">
      <c r="A15" s="53">
        <v>0</v>
      </c>
      <c r="B15" s="54">
        <v>1</v>
      </c>
      <c r="C15" s="54">
        <v>2</v>
      </c>
      <c r="D15" s="54">
        <v>3</v>
      </c>
      <c r="E15" s="54">
        <v>4</v>
      </c>
      <c r="F15" s="54">
        <v>5</v>
      </c>
      <c r="G15" s="54">
        <v>6</v>
      </c>
      <c r="H15" s="55">
        <v>7</v>
      </c>
      <c r="I15" s="55">
        <v>8</v>
      </c>
      <c r="J15" s="54">
        <v>9</v>
      </c>
      <c r="K15" s="54">
        <v>10</v>
      </c>
      <c r="L15" s="54">
        <v>11</v>
      </c>
      <c r="M15" s="54">
        <v>12</v>
      </c>
      <c r="N15" s="54">
        <v>13</v>
      </c>
      <c r="O15" s="54">
        <v>14</v>
      </c>
      <c r="P15" s="54">
        <v>15</v>
      </c>
      <c r="Q15" s="54">
        <v>16</v>
      </c>
      <c r="R15" s="54">
        <v>17</v>
      </c>
      <c r="S15" s="54">
        <v>18</v>
      </c>
      <c r="T15" s="54">
        <v>19</v>
      </c>
      <c r="U15" s="54">
        <v>20</v>
      </c>
      <c r="V15" s="54">
        <v>21</v>
      </c>
      <c r="W15" s="54">
        <v>22</v>
      </c>
      <c r="X15" s="55">
        <v>23</v>
      </c>
      <c r="Y15" s="55">
        <v>24</v>
      </c>
      <c r="Z15" s="55">
        <v>25</v>
      </c>
      <c r="AA15" s="55">
        <v>26</v>
      </c>
      <c r="AB15" s="54">
        <v>27</v>
      </c>
      <c r="AC15" s="54">
        <v>28</v>
      </c>
      <c r="AD15" s="56">
        <v>29</v>
      </c>
      <c r="AE15" s="57">
        <v>30</v>
      </c>
      <c r="AF15" s="58">
        <v>31</v>
      </c>
      <c r="AG15" s="58">
        <v>32</v>
      </c>
      <c r="AH15" s="58">
        <v>33</v>
      </c>
      <c r="AI15" s="58">
        <v>34</v>
      </c>
      <c r="AJ15" s="58">
        <v>35</v>
      </c>
      <c r="AK15" s="58">
        <v>36</v>
      </c>
      <c r="AL15" s="58">
        <v>37</v>
      </c>
      <c r="AM15" s="58">
        <v>38</v>
      </c>
      <c r="AN15" s="58">
        <v>39</v>
      </c>
      <c r="AO15" s="58">
        <v>40</v>
      </c>
      <c r="AP15" s="59">
        <v>41</v>
      </c>
      <c r="AQ15" s="60"/>
      <c r="AR15" s="61"/>
      <c r="AS15" s="62"/>
      <c r="AT15" s="63"/>
      <c r="AU15" s="61"/>
      <c r="AV15" s="62"/>
      <c r="AW15" s="64"/>
      <c r="AX15" s="61"/>
      <c r="AY15" s="62"/>
      <c r="AZ15" s="63"/>
      <c r="BB15" s="65"/>
      <c r="BC15" s="65"/>
      <c r="BD15" s="65"/>
      <c r="BE15" s="65"/>
      <c r="BF15" s="57"/>
      <c r="BG15" s="62"/>
      <c r="BH15" s="63"/>
      <c r="BI15" s="66"/>
      <c r="BJ15" s="62"/>
      <c r="BK15" s="64"/>
      <c r="BL15" s="57"/>
      <c r="BM15" s="62"/>
      <c r="BN15" s="63"/>
      <c r="BO15" s="65"/>
      <c r="BP15" s="65"/>
    </row>
    <row r="16" spans="1:74" s="65" customFormat="1" ht="28.5" x14ac:dyDescent="0.25">
      <c r="A16" s="67">
        <f>SUM(1,A15)</f>
        <v>1</v>
      </c>
      <c r="B16" s="68" t="s">
        <v>88</v>
      </c>
      <c r="C16" s="68" t="s">
        <v>67</v>
      </c>
      <c r="D16" s="69" t="s">
        <v>70</v>
      </c>
      <c r="E16" s="68">
        <v>145435</v>
      </c>
      <c r="F16" s="68" t="s">
        <v>86</v>
      </c>
      <c r="G16" s="68" t="s">
        <v>87</v>
      </c>
      <c r="H16" s="70">
        <v>449818.78</v>
      </c>
      <c r="I16" s="70">
        <v>477723.02</v>
      </c>
      <c r="J16" s="70">
        <v>449818.78</v>
      </c>
      <c r="K16" s="70">
        <v>477723.02</v>
      </c>
      <c r="L16" s="68" t="s">
        <v>88</v>
      </c>
      <c r="M16" s="68" t="s">
        <v>88</v>
      </c>
      <c r="N16" s="68" t="s">
        <v>89</v>
      </c>
      <c r="O16" s="68" t="s">
        <v>86</v>
      </c>
      <c r="P16" s="68" t="s">
        <v>88</v>
      </c>
      <c r="Q16" s="68" t="s">
        <v>88</v>
      </c>
      <c r="R16" s="68" t="s">
        <v>88</v>
      </c>
      <c r="S16" s="68" t="s">
        <v>88</v>
      </c>
      <c r="T16" s="68" t="s">
        <v>90</v>
      </c>
      <c r="U16" s="68"/>
      <c r="V16" s="68" t="s">
        <v>91</v>
      </c>
      <c r="W16" s="71" t="s">
        <v>66</v>
      </c>
      <c r="X16" s="72"/>
      <c r="Y16" s="73"/>
      <c r="Z16" s="72"/>
      <c r="AA16" s="73"/>
      <c r="AB16" s="68" t="s">
        <v>71</v>
      </c>
      <c r="AC16" s="68"/>
      <c r="AD16" s="74"/>
      <c r="AE16" s="75"/>
      <c r="AF16" s="73"/>
      <c r="AG16" s="72"/>
      <c r="AH16" s="73"/>
      <c r="AI16" s="72"/>
      <c r="AJ16" s="73"/>
      <c r="AK16" s="72"/>
      <c r="AL16" s="73"/>
      <c r="AM16" s="76"/>
      <c r="AN16" s="76"/>
      <c r="AO16" s="76"/>
      <c r="AP16" s="77" t="s">
        <v>203</v>
      </c>
      <c r="AQ16" s="78"/>
      <c r="AR16" s="79" t="str">
        <f t="shared" ref="AR16:AR47" si="0">IF(B16="X",IF(AN16="","Afectat sau NU?",IF(AN16="DA",IF(((AK16+AL16)-(AE16+AF16))*24&lt;-720,"Neinformat",((AK16+AL16)-(AE16+AF16))*24),"Nu a fost afectat producator/consumator")),"")</f>
        <v/>
      </c>
      <c r="AS16" s="80" t="str">
        <f t="shared" ref="AS16:AS47" si="1">IF(B16="X",IF(AN16="DA",IF(AR16&lt;6,LEN(TRIM(V16))-LEN(SUBSTITUTE(V16,CHAR(44),""))+1,0),"-"),"")</f>
        <v/>
      </c>
      <c r="AT16" s="81" t="str">
        <f t="shared" ref="AT16:AT47" si="2">IF(B16="X",IF(AN16="DA",LEN(TRIM(V16))-LEN(SUBSTITUTE(V16,CHAR(44),""))+1,"-"),"")</f>
        <v/>
      </c>
      <c r="AU16" s="82" t="str">
        <f t="shared" ref="AU16:AU47" si="3">IF(B16="X",IF(AN16="","Afectat sau NU?",IF(AN16="DA",IF(((AI16+AJ16)-(AE16+AF16))*24&lt;-720,"Neinformat",((AI16+AJ16)-(AE16+AF16))*24),"Nu a fost afectat producator/consumator")),"")</f>
        <v/>
      </c>
      <c r="AV16" s="80" t="str">
        <f t="shared" ref="AV16:AV47" si="4">IF(B16="X",IF(AN16="DA",IF(AU16&lt;6,LEN(TRIM(U16))-LEN(SUBSTITUTE(U16,CHAR(44),""))+1,0),"-"),"")</f>
        <v/>
      </c>
      <c r="AW16" s="83" t="str">
        <f t="shared" ref="AW16:AW47" si="5">IF(B16="X",IF(AN16="DA",LEN(TRIM(U16))-LEN(SUBSTITUTE(U16,CHAR(44),""))+1,"-"),"")</f>
        <v/>
      </c>
      <c r="AX16" s="79" t="str">
        <f t="shared" ref="AX16:AX47" si="6">IF(B16="X",IF(AN16="","Afectat sau NU?",IF(AN16="DA",((AG16+AH16)-(AE16+AF16))*24,"Nu a fost afectat producator/consumator")),"")</f>
        <v/>
      </c>
      <c r="AY16" s="80" t="str">
        <f t="shared" ref="AY16:AY47" si="7">IF(B16="X",IF(AN16="DA",IF(AX16&gt;24,IF(BA16="NU",0,LEN(TRIM(V16))-LEN(SUBSTITUTE(V16,CHAR(44),""))+1),0),"-"),"")</f>
        <v/>
      </c>
      <c r="AZ16" s="81" t="str">
        <f t="shared" ref="AZ16:AZ47" si="8">IF(B16="X",IF(AN16="DA",IF(AX16&gt;24,LEN(TRIM(V16))-LEN(SUBSTITUTE(V16,CHAR(44),""))+1,0),"-"),"")</f>
        <v/>
      </c>
      <c r="BF16" s="84" t="str">
        <f t="shared" ref="BF16:BF47" si="9">IF(C16="X",IF(AN16="","Afectat sau NU?",IF(AN16="DA",IF(AK16="","Neinformat",NETWORKDAYS(AK16+AL16,AE16+AF16,$BS$2:$BS$14)-2),"Nu a fost afectat producator/consumator")),"")</f>
        <v>Afectat sau NU?</v>
      </c>
      <c r="BG16" s="80" t="str">
        <f t="shared" ref="BG16:BG47" si="10">IF(C16="X",IF(AN16="DA",IF(AND(BF16&gt;=5,AK16&lt;&gt;""),LEN(TRIM(V16))-LEN(SUBSTITUTE(V16,CHAR(44),""))+1,0),"-"),"")</f>
        <v>-</v>
      </c>
      <c r="BH16" s="81" t="str">
        <f t="shared" ref="BH16:BH47" si="11">IF(C16="X",IF(AN16="DA",LEN(TRIM(V16))-LEN(SUBSTITUTE(V16,CHAR(44),""))+1,"-"),"")</f>
        <v>-</v>
      </c>
      <c r="BI16" s="275" t="str">
        <f t="shared" ref="BI16:BI47" si="12">IF(C16="X",IF(AN16="","Afectat sau NU?",IF(AN16="DA",IF(AI16="","Neinformat",NETWORKDAYS(AI16+AJ16,AE16+AF16,$BS$2:$BS$14)-2),"Nu a fost afectat producator/consumator")),"")</f>
        <v>Afectat sau NU?</v>
      </c>
      <c r="BJ16" s="80" t="str">
        <f t="shared" ref="BJ16:BJ47" si="13">IF(C16="X",IF(AN16="DA",IF(AND(BI16&gt;=5,AI16&lt;&gt;""),LEN(TRIM(U16))-LEN(SUBSTITUTE(U16,CHAR(44),""))+1,0),"-"),"")</f>
        <v>-</v>
      </c>
      <c r="BK16" s="83" t="str">
        <f t="shared" ref="BK16:BK47" si="14">IF(C16="X",IF(AN16="DA",LEN(TRIM(U16))-LEN(SUBSTITUTE(U16,CHAR(44),""))+1,"-"),"")</f>
        <v>-</v>
      </c>
      <c r="BL16" s="84" t="str">
        <f t="shared" ref="BL16:BL47" si="15">IF(C16="X",IF(AN16="","Afectat sau NU?",IF(AN16="DA",((AG16+AH16)-(Z16+AA16))*24,"Nu a fost afectat producator/consumator")),"")</f>
        <v>Afectat sau NU?</v>
      </c>
      <c r="BM16" s="80" t="str">
        <f t="shared" ref="BM16:BM47" si="16">IF(C16="X",IF(AN16&lt;&gt;"DA","-",IF(AND(AN16="DA",BL16&lt;=0),LEN(TRIM(V16))-LEN(SUBSTITUTE(V16,CHAR(44),""))+1+LEN(TRIM(U16))-LEN(SUBSTITUTE(U16,CHAR(44),""))+1,0)),"")</f>
        <v>-</v>
      </c>
      <c r="BN16" s="81" t="str">
        <f t="shared" ref="BN16:BN47" si="17">IF(C16="X",IF(AN16="DA",LEN(TRIM(V16))-LEN(SUBSTITUTE(V16,CHAR(44),""))+1+LEN(TRIM(U16))-LEN(SUBSTITUTE(U16,CHAR(44),""))+1,"-"),"")</f>
        <v>-</v>
      </c>
    </row>
    <row r="17" spans="1:66" s="65" customFormat="1" ht="28.5" x14ac:dyDescent="0.25">
      <c r="A17" s="85">
        <f>SUM(1,A16)</f>
        <v>2</v>
      </c>
      <c r="B17" s="86" t="s">
        <v>88</v>
      </c>
      <c r="C17" s="86" t="s">
        <v>67</v>
      </c>
      <c r="D17" s="87" t="s">
        <v>70</v>
      </c>
      <c r="E17" s="86">
        <v>144072</v>
      </c>
      <c r="F17" s="86" t="s">
        <v>92</v>
      </c>
      <c r="G17" s="86" t="s">
        <v>87</v>
      </c>
      <c r="H17" s="88">
        <v>448674.81</v>
      </c>
      <c r="I17" s="88">
        <v>469982.34</v>
      </c>
      <c r="J17" s="88">
        <v>448674.81</v>
      </c>
      <c r="K17" s="88">
        <v>469982.34</v>
      </c>
      <c r="L17" s="86" t="s">
        <v>88</v>
      </c>
      <c r="M17" s="86" t="s">
        <v>88</v>
      </c>
      <c r="N17" s="86" t="s">
        <v>93</v>
      </c>
      <c r="O17" s="86" t="s">
        <v>92</v>
      </c>
      <c r="P17" s="86" t="s">
        <v>88</v>
      </c>
      <c r="Q17" s="86" t="s">
        <v>88</v>
      </c>
      <c r="R17" s="86" t="s">
        <v>88</v>
      </c>
      <c r="S17" s="86" t="s">
        <v>88</v>
      </c>
      <c r="T17" s="86" t="s">
        <v>90</v>
      </c>
      <c r="U17" s="86"/>
      <c r="V17" s="86" t="s">
        <v>91</v>
      </c>
      <c r="W17" s="89" t="s">
        <v>66</v>
      </c>
      <c r="X17" s="90"/>
      <c r="Y17" s="91"/>
      <c r="Z17" s="90"/>
      <c r="AA17" s="91"/>
      <c r="AB17" s="86" t="s">
        <v>71</v>
      </c>
      <c r="AC17" s="86"/>
      <c r="AD17" s="92"/>
      <c r="AE17" s="93"/>
      <c r="AF17" s="91"/>
      <c r="AG17" s="90"/>
      <c r="AH17" s="91"/>
      <c r="AI17" s="90"/>
      <c r="AJ17" s="91"/>
      <c r="AK17" s="90"/>
      <c r="AL17" s="91"/>
      <c r="AM17" s="94"/>
      <c r="AN17" s="94"/>
      <c r="AO17" s="94"/>
      <c r="AP17" s="95" t="s">
        <v>203</v>
      </c>
      <c r="AQ17" s="78"/>
      <c r="AR17" s="96" t="str">
        <f t="shared" ref="AR17:AR26" si="18">IF(B17="X",IF(AN17="","Afectat sau NU?",IF(AN17="DA",IF(((AK17+AL17)-(AE17+AF17))*24&lt;-720,"Neinformat",((AK17+AL17)-(AE17+AF17))*24),"Nu a fost afectat producator/consumator")),"")</f>
        <v/>
      </c>
      <c r="AS17" s="97" t="str">
        <f t="shared" ref="AS17:AS26" si="19">IF(B17="X",IF(AN17="DA",IF(AR17&lt;6,LEN(TRIM(V17))-LEN(SUBSTITUTE(V17,CHAR(44),""))+1,0),"-"),"")</f>
        <v/>
      </c>
      <c r="AT17" s="98" t="str">
        <f t="shared" ref="AT17:AT26" si="20">IF(B17="X",IF(AN17="DA",LEN(TRIM(V17))-LEN(SUBSTITUTE(V17,CHAR(44),""))+1,"-"),"")</f>
        <v/>
      </c>
      <c r="AU17" s="99" t="str">
        <f t="shared" ref="AU17:AU26" si="21">IF(B17="X",IF(AN17="","Afectat sau NU?",IF(AN17="DA",IF(((AI17+AJ17)-(AE17+AF17))*24&lt;-720,"Neinformat",((AI17+AJ17)-(AE17+AF17))*24),"Nu a fost afectat producator/consumator")),"")</f>
        <v/>
      </c>
      <c r="AV17" s="97" t="str">
        <f t="shared" ref="AV17:AV26" si="22">IF(B17="X",IF(AN17="DA",IF(AU17&lt;6,LEN(TRIM(U17))-LEN(SUBSTITUTE(U17,CHAR(44),""))+1,0),"-"),"")</f>
        <v/>
      </c>
      <c r="AW17" s="100" t="str">
        <f t="shared" ref="AW17:AW26" si="23">IF(B17="X",IF(AN17="DA",LEN(TRIM(U17))-LEN(SUBSTITUTE(U17,CHAR(44),""))+1,"-"),"")</f>
        <v/>
      </c>
      <c r="AX17" s="96" t="str">
        <f t="shared" ref="AX17:AX26" si="24">IF(B17="X",IF(AN17="","Afectat sau NU?",IF(AN17="DA",((AG17+AH17)-(AE17+AF17))*24,"Nu a fost afectat producator/consumator")),"")</f>
        <v/>
      </c>
      <c r="AY17" s="97" t="str">
        <f t="shared" ref="AY17:AY26" si="25">IF(B17="X",IF(AN17="DA",IF(AX17&gt;24,IF(BA17="NU",0,LEN(TRIM(V17))-LEN(SUBSTITUTE(V17,CHAR(44),""))+1),0),"-"),"")</f>
        <v/>
      </c>
      <c r="AZ17" s="98" t="str">
        <f t="shared" ref="AZ17:AZ26" si="26">IF(B17="X",IF(AN17="DA",IF(AX17&gt;24,LEN(TRIM(V17))-LEN(SUBSTITUTE(V17,CHAR(44),""))+1,0),"-"),"")</f>
        <v/>
      </c>
      <c r="BF17" s="101" t="str">
        <f t="shared" ref="BF17:BF23" si="27">IF(C17="X",IF(AN17="","Afectat sau NU?",IF(AN17="DA",IF(AK17="","Neinformat",NETWORKDAYS(AK17+AL17,AE17+AF17,$BS$2:$BS$14)-2),"Nu a fost afectat producator/consumator")),"")</f>
        <v>Afectat sau NU?</v>
      </c>
      <c r="BG17" s="97" t="str">
        <f t="shared" ref="BG17:BG23" si="28">IF(C17="X",IF(AN17="DA",IF(AND(BF17&gt;=5,AK17&lt;&gt;""),LEN(TRIM(V17))-LEN(SUBSTITUTE(V17,CHAR(44),""))+1,0),"-"),"")</f>
        <v>-</v>
      </c>
      <c r="BH17" s="98" t="str">
        <f t="shared" ref="BH17:BH23" si="29">IF(C17="X",IF(AN17="DA",LEN(TRIM(V17))-LEN(SUBSTITUTE(V17,CHAR(44),""))+1,"-"),"")</f>
        <v>-</v>
      </c>
      <c r="BI17" s="102" t="str">
        <f t="shared" ref="BI17:BI23" si="30">IF(C17="X",IF(AN17="","Afectat sau NU?",IF(AN17="DA",IF(AI17="","Neinformat",NETWORKDAYS(AI17+AJ17,AE17+AF17,$BS$2:$BS$14)-2),"Nu a fost afectat producator/consumator")),"")</f>
        <v>Afectat sau NU?</v>
      </c>
      <c r="BJ17" s="97" t="str">
        <f t="shared" ref="BJ17:BJ23" si="31">IF(C17="X",IF(AN17="DA",IF(AND(BI17&gt;=5,AI17&lt;&gt;""),LEN(TRIM(U17))-LEN(SUBSTITUTE(U17,CHAR(44),""))+1,0),"-"),"")</f>
        <v>-</v>
      </c>
      <c r="BK17" s="100" t="str">
        <f t="shared" ref="BK17:BK23" si="32">IF(C17="X",IF(AN17="DA",LEN(TRIM(U17))-LEN(SUBSTITUTE(U17,CHAR(44),""))+1,"-"),"")</f>
        <v>-</v>
      </c>
      <c r="BL17" s="101" t="str">
        <f t="shared" ref="BL17:BL23" si="33">IF(C17="X",IF(AN17="","Afectat sau NU?",IF(AN17="DA",((AG17+AH17)-(Z17+AA17))*24,"Nu a fost afectat producator/consumator")),"")</f>
        <v>Afectat sau NU?</v>
      </c>
      <c r="BM17" s="97" t="str">
        <f t="shared" ref="BM17:BM23" si="34">IF(C17="X",IF(AN17&lt;&gt;"DA","-",IF(AND(AN17="DA",BL17&lt;=0),LEN(TRIM(V17))-LEN(SUBSTITUTE(V17,CHAR(44),""))+1+LEN(TRIM(U17))-LEN(SUBSTITUTE(U17,CHAR(44),""))+1,0)),"")</f>
        <v>-</v>
      </c>
      <c r="BN17" s="98" t="str">
        <f t="shared" ref="BN17:BN23" si="35">IF(C17="X",IF(AN17="DA",LEN(TRIM(V17))-LEN(SUBSTITUTE(V17,CHAR(44),""))+1+LEN(TRIM(U17))-LEN(SUBSTITUTE(U17,CHAR(44),""))+1,"-"),"")</f>
        <v>-</v>
      </c>
    </row>
    <row r="18" spans="1:66" s="65" customFormat="1" ht="28.5" x14ac:dyDescent="0.25">
      <c r="A18" s="85">
        <f>SUM(1,A17)</f>
        <v>3</v>
      </c>
      <c r="B18" s="86" t="s">
        <v>88</v>
      </c>
      <c r="C18" s="86" t="s">
        <v>67</v>
      </c>
      <c r="D18" s="87" t="s">
        <v>70</v>
      </c>
      <c r="E18" s="86">
        <v>144107</v>
      </c>
      <c r="F18" s="86" t="s">
        <v>94</v>
      </c>
      <c r="G18" s="86" t="s">
        <v>87</v>
      </c>
      <c r="H18" s="88">
        <v>452372.31</v>
      </c>
      <c r="I18" s="88">
        <v>473781.88</v>
      </c>
      <c r="J18" s="88">
        <v>452372.31</v>
      </c>
      <c r="K18" s="88">
        <v>473781.88</v>
      </c>
      <c r="L18" s="86" t="s">
        <v>88</v>
      </c>
      <c r="M18" s="86" t="s">
        <v>88</v>
      </c>
      <c r="N18" s="86" t="s">
        <v>96</v>
      </c>
      <c r="O18" s="86" t="s">
        <v>94</v>
      </c>
      <c r="P18" s="86" t="s">
        <v>88</v>
      </c>
      <c r="Q18" s="86" t="s">
        <v>88</v>
      </c>
      <c r="R18" s="86" t="s">
        <v>88</v>
      </c>
      <c r="S18" s="86" t="s">
        <v>88</v>
      </c>
      <c r="T18" s="86" t="s">
        <v>90</v>
      </c>
      <c r="U18" s="86"/>
      <c r="V18" s="86" t="s">
        <v>91</v>
      </c>
      <c r="W18" s="89" t="s">
        <v>66</v>
      </c>
      <c r="X18" s="90"/>
      <c r="Y18" s="91"/>
      <c r="Z18" s="90"/>
      <c r="AA18" s="91"/>
      <c r="AB18" s="86" t="s">
        <v>71</v>
      </c>
      <c r="AC18" s="86"/>
      <c r="AD18" s="92"/>
      <c r="AE18" s="93"/>
      <c r="AF18" s="91"/>
      <c r="AG18" s="90"/>
      <c r="AH18" s="91"/>
      <c r="AI18" s="90"/>
      <c r="AJ18" s="91"/>
      <c r="AK18" s="90"/>
      <c r="AL18" s="91"/>
      <c r="AM18" s="94"/>
      <c r="AN18" s="94"/>
      <c r="AO18" s="94"/>
      <c r="AP18" s="95" t="s">
        <v>203</v>
      </c>
      <c r="AQ18" s="78"/>
      <c r="AR18" s="96" t="str">
        <f t="shared" si="18"/>
        <v/>
      </c>
      <c r="AS18" s="97" t="str">
        <f t="shared" si="19"/>
        <v/>
      </c>
      <c r="AT18" s="98" t="str">
        <f t="shared" si="20"/>
        <v/>
      </c>
      <c r="AU18" s="99" t="str">
        <f t="shared" si="21"/>
        <v/>
      </c>
      <c r="AV18" s="97" t="str">
        <f t="shared" si="22"/>
        <v/>
      </c>
      <c r="AW18" s="100" t="str">
        <f t="shared" si="23"/>
        <v/>
      </c>
      <c r="AX18" s="96" t="str">
        <f t="shared" si="24"/>
        <v/>
      </c>
      <c r="AY18" s="97" t="str">
        <f t="shared" si="25"/>
        <v/>
      </c>
      <c r="AZ18" s="98" t="str">
        <f t="shared" si="26"/>
        <v/>
      </c>
      <c r="BF18" s="101" t="str">
        <f t="shared" si="27"/>
        <v>Afectat sau NU?</v>
      </c>
      <c r="BG18" s="97" t="str">
        <f t="shared" si="28"/>
        <v>-</v>
      </c>
      <c r="BH18" s="98" t="str">
        <f t="shared" si="29"/>
        <v>-</v>
      </c>
      <c r="BI18" s="102" t="str">
        <f t="shared" si="30"/>
        <v>Afectat sau NU?</v>
      </c>
      <c r="BJ18" s="97" t="str">
        <f t="shared" si="31"/>
        <v>-</v>
      </c>
      <c r="BK18" s="100" t="str">
        <f t="shared" si="32"/>
        <v>-</v>
      </c>
      <c r="BL18" s="101" t="str">
        <f t="shared" si="33"/>
        <v>Afectat sau NU?</v>
      </c>
      <c r="BM18" s="97" t="str">
        <f t="shared" si="34"/>
        <v>-</v>
      </c>
      <c r="BN18" s="98" t="str">
        <f t="shared" si="35"/>
        <v>-</v>
      </c>
    </row>
    <row r="19" spans="1:66" s="65" customFormat="1" ht="42" customHeight="1" x14ac:dyDescent="0.25">
      <c r="A19" s="85">
        <f t="shared" ref="A19:A82" si="36">SUM(1,A18)</f>
        <v>4</v>
      </c>
      <c r="B19" s="86" t="s">
        <v>88</v>
      </c>
      <c r="C19" s="86" t="s">
        <v>67</v>
      </c>
      <c r="D19" s="87" t="s">
        <v>70</v>
      </c>
      <c r="E19" s="86">
        <v>144063</v>
      </c>
      <c r="F19" s="86" t="s">
        <v>97</v>
      </c>
      <c r="G19" s="86" t="s">
        <v>87</v>
      </c>
      <c r="H19" s="88">
        <v>453991.75</v>
      </c>
      <c r="I19" s="88">
        <v>471082.89</v>
      </c>
      <c r="J19" s="88">
        <v>453991.75</v>
      </c>
      <c r="K19" s="88">
        <v>471082.89</v>
      </c>
      <c r="L19" s="86" t="s">
        <v>88</v>
      </c>
      <c r="M19" s="86" t="s">
        <v>88</v>
      </c>
      <c r="N19" s="86" t="s">
        <v>98</v>
      </c>
      <c r="O19" s="86" t="s">
        <v>101</v>
      </c>
      <c r="P19" s="86" t="s">
        <v>88</v>
      </c>
      <c r="Q19" s="86" t="s">
        <v>88</v>
      </c>
      <c r="R19" s="86" t="s">
        <v>88</v>
      </c>
      <c r="S19" s="86" t="s">
        <v>88</v>
      </c>
      <c r="T19" s="86" t="s">
        <v>99</v>
      </c>
      <c r="U19" s="86"/>
      <c r="V19" s="86" t="s">
        <v>100</v>
      </c>
      <c r="W19" s="89" t="s">
        <v>66</v>
      </c>
      <c r="X19" s="90"/>
      <c r="Y19" s="91"/>
      <c r="Z19" s="90"/>
      <c r="AA19" s="91"/>
      <c r="AB19" s="86" t="s">
        <v>71</v>
      </c>
      <c r="AC19" s="86"/>
      <c r="AD19" s="92"/>
      <c r="AE19" s="93"/>
      <c r="AF19" s="91"/>
      <c r="AG19" s="90"/>
      <c r="AH19" s="91"/>
      <c r="AI19" s="90"/>
      <c r="AJ19" s="91"/>
      <c r="AK19" s="90"/>
      <c r="AL19" s="91"/>
      <c r="AM19" s="94"/>
      <c r="AN19" s="94"/>
      <c r="AO19" s="94"/>
      <c r="AP19" s="95" t="s">
        <v>203</v>
      </c>
      <c r="AQ19" s="78"/>
      <c r="AR19" s="96" t="str">
        <f t="shared" si="18"/>
        <v/>
      </c>
      <c r="AS19" s="97" t="str">
        <f t="shared" si="19"/>
        <v/>
      </c>
      <c r="AT19" s="98" t="str">
        <f t="shared" si="20"/>
        <v/>
      </c>
      <c r="AU19" s="99" t="str">
        <f t="shared" si="21"/>
        <v/>
      </c>
      <c r="AV19" s="97" t="str">
        <f t="shared" si="22"/>
        <v/>
      </c>
      <c r="AW19" s="100" t="str">
        <f t="shared" si="23"/>
        <v/>
      </c>
      <c r="AX19" s="96" t="str">
        <f t="shared" si="24"/>
        <v/>
      </c>
      <c r="AY19" s="97" t="str">
        <f t="shared" si="25"/>
        <v/>
      </c>
      <c r="AZ19" s="98" t="str">
        <f t="shared" si="26"/>
        <v/>
      </c>
      <c r="BF19" s="101" t="str">
        <f t="shared" si="27"/>
        <v>Afectat sau NU?</v>
      </c>
      <c r="BG19" s="97" t="str">
        <f t="shared" si="28"/>
        <v>-</v>
      </c>
      <c r="BH19" s="98" t="str">
        <f t="shared" si="29"/>
        <v>-</v>
      </c>
      <c r="BI19" s="102" t="str">
        <f t="shared" si="30"/>
        <v>Afectat sau NU?</v>
      </c>
      <c r="BJ19" s="97" t="str">
        <f t="shared" si="31"/>
        <v>-</v>
      </c>
      <c r="BK19" s="100" t="str">
        <f t="shared" si="32"/>
        <v>-</v>
      </c>
      <c r="BL19" s="101" t="str">
        <f t="shared" si="33"/>
        <v>Afectat sau NU?</v>
      </c>
      <c r="BM19" s="97" t="str">
        <f t="shared" si="34"/>
        <v>-</v>
      </c>
      <c r="BN19" s="98" t="str">
        <f t="shared" si="35"/>
        <v>-</v>
      </c>
    </row>
    <row r="20" spans="1:66" s="65" customFormat="1" ht="28.5" x14ac:dyDescent="0.25">
      <c r="A20" s="85">
        <f t="shared" si="36"/>
        <v>5</v>
      </c>
      <c r="B20" s="86" t="s">
        <v>88</v>
      </c>
      <c r="C20" s="86" t="s">
        <v>67</v>
      </c>
      <c r="D20" s="87" t="s">
        <v>70</v>
      </c>
      <c r="E20" s="86">
        <v>144063</v>
      </c>
      <c r="F20" s="86" t="s">
        <v>97</v>
      </c>
      <c r="G20" s="86" t="s">
        <v>87</v>
      </c>
      <c r="H20" s="88">
        <v>453138.85</v>
      </c>
      <c r="I20" s="88">
        <v>469627.97</v>
      </c>
      <c r="J20" s="88">
        <v>453138.85</v>
      </c>
      <c r="K20" s="88">
        <v>469627.97</v>
      </c>
      <c r="L20" s="86" t="s">
        <v>88</v>
      </c>
      <c r="M20" s="86" t="s">
        <v>88</v>
      </c>
      <c r="N20" s="86" t="s">
        <v>102</v>
      </c>
      <c r="O20" s="86" t="s">
        <v>97</v>
      </c>
      <c r="P20" s="86" t="s">
        <v>88</v>
      </c>
      <c r="Q20" s="86" t="s">
        <v>88</v>
      </c>
      <c r="R20" s="86" t="s">
        <v>88</v>
      </c>
      <c r="S20" s="86" t="s">
        <v>88</v>
      </c>
      <c r="T20" s="86" t="s">
        <v>90</v>
      </c>
      <c r="U20" s="86"/>
      <c r="V20" s="86" t="s">
        <v>91</v>
      </c>
      <c r="W20" s="89" t="s">
        <v>66</v>
      </c>
      <c r="X20" s="90"/>
      <c r="Y20" s="91"/>
      <c r="Z20" s="90"/>
      <c r="AA20" s="91"/>
      <c r="AB20" s="86" t="s">
        <v>71</v>
      </c>
      <c r="AC20" s="86"/>
      <c r="AD20" s="92"/>
      <c r="AE20" s="93"/>
      <c r="AF20" s="91"/>
      <c r="AG20" s="90"/>
      <c r="AH20" s="91"/>
      <c r="AI20" s="90"/>
      <c r="AJ20" s="91"/>
      <c r="AK20" s="90"/>
      <c r="AL20" s="91"/>
      <c r="AM20" s="94"/>
      <c r="AN20" s="94"/>
      <c r="AO20" s="94"/>
      <c r="AP20" s="95" t="s">
        <v>203</v>
      </c>
      <c r="AQ20" s="78"/>
      <c r="AR20" s="96" t="str">
        <f t="shared" si="18"/>
        <v/>
      </c>
      <c r="AS20" s="97" t="str">
        <f t="shared" si="19"/>
        <v/>
      </c>
      <c r="AT20" s="98" t="str">
        <f t="shared" si="20"/>
        <v/>
      </c>
      <c r="AU20" s="99" t="str">
        <f t="shared" si="21"/>
        <v/>
      </c>
      <c r="AV20" s="97" t="str">
        <f t="shared" si="22"/>
        <v/>
      </c>
      <c r="AW20" s="100" t="str">
        <f t="shared" si="23"/>
        <v/>
      </c>
      <c r="AX20" s="96" t="str">
        <f t="shared" si="24"/>
        <v/>
      </c>
      <c r="AY20" s="97" t="str">
        <f t="shared" si="25"/>
        <v/>
      </c>
      <c r="AZ20" s="98" t="str">
        <f t="shared" si="26"/>
        <v/>
      </c>
      <c r="BF20" s="101" t="str">
        <f t="shared" si="27"/>
        <v>Afectat sau NU?</v>
      </c>
      <c r="BG20" s="97" t="str">
        <f t="shared" si="28"/>
        <v>-</v>
      </c>
      <c r="BH20" s="98" t="str">
        <f t="shared" si="29"/>
        <v>-</v>
      </c>
      <c r="BI20" s="102" t="str">
        <f t="shared" si="30"/>
        <v>Afectat sau NU?</v>
      </c>
      <c r="BJ20" s="97" t="str">
        <f t="shared" si="31"/>
        <v>-</v>
      </c>
      <c r="BK20" s="100" t="str">
        <f t="shared" si="32"/>
        <v>-</v>
      </c>
      <c r="BL20" s="101" t="str">
        <f t="shared" si="33"/>
        <v>Afectat sau NU?</v>
      </c>
      <c r="BM20" s="97" t="str">
        <f t="shared" si="34"/>
        <v>-</v>
      </c>
      <c r="BN20" s="98" t="str">
        <f t="shared" si="35"/>
        <v>-</v>
      </c>
    </row>
    <row r="21" spans="1:66" s="65" customFormat="1" ht="28.5" x14ac:dyDescent="0.25">
      <c r="A21" s="85">
        <f t="shared" si="36"/>
        <v>6</v>
      </c>
      <c r="B21" s="86" t="s">
        <v>88</v>
      </c>
      <c r="C21" s="86" t="s">
        <v>67</v>
      </c>
      <c r="D21" s="87" t="s">
        <v>70</v>
      </c>
      <c r="E21" s="86">
        <v>144063</v>
      </c>
      <c r="F21" s="86" t="s">
        <v>97</v>
      </c>
      <c r="G21" s="86" t="s">
        <v>87</v>
      </c>
      <c r="H21" s="88">
        <v>453138.85</v>
      </c>
      <c r="I21" s="88">
        <v>469627.97</v>
      </c>
      <c r="J21" s="88">
        <v>453138.85</v>
      </c>
      <c r="K21" s="88">
        <v>469627.97</v>
      </c>
      <c r="L21" s="86" t="s">
        <v>88</v>
      </c>
      <c r="M21" s="86" t="s">
        <v>88</v>
      </c>
      <c r="N21" s="86" t="s">
        <v>103</v>
      </c>
      <c r="O21" s="86" t="s">
        <v>104</v>
      </c>
      <c r="P21" s="86" t="s">
        <v>88</v>
      </c>
      <c r="Q21" s="86" t="s">
        <v>88</v>
      </c>
      <c r="R21" s="86" t="s">
        <v>88</v>
      </c>
      <c r="S21" s="86" t="s">
        <v>88</v>
      </c>
      <c r="T21" s="86" t="s">
        <v>99</v>
      </c>
      <c r="U21" s="86"/>
      <c r="V21" s="86" t="s">
        <v>105</v>
      </c>
      <c r="W21" s="89" t="s">
        <v>66</v>
      </c>
      <c r="X21" s="90"/>
      <c r="Y21" s="91"/>
      <c r="Z21" s="90"/>
      <c r="AA21" s="91"/>
      <c r="AB21" s="86" t="s">
        <v>71</v>
      </c>
      <c r="AC21" s="86"/>
      <c r="AD21" s="92"/>
      <c r="AE21" s="93"/>
      <c r="AF21" s="91"/>
      <c r="AG21" s="90"/>
      <c r="AH21" s="91"/>
      <c r="AI21" s="90"/>
      <c r="AJ21" s="91"/>
      <c r="AK21" s="90"/>
      <c r="AL21" s="91"/>
      <c r="AM21" s="94"/>
      <c r="AN21" s="94"/>
      <c r="AO21" s="94"/>
      <c r="AP21" s="95" t="s">
        <v>203</v>
      </c>
      <c r="AQ21" s="78"/>
      <c r="AR21" s="96" t="str">
        <f t="shared" si="18"/>
        <v/>
      </c>
      <c r="AS21" s="97" t="str">
        <f t="shared" si="19"/>
        <v/>
      </c>
      <c r="AT21" s="98" t="str">
        <f t="shared" si="20"/>
        <v/>
      </c>
      <c r="AU21" s="99" t="str">
        <f t="shared" si="21"/>
        <v/>
      </c>
      <c r="AV21" s="97" t="str">
        <f t="shared" si="22"/>
        <v/>
      </c>
      <c r="AW21" s="100" t="str">
        <f t="shared" si="23"/>
        <v/>
      </c>
      <c r="AX21" s="96" t="str">
        <f t="shared" si="24"/>
        <v/>
      </c>
      <c r="AY21" s="97" t="str">
        <f t="shared" si="25"/>
        <v/>
      </c>
      <c r="AZ21" s="98" t="str">
        <f t="shared" si="26"/>
        <v/>
      </c>
      <c r="BF21" s="101" t="str">
        <f t="shared" si="27"/>
        <v>Afectat sau NU?</v>
      </c>
      <c r="BG21" s="97" t="str">
        <f t="shared" si="28"/>
        <v>-</v>
      </c>
      <c r="BH21" s="98" t="str">
        <f t="shared" si="29"/>
        <v>-</v>
      </c>
      <c r="BI21" s="102" t="str">
        <f t="shared" si="30"/>
        <v>Afectat sau NU?</v>
      </c>
      <c r="BJ21" s="97" t="str">
        <f t="shared" si="31"/>
        <v>-</v>
      </c>
      <c r="BK21" s="100" t="str">
        <f t="shared" si="32"/>
        <v>-</v>
      </c>
      <c r="BL21" s="101" t="str">
        <f t="shared" si="33"/>
        <v>Afectat sau NU?</v>
      </c>
      <c r="BM21" s="97" t="str">
        <f t="shared" si="34"/>
        <v>-</v>
      </c>
      <c r="BN21" s="98" t="str">
        <f t="shared" si="35"/>
        <v>-</v>
      </c>
    </row>
    <row r="22" spans="1:66" s="65" customFormat="1" ht="28.5" x14ac:dyDescent="0.25">
      <c r="A22" s="85">
        <f t="shared" si="36"/>
        <v>7</v>
      </c>
      <c r="B22" s="86" t="s">
        <v>88</v>
      </c>
      <c r="C22" s="86" t="s">
        <v>67</v>
      </c>
      <c r="D22" s="87" t="s">
        <v>70</v>
      </c>
      <c r="E22" s="86">
        <v>144090</v>
      </c>
      <c r="F22" s="86" t="s">
        <v>106</v>
      </c>
      <c r="G22" s="86" t="s">
        <v>87</v>
      </c>
      <c r="H22" s="88">
        <v>451489.67</v>
      </c>
      <c r="I22" s="88">
        <v>466968.99</v>
      </c>
      <c r="J22" s="88">
        <v>451489.67</v>
      </c>
      <c r="K22" s="88">
        <v>466968.99</v>
      </c>
      <c r="L22" s="86" t="s">
        <v>88</v>
      </c>
      <c r="M22" s="86" t="s">
        <v>88</v>
      </c>
      <c r="N22" s="86" t="s">
        <v>107</v>
      </c>
      <c r="O22" s="86" t="s">
        <v>106</v>
      </c>
      <c r="P22" s="86" t="s">
        <v>88</v>
      </c>
      <c r="Q22" s="86" t="s">
        <v>88</v>
      </c>
      <c r="R22" s="86" t="s">
        <v>88</v>
      </c>
      <c r="S22" s="86" t="s">
        <v>88</v>
      </c>
      <c r="T22" s="86" t="s">
        <v>90</v>
      </c>
      <c r="U22" s="86"/>
      <c r="V22" s="86" t="s">
        <v>91</v>
      </c>
      <c r="W22" s="89" t="s">
        <v>66</v>
      </c>
      <c r="X22" s="90"/>
      <c r="Y22" s="91"/>
      <c r="Z22" s="90"/>
      <c r="AA22" s="91"/>
      <c r="AB22" s="86" t="s">
        <v>71</v>
      </c>
      <c r="AC22" s="86"/>
      <c r="AD22" s="92"/>
      <c r="AE22" s="93"/>
      <c r="AF22" s="91"/>
      <c r="AG22" s="90"/>
      <c r="AH22" s="91"/>
      <c r="AI22" s="90"/>
      <c r="AJ22" s="91"/>
      <c r="AK22" s="90"/>
      <c r="AL22" s="91"/>
      <c r="AM22" s="94"/>
      <c r="AN22" s="94"/>
      <c r="AO22" s="94"/>
      <c r="AP22" s="95" t="s">
        <v>203</v>
      </c>
      <c r="AQ22" s="78"/>
      <c r="AR22" s="96" t="str">
        <f t="shared" si="18"/>
        <v/>
      </c>
      <c r="AS22" s="97" t="str">
        <f t="shared" si="19"/>
        <v/>
      </c>
      <c r="AT22" s="98" t="str">
        <f t="shared" si="20"/>
        <v/>
      </c>
      <c r="AU22" s="99" t="str">
        <f t="shared" si="21"/>
        <v/>
      </c>
      <c r="AV22" s="97" t="str">
        <f t="shared" si="22"/>
        <v/>
      </c>
      <c r="AW22" s="100" t="str">
        <f t="shared" si="23"/>
        <v/>
      </c>
      <c r="AX22" s="96" t="str">
        <f t="shared" si="24"/>
        <v/>
      </c>
      <c r="AY22" s="97" t="str">
        <f t="shared" si="25"/>
        <v/>
      </c>
      <c r="AZ22" s="98" t="str">
        <f t="shared" si="26"/>
        <v/>
      </c>
      <c r="BF22" s="101" t="str">
        <f t="shared" si="27"/>
        <v>Afectat sau NU?</v>
      </c>
      <c r="BG22" s="97" t="str">
        <f t="shared" si="28"/>
        <v>-</v>
      </c>
      <c r="BH22" s="98" t="str">
        <f t="shared" si="29"/>
        <v>-</v>
      </c>
      <c r="BI22" s="102" t="str">
        <f t="shared" si="30"/>
        <v>Afectat sau NU?</v>
      </c>
      <c r="BJ22" s="97" t="str">
        <f t="shared" si="31"/>
        <v>-</v>
      </c>
      <c r="BK22" s="100" t="str">
        <f t="shared" si="32"/>
        <v>-</v>
      </c>
      <c r="BL22" s="101" t="str">
        <f t="shared" si="33"/>
        <v>Afectat sau NU?</v>
      </c>
      <c r="BM22" s="97" t="str">
        <f t="shared" si="34"/>
        <v>-</v>
      </c>
      <c r="BN22" s="98" t="str">
        <f t="shared" si="35"/>
        <v>-</v>
      </c>
    </row>
    <row r="23" spans="1:66" s="65" customFormat="1" ht="28.5" x14ac:dyDescent="0.25">
      <c r="A23" s="85">
        <f t="shared" si="36"/>
        <v>8</v>
      </c>
      <c r="B23" s="86" t="s">
        <v>88</v>
      </c>
      <c r="C23" s="86" t="s">
        <v>67</v>
      </c>
      <c r="D23" s="87" t="s">
        <v>70</v>
      </c>
      <c r="E23" s="86">
        <v>145364</v>
      </c>
      <c r="F23" s="86" t="s">
        <v>108</v>
      </c>
      <c r="G23" s="86" t="s">
        <v>87</v>
      </c>
      <c r="H23" s="88">
        <v>448491.14</v>
      </c>
      <c r="I23" s="88">
        <v>465243.62</v>
      </c>
      <c r="J23" s="88">
        <v>448491.14</v>
      </c>
      <c r="K23" s="88">
        <v>465243.62</v>
      </c>
      <c r="L23" s="86" t="s">
        <v>88</v>
      </c>
      <c r="M23" s="86" t="s">
        <v>88</v>
      </c>
      <c r="N23" s="86" t="s">
        <v>109</v>
      </c>
      <c r="O23" s="86" t="s">
        <v>108</v>
      </c>
      <c r="P23" s="86" t="s">
        <v>88</v>
      </c>
      <c r="Q23" s="86" t="s">
        <v>88</v>
      </c>
      <c r="R23" s="86" t="s">
        <v>88</v>
      </c>
      <c r="S23" s="86" t="s">
        <v>88</v>
      </c>
      <c r="T23" s="86" t="s">
        <v>90</v>
      </c>
      <c r="U23" s="86"/>
      <c r="V23" s="86" t="s">
        <v>91</v>
      </c>
      <c r="W23" s="89" t="s">
        <v>66</v>
      </c>
      <c r="X23" s="90"/>
      <c r="Y23" s="91"/>
      <c r="Z23" s="90"/>
      <c r="AA23" s="91"/>
      <c r="AB23" s="86" t="s">
        <v>71</v>
      </c>
      <c r="AC23" s="86"/>
      <c r="AD23" s="92"/>
      <c r="AE23" s="93"/>
      <c r="AF23" s="91"/>
      <c r="AG23" s="90"/>
      <c r="AH23" s="91"/>
      <c r="AI23" s="90"/>
      <c r="AJ23" s="91"/>
      <c r="AK23" s="90"/>
      <c r="AL23" s="91"/>
      <c r="AM23" s="94"/>
      <c r="AN23" s="94"/>
      <c r="AO23" s="94"/>
      <c r="AP23" s="95" t="s">
        <v>203</v>
      </c>
      <c r="AQ23" s="78"/>
      <c r="AR23" s="96" t="str">
        <f t="shared" si="18"/>
        <v/>
      </c>
      <c r="AS23" s="97" t="str">
        <f t="shared" si="19"/>
        <v/>
      </c>
      <c r="AT23" s="98" t="str">
        <f t="shared" si="20"/>
        <v/>
      </c>
      <c r="AU23" s="99" t="str">
        <f t="shared" si="21"/>
        <v/>
      </c>
      <c r="AV23" s="97" t="str">
        <f t="shared" si="22"/>
        <v/>
      </c>
      <c r="AW23" s="100" t="str">
        <f t="shared" si="23"/>
        <v/>
      </c>
      <c r="AX23" s="96" t="str">
        <f t="shared" si="24"/>
        <v/>
      </c>
      <c r="AY23" s="97" t="str">
        <f t="shared" si="25"/>
        <v/>
      </c>
      <c r="AZ23" s="98" t="str">
        <f t="shared" si="26"/>
        <v/>
      </c>
      <c r="BF23" s="101" t="str">
        <f t="shared" si="27"/>
        <v>Afectat sau NU?</v>
      </c>
      <c r="BG23" s="97" t="str">
        <f t="shared" si="28"/>
        <v>-</v>
      </c>
      <c r="BH23" s="98" t="str">
        <f t="shared" si="29"/>
        <v>-</v>
      </c>
      <c r="BI23" s="102" t="str">
        <f t="shared" si="30"/>
        <v>Afectat sau NU?</v>
      </c>
      <c r="BJ23" s="97" t="str">
        <f t="shared" si="31"/>
        <v>-</v>
      </c>
      <c r="BK23" s="100" t="str">
        <f t="shared" si="32"/>
        <v>-</v>
      </c>
      <c r="BL23" s="101" t="str">
        <f t="shared" si="33"/>
        <v>Afectat sau NU?</v>
      </c>
      <c r="BM23" s="97" t="str">
        <f t="shared" si="34"/>
        <v>-</v>
      </c>
      <c r="BN23" s="98" t="str">
        <f t="shared" si="35"/>
        <v>-</v>
      </c>
    </row>
    <row r="24" spans="1:66" s="65" customFormat="1" ht="28.5" x14ac:dyDescent="0.25">
      <c r="A24" s="85">
        <f t="shared" si="36"/>
        <v>9</v>
      </c>
      <c r="B24" s="86" t="s">
        <v>88</v>
      </c>
      <c r="C24" s="86" t="s">
        <v>67</v>
      </c>
      <c r="D24" s="87" t="s">
        <v>70</v>
      </c>
      <c r="E24" s="86">
        <v>145373</v>
      </c>
      <c r="F24" s="86" t="s">
        <v>111</v>
      </c>
      <c r="G24" s="86" t="s">
        <v>87</v>
      </c>
      <c r="H24" s="88">
        <v>449528.49</v>
      </c>
      <c r="I24" s="88">
        <v>462452.81</v>
      </c>
      <c r="J24" s="88">
        <v>449528.49</v>
      </c>
      <c r="K24" s="88">
        <v>462452.81</v>
      </c>
      <c r="L24" s="86" t="s">
        <v>88</v>
      </c>
      <c r="M24" s="86" t="s">
        <v>88</v>
      </c>
      <c r="N24" s="86" t="s">
        <v>110</v>
      </c>
      <c r="O24" s="86" t="s">
        <v>111</v>
      </c>
      <c r="P24" s="86" t="s">
        <v>88</v>
      </c>
      <c r="Q24" s="86" t="s">
        <v>88</v>
      </c>
      <c r="R24" s="86" t="s">
        <v>88</v>
      </c>
      <c r="S24" s="86" t="s">
        <v>88</v>
      </c>
      <c r="T24" s="86" t="s">
        <v>90</v>
      </c>
      <c r="U24" s="86"/>
      <c r="V24" s="86" t="s">
        <v>91</v>
      </c>
      <c r="W24" s="89" t="s">
        <v>66</v>
      </c>
      <c r="X24" s="90"/>
      <c r="Y24" s="91"/>
      <c r="Z24" s="90"/>
      <c r="AA24" s="91"/>
      <c r="AB24" s="86" t="s">
        <v>71</v>
      </c>
      <c r="AC24" s="86"/>
      <c r="AD24" s="92"/>
      <c r="AE24" s="93"/>
      <c r="AF24" s="91"/>
      <c r="AG24" s="90"/>
      <c r="AH24" s="91"/>
      <c r="AI24" s="90"/>
      <c r="AJ24" s="91"/>
      <c r="AK24" s="90"/>
      <c r="AL24" s="91"/>
      <c r="AM24" s="94"/>
      <c r="AN24" s="94"/>
      <c r="AO24" s="94"/>
      <c r="AP24" s="95" t="s">
        <v>203</v>
      </c>
      <c r="AQ24" s="78"/>
      <c r="AR24" s="96" t="str">
        <f t="shared" si="18"/>
        <v/>
      </c>
      <c r="AS24" s="97" t="str">
        <f t="shared" si="19"/>
        <v/>
      </c>
      <c r="AT24" s="98" t="str">
        <f t="shared" si="20"/>
        <v/>
      </c>
      <c r="AU24" s="99" t="str">
        <f t="shared" si="21"/>
        <v/>
      </c>
      <c r="AV24" s="97" t="str">
        <f t="shared" si="22"/>
        <v/>
      </c>
      <c r="AW24" s="100" t="str">
        <f t="shared" si="23"/>
        <v/>
      </c>
      <c r="AX24" s="96" t="str">
        <f t="shared" si="24"/>
        <v/>
      </c>
      <c r="AY24" s="97" t="str">
        <f t="shared" si="25"/>
        <v/>
      </c>
      <c r="AZ24" s="98" t="str">
        <f t="shared" si="26"/>
        <v/>
      </c>
      <c r="BF24" s="101" t="str">
        <f t="shared" ref="BF24:BF26" si="37">IF(C24="X",IF(AN24="","Afectat sau NU?",IF(AN24="DA",IF(AK24="","Neinformat",NETWORKDAYS(AK24+AL24,AE24+AF24,$BS$2:$BS$14)-2),"Nu a fost afectat producator/consumator")),"")</f>
        <v>Afectat sau NU?</v>
      </c>
      <c r="BG24" s="97" t="str">
        <f t="shared" ref="BG24:BG26" si="38">IF(C24="X",IF(AN24="DA",IF(AND(BF24&gt;=5,AK24&lt;&gt;""),LEN(TRIM(V24))-LEN(SUBSTITUTE(V24,CHAR(44),""))+1,0),"-"),"")</f>
        <v>-</v>
      </c>
      <c r="BH24" s="98" t="str">
        <f t="shared" ref="BH24:BH26" si="39">IF(C24="X",IF(AN24="DA",LEN(TRIM(V24))-LEN(SUBSTITUTE(V24,CHAR(44),""))+1,"-"),"")</f>
        <v>-</v>
      </c>
      <c r="BI24" s="102" t="str">
        <f t="shared" ref="BI24:BI26" si="40">IF(C24="X",IF(AN24="","Afectat sau NU?",IF(AN24="DA",IF(AI24="","Neinformat",NETWORKDAYS(AI24+AJ24,AE24+AF24,$BS$2:$BS$14)-2),"Nu a fost afectat producator/consumator")),"")</f>
        <v>Afectat sau NU?</v>
      </c>
      <c r="BJ24" s="97" t="str">
        <f t="shared" ref="BJ24:BJ26" si="41">IF(C24="X",IF(AN24="DA",IF(AND(BI24&gt;=5,AI24&lt;&gt;""),LEN(TRIM(U24))-LEN(SUBSTITUTE(U24,CHAR(44),""))+1,0),"-"),"")</f>
        <v>-</v>
      </c>
      <c r="BK24" s="100" t="str">
        <f t="shared" ref="BK24:BK26" si="42">IF(C24="X",IF(AN24="DA",LEN(TRIM(U24))-LEN(SUBSTITUTE(U24,CHAR(44),""))+1,"-"),"")</f>
        <v>-</v>
      </c>
      <c r="BL24" s="101" t="str">
        <f t="shared" ref="BL24:BL26" si="43">IF(C24="X",IF(AN24="","Afectat sau NU?",IF(AN24="DA",((AG24+AH24)-(Z24+AA24))*24,"Nu a fost afectat producator/consumator")),"")</f>
        <v>Afectat sau NU?</v>
      </c>
      <c r="BM24" s="97" t="str">
        <f t="shared" ref="BM24:BM26" si="44">IF(C24="X",IF(AN24&lt;&gt;"DA","-",IF(AND(AN24="DA",BL24&lt;=0),LEN(TRIM(V24))-LEN(SUBSTITUTE(V24,CHAR(44),""))+1+LEN(TRIM(U24))-LEN(SUBSTITUTE(U24,CHAR(44),""))+1,0)),"")</f>
        <v>-</v>
      </c>
      <c r="BN24" s="98" t="str">
        <f t="shared" ref="BN24:BN26" si="45">IF(C24="X",IF(AN24="DA",LEN(TRIM(V24))-LEN(SUBSTITUTE(V24,CHAR(44),""))+1+LEN(TRIM(U24))-LEN(SUBSTITUTE(U24,CHAR(44),""))+1,"-"),"")</f>
        <v>-</v>
      </c>
    </row>
    <row r="25" spans="1:66" s="65" customFormat="1" ht="28.5" x14ac:dyDescent="0.25">
      <c r="A25" s="85">
        <f t="shared" si="36"/>
        <v>10</v>
      </c>
      <c r="B25" s="86" t="s">
        <v>88</v>
      </c>
      <c r="C25" s="86" t="s">
        <v>67</v>
      </c>
      <c r="D25" s="87" t="s">
        <v>70</v>
      </c>
      <c r="E25" s="86">
        <v>145952</v>
      </c>
      <c r="F25" s="86" t="s">
        <v>112</v>
      </c>
      <c r="G25" s="86" t="s">
        <v>87</v>
      </c>
      <c r="H25" s="88">
        <v>448296.46</v>
      </c>
      <c r="I25" s="88">
        <v>461833.47</v>
      </c>
      <c r="J25" s="88">
        <v>448296.46</v>
      </c>
      <c r="K25" s="88">
        <v>461833.47</v>
      </c>
      <c r="L25" s="86" t="s">
        <v>88</v>
      </c>
      <c r="M25" s="86" t="s">
        <v>88</v>
      </c>
      <c r="N25" s="86" t="s">
        <v>113</v>
      </c>
      <c r="O25" s="86" t="s">
        <v>112</v>
      </c>
      <c r="P25" s="86" t="s">
        <v>88</v>
      </c>
      <c r="Q25" s="86" t="s">
        <v>88</v>
      </c>
      <c r="R25" s="86" t="s">
        <v>88</v>
      </c>
      <c r="S25" s="86" t="s">
        <v>88</v>
      </c>
      <c r="T25" s="86" t="s">
        <v>90</v>
      </c>
      <c r="U25" s="86"/>
      <c r="V25" s="86" t="s">
        <v>91</v>
      </c>
      <c r="W25" s="89" t="s">
        <v>66</v>
      </c>
      <c r="X25" s="90"/>
      <c r="Y25" s="91"/>
      <c r="Z25" s="90"/>
      <c r="AA25" s="91"/>
      <c r="AB25" s="86" t="s">
        <v>71</v>
      </c>
      <c r="AC25" s="86"/>
      <c r="AD25" s="92"/>
      <c r="AE25" s="93"/>
      <c r="AF25" s="91"/>
      <c r="AG25" s="90"/>
      <c r="AH25" s="91"/>
      <c r="AI25" s="90"/>
      <c r="AJ25" s="91"/>
      <c r="AK25" s="90"/>
      <c r="AL25" s="91"/>
      <c r="AM25" s="94"/>
      <c r="AN25" s="94"/>
      <c r="AO25" s="94"/>
      <c r="AP25" s="95" t="s">
        <v>203</v>
      </c>
      <c r="AQ25" s="78"/>
      <c r="AR25" s="96" t="str">
        <f t="shared" si="18"/>
        <v/>
      </c>
      <c r="AS25" s="97" t="str">
        <f t="shared" si="19"/>
        <v/>
      </c>
      <c r="AT25" s="98" t="str">
        <f t="shared" si="20"/>
        <v/>
      </c>
      <c r="AU25" s="99" t="str">
        <f t="shared" si="21"/>
        <v/>
      </c>
      <c r="AV25" s="97" t="str">
        <f t="shared" si="22"/>
        <v/>
      </c>
      <c r="AW25" s="100" t="str">
        <f t="shared" si="23"/>
        <v/>
      </c>
      <c r="AX25" s="96" t="str">
        <f t="shared" si="24"/>
        <v/>
      </c>
      <c r="AY25" s="97" t="str">
        <f t="shared" si="25"/>
        <v/>
      </c>
      <c r="AZ25" s="98" t="str">
        <f t="shared" si="26"/>
        <v/>
      </c>
      <c r="BF25" s="101" t="str">
        <f t="shared" si="37"/>
        <v>Afectat sau NU?</v>
      </c>
      <c r="BG25" s="97" t="str">
        <f t="shared" si="38"/>
        <v>-</v>
      </c>
      <c r="BH25" s="98" t="str">
        <f t="shared" si="39"/>
        <v>-</v>
      </c>
      <c r="BI25" s="102" t="str">
        <f t="shared" si="40"/>
        <v>Afectat sau NU?</v>
      </c>
      <c r="BJ25" s="97" t="str">
        <f t="shared" si="41"/>
        <v>-</v>
      </c>
      <c r="BK25" s="100" t="str">
        <f t="shared" si="42"/>
        <v>-</v>
      </c>
      <c r="BL25" s="101" t="str">
        <f t="shared" si="43"/>
        <v>Afectat sau NU?</v>
      </c>
      <c r="BM25" s="97" t="str">
        <f t="shared" si="44"/>
        <v>-</v>
      </c>
      <c r="BN25" s="98" t="str">
        <f t="shared" si="45"/>
        <v>-</v>
      </c>
    </row>
    <row r="26" spans="1:66" s="65" customFormat="1" ht="29.25" thickBot="1" x14ac:dyDescent="0.3">
      <c r="A26" s="103">
        <f t="shared" si="36"/>
        <v>11</v>
      </c>
      <c r="B26" s="104" t="s">
        <v>88</v>
      </c>
      <c r="C26" s="104" t="s">
        <v>67</v>
      </c>
      <c r="D26" s="105" t="s">
        <v>70</v>
      </c>
      <c r="E26" s="104">
        <v>145943</v>
      </c>
      <c r="F26" s="104" t="s">
        <v>114</v>
      </c>
      <c r="G26" s="104" t="s">
        <v>87</v>
      </c>
      <c r="H26" s="106">
        <v>445948.45</v>
      </c>
      <c r="I26" s="106">
        <v>460774.96</v>
      </c>
      <c r="J26" s="106">
        <v>445948.45</v>
      </c>
      <c r="K26" s="106">
        <v>460774.96</v>
      </c>
      <c r="L26" s="104" t="s">
        <v>88</v>
      </c>
      <c r="M26" s="104" t="s">
        <v>88</v>
      </c>
      <c r="N26" s="104" t="s">
        <v>115</v>
      </c>
      <c r="O26" s="104" t="s">
        <v>114</v>
      </c>
      <c r="P26" s="104" t="s">
        <v>88</v>
      </c>
      <c r="Q26" s="104" t="s">
        <v>88</v>
      </c>
      <c r="R26" s="104" t="s">
        <v>88</v>
      </c>
      <c r="S26" s="104" t="s">
        <v>88</v>
      </c>
      <c r="T26" s="104" t="s">
        <v>90</v>
      </c>
      <c r="U26" s="104"/>
      <c r="V26" s="104" t="s">
        <v>91</v>
      </c>
      <c r="W26" s="107" t="s">
        <v>66</v>
      </c>
      <c r="X26" s="108"/>
      <c r="Y26" s="109"/>
      <c r="Z26" s="108"/>
      <c r="AA26" s="109"/>
      <c r="AB26" s="104" t="s">
        <v>71</v>
      </c>
      <c r="AC26" s="104"/>
      <c r="AD26" s="110"/>
      <c r="AE26" s="111"/>
      <c r="AF26" s="112"/>
      <c r="AG26" s="113"/>
      <c r="AH26" s="112"/>
      <c r="AI26" s="113"/>
      <c r="AJ26" s="112"/>
      <c r="AK26" s="113"/>
      <c r="AL26" s="112"/>
      <c r="AM26" s="114"/>
      <c r="AN26" s="114"/>
      <c r="AO26" s="114"/>
      <c r="AP26" s="115" t="s">
        <v>203</v>
      </c>
      <c r="AQ26" s="78"/>
      <c r="AR26" s="116" t="str">
        <f t="shared" si="18"/>
        <v/>
      </c>
      <c r="AS26" s="117" t="str">
        <f t="shared" si="19"/>
        <v/>
      </c>
      <c r="AT26" s="118" t="str">
        <f t="shared" si="20"/>
        <v/>
      </c>
      <c r="AU26" s="119" t="str">
        <f t="shared" si="21"/>
        <v/>
      </c>
      <c r="AV26" s="117" t="str">
        <f t="shared" si="22"/>
        <v/>
      </c>
      <c r="AW26" s="120" t="str">
        <f t="shared" si="23"/>
        <v/>
      </c>
      <c r="AX26" s="116" t="str">
        <f t="shared" si="24"/>
        <v/>
      </c>
      <c r="AY26" s="117" t="str">
        <f t="shared" si="25"/>
        <v/>
      </c>
      <c r="AZ26" s="118" t="str">
        <f t="shared" si="26"/>
        <v/>
      </c>
      <c r="BF26" s="121" t="str">
        <f t="shared" si="37"/>
        <v>Afectat sau NU?</v>
      </c>
      <c r="BG26" s="117" t="str">
        <f t="shared" si="38"/>
        <v>-</v>
      </c>
      <c r="BH26" s="118" t="str">
        <f t="shared" si="39"/>
        <v>-</v>
      </c>
      <c r="BI26" s="122" t="str">
        <f t="shared" si="40"/>
        <v>Afectat sau NU?</v>
      </c>
      <c r="BJ26" s="117" t="str">
        <f t="shared" si="41"/>
        <v>-</v>
      </c>
      <c r="BK26" s="120" t="str">
        <f t="shared" si="42"/>
        <v>-</v>
      </c>
      <c r="BL26" s="121" t="str">
        <f t="shared" si="43"/>
        <v>Afectat sau NU?</v>
      </c>
      <c r="BM26" s="117" t="str">
        <f t="shared" si="44"/>
        <v>-</v>
      </c>
      <c r="BN26" s="118" t="str">
        <f t="shared" si="45"/>
        <v>-</v>
      </c>
    </row>
    <row r="27" spans="1:66" s="65" customFormat="1" ht="28.5" x14ac:dyDescent="0.25">
      <c r="A27" s="67">
        <f t="shared" si="36"/>
        <v>12</v>
      </c>
      <c r="B27" s="68" t="s">
        <v>88</v>
      </c>
      <c r="C27" s="68" t="s">
        <v>67</v>
      </c>
      <c r="D27" s="69" t="s">
        <v>76</v>
      </c>
      <c r="E27" s="68">
        <v>144811</v>
      </c>
      <c r="F27" s="68" t="s">
        <v>95</v>
      </c>
      <c r="G27" s="68" t="s">
        <v>87</v>
      </c>
      <c r="H27" s="68">
        <v>420533.37</v>
      </c>
      <c r="I27" s="68">
        <v>493520.71</v>
      </c>
      <c r="J27" s="68">
        <v>420533.37</v>
      </c>
      <c r="K27" s="68">
        <v>493520.71</v>
      </c>
      <c r="L27" s="68" t="s">
        <v>88</v>
      </c>
      <c r="M27" s="68" t="s">
        <v>88</v>
      </c>
      <c r="N27" s="68" t="s">
        <v>88</v>
      </c>
      <c r="O27" s="68" t="s">
        <v>88</v>
      </c>
      <c r="P27" s="68" t="s">
        <v>88</v>
      </c>
      <c r="Q27" s="68" t="s">
        <v>88</v>
      </c>
      <c r="R27" s="68" t="s">
        <v>117</v>
      </c>
      <c r="S27" s="68" t="s">
        <v>95</v>
      </c>
      <c r="T27" s="68" t="s">
        <v>118</v>
      </c>
      <c r="U27" s="68"/>
      <c r="V27" s="68" t="s">
        <v>119</v>
      </c>
      <c r="W27" s="71" t="s">
        <v>66</v>
      </c>
      <c r="X27" s="72"/>
      <c r="Y27" s="73"/>
      <c r="Z27" s="72"/>
      <c r="AA27" s="73"/>
      <c r="AB27" s="68" t="s">
        <v>71</v>
      </c>
      <c r="AC27" s="68"/>
      <c r="AD27" s="74"/>
      <c r="AE27" s="123"/>
      <c r="AF27" s="73"/>
      <c r="AG27" s="72"/>
      <c r="AH27" s="73"/>
      <c r="AI27" s="72"/>
      <c r="AJ27" s="73"/>
      <c r="AK27" s="72"/>
      <c r="AL27" s="73"/>
      <c r="AM27" s="76"/>
      <c r="AN27" s="76"/>
      <c r="AO27" s="76"/>
      <c r="AP27" s="77" t="s">
        <v>204</v>
      </c>
      <c r="AQ27" s="78"/>
      <c r="AR27" s="79" t="str">
        <f t="shared" si="0"/>
        <v/>
      </c>
      <c r="AS27" s="80" t="str">
        <f t="shared" si="1"/>
        <v/>
      </c>
      <c r="AT27" s="81" t="str">
        <f t="shared" si="2"/>
        <v/>
      </c>
      <c r="AU27" s="82" t="str">
        <f t="shared" si="3"/>
        <v/>
      </c>
      <c r="AV27" s="80" t="str">
        <f t="shared" si="4"/>
        <v/>
      </c>
      <c r="AW27" s="83" t="str">
        <f t="shared" si="5"/>
        <v/>
      </c>
      <c r="AX27" s="79" t="str">
        <f t="shared" si="6"/>
        <v/>
      </c>
      <c r="AY27" s="80" t="str">
        <f t="shared" si="7"/>
        <v/>
      </c>
      <c r="AZ27" s="81" t="str">
        <f t="shared" si="8"/>
        <v/>
      </c>
      <c r="BF27" s="84" t="str">
        <f t="shared" si="9"/>
        <v>Afectat sau NU?</v>
      </c>
      <c r="BG27" s="80" t="str">
        <f t="shared" si="10"/>
        <v>-</v>
      </c>
      <c r="BH27" s="81" t="str">
        <f t="shared" si="11"/>
        <v>-</v>
      </c>
      <c r="BI27" s="275" t="str">
        <f t="shared" si="12"/>
        <v>Afectat sau NU?</v>
      </c>
      <c r="BJ27" s="80" t="str">
        <f t="shared" si="13"/>
        <v>-</v>
      </c>
      <c r="BK27" s="83" t="str">
        <f t="shared" si="14"/>
        <v>-</v>
      </c>
      <c r="BL27" s="84" t="str">
        <f t="shared" si="15"/>
        <v>Afectat sau NU?</v>
      </c>
      <c r="BM27" s="80" t="str">
        <f t="shared" si="16"/>
        <v>-</v>
      </c>
      <c r="BN27" s="81" t="str">
        <f t="shared" si="17"/>
        <v>-</v>
      </c>
    </row>
    <row r="28" spans="1:66" s="65" customFormat="1" ht="29.25" thickBot="1" x14ac:dyDescent="0.3">
      <c r="A28" s="124">
        <f t="shared" si="36"/>
        <v>13</v>
      </c>
      <c r="B28" s="125" t="s">
        <v>88</v>
      </c>
      <c r="C28" s="125" t="s">
        <v>67</v>
      </c>
      <c r="D28" s="126" t="s">
        <v>76</v>
      </c>
      <c r="E28" s="125">
        <v>144811</v>
      </c>
      <c r="F28" s="125" t="s">
        <v>95</v>
      </c>
      <c r="G28" s="125" t="s">
        <v>87</v>
      </c>
      <c r="H28" s="127">
        <v>422864.33</v>
      </c>
      <c r="I28" s="127">
        <v>492914.95</v>
      </c>
      <c r="J28" s="127">
        <v>422864.33</v>
      </c>
      <c r="K28" s="127">
        <v>492914.95</v>
      </c>
      <c r="L28" s="125" t="s">
        <v>88</v>
      </c>
      <c r="M28" s="125" t="s">
        <v>88</v>
      </c>
      <c r="N28" s="125" t="s">
        <v>116</v>
      </c>
      <c r="O28" s="125" t="s">
        <v>95</v>
      </c>
      <c r="P28" s="125" t="s">
        <v>88</v>
      </c>
      <c r="Q28" s="125" t="s">
        <v>88</v>
      </c>
      <c r="R28" s="125" t="s">
        <v>88</v>
      </c>
      <c r="S28" s="125" t="s">
        <v>88</v>
      </c>
      <c r="T28" s="125" t="s">
        <v>90</v>
      </c>
      <c r="U28" s="125"/>
      <c r="V28" s="125" t="s">
        <v>91</v>
      </c>
      <c r="W28" s="128" t="s">
        <v>66</v>
      </c>
      <c r="X28" s="129"/>
      <c r="Y28" s="130"/>
      <c r="Z28" s="129"/>
      <c r="AA28" s="130"/>
      <c r="AB28" s="125" t="s">
        <v>71</v>
      </c>
      <c r="AC28" s="125"/>
      <c r="AD28" s="131"/>
      <c r="AE28" s="132"/>
      <c r="AF28" s="130"/>
      <c r="AG28" s="129"/>
      <c r="AH28" s="130"/>
      <c r="AI28" s="129"/>
      <c r="AJ28" s="130"/>
      <c r="AK28" s="129"/>
      <c r="AL28" s="130"/>
      <c r="AM28" s="133"/>
      <c r="AN28" s="133"/>
      <c r="AO28" s="133"/>
      <c r="AP28" s="134" t="s">
        <v>204</v>
      </c>
      <c r="AQ28" s="78"/>
      <c r="AR28" s="135" t="str">
        <f t="shared" si="0"/>
        <v/>
      </c>
      <c r="AS28" s="136" t="str">
        <f t="shared" si="1"/>
        <v/>
      </c>
      <c r="AT28" s="137" t="str">
        <f t="shared" si="2"/>
        <v/>
      </c>
      <c r="AU28" s="138" t="str">
        <f t="shared" si="3"/>
        <v/>
      </c>
      <c r="AV28" s="136" t="str">
        <f t="shared" si="4"/>
        <v/>
      </c>
      <c r="AW28" s="139" t="str">
        <f t="shared" si="5"/>
        <v/>
      </c>
      <c r="AX28" s="135" t="str">
        <f t="shared" si="6"/>
        <v/>
      </c>
      <c r="AY28" s="136" t="str">
        <f t="shared" si="7"/>
        <v/>
      </c>
      <c r="AZ28" s="137" t="str">
        <f t="shared" si="8"/>
        <v/>
      </c>
      <c r="BF28" s="140" t="str">
        <f t="shared" ref="BF28" si="46">IF(C28="X",IF(AN28="","Afectat sau NU?",IF(AN28="DA",IF(AK28="","Neinformat",NETWORKDAYS(AK28+AL28,AE28+AF28,$BS$2:$BS$14)-2),"Nu a fost afectat producator/consumator")),"")</f>
        <v>Afectat sau NU?</v>
      </c>
      <c r="BG28" s="136" t="str">
        <f t="shared" ref="BG28" si="47">IF(C28="X",IF(AN28="DA",IF(AND(BF28&gt;=5,AK28&lt;&gt;""),LEN(TRIM(V28))-LEN(SUBSTITUTE(V28,CHAR(44),""))+1,0),"-"),"")</f>
        <v>-</v>
      </c>
      <c r="BH28" s="137" t="str">
        <f t="shared" ref="BH28" si="48">IF(C28="X",IF(AN28="DA",LEN(TRIM(V28))-LEN(SUBSTITUTE(V28,CHAR(44),""))+1,"-"),"")</f>
        <v>-</v>
      </c>
      <c r="BI28" s="141" t="str">
        <f t="shared" ref="BI28" si="49">IF(C28="X",IF(AN28="","Afectat sau NU?",IF(AN28="DA",IF(AI28="","Neinformat",NETWORKDAYS(AI28+AJ28,AE28+AF28,$BS$2:$BS$14)-2),"Nu a fost afectat producator/consumator")),"")</f>
        <v>Afectat sau NU?</v>
      </c>
      <c r="BJ28" s="136" t="str">
        <f t="shared" ref="BJ28" si="50">IF(C28="X",IF(AN28="DA",IF(AND(BI28&gt;=5,AI28&lt;&gt;""),LEN(TRIM(U28))-LEN(SUBSTITUTE(U28,CHAR(44),""))+1,0),"-"),"")</f>
        <v>-</v>
      </c>
      <c r="BK28" s="139" t="str">
        <f t="shared" ref="BK28" si="51">IF(C28="X",IF(AN28="DA",LEN(TRIM(U28))-LEN(SUBSTITUTE(U28,CHAR(44),""))+1,"-"),"")</f>
        <v>-</v>
      </c>
      <c r="BL28" s="140" t="str">
        <f t="shared" ref="BL28" si="52">IF(C28="X",IF(AN28="","Afectat sau NU?",IF(AN28="DA",((AG28+AH28)-(Z28+AA28))*24,"Nu a fost afectat producator/consumator")),"")</f>
        <v>Afectat sau NU?</v>
      </c>
      <c r="BM28" s="136" t="str">
        <f t="shared" ref="BM28" si="53">IF(C28="X",IF(AN28&lt;&gt;"DA","-",IF(AND(AN28="DA",BL28&lt;=0),LEN(TRIM(V28))-LEN(SUBSTITUTE(V28,CHAR(44),""))+1+LEN(TRIM(U28))-LEN(SUBSTITUTE(U28,CHAR(44),""))+1,0)),"")</f>
        <v>-</v>
      </c>
      <c r="BN28" s="137" t="str">
        <f t="shared" ref="BN28" si="54">IF(C28="X",IF(AN28="DA",LEN(TRIM(V28))-LEN(SUBSTITUTE(V28,CHAR(44),""))+1+LEN(TRIM(U28))-LEN(SUBSTITUTE(U28,CHAR(44),""))+1,"-"),"")</f>
        <v>-</v>
      </c>
    </row>
    <row r="29" spans="1:66" s="65" customFormat="1" ht="29.25" thickBot="1" x14ac:dyDescent="0.3">
      <c r="A29" s="142">
        <f t="shared" si="36"/>
        <v>14</v>
      </c>
      <c r="B29" s="143" t="s">
        <v>88</v>
      </c>
      <c r="C29" s="143" t="s">
        <v>67</v>
      </c>
      <c r="D29" s="144" t="s">
        <v>77</v>
      </c>
      <c r="E29" s="143">
        <v>145676</v>
      </c>
      <c r="F29" s="143" t="s">
        <v>120</v>
      </c>
      <c r="G29" s="143" t="s">
        <v>87</v>
      </c>
      <c r="H29" s="145">
        <v>434864.28</v>
      </c>
      <c r="I29" s="145">
        <v>502349.67</v>
      </c>
      <c r="J29" s="145">
        <v>434864.28</v>
      </c>
      <c r="K29" s="145">
        <v>502349.67</v>
      </c>
      <c r="L29" s="143" t="s">
        <v>88</v>
      </c>
      <c r="M29" s="143" t="s">
        <v>88</v>
      </c>
      <c r="N29" s="143" t="s">
        <v>121</v>
      </c>
      <c r="O29" s="143" t="s">
        <v>120</v>
      </c>
      <c r="P29" s="143" t="s">
        <v>88</v>
      </c>
      <c r="Q29" s="143" t="s">
        <v>88</v>
      </c>
      <c r="R29" s="143" t="s">
        <v>88</v>
      </c>
      <c r="S29" s="143" t="s">
        <v>88</v>
      </c>
      <c r="T29" s="143" t="s">
        <v>90</v>
      </c>
      <c r="U29" s="143"/>
      <c r="V29" s="143" t="s">
        <v>91</v>
      </c>
      <c r="W29" s="146" t="s">
        <v>68</v>
      </c>
      <c r="X29" s="147"/>
      <c r="Y29" s="148"/>
      <c r="Z29" s="147"/>
      <c r="AA29" s="148"/>
      <c r="AB29" s="143" t="s">
        <v>71</v>
      </c>
      <c r="AC29" s="143"/>
      <c r="AD29" s="149"/>
      <c r="AE29" s="150"/>
      <c r="AF29" s="148"/>
      <c r="AG29" s="147"/>
      <c r="AH29" s="148"/>
      <c r="AI29" s="147"/>
      <c r="AJ29" s="148"/>
      <c r="AK29" s="147"/>
      <c r="AL29" s="148"/>
      <c r="AM29" s="151"/>
      <c r="AN29" s="151"/>
      <c r="AO29" s="151"/>
      <c r="AP29" s="152" t="s">
        <v>205</v>
      </c>
      <c r="AQ29" s="78"/>
      <c r="AR29" s="153" t="str">
        <f t="shared" si="0"/>
        <v/>
      </c>
      <c r="AS29" s="154" t="str">
        <f t="shared" si="1"/>
        <v/>
      </c>
      <c r="AT29" s="155" t="str">
        <f t="shared" si="2"/>
        <v/>
      </c>
      <c r="AU29" s="156" t="str">
        <f t="shared" si="3"/>
        <v/>
      </c>
      <c r="AV29" s="154" t="str">
        <f t="shared" si="4"/>
        <v/>
      </c>
      <c r="AW29" s="157" t="str">
        <f t="shared" si="5"/>
        <v/>
      </c>
      <c r="AX29" s="153" t="str">
        <f t="shared" si="6"/>
        <v/>
      </c>
      <c r="AY29" s="154" t="str">
        <f t="shared" si="7"/>
        <v/>
      </c>
      <c r="AZ29" s="155" t="str">
        <f t="shared" si="8"/>
        <v/>
      </c>
      <c r="BF29" s="158" t="str">
        <f t="shared" si="9"/>
        <v>Afectat sau NU?</v>
      </c>
      <c r="BG29" s="154" t="str">
        <f t="shared" si="10"/>
        <v>-</v>
      </c>
      <c r="BH29" s="155" t="str">
        <f t="shared" si="11"/>
        <v>-</v>
      </c>
      <c r="BI29" s="159" t="str">
        <f t="shared" si="12"/>
        <v>Afectat sau NU?</v>
      </c>
      <c r="BJ29" s="154" t="str">
        <f t="shared" si="13"/>
        <v>-</v>
      </c>
      <c r="BK29" s="157" t="str">
        <f t="shared" si="14"/>
        <v>-</v>
      </c>
      <c r="BL29" s="158" t="str">
        <f t="shared" si="15"/>
        <v>Afectat sau NU?</v>
      </c>
      <c r="BM29" s="154" t="str">
        <f t="shared" si="16"/>
        <v>-</v>
      </c>
      <c r="BN29" s="155" t="str">
        <f t="shared" si="17"/>
        <v>-</v>
      </c>
    </row>
    <row r="30" spans="1:66" s="65" customFormat="1" ht="157.5" thickBot="1" x14ac:dyDescent="0.3">
      <c r="A30" s="160">
        <f t="shared" si="36"/>
        <v>15</v>
      </c>
      <c r="B30" s="161" t="s">
        <v>88</v>
      </c>
      <c r="C30" s="161" t="s">
        <v>67</v>
      </c>
      <c r="D30" s="162" t="s">
        <v>72</v>
      </c>
      <c r="E30" s="161">
        <v>101760</v>
      </c>
      <c r="F30" s="161" t="s">
        <v>122</v>
      </c>
      <c r="G30" s="161" t="s">
        <v>123</v>
      </c>
      <c r="H30" s="163">
        <v>602275.49</v>
      </c>
      <c r="I30" s="163">
        <v>322657.23</v>
      </c>
      <c r="J30" s="163">
        <v>602275.49</v>
      </c>
      <c r="K30" s="163">
        <v>322657.23</v>
      </c>
      <c r="L30" s="161" t="s">
        <v>88</v>
      </c>
      <c r="M30" s="161" t="s">
        <v>88</v>
      </c>
      <c r="N30" s="161" t="s">
        <v>124</v>
      </c>
      <c r="O30" s="161" t="s">
        <v>125</v>
      </c>
      <c r="P30" s="161" t="s">
        <v>88</v>
      </c>
      <c r="Q30" s="161" t="s">
        <v>88</v>
      </c>
      <c r="R30" s="161" t="s">
        <v>88</v>
      </c>
      <c r="S30" s="161" t="s">
        <v>88</v>
      </c>
      <c r="T30" s="161" t="s">
        <v>90</v>
      </c>
      <c r="U30" s="161" t="s">
        <v>416</v>
      </c>
      <c r="V30" s="161" t="s">
        <v>126</v>
      </c>
      <c r="W30" s="164" t="s">
        <v>414</v>
      </c>
      <c r="X30" s="165"/>
      <c r="Y30" s="166"/>
      <c r="Z30" s="165"/>
      <c r="AA30" s="166"/>
      <c r="AB30" s="161" t="s">
        <v>73</v>
      </c>
      <c r="AC30" s="161"/>
      <c r="AD30" s="167" t="s">
        <v>415</v>
      </c>
      <c r="AE30" s="168"/>
      <c r="AF30" s="166"/>
      <c r="AG30" s="165"/>
      <c r="AH30" s="166"/>
      <c r="AI30" s="165"/>
      <c r="AJ30" s="166"/>
      <c r="AK30" s="165"/>
      <c r="AL30" s="166"/>
      <c r="AM30" s="169"/>
      <c r="AN30" s="169"/>
      <c r="AO30" s="169"/>
      <c r="AP30" s="170" t="s">
        <v>206</v>
      </c>
      <c r="AQ30" s="78"/>
      <c r="AR30" s="171" t="str">
        <f t="shared" si="0"/>
        <v/>
      </c>
      <c r="AS30" s="172" t="str">
        <f t="shared" si="1"/>
        <v/>
      </c>
      <c r="AT30" s="173" t="str">
        <f t="shared" si="2"/>
        <v/>
      </c>
      <c r="AU30" s="174" t="str">
        <f t="shared" si="3"/>
        <v/>
      </c>
      <c r="AV30" s="172" t="str">
        <f t="shared" si="4"/>
        <v/>
      </c>
      <c r="AW30" s="175" t="str">
        <f t="shared" si="5"/>
        <v/>
      </c>
      <c r="AX30" s="171" t="str">
        <f t="shared" si="6"/>
        <v/>
      </c>
      <c r="AY30" s="172" t="str">
        <f t="shared" si="7"/>
        <v/>
      </c>
      <c r="AZ30" s="173" t="str">
        <f t="shared" si="8"/>
        <v/>
      </c>
      <c r="BF30" s="176" t="str">
        <f t="shared" si="9"/>
        <v>Afectat sau NU?</v>
      </c>
      <c r="BG30" s="172" t="str">
        <f t="shared" si="10"/>
        <v>-</v>
      </c>
      <c r="BH30" s="173" t="str">
        <f t="shared" si="11"/>
        <v>-</v>
      </c>
      <c r="BI30" s="177" t="str">
        <f t="shared" si="12"/>
        <v>Afectat sau NU?</v>
      </c>
      <c r="BJ30" s="172" t="str">
        <f t="shared" si="13"/>
        <v>-</v>
      </c>
      <c r="BK30" s="175" t="str">
        <f t="shared" si="14"/>
        <v>-</v>
      </c>
      <c r="BL30" s="176" t="str">
        <f t="shared" si="15"/>
        <v>Afectat sau NU?</v>
      </c>
      <c r="BM30" s="172" t="str">
        <f t="shared" si="16"/>
        <v>-</v>
      </c>
      <c r="BN30" s="173" t="str">
        <f t="shared" si="17"/>
        <v>-</v>
      </c>
    </row>
    <row r="31" spans="1:66" s="65" customFormat="1" ht="28.5" x14ac:dyDescent="0.25">
      <c r="A31" s="67">
        <f t="shared" si="36"/>
        <v>16</v>
      </c>
      <c r="B31" s="68" t="s">
        <v>88</v>
      </c>
      <c r="C31" s="68" t="s">
        <v>67</v>
      </c>
      <c r="D31" s="69" t="s">
        <v>74</v>
      </c>
      <c r="E31" s="68">
        <v>100629</v>
      </c>
      <c r="F31" s="68" t="s">
        <v>145</v>
      </c>
      <c r="G31" s="68" t="s">
        <v>146</v>
      </c>
      <c r="H31" s="70">
        <v>632481.62</v>
      </c>
      <c r="I31" s="70">
        <v>289201.63</v>
      </c>
      <c r="J31" s="70">
        <v>632481.62</v>
      </c>
      <c r="K31" s="70">
        <v>289201.63</v>
      </c>
      <c r="L31" s="68" t="s">
        <v>88</v>
      </c>
      <c r="M31" s="68" t="s">
        <v>88</v>
      </c>
      <c r="N31" s="68" t="s">
        <v>139</v>
      </c>
      <c r="O31" s="68" t="s">
        <v>140</v>
      </c>
      <c r="P31" s="68" t="s">
        <v>88</v>
      </c>
      <c r="Q31" s="68" t="s">
        <v>88</v>
      </c>
      <c r="R31" s="68" t="s">
        <v>88</v>
      </c>
      <c r="S31" s="68" t="s">
        <v>88</v>
      </c>
      <c r="T31" s="68" t="s">
        <v>90</v>
      </c>
      <c r="U31" s="68"/>
      <c r="V31" s="68" t="s">
        <v>133</v>
      </c>
      <c r="W31" s="71" t="s">
        <v>68</v>
      </c>
      <c r="X31" s="72"/>
      <c r="Y31" s="73"/>
      <c r="Z31" s="72"/>
      <c r="AA31" s="73"/>
      <c r="AB31" s="68" t="s">
        <v>73</v>
      </c>
      <c r="AC31" s="68"/>
      <c r="AD31" s="74"/>
      <c r="AE31" s="123"/>
      <c r="AF31" s="73"/>
      <c r="AG31" s="72"/>
      <c r="AH31" s="73"/>
      <c r="AI31" s="72"/>
      <c r="AJ31" s="73"/>
      <c r="AK31" s="72"/>
      <c r="AL31" s="73"/>
      <c r="AM31" s="76"/>
      <c r="AN31" s="76"/>
      <c r="AO31" s="76"/>
      <c r="AP31" s="170" t="s">
        <v>207</v>
      </c>
      <c r="AQ31" s="78"/>
      <c r="AR31" s="79" t="str">
        <f t="shared" si="0"/>
        <v/>
      </c>
      <c r="AS31" s="80" t="str">
        <f t="shared" si="1"/>
        <v/>
      </c>
      <c r="AT31" s="83" t="str">
        <f t="shared" si="2"/>
        <v/>
      </c>
      <c r="AU31" s="79" t="str">
        <f t="shared" si="3"/>
        <v/>
      </c>
      <c r="AV31" s="80" t="str">
        <f t="shared" si="4"/>
        <v/>
      </c>
      <c r="AW31" s="81" t="str">
        <f t="shared" si="5"/>
        <v/>
      </c>
      <c r="AX31" s="82" t="str">
        <f t="shared" si="6"/>
        <v/>
      </c>
      <c r="AY31" s="80" t="str">
        <f t="shared" si="7"/>
        <v/>
      </c>
      <c r="AZ31" s="81" t="str">
        <f t="shared" si="8"/>
        <v/>
      </c>
      <c r="BF31" s="84" t="str">
        <f t="shared" si="9"/>
        <v>Afectat sau NU?</v>
      </c>
      <c r="BG31" s="80" t="str">
        <f t="shared" si="10"/>
        <v>-</v>
      </c>
      <c r="BH31" s="83" t="str">
        <f t="shared" si="11"/>
        <v>-</v>
      </c>
      <c r="BI31" s="84" t="str">
        <f t="shared" si="12"/>
        <v>Afectat sau NU?</v>
      </c>
      <c r="BJ31" s="80" t="str">
        <f t="shared" si="13"/>
        <v>-</v>
      </c>
      <c r="BK31" s="81" t="str">
        <f t="shared" si="14"/>
        <v>-</v>
      </c>
      <c r="BL31" s="275" t="str">
        <f t="shared" si="15"/>
        <v>Afectat sau NU?</v>
      </c>
      <c r="BM31" s="80" t="str">
        <f t="shared" si="16"/>
        <v>-</v>
      </c>
      <c r="BN31" s="81" t="str">
        <f t="shared" si="17"/>
        <v>-</v>
      </c>
    </row>
    <row r="32" spans="1:66" s="65" customFormat="1" ht="28.5" x14ac:dyDescent="0.25">
      <c r="A32" s="85">
        <f t="shared" si="36"/>
        <v>17</v>
      </c>
      <c r="B32" s="86" t="s">
        <v>88</v>
      </c>
      <c r="C32" s="86" t="s">
        <v>67</v>
      </c>
      <c r="D32" s="87" t="s">
        <v>74</v>
      </c>
      <c r="E32" s="86">
        <v>101813</v>
      </c>
      <c r="F32" s="86" t="s">
        <v>142</v>
      </c>
      <c r="G32" s="86" t="s">
        <v>146</v>
      </c>
      <c r="H32" s="88">
        <v>627947.05000000005</v>
      </c>
      <c r="I32" s="88">
        <v>291419.55</v>
      </c>
      <c r="J32" s="88">
        <v>627947.05000000005</v>
      </c>
      <c r="K32" s="88">
        <v>291419.55</v>
      </c>
      <c r="L32" s="86"/>
      <c r="M32" s="86"/>
      <c r="N32" s="86" t="s">
        <v>141</v>
      </c>
      <c r="O32" s="86" t="s">
        <v>142</v>
      </c>
      <c r="P32" s="86" t="s">
        <v>88</v>
      </c>
      <c r="Q32" s="86" t="s">
        <v>88</v>
      </c>
      <c r="R32" s="86" t="s">
        <v>88</v>
      </c>
      <c r="S32" s="86" t="s">
        <v>88</v>
      </c>
      <c r="T32" s="86" t="s">
        <v>90</v>
      </c>
      <c r="U32" s="86"/>
      <c r="V32" s="86" t="s">
        <v>147</v>
      </c>
      <c r="W32" s="89" t="s">
        <v>68</v>
      </c>
      <c r="X32" s="90"/>
      <c r="Y32" s="91"/>
      <c r="Z32" s="90"/>
      <c r="AA32" s="91"/>
      <c r="AB32" s="86" t="s">
        <v>73</v>
      </c>
      <c r="AC32" s="86"/>
      <c r="AD32" s="92"/>
      <c r="AE32" s="178"/>
      <c r="AF32" s="91"/>
      <c r="AG32" s="90"/>
      <c r="AH32" s="91"/>
      <c r="AI32" s="90"/>
      <c r="AJ32" s="91"/>
      <c r="AK32" s="90"/>
      <c r="AL32" s="91"/>
      <c r="AM32" s="94"/>
      <c r="AN32" s="94"/>
      <c r="AO32" s="94"/>
      <c r="AP32" s="95" t="s">
        <v>207</v>
      </c>
      <c r="AQ32" s="78"/>
      <c r="AR32" s="179" t="str">
        <f t="shared" ref="AR32:AR34" si="55">IF(B32="X",IF(AN32="","Afectat sau NU?",IF(AN32="DA",IF(((AK32+AL32)-(AE32+AF32))*24&lt;-720,"Neinformat",((AK32+AL32)-(AE32+AF32))*24),"Nu a fost afectat producator/consumator")),"")</f>
        <v/>
      </c>
      <c r="AS32" s="180" t="str">
        <f t="shared" ref="AS32:AS34" si="56">IF(B32="X",IF(AN32="DA",IF(AR32&lt;6,LEN(TRIM(V32))-LEN(SUBSTITUTE(V32,CHAR(44),""))+1,0),"-"),"")</f>
        <v/>
      </c>
      <c r="AT32" s="181" t="str">
        <f t="shared" ref="AT32:AT34" si="57">IF(B32="X",IF(AN32="DA",LEN(TRIM(V32))-LEN(SUBSTITUTE(V32,CHAR(44),""))+1,"-"),"")</f>
        <v/>
      </c>
      <c r="AU32" s="179" t="str">
        <f t="shared" ref="AU32:AU34" si="58">IF(B32="X",IF(AN32="","Afectat sau NU?",IF(AN32="DA",IF(((AI32+AJ32)-(AE32+AF32))*24&lt;-720,"Neinformat",((AI32+AJ32)-(AE32+AF32))*24),"Nu a fost afectat producator/consumator")),"")</f>
        <v/>
      </c>
      <c r="AV32" s="180" t="str">
        <f t="shared" ref="AV32:AV34" si="59">IF(B32="X",IF(AN32="DA",IF(AU32&lt;6,LEN(TRIM(U32))-LEN(SUBSTITUTE(U32,CHAR(44),""))+1,0),"-"),"")</f>
        <v/>
      </c>
      <c r="AW32" s="182" t="str">
        <f t="shared" ref="AW32:AW34" si="60">IF(B32="X",IF(AN32="DA",LEN(TRIM(U32))-LEN(SUBSTITUTE(U32,CHAR(44),""))+1,"-"),"")</f>
        <v/>
      </c>
      <c r="AX32" s="183" t="str">
        <f t="shared" ref="AX32:AX34" si="61">IF(B32="X",IF(AN32="","Afectat sau NU?",IF(AN32="DA",((AG32+AH32)-(AE32+AF32))*24,"Nu a fost afectat producator/consumator")),"")</f>
        <v/>
      </c>
      <c r="AY32" s="180" t="str">
        <f t="shared" ref="AY32:AY34" si="62">IF(B32="X",IF(AN32="DA",IF(AX32&gt;24,IF(BA32="NU",0,LEN(TRIM(V32))-LEN(SUBSTITUTE(V32,CHAR(44),""))+1),0),"-"),"")</f>
        <v/>
      </c>
      <c r="AZ32" s="182" t="str">
        <f t="shared" ref="AZ32:AZ34" si="63">IF(B32="X",IF(AN32="DA",IF(AX32&gt;24,LEN(TRIM(V32))-LEN(SUBSTITUTE(V32,CHAR(44),""))+1,0),"-"),"")</f>
        <v/>
      </c>
      <c r="BF32" s="184" t="str">
        <f t="shared" ref="BF32:BF34" si="64">IF(C32="X",IF(AN32="","Afectat sau NU?",IF(AN32="DA",IF(AK32="","Neinformat",NETWORKDAYS(AK32+AL32,AE32+AF32,$BS$2:$BS$14)-2),"Nu a fost afectat producator/consumator")),"")</f>
        <v>Afectat sau NU?</v>
      </c>
      <c r="BG32" s="180" t="str">
        <f t="shared" ref="BG32:BG34" si="65">IF(C32="X",IF(AN32="DA",IF(AND(BF32&gt;=5,AK32&lt;&gt;""),LEN(TRIM(V32))-LEN(SUBSTITUTE(V32,CHAR(44),""))+1,0),"-"),"")</f>
        <v>-</v>
      </c>
      <c r="BH32" s="181" t="str">
        <f t="shared" ref="BH32:BH34" si="66">IF(C32="X",IF(AN32="DA",LEN(TRIM(V32))-LEN(SUBSTITUTE(V32,CHAR(44),""))+1,"-"),"")</f>
        <v>-</v>
      </c>
      <c r="BI32" s="184" t="str">
        <f t="shared" ref="BI32:BI34" si="67">IF(C32="X",IF(AN32="","Afectat sau NU?",IF(AN32="DA",IF(AI32="","Neinformat",NETWORKDAYS(AI32+AJ32,AE32+AF32,$BS$2:$BS$14)-2),"Nu a fost afectat producator/consumator")),"")</f>
        <v>Afectat sau NU?</v>
      </c>
      <c r="BJ32" s="180" t="str">
        <f t="shared" ref="BJ32:BJ34" si="68">IF(C32="X",IF(AN32="DA",IF(AND(BI32&gt;=5,AI32&lt;&gt;""),LEN(TRIM(U32))-LEN(SUBSTITUTE(U32,CHAR(44),""))+1,0),"-"),"")</f>
        <v>-</v>
      </c>
      <c r="BK32" s="182" t="str">
        <f t="shared" ref="BK32:BK34" si="69">IF(C32="X",IF(AN32="DA",LEN(TRIM(U32))-LEN(SUBSTITUTE(U32,CHAR(44),""))+1,"-"),"")</f>
        <v>-</v>
      </c>
      <c r="BL32" s="185" t="str">
        <f t="shared" ref="BL32:BL34" si="70">IF(C32="X",IF(AN32="","Afectat sau NU?",IF(AN32="DA",((AG32+AH32)-(Z32+AA32))*24,"Nu a fost afectat producator/consumator")),"")</f>
        <v>Afectat sau NU?</v>
      </c>
      <c r="BM32" s="180" t="str">
        <f t="shared" ref="BM32:BM34" si="71">IF(C32="X",IF(AN32&lt;&gt;"DA","-",IF(AND(AN32="DA",BL32&lt;=0),LEN(TRIM(V32))-LEN(SUBSTITUTE(V32,CHAR(44),""))+1+LEN(TRIM(U32))-LEN(SUBSTITUTE(U32,CHAR(44),""))+1,0)),"")</f>
        <v>-</v>
      </c>
      <c r="BN32" s="182" t="str">
        <f t="shared" ref="BN32:BN34" si="72">IF(C32="X",IF(AN32="DA",LEN(TRIM(V32))-LEN(SUBSTITUTE(V32,CHAR(44),""))+1+LEN(TRIM(U32))-LEN(SUBSTITUTE(U32,CHAR(44),""))+1,"-"),"")</f>
        <v>-</v>
      </c>
    </row>
    <row r="33" spans="1:66" s="65" customFormat="1" ht="29.25" thickBot="1" x14ac:dyDescent="0.3">
      <c r="A33" s="186">
        <f t="shared" si="36"/>
        <v>18</v>
      </c>
      <c r="B33" s="187" t="s">
        <v>88</v>
      </c>
      <c r="C33" s="187" t="s">
        <v>67</v>
      </c>
      <c r="D33" s="188" t="s">
        <v>74</v>
      </c>
      <c r="E33" s="187">
        <v>100647</v>
      </c>
      <c r="F33" s="187" t="s">
        <v>144</v>
      </c>
      <c r="G33" s="187" t="s">
        <v>146</v>
      </c>
      <c r="H33" s="189">
        <v>628420.76</v>
      </c>
      <c r="I33" s="189">
        <v>296597.06</v>
      </c>
      <c r="J33" s="189">
        <v>628420.76</v>
      </c>
      <c r="K33" s="189">
        <v>296597.06</v>
      </c>
      <c r="L33" s="187"/>
      <c r="M33" s="187"/>
      <c r="N33" s="187" t="s">
        <v>143</v>
      </c>
      <c r="O33" s="187" t="s">
        <v>144</v>
      </c>
      <c r="P33" s="187" t="s">
        <v>88</v>
      </c>
      <c r="Q33" s="187" t="s">
        <v>88</v>
      </c>
      <c r="R33" s="187" t="s">
        <v>88</v>
      </c>
      <c r="S33" s="187" t="s">
        <v>88</v>
      </c>
      <c r="T33" s="187" t="s">
        <v>90</v>
      </c>
      <c r="U33" s="187"/>
      <c r="V33" s="187" t="s">
        <v>133</v>
      </c>
      <c r="W33" s="190" t="s">
        <v>68</v>
      </c>
      <c r="X33" s="113"/>
      <c r="Y33" s="112"/>
      <c r="Z33" s="113"/>
      <c r="AA33" s="112"/>
      <c r="AB33" s="187" t="s">
        <v>73</v>
      </c>
      <c r="AC33" s="187"/>
      <c r="AD33" s="191"/>
      <c r="AE33" s="192"/>
      <c r="AF33" s="112"/>
      <c r="AG33" s="113"/>
      <c r="AH33" s="112"/>
      <c r="AI33" s="113"/>
      <c r="AJ33" s="112"/>
      <c r="AK33" s="113"/>
      <c r="AL33" s="112"/>
      <c r="AM33" s="114"/>
      <c r="AN33" s="114"/>
      <c r="AO33" s="114"/>
      <c r="AP33" s="134" t="s">
        <v>207</v>
      </c>
      <c r="AQ33" s="78"/>
      <c r="AR33" s="193" t="str">
        <f t="shared" si="55"/>
        <v/>
      </c>
      <c r="AS33" s="194" t="str">
        <f t="shared" si="56"/>
        <v/>
      </c>
      <c r="AT33" s="195" t="str">
        <f t="shared" si="57"/>
        <v/>
      </c>
      <c r="AU33" s="193" t="str">
        <f t="shared" si="58"/>
        <v/>
      </c>
      <c r="AV33" s="194" t="str">
        <f t="shared" si="59"/>
        <v/>
      </c>
      <c r="AW33" s="196" t="str">
        <f t="shared" si="60"/>
        <v/>
      </c>
      <c r="AX33" s="197" t="str">
        <f t="shared" si="61"/>
        <v/>
      </c>
      <c r="AY33" s="194" t="str">
        <f t="shared" si="62"/>
        <v/>
      </c>
      <c r="AZ33" s="196" t="str">
        <f t="shared" si="63"/>
        <v/>
      </c>
      <c r="BF33" s="198" t="str">
        <f t="shared" si="64"/>
        <v>Afectat sau NU?</v>
      </c>
      <c r="BG33" s="194" t="str">
        <f t="shared" si="65"/>
        <v>-</v>
      </c>
      <c r="BH33" s="195" t="str">
        <f t="shared" si="66"/>
        <v>-</v>
      </c>
      <c r="BI33" s="198" t="str">
        <f t="shared" si="67"/>
        <v>Afectat sau NU?</v>
      </c>
      <c r="BJ33" s="194" t="str">
        <f t="shared" si="68"/>
        <v>-</v>
      </c>
      <c r="BK33" s="196" t="str">
        <f t="shared" si="69"/>
        <v>-</v>
      </c>
      <c r="BL33" s="199" t="str">
        <f t="shared" si="70"/>
        <v>Afectat sau NU?</v>
      </c>
      <c r="BM33" s="194" t="str">
        <f t="shared" si="71"/>
        <v>-</v>
      </c>
      <c r="BN33" s="196" t="str">
        <f t="shared" si="72"/>
        <v>-</v>
      </c>
    </row>
    <row r="34" spans="1:66" s="65" customFormat="1" ht="15" thickBot="1" x14ac:dyDescent="0.3">
      <c r="A34" s="124">
        <f t="shared" si="36"/>
        <v>19</v>
      </c>
      <c r="B34" s="125" t="s">
        <v>88</v>
      </c>
      <c r="C34" s="125" t="s">
        <v>67</v>
      </c>
      <c r="D34" s="126" t="s">
        <v>75</v>
      </c>
      <c r="E34" s="125">
        <v>114596</v>
      </c>
      <c r="F34" s="125" t="s">
        <v>151</v>
      </c>
      <c r="G34" s="125" t="s">
        <v>152</v>
      </c>
      <c r="H34" s="127">
        <v>481685.76000000001</v>
      </c>
      <c r="I34" s="127">
        <v>529831.52</v>
      </c>
      <c r="J34" s="127">
        <v>481685.76000000001</v>
      </c>
      <c r="K34" s="127">
        <v>529831.52</v>
      </c>
      <c r="L34" s="125"/>
      <c r="M34" s="125"/>
      <c r="N34" s="125" t="s">
        <v>153</v>
      </c>
      <c r="O34" s="125" t="s">
        <v>151</v>
      </c>
      <c r="P34" s="125"/>
      <c r="Q34" s="125"/>
      <c r="R34" s="125"/>
      <c r="S34" s="125"/>
      <c r="T34" s="125" t="s">
        <v>90</v>
      </c>
      <c r="U34" s="125"/>
      <c r="V34" s="125" t="s">
        <v>91</v>
      </c>
      <c r="W34" s="128" t="s">
        <v>68</v>
      </c>
      <c r="X34" s="129"/>
      <c r="Y34" s="130"/>
      <c r="Z34" s="129"/>
      <c r="AA34" s="130"/>
      <c r="AB34" s="125" t="s">
        <v>80</v>
      </c>
      <c r="AC34" s="125"/>
      <c r="AD34" s="131"/>
      <c r="AE34" s="200"/>
      <c r="AF34" s="130"/>
      <c r="AG34" s="129"/>
      <c r="AH34" s="130"/>
      <c r="AI34" s="129"/>
      <c r="AJ34" s="130"/>
      <c r="AK34" s="129"/>
      <c r="AL34" s="130"/>
      <c r="AM34" s="133"/>
      <c r="AN34" s="133"/>
      <c r="AO34" s="133"/>
      <c r="AP34" s="134" t="s">
        <v>208</v>
      </c>
      <c r="AQ34" s="78"/>
      <c r="AR34" s="116" t="str">
        <f t="shared" si="55"/>
        <v/>
      </c>
      <c r="AS34" s="117" t="str">
        <f t="shared" si="56"/>
        <v/>
      </c>
      <c r="AT34" s="118" t="str">
        <f t="shared" si="57"/>
        <v/>
      </c>
      <c r="AU34" s="119" t="str">
        <f t="shared" si="58"/>
        <v/>
      </c>
      <c r="AV34" s="117" t="str">
        <f t="shared" si="59"/>
        <v/>
      </c>
      <c r="AW34" s="120" t="str">
        <f t="shared" si="60"/>
        <v/>
      </c>
      <c r="AX34" s="116" t="str">
        <f t="shared" si="61"/>
        <v/>
      </c>
      <c r="AY34" s="117" t="str">
        <f t="shared" si="62"/>
        <v/>
      </c>
      <c r="AZ34" s="118" t="str">
        <f t="shared" si="63"/>
        <v/>
      </c>
      <c r="BF34" s="121" t="str">
        <f t="shared" si="64"/>
        <v>Afectat sau NU?</v>
      </c>
      <c r="BG34" s="117" t="str">
        <f t="shared" si="65"/>
        <v>-</v>
      </c>
      <c r="BH34" s="118" t="str">
        <f t="shared" si="66"/>
        <v>-</v>
      </c>
      <c r="BI34" s="122" t="str">
        <f t="shared" si="67"/>
        <v>Afectat sau NU?</v>
      </c>
      <c r="BJ34" s="117" t="str">
        <f t="shared" si="68"/>
        <v>-</v>
      </c>
      <c r="BK34" s="120" t="str">
        <f t="shared" si="69"/>
        <v>-</v>
      </c>
      <c r="BL34" s="121" t="str">
        <f t="shared" si="70"/>
        <v>Afectat sau NU?</v>
      </c>
      <c r="BM34" s="117" t="str">
        <f t="shared" si="71"/>
        <v>-</v>
      </c>
      <c r="BN34" s="118" t="str">
        <f t="shared" si="72"/>
        <v>-</v>
      </c>
    </row>
    <row r="35" spans="1:66" s="65" customFormat="1" ht="29.25" thickBot="1" x14ac:dyDescent="0.3">
      <c r="A35" s="142">
        <f t="shared" si="36"/>
        <v>20</v>
      </c>
      <c r="B35" s="143" t="s">
        <v>88</v>
      </c>
      <c r="C35" s="143" t="s">
        <v>67</v>
      </c>
      <c r="D35" s="144" t="s">
        <v>78</v>
      </c>
      <c r="E35" s="143">
        <v>42110</v>
      </c>
      <c r="F35" s="143" t="s">
        <v>148</v>
      </c>
      <c r="G35" s="143" t="s">
        <v>149</v>
      </c>
      <c r="H35" s="145">
        <v>474571.17</v>
      </c>
      <c r="I35" s="145">
        <v>476371.61</v>
      </c>
      <c r="J35" s="145">
        <v>474571.17</v>
      </c>
      <c r="K35" s="145">
        <v>476371.61</v>
      </c>
      <c r="L35" s="143" t="s">
        <v>88</v>
      </c>
      <c r="M35" s="143" t="s">
        <v>88</v>
      </c>
      <c r="N35" s="143" t="s">
        <v>150</v>
      </c>
      <c r="O35" s="143" t="s">
        <v>148</v>
      </c>
      <c r="P35" s="143" t="s">
        <v>88</v>
      </c>
      <c r="Q35" s="143" t="s">
        <v>88</v>
      </c>
      <c r="R35" s="143" t="s">
        <v>88</v>
      </c>
      <c r="S35" s="143" t="s">
        <v>88</v>
      </c>
      <c r="T35" s="143" t="s">
        <v>90</v>
      </c>
      <c r="U35" s="143"/>
      <c r="V35" s="143" t="s">
        <v>133</v>
      </c>
      <c r="W35" s="146" t="s">
        <v>79</v>
      </c>
      <c r="X35" s="147"/>
      <c r="Y35" s="148"/>
      <c r="Z35" s="147"/>
      <c r="AA35" s="148"/>
      <c r="AB35" s="143" t="s">
        <v>71</v>
      </c>
      <c r="AC35" s="143"/>
      <c r="AD35" s="149"/>
      <c r="AE35" s="201"/>
      <c r="AF35" s="148"/>
      <c r="AG35" s="147"/>
      <c r="AH35" s="148"/>
      <c r="AI35" s="147"/>
      <c r="AJ35" s="148"/>
      <c r="AK35" s="147"/>
      <c r="AL35" s="148"/>
      <c r="AM35" s="151"/>
      <c r="AN35" s="151"/>
      <c r="AO35" s="151"/>
      <c r="AP35" s="152" t="s">
        <v>209</v>
      </c>
      <c r="AQ35" s="78"/>
      <c r="AR35" s="153" t="str">
        <f t="shared" si="0"/>
        <v/>
      </c>
      <c r="AS35" s="154" t="str">
        <f t="shared" si="1"/>
        <v/>
      </c>
      <c r="AT35" s="155" t="str">
        <f t="shared" si="2"/>
        <v/>
      </c>
      <c r="AU35" s="156" t="str">
        <f t="shared" si="3"/>
        <v/>
      </c>
      <c r="AV35" s="154" t="str">
        <f t="shared" si="4"/>
        <v/>
      </c>
      <c r="AW35" s="157" t="str">
        <f t="shared" si="5"/>
        <v/>
      </c>
      <c r="AX35" s="153" t="str">
        <f t="shared" si="6"/>
        <v/>
      </c>
      <c r="AY35" s="154" t="str">
        <f t="shared" si="7"/>
        <v/>
      </c>
      <c r="AZ35" s="155" t="str">
        <f t="shared" si="8"/>
        <v/>
      </c>
      <c r="BF35" s="158" t="str">
        <f t="shared" si="9"/>
        <v>Afectat sau NU?</v>
      </c>
      <c r="BG35" s="154" t="str">
        <f t="shared" si="10"/>
        <v>-</v>
      </c>
      <c r="BH35" s="155" t="str">
        <f t="shared" si="11"/>
        <v>-</v>
      </c>
      <c r="BI35" s="159" t="str">
        <f t="shared" si="12"/>
        <v>Afectat sau NU?</v>
      </c>
      <c r="BJ35" s="154" t="str">
        <f t="shared" si="13"/>
        <v>-</v>
      </c>
      <c r="BK35" s="157" t="str">
        <f t="shared" si="14"/>
        <v>-</v>
      </c>
      <c r="BL35" s="158" t="str">
        <f t="shared" si="15"/>
        <v>Afectat sau NU?</v>
      </c>
      <c r="BM35" s="154" t="str">
        <f t="shared" si="16"/>
        <v>-</v>
      </c>
      <c r="BN35" s="155" t="str">
        <f t="shared" si="17"/>
        <v>-</v>
      </c>
    </row>
    <row r="36" spans="1:66" s="65" customFormat="1" ht="28.5" x14ac:dyDescent="0.25">
      <c r="A36" s="67">
        <f t="shared" si="36"/>
        <v>21</v>
      </c>
      <c r="B36" s="68" t="s">
        <v>88</v>
      </c>
      <c r="C36" s="68" t="s">
        <v>67</v>
      </c>
      <c r="D36" s="69" t="s">
        <v>81</v>
      </c>
      <c r="E36" s="68">
        <v>42432</v>
      </c>
      <c r="F36" s="68" t="s">
        <v>156</v>
      </c>
      <c r="G36" s="68" t="s">
        <v>149</v>
      </c>
      <c r="H36" s="70">
        <v>543202.21</v>
      </c>
      <c r="I36" s="70">
        <v>455663.91</v>
      </c>
      <c r="J36" s="70">
        <v>543202.21</v>
      </c>
      <c r="K36" s="70">
        <v>455663.91</v>
      </c>
      <c r="L36" s="68" t="s">
        <v>88</v>
      </c>
      <c r="M36" s="68" t="s">
        <v>88</v>
      </c>
      <c r="N36" s="68" t="s">
        <v>154</v>
      </c>
      <c r="O36" s="68" t="s">
        <v>156</v>
      </c>
      <c r="P36" s="68" t="s">
        <v>88</v>
      </c>
      <c r="Q36" s="68" t="s">
        <v>88</v>
      </c>
      <c r="R36" s="68" t="s">
        <v>88</v>
      </c>
      <c r="S36" s="68" t="s">
        <v>88</v>
      </c>
      <c r="T36" s="68" t="s">
        <v>90</v>
      </c>
      <c r="U36" s="68"/>
      <c r="V36" s="68" t="s">
        <v>133</v>
      </c>
      <c r="W36" s="71" t="s">
        <v>68</v>
      </c>
      <c r="X36" s="72"/>
      <c r="Y36" s="73"/>
      <c r="Z36" s="72"/>
      <c r="AA36" s="73"/>
      <c r="AB36" s="68" t="s">
        <v>80</v>
      </c>
      <c r="AC36" s="68"/>
      <c r="AD36" s="74"/>
      <c r="AE36" s="123"/>
      <c r="AF36" s="73"/>
      <c r="AG36" s="72"/>
      <c r="AH36" s="73"/>
      <c r="AI36" s="72"/>
      <c r="AJ36" s="73"/>
      <c r="AK36" s="72"/>
      <c r="AL36" s="73"/>
      <c r="AM36" s="76"/>
      <c r="AN36" s="76"/>
      <c r="AO36" s="76"/>
      <c r="AP36" s="77" t="s">
        <v>210</v>
      </c>
      <c r="AQ36" s="78"/>
      <c r="AR36" s="79" t="str">
        <f t="shared" si="0"/>
        <v/>
      </c>
      <c r="AS36" s="80" t="str">
        <f t="shared" si="1"/>
        <v/>
      </c>
      <c r="AT36" s="83" t="str">
        <f t="shared" si="2"/>
        <v/>
      </c>
      <c r="AU36" s="79" t="str">
        <f t="shared" si="3"/>
        <v/>
      </c>
      <c r="AV36" s="80" t="str">
        <f t="shared" si="4"/>
        <v/>
      </c>
      <c r="AW36" s="81" t="str">
        <f t="shared" si="5"/>
        <v/>
      </c>
      <c r="AX36" s="82" t="str">
        <f t="shared" si="6"/>
        <v/>
      </c>
      <c r="AY36" s="80" t="str">
        <f t="shared" si="7"/>
        <v/>
      </c>
      <c r="AZ36" s="81" t="str">
        <f t="shared" si="8"/>
        <v/>
      </c>
      <c r="BF36" s="84" t="str">
        <f t="shared" si="9"/>
        <v>Afectat sau NU?</v>
      </c>
      <c r="BG36" s="80" t="str">
        <f t="shared" si="10"/>
        <v>-</v>
      </c>
      <c r="BH36" s="83" t="str">
        <f t="shared" si="11"/>
        <v>-</v>
      </c>
      <c r="BI36" s="84" t="str">
        <f t="shared" si="12"/>
        <v>Afectat sau NU?</v>
      </c>
      <c r="BJ36" s="80" t="str">
        <f t="shared" si="13"/>
        <v>-</v>
      </c>
      <c r="BK36" s="81" t="str">
        <f t="shared" si="14"/>
        <v>-</v>
      </c>
      <c r="BL36" s="275" t="str">
        <f t="shared" si="15"/>
        <v>Afectat sau NU?</v>
      </c>
      <c r="BM36" s="80" t="str">
        <f t="shared" si="16"/>
        <v>-</v>
      </c>
      <c r="BN36" s="81" t="str">
        <f t="shared" si="17"/>
        <v>-</v>
      </c>
    </row>
    <row r="37" spans="1:66" s="65" customFormat="1" ht="29.25" thickBot="1" x14ac:dyDescent="0.3">
      <c r="A37" s="186">
        <f t="shared" si="36"/>
        <v>22</v>
      </c>
      <c r="B37" s="187" t="s">
        <v>88</v>
      </c>
      <c r="C37" s="187" t="s">
        <v>67</v>
      </c>
      <c r="D37" s="188" t="s">
        <v>81</v>
      </c>
      <c r="E37" s="187">
        <v>42432</v>
      </c>
      <c r="F37" s="187" t="s">
        <v>156</v>
      </c>
      <c r="G37" s="187" t="s">
        <v>149</v>
      </c>
      <c r="H37" s="189">
        <v>543067.84</v>
      </c>
      <c r="I37" s="189">
        <v>456573.21</v>
      </c>
      <c r="J37" s="189">
        <v>543067.84</v>
      </c>
      <c r="K37" s="189">
        <v>456573.21</v>
      </c>
      <c r="L37" s="187" t="s">
        <v>88</v>
      </c>
      <c r="M37" s="187" t="s">
        <v>88</v>
      </c>
      <c r="N37" s="187" t="s">
        <v>155</v>
      </c>
      <c r="O37" s="187" t="s">
        <v>157</v>
      </c>
      <c r="P37" s="187" t="s">
        <v>88</v>
      </c>
      <c r="Q37" s="187" t="s">
        <v>88</v>
      </c>
      <c r="R37" s="187" t="s">
        <v>88</v>
      </c>
      <c r="S37" s="187" t="s">
        <v>88</v>
      </c>
      <c r="T37" s="187" t="s">
        <v>90</v>
      </c>
      <c r="U37" s="187"/>
      <c r="V37" s="187" t="s">
        <v>133</v>
      </c>
      <c r="W37" s="190" t="s">
        <v>68</v>
      </c>
      <c r="X37" s="113"/>
      <c r="Y37" s="112"/>
      <c r="Z37" s="113"/>
      <c r="AA37" s="112"/>
      <c r="AB37" s="187" t="s">
        <v>80</v>
      </c>
      <c r="AC37" s="187"/>
      <c r="AD37" s="191"/>
      <c r="AE37" s="192"/>
      <c r="AF37" s="112"/>
      <c r="AG37" s="113"/>
      <c r="AH37" s="112"/>
      <c r="AI37" s="113"/>
      <c r="AJ37" s="112"/>
      <c r="AK37" s="113"/>
      <c r="AL37" s="112"/>
      <c r="AM37" s="114"/>
      <c r="AN37" s="114"/>
      <c r="AO37" s="114"/>
      <c r="AP37" s="115" t="s">
        <v>210</v>
      </c>
      <c r="AQ37" s="78"/>
      <c r="AR37" s="193" t="str">
        <f t="shared" ref="AR37" si="73">IF(B37="X",IF(AN37="","Afectat sau NU?",IF(AN37="DA",IF(((AK37+AL37)-(AE37+AF37))*24&lt;-720,"Neinformat",((AK37+AL37)-(AE37+AF37))*24),"Nu a fost afectat producator/consumator")),"")</f>
        <v/>
      </c>
      <c r="AS37" s="194" t="str">
        <f t="shared" ref="AS37" si="74">IF(B37="X",IF(AN37="DA",IF(AR37&lt;6,LEN(TRIM(V37))-LEN(SUBSTITUTE(V37,CHAR(44),""))+1,0),"-"),"")</f>
        <v/>
      </c>
      <c r="AT37" s="195" t="str">
        <f t="shared" ref="AT37" si="75">IF(B37="X",IF(AN37="DA",LEN(TRIM(V37))-LEN(SUBSTITUTE(V37,CHAR(44),""))+1,"-"),"")</f>
        <v/>
      </c>
      <c r="AU37" s="193" t="str">
        <f t="shared" ref="AU37" si="76">IF(B37="X",IF(AN37="","Afectat sau NU?",IF(AN37="DA",IF(((AI37+AJ37)-(AE37+AF37))*24&lt;-720,"Neinformat",((AI37+AJ37)-(AE37+AF37))*24),"Nu a fost afectat producator/consumator")),"")</f>
        <v/>
      </c>
      <c r="AV37" s="194" t="str">
        <f t="shared" ref="AV37" si="77">IF(B37="X",IF(AN37="DA",IF(AU37&lt;6,LEN(TRIM(U37))-LEN(SUBSTITUTE(U37,CHAR(44),""))+1,0),"-"),"")</f>
        <v/>
      </c>
      <c r="AW37" s="196" t="str">
        <f t="shared" ref="AW37" si="78">IF(B37="X",IF(AN37="DA",LEN(TRIM(U37))-LEN(SUBSTITUTE(U37,CHAR(44),""))+1,"-"),"")</f>
        <v/>
      </c>
      <c r="AX37" s="197" t="str">
        <f t="shared" ref="AX37" si="79">IF(B37="X",IF(AN37="","Afectat sau NU?",IF(AN37="DA",((AG37+AH37)-(AE37+AF37))*24,"Nu a fost afectat producator/consumator")),"")</f>
        <v/>
      </c>
      <c r="AY37" s="194" t="str">
        <f t="shared" ref="AY37" si="80">IF(B37="X",IF(AN37="DA",IF(AX37&gt;24,IF(BA37="NU",0,LEN(TRIM(V37))-LEN(SUBSTITUTE(V37,CHAR(44),""))+1),0),"-"),"")</f>
        <v/>
      </c>
      <c r="AZ37" s="196" t="str">
        <f t="shared" ref="AZ37" si="81">IF(B37="X",IF(AN37="DA",IF(AX37&gt;24,LEN(TRIM(V37))-LEN(SUBSTITUTE(V37,CHAR(44),""))+1,0),"-"),"")</f>
        <v/>
      </c>
      <c r="BF37" s="198" t="str">
        <f t="shared" ref="BF37" si="82">IF(C37="X",IF(AN37="","Afectat sau NU?",IF(AN37="DA",IF(AK37="","Neinformat",NETWORKDAYS(AK37+AL37,AE37+AF37,$BS$2:$BS$14)-2),"Nu a fost afectat producator/consumator")),"")</f>
        <v>Afectat sau NU?</v>
      </c>
      <c r="BG37" s="194" t="str">
        <f t="shared" ref="BG37" si="83">IF(C37="X",IF(AN37="DA",IF(AND(BF37&gt;=5,AK37&lt;&gt;""),LEN(TRIM(V37))-LEN(SUBSTITUTE(V37,CHAR(44),""))+1,0),"-"),"")</f>
        <v>-</v>
      </c>
      <c r="BH37" s="195" t="str">
        <f t="shared" ref="BH37" si="84">IF(C37="X",IF(AN37="DA",LEN(TRIM(V37))-LEN(SUBSTITUTE(V37,CHAR(44),""))+1,"-"),"")</f>
        <v>-</v>
      </c>
      <c r="BI37" s="198" t="str">
        <f t="shared" ref="BI37" si="85">IF(C37="X",IF(AN37="","Afectat sau NU?",IF(AN37="DA",IF(AI37="","Neinformat",NETWORKDAYS(AI37+AJ37,AE37+AF37,$BS$2:$BS$14)-2),"Nu a fost afectat producator/consumator")),"")</f>
        <v>Afectat sau NU?</v>
      </c>
      <c r="BJ37" s="194" t="str">
        <f t="shared" ref="BJ37" si="86">IF(C37="X",IF(AN37="DA",IF(AND(BI37&gt;=5,AI37&lt;&gt;""),LEN(TRIM(U37))-LEN(SUBSTITUTE(U37,CHAR(44),""))+1,0),"-"),"")</f>
        <v>-</v>
      </c>
      <c r="BK37" s="196" t="str">
        <f t="shared" ref="BK37" si="87">IF(C37="X",IF(AN37="DA",LEN(TRIM(U37))-LEN(SUBSTITUTE(U37,CHAR(44),""))+1,"-"),"")</f>
        <v>-</v>
      </c>
      <c r="BL37" s="199" t="str">
        <f t="shared" ref="BL37" si="88">IF(C37="X",IF(AN37="","Afectat sau NU?",IF(AN37="DA",((AG37+AH37)-(Z37+AA37))*24,"Nu a fost afectat producator/consumator")),"")</f>
        <v>Afectat sau NU?</v>
      </c>
      <c r="BM37" s="194" t="str">
        <f t="shared" ref="BM37" si="89">IF(C37="X",IF(AN37&lt;&gt;"DA","-",IF(AND(AN37="DA",BL37&lt;=0),LEN(TRIM(V37))-LEN(SUBSTITUTE(V37,CHAR(44),""))+1+LEN(TRIM(U37))-LEN(SUBSTITUTE(U37,CHAR(44),""))+1,0)),"")</f>
        <v>-</v>
      </c>
      <c r="BN37" s="196" t="str">
        <f t="shared" ref="BN37" si="90">IF(C37="X",IF(AN37="DA",LEN(TRIM(V37))-LEN(SUBSTITUTE(V37,CHAR(44),""))+1+LEN(TRIM(U37))-LEN(SUBSTITUTE(U37,CHAR(44),""))+1,"-"),"")</f>
        <v>-</v>
      </c>
    </row>
    <row r="38" spans="1:66" s="65" customFormat="1" ht="15" thickBot="1" x14ac:dyDescent="0.3">
      <c r="A38" s="142">
        <f>SUM(1,A37)</f>
        <v>23</v>
      </c>
      <c r="B38" s="143" t="s">
        <v>88</v>
      </c>
      <c r="C38" s="143" t="s">
        <v>67</v>
      </c>
      <c r="D38" s="144" t="s">
        <v>82</v>
      </c>
      <c r="E38" s="143">
        <v>95284</v>
      </c>
      <c r="F38" s="143" t="s">
        <v>135</v>
      </c>
      <c r="G38" s="143" t="s">
        <v>135</v>
      </c>
      <c r="H38" s="145">
        <v>688243.26</v>
      </c>
      <c r="I38" s="145">
        <v>633571.56000000006</v>
      </c>
      <c r="J38" s="145">
        <v>688243.26</v>
      </c>
      <c r="K38" s="145">
        <v>633571.56000000006</v>
      </c>
      <c r="L38" s="161" t="s">
        <v>88</v>
      </c>
      <c r="M38" s="161" t="s">
        <v>88</v>
      </c>
      <c r="N38" s="143" t="s">
        <v>136</v>
      </c>
      <c r="O38" s="143" t="s">
        <v>134</v>
      </c>
      <c r="P38" s="143" t="s">
        <v>88</v>
      </c>
      <c r="Q38" s="143" t="s">
        <v>88</v>
      </c>
      <c r="R38" s="143" t="s">
        <v>88</v>
      </c>
      <c r="S38" s="143" t="s">
        <v>88</v>
      </c>
      <c r="T38" s="143" t="s">
        <v>90</v>
      </c>
      <c r="U38" s="143"/>
      <c r="V38" s="143" t="s">
        <v>91</v>
      </c>
      <c r="W38" s="146" t="s">
        <v>68</v>
      </c>
      <c r="X38" s="147"/>
      <c r="Y38" s="148"/>
      <c r="Z38" s="147"/>
      <c r="AA38" s="148"/>
      <c r="AB38" s="143" t="s">
        <v>69</v>
      </c>
      <c r="AC38" s="143"/>
      <c r="AD38" s="149"/>
      <c r="AE38" s="150"/>
      <c r="AF38" s="148"/>
      <c r="AG38" s="147"/>
      <c r="AH38" s="148"/>
      <c r="AI38" s="147"/>
      <c r="AJ38" s="148"/>
      <c r="AK38" s="147"/>
      <c r="AL38" s="148"/>
      <c r="AM38" s="151"/>
      <c r="AN38" s="151"/>
      <c r="AO38" s="151"/>
      <c r="AP38" s="152" t="s">
        <v>211</v>
      </c>
      <c r="AQ38" s="78"/>
      <c r="AR38" s="153" t="str">
        <f t="shared" si="0"/>
        <v/>
      </c>
      <c r="AS38" s="154" t="str">
        <f t="shared" si="1"/>
        <v/>
      </c>
      <c r="AT38" s="155" t="str">
        <f t="shared" si="2"/>
        <v/>
      </c>
      <c r="AU38" s="156" t="str">
        <f t="shared" si="3"/>
        <v/>
      </c>
      <c r="AV38" s="154" t="str">
        <f t="shared" si="4"/>
        <v/>
      </c>
      <c r="AW38" s="157" t="str">
        <f t="shared" si="5"/>
        <v/>
      </c>
      <c r="AX38" s="153" t="str">
        <f t="shared" si="6"/>
        <v/>
      </c>
      <c r="AY38" s="154" t="str">
        <f t="shared" si="7"/>
        <v/>
      </c>
      <c r="AZ38" s="155" t="str">
        <f t="shared" si="8"/>
        <v/>
      </c>
      <c r="BF38" s="140" t="str">
        <f t="shared" si="9"/>
        <v>Afectat sau NU?</v>
      </c>
      <c r="BG38" s="136" t="str">
        <f t="shared" si="10"/>
        <v>-</v>
      </c>
      <c r="BH38" s="137" t="str">
        <f t="shared" si="11"/>
        <v>-</v>
      </c>
      <c r="BI38" s="141" t="str">
        <f t="shared" si="12"/>
        <v>Afectat sau NU?</v>
      </c>
      <c r="BJ38" s="136" t="str">
        <f t="shared" si="13"/>
        <v>-</v>
      </c>
      <c r="BK38" s="139" t="str">
        <f t="shared" si="14"/>
        <v>-</v>
      </c>
      <c r="BL38" s="140" t="str">
        <f t="shared" si="15"/>
        <v>Afectat sau NU?</v>
      </c>
      <c r="BM38" s="136" t="str">
        <f t="shared" si="16"/>
        <v>-</v>
      </c>
      <c r="BN38" s="137" t="str">
        <f t="shared" si="17"/>
        <v>-</v>
      </c>
    </row>
    <row r="39" spans="1:66" s="65" customFormat="1" ht="15" thickBot="1" x14ac:dyDescent="0.3">
      <c r="A39" s="142">
        <f>SUM(1,A38)</f>
        <v>24</v>
      </c>
      <c r="B39" s="143" t="s">
        <v>88</v>
      </c>
      <c r="C39" s="143" t="s">
        <v>67</v>
      </c>
      <c r="D39" s="144" t="s">
        <v>83</v>
      </c>
      <c r="E39" s="143">
        <v>97688</v>
      </c>
      <c r="F39" s="143" t="s">
        <v>138</v>
      </c>
      <c r="G39" s="143" t="s">
        <v>135</v>
      </c>
      <c r="H39" s="145">
        <v>682858.38</v>
      </c>
      <c r="I39" s="145">
        <v>636181.85</v>
      </c>
      <c r="J39" s="145">
        <v>682858.38</v>
      </c>
      <c r="K39" s="145">
        <v>636181.85</v>
      </c>
      <c r="L39" s="161" t="s">
        <v>88</v>
      </c>
      <c r="M39" s="161" t="s">
        <v>88</v>
      </c>
      <c r="N39" s="143" t="s">
        <v>137</v>
      </c>
      <c r="O39" s="143" t="s">
        <v>138</v>
      </c>
      <c r="P39" s="143" t="s">
        <v>88</v>
      </c>
      <c r="Q39" s="143" t="s">
        <v>88</v>
      </c>
      <c r="R39" s="143" t="s">
        <v>88</v>
      </c>
      <c r="S39" s="143" t="s">
        <v>88</v>
      </c>
      <c r="T39" s="143" t="s">
        <v>90</v>
      </c>
      <c r="U39" s="143"/>
      <c r="V39" s="143" t="s">
        <v>91</v>
      </c>
      <c r="W39" s="146" t="s">
        <v>79</v>
      </c>
      <c r="X39" s="147"/>
      <c r="Y39" s="148"/>
      <c r="Z39" s="147"/>
      <c r="AA39" s="148"/>
      <c r="AB39" s="143" t="s">
        <v>69</v>
      </c>
      <c r="AC39" s="143"/>
      <c r="AD39" s="149"/>
      <c r="AE39" s="150"/>
      <c r="AF39" s="148"/>
      <c r="AG39" s="147"/>
      <c r="AH39" s="148"/>
      <c r="AI39" s="147"/>
      <c r="AJ39" s="148"/>
      <c r="AK39" s="147"/>
      <c r="AL39" s="148"/>
      <c r="AM39" s="151"/>
      <c r="AN39" s="151"/>
      <c r="AO39" s="151"/>
      <c r="AP39" s="152" t="s">
        <v>212</v>
      </c>
      <c r="AQ39" s="78"/>
      <c r="AR39" s="153" t="str">
        <f t="shared" si="0"/>
        <v/>
      </c>
      <c r="AS39" s="154" t="str">
        <f t="shared" si="1"/>
        <v/>
      </c>
      <c r="AT39" s="155" t="str">
        <f t="shared" si="2"/>
        <v/>
      </c>
      <c r="AU39" s="156" t="str">
        <f t="shared" si="3"/>
        <v/>
      </c>
      <c r="AV39" s="154" t="str">
        <f t="shared" si="4"/>
        <v/>
      </c>
      <c r="AW39" s="157" t="str">
        <f t="shared" si="5"/>
        <v/>
      </c>
      <c r="AX39" s="153" t="str">
        <f t="shared" si="6"/>
        <v/>
      </c>
      <c r="AY39" s="154" t="str">
        <f t="shared" si="7"/>
        <v/>
      </c>
      <c r="AZ39" s="155" t="str">
        <f t="shared" si="8"/>
        <v/>
      </c>
      <c r="BF39" s="158" t="str">
        <f t="shared" si="9"/>
        <v>Afectat sau NU?</v>
      </c>
      <c r="BG39" s="154" t="str">
        <f t="shared" si="10"/>
        <v>-</v>
      </c>
      <c r="BH39" s="155" t="str">
        <f t="shared" si="11"/>
        <v>-</v>
      </c>
      <c r="BI39" s="159" t="str">
        <f t="shared" si="12"/>
        <v>Afectat sau NU?</v>
      </c>
      <c r="BJ39" s="154" t="str">
        <f t="shared" si="13"/>
        <v>-</v>
      </c>
      <c r="BK39" s="157" t="str">
        <f t="shared" si="14"/>
        <v>-</v>
      </c>
      <c r="BL39" s="158" t="str">
        <f t="shared" si="15"/>
        <v>Afectat sau NU?</v>
      </c>
      <c r="BM39" s="154" t="str">
        <f t="shared" si="16"/>
        <v>-</v>
      </c>
      <c r="BN39" s="155" t="str">
        <f t="shared" si="17"/>
        <v>-</v>
      </c>
    </row>
    <row r="40" spans="1:66" s="65" customFormat="1" ht="228" x14ac:dyDescent="0.25">
      <c r="A40" s="67">
        <f t="shared" si="36"/>
        <v>25</v>
      </c>
      <c r="B40" s="68" t="s">
        <v>88</v>
      </c>
      <c r="C40" s="68" t="s">
        <v>67</v>
      </c>
      <c r="D40" s="69" t="s">
        <v>84</v>
      </c>
      <c r="E40" s="68">
        <v>102044</v>
      </c>
      <c r="F40" s="68" t="s">
        <v>127</v>
      </c>
      <c r="G40" s="68" t="s">
        <v>123</v>
      </c>
      <c r="H40" s="70">
        <v>574454.57999999996</v>
      </c>
      <c r="I40" s="70">
        <v>318647.90000000002</v>
      </c>
      <c r="J40" s="70">
        <v>574454.57999999996</v>
      </c>
      <c r="K40" s="70">
        <v>318647.90000000002</v>
      </c>
      <c r="L40" s="68" t="s">
        <v>88</v>
      </c>
      <c r="M40" s="68" t="s">
        <v>88</v>
      </c>
      <c r="N40" s="68" t="s">
        <v>128</v>
      </c>
      <c r="O40" s="68" t="s">
        <v>127</v>
      </c>
      <c r="P40" s="68" t="s">
        <v>88</v>
      </c>
      <c r="Q40" s="68" t="s">
        <v>88</v>
      </c>
      <c r="R40" s="68" t="s">
        <v>88</v>
      </c>
      <c r="S40" s="68" t="s">
        <v>88</v>
      </c>
      <c r="T40" s="68" t="s">
        <v>90</v>
      </c>
      <c r="U40" s="68" t="s">
        <v>419</v>
      </c>
      <c r="V40" s="68" t="s">
        <v>133</v>
      </c>
      <c r="W40" s="71" t="s">
        <v>417</v>
      </c>
      <c r="X40" s="72"/>
      <c r="Y40" s="73"/>
      <c r="Z40" s="72"/>
      <c r="AA40" s="73"/>
      <c r="AB40" s="68" t="s">
        <v>73</v>
      </c>
      <c r="AC40" s="68"/>
      <c r="AD40" s="74" t="s">
        <v>418</v>
      </c>
      <c r="AE40" s="75"/>
      <c r="AF40" s="73"/>
      <c r="AG40" s="72"/>
      <c r="AH40" s="73"/>
      <c r="AI40" s="72"/>
      <c r="AJ40" s="73"/>
      <c r="AK40" s="72"/>
      <c r="AL40" s="73"/>
      <c r="AM40" s="76"/>
      <c r="AN40" s="76"/>
      <c r="AO40" s="76"/>
      <c r="AP40" s="77" t="s">
        <v>213</v>
      </c>
      <c r="AQ40" s="78"/>
      <c r="AR40" s="79" t="str">
        <f t="shared" si="0"/>
        <v/>
      </c>
      <c r="AS40" s="80" t="str">
        <f t="shared" si="1"/>
        <v/>
      </c>
      <c r="AT40" s="81" t="str">
        <f t="shared" si="2"/>
        <v/>
      </c>
      <c r="AU40" s="82" t="str">
        <f t="shared" si="3"/>
        <v/>
      </c>
      <c r="AV40" s="80" t="str">
        <f t="shared" si="4"/>
        <v/>
      </c>
      <c r="AW40" s="83" t="str">
        <f t="shared" si="5"/>
        <v/>
      </c>
      <c r="AX40" s="79" t="str">
        <f t="shared" si="6"/>
        <v/>
      </c>
      <c r="AY40" s="80" t="str">
        <f t="shared" si="7"/>
        <v/>
      </c>
      <c r="AZ40" s="81" t="str">
        <f t="shared" si="8"/>
        <v/>
      </c>
      <c r="BF40" s="84" t="str">
        <f t="shared" si="9"/>
        <v>Afectat sau NU?</v>
      </c>
      <c r="BG40" s="80" t="str">
        <f t="shared" si="10"/>
        <v>-</v>
      </c>
      <c r="BH40" s="81" t="str">
        <f t="shared" si="11"/>
        <v>-</v>
      </c>
      <c r="BI40" s="275" t="str">
        <f t="shared" si="12"/>
        <v>Afectat sau NU?</v>
      </c>
      <c r="BJ40" s="80" t="str">
        <f t="shared" si="13"/>
        <v>-</v>
      </c>
      <c r="BK40" s="83" t="str">
        <f t="shared" si="14"/>
        <v>-</v>
      </c>
      <c r="BL40" s="84" t="str">
        <f t="shared" si="15"/>
        <v>Afectat sau NU?</v>
      </c>
      <c r="BM40" s="80" t="str">
        <f t="shared" si="16"/>
        <v>-</v>
      </c>
      <c r="BN40" s="81" t="str">
        <f t="shared" si="17"/>
        <v>-</v>
      </c>
    </row>
    <row r="41" spans="1:66" s="65" customFormat="1" ht="156.75" x14ac:dyDescent="0.25">
      <c r="A41" s="85">
        <f t="shared" si="36"/>
        <v>26</v>
      </c>
      <c r="B41" s="86" t="s">
        <v>88</v>
      </c>
      <c r="C41" s="86" t="s">
        <v>67</v>
      </c>
      <c r="D41" s="87" t="s">
        <v>84</v>
      </c>
      <c r="E41" s="86">
        <v>102222</v>
      </c>
      <c r="F41" s="86" t="s">
        <v>127</v>
      </c>
      <c r="G41" s="86" t="s">
        <v>123</v>
      </c>
      <c r="H41" s="88">
        <v>574454.57999999996</v>
      </c>
      <c r="I41" s="88">
        <v>318647.90000000002</v>
      </c>
      <c r="J41" s="88">
        <v>574454.57999999996</v>
      </c>
      <c r="K41" s="88">
        <v>318647.90000000002</v>
      </c>
      <c r="L41" s="86" t="s">
        <v>88</v>
      </c>
      <c r="M41" s="86" t="s">
        <v>88</v>
      </c>
      <c r="N41" s="86" t="s">
        <v>129</v>
      </c>
      <c r="O41" s="86" t="s">
        <v>131</v>
      </c>
      <c r="P41" s="86" t="s">
        <v>88</v>
      </c>
      <c r="Q41" s="86" t="s">
        <v>88</v>
      </c>
      <c r="R41" s="86" t="s">
        <v>88</v>
      </c>
      <c r="S41" s="86" t="s">
        <v>88</v>
      </c>
      <c r="T41" s="86" t="s">
        <v>90</v>
      </c>
      <c r="U41" s="86" t="s">
        <v>416</v>
      </c>
      <c r="V41" s="86" t="s">
        <v>126</v>
      </c>
      <c r="W41" s="89" t="s">
        <v>417</v>
      </c>
      <c r="X41" s="90"/>
      <c r="Y41" s="91"/>
      <c r="Z41" s="90"/>
      <c r="AA41" s="91"/>
      <c r="AB41" s="86" t="s">
        <v>73</v>
      </c>
      <c r="AC41" s="86"/>
      <c r="AD41" s="92" t="s">
        <v>418</v>
      </c>
      <c r="AE41" s="93"/>
      <c r="AF41" s="91"/>
      <c r="AG41" s="90"/>
      <c r="AH41" s="91"/>
      <c r="AI41" s="90"/>
      <c r="AJ41" s="91"/>
      <c r="AK41" s="90"/>
      <c r="AL41" s="91"/>
      <c r="AM41" s="94"/>
      <c r="AN41" s="94"/>
      <c r="AO41" s="94"/>
      <c r="AP41" s="95" t="s">
        <v>213</v>
      </c>
      <c r="AQ41" s="78"/>
      <c r="AR41" s="96" t="str">
        <f t="shared" ref="AR41:AR42" si="91">IF(B41="X",IF(AN41="","Afectat sau NU?",IF(AN41="DA",IF(((AK41+AL41)-(AE41+AF41))*24&lt;-720,"Neinformat",((AK41+AL41)-(AE41+AF41))*24),"Nu a fost afectat producator/consumator")),"")</f>
        <v/>
      </c>
      <c r="AS41" s="97" t="str">
        <f t="shared" ref="AS41:AS42" si="92">IF(B41="X",IF(AN41="DA",IF(AR41&lt;6,LEN(TRIM(V41))-LEN(SUBSTITUTE(V41,CHAR(44),""))+1,0),"-"),"")</f>
        <v/>
      </c>
      <c r="AT41" s="98" t="str">
        <f t="shared" ref="AT41:AT42" si="93">IF(B41="X",IF(AN41="DA",LEN(TRIM(V41))-LEN(SUBSTITUTE(V41,CHAR(44),""))+1,"-"),"")</f>
        <v/>
      </c>
      <c r="AU41" s="99" t="str">
        <f t="shared" ref="AU41:AU42" si="94">IF(B41="X",IF(AN41="","Afectat sau NU?",IF(AN41="DA",IF(((AI41+AJ41)-(AE41+AF41))*24&lt;-720,"Neinformat",((AI41+AJ41)-(AE41+AF41))*24),"Nu a fost afectat producator/consumator")),"")</f>
        <v/>
      </c>
      <c r="AV41" s="97" t="str">
        <f t="shared" ref="AV41:AV42" si="95">IF(B41="X",IF(AN41="DA",IF(AU41&lt;6,LEN(TRIM(U41))-LEN(SUBSTITUTE(U41,CHAR(44),""))+1,0),"-"),"")</f>
        <v/>
      </c>
      <c r="AW41" s="100" t="str">
        <f t="shared" ref="AW41:AW42" si="96">IF(B41="X",IF(AN41="DA",LEN(TRIM(U41))-LEN(SUBSTITUTE(U41,CHAR(44),""))+1,"-"),"")</f>
        <v/>
      </c>
      <c r="AX41" s="96" t="str">
        <f t="shared" ref="AX41:AX42" si="97">IF(B41="X",IF(AN41="","Afectat sau NU?",IF(AN41="DA",((AG41+AH41)-(AE41+AF41))*24,"Nu a fost afectat producator/consumator")),"")</f>
        <v/>
      </c>
      <c r="AY41" s="97" t="str">
        <f t="shared" ref="AY41:AY42" si="98">IF(B41="X",IF(AN41="DA",IF(AX41&gt;24,IF(BA41="NU",0,LEN(TRIM(V41))-LEN(SUBSTITUTE(V41,CHAR(44),""))+1),0),"-"),"")</f>
        <v/>
      </c>
      <c r="AZ41" s="98" t="str">
        <f t="shared" ref="AZ41:AZ42" si="99">IF(B41="X",IF(AN41="DA",IF(AX41&gt;24,LEN(TRIM(V41))-LEN(SUBSTITUTE(V41,CHAR(44),""))+1,0),"-"),"")</f>
        <v/>
      </c>
      <c r="BF41" s="101" t="str">
        <f t="shared" ref="BF41:BF42" si="100">IF(C41="X",IF(AN41="","Afectat sau NU?",IF(AN41="DA",IF(AK41="","Neinformat",NETWORKDAYS(AK41+AL41,AE41+AF41,$BS$2:$BS$14)-2),"Nu a fost afectat producator/consumator")),"")</f>
        <v>Afectat sau NU?</v>
      </c>
      <c r="BG41" s="97" t="str">
        <f t="shared" ref="BG41:BG42" si="101">IF(C41="X",IF(AN41="DA",IF(AND(BF41&gt;=5,AK41&lt;&gt;""),LEN(TRIM(V41))-LEN(SUBSTITUTE(V41,CHAR(44),""))+1,0),"-"),"")</f>
        <v>-</v>
      </c>
      <c r="BH41" s="98" t="str">
        <f t="shared" ref="BH41:BH42" si="102">IF(C41="X",IF(AN41="DA",LEN(TRIM(V41))-LEN(SUBSTITUTE(V41,CHAR(44),""))+1,"-"),"")</f>
        <v>-</v>
      </c>
      <c r="BI41" s="102" t="str">
        <f t="shared" ref="BI41:BI42" si="103">IF(C41="X",IF(AN41="","Afectat sau NU?",IF(AN41="DA",IF(AI41="","Neinformat",NETWORKDAYS(AI41+AJ41,AE41+AF41,$BS$2:$BS$14)-2),"Nu a fost afectat producator/consumator")),"")</f>
        <v>Afectat sau NU?</v>
      </c>
      <c r="BJ41" s="97" t="str">
        <f t="shared" ref="BJ41:BJ42" si="104">IF(C41="X",IF(AN41="DA",IF(AND(BI41&gt;=5,AI41&lt;&gt;""),LEN(TRIM(U41))-LEN(SUBSTITUTE(U41,CHAR(44),""))+1,0),"-"),"")</f>
        <v>-</v>
      </c>
      <c r="BK41" s="100" t="str">
        <f t="shared" ref="BK41:BK42" si="105">IF(C41="X",IF(AN41="DA",LEN(TRIM(U41))-LEN(SUBSTITUTE(U41,CHAR(44),""))+1,"-"),"")</f>
        <v>-</v>
      </c>
      <c r="BL41" s="101" t="str">
        <f t="shared" ref="BL41:BL42" si="106">IF(C41="X",IF(AN41="","Afectat sau NU?",IF(AN41="DA",((AG41+AH41)-(Z41+AA41))*24,"Nu a fost afectat producator/consumator")),"")</f>
        <v>Afectat sau NU?</v>
      </c>
      <c r="BM41" s="97" t="str">
        <f t="shared" ref="BM41:BM42" si="107">IF(C41="X",IF(AN41&lt;&gt;"DA","-",IF(AND(AN41="DA",BL41&lt;=0),LEN(TRIM(V41))-LEN(SUBSTITUTE(V41,CHAR(44),""))+1+LEN(TRIM(U41))-LEN(SUBSTITUTE(U41,CHAR(44),""))+1,0)),"")</f>
        <v>-</v>
      </c>
      <c r="BN41" s="98" t="str">
        <f t="shared" ref="BN41:BN42" si="108">IF(C41="X",IF(AN41="DA",LEN(TRIM(V41))-LEN(SUBSTITUTE(V41,CHAR(44),""))+1+LEN(TRIM(U41))-LEN(SUBSTITUTE(U41,CHAR(44),""))+1,"-"),"")</f>
        <v>-</v>
      </c>
    </row>
    <row r="42" spans="1:66" s="65" customFormat="1" ht="157.5" thickBot="1" x14ac:dyDescent="0.3">
      <c r="A42" s="186">
        <f t="shared" si="36"/>
        <v>27</v>
      </c>
      <c r="B42" s="187" t="s">
        <v>88</v>
      </c>
      <c r="C42" s="187" t="s">
        <v>67</v>
      </c>
      <c r="D42" s="188" t="s">
        <v>84</v>
      </c>
      <c r="E42" s="187">
        <v>102044</v>
      </c>
      <c r="F42" s="187" t="s">
        <v>127</v>
      </c>
      <c r="G42" s="187" t="s">
        <v>123</v>
      </c>
      <c r="H42" s="189">
        <v>574454.57999999996</v>
      </c>
      <c r="I42" s="189">
        <v>318647.90000000002</v>
      </c>
      <c r="J42" s="189">
        <v>574454.57999999996</v>
      </c>
      <c r="K42" s="189">
        <v>318647.90000000002</v>
      </c>
      <c r="L42" s="187" t="s">
        <v>88</v>
      </c>
      <c r="M42" s="187" t="s">
        <v>88</v>
      </c>
      <c r="N42" s="187" t="s">
        <v>130</v>
      </c>
      <c r="O42" s="187" t="s">
        <v>132</v>
      </c>
      <c r="P42" s="187" t="s">
        <v>88</v>
      </c>
      <c r="Q42" s="187" t="s">
        <v>88</v>
      </c>
      <c r="R42" s="187" t="s">
        <v>88</v>
      </c>
      <c r="S42" s="187" t="s">
        <v>88</v>
      </c>
      <c r="T42" s="187" t="s">
        <v>90</v>
      </c>
      <c r="U42" s="187" t="s">
        <v>416</v>
      </c>
      <c r="V42" s="187" t="s">
        <v>126</v>
      </c>
      <c r="W42" s="190" t="s">
        <v>417</v>
      </c>
      <c r="X42" s="113"/>
      <c r="Y42" s="112"/>
      <c r="Z42" s="113"/>
      <c r="AA42" s="112"/>
      <c r="AB42" s="187" t="s">
        <v>73</v>
      </c>
      <c r="AC42" s="187"/>
      <c r="AD42" s="191" t="s">
        <v>418</v>
      </c>
      <c r="AE42" s="111"/>
      <c r="AF42" s="112"/>
      <c r="AG42" s="113"/>
      <c r="AH42" s="112"/>
      <c r="AI42" s="113"/>
      <c r="AJ42" s="112"/>
      <c r="AK42" s="113"/>
      <c r="AL42" s="112"/>
      <c r="AM42" s="114"/>
      <c r="AN42" s="114"/>
      <c r="AO42" s="114"/>
      <c r="AP42" s="115" t="s">
        <v>213</v>
      </c>
      <c r="AQ42" s="78"/>
      <c r="AR42" s="116" t="str">
        <f t="shared" si="91"/>
        <v/>
      </c>
      <c r="AS42" s="117" t="str">
        <f t="shared" si="92"/>
        <v/>
      </c>
      <c r="AT42" s="118" t="str">
        <f t="shared" si="93"/>
        <v/>
      </c>
      <c r="AU42" s="119" t="str">
        <f t="shared" si="94"/>
        <v/>
      </c>
      <c r="AV42" s="117" t="str">
        <f t="shared" si="95"/>
        <v/>
      </c>
      <c r="AW42" s="120" t="str">
        <f t="shared" si="96"/>
        <v/>
      </c>
      <c r="AX42" s="116" t="str">
        <f t="shared" si="97"/>
        <v/>
      </c>
      <c r="AY42" s="117" t="str">
        <f t="shared" si="98"/>
        <v/>
      </c>
      <c r="AZ42" s="118" t="str">
        <f t="shared" si="99"/>
        <v/>
      </c>
      <c r="BF42" s="121" t="str">
        <f t="shared" si="100"/>
        <v>Afectat sau NU?</v>
      </c>
      <c r="BG42" s="117" t="str">
        <f t="shared" si="101"/>
        <v>-</v>
      </c>
      <c r="BH42" s="118" t="str">
        <f t="shared" si="102"/>
        <v>-</v>
      </c>
      <c r="BI42" s="122" t="str">
        <f t="shared" si="103"/>
        <v>Afectat sau NU?</v>
      </c>
      <c r="BJ42" s="117" t="str">
        <f t="shared" si="104"/>
        <v>-</v>
      </c>
      <c r="BK42" s="120" t="str">
        <f t="shared" si="105"/>
        <v>-</v>
      </c>
      <c r="BL42" s="121" t="str">
        <f t="shared" si="106"/>
        <v>Afectat sau NU?</v>
      </c>
      <c r="BM42" s="117" t="str">
        <f t="shared" si="107"/>
        <v>-</v>
      </c>
      <c r="BN42" s="118" t="str">
        <f t="shared" si="108"/>
        <v>-</v>
      </c>
    </row>
    <row r="43" spans="1:66" s="65" customFormat="1" ht="28.5" x14ac:dyDescent="0.25">
      <c r="A43" s="67">
        <f t="shared" si="36"/>
        <v>28</v>
      </c>
      <c r="B43" s="68" t="s">
        <v>88</v>
      </c>
      <c r="C43" s="68" t="s">
        <v>67</v>
      </c>
      <c r="D43" s="69" t="s">
        <v>85</v>
      </c>
      <c r="E43" s="68">
        <v>144090</v>
      </c>
      <c r="F43" s="68" t="s">
        <v>106</v>
      </c>
      <c r="G43" s="68" t="s">
        <v>87</v>
      </c>
      <c r="H43" s="70">
        <v>451489.67</v>
      </c>
      <c r="I43" s="70">
        <v>466968.99</v>
      </c>
      <c r="J43" s="70">
        <v>451489.67</v>
      </c>
      <c r="K43" s="70">
        <v>466968.99</v>
      </c>
      <c r="L43" s="68" t="s">
        <v>88</v>
      </c>
      <c r="M43" s="68" t="s">
        <v>88</v>
      </c>
      <c r="N43" s="68" t="s">
        <v>107</v>
      </c>
      <c r="O43" s="68" t="s">
        <v>106</v>
      </c>
      <c r="P43" s="68" t="s">
        <v>88</v>
      </c>
      <c r="Q43" s="68" t="s">
        <v>88</v>
      </c>
      <c r="R43" s="68" t="s">
        <v>88</v>
      </c>
      <c r="S43" s="68" t="s">
        <v>88</v>
      </c>
      <c r="T43" s="68" t="s">
        <v>90</v>
      </c>
      <c r="U43" s="68"/>
      <c r="V43" s="68" t="s">
        <v>91</v>
      </c>
      <c r="W43" s="71" t="s">
        <v>68</v>
      </c>
      <c r="X43" s="72"/>
      <c r="Y43" s="73"/>
      <c r="Z43" s="72"/>
      <c r="AA43" s="73"/>
      <c r="AB43" s="68" t="s">
        <v>71</v>
      </c>
      <c r="AC43" s="68"/>
      <c r="AD43" s="74"/>
      <c r="AE43" s="75"/>
      <c r="AF43" s="73"/>
      <c r="AG43" s="72"/>
      <c r="AH43" s="73"/>
      <c r="AI43" s="72"/>
      <c r="AJ43" s="73"/>
      <c r="AK43" s="72"/>
      <c r="AL43" s="73"/>
      <c r="AM43" s="76"/>
      <c r="AN43" s="76"/>
      <c r="AO43" s="76"/>
      <c r="AP43" s="77" t="s">
        <v>214</v>
      </c>
      <c r="AQ43" s="78"/>
      <c r="AR43" s="79" t="str">
        <f t="shared" si="0"/>
        <v/>
      </c>
      <c r="AS43" s="80" t="str">
        <f t="shared" si="1"/>
        <v/>
      </c>
      <c r="AT43" s="81" t="str">
        <f t="shared" si="2"/>
        <v/>
      </c>
      <c r="AU43" s="82" t="str">
        <f t="shared" si="3"/>
        <v/>
      </c>
      <c r="AV43" s="80" t="str">
        <f t="shared" si="4"/>
        <v/>
      </c>
      <c r="AW43" s="83" t="str">
        <f t="shared" si="5"/>
        <v/>
      </c>
      <c r="AX43" s="79" t="str">
        <f t="shared" si="6"/>
        <v/>
      </c>
      <c r="AY43" s="80" t="str">
        <f t="shared" si="7"/>
        <v/>
      </c>
      <c r="AZ43" s="81" t="str">
        <f t="shared" si="8"/>
        <v/>
      </c>
      <c r="BF43" s="84" t="str">
        <f t="shared" si="9"/>
        <v>Afectat sau NU?</v>
      </c>
      <c r="BG43" s="80" t="str">
        <f t="shared" si="10"/>
        <v>-</v>
      </c>
      <c r="BH43" s="81" t="str">
        <f t="shared" si="11"/>
        <v>-</v>
      </c>
      <c r="BI43" s="275" t="str">
        <f t="shared" si="12"/>
        <v>Afectat sau NU?</v>
      </c>
      <c r="BJ43" s="80" t="str">
        <f t="shared" si="13"/>
        <v>-</v>
      </c>
      <c r="BK43" s="83" t="str">
        <f t="shared" si="14"/>
        <v>-</v>
      </c>
      <c r="BL43" s="84" t="str">
        <f t="shared" si="15"/>
        <v>Afectat sau NU?</v>
      </c>
      <c r="BM43" s="80" t="str">
        <f t="shared" si="16"/>
        <v>-</v>
      </c>
      <c r="BN43" s="81" t="str">
        <f t="shared" si="17"/>
        <v>-</v>
      </c>
    </row>
    <row r="44" spans="1:66" s="65" customFormat="1" ht="28.5" x14ac:dyDescent="0.25">
      <c r="A44" s="85">
        <f t="shared" si="36"/>
        <v>29</v>
      </c>
      <c r="B44" s="86" t="s">
        <v>88</v>
      </c>
      <c r="C44" s="202" t="s">
        <v>67</v>
      </c>
      <c r="D44" s="203" t="s">
        <v>85</v>
      </c>
      <c r="E44" s="86">
        <v>145364</v>
      </c>
      <c r="F44" s="86" t="s">
        <v>108</v>
      </c>
      <c r="G44" s="86" t="s">
        <v>87</v>
      </c>
      <c r="H44" s="88">
        <v>448491.14</v>
      </c>
      <c r="I44" s="88">
        <v>465243.62</v>
      </c>
      <c r="J44" s="88">
        <v>448491.14</v>
      </c>
      <c r="K44" s="88">
        <v>465243.62</v>
      </c>
      <c r="L44" s="86" t="s">
        <v>88</v>
      </c>
      <c r="M44" s="86" t="s">
        <v>88</v>
      </c>
      <c r="N44" s="86" t="s">
        <v>109</v>
      </c>
      <c r="O44" s="86" t="s">
        <v>108</v>
      </c>
      <c r="P44" s="86" t="s">
        <v>88</v>
      </c>
      <c r="Q44" s="86" t="s">
        <v>88</v>
      </c>
      <c r="R44" s="86" t="s">
        <v>88</v>
      </c>
      <c r="S44" s="86" t="s">
        <v>88</v>
      </c>
      <c r="T44" s="86" t="s">
        <v>90</v>
      </c>
      <c r="U44" s="86"/>
      <c r="V44" s="86" t="s">
        <v>91</v>
      </c>
      <c r="W44" s="204" t="s">
        <v>68</v>
      </c>
      <c r="X44" s="90"/>
      <c r="Y44" s="91"/>
      <c r="Z44" s="90"/>
      <c r="AA44" s="91"/>
      <c r="AB44" s="202" t="s">
        <v>71</v>
      </c>
      <c r="AC44" s="86"/>
      <c r="AD44" s="92"/>
      <c r="AE44" s="93"/>
      <c r="AF44" s="91"/>
      <c r="AG44" s="90"/>
      <c r="AH44" s="91"/>
      <c r="AI44" s="90"/>
      <c r="AJ44" s="91"/>
      <c r="AK44" s="90"/>
      <c r="AL44" s="91"/>
      <c r="AM44" s="94"/>
      <c r="AN44" s="94"/>
      <c r="AO44" s="94"/>
      <c r="AP44" s="205" t="s">
        <v>214</v>
      </c>
      <c r="AQ44" s="78"/>
      <c r="AR44" s="96" t="str">
        <f t="shared" si="0"/>
        <v/>
      </c>
      <c r="AS44" s="97" t="str">
        <f t="shared" si="1"/>
        <v/>
      </c>
      <c r="AT44" s="98" t="str">
        <f t="shared" si="2"/>
        <v/>
      </c>
      <c r="AU44" s="99" t="str">
        <f t="shared" si="3"/>
        <v/>
      </c>
      <c r="AV44" s="97" t="str">
        <f t="shared" si="4"/>
        <v/>
      </c>
      <c r="AW44" s="100" t="str">
        <f t="shared" si="5"/>
        <v/>
      </c>
      <c r="AX44" s="96" t="str">
        <f t="shared" si="6"/>
        <v/>
      </c>
      <c r="AY44" s="97" t="str">
        <f t="shared" si="7"/>
        <v/>
      </c>
      <c r="AZ44" s="98" t="str">
        <f t="shared" si="8"/>
        <v/>
      </c>
      <c r="BF44" s="101" t="str">
        <f t="shared" si="9"/>
        <v>Afectat sau NU?</v>
      </c>
      <c r="BG44" s="97" t="str">
        <f t="shared" si="10"/>
        <v>-</v>
      </c>
      <c r="BH44" s="98" t="str">
        <f t="shared" si="11"/>
        <v>-</v>
      </c>
      <c r="BI44" s="102" t="str">
        <f t="shared" si="12"/>
        <v>Afectat sau NU?</v>
      </c>
      <c r="BJ44" s="97" t="str">
        <f t="shared" si="13"/>
        <v>-</v>
      </c>
      <c r="BK44" s="100" t="str">
        <f t="shared" si="14"/>
        <v>-</v>
      </c>
      <c r="BL44" s="101" t="str">
        <f t="shared" si="15"/>
        <v>Afectat sau NU?</v>
      </c>
      <c r="BM44" s="97" t="str">
        <f t="shared" si="16"/>
        <v>-</v>
      </c>
      <c r="BN44" s="98" t="str">
        <f t="shared" si="17"/>
        <v>-</v>
      </c>
    </row>
    <row r="45" spans="1:66" s="65" customFormat="1" ht="28.5" x14ac:dyDescent="0.25">
      <c r="A45" s="85">
        <f t="shared" si="36"/>
        <v>30</v>
      </c>
      <c r="B45" s="86" t="s">
        <v>88</v>
      </c>
      <c r="C45" s="202" t="s">
        <v>67</v>
      </c>
      <c r="D45" s="203" t="s">
        <v>85</v>
      </c>
      <c r="E45" s="86">
        <v>145373</v>
      </c>
      <c r="F45" s="86" t="s">
        <v>111</v>
      </c>
      <c r="G45" s="86" t="s">
        <v>87</v>
      </c>
      <c r="H45" s="88">
        <v>449528.49</v>
      </c>
      <c r="I45" s="88">
        <v>462452.81</v>
      </c>
      <c r="J45" s="88">
        <v>449528.49</v>
      </c>
      <c r="K45" s="88">
        <v>462452.81</v>
      </c>
      <c r="L45" s="86" t="s">
        <v>88</v>
      </c>
      <c r="M45" s="86" t="s">
        <v>88</v>
      </c>
      <c r="N45" s="86" t="s">
        <v>110</v>
      </c>
      <c r="O45" s="86" t="s">
        <v>111</v>
      </c>
      <c r="P45" s="86" t="s">
        <v>88</v>
      </c>
      <c r="Q45" s="86" t="s">
        <v>88</v>
      </c>
      <c r="R45" s="86" t="s">
        <v>88</v>
      </c>
      <c r="S45" s="86" t="s">
        <v>88</v>
      </c>
      <c r="T45" s="86" t="s">
        <v>90</v>
      </c>
      <c r="U45" s="86"/>
      <c r="V45" s="86" t="s">
        <v>91</v>
      </c>
      <c r="W45" s="204" t="s">
        <v>68</v>
      </c>
      <c r="X45" s="90"/>
      <c r="Y45" s="91"/>
      <c r="Z45" s="90"/>
      <c r="AA45" s="91"/>
      <c r="AB45" s="202" t="s">
        <v>71</v>
      </c>
      <c r="AC45" s="86"/>
      <c r="AD45" s="92"/>
      <c r="AE45" s="93"/>
      <c r="AF45" s="91"/>
      <c r="AG45" s="90"/>
      <c r="AH45" s="91"/>
      <c r="AI45" s="90"/>
      <c r="AJ45" s="91"/>
      <c r="AK45" s="90"/>
      <c r="AL45" s="91"/>
      <c r="AM45" s="94"/>
      <c r="AN45" s="94"/>
      <c r="AO45" s="94"/>
      <c r="AP45" s="205" t="s">
        <v>214</v>
      </c>
      <c r="AQ45" s="78"/>
      <c r="AR45" s="96" t="str">
        <f t="shared" si="0"/>
        <v/>
      </c>
      <c r="AS45" s="97" t="str">
        <f t="shared" si="1"/>
        <v/>
      </c>
      <c r="AT45" s="98" t="str">
        <f t="shared" si="2"/>
        <v/>
      </c>
      <c r="AU45" s="99" t="str">
        <f t="shared" si="3"/>
        <v/>
      </c>
      <c r="AV45" s="97" t="str">
        <f t="shared" si="4"/>
        <v/>
      </c>
      <c r="AW45" s="100" t="str">
        <f t="shared" si="5"/>
        <v/>
      </c>
      <c r="AX45" s="96" t="str">
        <f t="shared" si="6"/>
        <v/>
      </c>
      <c r="AY45" s="97" t="str">
        <f t="shared" si="7"/>
        <v/>
      </c>
      <c r="AZ45" s="98" t="str">
        <f t="shared" si="8"/>
        <v/>
      </c>
      <c r="BF45" s="101" t="str">
        <f t="shared" si="9"/>
        <v>Afectat sau NU?</v>
      </c>
      <c r="BG45" s="97" t="str">
        <f t="shared" si="10"/>
        <v>-</v>
      </c>
      <c r="BH45" s="98" t="str">
        <f t="shared" si="11"/>
        <v>-</v>
      </c>
      <c r="BI45" s="102" t="str">
        <f t="shared" si="12"/>
        <v>Afectat sau NU?</v>
      </c>
      <c r="BJ45" s="97" t="str">
        <f t="shared" si="13"/>
        <v>-</v>
      </c>
      <c r="BK45" s="100" t="str">
        <f t="shared" si="14"/>
        <v>-</v>
      </c>
      <c r="BL45" s="101" t="str">
        <f t="shared" si="15"/>
        <v>Afectat sau NU?</v>
      </c>
      <c r="BM45" s="97" t="str">
        <f t="shared" si="16"/>
        <v>-</v>
      </c>
      <c r="BN45" s="98" t="str">
        <f t="shared" si="17"/>
        <v>-</v>
      </c>
    </row>
    <row r="46" spans="1:66" s="10" customFormat="1" ht="28.5" x14ac:dyDescent="0.25">
      <c r="A46" s="85">
        <f t="shared" si="36"/>
        <v>31</v>
      </c>
      <c r="B46" s="86" t="s">
        <v>88</v>
      </c>
      <c r="C46" s="202" t="s">
        <v>67</v>
      </c>
      <c r="D46" s="203" t="s">
        <v>85</v>
      </c>
      <c r="E46" s="86">
        <v>145952</v>
      </c>
      <c r="F46" s="86" t="s">
        <v>112</v>
      </c>
      <c r="G46" s="86" t="s">
        <v>87</v>
      </c>
      <c r="H46" s="88">
        <v>448296.46</v>
      </c>
      <c r="I46" s="88">
        <v>461833.47</v>
      </c>
      <c r="J46" s="88">
        <v>448296.46</v>
      </c>
      <c r="K46" s="88">
        <v>461833.47</v>
      </c>
      <c r="L46" s="86" t="s">
        <v>88</v>
      </c>
      <c r="M46" s="86" t="s">
        <v>88</v>
      </c>
      <c r="N46" s="86" t="s">
        <v>113</v>
      </c>
      <c r="O46" s="86" t="s">
        <v>112</v>
      </c>
      <c r="P46" s="86" t="s">
        <v>88</v>
      </c>
      <c r="Q46" s="86" t="s">
        <v>88</v>
      </c>
      <c r="R46" s="86" t="s">
        <v>88</v>
      </c>
      <c r="S46" s="86" t="s">
        <v>88</v>
      </c>
      <c r="T46" s="86" t="s">
        <v>90</v>
      </c>
      <c r="U46" s="86"/>
      <c r="V46" s="86" t="s">
        <v>91</v>
      </c>
      <c r="W46" s="204" t="s">
        <v>68</v>
      </c>
      <c r="X46" s="90"/>
      <c r="Y46" s="91"/>
      <c r="Z46" s="90"/>
      <c r="AA46" s="91"/>
      <c r="AB46" s="202" t="s">
        <v>71</v>
      </c>
      <c r="AC46" s="86"/>
      <c r="AD46" s="92"/>
      <c r="AE46" s="206"/>
      <c r="AF46" s="207"/>
      <c r="AG46" s="208"/>
      <c r="AH46" s="207"/>
      <c r="AI46" s="208"/>
      <c r="AJ46" s="207"/>
      <c r="AK46" s="208"/>
      <c r="AL46" s="207"/>
      <c r="AM46" s="209"/>
      <c r="AN46" s="209"/>
      <c r="AO46" s="209"/>
      <c r="AP46" s="205" t="s">
        <v>214</v>
      </c>
      <c r="AQ46" s="78"/>
      <c r="AR46" s="96" t="str">
        <f t="shared" si="0"/>
        <v/>
      </c>
      <c r="AS46" s="97" t="str">
        <f t="shared" si="1"/>
        <v/>
      </c>
      <c r="AT46" s="98" t="str">
        <f t="shared" si="2"/>
        <v/>
      </c>
      <c r="AU46" s="99" t="str">
        <f t="shared" si="3"/>
        <v/>
      </c>
      <c r="AV46" s="97" t="str">
        <f t="shared" si="4"/>
        <v/>
      </c>
      <c r="AW46" s="100" t="str">
        <f t="shared" si="5"/>
        <v/>
      </c>
      <c r="AX46" s="96" t="str">
        <f t="shared" si="6"/>
        <v/>
      </c>
      <c r="AY46" s="97" t="str">
        <f t="shared" si="7"/>
        <v/>
      </c>
      <c r="AZ46" s="98" t="str">
        <f t="shared" si="8"/>
        <v/>
      </c>
      <c r="BA46" s="65"/>
      <c r="BB46" s="65"/>
      <c r="BC46" s="65"/>
      <c r="BD46" s="65"/>
      <c r="BE46" s="65"/>
      <c r="BF46" s="101" t="str">
        <f t="shared" si="9"/>
        <v>Afectat sau NU?</v>
      </c>
      <c r="BG46" s="97" t="str">
        <f t="shared" si="10"/>
        <v>-</v>
      </c>
      <c r="BH46" s="98" t="str">
        <f t="shared" si="11"/>
        <v>-</v>
      </c>
      <c r="BI46" s="102" t="str">
        <f t="shared" si="12"/>
        <v>Afectat sau NU?</v>
      </c>
      <c r="BJ46" s="97" t="str">
        <f t="shared" si="13"/>
        <v>-</v>
      </c>
      <c r="BK46" s="100" t="str">
        <f t="shared" si="14"/>
        <v>-</v>
      </c>
      <c r="BL46" s="101" t="str">
        <f t="shared" si="15"/>
        <v>Afectat sau NU?</v>
      </c>
      <c r="BM46" s="97" t="str">
        <f t="shared" si="16"/>
        <v>-</v>
      </c>
      <c r="BN46" s="98" t="str">
        <f t="shared" si="17"/>
        <v>-</v>
      </c>
    </row>
    <row r="47" spans="1:66" s="10" customFormat="1" ht="29.25" thickBot="1" x14ac:dyDescent="0.3">
      <c r="A47" s="186">
        <f t="shared" si="36"/>
        <v>32</v>
      </c>
      <c r="B47" s="187" t="s">
        <v>88</v>
      </c>
      <c r="C47" s="125" t="s">
        <v>67</v>
      </c>
      <c r="D47" s="126" t="s">
        <v>85</v>
      </c>
      <c r="E47" s="187">
        <v>145943</v>
      </c>
      <c r="F47" s="187" t="s">
        <v>114</v>
      </c>
      <c r="G47" s="187" t="s">
        <v>87</v>
      </c>
      <c r="H47" s="189">
        <v>445948.45</v>
      </c>
      <c r="I47" s="189">
        <v>460774.96</v>
      </c>
      <c r="J47" s="189">
        <v>445948.45</v>
      </c>
      <c r="K47" s="189">
        <v>460774.96</v>
      </c>
      <c r="L47" s="187" t="s">
        <v>88</v>
      </c>
      <c r="M47" s="187" t="s">
        <v>88</v>
      </c>
      <c r="N47" s="187" t="s">
        <v>115</v>
      </c>
      <c r="O47" s="187" t="s">
        <v>114</v>
      </c>
      <c r="P47" s="187" t="s">
        <v>88</v>
      </c>
      <c r="Q47" s="187" t="s">
        <v>88</v>
      </c>
      <c r="R47" s="187" t="s">
        <v>88</v>
      </c>
      <c r="S47" s="187" t="s">
        <v>88</v>
      </c>
      <c r="T47" s="187" t="s">
        <v>90</v>
      </c>
      <c r="U47" s="187"/>
      <c r="V47" s="187" t="s">
        <v>91</v>
      </c>
      <c r="W47" s="128" t="s">
        <v>68</v>
      </c>
      <c r="X47" s="113"/>
      <c r="Y47" s="112"/>
      <c r="Z47" s="113"/>
      <c r="AA47" s="112"/>
      <c r="AB47" s="125" t="s">
        <v>71</v>
      </c>
      <c r="AC47" s="187"/>
      <c r="AD47" s="191"/>
      <c r="AE47" s="210"/>
      <c r="AF47" s="211"/>
      <c r="AG47" s="212"/>
      <c r="AH47" s="211"/>
      <c r="AI47" s="212"/>
      <c r="AJ47" s="211"/>
      <c r="AK47" s="212"/>
      <c r="AL47" s="211"/>
      <c r="AM47" s="213"/>
      <c r="AN47" s="213"/>
      <c r="AO47" s="213"/>
      <c r="AP47" s="134" t="s">
        <v>214</v>
      </c>
      <c r="AQ47" s="78"/>
      <c r="AR47" s="116" t="str">
        <f t="shared" si="0"/>
        <v/>
      </c>
      <c r="AS47" s="117" t="str">
        <f t="shared" si="1"/>
        <v/>
      </c>
      <c r="AT47" s="118" t="str">
        <f t="shared" si="2"/>
        <v/>
      </c>
      <c r="AU47" s="119" t="str">
        <f t="shared" si="3"/>
        <v/>
      </c>
      <c r="AV47" s="117" t="str">
        <f t="shared" si="4"/>
        <v/>
      </c>
      <c r="AW47" s="120" t="str">
        <f t="shared" si="5"/>
        <v/>
      </c>
      <c r="AX47" s="116" t="str">
        <f t="shared" si="6"/>
        <v/>
      </c>
      <c r="AY47" s="117" t="str">
        <f t="shared" si="7"/>
        <v/>
      </c>
      <c r="AZ47" s="118" t="str">
        <f t="shared" si="8"/>
        <v/>
      </c>
      <c r="BA47" s="65"/>
      <c r="BB47" s="65"/>
      <c r="BC47" s="65"/>
      <c r="BD47" s="65"/>
      <c r="BE47" s="65"/>
      <c r="BF47" s="121" t="str">
        <f t="shared" si="9"/>
        <v>Afectat sau NU?</v>
      </c>
      <c r="BG47" s="117" t="str">
        <f t="shared" si="10"/>
        <v>-</v>
      </c>
      <c r="BH47" s="118" t="str">
        <f t="shared" si="11"/>
        <v>-</v>
      </c>
      <c r="BI47" s="122" t="str">
        <f t="shared" si="12"/>
        <v>Afectat sau NU?</v>
      </c>
      <c r="BJ47" s="117" t="str">
        <f t="shared" si="13"/>
        <v>-</v>
      </c>
      <c r="BK47" s="120" t="str">
        <f t="shared" si="14"/>
        <v>-</v>
      </c>
      <c r="BL47" s="121" t="str">
        <f t="shared" si="15"/>
        <v>Afectat sau NU?</v>
      </c>
      <c r="BM47" s="117" t="str">
        <f t="shared" si="16"/>
        <v>-</v>
      </c>
      <c r="BN47" s="118" t="str">
        <f t="shared" si="17"/>
        <v>-</v>
      </c>
    </row>
    <row r="48" spans="1:66" s="65" customFormat="1" ht="213.75" x14ac:dyDescent="0.25">
      <c r="A48" s="67">
        <f t="shared" si="36"/>
        <v>33</v>
      </c>
      <c r="B48" s="68" t="s">
        <v>88</v>
      </c>
      <c r="C48" s="68" t="s">
        <v>67</v>
      </c>
      <c r="D48" s="69" t="s">
        <v>158</v>
      </c>
      <c r="E48" s="68">
        <v>67256</v>
      </c>
      <c r="F48" s="68" t="s">
        <v>159</v>
      </c>
      <c r="G48" s="68" t="s">
        <v>160</v>
      </c>
      <c r="H48" s="70">
        <v>561573.52</v>
      </c>
      <c r="I48" s="70">
        <v>374102.03</v>
      </c>
      <c r="J48" s="70">
        <v>561573.52</v>
      </c>
      <c r="K48" s="70">
        <v>374102.03</v>
      </c>
      <c r="L48" s="68" t="s">
        <v>88</v>
      </c>
      <c r="M48" s="68" t="s">
        <v>88</v>
      </c>
      <c r="N48" s="68" t="s">
        <v>161</v>
      </c>
      <c r="O48" s="68" t="s">
        <v>159</v>
      </c>
      <c r="P48" s="68" t="s">
        <v>88</v>
      </c>
      <c r="Q48" s="68" t="s">
        <v>88</v>
      </c>
      <c r="R48" s="68" t="s">
        <v>88</v>
      </c>
      <c r="S48" s="68" t="s">
        <v>88</v>
      </c>
      <c r="T48" s="68" t="s">
        <v>90</v>
      </c>
      <c r="U48" s="68" t="s">
        <v>421</v>
      </c>
      <c r="V48" s="68" t="s">
        <v>133</v>
      </c>
      <c r="W48" s="71" t="s">
        <v>434</v>
      </c>
      <c r="X48" s="72"/>
      <c r="Y48" s="73"/>
      <c r="Z48" s="72"/>
      <c r="AA48" s="73"/>
      <c r="AB48" s="68" t="s">
        <v>73</v>
      </c>
      <c r="AC48" s="68"/>
      <c r="AD48" s="74" t="s">
        <v>436</v>
      </c>
      <c r="AE48" s="93"/>
      <c r="AF48" s="91"/>
      <c r="AG48" s="90"/>
      <c r="AH48" s="91"/>
      <c r="AI48" s="90"/>
      <c r="AJ48" s="91"/>
      <c r="AK48" s="90"/>
      <c r="AL48" s="91"/>
      <c r="AM48" s="94"/>
      <c r="AN48" s="94"/>
      <c r="AO48" s="94"/>
      <c r="AP48" s="205" t="s">
        <v>215</v>
      </c>
      <c r="AQ48" s="78"/>
      <c r="AR48" s="96" t="str">
        <f t="shared" ref="AR48:AR50" si="109">IF(B48="X",IF(AN48="","Afectat sau NU?",IF(AN48="DA",IF(((AK48+AL48)-(AE48+AF48))*24&lt;-720,"Neinformat",((AK48+AL48)-(AE48+AF48))*24),"Nu a fost afectat producator/consumator")),"")</f>
        <v/>
      </c>
      <c r="AS48" s="97" t="str">
        <f t="shared" ref="AS48:AS50" si="110">IF(B48="X",IF(AN48="DA",IF(AR48&lt;6,LEN(TRIM(V48))-LEN(SUBSTITUTE(V48,CHAR(44),""))+1,0),"-"),"")</f>
        <v/>
      </c>
      <c r="AT48" s="98" t="str">
        <f t="shared" ref="AT48:AT50" si="111">IF(B48="X",IF(AN48="DA",LEN(TRIM(V48))-LEN(SUBSTITUTE(V48,CHAR(44),""))+1,"-"),"")</f>
        <v/>
      </c>
      <c r="AU48" s="99" t="str">
        <f t="shared" ref="AU48:AU50" si="112">IF(B48="X",IF(AN48="","Afectat sau NU?",IF(AN48="DA",IF(((AI48+AJ48)-(AE48+AF48))*24&lt;-720,"Neinformat",((AI48+AJ48)-(AE48+AF48))*24),"Nu a fost afectat producator/consumator")),"")</f>
        <v/>
      </c>
      <c r="AV48" s="97" t="str">
        <f t="shared" ref="AV48:AV50" si="113">IF(B48="X",IF(AN48="DA",IF(AU48&lt;6,LEN(TRIM(U48))-LEN(SUBSTITUTE(U48,CHAR(44),""))+1,0),"-"),"")</f>
        <v/>
      </c>
      <c r="AW48" s="100" t="str">
        <f t="shared" ref="AW48:AW50" si="114">IF(B48="X",IF(AN48="DA",LEN(TRIM(U48))-LEN(SUBSTITUTE(U48,CHAR(44),""))+1,"-"),"")</f>
        <v/>
      </c>
      <c r="AX48" s="96" t="str">
        <f t="shared" ref="AX48:AX50" si="115">IF(B48="X",IF(AN48="","Afectat sau NU?",IF(AN48="DA",((AG48+AH48)-(AE48+AF48))*24,"Nu a fost afectat producator/consumator")),"")</f>
        <v/>
      </c>
      <c r="AY48" s="97" t="str">
        <f t="shared" ref="AY48:AY50" si="116">IF(B48="X",IF(AN48="DA",IF(AX48&gt;24,IF(BA48="NU",0,LEN(TRIM(V48))-LEN(SUBSTITUTE(V48,CHAR(44),""))+1),0),"-"),"")</f>
        <v/>
      </c>
      <c r="AZ48" s="98" t="str">
        <f t="shared" ref="AZ48:AZ50" si="117">IF(B48="X",IF(AN48="DA",IF(AX48&gt;24,LEN(TRIM(V48))-LEN(SUBSTITUTE(V48,CHAR(44),""))+1,0),"-"),"")</f>
        <v/>
      </c>
      <c r="BF48" s="101" t="str">
        <f t="shared" ref="BF48:BF50" si="118">IF(C48="X",IF(AN48="","Afectat sau NU?",IF(AN48="DA",IF(AK48="","Neinformat",NETWORKDAYS(AK48+AL48,AE48+AF48,$BS$2:$BS$14)-2),"Nu a fost afectat producator/consumator")),"")</f>
        <v>Afectat sau NU?</v>
      </c>
      <c r="BG48" s="97" t="str">
        <f t="shared" ref="BG48:BG50" si="119">IF(C48="X",IF(AN48="DA",IF(AND(BF48&gt;=5,AK48&lt;&gt;""),LEN(TRIM(V48))-LEN(SUBSTITUTE(V48,CHAR(44),""))+1,0),"-"),"")</f>
        <v>-</v>
      </c>
      <c r="BH48" s="98" t="str">
        <f t="shared" ref="BH48:BH50" si="120">IF(C48="X",IF(AN48="DA",LEN(TRIM(V48))-LEN(SUBSTITUTE(V48,CHAR(44),""))+1,"-"),"")</f>
        <v>-</v>
      </c>
      <c r="BI48" s="102" t="str">
        <f t="shared" ref="BI48:BI50" si="121">IF(C48="X",IF(AN48="","Afectat sau NU?",IF(AN48="DA",IF(AI48="","Neinformat",NETWORKDAYS(AI48+AJ48,AE48+AF48,$BS$2:$BS$14)-2),"Nu a fost afectat producator/consumator")),"")</f>
        <v>Afectat sau NU?</v>
      </c>
      <c r="BJ48" s="97" t="str">
        <f t="shared" ref="BJ48:BJ50" si="122">IF(C48="X",IF(AN48="DA",IF(AND(BI48&gt;=5,AI48&lt;&gt;""),LEN(TRIM(U48))-LEN(SUBSTITUTE(U48,CHAR(44),""))+1,0),"-"),"")</f>
        <v>-</v>
      </c>
      <c r="BK48" s="100" t="str">
        <f t="shared" ref="BK48:BK50" si="123">IF(C48="X",IF(AN48="DA",LEN(TRIM(U48))-LEN(SUBSTITUTE(U48,CHAR(44),""))+1,"-"),"")</f>
        <v>-</v>
      </c>
      <c r="BL48" s="101" t="str">
        <f t="shared" ref="BL48:BL50" si="124">IF(C48="X",IF(AN48="","Afectat sau NU?",IF(AN48="DA",((AG48+AH48)-(Z48+AA48))*24,"Nu a fost afectat producator/consumator")),"")</f>
        <v>Afectat sau NU?</v>
      </c>
      <c r="BM48" s="97" t="str">
        <f t="shared" ref="BM48:BM50" si="125">IF(C48="X",IF(AN48&lt;&gt;"DA","-",IF(AND(AN48="DA",BL48&lt;=0),LEN(TRIM(V48))-LEN(SUBSTITUTE(V48,CHAR(44),""))+1+LEN(TRIM(U48))-LEN(SUBSTITUTE(U48,CHAR(44),""))+1,0)),"")</f>
        <v>-</v>
      </c>
      <c r="BN48" s="98" t="str">
        <f t="shared" ref="BN48:BN50" si="126">IF(C48="X",IF(AN48="DA",LEN(TRIM(V48))-LEN(SUBSTITUTE(V48,CHAR(44),""))+1+LEN(TRIM(U48))-LEN(SUBSTITUTE(U48,CHAR(44),""))+1,"-"),"")</f>
        <v>-</v>
      </c>
    </row>
    <row r="49" spans="1:66" s="10" customFormat="1" ht="213.75" x14ac:dyDescent="0.25">
      <c r="A49" s="85">
        <f t="shared" si="36"/>
        <v>34</v>
      </c>
      <c r="B49" s="86" t="s">
        <v>88</v>
      </c>
      <c r="C49" s="202" t="s">
        <v>67</v>
      </c>
      <c r="D49" s="203" t="s">
        <v>158</v>
      </c>
      <c r="E49" s="86">
        <v>134238</v>
      </c>
      <c r="F49" s="86" t="s">
        <v>162</v>
      </c>
      <c r="G49" s="86" t="s">
        <v>163</v>
      </c>
      <c r="H49" s="88">
        <v>566412.39</v>
      </c>
      <c r="I49" s="88">
        <v>374268.11</v>
      </c>
      <c r="J49" s="88">
        <v>566412.39</v>
      </c>
      <c r="K49" s="88">
        <v>374268.11</v>
      </c>
      <c r="L49" s="86" t="s">
        <v>88</v>
      </c>
      <c r="M49" s="86" t="s">
        <v>88</v>
      </c>
      <c r="N49" s="86" t="s">
        <v>164</v>
      </c>
      <c r="O49" s="86" t="s">
        <v>162</v>
      </c>
      <c r="P49" s="86" t="s">
        <v>88</v>
      </c>
      <c r="Q49" s="86" t="s">
        <v>88</v>
      </c>
      <c r="R49" s="86" t="s">
        <v>88</v>
      </c>
      <c r="S49" s="86" t="s">
        <v>88</v>
      </c>
      <c r="T49" s="86" t="s">
        <v>90</v>
      </c>
      <c r="U49" s="202" t="s">
        <v>421</v>
      </c>
      <c r="V49" s="86" t="s">
        <v>133</v>
      </c>
      <c r="W49" s="204" t="s">
        <v>435</v>
      </c>
      <c r="X49" s="90"/>
      <c r="Y49" s="91"/>
      <c r="Z49" s="90"/>
      <c r="AA49" s="91"/>
      <c r="AB49" s="202" t="s">
        <v>73</v>
      </c>
      <c r="AC49" s="86"/>
      <c r="AD49" s="92" t="s">
        <v>436</v>
      </c>
      <c r="AE49" s="206"/>
      <c r="AF49" s="207"/>
      <c r="AG49" s="208"/>
      <c r="AH49" s="207"/>
      <c r="AI49" s="208"/>
      <c r="AJ49" s="207"/>
      <c r="AK49" s="208"/>
      <c r="AL49" s="207"/>
      <c r="AM49" s="209"/>
      <c r="AN49" s="209"/>
      <c r="AO49" s="209"/>
      <c r="AP49" s="205" t="s">
        <v>215</v>
      </c>
      <c r="AQ49" s="78"/>
      <c r="AR49" s="96" t="str">
        <f t="shared" si="109"/>
        <v/>
      </c>
      <c r="AS49" s="97" t="str">
        <f t="shared" si="110"/>
        <v/>
      </c>
      <c r="AT49" s="98" t="str">
        <f t="shared" si="111"/>
        <v/>
      </c>
      <c r="AU49" s="99" t="str">
        <f t="shared" si="112"/>
        <v/>
      </c>
      <c r="AV49" s="97" t="str">
        <f t="shared" si="113"/>
        <v/>
      </c>
      <c r="AW49" s="100" t="str">
        <f t="shared" si="114"/>
        <v/>
      </c>
      <c r="AX49" s="96" t="str">
        <f t="shared" si="115"/>
        <v/>
      </c>
      <c r="AY49" s="97" t="str">
        <f t="shared" si="116"/>
        <v/>
      </c>
      <c r="AZ49" s="98" t="str">
        <f t="shared" si="117"/>
        <v/>
      </c>
      <c r="BA49" s="65"/>
      <c r="BB49" s="65"/>
      <c r="BC49" s="65"/>
      <c r="BD49" s="65"/>
      <c r="BE49" s="65"/>
      <c r="BF49" s="101" t="str">
        <f t="shared" si="118"/>
        <v>Afectat sau NU?</v>
      </c>
      <c r="BG49" s="97" t="str">
        <f t="shared" si="119"/>
        <v>-</v>
      </c>
      <c r="BH49" s="98" t="str">
        <f t="shared" si="120"/>
        <v>-</v>
      </c>
      <c r="BI49" s="102" t="str">
        <f t="shared" si="121"/>
        <v>Afectat sau NU?</v>
      </c>
      <c r="BJ49" s="97" t="str">
        <f t="shared" si="122"/>
        <v>-</v>
      </c>
      <c r="BK49" s="100" t="str">
        <f t="shared" si="123"/>
        <v>-</v>
      </c>
      <c r="BL49" s="101" t="str">
        <f t="shared" si="124"/>
        <v>Afectat sau NU?</v>
      </c>
      <c r="BM49" s="97" t="str">
        <f t="shared" si="125"/>
        <v>-</v>
      </c>
      <c r="BN49" s="98" t="str">
        <f t="shared" si="126"/>
        <v>-</v>
      </c>
    </row>
    <row r="50" spans="1:66" s="10" customFormat="1" ht="100.5" thickBot="1" x14ac:dyDescent="0.3">
      <c r="A50" s="186">
        <f t="shared" si="36"/>
        <v>35</v>
      </c>
      <c r="B50" s="187" t="s">
        <v>88</v>
      </c>
      <c r="C50" s="125" t="s">
        <v>67</v>
      </c>
      <c r="D50" s="126" t="s">
        <v>158</v>
      </c>
      <c r="E50" s="187">
        <v>67265</v>
      </c>
      <c r="F50" s="187" t="s">
        <v>159</v>
      </c>
      <c r="G50" s="187" t="s">
        <v>160</v>
      </c>
      <c r="H50" s="189">
        <v>561822.71999999997</v>
      </c>
      <c r="I50" s="189">
        <v>373131.93</v>
      </c>
      <c r="J50" s="189">
        <v>561822.71999999997</v>
      </c>
      <c r="K50" s="189">
        <v>373131.93</v>
      </c>
      <c r="L50" s="187" t="s">
        <v>88</v>
      </c>
      <c r="M50" s="187" t="s">
        <v>88</v>
      </c>
      <c r="N50" s="187" t="s">
        <v>88</v>
      </c>
      <c r="O50" s="187" t="s">
        <v>88</v>
      </c>
      <c r="P50" s="187" t="s">
        <v>88</v>
      </c>
      <c r="Q50" s="187" t="s">
        <v>88</v>
      </c>
      <c r="R50" s="187" t="s">
        <v>165</v>
      </c>
      <c r="S50" s="187" t="s">
        <v>159</v>
      </c>
      <c r="T50" s="187" t="s">
        <v>118</v>
      </c>
      <c r="U50" s="187" t="s">
        <v>166</v>
      </c>
      <c r="V50" s="187" t="s">
        <v>166</v>
      </c>
      <c r="W50" s="128" t="s">
        <v>435</v>
      </c>
      <c r="X50" s="113"/>
      <c r="Y50" s="112"/>
      <c r="Z50" s="113"/>
      <c r="AA50" s="112"/>
      <c r="AB50" s="125" t="s">
        <v>73</v>
      </c>
      <c r="AC50" s="187"/>
      <c r="AD50" s="191" t="s">
        <v>436</v>
      </c>
      <c r="AE50" s="210"/>
      <c r="AF50" s="211"/>
      <c r="AG50" s="212"/>
      <c r="AH50" s="211"/>
      <c r="AI50" s="212"/>
      <c r="AJ50" s="211"/>
      <c r="AK50" s="212"/>
      <c r="AL50" s="211"/>
      <c r="AM50" s="213"/>
      <c r="AN50" s="213"/>
      <c r="AO50" s="213"/>
      <c r="AP50" s="134" t="s">
        <v>215</v>
      </c>
      <c r="AQ50" s="78"/>
      <c r="AR50" s="116" t="str">
        <f t="shared" si="109"/>
        <v/>
      </c>
      <c r="AS50" s="117" t="str">
        <f t="shared" si="110"/>
        <v/>
      </c>
      <c r="AT50" s="118" t="str">
        <f t="shared" si="111"/>
        <v/>
      </c>
      <c r="AU50" s="119" t="str">
        <f t="shared" si="112"/>
        <v/>
      </c>
      <c r="AV50" s="117" t="str">
        <f t="shared" si="113"/>
        <v/>
      </c>
      <c r="AW50" s="120" t="str">
        <f t="shared" si="114"/>
        <v/>
      </c>
      <c r="AX50" s="116" t="str">
        <f t="shared" si="115"/>
        <v/>
      </c>
      <c r="AY50" s="117" t="str">
        <f t="shared" si="116"/>
        <v/>
      </c>
      <c r="AZ50" s="118" t="str">
        <f t="shared" si="117"/>
        <v/>
      </c>
      <c r="BA50" s="65"/>
      <c r="BB50" s="65"/>
      <c r="BC50" s="65"/>
      <c r="BD50" s="65"/>
      <c r="BE50" s="65"/>
      <c r="BF50" s="121" t="str">
        <f t="shared" si="118"/>
        <v>Afectat sau NU?</v>
      </c>
      <c r="BG50" s="117" t="str">
        <f t="shared" si="119"/>
        <v>-</v>
      </c>
      <c r="BH50" s="118" t="str">
        <f t="shared" si="120"/>
        <v>-</v>
      </c>
      <c r="BI50" s="122" t="str">
        <f t="shared" si="121"/>
        <v>Afectat sau NU?</v>
      </c>
      <c r="BJ50" s="117" t="str">
        <f t="shared" si="122"/>
        <v>-</v>
      </c>
      <c r="BK50" s="120" t="str">
        <f t="shared" si="123"/>
        <v>-</v>
      </c>
      <c r="BL50" s="121" t="str">
        <f t="shared" si="124"/>
        <v>Afectat sau NU?</v>
      </c>
      <c r="BM50" s="117" t="str">
        <f t="shared" si="125"/>
        <v>-</v>
      </c>
      <c r="BN50" s="118" t="str">
        <f t="shared" si="126"/>
        <v>-</v>
      </c>
    </row>
    <row r="51" spans="1:66" s="10" customFormat="1" ht="15" thickBot="1" x14ac:dyDescent="0.3">
      <c r="A51" s="186">
        <f t="shared" si="36"/>
        <v>36</v>
      </c>
      <c r="B51" s="187" t="s">
        <v>88</v>
      </c>
      <c r="C51" s="125" t="s">
        <v>167</v>
      </c>
      <c r="D51" s="126" t="s">
        <v>168</v>
      </c>
      <c r="E51" s="187">
        <v>144063</v>
      </c>
      <c r="F51" s="187" t="s">
        <v>97</v>
      </c>
      <c r="G51" s="187" t="s">
        <v>87</v>
      </c>
      <c r="H51" s="189">
        <v>453138.85</v>
      </c>
      <c r="I51" s="189">
        <v>469627.97</v>
      </c>
      <c r="J51" s="189">
        <v>453138.85</v>
      </c>
      <c r="K51" s="189">
        <v>469627.97</v>
      </c>
      <c r="L51" s="187" t="s">
        <v>88</v>
      </c>
      <c r="M51" s="187" t="s">
        <v>88</v>
      </c>
      <c r="N51" s="187" t="s">
        <v>102</v>
      </c>
      <c r="O51" s="187" t="s">
        <v>97</v>
      </c>
      <c r="P51" s="187" t="s">
        <v>88</v>
      </c>
      <c r="Q51" s="187" t="s">
        <v>88</v>
      </c>
      <c r="R51" s="187" t="s">
        <v>88</v>
      </c>
      <c r="S51" s="187" t="s">
        <v>88</v>
      </c>
      <c r="T51" s="187" t="s">
        <v>90</v>
      </c>
      <c r="U51" s="187"/>
      <c r="V51" s="187" t="s">
        <v>91</v>
      </c>
      <c r="W51" s="128" t="s">
        <v>196</v>
      </c>
      <c r="X51" s="113"/>
      <c r="Y51" s="112"/>
      <c r="Z51" s="113"/>
      <c r="AA51" s="112"/>
      <c r="AB51" s="125" t="s">
        <v>71</v>
      </c>
      <c r="AC51" s="187"/>
      <c r="AD51" s="191"/>
      <c r="AE51" s="210"/>
      <c r="AF51" s="211"/>
      <c r="AG51" s="212"/>
      <c r="AH51" s="211"/>
      <c r="AI51" s="212"/>
      <c r="AJ51" s="211"/>
      <c r="AK51" s="212"/>
      <c r="AL51" s="211"/>
      <c r="AM51" s="213"/>
      <c r="AN51" s="213"/>
      <c r="AO51" s="213"/>
      <c r="AP51" s="134" t="s">
        <v>201</v>
      </c>
      <c r="AQ51" s="78"/>
      <c r="AR51" s="116" t="str">
        <f t="shared" ref="AR51" si="127">IF(B51="X",IF(AN51="","Afectat sau NU?",IF(AN51="DA",IF(((AK51+AL51)-(AE51+AF51))*24&lt;-720,"Neinformat",((AK51+AL51)-(AE51+AF51))*24),"Nu a fost afectat producator/consumator")),"")</f>
        <v/>
      </c>
      <c r="AS51" s="117" t="str">
        <f t="shared" ref="AS51" si="128">IF(B51="X",IF(AN51="DA",IF(AR51&lt;6,LEN(TRIM(V51))-LEN(SUBSTITUTE(V51,CHAR(44),""))+1,0),"-"),"")</f>
        <v/>
      </c>
      <c r="AT51" s="118" t="str">
        <f t="shared" ref="AT51" si="129">IF(B51="X",IF(AN51="DA",LEN(TRIM(V51))-LEN(SUBSTITUTE(V51,CHAR(44),""))+1,"-"),"")</f>
        <v/>
      </c>
      <c r="AU51" s="119" t="str">
        <f t="shared" ref="AU51" si="130">IF(B51="X",IF(AN51="","Afectat sau NU?",IF(AN51="DA",IF(((AI51+AJ51)-(AE51+AF51))*24&lt;-720,"Neinformat",((AI51+AJ51)-(AE51+AF51))*24),"Nu a fost afectat producator/consumator")),"")</f>
        <v/>
      </c>
      <c r="AV51" s="117" t="str">
        <f t="shared" ref="AV51" si="131">IF(B51="X",IF(AN51="DA",IF(AU51&lt;6,LEN(TRIM(U51))-LEN(SUBSTITUTE(U51,CHAR(44),""))+1,0),"-"),"")</f>
        <v/>
      </c>
      <c r="AW51" s="120" t="str">
        <f t="shared" ref="AW51" si="132">IF(B51="X",IF(AN51="DA",LEN(TRIM(U51))-LEN(SUBSTITUTE(U51,CHAR(44),""))+1,"-"),"")</f>
        <v/>
      </c>
      <c r="AX51" s="116" t="str">
        <f t="shared" ref="AX51" si="133">IF(B51="X",IF(AN51="","Afectat sau NU?",IF(AN51="DA",((AG51+AH51)-(AE51+AF51))*24,"Nu a fost afectat producator/consumator")),"")</f>
        <v/>
      </c>
      <c r="AY51" s="117" t="str">
        <f t="shared" ref="AY51" si="134">IF(B51="X",IF(AN51="DA",IF(AX51&gt;24,IF(BA51="NU",0,LEN(TRIM(V51))-LEN(SUBSTITUTE(V51,CHAR(44),""))+1),0),"-"),"")</f>
        <v/>
      </c>
      <c r="AZ51" s="118" t="str">
        <f t="shared" ref="AZ51" si="135">IF(B51="X",IF(AN51="DA",IF(AX51&gt;24,LEN(TRIM(V51))-LEN(SUBSTITUTE(V51,CHAR(44),""))+1,0),"-"),"")</f>
        <v/>
      </c>
      <c r="BA51" s="65"/>
      <c r="BB51" s="65"/>
      <c r="BC51" s="65"/>
      <c r="BD51" s="65"/>
      <c r="BE51" s="65"/>
      <c r="BF51" s="121" t="str">
        <f t="shared" ref="BF51" si="136">IF(C51="X",IF(AN51="","Afectat sau NU?",IF(AN51="DA",IF(AK51="","Neinformat",NETWORKDAYS(AK51+AL51,AE51+AF51,$BS$2:$BS$14)-2),"Nu a fost afectat producator/consumator")),"")</f>
        <v>Afectat sau NU?</v>
      </c>
      <c r="BG51" s="117" t="str">
        <f t="shared" ref="BG51" si="137">IF(C51="X",IF(AN51="DA",IF(AND(BF51&gt;=5,AK51&lt;&gt;""),LEN(TRIM(V51))-LEN(SUBSTITUTE(V51,CHAR(44),""))+1,0),"-"),"")</f>
        <v>-</v>
      </c>
      <c r="BH51" s="118" t="str">
        <f t="shared" ref="BH51" si="138">IF(C51="X",IF(AN51="DA",LEN(TRIM(V51))-LEN(SUBSTITUTE(V51,CHAR(44),""))+1,"-"),"")</f>
        <v>-</v>
      </c>
      <c r="BI51" s="122" t="str">
        <f t="shared" ref="BI51" si="139">IF(C51="X",IF(AN51="","Afectat sau NU?",IF(AN51="DA",IF(AI51="","Neinformat",NETWORKDAYS(AI51+AJ51,AE51+AF51,$BS$2:$BS$14)-2),"Nu a fost afectat producator/consumator")),"")</f>
        <v>Afectat sau NU?</v>
      </c>
      <c r="BJ51" s="117" t="str">
        <f t="shared" ref="BJ51" si="140">IF(C51="X",IF(AN51="DA",IF(AND(BI51&gt;=5,AI51&lt;&gt;""),LEN(TRIM(U51))-LEN(SUBSTITUTE(U51,CHAR(44),""))+1,0),"-"),"")</f>
        <v>-</v>
      </c>
      <c r="BK51" s="120" t="str">
        <f t="shared" ref="BK51" si="141">IF(C51="X",IF(AN51="DA",LEN(TRIM(U51))-LEN(SUBSTITUTE(U51,CHAR(44),""))+1,"-"),"")</f>
        <v>-</v>
      </c>
      <c r="BL51" s="121" t="str">
        <f t="shared" ref="BL51" si="142">IF(C51="X",IF(AN51="","Afectat sau NU?",IF(AN51="DA",((AG51+AH51)-(Z51+AA51))*24,"Nu a fost afectat producator/consumator")),"")</f>
        <v>Afectat sau NU?</v>
      </c>
      <c r="BM51" s="117" t="str">
        <f t="shared" ref="BM51" si="143">IF(C51="X",IF(AN51&lt;&gt;"DA","-",IF(AND(AN51="DA",BL51&lt;=0),LEN(TRIM(V51))-LEN(SUBSTITUTE(V51,CHAR(44),""))+1+LEN(TRIM(U51))-LEN(SUBSTITUTE(U51,CHAR(44),""))+1,0)),"")</f>
        <v>-</v>
      </c>
      <c r="BN51" s="118" t="str">
        <f t="shared" ref="BN51" si="144">IF(C51="X",IF(AN51="DA",LEN(TRIM(V51))-LEN(SUBSTITUTE(V51,CHAR(44),""))+1+LEN(TRIM(U51))-LEN(SUBSTITUTE(U51,CHAR(44),""))+1,"-"),"")</f>
        <v>-</v>
      </c>
    </row>
    <row r="52" spans="1:66" s="10" customFormat="1" ht="15" thickBot="1" x14ac:dyDescent="0.3">
      <c r="A52" s="186">
        <f t="shared" si="36"/>
        <v>37</v>
      </c>
      <c r="B52" s="187" t="s">
        <v>88</v>
      </c>
      <c r="C52" s="125" t="s">
        <v>167</v>
      </c>
      <c r="D52" s="126" t="s">
        <v>169</v>
      </c>
      <c r="E52" s="187">
        <v>144090</v>
      </c>
      <c r="F52" s="187" t="s">
        <v>106</v>
      </c>
      <c r="G52" s="187" t="s">
        <v>87</v>
      </c>
      <c r="H52" s="189">
        <v>451489.67</v>
      </c>
      <c r="I52" s="189">
        <v>466968.99</v>
      </c>
      <c r="J52" s="189">
        <v>451489.67</v>
      </c>
      <c r="K52" s="189">
        <v>466968.99</v>
      </c>
      <c r="L52" s="187" t="s">
        <v>88</v>
      </c>
      <c r="M52" s="187" t="s">
        <v>88</v>
      </c>
      <c r="N52" s="187" t="s">
        <v>107</v>
      </c>
      <c r="O52" s="187" t="s">
        <v>106</v>
      </c>
      <c r="P52" s="187" t="s">
        <v>88</v>
      </c>
      <c r="Q52" s="187" t="s">
        <v>88</v>
      </c>
      <c r="R52" s="187" t="s">
        <v>88</v>
      </c>
      <c r="S52" s="187" t="s">
        <v>88</v>
      </c>
      <c r="T52" s="187" t="s">
        <v>90</v>
      </c>
      <c r="U52" s="187"/>
      <c r="V52" s="187" t="s">
        <v>91</v>
      </c>
      <c r="W52" s="128" t="s">
        <v>196</v>
      </c>
      <c r="X52" s="113"/>
      <c r="Y52" s="112"/>
      <c r="Z52" s="113"/>
      <c r="AA52" s="112"/>
      <c r="AB52" s="125" t="s">
        <v>71</v>
      </c>
      <c r="AC52" s="187"/>
      <c r="AD52" s="191"/>
      <c r="AE52" s="210"/>
      <c r="AF52" s="211"/>
      <c r="AG52" s="212"/>
      <c r="AH52" s="211"/>
      <c r="AI52" s="212"/>
      <c r="AJ52" s="211"/>
      <c r="AK52" s="212"/>
      <c r="AL52" s="211"/>
      <c r="AM52" s="213"/>
      <c r="AN52" s="213"/>
      <c r="AO52" s="213"/>
      <c r="AP52" s="134" t="s">
        <v>201</v>
      </c>
      <c r="AQ52" s="78"/>
      <c r="AR52" s="116" t="str">
        <f t="shared" ref="AR52:AR61" si="145">IF(B52="X",IF(AN52="","Afectat sau NU?",IF(AN52="DA",IF(((AK52+AL52)-(AE52+AF52))*24&lt;-720,"Neinformat",((AK52+AL52)-(AE52+AF52))*24),"Nu a fost afectat producator/consumator")),"")</f>
        <v/>
      </c>
      <c r="AS52" s="117" t="str">
        <f t="shared" ref="AS52:AS61" si="146">IF(B52="X",IF(AN52="DA",IF(AR52&lt;6,LEN(TRIM(V52))-LEN(SUBSTITUTE(V52,CHAR(44),""))+1,0),"-"),"")</f>
        <v/>
      </c>
      <c r="AT52" s="118" t="str">
        <f t="shared" ref="AT52:AT61" si="147">IF(B52="X",IF(AN52="DA",LEN(TRIM(V52))-LEN(SUBSTITUTE(V52,CHAR(44),""))+1,"-"),"")</f>
        <v/>
      </c>
      <c r="AU52" s="119" t="str">
        <f t="shared" ref="AU52:AU61" si="148">IF(B52="X",IF(AN52="","Afectat sau NU?",IF(AN52="DA",IF(((AI52+AJ52)-(AE52+AF52))*24&lt;-720,"Neinformat",((AI52+AJ52)-(AE52+AF52))*24),"Nu a fost afectat producator/consumator")),"")</f>
        <v/>
      </c>
      <c r="AV52" s="117" t="str">
        <f t="shared" ref="AV52:AV61" si="149">IF(B52="X",IF(AN52="DA",IF(AU52&lt;6,LEN(TRIM(U52))-LEN(SUBSTITUTE(U52,CHAR(44),""))+1,0),"-"),"")</f>
        <v/>
      </c>
      <c r="AW52" s="120" t="str">
        <f t="shared" ref="AW52:AW61" si="150">IF(B52="X",IF(AN52="DA",LEN(TRIM(U52))-LEN(SUBSTITUTE(U52,CHAR(44),""))+1,"-"),"")</f>
        <v/>
      </c>
      <c r="AX52" s="116" t="str">
        <f t="shared" ref="AX52:AX61" si="151">IF(B52="X",IF(AN52="","Afectat sau NU?",IF(AN52="DA",((AG52+AH52)-(AE52+AF52))*24,"Nu a fost afectat producator/consumator")),"")</f>
        <v/>
      </c>
      <c r="AY52" s="117" t="str">
        <f t="shared" ref="AY52:AY61" si="152">IF(B52="X",IF(AN52="DA",IF(AX52&gt;24,IF(BA52="NU",0,LEN(TRIM(V52))-LEN(SUBSTITUTE(V52,CHAR(44),""))+1),0),"-"),"")</f>
        <v/>
      </c>
      <c r="AZ52" s="118" t="str">
        <f t="shared" ref="AZ52:AZ61" si="153">IF(B52="X",IF(AN52="DA",IF(AX52&gt;24,LEN(TRIM(V52))-LEN(SUBSTITUTE(V52,CHAR(44),""))+1,0),"-"),"")</f>
        <v/>
      </c>
      <c r="BA52" s="65"/>
      <c r="BB52" s="65"/>
      <c r="BC52" s="65"/>
      <c r="BD52" s="65"/>
      <c r="BE52" s="65"/>
      <c r="BF52" s="121" t="str">
        <f t="shared" ref="BF52:BF61" si="154">IF(C52="X",IF(AN52="","Afectat sau NU?",IF(AN52="DA",IF(AK52="","Neinformat",NETWORKDAYS(AK52+AL52,AE52+AF52,$BS$2:$BS$14)-2),"Nu a fost afectat producator/consumator")),"")</f>
        <v>Afectat sau NU?</v>
      </c>
      <c r="BG52" s="117" t="str">
        <f t="shared" ref="BG52:BG61" si="155">IF(C52="X",IF(AN52="DA",IF(AND(BF52&gt;=5,AK52&lt;&gt;""),LEN(TRIM(V52))-LEN(SUBSTITUTE(V52,CHAR(44),""))+1,0),"-"),"")</f>
        <v>-</v>
      </c>
      <c r="BH52" s="118" t="str">
        <f t="shared" ref="BH52:BH61" si="156">IF(C52="X",IF(AN52="DA",LEN(TRIM(V52))-LEN(SUBSTITUTE(V52,CHAR(44),""))+1,"-"),"")</f>
        <v>-</v>
      </c>
      <c r="BI52" s="122" t="str">
        <f t="shared" ref="BI52:BI61" si="157">IF(C52="X",IF(AN52="","Afectat sau NU?",IF(AN52="DA",IF(AI52="","Neinformat",NETWORKDAYS(AI52+AJ52,AE52+AF52,$BS$2:$BS$14)-2),"Nu a fost afectat producator/consumator")),"")</f>
        <v>Afectat sau NU?</v>
      </c>
      <c r="BJ52" s="117" t="str">
        <f t="shared" ref="BJ52:BJ61" si="158">IF(C52="X",IF(AN52="DA",IF(AND(BI52&gt;=5,AI52&lt;&gt;""),LEN(TRIM(U52))-LEN(SUBSTITUTE(U52,CHAR(44),""))+1,0),"-"),"")</f>
        <v>-</v>
      </c>
      <c r="BK52" s="120" t="str">
        <f t="shared" ref="BK52:BK61" si="159">IF(C52="X",IF(AN52="DA",LEN(TRIM(U52))-LEN(SUBSTITUTE(U52,CHAR(44),""))+1,"-"),"")</f>
        <v>-</v>
      </c>
      <c r="BL52" s="121" t="str">
        <f t="shared" ref="BL52:BL61" si="160">IF(C52="X",IF(AN52="","Afectat sau NU?",IF(AN52="DA",((AG52+AH52)-(Z52+AA52))*24,"Nu a fost afectat producator/consumator")),"")</f>
        <v>Afectat sau NU?</v>
      </c>
      <c r="BM52" s="117" t="str">
        <f t="shared" ref="BM52:BM61" si="161">IF(C52="X",IF(AN52&lt;&gt;"DA","-",IF(AND(AN52="DA",BL52&lt;=0),LEN(TRIM(V52))-LEN(SUBSTITUTE(V52,CHAR(44),""))+1+LEN(TRIM(U52))-LEN(SUBSTITUTE(U52,CHAR(44),""))+1,0)),"")</f>
        <v>-</v>
      </c>
      <c r="BN52" s="118" t="str">
        <f t="shared" ref="BN52:BN61" si="162">IF(C52="X",IF(AN52="DA",LEN(TRIM(V52))-LEN(SUBSTITUTE(V52,CHAR(44),""))+1+LEN(TRIM(U52))-LEN(SUBSTITUTE(U52,CHAR(44),""))+1,"-"),"")</f>
        <v>-</v>
      </c>
    </row>
    <row r="53" spans="1:66" s="10" customFormat="1" ht="15" thickBot="1" x14ac:dyDescent="0.3">
      <c r="A53" s="186">
        <f t="shared" si="36"/>
        <v>38</v>
      </c>
      <c r="B53" s="187" t="s">
        <v>88</v>
      </c>
      <c r="C53" s="125" t="s">
        <v>167</v>
      </c>
      <c r="D53" s="126" t="s">
        <v>170</v>
      </c>
      <c r="E53" s="187">
        <v>145818</v>
      </c>
      <c r="F53" s="187" t="s">
        <v>171</v>
      </c>
      <c r="G53" s="187" t="s">
        <v>87</v>
      </c>
      <c r="H53" s="189">
        <v>425238.47</v>
      </c>
      <c r="I53" s="189">
        <v>479734.58</v>
      </c>
      <c r="J53" s="189">
        <v>425238.47</v>
      </c>
      <c r="K53" s="189">
        <v>479734.58</v>
      </c>
      <c r="L53" s="187" t="s">
        <v>88</v>
      </c>
      <c r="M53" s="187" t="s">
        <v>88</v>
      </c>
      <c r="N53" s="187" t="s">
        <v>172</v>
      </c>
      <c r="O53" s="187" t="s">
        <v>171</v>
      </c>
      <c r="P53" s="187" t="s">
        <v>88</v>
      </c>
      <c r="Q53" s="187" t="s">
        <v>88</v>
      </c>
      <c r="R53" s="187" t="s">
        <v>88</v>
      </c>
      <c r="S53" s="187" t="s">
        <v>88</v>
      </c>
      <c r="T53" s="187" t="s">
        <v>90</v>
      </c>
      <c r="U53" s="187"/>
      <c r="V53" s="187" t="s">
        <v>91</v>
      </c>
      <c r="W53" s="128" t="s">
        <v>197</v>
      </c>
      <c r="X53" s="113"/>
      <c r="Y53" s="112"/>
      <c r="Z53" s="113"/>
      <c r="AA53" s="112"/>
      <c r="AB53" s="125" t="s">
        <v>71</v>
      </c>
      <c r="AC53" s="187"/>
      <c r="AD53" s="191"/>
      <c r="AE53" s="210"/>
      <c r="AF53" s="211"/>
      <c r="AG53" s="212"/>
      <c r="AH53" s="211"/>
      <c r="AI53" s="212"/>
      <c r="AJ53" s="211"/>
      <c r="AK53" s="212"/>
      <c r="AL53" s="211"/>
      <c r="AM53" s="213"/>
      <c r="AN53" s="213"/>
      <c r="AO53" s="213"/>
      <c r="AP53" s="134" t="s">
        <v>201</v>
      </c>
      <c r="AQ53" s="78"/>
      <c r="AR53" s="116" t="str">
        <f t="shared" si="145"/>
        <v/>
      </c>
      <c r="AS53" s="117" t="str">
        <f t="shared" si="146"/>
        <v/>
      </c>
      <c r="AT53" s="118" t="str">
        <f t="shared" si="147"/>
        <v/>
      </c>
      <c r="AU53" s="119" t="str">
        <f t="shared" si="148"/>
        <v/>
      </c>
      <c r="AV53" s="117" t="str">
        <f t="shared" si="149"/>
        <v/>
      </c>
      <c r="AW53" s="120" t="str">
        <f t="shared" si="150"/>
        <v/>
      </c>
      <c r="AX53" s="116" t="str">
        <f t="shared" si="151"/>
        <v/>
      </c>
      <c r="AY53" s="117" t="str">
        <f t="shared" si="152"/>
        <v/>
      </c>
      <c r="AZ53" s="118" t="str">
        <f t="shared" si="153"/>
        <v/>
      </c>
      <c r="BA53" s="65"/>
      <c r="BB53" s="65"/>
      <c r="BC53" s="65"/>
      <c r="BD53" s="65"/>
      <c r="BE53" s="65"/>
      <c r="BF53" s="121" t="str">
        <f t="shared" si="154"/>
        <v>Afectat sau NU?</v>
      </c>
      <c r="BG53" s="117" t="str">
        <f t="shared" si="155"/>
        <v>-</v>
      </c>
      <c r="BH53" s="118" t="str">
        <f t="shared" si="156"/>
        <v>-</v>
      </c>
      <c r="BI53" s="122" t="str">
        <f t="shared" si="157"/>
        <v>Afectat sau NU?</v>
      </c>
      <c r="BJ53" s="117" t="str">
        <f t="shared" si="158"/>
        <v>-</v>
      </c>
      <c r="BK53" s="120" t="str">
        <f t="shared" si="159"/>
        <v>-</v>
      </c>
      <c r="BL53" s="121" t="str">
        <f t="shared" si="160"/>
        <v>Afectat sau NU?</v>
      </c>
      <c r="BM53" s="117" t="str">
        <f t="shared" si="161"/>
        <v>-</v>
      </c>
      <c r="BN53" s="118" t="str">
        <f t="shared" si="162"/>
        <v>-</v>
      </c>
    </row>
    <row r="54" spans="1:66" s="10" customFormat="1" ht="15" thickBot="1" x14ac:dyDescent="0.3">
      <c r="A54" s="186">
        <f t="shared" si="36"/>
        <v>39</v>
      </c>
      <c r="B54" s="187" t="s">
        <v>88</v>
      </c>
      <c r="C54" s="125" t="s">
        <v>167</v>
      </c>
      <c r="D54" s="126" t="s">
        <v>173</v>
      </c>
      <c r="E54" s="187">
        <v>143860</v>
      </c>
      <c r="F54" s="187" t="s">
        <v>174</v>
      </c>
      <c r="G54" s="187" t="s">
        <v>87</v>
      </c>
      <c r="H54" s="189">
        <v>427912.33</v>
      </c>
      <c r="I54" s="189">
        <v>486555.98</v>
      </c>
      <c r="J54" s="189">
        <v>427912.33</v>
      </c>
      <c r="K54" s="189">
        <v>486555.98</v>
      </c>
      <c r="L54" s="187" t="s">
        <v>88</v>
      </c>
      <c r="M54" s="187" t="s">
        <v>88</v>
      </c>
      <c r="N54" s="187" t="s">
        <v>175</v>
      </c>
      <c r="O54" s="187" t="s">
        <v>174</v>
      </c>
      <c r="P54" s="187" t="s">
        <v>88</v>
      </c>
      <c r="Q54" s="187" t="s">
        <v>88</v>
      </c>
      <c r="R54" s="187" t="s">
        <v>88</v>
      </c>
      <c r="S54" s="187" t="s">
        <v>88</v>
      </c>
      <c r="T54" s="187" t="s">
        <v>90</v>
      </c>
      <c r="U54" s="187"/>
      <c r="V54" s="187" t="s">
        <v>91</v>
      </c>
      <c r="W54" s="128" t="s">
        <v>197</v>
      </c>
      <c r="X54" s="113"/>
      <c r="Y54" s="112"/>
      <c r="Z54" s="113"/>
      <c r="AA54" s="112"/>
      <c r="AB54" s="125" t="s">
        <v>71</v>
      </c>
      <c r="AC54" s="187"/>
      <c r="AD54" s="191"/>
      <c r="AE54" s="210"/>
      <c r="AF54" s="211"/>
      <c r="AG54" s="212"/>
      <c r="AH54" s="211"/>
      <c r="AI54" s="212"/>
      <c r="AJ54" s="211"/>
      <c r="AK54" s="212"/>
      <c r="AL54" s="211"/>
      <c r="AM54" s="213"/>
      <c r="AN54" s="213"/>
      <c r="AO54" s="213"/>
      <c r="AP54" s="134" t="s">
        <v>201</v>
      </c>
      <c r="AQ54" s="78"/>
      <c r="AR54" s="116" t="str">
        <f t="shared" si="145"/>
        <v/>
      </c>
      <c r="AS54" s="117" t="str">
        <f t="shared" si="146"/>
        <v/>
      </c>
      <c r="AT54" s="118" t="str">
        <f t="shared" si="147"/>
        <v/>
      </c>
      <c r="AU54" s="119" t="str">
        <f t="shared" si="148"/>
        <v/>
      </c>
      <c r="AV54" s="117" t="str">
        <f t="shared" si="149"/>
        <v/>
      </c>
      <c r="AW54" s="120" t="str">
        <f t="shared" si="150"/>
        <v/>
      </c>
      <c r="AX54" s="116" t="str">
        <f t="shared" si="151"/>
        <v/>
      </c>
      <c r="AY54" s="117" t="str">
        <f t="shared" si="152"/>
        <v/>
      </c>
      <c r="AZ54" s="118" t="str">
        <f t="shared" si="153"/>
        <v/>
      </c>
      <c r="BA54" s="65"/>
      <c r="BB54" s="65"/>
      <c r="BC54" s="65"/>
      <c r="BD54" s="65"/>
      <c r="BE54" s="65"/>
      <c r="BF54" s="121" t="str">
        <f t="shared" si="154"/>
        <v>Afectat sau NU?</v>
      </c>
      <c r="BG54" s="117" t="str">
        <f t="shared" si="155"/>
        <v>-</v>
      </c>
      <c r="BH54" s="118" t="str">
        <f t="shared" si="156"/>
        <v>-</v>
      </c>
      <c r="BI54" s="122" t="str">
        <f t="shared" si="157"/>
        <v>Afectat sau NU?</v>
      </c>
      <c r="BJ54" s="117" t="str">
        <f t="shared" si="158"/>
        <v>-</v>
      </c>
      <c r="BK54" s="120" t="str">
        <f t="shared" si="159"/>
        <v>-</v>
      </c>
      <c r="BL54" s="121" t="str">
        <f t="shared" si="160"/>
        <v>Afectat sau NU?</v>
      </c>
      <c r="BM54" s="117" t="str">
        <f t="shared" si="161"/>
        <v>-</v>
      </c>
      <c r="BN54" s="118" t="str">
        <f t="shared" si="162"/>
        <v>-</v>
      </c>
    </row>
    <row r="55" spans="1:66" s="10" customFormat="1" ht="15" thickBot="1" x14ac:dyDescent="0.3">
      <c r="A55" s="186">
        <f t="shared" si="36"/>
        <v>40</v>
      </c>
      <c r="B55" s="187" t="s">
        <v>88</v>
      </c>
      <c r="C55" s="125" t="s">
        <v>167</v>
      </c>
      <c r="D55" s="126" t="s">
        <v>176</v>
      </c>
      <c r="E55" s="187">
        <v>145774</v>
      </c>
      <c r="F55" s="187" t="s">
        <v>177</v>
      </c>
      <c r="G55" s="187" t="s">
        <v>87</v>
      </c>
      <c r="H55" s="189">
        <v>434542.96</v>
      </c>
      <c r="I55" s="189">
        <v>483711.13</v>
      </c>
      <c r="J55" s="189">
        <v>434542.96</v>
      </c>
      <c r="K55" s="189">
        <v>483711.13</v>
      </c>
      <c r="L55" s="187" t="s">
        <v>88</v>
      </c>
      <c r="M55" s="187" t="s">
        <v>88</v>
      </c>
      <c r="N55" s="187" t="s">
        <v>178</v>
      </c>
      <c r="O55" s="187" t="s">
        <v>177</v>
      </c>
      <c r="P55" s="187" t="s">
        <v>88</v>
      </c>
      <c r="Q55" s="187" t="s">
        <v>88</v>
      </c>
      <c r="R55" s="187" t="s">
        <v>88</v>
      </c>
      <c r="S55" s="187" t="s">
        <v>88</v>
      </c>
      <c r="T55" s="187" t="s">
        <v>90</v>
      </c>
      <c r="U55" s="187"/>
      <c r="V55" s="187" t="s">
        <v>91</v>
      </c>
      <c r="W55" s="128" t="s">
        <v>198</v>
      </c>
      <c r="X55" s="113"/>
      <c r="Y55" s="112"/>
      <c r="Z55" s="113"/>
      <c r="AA55" s="112"/>
      <c r="AB55" s="125" t="s">
        <v>71</v>
      </c>
      <c r="AC55" s="187"/>
      <c r="AD55" s="191"/>
      <c r="AE55" s="210"/>
      <c r="AF55" s="211"/>
      <c r="AG55" s="212"/>
      <c r="AH55" s="211"/>
      <c r="AI55" s="212"/>
      <c r="AJ55" s="211"/>
      <c r="AK55" s="212"/>
      <c r="AL55" s="211"/>
      <c r="AM55" s="213"/>
      <c r="AN55" s="213"/>
      <c r="AO55" s="213"/>
      <c r="AP55" s="134" t="s">
        <v>201</v>
      </c>
      <c r="AQ55" s="78"/>
      <c r="AR55" s="116" t="str">
        <f t="shared" si="145"/>
        <v/>
      </c>
      <c r="AS55" s="117" t="str">
        <f t="shared" si="146"/>
        <v/>
      </c>
      <c r="AT55" s="118" t="str">
        <f t="shared" si="147"/>
        <v/>
      </c>
      <c r="AU55" s="119" t="str">
        <f t="shared" si="148"/>
        <v/>
      </c>
      <c r="AV55" s="117" t="str">
        <f t="shared" si="149"/>
        <v/>
      </c>
      <c r="AW55" s="120" t="str">
        <f t="shared" si="150"/>
        <v/>
      </c>
      <c r="AX55" s="116" t="str">
        <f t="shared" si="151"/>
        <v/>
      </c>
      <c r="AY55" s="117" t="str">
        <f t="shared" si="152"/>
        <v/>
      </c>
      <c r="AZ55" s="118" t="str">
        <f t="shared" si="153"/>
        <v/>
      </c>
      <c r="BA55" s="65"/>
      <c r="BB55" s="65"/>
      <c r="BC55" s="65"/>
      <c r="BD55" s="65"/>
      <c r="BE55" s="65"/>
      <c r="BF55" s="121" t="str">
        <f t="shared" si="154"/>
        <v>Afectat sau NU?</v>
      </c>
      <c r="BG55" s="117" t="str">
        <f t="shared" si="155"/>
        <v>-</v>
      </c>
      <c r="BH55" s="118" t="str">
        <f t="shared" si="156"/>
        <v>-</v>
      </c>
      <c r="BI55" s="122" t="str">
        <f t="shared" si="157"/>
        <v>Afectat sau NU?</v>
      </c>
      <c r="BJ55" s="117" t="str">
        <f t="shared" si="158"/>
        <v>-</v>
      </c>
      <c r="BK55" s="120" t="str">
        <f t="shared" si="159"/>
        <v>-</v>
      </c>
      <c r="BL55" s="121" t="str">
        <f t="shared" si="160"/>
        <v>Afectat sau NU?</v>
      </c>
      <c r="BM55" s="117" t="str">
        <f t="shared" si="161"/>
        <v>-</v>
      </c>
      <c r="BN55" s="118" t="str">
        <f t="shared" si="162"/>
        <v>-</v>
      </c>
    </row>
    <row r="56" spans="1:66" s="10" customFormat="1" ht="15" thickBot="1" x14ac:dyDescent="0.3">
      <c r="A56" s="186">
        <f t="shared" si="36"/>
        <v>41</v>
      </c>
      <c r="B56" s="187" t="s">
        <v>88</v>
      </c>
      <c r="C56" s="125" t="s">
        <v>167</v>
      </c>
      <c r="D56" s="126" t="s">
        <v>179</v>
      </c>
      <c r="E56" s="187">
        <v>145186</v>
      </c>
      <c r="F56" s="187" t="s">
        <v>180</v>
      </c>
      <c r="G56" s="187" t="s">
        <v>87</v>
      </c>
      <c r="H56" s="189">
        <v>455162.02</v>
      </c>
      <c r="I56" s="189">
        <v>482490.4</v>
      </c>
      <c r="J56" s="189">
        <v>455162.02</v>
      </c>
      <c r="K56" s="189">
        <v>482490.4</v>
      </c>
      <c r="L56" s="187" t="s">
        <v>88</v>
      </c>
      <c r="M56" s="187" t="s">
        <v>88</v>
      </c>
      <c r="N56" s="187" t="s">
        <v>181</v>
      </c>
      <c r="O56" s="187" t="s">
        <v>180</v>
      </c>
      <c r="P56" s="187" t="s">
        <v>88</v>
      </c>
      <c r="Q56" s="187" t="s">
        <v>88</v>
      </c>
      <c r="R56" s="187" t="s">
        <v>88</v>
      </c>
      <c r="S56" s="187" t="s">
        <v>88</v>
      </c>
      <c r="T56" s="187" t="s">
        <v>90</v>
      </c>
      <c r="U56" s="187"/>
      <c r="V56" s="187" t="s">
        <v>91</v>
      </c>
      <c r="W56" s="128" t="s">
        <v>199</v>
      </c>
      <c r="X56" s="113"/>
      <c r="Y56" s="112"/>
      <c r="Z56" s="113"/>
      <c r="AA56" s="112"/>
      <c r="AB56" s="125" t="s">
        <v>71</v>
      </c>
      <c r="AC56" s="187"/>
      <c r="AD56" s="191"/>
      <c r="AE56" s="210"/>
      <c r="AF56" s="211"/>
      <c r="AG56" s="212"/>
      <c r="AH56" s="211"/>
      <c r="AI56" s="212"/>
      <c r="AJ56" s="211"/>
      <c r="AK56" s="212"/>
      <c r="AL56" s="211"/>
      <c r="AM56" s="213"/>
      <c r="AN56" s="213"/>
      <c r="AO56" s="213"/>
      <c r="AP56" s="134" t="s">
        <v>201</v>
      </c>
      <c r="AQ56" s="78"/>
      <c r="AR56" s="116" t="str">
        <f t="shared" si="145"/>
        <v/>
      </c>
      <c r="AS56" s="117" t="str">
        <f t="shared" si="146"/>
        <v/>
      </c>
      <c r="AT56" s="118" t="str">
        <f t="shared" si="147"/>
        <v/>
      </c>
      <c r="AU56" s="119" t="str">
        <f t="shared" si="148"/>
        <v/>
      </c>
      <c r="AV56" s="117" t="str">
        <f t="shared" si="149"/>
        <v/>
      </c>
      <c r="AW56" s="120" t="str">
        <f t="shared" si="150"/>
        <v/>
      </c>
      <c r="AX56" s="116" t="str">
        <f t="shared" si="151"/>
        <v/>
      </c>
      <c r="AY56" s="117" t="str">
        <f t="shared" si="152"/>
        <v/>
      </c>
      <c r="AZ56" s="118" t="str">
        <f t="shared" si="153"/>
        <v/>
      </c>
      <c r="BA56" s="65"/>
      <c r="BB56" s="65"/>
      <c r="BC56" s="65"/>
      <c r="BD56" s="65"/>
      <c r="BE56" s="65"/>
      <c r="BF56" s="121" t="str">
        <f t="shared" si="154"/>
        <v>Afectat sau NU?</v>
      </c>
      <c r="BG56" s="117" t="str">
        <f t="shared" si="155"/>
        <v>-</v>
      </c>
      <c r="BH56" s="118" t="str">
        <f t="shared" si="156"/>
        <v>-</v>
      </c>
      <c r="BI56" s="122" t="str">
        <f t="shared" si="157"/>
        <v>Afectat sau NU?</v>
      </c>
      <c r="BJ56" s="117" t="str">
        <f t="shared" si="158"/>
        <v>-</v>
      </c>
      <c r="BK56" s="120" t="str">
        <f t="shared" si="159"/>
        <v>-</v>
      </c>
      <c r="BL56" s="121" t="str">
        <f t="shared" si="160"/>
        <v>Afectat sau NU?</v>
      </c>
      <c r="BM56" s="117" t="str">
        <f t="shared" si="161"/>
        <v>-</v>
      </c>
      <c r="BN56" s="118" t="str">
        <f t="shared" si="162"/>
        <v>-</v>
      </c>
    </row>
    <row r="57" spans="1:66" s="10" customFormat="1" ht="15" thickBot="1" x14ac:dyDescent="0.3">
      <c r="A57" s="186">
        <f t="shared" si="36"/>
        <v>42</v>
      </c>
      <c r="B57" s="187" t="s">
        <v>88</v>
      </c>
      <c r="C57" s="125" t="s">
        <v>167</v>
      </c>
      <c r="D57" s="126" t="s">
        <v>182</v>
      </c>
      <c r="E57" s="187">
        <v>144919</v>
      </c>
      <c r="F57" s="187" t="s">
        <v>183</v>
      </c>
      <c r="G57" s="187" t="s">
        <v>87</v>
      </c>
      <c r="H57" s="189">
        <v>462643.39</v>
      </c>
      <c r="I57" s="189">
        <v>486014.37</v>
      </c>
      <c r="J57" s="189">
        <v>462643.39</v>
      </c>
      <c r="K57" s="189">
        <v>486014.37</v>
      </c>
      <c r="L57" s="187" t="s">
        <v>88</v>
      </c>
      <c r="M57" s="187" t="s">
        <v>88</v>
      </c>
      <c r="N57" s="187" t="s">
        <v>184</v>
      </c>
      <c r="O57" s="187" t="s">
        <v>183</v>
      </c>
      <c r="P57" s="187" t="s">
        <v>88</v>
      </c>
      <c r="Q57" s="187" t="s">
        <v>88</v>
      </c>
      <c r="R57" s="187" t="s">
        <v>88</v>
      </c>
      <c r="S57" s="187" t="s">
        <v>88</v>
      </c>
      <c r="T57" s="187" t="s">
        <v>90</v>
      </c>
      <c r="U57" s="187"/>
      <c r="V57" s="187" t="s">
        <v>91</v>
      </c>
      <c r="W57" s="128" t="s">
        <v>199</v>
      </c>
      <c r="X57" s="113"/>
      <c r="Y57" s="112"/>
      <c r="Z57" s="113"/>
      <c r="AA57" s="112"/>
      <c r="AB57" s="125" t="s">
        <v>71</v>
      </c>
      <c r="AC57" s="187"/>
      <c r="AD57" s="191"/>
      <c r="AE57" s="210"/>
      <c r="AF57" s="211"/>
      <c r="AG57" s="212"/>
      <c r="AH57" s="211"/>
      <c r="AI57" s="212"/>
      <c r="AJ57" s="211"/>
      <c r="AK57" s="212"/>
      <c r="AL57" s="211"/>
      <c r="AM57" s="213"/>
      <c r="AN57" s="213"/>
      <c r="AO57" s="213"/>
      <c r="AP57" s="134" t="s">
        <v>201</v>
      </c>
      <c r="AQ57" s="78"/>
      <c r="AR57" s="116" t="str">
        <f t="shared" si="145"/>
        <v/>
      </c>
      <c r="AS57" s="117" t="str">
        <f t="shared" si="146"/>
        <v/>
      </c>
      <c r="AT57" s="118" t="str">
        <f t="shared" si="147"/>
        <v/>
      </c>
      <c r="AU57" s="119" t="str">
        <f t="shared" si="148"/>
        <v/>
      </c>
      <c r="AV57" s="117" t="str">
        <f t="shared" si="149"/>
        <v/>
      </c>
      <c r="AW57" s="120" t="str">
        <f t="shared" si="150"/>
        <v/>
      </c>
      <c r="AX57" s="116" t="str">
        <f t="shared" si="151"/>
        <v/>
      </c>
      <c r="AY57" s="117" t="str">
        <f t="shared" si="152"/>
        <v/>
      </c>
      <c r="AZ57" s="118" t="str">
        <f t="shared" si="153"/>
        <v/>
      </c>
      <c r="BA57" s="65"/>
      <c r="BB57" s="65"/>
      <c r="BC57" s="65"/>
      <c r="BD57" s="65"/>
      <c r="BE57" s="65"/>
      <c r="BF57" s="121" t="str">
        <f t="shared" si="154"/>
        <v>Afectat sau NU?</v>
      </c>
      <c r="BG57" s="117" t="str">
        <f t="shared" si="155"/>
        <v>-</v>
      </c>
      <c r="BH57" s="118" t="str">
        <f t="shared" si="156"/>
        <v>-</v>
      </c>
      <c r="BI57" s="122" t="str">
        <f t="shared" si="157"/>
        <v>Afectat sau NU?</v>
      </c>
      <c r="BJ57" s="117" t="str">
        <f t="shared" si="158"/>
        <v>-</v>
      </c>
      <c r="BK57" s="120" t="str">
        <f t="shared" si="159"/>
        <v>-</v>
      </c>
      <c r="BL57" s="121" t="str">
        <f t="shared" si="160"/>
        <v>Afectat sau NU?</v>
      </c>
      <c r="BM57" s="117" t="str">
        <f t="shared" si="161"/>
        <v>-</v>
      </c>
      <c r="BN57" s="118" t="str">
        <f t="shared" si="162"/>
        <v>-</v>
      </c>
    </row>
    <row r="58" spans="1:66" s="10" customFormat="1" ht="15" thickBot="1" x14ac:dyDescent="0.3">
      <c r="A58" s="186">
        <f t="shared" si="36"/>
        <v>43</v>
      </c>
      <c r="B58" s="187" t="s">
        <v>88</v>
      </c>
      <c r="C58" s="125" t="s">
        <v>167</v>
      </c>
      <c r="D58" s="126" t="s">
        <v>185</v>
      </c>
      <c r="E58" s="187">
        <v>144483</v>
      </c>
      <c r="F58" s="187" t="s">
        <v>186</v>
      </c>
      <c r="G58" s="187" t="s">
        <v>87</v>
      </c>
      <c r="H58" s="189">
        <v>468618.46</v>
      </c>
      <c r="I58" s="189">
        <v>494023.26</v>
      </c>
      <c r="J58" s="189">
        <v>468618.46</v>
      </c>
      <c r="K58" s="189">
        <v>494023.26</v>
      </c>
      <c r="L58" s="187" t="s">
        <v>88</v>
      </c>
      <c r="M58" s="187" t="s">
        <v>88</v>
      </c>
      <c r="N58" s="187" t="s">
        <v>187</v>
      </c>
      <c r="O58" s="187" t="s">
        <v>186</v>
      </c>
      <c r="P58" s="187" t="s">
        <v>88</v>
      </c>
      <c r="Q58" s="187" t="s">
        <v>88</v>
      </c>
      <c r="R58" s="187" t="s">
        <v>88</v>
      </c>
      <c r="S58" s="187" t="s">
        <v>88</v>
      </c>
      <c r="T58" s="187" t="s">
        <v>90</v>
      </c>
      <c r="U58" s="187"/>
      <c r="V58" s="187" t="s">
        <v>91</v>
      </c>
      <c r="W58" s="128" t="s">
        <v>200</v>
      </c>
      <c r="X58" s="113"/>
      <c r="Y58" s="112"/>
      <c r="Z58" s="113"/>
      <c r="AA58" s="112"/>
      <c r="AB58" s="125" t="s">
        <v>71</v>
      </c>
      <c r="AC58" s="187"/>
      <c r="AD58" s="191"/>
      <c r="AE58" s="210"/>
      <c r="AF58" s="211"/>
      <c r="AG58" s="212"/>
      <c r="AH58" s="211"/>
      <c r="AI58" s="212"/>
      <c r="AJ58" s="211"/>
      <c r="AK58" s="212"/>
      <c r="AL58" s="211"/>
      <c r="AM58" s="213"/>
      <c r="AN58" s="213"/>
      <c r="AO58" s="213"/>
      <c r="AP58" s="134" t="s">
        <v>201</v>
      </c>
      <c r="AQ58" s="78"/>
      <c r="AR58" s="116" t="str">
        <f t="shared" si="145"/>
        <v/>
      </c>
      <c r="AS58" s="117" t="str">
        <f t="shared" si="146"/>
        <v/>
      </c>
      <c r="AT58" s="118" t="str">
        <f t="shared" si="147"/>
        <v/>
      </c>
      <c r="AU58" s="119" t="str">
        <f t="shared" si="148"/>
        <v/>
      </c>
      <c r="AV58" s="117" t="str">
        <f t="shared" si="149"/>
        <v/>
      </c>
      <c r="AW58" s="120" t="str">
        <f t="shared" si="150"/>
        <v/>
      </c>
      <c r="AX58" s="116" t="str">
        <f t="shared" si="151"/>
        <v/>
      </c>
      <c r="AY58" s="117" t="str">
        <f t="shared" si="152"/>
        <v/>
      </c>
      <c r="AZ58" s="118" t="str">
        <f t="shared" si="153"/>
        <v/>
      </c>
      <c r="BA58" s="65"/>
      <c r="BB58" s="65"/>
      <c r="BC58" s="65"/>
      <c r="BD58" s="65"/>
      <c r="BE58" s="65"/>
      <c r="BF58" s="121" t="str">
        <f t="shared" si="154"/>
        <v>Afectat sau NU?</v>
      </c>
      <c r="BG58" s="117" t="str">
        <f t="shared" si="155"/>
        <v>-</v>
      </c>
      <c r="BH58" s="118" t="str">
        <f t="shared" si="156"/>
        <v>-</v>
      </c>
      <c r="BI58" s="122" t="str">
        <f t="shared" si="157"/>
        <v>Afectat sau NU?</v>
      </c>
      <c r="BJ58" s="117" t="str">
        <f t="shared" si="158"/>
        <v>-</v>
      </c>
      <c r="BK58" s="120" t="str">
        <f t="shared" si="159"/>
        <v>-</v>
      </c>
      <c r="BL58" s="121" t="str">
        <f t="shared" si="160"/>
        <v>Afectat sau NU?</v>
      </c>
      <c r="BM58" s="117" t="str">
        <f t="shared" si="161"/>
        <v>-</v>
      </c>
      <c r="BN58" s="118" t="str">
        <f t="shared" si="162"/>
        <v>-</v>
      </c>
    </row>
    <row r="59" spans="1:66" s="10" customFormat="1" ht="15" thickBot="1" x14ac:dyDescent="0.3">
      <c r="A59" s="186">
        <f t="shared" si="36"/>
        <v>44</v>
      </c>
      <c r="B59" s="187" t="s">
        <v>88</v>
      </c>
      <c r="C59" s="125" t="s">
        <v>167</v>
      </c>
      <c r="D59" s="126" t="s">
        <v>188</v>
      </c>
      <c r="E59" s="187">
        <v>145364</v>
      </c>
      <c r="F59" s="187" t="s">
        <v>108</v>
      </c>
      <c r="G59" s="187" t="s">
        <v>87</v>
      </c>
      <c r="H59" s="189">
        <v>448491.14</v>
      </c>
      <c r="I59" s="189">
        <v>465243.62</v>
      </c>
      <c r="J59" s="189">
        <v>448491.14</v>
      </c>
      <c r="K59" s="189">
        <v>465243.62</v>
      </c>
      <c r="L59" s="187" t="s">
        <v>88</v>
      </c>
      <c r="M59" s="187" t="s">
        <v>88</v>
      </c>
      <c r="N59" s="187" t="s">
        <v>109</v>
      </c>
      <c r="O59" s="187" t="s">
        <v>108</v>
      </c>
      <c r="P59" s="187" t="s">
        <v>88</v>
      </c>
      <c r="Q59" s="187" t="s">
        <v>88</v>
      </c>
      <c r="R59" s="187" t="s">
        <v>88</v>
      </c>
      <c r="S59" s="187" t="s">
        <v>88</v>
      </c>
      <c r="T59" s="187" t="s">
        <v>90</v>
      </c>
      <c r="U59" s="187"/>
      <c r="V59" s="187" t="s">
        <v>91</v>
      </c>
      <c r="W59" s="128" t="s">
        <v>200</v>
      </c>
      <c r="X59" s="113"/>
      <c r="Y59" s="112"/>
      <c r="Z59" s="113"/>
      <c r="AA59" s="112"/>
      <c r="AB59" s="125" t="s">
        <v>71</v>
      </c>
      <c r="AC59" s="187"/>
      <c r="AD59" s="191"/>
      <c r="AE59" s="210"/>
      <c r="AF59" s="211"/>
      <c r="AG59" s="212"/>
      <c r="AH59" s="211"/>
      <c r="AI59" s="212"/>
      <c r="AJ59" s="211"/>
      <c r="AK59" s="212"/>
      <c r="AL59" s="211"/>
      <c r="AM59" s="213"/>
      <c r="AN59" s="213"/>
      <c r="AO59" s="213"/>
      <c r="AP59" s="134" t="s">
        <v>201</v>
      </c>
      <c r="AQ59" s="78"/>
      <c r="AR59" s="116" t="str">
        <f t="shared" si="145"/>
        <v/>
      </c>
      <c r="AS59" s="117" t="str">
        <f t="shared" si="146"/>
        <v/>
      </c>
      <c r="AT59" s="118" t="str">
        <f t="shared" si="147"/>
        <v/>
      </c>
      <c r="AU59" s="119" t="str">
        <f t="shared" si="148"/>
        <v/>
      </c>
      <c r="AV59" s="117" t="str">
        <f t="shared" si="149"/>
        <v/>
      </c>
      <c r="AW59" s="120" t="str">
        <f t="shared" si="150"/>
        <v/>
      </c>
      <c r="AX59" s="116" t="str">
        <f t="shared" si="151"/>
        <v/>
      </c>
      <c r="AY59" s="117" t="str">
        <f t="shared" si="152"/>
        <v/>
      </c>
      <c r="AZ59" s="118" t="str">
        <f t="shared" si="153"/>
        <v/>
      </c>
      <c r="BA59" s="65"/>
      <c r="BB59" s="65"/>
      <c r="BC59" s="65"/>
      <c r="BD59" s="65"/>
      <c r="BE59" s="65"/>
      <c r="BF59" s="121" t="str">
        <f t="shared" si="154"/>
        <v>Afectat sau NU?</v>
      </c>
      <c r="BG59" s="117" t="str">
        <f t="shared" si="155"/>
        <v>-</v>
      </c>
      <c r="BH59" s="118" t="str">
        <f t="shared" si="156"/>
        <v>-</v>
      </c>
      <c r="BI59" s="122" t="str">
        <f t="shared" si="157"/>
        <v>Afectat sau NU?</v>
      </c>
      <c r="BJ59" s="117" t="str">
        <f t="shared" si="158"/>
        <v>-</v>
      </c>
      <c r="BK59" s="120" t="str">
        <f t="shared" si="159"/>
        <v>-</v>
      </c>
      <c r="BL59" s="121" t="str">
        <f t="shared" si="160"/>
        <v>Afectat sau NU?</v>
      </c>
      <c r="BM59" s="117" t="str">
        <f t="shared" si="161"/>
        <v>-</v>
      </c>
      <c r="BN59" s="118" t="str">
        <f t="shared" si="162"/>
        <v>-</v>
      </c>
    </row>
    <row r="60" spans="1:66" s="10" customFormat="1" ht="29.25" thickBot="1" x14ac:dyDescent="0.3">
      <c r="A60" s="186">
        <f t="shared" si="36"/>
        <v>45</v>
      </c>
      <c r="B60" s="187" t="s">
        <v>88</v>
      </c>
      <c r="C60" s="125" t="s">
        <v>167</v>
      </c>
      <c r="D60" s="126" t="s">
        <v>189</v>
      </c>
      <c r="E60" s="187">
        <v>41845</v>
      </c>
      <c r="F60" s="187" t="s">
        <v>190</v>
      </c>
      <c r="G60" s="187" t="s">
        <v>80</v>
      </c>
      <c r="H60" s="189">
        <v>511691.09</v>
      </c>
      <c r="I60" s="189">
        <v>477821.71</v>
      </c>
      <c r="J60" s="189">
        <v>511691.09</v>
      </c>
      <c r="K60" s="189">
        <v>477821.71</v>
      </c>
      <c r="L60" s="187" t="s">
        <v>88</v>
      </c>
      <c r="M60" s="187" t="s">
        <v>88</v>
      </c>
      <c r="N60" s="187" t="s">
        <v>191</v>
      </c>
      <c r="O60" s="187" t="s">
        <v>190</v>
      </c>
      <c r="P60" s="187" t="s">
        <v>88</v>
      </c>
      <c r="Q60" s="187" t="s">
        <v>88</v>
      </c>
      <c r="R60" s="187" t="s">
        <v>88</v>
      </c>
      <c r="S60" s="187" t="s">
        <v>88</v>
      </c>
      <c r="T60" s="187" t="s">
        <v>90</v>
      </c>
      <c r="U60" s="187"/>
      <c r="V60" s="187" t="s">
        <v>133</v>
      </c>
      <c r="W60" s="128" t="s">
        <v>196</v>
      </c>
      <c r="X60" s="113"/>
      <c r="Y60" s="112"/>
      <c r="Z60" s="113"/>
      <c r="AA60" s="112"/>
      <c r="AB60" s="125" t="s">
        <v>71</v>
      </c>
      <c r="AC60" s="187"/>
      <c r="AD60" s="191"/>
      <c r="AE60" s="210"/>
      <c r="AF60" s="211"/>
      <c r="AG60" s="212"/>
      <c r="AH60" s="211"/>
      <c r="AI60" s="212"/>
      <c r="AJ60" s="211"/>
      <c r="AK60" s="212"/>
      <c r="AL60" s="211"/>
      <c r="AM60" s="213"/>
      <c r="AN60" s="213"/>
      <c r="AO60" s="213"/>
      <c r="AP60" s="134" t="s">
        <v>201</v>
      </c>
      <c r="AQ60" s="78"/>
      <c r="AR60" s="116" t="str">
        <f t="shared" si="145"/>
        <v/>
      </c>
      <c r="AS60" s="117" t="str">
        <f t="shared" si="146"/>
        <v/>
      </c>
      <c r="AT60" s="118" t="str">
        <f t="shared" si="147"/>
        <v/>
      </c>
      <c r="AU60" s="119" t="str">
        <f t="shared" si="148"/>
        <v/>
      </c>
      <c r="AV60" s="117" t="str">
        <f t="shared" si="149"/>
        <v/>
      </c>
      <c r="AW60" s="120" t="str">
        <f t="shared" si="150"/>
        <v/>
      </c>
      <c r="AX60" s="116" t="str">
        <f t="shared" si="151"/>
        <v/>
      </c>
      <c r="AY60" s="117" t="str">
        <f t="shared" si="152"/>
        <v/>
      </c>
      <c r="AZ60" s="118" t="str">
        <f t="shared" si="153"/>
        <v/>
      </c>
      <c r="BA60" s="65"/>
      <c r="BB60" s="65"/>
      <c r="BC60" s="65"/>
      <c r="BD60" s="65"/>
      <c r="BE60" s="65"/>
      <c r="BF60" s="121" t="str">
        <f t="shared" si="154"/>
        <v>Afectat sau NU?</v>
      </c>
      <c r="BG60" s="117" t="str">
        <f t="shared" si="155"/>
        <v>-</v>
      </c>
      <c r="BH60" s="118" t="str">
        <f t="shared" si="156"/>
        <v>-</v>
      </c>
      <c r="BI60" s="122" t="str">
        <f t="shared" si="157"/>
        <v>Afectat sau NU?</v>
      </c>
      <c r="BJ60" s="117" t="str">
        <f t="shared" si="158"/>
        <v>-</v>
      </c>
      <c r="BK60" s="120" t="str">
        <f t="shared" si="159"/>
        <v>-</v>
      </c>
      <c r="BL60" s="121" t="str">
        <f t="shared" si="160"/>
        <v>Afectat sau NU?</v>
      </c>
      <c r="BM60" s="117" t="str">
        <f t="shared" si="161"/>
        <v>-</v>
      </c>
      <c r="BN60" s="118" t="str">
        <f t="shared" si="162"/>
        <v>-</v>
      </c>
    </row>
    <row r="61" spans="1:66" s="10" customFormat="1" ht="43.5" thickBot="1" x14ac:dyDescent="0.3">
      <c r="A61" s="186">
        <f t="shared" si="36"/>
        <v>46</v>
      </c>
      <c r="B61" s="187" t="s">
        <v>88</v>
      </c>
      <c r="C61" s="125" t="s">
        <v>167</v>
      </c>
      <c r="D61" s="126" t="s">
        <v>192</v>
      </c>
      <c r="E61" s="187">
        <v>40571</v>
      </c>
      <c r="F61" s="187" t="s">
        <v>193</v>
      </c>
      <c r="G61" s="187" t="s">
        <v>80</v>
      </c>
      <c r="H61" s="189">
        <v>492123.16</v>
      </c>
      <c r="I61" s="189">
        <v>486057.15</v>
      </c>
      <c r="J61" s="189">
        <v>492123.16</v>
      </c>
      <c r="K61" s="189">
        <v>486057.15</v>
      </c>
      <c r="L61" s="187" t="s">
        <v>88</v>
      </c>
      <c r="M61" s="187" t="s">
        <v>88</v>
      </c>
      <c r="N61" s="187" t="s">
        <v>194</v>
      </c>
      <c r="O61" s="187" t="s">
        <v>195</v>
      </c>
      <c r="P61" s="187" t="s">
        <v>88</v>
      </c>
      <c r="Q61" s="187" t="s">
        <v>88</v>
      </c>
      <c r="R61" s="187" t="s">
        <v>88</v>
      </c>
      <c r="S61" s="187" t="s">
        <v>88</v>
      </c>
      <c r="T61" s="187" t="s">
        <v>90</v>
      </c>
      <c r="U61" s="187"/>
      <c r="V61" s="187" t="s">
        <v>133</v>
      </c>
      <c r="W61" s="128" t="s">
        <v>198</v>
      </c>
      <c r="X61" s="113"/>
      <c r="Y61" s="112"/>
      <c r="Z61" s="113"/>
      <c r="AA61" s="112"/>
      <c r="AB61" s="125" t="s">
        <v>71</v>
      </c>
      <c r="AC61" s="187"/>
      <c r="AD61" s="191"/>
      <c r="AE61" s="210"/>
      <c r="AF61" s="211"/>
      <c r="AG61" s="212"/>
      <c r="AH61" s="211"/>
      <c r="AI61" s="212"/>
      <c r="AJ61" s="211"/>
      <c r="AK61" s="212"/>
      <c r="AL61" s="211"/>
      <c r="AM61" s="213"/>
      <c r="AN61" s="213"/>
      <c r="AO61" s="213"/>
      <c r="AP61" s="134" t="s">
        <v>202</v>
      </c>
      <c r="AQ61" s="78"/>
      <c r="AR61" s="116" t="str">
        <f t="shared" si="145"/>
        <v/>
      </c>
      <c r="AS61" s="117" t="str">
        <f t="shared" si="146"/>
        <v/>
      </c>
      <c r="AT61" s="118" t="str">
        <f t="shared" si="147"/>
        <v/>
      </c>
      <c r="AU61" s="119" t="str">
        <f t="shared" si="148"/>
        <v/>
      </c>
      <c r="AV61" s="117" t="str">
        <f t="shared" si="149"/>
        <v/>
      </c>
      <c r="AW61" s="120" t="str">
        <f t="shared" si="150"/>
        <v/>
      </c>
      <c r="AX61" s="116" t="str">
        <f t="shared" si="151"/>
        <v/>
      </c>
      <c r="AY61" s="117" t="str">
        <f t="shared" si="152"/>
        <v/>
      </c>
      <c r="AZ61" s="118" t="str">
        <f t="shared" si="153"/>
        <v/>
      </c>
      <c r="BA61" s="65"/>
      <c r="BB61" s="65"/>
      <c r="BC61" s="65"/>
      <c r="BD61" s="65"/>
      <c r="BE61" s="65"/>
      <c r="BF61" s="121" t="str">
        <f t="shared" si="154"/>
        <v>Afectat sau NU?</v>
      </c>
      <c r="BG61" s="117" t="str">
        <f t="shared" si="155"/>
        <v>-</v>
      </c>
      <c r="BH61" s="118" t="str">
        <f t="shared" si="156"/>
        <v>-</v>
      </c>
      <c r="BI61" s="122" t="str">
        <f t="shared" si="157"/>
        <v>Afectat sau NU?</v>
      </c>
      <c r="BJ61" s="117" t="str">
        <f t="shared" si="158"/>
        <v>-</v>
      </c>
      <c r="BK61" s="120" t="str">
        <f t="shared" si="159"/>
        <v>-</v>
      </c>
      <c r="BL61" s="121" t="str">
        <f t="shared" si="160"/>
        <v>Afectat sau NU?</v>
      </c>
      <c r="BM61" s="117" t="str">
        <f t="shared" si="161"/>
        <v>-</v>
      </c>
      <c r="BN61" s="118" t="str">
        <f t="shared" si="162"/>
        <v>-</v>
      </c>
    </row>
    <row r="62" spans="1:66" s="10" customFormat="1" ht="214.5" thickBot="1" x14ac:dyDescent="0.3">
      <c r="A62" s="103">
        <f t="shared" si="36"/>
        <v>47</v>
      </c>
      <c r="B62" s="104" t="s">
        <v>88</v>
      </c>
      <c r="C62" s="214" t="s">
        <v>167</v>
      </c>
      <c r="D62" s="215" t="s">
        <v>219</v>
      </c>
      <c r="E62" s="104">
        <v>130892</v>
      </c>
      <c r="F62" s="104" t="s">
        <v>216</v>
      </c>
      <c r="G62" s="104" t="s">
        <v>163</v>
      </c>
      <c r="H62" s="106">
        <v>571593.42000000004</v>
      </c>
      <c r="I62" s="106">
        <v>373696.77</v>
      </c>
      <c r="J62" s="106">
        <v>571593.42000000004</v>
      </c>
      <c r="K62" s="106">
        <v>373696.77</v>
      </c>
      <c r="L62" s="104" t="s">
        <v>88</v>
      </c>
      <c r="M62" s="104" t="s">
        <v>88</v>
      </c>
      <c r="N62" s="104" t="s">
        <v>217</v>
      </c>
      <c r="O62" s="104" t="s">
        <v>218</v>
      </c>
      <c r="P62" s="104" t="s">
        <v>88</v>
      </c>
      <c r="Q62" s="104" t="s">
        <v>88</v>
      </c>
      <c r="R62" s="104" t="s">
        <v>88</v>
      </c>
      <c r="S62" s="104" t="s">
        <v>88</v>
      </c>
      <c r="T62" s="104" t="s">
        <v>90</v>
      </c>
      <c r="U62" s="104" t="s">
        <v>421</v>
      </c>
      <c r="V62" s="104" t="s">
        <v>133</v>
      </c>
      <c r="W62" s="216" t="s">
        <v>422</v>
      </c>
      <c r="X62" s="108"/>
      <c r="Y62" s="109"/>
      <c r="Z62" s="108"/>
      <c r="AA62" s="109"/>
      <c r="AB62" s="214" t="s">
        <v>73</v>
      </c>
      <c r="AC62" s="104"/>
      <c r="AD62" s="110" t="s">
        <v>420</v>
      </c>
      <c r="AE62" s="217"/>
      <c r="AF62" s="218"/>
      <c r="AG62" s="219"/>
      <c r="AH62" s="218"/>
      <c r="AI62" s="219"/>
      <c r="AJ62" s="218"/>
      <c r="AK62" s="219"/>
      <c r="AL62" s="218"/>
      <c r="AM62" s="220"/>
      <c r="AN62" s="220"/>
      <c r="AO62" s="220"/>
      <c r="AP62" s="221" t="s">
        <v>201</v>
      </c>
      <c r="AQ62" s="78"/>
      <c r="AR62" s="135" t="str">
        <f t="shared" ref="AR62" si="163">IF(B62="X",IF(AN62="","Afectat sau NU?",IF(AN62="DA",IF(((AK62+AL62)-(AE62+AF62))*24&lt;-720,"Neinformat",((AK62+AL62)-(AE62+AF62))*24),"Nu a fost afectat producator/consumator")),"")</f>
        <v/>
      </c>
      <c r="AS62" s="136" t="str">
        <f t="shared" ref="AS62" si="164">IF(B62="X",IF(AN62="DA",IF(AR62&lt;6,LEN(TRIM(V62))-LEN(SUBSTITUTE(V62,CHAR(44),""))+1,0),"-"),"")</f>
        <v/>
      </c>
      <c r="AT62" s="137" t="str">
        <f t="shared" ref="AT62" si="165">IF(B62="X",IF(AN62="DA",LEN(TRIM(V62))-LEN(SUBSTITUTE(V62,CHAR(44),""))+1,"-"),"")</f>
        <v/>
      </c>
      <c r="AU62" s="138" t="str">
        <f t="shared" ref="AU62" si="166">IF(B62="X",IF(AN62="","Afectat sau NU?",IF(AN62="DA",IF(((AI62+AJ62)-(AE62+AF62))*24&lt;-720,"Neinformat",((AI62+AJ62)-(AE62+AF62))*24),"Nu a fost afectat producator/consumator")),"")</f>
        <v/>
      </c>
      <c r="AV62" s="136" t="str">
        <f t="shared" ref="AV62" si="167">IF(B62="X",IF(AN62="DA",IF(AU62&lt;6,LEN(TRIM(U62))-LEN(SUBSTITUTE(U62,CHAR(44),""))+1,0),"-"),"")</f>
        <v/>
      </c>
      <c r="AW62" s="139" t="str">
        <f t="shared" ref="AW62" si="168">IF(B62="X",IF(AN62="DA",LEN(TRIM(U62))-LEN(SUBSTITUTE(U62,CHAR(44),""))+1,"-"),"")</f>
        <v/>
      </c>
      <c r="AX62" s="135" t="str">
        <f t="shared" ref="AX62" si="169">IF(B62="X",IF(AN62="","Afectat sau NU?",IF(AN62="DA",((AG62+AH62)-(AE62+AF62))*24,"Nu a fost afectat producator/consumator")),"")</f>
        <v/>
      </c>
      <c r="AY62" s="136" t="str">
        <f t="shared" ref="AY62" si="170">IF(B62="X",IF(AN62="DA",IF(AX62&gt;24,IF(BA62="NU",0,LEN(TRIM(V62))-LEN(SUBSTITUTE(V62,CHAR(44),""))+1),0),"-"),"")</f>
        <v/>
      </c>
      <c r="AZ62" s="137" t="str">
        <f t="shared" ref="AZ62" si="171">IF(B62="X",IF(AN62="DA",IF(AX62&gt;24,LEN(TRIM(V62))-LEN(SUBSTITUTE(V62,CHAR(44),""))+1,0),"-"),"")</f>
        <v/>
      </c>
      <c r="BA62" s="65"/>
      <c r="BB62" s="65"/>
      <c r="BC62" s="65"/>
      <c r="BD62" s="65"/>
      <c r="BE62" s="65"/>
      <c r="BF62" s="140" t="str">
        <f t="shared" ref="BF62" si="172">IF(C62="X",IF(AN62="","Afectat sau NU?",IF(AN62="DA",IF(AK62="","Neinformat",NETWORKDAYS(AK62+AL62,AE62+AF62,$BS$2:$BS$14)-2),"Nu a fost afectat producator/consumator")),"")</f>
        <v>Afectat sau NU?</v>
      </c>
      <c r="BG62" s="136" t="str">
        <f t="shared" ref="BG62" si="173">IF(C62="X",IF(AN62="DA",IF(AND(BF62&gt;=5,AK62&lt;&gt;""),LEN(TRIM(V62))-LEN(SUBSTITUTE(V62,CHAR(44),""))+1,0),"-"),"")</f>
        <v>-</v>
      </c>
      <c r="BH62" s="137" t="str">
        <f t="shared" ref="BH62" si="174">IF(C62="X",IF(AN62="DA",LEN(TRIM(V62))-LEN(SUBSTITUTE(V62,CHAR(44),""))+1,"-"),"")</f>
        <v>-</v>
      </c>
      <c r="BI62" s="141" t="str">
        <f t="shared" ref="BI62" si="175">IF(C62="X",IF(AN62="","Afectat sau NU?",IF(AN62="DA",IF(AI62="","Neinformat",NETWORKDAYS(AI62+AJ62,AE62+AF62,$BS$2:$BS$14)-2),"Nu a fost afectat producator/consumator")),"")</f>
        <v>Afectat sau NU?</v>
      </c>
      <c r="BJ62" s="136" t="str">
        <f t="shared" ref="BJ62" si="176">IF(C62="X",IF(AN62="DA",IF(AND(BI62&gt;=5,AI62&lt;&gt;""),LEN(TRIM(U62))-LEN(SUBSTITUTE(U62,CHAR(44),""))+1,0),"-"),"")</f>
        <v>-</v>
      </c>
      <c r="BK62" s="139" t="str">
        <f t="shared" ref="BK62" si="177">IF(C62="X",IF(AN62="DA",LEN(TRIM(U62))-LEN(SUBSTITUTE(U62,CHAR(44),""))+1,"-"),"")</f>
        <v>-</v>
      </c>
      <c r="BL62" s="140" t="str">
        <f t="shared" ref="BL62" si="178">IF(C62="X",IF(AN62="","Afectat sau NU?",IF(AN62="DA",((AG62+AH62)-(Z62+AA62))*24,"Nu a fost afectat producator/consumator")),"")</f>
        <v>Afectat sau NU?</v>
      </c>
      <c r="BM62" s="136" t="str">
        <f t="shared" ref="BM62" si="179">IF(C62="X",IF(AN62&lt;&gt;"DA","-",IF(AND(AN62="DA",BL62&lt;=0),LEN(TRIM(V62))-LEN(SUBSTITUTE(V62,CHAR(44),""))+1+LEN(TRIM(U62))-LEN(SUBSTITUTE(U62,CHAR(44),""))+1,0)),"")</f>
        <v>-</v>
      </c>
      <c r="BN62" s="137" t="str">
        <f t="shared" ref="BN62" si="180">IF(C62="X",IF(AN62="DA",LEN(TRIM(V62))-LEN(SUBSTITUTE(V62,CHAR(44),""))+1+LEN(TRIM(U62))-LEN(SUBSTITUTE(U62,CHAR(44),""))+1,"-"),"")</f>
        <v>-</v>
      </c>
    </row>
    <row r="63" spans="1:66" s="10" customFormat="1" x14ac:dyDescent="0.25">
      <c r="A63" s="67">
        <f t="shared" si="36"/>
        <v>48</v>
      </c>
      <c r="B63" s="68" t="s">
        <v>88</v>
      </c>
      <c r="C63" s="68" t="s">
        <v>167</v>
      </c>
      <c r="D63" s="69" t="s">
        <v>220</v>
      </c>
      <c r="E63" s="68">
        <v>18689</v>
      </c>
      <c r="F63" s="68" t="s">
        <v>221</v>
      </c>
      <c r="G63" s="68" t="s">
        <v>222</v>
      </c>
      <c r="H63" s="70">
        <v>499964.40600000002</v>
      </c>
      <c r="I63" s="70">
        <v>409075.77299999999</v>
      </c>
      <c r="J63" s="70">
        <v>499964.40600000002</v>
      </c>
      <c r="K63" s="70">
        <v>409075.77299999999</v>
      </c>
      <c r="L63" s="68" t="s">
        <v>88</v>
      </c>
      <c r="M63" s="68" t="s">
        <v>88</v>
      </c>
      <c r="N63" s="68" t="s">
        <v>223</v>
      </c>
      <c r="O63" s="68" t="s">
        <v>221</v>
      </c>
      <c r="P63" s="68" t="s">
        <v>88</v>
      </c>
      <c r="Q63" s="68" t="s">
        <v>88</v>
      </c>
      <c r="R63" s="68" t="s">
        <v>88</v>
      </c>
      <c r="S63" s="68" t="s">
        <v>88</v>
      </c>
      <c r="T63" s="68" t="s">
        <v>90</v>
      </c>
      <c r="U63" s="68"/>
      <c r="V63" s="68" t="s">
        <v>227</v>
      </c>
      <c r="W63" s="71" t="s">
        <v>68</v>
      </c>
      <c r="X63" s="72"/>
      <c r="Y63" s="73"/>
      <c r="Z63" s="72"/>
      <c r="AA63" s="73"/>
      <c r="AB63" s="68" t="s">
        <v>228</v>
      </c>
      <c r="AC63" s="68"/>
      <c r="AD63" s="74"/>
      <c r="AE63" s="222"/>
      <c r="AF63" s="223"/>
      <c r="AG63" s="224"/>
      <c r="AH63" s="223"/>
      <c r="AI63" s="224"/>
      <c r="AJ63" s="223"/>
      <c r="AK63" s="224"/>
      <c r="AL63" s="223"/>
      <c r="AM63" s="225"/>
      <c r="AN63" s="225"/>
      <c r="AO63" s="225"/>
      <c r="AP63" s="77" t="s">
        <v>229</v>
      </c>
      <c r="AQ63" s="78"/>
      <c r="AR63" s="79" t="str">
        <f t="shared" ref="AR63:AR64" si="181">IF(B63="X",IF(AN63="","Afectat sau NU?",IF(AN63="DA",IF(((AK63+AL63)-(AE63+AF63))*24&lt;-720,"Neinformat",((AK63+AL63)-(AE63+AF63))*24),"Nu a fost afectat producator/consumator")),"")</f>
        <v/>
      </c>
      <c r="AS63" s="80" t="str">
        <f t="shared" ref="AS63:AS64" si="182">IF(B63="X",IF(AN63="DA",IF(AR63&lt;6,LEN(TRIM(V63))-LEN(SUBSTITUTE(V63,CHAR(44),""))+1,0),"-"),"")</f>
        <v/>
      </c>
      <c r="AT63" s="81" t="str">
        <f t="shared" ref="AT63:AT64" si="183">IF(B63="X",IF(AN63="DA",LEN(TRIM(V63))-LEN(SUBSTITUTE(V63,CHAR(44),""))+1,"-"),"")</f>
        <v/>
      </c>
      <c r="AU63" s="79" t="str">
        <f t="shared" ref="AU63:AU64" si="184">IF(B63="X",IF(AN63="","Afectat sau NU?",IF(AN63="DA",IF(((AI63+AJ63)-(AE63+AF63))*24&lt;-720,"Neinformat",((AI63+AJ63)-(AE63+AF63))*24),"Nu a fost afectat producator/consumator")),"")</f>
        <v/>
      </c>
      <c r="AV63" s="80" t="str">
        <f t="shared" ref="AV63:AV64" si="185">IF(B63="X",IF(AN63="DA",IF(AU63&lt;6,LEN(TRIM(U63))-LEN(SUBSTITUTE(U63,CHAR(44),""))+1,0),"-"),"")</f>
        <v/>
      </c>
      <c r="AW63" s="81" t="str">
        <f t="shared" ref="AW63:AW64" si="186">IF(B63="X",IF(AN63="DA",LEN(TRIM(U63))-LEN(SUBSTITUTE(U63,CHAR(44),""))+1,"-"),"")</f>
        <v/>
      </c>
      <c r="AX63" s="79" t="str">
        <f t="shared" ref="AX63:AX64" si="187">IF(B63="X",IF(AN63="","Afectat sau NU?",IF(AN63="DA",((AG63+AH63)-(AE63+AF63))*24,"Nu a fost afectat producator/consumator")),"")</f>
        <v/>
      </c>
      <c r="AY63" s="80" t="str">
        <f t="shared" ref="AY63:AY64" si="188">IF(B63="X",IF(AN63="DA",IF(AX63&gt;24,IF(BA63="NU",0,LEN(TRIM(V63))-LEN(SUBSTITUTE(V63,CHAR(44),""))+1),0),"-"),"")</f>
        <v/>
      </c>
      <c r="AZ63" s="81" t="str">
        <f t="shared" ref="AZ63:AZ64" si="189">IF(B63="X",IF(AN63="DA",IF(AX63&gt;24,LEN(TRIM(V63))-LEN(SUBSTITUTE(V63,CHAR(44),""))+1,0),"-"),"")</f>
        <v/>
      </c>
      <c r="BA63" s="65"/>
      <c r="BB63" s="65"/>
      <c r="BC63" s="65"/>
      <c r="BD63" s="65"/>
      <c r="BE63" s="65"/>
      <c r="BF63" s="84" t="str">
        <f t="shared" ref="BF63:BF64" si="190">IF(C63="X",IF(AN63="","Afectat sau NU?",IF(AN63="DA",IF(AK63="","Neinformat",NETWORKDAYS(AK63+AL63,AE63+AF63,$BS$2:$BS$14)-2),"Nu a fost afectat producator/consumator")),"")</f>
        <v>Afectat sau NU?</v>
      </c>
      <c r="BG63" s="80" t="str">
        <f t="shared" ref="BG63:BG64" si="191">IF(C63="X",IF(AN63="DA",IF(AND(BF63&gt;=5,AK63&lt;&gt;""),LEN(TRIM(V63))-LEN(SUBSTITUTE(V63,CHAR(44),""))+1,0),"-"),"")</f>
        <v>-</v>
      </c>
      <c r="BH63" s="81" t="str">
        <f t="shared" ref="BH63:BH64" si="192">IF(C63="X",IF(AN63="DA",LEN(TRIM(V63))-LEN(SUBSTITUTE(V63,CHAR(44),""))+1,"-"),"")</f>
        <v>-</v>
      </c>
      <c r="BI63" s="84" t="str">
        <f t="shared" ref="BI63:BI64" si="193">IF(C63="X",IF(AN63="","Afectat sau NU?",IF(AN63="DA",IF(AI63="","Neinformat",NETWORKDAYS(AI63+AJ63,AE63+AF63,$BS$2:$BS$14)-2),"Nu a fost afectat producator/consumator")),"")</f>
        <v>Afectat sau NU?</v>
      </c>
      <c r="BJ63" s="80" t="str">
        <f t="shared" ref="BJ63:BJ64" si="194">IF(C63="X",IF(AN63="DA",IF(AND(BI63&gt;=5,AI63&lt;&gt;""),LEN(TRIM(U63))-LEN(SUBSTITUTE(U63,CHAR(44),""))+1,0),"-"),"")</f>
        <v>-</v>
      </c>
      <c r="BK63" s="81" t="str">
        <f t="shared" ref="BK63:BK64" si="195">IF(C63="X",IF(AN63="DA",LEN(TRIM(U63))-LEN(SUBSTITUTE(U63,CHAR(44),""))+1,"-"),"")</f>
        <v>-</v>
      </c>
      <c r="BL63" s="84" t="str">
        <f t="shared" ref="BL63:BL64" si="196">IF(C63="X",IF(AN63="","Afectat sau NU?",IF(AN63="DA",((AG63+AH63)-(Z63+AA63))*24,"Nu a fost afectat producator/consumator")),"")</f>
        <v>Afectat sau NU?</v>
      </c>
      <c r="BM63" s="80" t="str">
        <f t="shared" ref="BM63:BM64" si="197">IF(C63="X",IF(AN63&lt;&gt;"DA","-",IF(AND(AN63="DA",BL63&lt;=0),LEN(TRIM(V63))-LEN(SUBSTITUTE(V63,CHAR(44),""))+1+LEN(TRIM(U63))-LEN(SUBSTITUTE(U63,CHAR(44),""))+1,0)),"")</f>
        <v>-</v>
      </c>
      <c r="BN63" s="81" t="str">
        <f t="shared" ref="BN63:BN64" si="198">IF(C63="X",IF(AN63="DA",LEN(TRIM(V63))-LEN(SUBSTITUTE(V63,CHAR(44),""))+1+LEN(TRIM(U63))-LEN(SUBSTITUTE(U63,CHAR(44),""))+1,"-"),"")</f>
        <v>-</v>
      </c>
    </row>
    <row r="64" spans="1:66" s="10" customFormat="1" ht="15" thickBot="1" x14ac:dyDescent="0.3">
      <c r="A64" s="103">
        <f t="shared" si="36"/>
        <v>49</v>
      </c>
      <c r="B64" s="104" t="s">
        <v>88</v>
      </c>
      <c r="C64" s="104" t="s">
        <v>167</v>
      </c>
      <c r="D64" s="105" t="s">
        <v>220</v>
      </c>
      <c r="E64" s="104">
        <v>17254</v>
      </c>
      <c r="F64" s="104" t="s">
        <v>224</v>
      </c>
      <c r="G64" s="104" t="s">
        <v>222</v>
      </c>
      <c r="H64" s="106">
        <v>500598.14502300002</v>
      </c>
      <c r="I64" s="106">
        <v>401110.15465600003</v>
      </c>
      <c r="J64" s="106">
        <v>500598.14502300002</v>
      </c>
      <c r="K64" s="106">
        <v>401110.15465600003</v>
      </c>
      <c r="L64" s="104" t="s">
        <v>88</v>
      </c>
      <c r="M64" s="104" t="s">
        <v>88</v>
      </c>
      <c r="N64" s="104" t="s">
        <v>225</v>
      </c>
      <c r="O64" s="104" t="s">
        <v>226</v>
      </c>
      <c r="P64" s="104" t="s">
        <v>88</v>
      </c>
      <c r="Q64" s="104" t="s">
        <v>88</v>
      </c>
      <c r="R64" s="104" t="s">
        <v>88</v>
      </c>
      <c r="S64" s="104" t="s">
        <v>88</v>
      </c>
      <c r="T64" s="104" t="s">
        <v>90</v>
      </c>
      <c r="U64" s="104"/>
      <c r="V64" s="104" t="s">
        <v>227</v>
      </c>
      <c r="W64" s="107" t="s">
        <v>68</v>
      </c>
      <c r="X64" s="108"/>
      <c r="Y64" s="109"/>
      <c r="Z64" s="108"/>
      <c r="AA64" s="109"/>
      <c r="AB64" s="104" t="s">
        <v>228</v>
      </c>
      <c r="AC64" s="104"/>
      <c r="AD64" s="110"/>
      <c r="AE64" s="226"/>
      <c r="AF64" s="218"/>
      <c r="AG64" s="219"/>
      <c r="AH64" s="218"/>
      <c r="AI64" s="219"/>
      <c r="AJ64" s="218"/>
      <c r="AK64" s="219"/>
      <c r="AL64" s="218"/>
      <c r="AM64" s="220"/>
      <c r="AN64" s="220"/>
      <c r="AO64" s="220"/>
      <c r="AP64" s="227" t="s">
        <v>229</v>
      </c>
      <c r="AQ64" s="78"/>
      <c r="AR64" s="228" t="str">
        <f t="shared" si="181"/>
        <v/>
      </c>
      <c r="AS64" s="229" t="str">
        <f t="shared" si="182"/>
        <v/>
      </c>
      <c r="AT64" s="230" t="str">
        <f t="shared" si="183"/>
        <v/>
      </c>
      <c r="AU64" s="228" t="str">
        <f t="shared" si="184"/>
        <v/>
      </c>
      <c r="AV64" s="229" t="str">
        <f t="shared" si="185"/>
        <v/>
      </c>
      <c r="AW64" s="230" t="str">
        <f t="shared" si="186"/>
        <v/>
      </c>
      <c r="AX64" s="228" t="str">
        <f t="shared" si="187"/>
        <v/>
      </c>
      <c r="AY64" s="229" t="str">
        <f t="shared" si="188"/>
        <v/>
      </c>
      <c r="AZ64" s="230" t="str">
        <f t="shared" si="189"/>
        <v/>
      </c>
      <c r="BA64" s="65"/>
      <c r="BB64" s="65"/>
      <c r="BC64" s="65"/>
      <c r="BD64" s="65"/>
      <c r="BE64" s="65"/>
      <c r="BF64" s="231" t="str">
        <f t="shared" si="190"/>
        <v>Afectat sau NU?</v>
      </c>
      <c r="BG64" s="229" t="str">
        <f t="shared" si="191"/>
        <v>-</v>
      </c>
      <c r="BH64" s="230" t="str">
        <f t="shared" si="192"/>
        <v>-</v>
      </c>
      <c r="BI64" s="231" t="str">
        <f t="shared" si="193"/>
        <v>Afectat sau NU?</v>
      </c>
      <c r="BJ64" s="229" t="str">
        <f t="shared" si="194"/>
        <v>-</v>
      </c>
      <c r="BK64" s="230" t="str">
        <f t="shared" si="195"/>
        <v>-</v>
      </c>
      <c r="BL64" s="231" t="str">
        <f t="shared" si="196"/>
        <v>Afectat sau NU?</v>
      </c>
      <c r="BM64" s="229" t="str">
        <f t="shared" si="197"/>
        <v>-</v>
      </c>
      <c r="BN64" s="230" t="str">
        <f t="shared" si="198"/>
        <v>-</v>
      </c>
    </row>
    <row r="65" spans="1:66" s="10" customFormat="1" ht="28.5" x14ac:dyDescent="0.25">
      <c r="A65" s="67">
        <f t="shared" si="36"/>
        <v>50</v>
      </c>
      <c r="B65" s="68" t="s">
        <v>88</v>
      </c>
      <c r="C65" s="68" t="s">
        <v>167</v>
      </c>
      <c r="D65" s="69" t="s">
        <v>230</v>
      </c>
      <c r="E65" s="68">
        <v>13506</v>
      </c>
      <c r="F65" s="68" t="s">
        <v>231</v>
      </c>
      <c r="G65" s="68" t="s">
        <v>222</v>
      </c>
      <c r="H65" s="70">
        <v>506375.179</v>
      </c>
      <c r="I65" s="70">
        <v>420606.43400000001</v>
      </c>
      <c r="J65" s="70">
        <v>506375.179</v>
      </c>
      <c r="K65" s="70">
        <v>420606.43400000001</v>
      </c>
      <c r="L65" s="68" t="s">
        <v>88</v>
      </c>
      <c r="M65" s="68" t="s">
        <v>88</v>
      </c>
      <c r="N65" s="68" t="s">
        <v>232</v>
      </c>
      <c r="O65" s="68" t="s">
        <v>233</v>
      </c>
      <c r="P65" s="68" t="s">
        <v>88</v>
      </c>
      <c r="Q65" s="68" t="s">
        <v>88</v>
      </c>
      <c r="R65" s="68" t="s">
        <v>88</v>
      </c>
      <c r="S65" s="68" t="s">
        <v>88</v>
      </c>
      <c r="T65" s="68" t="s">
        <v>99</v>
      </c>
      <c r="U65" s="68"/>
      <c r="V65" s="68" t="s">
        <v>261</v>
      </c>
      <c r="W65" s="71" t="s">
        <v>270</v>
      </c>
      <c r="X65" s="72"/>
      <c r="Y65" s="73"/>
      <c r="Z65" s="72"/>
      <c r="AA65" s="73"/>
      <c r="AB65" s="68" t="s">
        <v>228</v>
      </c>
      <c r="AC65" s="68"/>
      <c r="AD65" s="74"/>
      <c r="AE65" s="222"/>
      <c r="AF65" s="223"/>
      <c r="AG65" s="224"/>
      <c r="AH65" s="223"/>
      <c r="AI65" s="224"/>
      <c r="AJ65" s="223"/>
      <c r="AK65" s="224"/>
      <c r="AL65" s="223"/>
      <c r="AM65" s="225"/>
      <c r="AN65" s="225"/>
      <c r="AO65" s="225"/>
      <c r="AP65" s="77" t="s">
        <v>267</v>
      </c>
      <c r="AQ65" s="78"/>
      <c r="AR65" s="79" t="str">
        <f t="shared" ref="AR65:AR77" si="199">IF(B65="X",IF(AN65="","Afectat sau NU?",IF(AN65="DA",IF(((AK65+AL65)-(AE65+AF65))*24&lt;-720,"Neinformat",((AK65+AL65)-(AE65+AF65))*24),"Nu a fost afectat producator/consumator")),"")</f>
        <v/>
      </c>
      <c r="AS65" s="80" t="str">
        <f t="shared" ref="AS65:AS77" si="200">IF(B65="X",IF(AN65="DA",IF(AR65&lt;6,LEN(TRIM(V65))-LEN(SUBSTITUTE(V65,CHAR(44),""))+1,0),"-"),"")</f>
        <v/>
      </c>
      <c r="AT65" s="81" t="str">
        <f t="shared" ref="AT65:AT77" si="201">IF(B65="X",IF(AN65="DA",LEN(TRIM(V65))-LEN(SUBSTITUTE(V65,CHAR(44),""))+1,"-"),"")</f>
        <v/>
      </c>
      <c r="AU65" s="79" t="str">
        <f t="shared" ref="AU65:AU77" si="202">IF(B65="X",IF(AN65="","Afectat sau NU?",IF(AN65="DA",IF(((AI65+AJ65)-(AE65+AF65))*24&lt;-720,"Neinformat",((AI65+AJ65)-(AE65+AF65))*24),"Nu a fost afectat producator/consumator")),"")</f>
        <v/>
      </c>
      <c r="AV65" s="80" t="str">
        <f t="shared" ref="AV65:AV77" si="203">IF(B65="X",IF(AN65="DA",IF(AU65&lt;6,LEN(TRIM(U65))-LEN(SUBSTITUTE(U65,CHAR(44),""))+1,0),"-"),"")</f>
        <v/>
      </c>
      <c r="AW65" s="81" t="str">
        <f t="shared" ref="AW65:AW77" si="204">IF(B65="X",IF(AN65="DA",LEN(TRIM(U65))-LEN(SUBSTITUTE(U65,CHAR(44),""))+1,"-"),"")</f>
        <v/>
      </c>
      <c r="AX65" s="79" t="str">
        <f t="shared" ref="AX65:AX77" si="205">IF(B65="X",IF(AN65="","Afectat sau NU?",IF(AN65="DA",((AG65+AH65)-(AE65+AF65))*24,"Nu a fost afectat producator/consumator")),"")</f>
        <v/>
      </c>
      <c r="AY65" s="80" t="str">
        <f t="shared" ref="AY65:AY77" si="206">IF(B65="X",IF(AN65="DA",IF(AX65&gt;24,IF(BA65="NU",0,LEN(TRIM(V65))-LEN(SUBSTITUTE(V65,CHAR(44),""))+1),0),"-"),"")</f>
        <v/>
      </c>
      <c r="AZ65" s="81" t="str">
        <f t="shared" ref="AZ65:AZ77" si="207">IF(B65="X",IF(AN65="DA",IF(AX65&gt;24,LEN(TRIM(V65))-LEN(SUBSTITUTE(V65,CHAR(44),""))+1,0),"-"),"")</f>
        <v/>
      </c>
      <c r="BA65" s="65"/>
      <c r="BB65" s="65"/>
      <c r="BC65" s="65"/>
      <c r="BD65" s="65"/>
      <c r="BE65" s="65"/>
      <c r="BF65" s="84" t="str">
        <f t="shared" ref="BF65:BF77" si="208">IF(C65="X",IF(AN65="","Afectat sau NU?",IF(AN65="DA",IF(AK65="","Neinformat",NETWORKDAYS(AK65+AL65,AE65+AF65,$BS$2:$BS$14)-2),"Nu a fost afectat producator/consumator")),"")</f>
        <v>Afectat sau NU?</v>
      </c>
      <c r="BG65" s="80" t="str">
        <f t="shared" ref="BG65:BG77" si="209">IF(C65="X",IF(AN65="DA",IF(AND(BF65&gt;=5,AK65&lt;&gt;""),LEN(TRIM(V65))-LEN(SUBSTITUTE(V65,CHAR(44),""))+1,0),"-"),"")</f>
        <v>-</v>
      </c>
      <c r="BH65" s="81" t="str">
        <f t="shared" ref="BH65:BH77" si="210">IF(C65="X",IF(AN65="DA",LEN(TRIM(V65))-LEN(SUBSTITUTE(V65,CHAR(44),""))+1,"-"),"")</f>
        <v>-</v>
      </c>
      <c r="BI65" s="84" t="str">
        <f t="shared" ref="BI65:BI77" si="211">IF(C65="X",IF(AN65="","Afectat sau NU?",IF(AN65="DA",IF(AI65="","Neinformat",NETWORKDAYS(AI65+AJ65,AE65+AF65,$BS$2:$BS$14)-2),"Nu a fost afectat producator/consumator")),"")</f>
        <v>Afectat sau NU?</v>
      </c>
      <c r="BJ65" s="80" t="str">
        <f t="shared" ref="BJ65:BJ77" si="212">IF(C65="X",IF(AN65="DA",IF(AND(BI65&gt;=5,AI65&lt;&gt;""),LEN(TRIM(U65))-LEN(SUBSTITUTE(U65,CHAR(44),""))+1,0),"-"),"")</f>
        <v>-</v>
      </c>
      <c r="BK65" s="81" t="str">
        <f t="shared" ref="BK65:BK77" si="213">IF(C65="X",IF(AN65="DA",LEN(TRIM(U65))-LEN(SUBSTITUTE(U65,CHAR(44),""))+1,"-"),"")</f>
        <v>-</v>
      </c>
      <c r="BL65" s="84" t="str">
        <f t="shared" ref="BL65:BL77" si="214">IF(C65="X",IF(AN65="","Afectat sau NU?",IF(AN65="DA",((AG65+AH65)-(Z65+AA65))*24,"Nu a fost afectat producator/consumator")),"")</f>
        <v>Afectat sau NU?</v>
      </c>
      <c r="BM65" s="80" t="str">
        <f t="shared" ref="BM65:BM77" si="215">IF(C65="X",IF(AN65&lt;&gt;"DA","-",IF(AND(AN65="DA",BL65&lt;=0),LEN(TRIM(V65))-LEN(SUBSTITUTE(V65,CHAR(44),""))+1+LEN(TRIM(U65))-LEN(SUBSTITUTE(U65,CHAR(44),""))+1,0)),"")</f>
        <v>-</v>
      </c>
      <c r="BN65" s="81" t="str">
        <f t="shared" ref="BN65:BN77" si="216">IF(C65="X",IF(AN65="DA",LEN(TRIM(V65))-LEN(SUBSTITUTE(V65,CHAR(44),""))+1+LEN(TRIM(U65))-LEN(SUBSTITUTE(U65,CHAR(44),""))+1,"-"),"")</f>
        <v>-</v>
      </c>
    </row>
    <row r="66" spans="1:66" s="10" customFormat="1" ht="57" x14ac:dyDescent="0.25">
      <c r="A66" s="85">
        <f t="shared" si="36"/>
        <v>51</v>
      </c>
      <c r="B66" s="86" t="s">
        <v>88</v>
      </c>
      <c r="C66" s="86" t="s">
        <v>167</v>
      </c>
      <c r="D66" s="87" t="s">
        <v>230</v>
      </c>
      <c r="E66" s="86">
        <v>13506</v>
      </c>
      <c r="F66" s="86" t="s">
        <v>231</v>
      </c>
      <c r="G66" s="86" t="s">
        <v>222</v>
      </c>
      <c r="H66" s="88">
        <v>506435.56099999999</v>
      </c>
      <c r="I66" s="88">
        <v>420938.47100000002</v>
      </c>
      <c r="J66" s="88">
        <v>506435.56099999999</v>
      </c>
      <c r="K66" s="88">
        <v>420938.47100000002</v>
      </c>
      <c r="L66" s="86" t="s">
        <v>88</v>
      </c>
      <c r="M66" s="86" t="s">
        <v>88</v>
      </c>
      <c r="N66" s="86" t="s">
        <v>234</v>
      </c>
      <c r="O66" s="86" t="s">
        <v>235</v>
      </c>
      <c r="P66" s="86" t="s">
        <v>88</v>
      </c>
      <c r="Q66" s="86" t="s">
        <v>88</v>
      </c>
      <c r="R66" s="86" t="s">
        <v>88</v>
      </c>
      <c r="S66" s="86" t="s">
        <v>88</v>
      </c>
      <c r="T66" s="86" t="s">
        <v>99</v>
      </c>
      <c r="U66" s="86"/>
      <c r="V66" s="86" t="s">
        <v>262</v>
      </c>
      <c r="W66" s="89" t="s">
        <v>270</v>
      </c>
      <c r="X66" s="90"/>
      <c r="Y66" s="91"/>
      <c r="Z66" s="90"/>
      <c r="AA66" s="91"/>
      <c r="AB66" s="86" t="s">
        <v>228</v>
      </c>
      <c r="AC66" s="86"/>
      <c r="AD66" s="92"/>
      <c r="AE66" s="232"/>
      <c r="AF66" s="207"/>
      <c r="AG66" s="208"/>
      <c r="AH66" s="207"/>
      <c r="AI66" s="208"/>
      <c r="AJ66" s="207"/>
      <c r="AK66" s="208"/>
      <c r="AL66" s="207"/>
      <c r="AM66" s="209"/>
      <c r="AN66" s="209"/>
      <c r="AO66" s="209"/>
      <c r="AP66" s="95" t="s">
        <v>267</v>
      </c>
      <c r="AQ66" s="78"/>
      <c r="AR66" s="179" t="str">
        <f t="shared" si="199"/>
        <v/>
      </c>
      <c r="AS66" s="180" t="str">
        <f t="shared" si="200"/>
        <v/>
      </c>
      <c r="AT66" s="182" t="str">
        <f t="shared" si="201"/>
        <v/>
      </c>
      <c r="AU66" s="179" t="str">
        <f t="shared" si="202"/>
        <v/>
      </c>
      <c r="AV66" s="180" t="str">
        <f t="shared" si="203"/>
        <v/>
      </c>
      <c r="AW66" s="182" t="str">
        <f t="shared" si="204"/>
        <v/>
      </c>
      <c r="AX66" s="179" t="str">
        <f t="shared" si="205"/>
        <v/>
      </c>
      <c r="AY66" s="180" t="str">
        <f t="shared" si="206"/>
        <v/>
      </c>
      <c r="AZ66" s="182" t="str">
        <f t="shared" si="207"/>
        <v/>
      </c>
      <c r="BA66" s="65"/>
      <c r="BB66" s="65"/>
      <c r="BC66" s="65"/>
      <c r="BD66" s="65"/>
      <c r="BE66" s="65"/>
      <c r="BF66" s="184" t="str">
        <f t="shared" si="208"/>
        <v>Afectat sau NU?</v>
      </c>
      <c r="BG66" s="180" t="str">
        <f t="shared" si="209"/>
        <v>-</v>
      </c>
      <c r="BH66" s="182" t="str">
        <f t="shared" si="210"/>
        <v>-</v>
      </c>
      <c r="BI66" s="184" t="str">
        <f t="shared" si="211"/>
        <v>Afectat sau NU?</v>
      </c>
      <c r="BJ66" s="180" t="str">
        <f t="shared" si="212"/>
        <v>-</v>
      </c>
      <c r="BK66" s="182" t="str">
        <f t="shared" si="213"/>
        <v>-</v>
      </c>
      <c r="BL66" s="184" t="str">
        <f t="shared" si="214"/>
        <v>Afectat sau NU?</v>
      </c>
      <c r="BM66" s="180" t="str">
        <f t="shared" si="215"/>
        <v>-</v>
      </c>
      <c r="BN66" s="182" t="str">
        <f t="shared" si="216"/>
        <v>-</v>
      </c>
    </row>
    <row r="67" spans="1:66" s="10" customFormat="1" ht="28.5" x14ac:dyDescent="0.25">
      <c r="A67" s="85">
        <f t="shared" si="36"/>
        <v>52</v>
      </c>
      <c r="B67" s="86" t="s">
        <v>88</v>
      </c>
      <c r="C67" s="86" t="s">
        <v>167</v>
      </c>
      <c r="D67" s="87" t="s">
        <v>230</v>
      </c>
      <c r="E67" s="86">
        <v>13506</v>
      </c>
      <c r="F67" s="86" t="s">
        <v>231</v>
      </c>
      <c r="G67" s="86" t="s">
        <v>222</v>
      </c>
      <c r="H67" s="88">
        <v>506492.15500000003</v>
      </c>
      <c r="I67" s="88">
        <v>421280.19400000002</v>
      </c>
      <c r="J67" s="88">
        <v>506492.15500000003</v>
      </c>
      <c r="K67" s="88">
        <v>421280.19400000002</v>
      </c>
      <c r="L67" s="86" t="s">
        <v>88</v>
      </c>
      <c r="M67" s="86" t="s">
        <v>88</v>
      </c>
      <c r="N67" s="86" t="s">
        <v>236</v>
      </c>
      <c r="O67" s="86" t="s">
        <v>237</v>
      </c>
      <c r="P67" s="86" t="s">
        <v>88</v>
      </c>
      <c r="Q67" s="86" t="s">
        <v>88</v>
      </c>
      <c r="R67" s="86" t="s">
        <v>88</v>
      </c>
      <c r="S67" s="86" t="s">
        <v>88</v>
      </c>
      <c r="T67" s="86" t="s">
        <v>99</v>
      </c>
      <c r="U67" s="86"/>
      <c r="V67" s="86" t="s">
        <v>263</v>
      </c>
      <c r="W67" s="89" t="s">
        <v>270</v>
      </c>
      <c r="X67" s="90"/>
      <c r="Y67" s="91"/>
      <c r="Z67" s="90"/>
      <c r="AA67" s="91"/>
      <c r="AB67" s="86" t="s">
        <v>228</v>
      </c>
      <c r="AC67" s="86"/>
      <c r="AD67" s="92"/>
      <c r="AE67" s="232"/>
      <c r="AF67" s="207"/>
      <c r="AG67" s="208"/>
      <c r="AH67" s="207"/>
      <c r="AI67" s="208"/>
      <c r="AJ67" s="207"/>
      <c r="AK67" s="208"/>
      <c r="AL67" s="207"/>
      <c r="AM67" s="209"/>
      <c r="AN67" s="209"/>
      <c r="AO67" s="209"/>
      <c r="AP67" s="95" t="s">
        <v>267</v>
      </c>
      <c r="AQ67" s="78"/>
      <c r="AR67" s="179" t="str">
        <f t="shared" si="199"/>
        <v/>
      </c>
      <c r="AS67" s="180" t="str">
        <f t="shared" si="200"/>
        <v/>
      </c>
      <c r="AT67" s="182" t="str">
        <f t="shared" si="201"/>
        <v/>
      </c>
      <c r="AU67" s="179" t="str">
        <f t="shared" si="202"/>
        <v/>
      </c>
      <c r="AV67" s="180" t="str">
        <f t="shared" si="203"/>
        <v/>
      </c>
      <c r="AW67" s="182" t="str">
        <f t="shared" si="204"/>
        <v/>
      </c>
      <c r="AX67" s="179" t="str">
        <f t="shared" si="205"/>
        <v/>
      </c>
      <c r="AY67" s="180" t="str">
        <f t="shared" si="206"/>
        <v/>
      </c>
      <c r="AZ67" s="182" t="str">
        <f t="shared" si="207"/>
        <v/>
      </c>
      <c r="BA67" s="65"/>
      <c r="BB67" s="65"/>
      <c r="BC67" s="65"/>
      <c r="BD67" s="65"/>
      <c r="BE67" s="65"/>
      <c r="BF67" s="184" t="str">
        <f t="shared" si="208"/>
        <v>Afectat sau NU?</v>
      </c>
      <c r="BG67" s="180" t="str">
        <f t="shared" si="209"/>
        <v>-</v>
      </c>
      <c r="BH67" s="182" t="str">
        <f t="shared" si="210"/>
        <v>-</v>
      </c>
      <c r="BI67" s="184" t="str">
        <f t="shared" si="211"/>
        <v>Afectat sau NU?</v>
      </c>
      <c r="BJ67" s="180" t="str">
        <f t="shared" si="212"/>
        <v>-</v>
      </c>
      <c r="BK67" s="182" t="str">
        <f t="shared" si="213"/>
        <v>-</v>
      </c>
      <c r="BL67" s="184" t="str">
        <f t="shared" si="214"/>
        <v>Afectat sau NU?</v>
      </c>
      <c r="BM67" s="180" t="str">
        <f t="shared" si="215"/>
        <v>-</v>
      </c>
      <c r="BN67" s="182" t="str">
        <f t="shared" si="216"/>
        <v>-</v>
      </c>
    </row>
    <row r="68" spans="1:66" s="10" customFormat="1" ht="28.5" x14ac:dyDescent="0.25">
      <c r="A68" s="85">
        <f t="shared" si="36"/>
        <v>53</v>
      </c>
      <c r="B68" s="86" t="s">
        <v>88</v>
      </c>
      <c r="C68" s="86" t="s">
        <v>167</v>
      </c>
      <c r="D68" s="87" t="s">
        <v>230</v>
      </c>
      <c r="E68" s="86">
        <v>13506</v>
      </c>
      <c r="F68" s="86" t="s">
        <v>231</v>
      </c>
      <c r="G68" s="86" t="s">
        <v>222</v>
      </c>
      <c r="H68" s="88">
        <v>509108.28096399998</v>
      </c>
      <c r="I68" s="88">
        <v>421227.17672599998</v>
      </c>
      <c r="J68" s="88">
        <v>509108.28096399998</v>
      </c>
      <c r="K68" s="88">
        <v>421227.17672599998</v>
      </c>
      <c r="L68" s="86" t="s">
        <v>88</v>
      </c>
      <c r="M68" s="86" t="s">
        <v>88</v>
      </c>
      <c r="N68" s="86" t="s">
        <v>238</v>
      </c>
      <c r="O68" s="86" t="s">
        <v>239</v>
      </c>
      <c r="P68" s="86" t="s">
        <v>88</v>
      </c>
      <c r="Q68" s="86" t="s">
        <v>88</v>
      </c>
      <c r="R68" s="86" t="s">
        <v>88</v>
      </c>
      <c r="S68" s="86" t="s">
        <v>88</v>
      </c>
      <c r="T68" s="86" t="s">
        <v>99</v>
      </c>
      <c r="U68" s="86"/>
      <c r="V68" s="86" t="s">
        <v>262</v>
      </c>
      <c r="W68" s="89" t="s">
        <v>270</v>
      </c>
      <c r="X68" s="90"/>
      <c r="Y68" s="91"/>
      <c r="Z68" s="90"/>
      <c r="AA68" s="91"/>
      <c r="AB68" s="86" t="s">
        <v>228</v>
      </c>
      <c r="AC68" s="86"/>
      <c r="AD68" s="92"/>
      <c r="AE68" s="232"/>
      <c r="AF68" s="207"/>
      <c r="AG68" s="208"/>
      <c r="AH68" s="207"/>
      <c r="AI68" s="208"/>
      <c r="AJ68" s="207"/>
      <c r="AK68" s="208"/>
      <c r="AL68" s="207"/>
      <c r="AM68" s="209"/>
      <c r="AN68" s="209"/>
      <c r="AO68" s="209"/>
      <c r="AP68" s="95" t="s">
        <v>267</v>
      </c>
      <c r="AQ68" s="78"/>
      <c r="AR68" s="179" t="str">
        <f t="shared" si="199"/>
        <v/>
      </c>
      <c r="AS68" s="180" t="str">
        <f t="shared" si="200"/>
        <v/>
      </c>
      <c r="AT68" s="182" t="str">
        <f t="shared" si="201"/>
        <v/>
      </c>
      <c r="AU68" s="179" t="str">
        <f t="shared" si="202"/>
        <v/>
      </c>
      <c r="AV68" s="180" t="str">
        <f t="shared" si="203"/>
        <v/>
      </c>
      <c r="AW68" s="182" t="str">
        <f t="shared" si="204"/>
        <v/>
      </c>
      <c r="AX68" s="179" t="str">
        <f t="shared" si="205"/>
        <v/>
      </c>
      <c r="AY68" s="180" t="str">
        <f t="shared" si="206"/>
        <v/>
      </c>
      <c r="AZ68" s="182" t="str">
        <f t="shared" si="207"/>
        <v/>
      </c>
      <c r="BA68" s="65"/>
      <c r="BB68" s="65"/>
      <c r="BC68" s="65"/>
      <c r="BD68" s="65"/>
      <c r="BE68" s="65"/>
      <c r="BF68" s="184" t="str">
        <f t="shared" si="208"/>
        <v>Afectat sau NU?</v>
      </c>
      <c r="BG68" s="180" t="str">
        <f t="shared" si="209"/>
        <v>-</v>
      </c>
      <c r="BH68" s="182" t="str">
        <f t="shared" si="210"/>
        <v>-</v>
      </c>
      <c r="BI68" s="184" t="str">
        <f t="shared" si="211"/>
        <v>Afectat sau NU?</v>
      </c>
      <c r="BJ68" s="180" t="str">
        <f t="shared" si="212"/>
        <v>-</v>
      </c>
      <c r="BK68" s="182" t="str">
        <f t="shared" si="213"/>
        <v>-</v>
      </c>
      <c r="BL68" s="184" t="str">
        <f t="shared" si="214"/>
        <v>Afectat sau NU?</v>
      </c>
      <c r="BM68" s="180" t="str">
        <f t="shared" si="215"/>
        <v>-</v>
      </c>
      <c r="BN68" s="182" t="str">
        <f t="shared" si="216"/>
        <v>-</v>
      </c>
    </row>
    <row r="69" spans="1:66" s="10" customFormat="1" ht="42.75" x14ac:dyDescent="0.25">
      <c r="A69" s="85">
        <f t="shared" si="36"/>
        <v>54</v>
      </c>
      <c r="B69" s="86" t="s">
        <v>88</v>
      </c>
      <c r="C69" s="86" t="s">
        <v>167</v>
      </c>
      <c r="D69" s="87" t="s">
        <v>230</v>
      </c>
      <c r="E69" s="86">
        <v>13506</v>
      </c>
      <c r="F69" s="86" t="s">
        <v>231</v>
      </c>
      <c r="G69" s="86" t="s">
        <v>222</v>
      </c>
      <c r="H69" s="88">
        <v>509108.28096399998</v>
      </c>
      <c r="I69" s="88">
        <v>421227.17672599998</v>
      </c>
      <c r="J69" s="88">
        <v>509108.28096399998</v>
      </c>
      <c r="K69" s="88">
        <v>421227.17672599998</v>
      </c>
      <c r="L69" s="86" t="s">
        <v>88</v>
      </c>
      <c r="M69" s="86" t="s">
        <v>88</v>
      </c>
      <c r="N69" s="86" t="s">
        <v>240</v>
      </c>
      <c r="O69" s="86" t="s">
        <v>241</v>
      </c>
      <c r="P69" s="86" t="s">
        <v>88</v>
      </c>
      <c r="Q69" s="86" t="s">
        <v>88</v>
      </c>
      <c r="R69" s="86" t="s">
        <v>88</v>
      </c>
      <c r="S69" s="86" t="s">
        <v>88</v>
      </c>
      <c r="T69" s="86" t="s">
        <v>99</v>
      </c>
      <c r="U69" s="86"/>
      <c r="V69" s="86" t="s">
        <v>264</v>
      </c>
      <c r="W69" s="89" t="s">
        <v>270</v>
      </c>
      <c r="X69" s="90"/>
      <c r="Y69" s="91"/>
      <c r="Z69" s="90"/>
      <c r="AA69" s="91"/>
      <c r="AB69" s="86" t="s">
        <v>228</v>
      </c>
      <c r="AC69" s="86"/>
      <c r="AD69" s="92"/>
      <c r="AE69" s="232"/>
      <c r="AF69" s="207"/>
      <c r="AG69" s="208"/>
      <c r="AH69" s="207"/>
      <c r="AI69" s="208"/>
      <c r="AJ69" s="207"/>
      <c r="AK69" s="208"/>
      <c r="AL69" s="207"/>
      <c r="AM69" s="209"/>
      <c r="AN69" s="209"/>
      <c r="AO69" s="209"/>
      <c r="AP69" s="95" t="s">
        <v>267</v>
      </c>
      <c r="AQ69" s="78"/>
      <c r="AR69" s="179" t="str">
        <f t="shared" si="199"/>
        <v/>
      </c>
      <c r="AS69" s="180" t="str">
        <f t="shared" si="200"/>
        <v/>
      </c>
      <c r="AT69" s="182" t="str">
        <f t="shared" si="201"/>
        <v/>
      </c>
      <c r="AU69" s="179" t="str">
        <f t="shared" si="202"/>
        <v/>
      </c>
      <c r="AV69" s="180" t="str">
        <f t="shared" si="203"/>
        <v/>
      </c>
      <c r="AW69" s="182" t="str">
        <f t="shared" si="204"/>
        <v/>
      </c>
      <c r="AX69" s="179" t="str">
        <f t="shared" si="205"/>
        <v/>
      </c>
      <c r="AY69" s="180" t="str">
        <f t="shared" si="206"/>
        <v/>
      </c>
      <c r="AZ69" s="182" t="str">
        <f t="shared" si="207"/>
        <v/>
      </c>
      <c r="BA69" s="65"/>
      <c r="BB69" s="65"/>
      <c r="BC69" s="65"/>
      <c r="BD69" s="65"/>
      <c r="BE69" s="65"/>
      <c r="BF69" s="184" t="str">
        <f t="shared" si="208"/>
        <v>Afectat sau NU?</v>
      </c>
      <c r="BG69" s="180" t="str">
        <f t="shared" si="209"/>
        <v>-</v>
      </c>
      <c r="BH69" s="182" t="str">
        <f t="shared" si="210"/>
        <v>-</v>
      </c>
      <c r="BI69" s="184" t="str">
        <f t="shared" si="211"/>
        <v>Afectat sau NU?</v>
      </c>
      <c r="BJ69" s="180" t="str">
        <f t="shared" si="212"/>
        <v>-</v>
      </c>
      <c r="BK69" s="182" t="str">
        <f t="shared" si="213"/>
        <v>-</v>
      </c>
      <c r="BL69" s="184" t="str">
        <f t="shared" si="214"/>
        <v>Afectat sau NU?</v>
      </c>
      <c r="BM69" s="180" t="str">
        <f t="shared" si="215"/>
        <v>-</v>
      </c>
      <c r="BN69" s="182" t="str">
        <f t="shared" si="216"/>
        <v>-</v>
      </c>
    </row>
    <row r="70" spans="1:66" s="10" customFormat="1" ht="42.75" x14ac:dyDescent="0.25">
      <c r="A70" s="85">
        <f t="shared" si="36"/>
        <v>55</v>
      </c>
      <c r="B70" s="86" t="s">
        <v>88</v>
      </c>
      <c r="C70" s="86" t="s">
        <v>167</v>
      </c>
      <c r="D70" s="87" t="s">
        <v>230</v>
      </c>
      <c r="E70" s="86">
        <v>13533</v>
      </c>
      <c r="F70" s="86" t="s">
        <v>242</v>
      </c>
      <c r="G70" s="86" t="s">
        <v>222</v>
      </c>
      <c r="H70" s="88">
        <v>509108.28096399998</v>
      </c>
      <c r="I70" s="88">
        <v>421227.17672599998</v>
      </c>
      <c r="J70" s="88">
        <v>509108.28096399998</v>
      </c>
      <c r="K70" s="88">
        <v>421227.17672599998</v>
      </c>
      <c r="L70" s="86" t="s">
        <v>88</v>
      </c>
      <c r="M70" s="86" t="s">
        <v>88</v>
      </c>
      <c r="N70" s="86" t="s">
        <v>243</v>
      </c>
      <c r="O70" s="86" t="s">
        <v>244</v>
      </c>
      <c r="P70" s="86" t="s">
        <v>88</v>
      </c>
      <c r="Q70" s="86" t="s">
        <v>88</v>
      </c>
      <c r="R70" s="86" t="s">
        <v>88</v>
      </c>
      <c r="S70" s="86" t="s">
        <v>88</v>
      </c>
      <c r="T70" s="86" t="s">
        <v>90</v>
      </c>
      <c r="U70" s="86"/>
      <c r="V70" s="86" t="s">
        <v>227</v>
      </c>
      <c r="W70" s="89" t="s">
        <v>270</v>
      </c>
      <c r="X70" s="90"/>
      <c r="Y70" s="91"/>
      <c r="Z70" s="90"/>
      <c r="AA70" s="91"/>
      <c r="AB70" s="86" t="s">
        <v>228</v>
      </c>
      <c r="AC70" s="86"/>
      <c r="AD70" s="92"/>
      <c r="AE70" s="232"/>
      <c r="AF70" s="207"/>
      <c r="AG70" s="208"/>
      <c r="AH70" s="207"/>
      <c r="AI70" s="208"/>
      <c r="AJ70" s="207"/>
      <c r="AK70" s="208"/>
      <c r="AL70" s="207"/>
      <c r="AM70" s="209"/>
      <c r="AN70" s="209"/>
      <c r="AO70" s="209"/>
      <c r="AP70" s="95" t="s">
        <v>267</v>
      </c>
      <c r="AQ70" s="78"/>
      <c r="AR70" s="179" t="str">
        <f t="shared" si="199"/>
        <v/>
      </c>
      <c r="AS70" s="180" t="str">
        <f t="shared" si="200"/>
        <v/>
      </c>
      <c r="AT70" s="182" t="str">
        <f t="shared" si="201"/>
        <v/>
      </c>
      <c r="AU70" s="179" t="str">
        <f t="shared" si="202"/>
        <v/>
      </c>
      <c r="AV70" s="180" t="str">
        <f t="shared" si="203"/>
        <v/>
      </c>
      <c r="AW70" s="182" t="str">
        <f t="shared" si="204"/>
        <v/>
      </c>
      <c r="AX70" s="179" t="str">
        <f t="shared" si="205"/>
        <v/>
      </c>
      <c r="AY70" s="180" t="str">
        <f t="shared" si="206"/>
        <v/>
      </c>
      <c r="AZ70" s="182" t="str">
        <f t="shared" si="207"/>
        <v/>
      </c>
      <c r="BA70" s="65"/>
      <c r="BB70" s="65"/>
      <c r="BC70" s="65"/>
      <c r="BD70" s="65"/>
      <c r="BE70" s="65"/>
      <c r="BF70" s="184" t="str">
        <f t="shared" si="208"/>
        <v>Afectat sau NU?</v>
      </c>
      <c r="BG70" s="180" t="str">
        <f t="shared" si="209"/>
        <v>-</v>
      </c>
      <c r="BH70" s="182" t="str">
        <f t="shared" si="210"/>
        <v>-</v>
      </c>
      <c r="BI70" s="184" t="str">
        <f t="shared" si="211"/>
        <v>Afectat sau NU?</v>
      </c>
      <c r="BJ70" s="180" t="str">
        <f t="shared" si="212"/>
        <v>-</v>
      </c>
      <c r="BK70" s="182" t="str">
        <f t="shared" si="213"/>
        <v>-</v>
      </c>
      <c r="BL70" s="184" t="str">
        <f t="shared" si="214"/>
        <v>Afectat sau NU?</v>
      </c>
      <c r="BM70" s="180" t="str">
        <f t="shared" si="215"/>
        <v>-</v>
      </c>
      <c r="BN70" s="182" t="str">
        <f t="shared" si="216"/>
        <v>-</v>
      </c>
    </row>
    <row r="71" spans="1:66" s="10" customFormat="1" ht="28.5" x14ac:dyDescent="0.25">
      <c r="A71" s="85">
        <f t="shared" si="36"/>
        <v>56</v>
      </c>
      <c r="B71" s="86" t="s">
        <v>88</v>
      </c>
      <c r="C71" s="86" t="s">
        <v>167</v>
      </c>
      <c r="D71" s="87" t="s">
        <v>230</v>
      </c>
      <c r="E71" s="86">
        <v>13506</v>
      </c>
      <c r="F71" s="86" t="s">
        <v>231</v>
      </c>
      <c r="G71" s="86" t="s">
        <v>222</v>
      </c>
      <c r="H71" s="88">
        <v>504544.17111499998</v>
      </c>
      <c r="I71" s="88">
        <v>418845.73154000001</v>
      </c>
      <c r="J71" s="88">
        <v>504544.17111499998</v>
      </c>
      <c r="K71" s="88">
        <v>418845.73154000001</v>
      </c>
      <c r="L71" s="86" t="s">
        <v>88</v>
      </c>
      <c r="M71" s="86" t="s">
        <v>88</v>
      </c>
      <c r="N71" s="86" t="s">
        <v>245</v>
      </c>
      <c r="O71" s="86" t="s">
        <v>246</v>
      </c>
      <c r="P71" s="86" t="s">
        <v>88</v>
      </c>
      <c r="Q71" s="86" t="s">
        <v>88</v>
      </c>
      <c r="R71" s="86" t="s">
        <v>88</v>
      </c>
      <c r="S71" s="86" t="s">
        <v>88</v>
      </c>
      <c r="T71" s="86" t="s">
        <v>90</v>
      </c>
      <c r="U71" s="86"/>
      <c r="V71" s="86" t="s">
        <v>227</v>
      </c>
      <c r="W71" s="89" t="s">
        <v>270</v>
      </c>
      <c r="X71" s="90"/>
      <c r="Y71" s="91"/>
      <c r="Z71" s="90"/>
      <c r="AA71" s="91"/>
      <c r="AB71" s="86" t="s">
        <v>228</v>
      </c>
      <c r="AC71" s="86"/>
      <c r="AD71" s="92"/>
      <c r="AE71" s="232"/>
      <c r="AF71" s="207"/>
      <c r="AG71" s="208"/>
      <c r="AH71" s="207"/>
      <c r="AI71" s="208"/>
      <c r="AJ71" s="207"/>
      <c r="AK71" s="208"/>
      <c r="AL71" s="207"/>
      <c r="AM71" s="209"/>
      <c r="AN71" s="209"/>
      <c r="AO71" s="209"/>
      <c r="AP71" s="95" t="s">
        <v>267</v>
      </c>
      <c r="AQ71" s="78"/>
      <c r="AR71" s="179" t="str">
        <f t="shared" si="199"/>
        <v/>
      </c>
      <c r="AS71" s="180" t="str">
        <f t="shared" si="200"/>
        <v/>
      </c>
      <c r="AT71" s="182" t="str">
        <f t="shared" si="201"/>
        <v/>
      </c>
      <c r="AU71" s="179" t="str">
        <f t="shared" si="202"/>
        <v/>
      </c>
      <c r="AV71" s="180" t="str">
        <f t="shared" si="203"/>
        <v/>
      </c>
      <c r="AW71" s="182" t="str">
        <f t="shared" si="204"/>
        <v/>
      </c>
      <c r="AX71" s="179" t="str">
        <f t="shared" si="205"/>
        <v/>
      </c>
      <c r="AY71" s="180" t="str">
        <f t="shared" si="206"/>
        <v/>
      </c>
      <c r="AZ71" s="182" t="str">
        <f t="shared" si="207"/>
        <v/>
      </c>
      <c r="BA71" s="65"/>
      <c r="BB71" s="65"/>
      <c r="BC71" s="65"/>
      <c r="BD71" s="65"/>
      <c r="BE71" s="65"/>
      <c r="BF71" s="184" t="str">
        <f t="shared" si="208"/>
        <v>Afectat sau NU?</v>
      </c>
      <c r="BG71" s="180" t="str">
        <f t="shared" si="209"/>
        <v>-</v>
      </c>
      <c r="BH71" s="182" t="str">
        <f t="shared" si="210"/>
        <v>-</v>
      </c>
      <c r="BI71" s="184" t="str">
        <f t="shared" si="211"/>
        <v>Afectat sau NU?</v>
      </c>
      <c r="BJ71" s="180" t="str">
        <f t="shared" si="212"/>
        <v>-</v>
      </c>
      <c r="BK71" s="182" t="str">
        <f t="shared" si="213"/>
        <v>-</v>
      </c>
      <c r="BL71" s="184" t="str">
        <f t="shared" si="214"/>
        <v>Afectat sau NU?</v>
      </c>
      <c r="BM71" s="180" t="str">
        <f t="shared" si="215"/>
        <v>-</v>
      </c>
      <c r="BN71" s="182" t="str">
        <f t="shared" si="216"/>
        <v>-</v>
      </c>
    </row>
    <row r="72" spans="1:66" s="10" customFormat="1" ht="28.5" x14ac:dyDescent="0.25">
      <c r="A72" s="85">
        <f t="shared" si="36"/>
        <v>57</v>
      </c>
      <c r="B72" s="86" t="s">
        <v>88</v>
      </c>
      <c r="C72" s="86" t="s">
        <v>167</v>
      </c>
      <c r="D72" s="87" t="s">
        <v>230</v>
      </c>
      <c r="E72" s="86">
        <v>16917</v>
      </c>
      <c r="F72" s="86" t="s">
        <v>247</v>
      </c>
      <c r="G72" s="86" t="s">
        <v>222</v>
      </c>
      <c r="H72" s="88">
        <v>505375.83399999997</v>
      </c>
      <c r="I72" s="88">
        <v>421813.47600000002</v>
      </c>
      <c r="J72" s="88">
        <v>505375.83399999997</v>
      </c>
      <c r="K72" s="88">
        <v>421813.47600000002</v>
      </c>
      <c r="L72" s="86" t="s">
        <v>88</v>
      </c>
      <c r="M72" s="86" t="s">
        <v>88</v>
      </c>
      <c r="N72" s="86" t="s">
        <v>248</v>
      </c>
      <c r="O72" s="86" t="s">
        <v>247</v>
      </c>
      <c r="P72" s="86" t="s">
        <v>88</v>
      </c>
      <c r="Q72" s="86" t="s">
        <v>88</v>
      </c>
      <c r="R72" s="86" t="s">
        <v>88</v>
      </c>
      <c r="S72" s="86" t="s">
        <v>88</v>
      </c>
      <c r="T72" s="86" t="s">
        <v>90</v>
      </c>
      <c r="U72" s="86"/>
      <c r="V72" s="86" t="s">
        <v>227</v>
      </c>
      <c r="W72" s="89" t="s">
        <v>270</v>
      </c>
      <c r="X72" s="90"/>
      <c r="Y72" s="91"/>
      <c r="Z72" s="90"/>
      <c r="AA72" s="91"/>
      <c r="AB72" s="86" t="s">
        <v>228</v>
      </c>
      <c r="AC72" s="86"/>
      <c r="AD72" s="92"/>
      <c r="AE72" s="232"/>
      <c r="AF72" s="207"/>
      <c r="AG72" s="208"/>
      <c r="AH72" s="207"/>
      <c r="AI72" s="208"/>
      <c r="AJ72" s="207"/>
      <c r="AK72" s="208"/>
      <c r="AL72" s="207"/>
      <c r="AM72" s="209"/>
      <c r="AN72" s="209"/>
      <c r="AO72" s="209"/>
      <c r="AP72" s="95" t="s">
        <v>267</v>
      </c>
      <c r="AQ72" s="78"/>
      <c r="AR72" s="179" t="str">
        <f t="shared" si="199"/>
        <v/>
      </c>
      <c r="AS72" s="180" t="str">
        <f t="shared" si="200"/>
        <v/>
      </c>
      <c r="AT72" s="182" t="str">
        <f t="shared" si="201"/>
        <v/>
      </c>
      <c r="AU72" s="179" t="str">
        <f t="shared" si="202"/>
        <v/>
      </c>
      <c r="AV72" s="180" t="str">
        <f t="shared" si="203"/>
        <v/>
      </c>
      <c r="AW72" s="182" t="str">
        <f t="shared" si="204"/>
        <v/>
      </c>
      <c r="AX72" s="179" t="str">
        <f t="shared" si="205"/>
        <v/>
      </c>
      <c r="AY72" s="180" t="str">
        <f t="shared" si="206"/>
        <v/>
      </c>
      <c r="AZ72" s="182" t="str">
        <f t="shared" si="207"/>
        <v/>
      </c>
      <c r="BA72" s="65"/>
      <c r="BB72" s="65"/>
      <c r="BC72" s="65"/>
      <c r="BD72" s="65"/>
      <c r="BE72" s="65"/>
      <c r="BF72" s="184" t="str">
        <f t="shared" si="208"/>
        <v>Afectat sau NU?</v>
      </c>
      <c r="BG72" s="180" t="str">
        <f t="shared" si="209"/>
        <v>-</v>
      </c>
      <c r="BH72" s="182" t="str">
        <f t="shared" si="210"/>
        <v>-</v>
      </c>
      <c r="BI72" s="184" t="str">
        <f t="shared" si="211"/>
        <v>Afectat sau NU?</v>
      </c>
      <c r="BJ72" s="180" t="str">
        <f t="shared" si="212"/>
        <v>-</v>
      </c>
      <c r="BK72" s="182" t="str">
        <f t="shared" si="213"/>
        <v>-</v>
      </c>
      <c r="BL72" s="184" t="str">
        <f t="shared" si="214"/>
        <v>Afectat sau NU?</v>
      </c>
      <c r="BM72" s="180" t="str">
        <f t="shared" si="215"/>
        <v>-</v>
      </c>
      <c r="BN72" s="182" t="str">
        <f t="shared" si="216"/>
        <v>-</v>
      </c>
    </row>
    <row r="73" spans="1:66" s="10" customFormat="1" ht="28.5" x14ac:dyDescent="0.25">
      <c r="A73" s="85">
        <f t="shared" si="36"/>
        <v>58</v>
      </c>
      <c r="B73" s="86" t="s">
        <v>88</v>
      </c>
      <c r="C73" s="86" t="s">
        <v>167</v>
      </c>
      <c r="D73" s="87" t="s">
        <v>230</v>
      </c>
      <c r="E73" s="86">
        <v>16356</v>
      </c>
      <c r="F73" s="86" t="s">
        <v>249</v>
      </c>
      <c r="G73" s="86" t="s">
        <v>222</v>
      </c>
      <c r="H73" s="88">
        <v>515779.41327671334</v>
      </c>
      <c r="I73" s="88">
        <v>434408.46333483607</v>
      </c>
      <c r="J73" s="88">
        <v>515779.41327671334</v>
      </c>
      <c r="K73" s="88">
        <v>434408.46333483607</v>
      </c>
      <c r="L73" s="86" t="s">
        <v>88</v>
      </c>
      <c r="M73" s="86" t="s">
        <v>88</v>
      </c>
      <c r="N73" s="86" t="s">
        <v>250</v>
      </c>
      <c r="O73" s="86" t="s">
        <v>249</v>
      </c>
      <c r="P73" s="86" t="s">
        <v>88</v>
      </c>
      <c r="Q73" s="86" t="s">
        <v>88</v>
      </c>
      <c r="R73" s="86" t="s">
        <v>88</v>
      </c>
      <c r="S73" s="86" t="s">
        <v>88</v>
      </c>
      <c r="T73" s="86" t="s">
        <v>90</v>
      </c>
      <c r="U73" s="86"/>
      <c r="V73" s="86" t="s">
        <v>227</v>
      </c>
      <c r="W73" s="89" t="s">
        <v>270</v>
      </c>
      <c r="X73" s="90"/>
      <c r="Y73" s="91"/>
      <c r="Z73" s="90"/>
      <c r="AA73" s="91"/>
      <c r="AB73" s="86" t="s">
        <v>80</v>
      </c>
      <c r="AC73" s="86"/>
      <c r="AD73" s="92"/>
      <c r="AE73" s="232"/>
      <c r="AF73" s="207"/>
      <c r="AG73" s="208"/>
      <c r="AH73" s="207"/>
      <c r="AI73" s="208"/>
      <c r="AJ73" s="207"/>
      <c r="AK73" s="208"/>
      <c r="AL73" s="207"/>
      <c r="AM73" s="209"/>
      <c r="AN73" s="209"/>
      <c r="AO73" s="209"/>
      <c r="AP73" s="95" t="s">
        <v>267</v>
      </c>
      <c r="AQ73" s="78"/>
      <c r="AR73" s="179" t="str">
        <f t="shared" si="199"/>
        <v/>
      </c>
      <c r="AS73" s="180" t="str">
        <f t="shared" si="200"/>
        <v/>
      </c>
      <c r="AT73" s="182" t="str">
        <f t="shared" si="201"/>
        <v/>
      </c>
      <c r="AU73" s="179" t="str">
        <f t="shared" si="202"/>
        <v/>
      </c>
      <c r="AV73" s="180" t="str">
        <f t="shared" si="203"/>
        <v/>
      </c>
      <c r="AW73" s="182" t="str">
        <f t="shared" si="204"/>
        <v/>
      </c>
      <c r="AX73" s="179" t="str">
        <f t="shared" si="205"/>
        <v/>
      </c>
      <c r="AY73" s="180" t="str">
        <f t="shared" si="206"/>
        <v/>
      </c>
      <c r="AZ73" s="182" t="str">
        <f t="shared" si="207"/>
        <v/>
      </c>
      <c r="BA73" s="65"/>
      <c r="BB73" s="65"/>
      <c r="BC73" s="65"/>
      <c r="BD73" s="65"/>
      <c r="BE73" s="65"/>
      <c r="BF73" s="184" t="str">
        <f t="shared" si="208"/>
        <v>Afectat sau NU?</v>
      </c>
      <c r="BG73" s="180" t="str">
        <f t="shared" si="209"/>
        <v>-</v>
      </c>
      <c r="BH73" s="182" t="str">
        <f t="shared" si="210"/>
        <v>-</v>
      </c>
      <c r="BI73" s="184" t="str">
        <f t="shared" si="211"/>
        <v>Afectat sau NU?</v>
      </c>
      <c r="BJ73" s="180" t="str">
        <f t="shared" si="212"/>
        <v>-</v>
      </c>
      <c r="BK73" s="182" t="str">
        <f t="shared" si="213"/>
        <v>-</v>
      </c>
      <c r="BL73" s="184" t="str">
        <f t="shared" si="214"/>
        <v>Afectat sau NU?</v>
      </c>
      <c r="BM73" s="180" t="str">
        <f t="shared" si="215"/>
        <v>-</v>
      </c>
      <c r="BN73" s="182" t="str">
        <f t="shared" si="216"/>
        <v>-</v>
      </c>
    </row>
    <row r="74" spans="1:66" s="10" customFormat="1" ht="29.25" thickBot="1" x14ac:dyDescent="0.3">
      <c r="A74" s="103">
        <f t="shared" si="36"/>
        <v>59</v>
      </c>
      <c r="B74" s="104" t="s">
        <v>88</v>
      </c>
      <c r="C74" s="104" t="s">
        <v>167</v>
      </c>
      <c r="D74" s="105" t="s">
        <v>230</v>
      </c>
      <c r="E74" s="104">
        <v>42272</v>
      </c>
      <c r="F74" s="104" t="s">
        <v>251</v>
      </c>
      <c r="G74" s="104" t="s">
        <v>222</v>
      </c>
      <c r="H74" s="106">
        <v>514200.63511999999</v>
      </c>
      <c r="I74" s="106">
        <v>431834.68708800001</v>
      </c>
      <c r="J74" s="106">
        <v>514200.63511999999</v>
      </c>
      <c r="K74" s="106">
        <v>431834.68708800001</v>
      </c>
      <c r="L74" s="104" t="s">
        <v>88</v>
      </c>
      <c r="M74" s="104" t="s">
        <v>88</v>
      </c>
      <c r="N74" s="104" t="s">
        <v>252</v>
      </c>
      <c r="O74" s="104" t="s">
        <v>251</v>
      </c>
      <c r="P74" s="104" t="s">
        <v>88</v>
      </c>
      <c r="Q74" s="104" t="s">
        <v>88</v>
      </c>
      <c r="R74" s="104" t="s">
        <v>88</v>
      </c>
      <c r="S74" s="104" t="s">
        <v>88</v>
      </c>
      <c r="T74" s="104" t="s">
        <v>90</v>
      </c>
      <c r="U74" s="104"/>
      <c r="V74" s="104" t="s">
        <v>227</v>
      </c>
      <c r="W74" s="107" t="s">
        <v>270</v>
      </c>
      <c r="X74" s="108"/>
      <c r="Y74" s="109"/>
      <c r="Z74" s="108"/>
      <c r="AA74" s="109"/>
      <c r="AB74" s="104" t="s">
        <v>80</v>
      </c>
      <c r="AC74" s="104"/>
      <c r="AD74" s="110"/>
      <c r="AE74" s="226"/>
      <c r="AF74" s="218"/>
      <c r="AG74" s="219"/>
      <c r="AH74" s="218"/>
      <c r="AI74" s="219"/>
      <c r="AJ74" s="218"/>
      <c r="AK74" s="219"/>
      <c r="AL74" s="218"/>
      <c r="AM74" s="220"/>
      <c r="AN74" s="220"/>
      <c r="AO74" s="220"/>
      <c r="AP74" s="227" t="s">
        <v>267</v>
      </c>
      <c r="AQ74" s="78"/>
      <c r="AR74" s="193" t="str">
        <f t="shared" si="199"/>
        <v/>
      </c>
      <c r="AS74" s="194" t="str">
        <f t="shared" si="200"/>
        <v/>
      </c>
      <c r="AT74" s="196" t="str">
        <f t="shared" si="201"/>
        <v/>
      </c>
      <c r="AU74" s="193" t="str">
        <f t="shared" si="202"/>
        <v/>
      </c>
      <c r="AV74" s="194" t="str">
        <f t="shared" si="203"/>
        <v/>
      </c>
      <c r="AW74" s="196" t="str">
        <f t="shared" si="204"/>
        <v/>
      </c>
      <c r="AX74" s="193" t="str">
        <f t="shared" si="205"/>
        <v/>
      </c>
      <c r="AY74" s="194" t="str">
        <f t="shared" si="206"/>
        <v/>
      </c>
      <c r="AZ74" s="196" t="str">
        <f t="shared" si="207"/>
        <v/>
      </c>
      <c r="BA74" s="65"/>
      <c r="BB74" s="65"/>
      <c r="BC74" s="65"/>
      <c r="BD74" s="65"/>
      <c r="BE74" s="65"/>
      <c r="BF74" s="198" t="str">
        <f t="shared" si="208"/>
        <v>Afectat sau NU?</v>
      </c>
      <c r="BG74" s="194" t="str">
        <f t="shared" si="209"/>
        <v>-</v>
      </c>
      <c r="BH74" s="196" t="str">
        <f t="shared" si="210"/>
        <v>-</v>
      </c>
      <c r="BI74" s="198" t="str">
        <f t="shared" si="211"/>
        <v>Afectat sau NU?</v>
      </c>
      <c r="BJ74" s="194" t="str">
        <f t="shared" si="212"/>
        <v>-</v>
      </c>
      <c r="BK74" s="196" t="str">
        <f t="shared" si="213"/>
        <v>-</v>
      </c>
      <c r="BL74" s="198" t="str">
        <f t="shared" si="214"/>
        <v>Afectat sau NU?</v>
      </c>
      <c r="BM74" s="194" t="str">
        <f t="shared" si="215"/>
        <v>-</v>
      </c>
      <c r="BN74" s="196" t="str">
        <f t="shared" si="216"/>
        <v>-</v>
      </c>
    </row>
    <row r="75" spans="1:66" s="10" customFormat="1" ht="28.5" x14ac:dyDescent="0.25">
      <c r="A75" s="67">
        <f t="shared" si="36"/>
        <v>60</v>
      </c>
      <c r="B75" s="68" t="s">
        <v>88</v>
      </c>
      <c r="C75" s="68" t="s">
        <v>167</v>
      </c>
      <c r="D75" s="69" t="s">
        <v>230</v>
      </c>
      <c r="E75" s="68">
        <v>41630</v>
      </c>
      <c r="F75" s="68" t="s">
        <v>253</v>
      </c>
      <c r="G75" s="68" t="s">
        <v>80</v>
      </c>
      <c r="H75" s="70">
        <v>523056.64230800001</v>
      </c>
      <c r="I75" s="70">
        <v>457084.35658999998</v>
      </c>
      <c r="J75" s="70">
        <v>523056.64230800001</v>
      </c>
      <c r="K75" s="70">
        <v>457084.35658999998</v>
      </c>
      <c r="L75" s="68" t="s">
        <v>88</v>
      </c>
      <c r="M75" s="68" t="s">
        <v>88</v>
      </c>
      <c r="N75" s="68" t="s">
        <v>254</v>
      </c>
      <c r="O75" s="68" t="s">
        <v>253</v>
      </c>
      <c r="P75" s="68" t="s">
        <v>88</v>
      </c>
      <c r="Q75" s="68" t="s">
        <v>88</v>
      </c>
      <c r="R75" s="68" t="s">
        <v>88</v>
      </c>
      <c r="S75" s="68" t="s">
        <v>88</v>
      </c>
      <c r="T75" s="68" t="s">
        <v>90</v>
      </c>
      <c r="U75" s="68"/>
      <c r="V75" s="68" t="s">
        <v>227</v>
      </c>
      <c r="W75" s="71" t="s">
        <v>270</v>
      </c>
      <c r="X75" s="72"/>
      <c r="Y75" s="73"/>
      <c r="Z75" s="72"/>
      <c r="AA75" s="73"/>
      <c r="AB75" s="68" t="s">
        <v>80</v>
      </c>
      <c r="AC75" s="68"/>
      <c r="AD75" s="74"/>
      <c r="AE75" s="222"/>
      <c r="AF75" s="223"/>
      <c r="AG75" s="224"/>
      <c r="AH75" s="223"/>
      <c r="AI75" s="224"/>
      <c r="AJ75" s="223"/>
      <c r="AK75" s="224"/>
      <c r="AL75" s="223"/>
      <c r="AM75" s="225"/>
      <c r="AN75" s="225"/>
      <c r="AO75" s="225"/>
      <c r="AP75" s="77" t="s">
        <v>268</v>
      </c>
      <c r="AQ75" s="78"/>
      <c r="AR75" s="79" t="str">
        <f t="shared" si="199"/>
        <v/>
      </c>
      <c r="AS75" s="80" t="str">
        <f t="shared" si="200"/>
        <v/>
      </c>
      <c r="AT75" s="81" t="str">
        <f t="shared" si="201"/>
        <v/>
      </c>
      <c r="AU75" s="79" t="str">
        <f t="shared" si="202"/>
        <v/>
      </c>
      <c r="AV75" s="80" t="str">
        <f t="shared" si="203"/>
        <v/>
      </c>
      <c r="AW75" s="81" t="str">
        <f t="shared" si="204"/>
        <v/>
      </c>
      <c r="AX75" s="79" t="str">
        <f t="shared" si="205"/>
        <v/>
      </c>
      <c r="AY75" s="80" t="str">
        <f t="shared" si="206"/>
        <v/>
      </c>
      <c r="AZ75" s="81" t="str">
        <f t="shared" si="207"/>
        <v/>
      </c>
      <c r="BA75" s="65"/>
      <c r="BB75" s="65"/>
      <c r="BC75" s="65"/>
      <c r="BD75" s="65"/>
      <c r="BE75" s="65"/>
      <c r="BF75" s="84" t="str">
        <f t="shared" si="208"/>
        <v>Afectat sau NU?</v>
      </c>
      <c r="BG75" s="80" t="str">
        <f t="shared" si="209"/>
        <v>-</v>
      </c>
      <c r="BH75" s="81" t="str">
        <f t="shared" si="210"/>
        <v>-</v>
      </c>
      <c r="BI75" s="84" t="str">
        <f t="shared" si="211"/>
        <v>Afectat sau NU?</v>
      </c>
      <c r="BJ75" s="80" t="str">
        <f t="shared" si="212"/>
        <v>-</v>
      </c>
      <c r="BK75" s="81" t="str">
        <f t="shared" si="213"/>
        <v>-</v>
      </c>
      <c r="BL75" s="84" t="str">
        <f t="shared" si="214"/>
        <v>Afectat sau NU?</v>
      </c>
      <c r="BM75" s="80" t="str">
        <f t="shared" si="215"/>
        <v>-</v>
      </c>
      <c r="BN75" s="81" t="str">
        <f t="shared" si="216"/>
        <v>-</v>
      </c>
    </row>
    <row r="76" spans="1:66" s="10" customFormat="1" ht="28.5" x14ac:dyDescent="0.25">
      <c r="A76" s="85">
        <f t="shared" si="36"/>
        <v>61</v>
      </c>
      <c r="B76" s="86" t="s">
        <v>88</v>
      </c>
      <c r="C76" s="86" t="s">
        <v>167</v>
      </c>
      <c r="D76" s="87" t="s">
        <v>230</v>
      </c>
      <c r="E76" s="86">
        <v>40508</v>
      </c>
      <c r="F76" s="86" t="s">
        <v>255</v>
      </c>
      <c r="G76" s="86" t="s">
        <v>80</v>
      </c>
      <c r="H76" s="88">
        <v>525537.90700000001</v>
      </c>
      <c r="I76" s="88">
        <v>451706.17499999999</v>
      </c>
      <c r="J76" s="88">
        <v>525537.90700000001</v>
      </c>
      <c r="K76" s="88">
        <v>451706.17499999999</v>
      </c>
      <c r="L76" s="86" t="s">
        <v>88</v>
      </c>
      <c r="M76" s="86" t="s">
        <v>88</v>
      </c>
      <c r="N76" s="86" t="s">
        <v>256</v>
      </c>
      <c r="O76" s="86" t="s">
        <v>257</v>
      </c>
      <c r="P76" s="86" t="s">
        <v>88</v>
      </c>
      <c r="Q76" s="86" t="s">
        <v>88</v>
      </c>
      <c r="R76" s="86" t="s">
        <v>88</v>
      </c>
      <c r="S76" s="86" t="s">
        <v>88</v>
      </c>
      <c r="T76" s="86" t="s">
        <v>99</v>
      </c>
      <c r="U76" s="86"/>
      <c r="V76" s="86" t="s">
        <v>265</v>
      </c>
      <c r="W76" s="89" t="s">
        <v>270</v>
      </c>
      <c r="X76" s="90"/>
      <c r="Y76" s="91"/>
      <c r="Z76" s="90"/>
      <c r="AA76" s="91"/>
      <c r="AB76" s="86" t="s">
        <v>80</v>
      </c>
      <c r="AC76" s="86"/>
      <c r="AD76" s="92"/>
      <c r="AE76" s="232"/>
      <c r="AF76" s="207"/>
      <c r="AG76" s="208"/>
      <c r="AH76" s="207"/>
      <c r="AI76" s="208"/>
      <c r="AJ76" s="207"/>
      <c r="AK76" s="208"/>
      <c r="AL76" s="207"/>
      <c r="AM76" s="209"/>
      <c r="AN76" s="209"/>
      <c r="AO76" s="209"/>
      <c r="AP76" s="95" t="s">
        <v>268</v>
      </c>
      <c r="AQ76" s="78"/>
      <c r="AR76" s="179" t="str">
        <f t="shared" si="199"/>
        <v/>
      </c>
      <c r="AS76" s="180" t="str">
        <f t="shared" si="200"/>
        <v/>
      </c>
      <c r="AT76" s="182" t="str">
        <f t="shared" si="201"/>
        <v/>
      </c>
      <c r="AU76" s="179" t="str">
        <f t="shared" si="202"/>
        <v/>
      </c>
      <c r="AV76" s="180" t="str">
        <f t="shared" si="203"/>
        <v/>
      </c>
      <c r="AW76" s="182" t="str">
        <f t="shared" si="204"/>
        <v/>
      </c>
      <c r="AX76" s="179" t="str">
        <f t="shared" si="205"/>
        <v/>
      </c>
      <c r="AY76" s="180" t="str">
        <f t="shared" si="206"/>
        <v/>
      </c>
      <c r="AZ76" s="182" t="str">
        <f t="shared" si="207"/>
        <v/>
      </c>
      <c r="BA76" s="65"/>
      <c r="BB76" s="65"/>
      <c r="BC76" s="65"/>
      <c r="BD76" s="65"/>
      <c r="BE76" s="65"/>
      <c r="BF76" s="184" t="str">
        <f t="shared" si="208"/>
        <v>Afectat sau NU?</v>
      </c>
      <c r="BG76" s="180" t="str">
        <f t="shared" si="209"/>
        <v>-</v>
      </c>
      <c r="BH76" s="182" t="str">
        <f t="shared" si="210"/>
        <v>-</v>
      </c>
      <c r="BI76" s="184" t="str">
        <f t="shared" si="211"/>
        <v>Afectat sau NU?</v>
      </c>
      <c r="BJ76" s="180" t="str">
        <f t="shared" si="212"/>
        <v>-</v>
      </c>
      <c r="BK76" s="182" t="str">
        <f t="shared" si="213"/>
        <v>-</v>
      </c>
      <c r="BL76" s="184" t="str">
        <f t="shared" si="214"/>
        <v>Afectat sau NU?</v>
      </c>
      <c r="BM76" s="180" t="str">
        <f t="shared" si="215"/>
        <v>-</v>
      </c>
      <c r="BN76" s="182" t="str">
        <f t="shared" si="216"/>
        <v>-</v>
      </c>
    </row>
    <row r="77" spans="1:66" s="10" customFormat="1" ht="29.25" thickBot="1" x14ac:dyDescent="0.3">
      <c r="A77" s="103">
        <f t="shared" si="36"/>
        <v>62</v>
      </c>
      <c r="B77" s="104" t="s">
        <v>88</v>
      </c>
      <c r="C77" s="104" t="s">
        <v>167</v>
      </c>
      <c r="D77" s="105" t="s">
        <v>230</v>
      </c>
      <c r="E77" s="104">
        <v>41480</v>
      </c>
      <c r="F77" s="104" t="s">
        <v>258</v>
      </c>
      <c r="G77" s="104" t="s">
        <v>80</v>
      </c>
      <c r="H77" s="106">
        <v>520679.86340593785</v>
      </c>
      <c r="I77" s="106">
        <v>445316.53378087026</v>
      </c>
      <c r="J77" s="106">
        <v>520679.86340593785</v>
      </c>
      <c r="K77" s="106">
        <v>445316.53378087026</v>
      </c>
      <c r="L77" s="104" t="s">
        <v>88</v>
      </c>
      <c r="M77" s="104" t="s">
        <v>88</v>
      </c>
      <c r="N77" s="104" t="s">
        <v>259</v>
      </c>
      <c r="O77" s="104" t="s">
        <v>260</v>
      </c>
      <c r="P77" s="104" t="s">
        <v>88</v>
      </c>
      <c r="Q77" s="104" t="s">
        <v>88</v>
      </c>
      <c r="R77" s="104" t="s">
        <v>88</v>
      </c>
      <c r="S77" s="104" t="s">
        <v>88</v>
      </c>
      <c r="T77" s="104" t="s">
        <v>90</v>
      </c>
      <c r="U77" s="104"/>
      <c r="V77" s="104" t="s">
        <v>266</v>
      </c>
      <c r="W77" s="107" t="s">
        <v>270</v>
      </c>
      <c r="X77" s="108"/>
      <c r="Y77" s="109"/>
      <c r="Z77" s="108"/>
      <c r="AA77" s="109"/>
      <c r="AB77" s="104" t="s">
        <v>80</v>
      </c>
      <c r="AC77" s="104"/>
      <c r="AD77" s="110"/>
      <c r="AE77" s="226"/>
      <c r="AF77" s="218"/>
      <c r="AG77" s="219"/>
      <c r="AH77" s="218"/>
      <c r="AI77" s="219"/>
      <c r="AJ77" s="218"/>
      <c r="AK77" s="219"/>
      <c r="AL77" s="218"/>
      <c r="AM77" s="220"/>
      <c r="AN77" s="220"/>
      <c r="AO77" s="220"/>
      <c r="AP77" s="227" t="s">
        <v>268</v>
      </c>
      <c r="AQ77" s="78"/>
      <c r="AR77" s="228" t="str">
        <f t="shared" si="199"/>
        <v/>
      </c>
      <c r="AS77" s="229" t="str">
        <f t="shared" si="200"/>
        <v/>
      </c>
      <c r="AT77" s="230" t="str">
        <f t="shared" si="201"/>
        <v/>
      </c>
      <c r="AU77" s="228" t="str">
        <f t="shared" si="202"/>
        <v/>
      </c>
      <c r="AV77" s="229" t="str">
        <f t="shared" si="203"/>
        <v/>
      </c>
      <c r="AW77" s="230" t="str">
        <f t="shared" si="204"/>
        <v/>
      </c>
      <c r="AX77" s="228" t="str">
        <f t="shared" si="205"/>
        <v/>
      </c>
      <c r="AY77" s="229" t="str">
        <f t="shared" si="206"/>
        <v/>
      </c>
      <c r="AZ77" s="230" t="str">
        <f t="shared" si="207"/>
        <v/>
      </c>
      <c r="BA77" s="65"/>
      <c r="BB77" s="65"/>
      <c r="BC77" s="65"/>
      <c r="BD77" s="65"/>
      <c r="BE77" s="65"/>
      <c r="BF77" s="231" t="str">
        <f t="shared" si="208"/>
        <v>Afectat sau NU?</v>
      </c>
      <c r="BG77" s="229" t="str">
        <f t="shared" si="209"/>
        <v>-</v>
      </c>
      <c r="BH77" s="230" t="str">
        <f t="shared" si="210"/>
        <v>-</v>
      </c>
      <c r="BI77" s="231" t="str">
        <f t="shared" si="211"/>
        <v>Afectat sau NU?</v>
      </c>
      <c r="BJ77" s="229" t="str">
        <f t="shared" si="212"/>
        <v>-</v>
      </c>
      <c r="BK77" s="230" t="str">
        <f t="shared" si="213"/>
        <v>-</v>
      </c>
      <c r="BL77" s="231" t="str">
        <f t="shared" si="214"/>
        <v>Afectat sau NU?</v>
      </c>
      <c r="BM77" s="229" t="str">
        <f t="shared" si="215"/>
        <v>-</v>
      </c>
      <c r="BN77" s="230" t="str">
        <f t="shared" si="216"/>
        <v>-</v>
      </c>
    </row>
    <row r="78" spans="1:66" s="10" customFormat="1" ht="57" x14ac:dyDescent="0.25">
      <c r="A78" s="67">
        <f t="shared" si="36"/>
        <v>63</v>
      </c>
      <c r="B78" s="68" t="s">
        <v>88</v>
      </c>
      <c r="C78" s="68" t="s">
        <v>167</v>
      </c>
      <c r="D78" s="69" t="s">
        <v>271</v>
      </c>
      <c r="E78" s="68">
        <v>72409</v>
      </c>
      <c r="F78" s="68" t="s">
        <v>272</v>
      </c>
      <c r="G78" s="68" t="s">
        <v>273</v>
      </c>
      <c r="H78" s="70">
        <v>411337.338474622</v>
      </c>
      <c r="I78" s="70">
        <v>315622.46369252302</v>
      </c>
      <c r="J78" s="70">
        <v>411337.338474622</v>
      </c>
      <c r="K78" s="70">
        <v>315622.46369252302</v>
      </c>
      <c r="L78" s="68" t="s">
        <v>88</v>
      </c>
      <c r="M78" s="68" t="s">
        <v>88</v>
      </c>
      <c r="N78" s="68" t="s">
        <v>88</v>
      </c>
      <c r="O78" s="68" t="s">
        <v>88</v>
      </c>
      <c r="P78" s="68" t="s">
        <v>274</v>
      </c>
      <c r="Q78" s="68" t="s">
        <v>407</v>
      </c>
      <c r="R78" s="68" t="s">
        <v>88</v>
      </c>
      <c r="S78" s="68" t="s">
        <v>88</v>
      </c>
      <c r="T78" s="68" t="s">
        <v>275</v>
      </c>
      <c r="U78" s="68"/>
      <c r="V78" s="68" t="s">
        <v>295</v>
      </c>
      <c r="W78" s="71" t="s">
        <v>269</v>
      </c>
      <c r="X78" s="72"/>
      <c r="Y78" s="73"/>
      <c r="Z78" s="72"/>
      <c r="AA78" s="73"/>
      <c r="AB78" s="68" t="s">
        <v>228</v>
      </c>
      <c r="AC78" s="68"/>
      <c r="AD78" s="74"/>
      <c r="AE78" s="222"/>
      <c r="AF78" s="223"/>
      <c r="AG78" s="224"/>
      <c r="AH78" s="223"/>
      <c r="AI78" s="224"/>
      <c r="AJ78" s="223"/>
      <c r="AK78" s="224"/>
      <c r="AL78" s="223"/>
      <c r="AM78" s="225"/>
      <c r="AN78" s="225"/>
      <c r="AO78" s="225"/>
      <c r="AP78" s="77" t="s">
        <v>300</v>
      </c>
      <c r="AQ78" s="78"/>
      <c r="AR78" s="79" t="str">
        <f t="shared" ref="AR78:AR89" si="217">IF(B78="X",IF(AN78="","Afectat sau NU?",IF(AN78="DA",IF(((AK78+AL78)-(AE78+AF78))*24&lt;-720,"Neinformat",((AK78+AL78)-(AE78+AF78))*24),"Nu a fost afectat producator/consumator")),"")</f>
        <v/>
      </c>
      <c r="AS78" s="80" t="str">
        <f t="shared" ref="AS78:AS89" si="218">IF(B78="X",IF(AN78="DA",IF(AR78&lt;6,LEN(TRIM(V78))-LEN(SUBSTITUTE(V78,CHAR(44),""))+1,0),"-"),"")</f>
        <v/>
      </c>
      <c r="AT78" s="81" t="str">
        <f t="shared" ref="AT78:AT89" si="219">IF(B78="X",IF(AN78="DA",LEN(TRIM(V78))-LEN(SUBSTITUTE(V78,CHAR(44),""))+1,"-"),"")</f>
        <v/>
      </c>
      <c r="AU78" s="79" t="str">
        <f t="shared" ref="AU78:AU89" si="220">IF(B78="X",IF(AN78="","Afectat sau NU?",IF(AN78="DA",IF(((AI78+AJ78)-(AE78+AF78))*24&lt;-720,"Neinformat",((AI78+AJ78)-(AE78+AF78))*24),"Nu a fost afectat producator/consumator")),"")</f>
        <v/>
      </c>
      <c r="AV78" s="80" t="str">
        <f t="shared" ref="AV78:AV89" si="221">IF(B78="X",IF(AN78="DA",IF(AU78&lt;6,LEN(TRIM(U78))-LEN(SUBSTITUTE(U78,CHAR(44),""))+1,0),"-"),"")</f>
        <v/>
      </c>
      <c r="AW78" s="81" t="str">
        <f t="shared" ref="AW78:AW89" si="222">IF(B78="X",IF(AN78="DA",LEN(TRIM(U78))-LEN(SUBSTITUTE(U78,CHAR(44),""))+1,"-"),"")</f>
        <v/>
      </c>
      <c r="AX78" s="79" t="str">
        <f t="shared" ref="AX78:AX89" si="223">IF(B78="X",IF(AN78="","Afectat sau NU?",IF(AN78="DA",((AG78+AH78)-(AE78+AF78))*24,"Nu a fost afectat producator/consumator")),"")</f>
        <v/>
      </c>
      <c r="AY78" s="80" t="str">
        <f t="shared" ref="AY78:AY89" si="224">IF(B78="X",IF(AN78="DA",IF(AX78&gt;24,IF(BA78="NU",0,LEN(TRIM(V78))-LEN(SUBSTITUTE(V78,CHAR(44),""))+1),0),"-"),"")</f>
        <v/>
      </c>
      <c r="AZ78" s="81" t="str">
        <f t="shared" ref="AZ78:AZ89" si="225">IF(B78="X",IF(AN78="DA",IF(AX78&gt;24,LEN(TRIM(V78))-LEN(SUBSTITUTE(V78,CHAR(44),""))+1,0),"-"),"")</f>
        <v/>
      </c>
      <c r="BA78" s="65"/>
      <c r="BB78" s="65"/>
      <c r="BC78" s="65"/>
      <c r="BD78" s="65"/>
      <c r="BE78" s="65"/>
      <c r="BF78" s="84" t="str">
        <f t="shared" ref="BF78:BF89" si="226">IF(C78="X",IF(AN78="","Afectat sau NU?",IF(AN78="DA",IF(AK78="","Neinformat",NETWORKDAYS(AK78+AL78,AE78+AF78,$BS$2:$BS$14)-2),"Nu a fost afectat producator/consumator")),"")</f>
        <v>Afectat sau NU?</v>
      </c>
      <c r="BG78" s="80" t="str">
        <f t="shared" ref="BG78:BG89" si="227">IF(C78="X",IF(AN78="DA",IF(AND(BF78&gt;=5,AK78&lt;&gt;""),LEN(TRIM(V78))-LEN(SUBSTITUTE(V78,CHAR(44),""))+1,0),"-"),"")</f>
        <v>-</v>
      </c>
      <c r="BH78" s="81" t="str">
        <f t="shared" ref="BH78:BH89" si="228">IF(C78="X",IF(AN78="DA",LEN(TRIM(V78))-LEN(SUBSTITUTE(V78,CHAR(44),""))+1,"-"),"")</f>
        <v>-</v>
      </c>
      <c r="BI78" s="84" t="str">
        <f t="shared" ref="BI78:BI89" si="229">IF(C78="X",IF(AN78="","Afectat sau NU?",IF(AN78="DA",IF(AI78="","Neinformat",NETWORKDAYS(AI78+AJ78,AE78+AF78,$BS$2:$BS$14)-2),"Nu a fost afectat producator/consumator")),"")</f>
        <v>Afectat sau NU?</v>
      </c>
      <c r="BJ78" s="80" t="str">
        <f t="shared" ref="BJ78:BJ89" si="230">IF(C78="X",IF(AN78="DA",IF(AND(BI78&gt;=5,AI78&lt;&gt;""),LEN(TRIM(U78))-LEN(SUBSTITUTE(U78,CHAR(44),""))+1,0),"-"),"")</f>
        <v>-</v>
      </c>
      <c r="BK78" s="81" t="str">
        <f t="shared" ref="BK78:BK89" si="231">IF(C78="X",IF(AN78="DA",LEN(TRIM(U78))-LEN(SUBSTITUTE(U78,CHAR(44),""))+1,"-"),"")</f>
        <v>-</v>
      </c>
      <c r="BL78" s="84" t="str">
        <f t="shared" ref="BL78:BL89" si="232">IF(C78="X",IF(AN78="","Afectat sau NU?",IF(AN78="DA",((AG78+AH78)-(Z78+AA78))*24,"Nu a fost afectat producator/consumator")),"")</f>
        <v>Afectat sau NU?</v>
      </c>
      <c r="BM78" s="80" t="str">
        <f t="shared" ref="BM78:BM89" si="233">IF(C78="X",IF(AN78&lt;&gt;"DA","-",IF(AND(AN78="DA",BL78&lt;=0),LEN(TRIM(V78))-LEN(SUBSTITUTE(V78,CHAR(44),""))+1+LEN(TRIM(U78))-LEN(SUBSTITUTE(U78,CHAR(44),""))+1,0)),"")</f>
        <v>-</v>
      </c>
      <c r="BN78" s="81" t="str">
        <f t="shared" ref="BN78:BN89" si="234">IF(C78="X",IF(AN78="DA",LEN(TRIM(V78))-LEN(SUBSTITUTE(V78,CHAR(44),""))+1+LEN(TRIM(U78))-LEN(SUBSTITUTE(U78,CHAR(44),""))+1,"-"),"")</f>
        <v>-</v>
      </c>
    </row>
    <row r="79" spans="1:66" s="10" customFormat="1" ht="42.75" x14ac:dyDescent="0.25">
      <c r="A79" s="85">
        <f t="shared" si="36"/>
        <v>64</v>
      </c>
      <c r="B79" s="86" t="s">
        <v>88</v>
      </c>
      <c r="C79" s="86" t="s">
        <v>167</v>
      </c>
      <c r="D79" s="87" t="s">
        <v>271</v>
      </c>
      <c r="E79" s="86">
        <v>72409</v>
      </c>
      <c r="F79" s="86" t="s">
        <v>272</v>
      </c>
      <c r="G79" s="86" t="s">
        <v>273</v>
      </c>
      <c r="H79" s="88">
        <v>404873.43649811199</v>
      </c>
      <c r="I79" s="88">
        <v>317922.64097540599</v>
      </c>
      <c r="J79" s="88">
        <v>404873.43649811199</v>
      </c>
      <c r="K79" s="88">
        <v>317922.64097540599</v>
      </c>
      <c r="L79" s="86" t="s">
        <v>88</v>
      </c>
      <c r="M79" s="86" t="s">
        <v>88</v>
      </c>
      <c r="N79" s="86" t="s">
        <v>276</v>
      </c>
      <c r="O79" s="86" t="s">
        <v>408</v>
      </c>
      <c r="P79" s="86" t="s">
        <v>88</v>
      </c>
      <c r="Q79" s="86" t="s">
        <v>88</v>
      </c>
      <c r="R79" s="86" t="s">
        <v>88</v>
      </c>
      <c r="S79" s="86" t="s">
        <v>88</v>
      </c>
      <c r="T79" s="86" t="s">
        <v>277</v>
      </c>
      <c r="U79" s="86"/>
      <c r="V79" s="86" t="s">
        <v>295</v>
      </c>
      <c r="W79" s="89" t="s">
        <v>269</v>
      </c>
      <c r="X79" s="90"/>
      <c r="Y79" s="91"/>
      <c r="Z79" s="90"/>
      <c r="AA79" s="91"/>
      <c r="AB79" s="86" t="s">
        <v>228</v>
      </c>
      <c r="AC79" s="86"/>
      <c r="AD79" s="92"/>
      <c r="AE79" s="232"/>
      <c r="AF79" s="207"/>
      <c r="AG79" s="208"/>
      <c r="AH79" s="207"/>
      <c r="AI79" s="208"/>
      <c r="AJ79" s="207"/>
      <c r="AK79" s="208"/>
      <c r="AL79" s="207"/>
      <c r="AM79" s="209"/>
      <c r="AN79" s="209"/>
      <c r="AO79" s="209"/>
      <c r="AP79" s="95" t="s">
        <v>300</v>
      </c>
      <c r="AQ79" s="78"/>
      <c r="AR79" s="179" t="str">
        <f t="shared" si="217"/>
        <v/>
      </c>
      <c r="AS79" s="180" t="str">
        <f t="shared" si="218"/>
        <v/>
      </c>
      <c r="AT79" s="182" t="str">
        <f t="shared" si="219"/>
        <v/>
      </c>
      <c r="AU79" s="179" t="str">
        <f t="shared" si="220"/>
        <v/>
      </c>
      <c r="AV79" s="180" t="str">
        <f t="shared" si="221"/>
        <v/>
      </c>
      <c r="AW79" s="182" t="str">
        <f t="shared" si="222"/>
        <v/>
      </c>
      <c r="AX79" s="179" t="str">
        <f t="shared" si="223"/>
        <v/>
      </c>
      <c r="AY79" s="180" t="str">
        <f t="shared" si="224"/>
        <v/>
      </c>
      <c r="AZ79" s="182" t="str">
        <f t="shared" si="225"/>
        <v/>
      </c>
      <c r="BA79" s="65"/>
      <c r="BB79" s="65"/>
      <c r="BC79" s="65"/>
      <c r="BD79" s="65"/>
      <c r="BE79" s="65"/>
      <c r="BF79" s="184" t="str">
        <f t="shared" si="226"/>
        <v>Afectat sau NU?</v>
      </c>
      <c r="BG79" s="180" t="str">
        <f t="shared" si="227"/>
        <v>-</v>
      </c>
      <c r="BH79" s="182" t="str">
        <f t="shared" si="228"/>
        <v>-</v>
      </c>
      <c r="BI79" s="184" t="str">
        <f t="shared" si="229"/>
        <v>Afectat sau NU?</v>
      </c>
      <c r="BJ79" s="180" t="str">
        <f t="shared" si="230"/>
        <v>-</v>
      </c>
      <c r="BK79" s="182" t="str">
        <f t="shared" si="231"/>
        <v>-</v>
      </c>
      <c r="BL79" s="184" t="str">
        <f t="shared" si="232"/>
        <v>Afectat sau NU?</v>
      </c>
      <c r="BM79" s="180" t="str">
        <f t="shared" si="233"/>
        <v>-</v>
      </c>
      <c r="BN79" s="182" t="str">
        <f t="shared" si="234"/>
        <v>-</v>
      </c>
    </row>
    <row r="80" spans="1:66" s="10" customFormat="1" ht="42.75" x14ac:dyDescent="0.25">
      <c r="A80" s="85">
        <f t="shared" si="36"/>
        <v>65</v>
      </c>
      <c r="B80" s="86" t="s">
        <v>88</v>
      </c>
      <c r="C80" s="86" t="s">
        <v>167</v>
      </c>
      <c r="D80" s="87" t="s">
        <v>271</v>
      </c>
      <c r="E80" s="86">
        <v>73246</v>
      </c>
      <c r="F80" s="86" t="s">
        <v>278</v>
      </c>
      <c r="G80" s="86" t="s">
        <v>273</v>
      </c>
      <c r="H80" s="88">
        <v>410109.20217399998</v>
      </c>
      <c r="I80" s="88">
        <v>320464.25903700001</v>
      </c>
      <c r="J80" s="88">
        <v>410109.20217399998</v>
      </c>
      <c r="K80" s="88">
        <v>320464.25903700001</v>
      </c>
      <c r="L80" s="86" t="s">
        <v>88</v>
      </c>
      <c r="M80" s="86" t="s">
        <v>88</v>
      </c>
      <c r="N80" s="86" t="s">
        <v>279</v>
      </c>
      <c r="O80" s="86" t="s">
        <v>278</v>
      </c>
      <c r="P80" s="86" t="s">
        <v>88</v>
      </c>
      <c r="Q80" s="86" t="s">
        <v>88</v>
      </c>
      <c r="R80" s="86" t="s">
        <v>88</v>
      </c>
      <c r="S80" s="86" t="s">
        <v>88</v>
      </c>
      <c r="T80" s="86" t="s">
        <v>90</v>
      </c>
      <c r="U80" s="86"/>
      <c r="V80" s="86" t="s">
        <v>227</v>
      </c>
      <c r="W80" s="89" t="s">
        <v>269</v>
      </c>
      <c r="X80" s="90"/>
      <c r="Y80" s="91"/>
      <c r="Z80" s="90"/>
      <c r="AA80" s="91"/>
      <c r="AB80" s="86" t="s">
        <v>228</v>
      </c>
      <c r="AC80" s="86"/>
      <c r="AD80" s="92"/>
      <c r="AE80" s="232"/>
      <c r="AF80" s="207"/>
      <c r="AG80" s="208"/>
      <c r="AH80" s="207"/>
      <c r="AI80" s="208"/>
      <c r="AJ80" s="207"/>
      <c r="AK80" s="208"/>
      <c r="AL80" s="207"/>
      <c r="AM80" s="209"/>
      <c r="AN80" s="209"/>
      <c r="AO80" s="209"/>
      <c r="AP80" s="95" t="s">
        <v>300</v>
      </c>
      <c r="AQ80" s="78"/>
      <c r="AR80" s="179" t="str">
        <f t="shared" si="217"/>
        <v/>
      </c>
      <c r="AS80" s="180" t="str">
        <f t="shared" si="218"/>
        <v/>
      </c>
      <c r="AT80" s="182" t="str">
        <f t="shared" si="219"/>
        <v/>
      </c>
      <c r="AU80" s="179" t="str">
        <f t="shared" si="220"/>
        <v/>
      </c>
      <c r="AV80" s="180" t="str">
        <f t="shared" si="221"/>
        <v/>
      </c>
      <c r="AW80" s="182" t="str">
        <f t="shared" si="222"/>
        <v/>
      </c>
      <c r="AX80" s="179" t="str">
        <f t="shared" si="223"/>
        <v/>
      </c>
      <c r="AY80" s="180" t="str">
        <f t="shared" si="224"/>
        <v/>
      </c>
      <c r="AZ80" s="182" t="str">
        <f t="shared" si="225"/>
        <v/>
      </c>
      <c r="BA80" s="65"/>
      <c r="BB80" s="65"/>
      <c r="BC80" s="65"/>
      <c r="BD80" s="65"/>
      <c r="BE80" s="65"/>
      <c r="BF80" s="184" t="str">
        <f t="shared" si="226"/>
        <v>Afectat sau NU?</v>
      </c>
      <c r="BG80" s="180" t="str">
        <f t="shared" si="227"/>
        <v>-</v>
      </c>
      <c r="BH80" s="182" t="str">
        <f t="shared" si="228"/>
        <v>-</v>
      </c>
      <c r="BI80" s="184" t="str">
        <f t="shared" si="229"/>
        <v>Afectat sau NU?</v>
      </c>
      <c r="BJ80" s="180" t="str">
        <f t="shared" si="230"/>
        <v>-</v>
      </c>
      <c r="BK80" s="182" t="str">
        <f t="shared" si="231"/>
        <v>-</v>
      </c>
      <c r="BL80" s="184" t="str">
        <f t="shared" si="232"/>
        <v>Afectat sau NU?</v>
      </c>
      <c r="BM80" s="180" t="str">
        <f t="shared" si="233"/>
        <v>-</v>
      </c>
      <c r="BN80" s="182" t="str">
        <f t="shared" si="234"/>
        <v>-</v>
      </c>
    </row>
    <row r="81" spans="1:66" s="10" customFormat="1" ht="42.75" x14ac:dyDescent="0.25">
      <c r="A81" s="85">
        <f t="shared" si="36"/>
        <v>66</v>
      </c>
      <c r="B81" s="86" t="s">
        <v>88</v>
      </c>
      <c r="C81" s="86" t="s">
        <v>167</v>
      </c>
      <c r="D81" s="87" t="s">
        <v>271</v>
      </c>
      <c r="E81" s="86">
        <v>72418</v>
      </c>
      <c r="F81" s="86" t="s">
        <v>272</v>
      </c>
      <c r="G81" s="86" t="s">
        <v>273</v>
      </c>
      <c r="H81" s="88">
        <v>412675.23300656455</v>
      </c>
      <c r="I81" s="88">
        <v>316838.13070982782</v>
      </c>
      <c r="J81" s="88">
        <v>412675.23300656455</v>
      </c>
      <c r="K81" s="88">
        <v>316838.13070982782</v>
      </c>
      <c r="L81" s="86" t="s">
        <v>88</v>
      </c>
      <c r="M81" s="86" t="s">
        <v>88</v>
      </c>
      <c r="N81" s="86" t="s">
        <v>280</v>
      </c>
      <c r="O81" s="86" t="s">
        <v>272</v>
      </c>
      <c r="P81" s="86" t="s">
        <v>88</v>
      </c>
      <c r="Q81" s="86" t="s">
        <v>88</v>
      </c>
      <c r="R81" s="86" t="s">
        <v>88</v>
      </c>
      <c r="S81" s="86" t="s">
        <v>88</v>
      </c>
      <c r="T81" s="86" t="s">
        <v>90</v>
      </c>
      <c r="U81" s="86"/>
      <c r="V81" s="86" t="s">
        <v>296</v>
      </c>
      <c r="W81" s="89" t="s">
        <v>269</v>
      </c>
      <c r="X81" s="90"/>
      <c r="Y81" s="91"/>
      <c r="Z81" s="90"/>
      <c r="AA81" s="91"/>
      <c r="AB81" s="86" t="s">
        <v>228</v>
      </c>
      <c r="AC81" s="86"/>
      <c r="AD81" s="92"/>
      <c r="AE81" s="232"/>
      <c r="AF81" s="207"/>
      <c r="AG81" s="208"/>
      <c r="AH81" s="207"/>
      <c r="AI81" s="208"/>
      <c r="AJ81" s="207"/>
      <c r="AK81" s="208"/>
      <c r="AL81" s="207"/>
      <c r="AM81" s="209"/>
      <c r="AN81" s="209"/>
      <c r="AO81" s="209"/>
      <c r="AP81" s="95" t="s">
        <v>300</v>
      </c>
      <c r="AQ81" s="78"/>
      <c r="AR81" s="179" t="str">
        <f t="shared" si="217"/>
        <v/>
      </c>
      <c r="AS81" s="180" t="str">
        <f t="shared" si="218"/>
        <v/>
      </c>
      <c r="AT81" s="182" t="str">
        <f t="shared" si="219"/>
        <v/>
      </c>
      <c r="AU81" s="179" t="str">
        <f t="shared" si="220"/>
        <v/>
      </c>
      <c r="AV81" s="180" t="str">
        <f t="shared" si="221"/>
        <v/>
      </c>
      <c r="AW81" s="182" t="str">
        <f t="shared" si="222"/>
        <v/>
      </c>
      <c r="AX81" s="179" t="str">
        <f t="shared" si="223"/>
        <v/>
      </c>
      <c r="AY81" s="180" t="str">
        <f t="shared" si="224"/>
        <v/>
      </c>
      <c r="AZ81" s="182" t="str">
        <f t="shared" si="225"/>
        <v/>
      </c>
      <c r="BA81" s="65"/>
      <c r="BB81" s="65"/>
      <c r="BC81" s="65"/>
      <c r="BD81" s="65"/>
      <c r="BE81" s="65"/>
      <c r="BF81" s="184" t="str">
        <f t="shared" si="226"/>
        <v>Afectat sau NU?</v>
      </c>
      <c r="BG81" s="180" t="str">
        <f t="shared" si="227"/>
        <v>-</v>
      </c>
      <c r="BH81" s="182" t="str">
        <f t="shared" si="228"/>
        <v>-</v>
      </c>
      <c r="BI81" s="184" t="str">
        <f t="shared" si="229"/>
        <v>Afectat sau NU?</v>
      </c>
      <c r="BJ81" s="180" t="str">
        <f t="shared" si="230"/>
        <v>-</v>
      </c>
      <c r="BK81" s="182" t="str">
        <f t="shared" si="231"/>
        <v>-</v>
      </c>
      <c r="BL81" s="184" t="str">
        <f t="shared" si="232"/>
        <v>Afectat sau NU?</v>
      </c>
      <c r="BM81" s="180" t="str">
        <f t="shared" si="233"/>
        <v>-</v>
      </c>
      <c r="BN81" s="182" t="str">
        <f t="shared" si="234"/>
        <v>-</v>
      </c>
    </row>
    <row r="82" spans="1:66" s="10" customFormat="1" ht="42.75" x14ac:dyDescent="0.25">
      <c r="A82" s="85">
        <f t="shared" si="36"/>
        <v>67</v>
      </c>
      <c r="B82" s="86" t="s">
        <v>88</v>
      </c>
      <c r="C82" s="86" t="s">
        <v>167</v>
      </c>
      <c r="D82" s="87" t="s">
        <v>271</v>
      </c>
      <c r="E82" s="86">
        <v>72409</v>
      </c>
      <c r="F82" s="86" t="s">
        <v>272</v>
      </c>
      <c r="G82" s="86" t="s">
        <v>273</v>
      </c>
      <c r="H82" s="88">
        <v>409849.89834700001</v>
      </c>
      <c r="I82" s="88">
        <v>314332.01364700001</v>
      </c>
      <c r="J82" s="88">
        <v>409849.89834700001</v>
      </c>
      <c r="K82" s="88">
        <v>314332.01364700001</v>
      </c>
      <c r="L82" s="86" t="s">
        <v>88</v>
      </c>
      <c r="M82" s="86" t="s">
        <v>88</v>
      </c>
      <c r="N82" s="86" t="s">
        <v>281</v>
      </c>
      <c r="O82" s="86" t="s">
        <v>282</v>
      </c>
      <c r="P82" s="86" t="s">
        <v>88</v>
      </c>
      <c r="Q82" s="86" t="s">
        <v>88</v>
      </c>
      <c r="R82" s="86" t="s">
        <v>88</v>
      </c>
      <c r="S82" s="86" t="s">
        <v>88</v>
      </c>
      <c r="T82" s="86" t="s">
        <v>90</v>
      </c>
      <c r="U82" s="86"/>
      <c r="V82" s="86" t="s">
        <v>296</v>
      </c>
      <c r="W82" s="89" t="s">
        <v>269</v>
      </c>
      <c r="X82" s="90"/>
      <c r="Y82" s="91"/>
      <c r="Z82" s="90"/>
      <c r="AA82" s="91"/>
      <c r="AB82" s="86" t="s">
        <v>228</v>
      </c>
      <c r="AC82" s="86"/>
      <c r="AD82" s="92"/>
      <c r="AE82" s="232"/>
      <c r="AF82" s="207"/>
      <c r="AG82" s="208"/>
      <c r="AH82" s="207"/>
      <c r="AI82" s="208"/>
      <c r="AJ82" s="207"/>
      <c r="AK82" s="208"/>
      <c r="AL82" s="207"/>
      <c r="AM82" s="209"/>
      <c r="AN82" s="209"/>
      <c r="AO82" s="209"/>
      <c r="AP82" s="95" t="s">
        <v>300</v>
      </c>
      <c r="AQ82" s="78"/>
      <c r="AR82" s="179" t="str">
        <f t="shared" si="217"/>
        <v/>
      </c>
      <c r="AS82" s="180" t="str">
        <f t="shared" si="218"/>
        <v/>
      </c>
      <c r="AT82" s="182" t="str">
        <f t="shared" si="219"/>
        <v/>
      </c>
      <c r="AU82" s="179" t="str">
        <f t="shared" si="220"/>
        <v/>
      </c>
      <c r="AV82" s="180" t="str">
        <f t="shared" si="221"/>
        <v/>
      </c>
      <c r="AW82" s="182" t="str">
        <f t="shared" si="222"/>
        <v/>
      </c>
      <c r="AX82" s="179" t="str">
        <f t="shared" si="223"/>
        <v/>
      </c>
      <c r="AY82" s="180" t="str">
        <f t="shared" si="224"/>
        <v/>
      </c>
      <c r="AZ82" s="182" t="str">
        <f t="shared" si="225"/>
        <v/>
      </c>
      <c r="BA82" s="65"/>
      <c r="BB82" s="65"/>
      <c r="BC82" s="65"/>
      <c r="BD82" s="65"/>
      <c r="BE82" s="65"/>
      <c r="BF82" s="184" t="str">
        <f t="shared" si="226"/>
        <v>Afectat sau NU?</v>
      </c>
      <c r="BG82" s="180" t="str">
        <f t="shared" si="227"/>
        <v>-</v>
      </c>
      <c r="BH82" s="182" t="str">
        <f t="shared" si="228"/>
        <v>-</v>
      </c>
      <c r="BI82" s="184" t="str">
        <f t="shared" si="229"/>
        <v>Afectat sau NU?</v>
      </c>
      <c r="BJ82" s="180" t="str">
        <f t="shared" si="230"/>
        <v>-</v>
      </c>
      <c r="BK82" s="182" t="str">
        <f t="shared" si="231"/>
        <v>-</v>
      </c>
      <c r="BL82" s="184" t="str">
        <f t="shared" si="232"/>
        <v>Afectat sau NU?</v>
      </c>
      <c r="BM82" s="180" t="str">
        <f t="shared" si="233"/>
        <v>-</v>
      </c>
      <c r="BN82" s="182" t="str">
        <f t="shared" si="234"/>
        <v>-</v>
      </c>
    </row>
    <row r="83" spans="1:66" s="10" customFormat="1" ht="42.75" x14ac:dyDescent="0.25">
      <c r="A83" s="85">
        <f t="shared" ref="A83:A107" si="235">SUM(1,A82)</f>
        <v>68</v>
      </c>
      <c r="B83" s="86" t="s">
        <v>88</v>
      </c>
      <c r="C83" s="86" t="s">
        <v>167</v>
      </c>
      <c r="D83" s="87" t="s">
        <v>271</v>
      </c>
      <c r="E83" s="86">
        <v>73629</v>
      </c>
      <c r="F83" s="86" t="s">
        <v>283</v>
      </c>
      <c r="G83" s="86" t="s">
        <v>273</v>
      </c>
      <c r="H83" s="88">
        <v>414077.27518279653</v>
      </c>
      <c r="I83" s="88">
        <v>316502.8502062328</v>
      </c>
      <c r="J83" s="88">
        <v>414077.27518279653</v>
      </c>
      <c r="K83" s="88">
        <v>316502.8502062328</v>
      </c>
      <c r="L83" s="86" t="s">
        <v>88</v>
      </c>
      <c r="M83" s="86" t="s">
        <v>88</v>
      </c>
      <c r="N83" s="86" t="s">
        <v>284</v>
      </c>
      <c r="O83" s="86" t="s">
        <v>283</v>
      </c>
      <c r="P83" s="86" t="s">
        <v>88</v>
      </c>
      <c r="Q83" s="86" t="s">
        <v>88</v>
      </c>
      <c r="R83" s="86" t="s">
        <v>88</v>
      </c>
      <c r="S83" s="86" t="s">
        <v>88</v>
      </c>
      <c r="T83" s="86" t="s">
        <v>90</v>
      </c>
      <c r="U83" s="86"/>
      <c r="V83" s="86" t="s">
        <v>297</v>
      </c>
      <c r="W83" s="89" t="s">
        <v>269</v>
      </c>
      <c r="X83" s="90"/>
      <c r="Y83" s="91"/>
      <c r="Z83" s="90"/>
      <c r="AA83" s="91"/>
      <c r="AB83" s="86" t="s">
        <v>228</v>
      </c>
      <c r="AC83" s="86"/>
      <c r="AD83" s="92"/>
      <c r="AE83" s="232"/>
      <c r="AF83" s="207"/>
      <c r="AG83" s="208"/>
      <c r="AH83" s="207"/>
      <c r="AI83" s="208"/>
      <c r="AJ83" s="207"/>
      <c r="AK83" s="208"/>
      <c r="AL83" s="207"/>
      <c r="AM83" s="209"/>
      <c r="AN83" s="209"/>
      <c r="AO83" s="209"/>
      <c r="AP83" s="95" t="s">
        <v>300</v>
      </c>
      <c r="AQ83" s="78"/>
      <c r="AR83" s="179" t="str">
        <f t="shared" si="217"/>
        <v/>
      </c>
      <c r="AS83" s="180" t="str">
        <f t="shared" si="218"/>
        <v/>
      </c>
      <c r="AT83" s="182" t="str">
        <f t="shared" si="219"/>
        <v/>
      </c>
      <c r="AU83" s="179" t="str">
        <f t="shared" si="220"/>
        <v/>
      </c>
      <c r="AV83" s="180" t="str">
        <f t="shared" si="221"/>
        <v/>
      </c>
      <c r="AW83" s="182" t="str">
        <f t="shared" si="222"/>
        <v/>
      </c>
      <c r="AX83" s="179" t="str">
        <f t="shared" si="223"/>
        <v/>
      </c>
      <c r="AY83" s="180" t="str">
        <f t="shared" si="224"/>
        <v/>
      </c>
      <c r="AZ83" s="182" t="str">
        <f t="shared" si="225"/>
        <v/>
      </c>
      <c r="BA83" s="65"/>
      <c r="BB83" s="65"/>
      <c r="BC83" s="65"/>
      <c r="BD83" s="65"/>
      <c r="BE83" s="65"/>
      <c r="BF83" s="184" t="str">
        <f t="shared" si="226"/>
        <v>Afectat sau NU?</v>
      </c>
      <c r="BG83" s="180" t="str">
        <f t="shared" si="227"/>
        <v>-</v>
      </c>
      <c r="BH83" s="182" t="str">
        <f t="shared" si="228"/>
        <v>-</v>
      </c>
      <c r="BI83" s="184" t="str">
        <f t="shared" si="229"/>
        <v>Afectat sau NU?</v>
      </c>
      <c r="BJ83" s="180" t="str">
        <f t="shared" si="230"/>
        <v>-</v>
      </c>
      <c r="BK83" s="182" t="str">
        <f t="shared" si="231"/>
        <v>-</v>
      </c>
      <c r="BL83" s="184" t="str">
        <f t="shared" si="232"/>
        <v>Afectat sau NU?</v>
      </c>
      <c r="BM83" s="180" t="str">
        <f t="shared" si="233"/>
        <v>-</v>
      </c>
      <c r="BN83" s="182" t="str">
        <f t="shared" si="234"/>
        <v>-</v>
      </c>
    </row>
    <row r="84" spans="1:66" s="10" customFormat="1" ht="42.75" x14ac:dyDescent="0.25">
      <c r="A84" s="85">
        <f t="shared" si="235"/>
        <v>69</v>
      </c>
      <c r="B84" s="86" t="s">
        <v>88</v>
      </c>
      <c r="C84" s="86" t="s">
        <v>167</v>
      </c>
      <c r="D84" s="87" t="s">
        <v>271</v>
      </c>
      <c r="E84" s="86">
        <v>69900</v>
      </c>
      <c r="F84" s="86" t="s">
        <v>228</v>
      </c>
      <c r="G84" s="86" t="s">
        <v>273</v>
      </c>
      <c r="H84" s="88">
        <v>404921.26517999999</v>
      </c>
      <c r="I84" s="88">
        <v>317959.37717400002</v>
      </c>
      <c r="J84" s="88">
        <v>404921.26517999999</v>
      </c>
      <c r="K84" s="88">
        <v>317959.37717400002</v>
      </c>
      <c r="L84" s="86" t="s">
        <v>88</v>
      </c>
      <c r="M84" s="86" t="s">
        <v>88</v>
      </c>
      <c r="N84" s="86" t="s">
        <v>285</v>
      </c>
      <c r="O84" s="86" t="s">
        <v>286</v>
      </c>
      <c r="P84" s="86" t="s">
        <v>88</v>
      </c>
      <c r="Q84" s="86" t="s">
        <v>88</v>
      </c>
      <c r="R84" s="86" t="s">
        <v>88</v>
      </c>
      <c r="S84" s="86" t="s">
        <v>88</v>
      </c>
      <c r="T84" s="86" t="s">
        <v>99</v>
      </c>
      <c r="U84" s="86"/>
      <c r="V84" s="86" t="s">
        <v>298</v>
      </c>
      <c r="W84" s="89" t="s">
        <v>269</v>
      </c>
      <c r="X84" s="90"/>
      <c r="Y84" s="91"/>
      <c r="Z84" s="90"/>
      <c r="AA84" s="91"/>
      <c r="AB84" s="86" t="s">
        <v>228</v>
      </c>
      <c r="AC84" s="86"/>
      <c r="AD84" s="92"/>
      <c r="AE84" s="232"/>
      <c r="AF84" s="207"/>
      <c r="AG84" s="208"/>
      <c r="AH84" s="207"/>
      <c r="AI84" s="208"/>
      <c r="AJ84" s="207"/>
      <c r="AK84" s="208"/>
      <c r="AL84" s="207"/>
      <c r="AM84" s="209"/>
      <c r="AN84" s="209"/>
      <c r="AO84" s="209"/>
      <c r="AP84" s="95" t="s">
        <v>300</v>
      </c>
      <c r="AQ84" s="78"/>
      <c r="AR84" s="179" t="str">
        <f t="shared" si="217"/>
        <v/>
      </c>
      <c r="AS84" s="180" t="str">
        <f t="shared" si="218"/>
        <v/>
      </c>
      <c r="AT84" s="182" t="str">
        <f t="shared" si="219"/>
        <v/>
      </c>
      <c r="AU84" s="179" t="str">
        <f t="shared" si="220"/>
        <v/>
      </c>
      <c r="AV84" s="180" t="str">
        <f t="shared" si="221"/>
        <v/>
      </c>
      <c r="AW84" s="182" t="str">
        <f t="shared" si="222"/>
        <v/>
      </c>
      <c r="AX84" s="179" t="str">
        <f t="shared" si="223"/>
        <v/>
      </c>
      <c r="AY84" s="180" t="str">
        <f t="shared" si="224"/>
        <v/>
      </c>
      <c r="AZ84" s="182" t="str">
        <f t="shared" si="225"/>
        <v/>
      </c>
      <c r="BA84" s="65"/>
      <c r="BB84" s="65"/>
      <c r="BC84" s="65"/>
      <c r="BD84" s="65"/>
      <c r="BE84" s="65"/>
      <c r="BF84" s="184" t="str">
        <f t="shared" si="226"/>
        <v>Afectat sau NU?</v>
      </c>
      <c r="BG84" s="180" t="str">
        <f t="shared" si="227"/>
        <v>-</v>
      </c>
      <c r="BH84" s="182" t="str">
        <f t="shared" si="228"/>
        <v>-</v>
      </c>
      <c r="BI84" s="184" t="str">
        <f t="shared" si="229"/>
        <v>Afectat sau NU?</v>
      </c>
      <c r="BJ84" s="180" t="str">
        <f t="shared" si="230"/>
        <v>-</v>
      </c>
      <c r="BK84" s="182" t="str">
        <f t="shared" si="231"/>
        <v>-</v>
      </c>
      <c r="BL84" s="184" t="str">
        <f t="shared" si="232"/>
        <v>Afectat sau NU?</v>
      </c>
      <c r="BM84" s="180" t="str">
        <f t="shared" si="233"/>
        <v>-</v>
      </c>
      <c r="BN84" s="182" t="str">
        <f t="shared" si="234"/>
        <v>-</v>
      </c>
    </row>
    <row r="85" spans="1:66" s="10" customFormat="1" ht="42.75" x14ac:dyDescent="0.25">
      <c r="A85" s="85">
        <f t="shared" si="235"/>
        <v>70</v>
      </c>
      <c r="B85" s="86" t="s">
        <v>88</v>
      </c>
      <c r="C85" s="86" t="s">
        <v>167</v>
      </c>
      <c r="D85" s="87" t="s">
        <v>271</v>
      </c>
      <c r="E85" s="86">
        <v>69900</v>
      </c>
      <c r="F85" s="86" t="s">
        <v>228</v>
      </c>
      <c r="G85" s="86" t="s">
        <v>273</v>
      </c>
      <c r="H85" s="88">
        <v>408229.28978400002</v>
      </c>
      <c r="I85" s="88">
        <v>311000.13555200002</v>
      </c>
      <c r="J85" s="88">
        <v>408229.28978400002</v>
      </c>
      <c r="K85" s="88">
        <v>311000.13555200002</v>
      </c>
      <c r="L85" s="86" t="s">
        <v>88</v>
      </c>
      <c r="M85" s="86" t="s">
        <v>88</v>
      </c>
      <c r="N85" s="86" t="s">
        <v>287</v>
      </c>
      <c r="O85" s="86" t="s">
        <v>288</v>
      </c>
      <c r="P85" s="86" t="s">
        <v>88</v>
      </c>
      <c r="Q85" s="86" t="s">
        <v>88</v>
      </c>
      <c r="R85" s="86" t="s">
        <v>88</v>
      </c>
      <c r="S85" s="86" t="s">
        <v>88</v>
      </c>
      <c r="T85" s="86" t="s">
        <v>99</v>
      </c>
      <c r="U85" s="86"/>
      <c r="V85" s="86" t="s">
        <v>299</v>
      </c>
      <c r="W85" s="89" t="s">
        <v>269</v>
      </c>
      <c r="X85" s="90"/>
      <c r="Y85" s="91"/>
      <c r="Z85" s="90"/>
      <c r="AA85" s="91"/>
      <c r="AB85" s="86" t="s">
        <v>228</v>
      </c>
      <c r="AC85" s="86"/>
      <c r="AD85" s="92"/>
      <c r="AE85" s="232"/>
      <c r="AF85" s="207"/>
      <c r="AG85" s="208"/>
      <c r="AH85" s="207"/>
      <c r="AI85" s="208"/>
      <c r="AJ85" s="207"/>
      <c r="AK85" s="208"/>
      <c r="AL85" s="207"/>
      <c r="AM85" s="209"/>
      <c r="AN85" s="209"/>
      <c r="AO85" s="209"/>
      <c r="AP85" s="95" t="s">
        <v>300</v>
      </c>
      <c r="AQ85" s="78"/>
      <c r="AR85" s="179" t="str">
        <f t="shared" si="217"/>
        <v/>
      </c>
      <c r="AS85" s="180" t="str">
        <f t="shared" si="218"/>
        <v/>
      </c>
      <c r="AT85" s="182" t="str">
        <f t="shared" si="219"/>
        <v/>
      </c>
      <c r="AU85" s="179" t="str">
        <f t="shared" si="220"/>
        <v/>
      </c>
      <c r="AV85" s="180" t="str">
        <f t="shared" si="221"/>
        <v/>
      </c>
      <c r="AW85" s="182" t="str">
        <f t="shared" si="222"/>
        <v/>
      </c>
      <c r="AX85" s="179" t="str">
        <f t="shared" si="223"/>
        <v/>
      </c>
      <c r="AY85" s="180" t="str">
        <f t="shared" si="224"/>
        <v/>
      </c>
      <c r="AZ85" s="182" t="str">
        <f t="shared" si="225"/>
        <v/>
      </c>
      <c r="BA85" s="65"/>
      <c r="BB85" s="65"/>
      <c r="BC85" s="65"/>
      <c r="BD85" s="65"/>
      <c r="BE85" s="65"/>
      <c r="BF85" s="184" t="str">
        <f t="shared" si="226"/>
        <v>Afectat sau NU?</v>
      </c>
      <c r="BG85" s="180" t="str">
        <f t="shared" si="227"/>
        <v>-</v>
      </c>
      <c r="BH85" s="182" t="str">
        <f t="shared" si="228"/>
        <v>-</v>
      </c>
      <c r="BI85" s="184" t="str">
        <f t="shared" si="229"/>
        <v>Afectat sau NU?</v>
      </c>
      <c r="BJ85" s="180" t="str">
        <f t="shared" si="230"/>
        <v>-</v>
      </c>
      <c r="BK85" s="182" t="str">
        <f t="shared" si="231"/>
        <v>-</v>
      </c>
      <c r="BL85" s="184" t="str">
        <f t="shared" si="232"/>
        <v>Afectat sau NU?</v>
      </c>
      <c r="BM85" s="180" t="str">
        <f t="shared" si="233"/>
        <v>-</v>
      </c>
      <c r="BN85" s="182" t="str">
        <f t="shared" si="234"/>
        <v>-</v>
      </c>
    </row>
    <row r="86" spans="1:66" s="10" customFormat="1" ht="42.75" x14ac:dyDescent="0.25">
      <c r="A86" s="85">
        <f t="shared" si="235"/>
        <v>71</v>
      </c>
      <c r="B86" s="86" t="s">
        <v>88</v>
      </c>
      <c r="C86" s="86" t="s">
        <v>167</v>
      </c>
      <c r="D86" s="87" t="s">
        <v>271</v>
      </c>
      <c r="E86" s="86">
        <v>69900</v>
      </c>
      <c r="F86" s="86" t="s">
        <v>228</v>
      </c>
      <c r="G86" s="86" t="s">
        <v>273</v>
      </c>
      <c r="H86" s="88">
        <v>408229.28978400002</v>
      </c>
      <c r="I86" s="88">
        <v>311000.13555200002</v>
      </c>
      <c r="J86" s="88">
        <v>408229.28978400002</v>
      </c>
      <c r="K86" s="88">
        <v>311000.13555200002</v>
      </c>
      <c r="L86" s="86" t="s">
        <v>88</v>
      </c>
      <c r="M86" s="86" t="s">
        <v>88</v>
      </c>
      <c r="N86" s="86" t="s">
        <v>289</v>
      </c>
      <c r="O86" s="86" t="s">
        <v>290</v>
      </c>
      <c r="P86" s="86" t="s">
        <v>88</v>
      </c>
      <c r="Q86" s="86" t="s">
        <v>88</v>
      </c>
      <c r="R86" s="86" t="s">
        <v>88</v>
      </c>
      <c r="S86" s="86" t="s">
        <v>88</v>
      </c>
      <c r="T86" s="86" t="s">
        <v>90</v>
      </c>
      <c r="U86" s="86"/>
      <c r="V86" s="86" t="s">
        <v>227</v>
      </c>
      <c r="W86" s="89" t="s">
        <v>269</v>
      </c>
      <c r="X86" s="90"/>
      <c r="Y86" s="91"/>
      <c r="Z86" s="90"/>
      <c r="AA86" s="91"/>
      <c r="AB86" s="86" t="s">
        <v>228</v>
      </c>
      <c r="AC86" s="86"/>
      <c r="AD86" s="92"/>
      <c r="AE86" s="232"/>
      <c r="AF86" s="207"/>
      <c r="AG86" s="208"/>
      <c r="AH86" s="207"/>
      <c r="AI86" s="208"/>
      <c r="AJ86" s="207"/>
      <c r="AK86" s="208"/>
      <c r="AL86" s="207"/>
      <c r="AM86" s="209"/>
      <c r="AN86" s="209"/>
      <c r="AO86" s="209"/>
      <c r="AP86" s="95" t="s">
        <v>300</v>
      </c>
      <c r="AQ86" s="78"/>
      <c r="AR86" s="179" t="str">
        <f t="shared" si="217"/>
        <v/>
      </c>
      <c r="AS86" s="180" t="str">
        <f t="shared" si="218"/>
        <v/>
      </c>
      <c r="AT86" s="182" t="str">
        <f t="shared" si="219"/>
        <v/>
      </c>
      <c r="AU86" s="179" t="str">
        <f t="shared" si="220"/>
        <v/>
      </c>
      <c r="AV86" s="180" t="str">
        <f t="shared" si="221"/>
        <v/>
      </c>
      <c r="AW86" s="182" t="str">
        <f t="shared" si="222"/>
        <v/>
      </c>
      <c r="AX86" s="179" t="str">
        <f t="shared" si="223"/>
        <v/>
      </c>
      <c r="AY86" s="180" t="str">
        <f t="shared" si="224"/>
        <v/>
      </c>
      <c r="AZ86" s="182" t="str">
        <f t="shared" si="225"/>
        <v/>
      </c>
      <c r="BA86" s="65"/>
      <c r="BB86" s="65"/>
      <c r="BC86" s="65"/>
      <c r="BD86" s="65"/>
      <c r="BE86" s="65"/>
      <c r="BF86" s="184" t="str">
        <f t="shared" si="226"/>
        <v>Afectat sau NU?</v>
      </c>
      <c r="BG86" s="180" t="str">
        <f t="shared" si="227"/>
        <v>-</v>
      </c>
      <c r="BH86" s="182" t="str">
        <f t="shared" si="228"/>
        <v>-</v>
      </c>
      <c r="BI86" s="184" t="str">
        <f t="shared" si="229"/>
        <v>Afectat sau NU?</v>
      </c>
      <c r="BJ86" s="180" t="str">
        <f t="shared" si="230"/>
        <v>-</v>
      </c>
      <c r="BK86" s="182" t="str">
        <f t="shared" si="231"/>
        <v>-</v>
      </c>
      <c r="BL86" s="184" t="str">
        <f t="shared" si="232"/>
        <v>Afectat sau NU?</v>
      </c>
      <c r="BM86" s="180" t="str">
        <f t="shared" si="233"/>
        <v>-</v>
      </c>
      <c r="BN86" s="182" t="str">
        <f t="shared" si="234"/>
        <v>-</v>
      </c>
    </row>
    <row r="87" spans="1:66" s="10" customFormat="1" ht="42.75" x14ac:dyDescent="0.25">
      <c r="A87" s="85">
        <f t="shared" si="235"/>
        <v>72</v>
      </c>
      <c r="B87" s="86" t="s">
        <v>88</v>
      </c>
      <c r="C87" s="86" t="s">
        <v>167</v>
      </c>
      <c r="D87" s="87" t="s">
        <v>271</v>
      </c>
      <c r="E87" s="86">
        <v>69900</v>
      </c>
      <c r="F87" s="86" t="s">
        <v>228</v>
      </c>
      <c r="G87" s="86" t="s">
        <v>273</v>
      </c>
      <c r="H87" s="88">
        <v>404628.83991899999</v>
      </c>
      <c r="I87" s="88">
        <v>311354.10385900002</v>
      </c>
      <c r="J87" s="88">
        <v>404628.83991899999</v>
      </c>
      <c r="K87" s="88">
        <v>311354.10385900002</v>
      </c>
      <c r="L87" s="86" t="s">
        <v>88</v>
      </c>
      <c r="M87" s="86" t="s">
        <v>88</v>
      </c>
      <c r="N87" s="86" t="s">
        <v>291</v>
      </c>
      <c r="O87" s="86" t="s">
        <v>292</v>
      </c>
      <c r="P87" s="86" t="s">
        <v>88</v>
      </c>
      <c r="Q87" s="86" t="s">
        <v>88</v>
      </c>
      <c r="R87" s="86" t="s">
        <v>88</v>
      </c>
      <c r="S87" s="86" t="s">
        <v>88</v>
      </c>
      <c r="T87" s="86" t="s">
        <v>90</v>
      </c>
      <c r="U87" s="86"/>
      <c r="V87" s="86" t="s">
        <v>227</v>
      </c>
      <c r="W87" s="89" t="s">
        <v>269</v>
      </c>
      <c r="X87" s="90"/>
      <c r="Y87" s="91"/>
      <c r="Z87" s="90"/>
      <c r="AA87" s="91"/>
      <c r="AB87" s="86" t="s">
        <v>228</v>
      </c>
      <c r="AC87" s="86"/>
      <c r="AD87" s="92"/>
      <c r="AE87" s="232"/>
      <c r="AF87" s="207"/>
      <c r="AG87" s="208"/>
      <c r="AH87" s="207"/>
      <c r="AI87" s="208"/>
      <c r="AJ87" s="207"/>
      <c r="AK87" s="208"/>
      <c r="AL87" s="207"/>
      <c r="AM87" s="209"/>
      <c r="AN87" s="209"/>
      <c r="AO87" s="209"/>
      <c r="AP87" s="95" t="s">
        <v>300</v>
      </c>
      <c r="AQ87" s="78"/>
      <c r="AR87" s="179" t="str">
        <f t="shared" si="217"/>
        <v/>
      </c>
      <c r="AS87" s="180" t="str">
        <f t="shared" si="218"/>
        <v/>
      </c>
      <c r="AT87" s="182" t="str">
        <f t="shared" si="219"/>
        <v/>
      </c>
      <c r="AU87" s="179" t="str">
        <f t="shared" si="220"/>
        <v/>
      </c>
      <c r="AV87" s="180" t="str">
        <f t="shared" si="221"/>
        <v/>
      </c>
      <c r="AW87" s="182" t="str">
        <f t="shared" si="222"/>
        <v/>
      </c>
      <c r="AX87" s="179" t="str">
        <f t="shared" si="223"/>
        <v/>
      </c>
      <c r="AY87" s="180" t="str">
        <f t="shared" si="224"/>
        <v/>
      </c>
      <c r="AZ87" s="182" t="str">
        <f t="shared" si="225"/>
        <v/>
      </c>
      <c r="BA87" s="65"/>
      <c r="BB87" s="65"/>
      <c r="BC87" s="65"/>
      <c r="BD87" s="65"/>
      <c r="BE87" s="65"/>
      <c r="BF87" s="184" t="str">
        <f t="shared" si="226"/>
        <v>Afectat sau NU?</v>
      </c>
      <c r="BG87" s="180" t="str">
        <f t="shared" si="227"/>
        <v>-</v>
      </c>
      <c r="BH87" s="182" t="str">
        <f t="shared" si="228"/>
        <v>-</v>
      </c>
      <c r="BI87" s="184" t="str">
        <f t="shared" si="229"/>
        <v>Afectat sau NU?</v>
      </c>
      <c r="BJ87" s="180" t="str">
        <f t="shared" si="230"/>
        <v>-</v>
      </c>
      <c r="BK87" s="182" t="str">
        <f t="shared" si="231"/>
        <v>-</v>
      </c>
      <c r="BL87" s="184" t="str">
        <f t="shared" si="232"/>
        <v>Afectat sau NU?</v>
      </c>
      <c r="BM87" s="180" t="str">
        <f t="shared" si="233"/>
        <v>-</v>
      </c>
      <c r="BN87" s="182" t="str">
        <f t="shared" si="234"/>
        <v>-</v>
      </c>
    </row>
    <row r="88" spans="1:66" s="10" customFormat="1" ht="43.5" thickBot="1" x14ac:dyDescent="0.3">
      <c r="A88" s="186">
        <f t="shared" si="235"/>
        <v>73</v>
      </c>
      <c r="B88" s="187" t="s">
        <v>88</v>
      </c>
      <c r="C88" s="187" t="s">
        <v>167</v>
      </c>
      <c r="D88" s="188" t="s">
        <v>271</v>
      </c>
      <c r="E88" s="187">
        <v>70110</v>
      </c>
      <c r="F88" s="187" t="s">
        <v>293</v>
      </c>
      <c r="G88" s="187" t="s">
        <v>273</v>
      </c>
      <c r="H88" s="189">
        <v>404627.67373699998</v>
      </c>
      <c r="I88" s="189">
        <v>311347.63970100001</v>
      </c>
      <c r="J88" s="189">
        <v>404627.67373699998</v>
      </c>
      <c r="K88" s="189">
        <v>311347.63970100001</v>
      </c>
      <c r="L88" s="187" t="s">
        <v>88</v>
      </c>
      <c r="M88" s="187" t="s">
        <v>88</v>
      </c>
      <c r="N88" s="187" t="s">
        <v>294</v>
      </c>
      <c r="O88" s="187" t="s">
        <v>293</v>
      </c>
      <c r="P88" s="187" t="s">
        <v>88</v>
      </c>
      <c r="Q88" s="187" t="s">
        <v>88</v>
      </c>
      <c r="R88" s="187" t="s">
        <v>88</v>
      </c>
      <c r="S88" s="187" t="s">
        <v>88</v>
      </c>
      <c r="T88" s="187" t="s">
        <v>90</v>
      </c>
      <c r="U88" s="187"/>
      <c r="V88" s="187" t="s">
        <v>227</v>
      </c>
      <c r="W88" s="190" t="s">
        <v>269</v>
      </c>
      <c r="X88" s="113"/>
      <c r="Y88" s="112"/>
      <c r="Z88" s="113"/>
      <c r="AA88" s="112"/>
      <c r="AB88" s="187" t="s">
        <v>228</v>
      </c>
      <c r="AC88" s="187"/>
      <c r="AD88" s="191"/>
      <c r="AE88" s="233"/>
      <c r="AF88" s="211"/>
      <c r="AG88" s="212"/>
      <c r="AH88" s="211"/>
      <c r="AI88" s="212"/>
      <c r="AJ88" s="211"/>
      <c r="AK88" s="212"/>
      <c r="AL88" s="211"/>
      <c r="AM88" s="213"/>
      <c r="AN88" s="213"/>
      <c r="AO88" s="213"/>
      <c r="AP88" s="115" t="s">
        <v>300</v>
      </c>
      <c r="AQ88" s="78"/>
      <c r="AR88" s="193" t="str">
        <f t="shared" si="217"/>
        <v/>
      </c>
      <c r="AS88" s="194" t="str">
        <f t="shared" si="218"/>
        <v/>
      </c>
      <c r="AT88" s="196" t="str">
        <f t="shared" si="219"/>
        <v/>
      </c>
      <c r="AU88" s="193" t="str">
        <f t="shared" si="220"/>
        <v/>
      </c>
      <c r="AV88" s="194" t="str">
        <f t="shared" si="221"/>
        <v/>
      </c>
      <c r="AW88" s="196" t="str">
        <f t="shared" si="222"/>
        <v/>
      </c>
      <c r="AX88" s="193" t="str">
        <f t="shared" si="223"/>
        <v/>
      </c>
      <c r="AY88" s="194" t="str">
        <f t="shared" si="224"/>
        <v/>
      </c>
      <c r="AZ88" s="196" t="str">
        <f t="shared" si="225"/>
        <v/>
      </c>
      <c r="BA88" s="65"/>
      <c r="BB88" s="65"/>
      <c r="BC88" s="65"/>
      <c r="BD88" s="65"/>
      <c r="BE88" s="65"/>
      <c r="BF88" s="198" t="str">
        <f t="shared" si="226"/>
        <v>Afectat sau NU?</v>
      </c>
      <c r="BG88" s="194" t="str">
        <f t="shared" si="227"/>
        <v>-</v>
      </c>
      <c r="BH88" s="196" t="str">
        <f t="shared" si="228"/>
        <v>-</v>
      </c>
      <c r="BI88" s="198" t="str">
        <f t="shared" si="229"/>
        <v>Afectat sau NU?</v>
      </c>
      <c r="BJ88" s="194" t="str">
        <f t="shared" si="230"/>
        <v>-</v>
      </c>
      <c r="BK88" s="196" t="str">
        <f t="shared" si="231"/>
        <v>-</v>
      </c>
      <c r="BL88" s="198" t="str">
        <f t="shared" si="232"/>
        <v>Afectat sau NU?</v>
      </c>
      <c r="BM88" s="194" t="str">
        <f t="shared" si="233"/>
        <v>-</v>
      </c>
      <c r="BN88" s="196" t="str">
        <f t="shared" si="234"/>
        <v>-</v>
      </c>
    </row>
    <row r="89" spans="1:66" s="10" customFormat="1" ht="129" thickBot="1" x14ac:dyDescent="0.3">
      <c r="A89" s="186">
        <f t="shared" si="235"/>
        <v>74</v>
      </c>
      <c r="B89" s="187" t="s">
        <v>88</v>
      </c>
      <c r="C89" s="125" t="s">
        <v>167</v>
      </c>
      <c r="D89" s="126" t="s">
        <v>301</v>
      </c>
      <c r="E89" s="187">
        <v>66081</v>
      </c>
      <c r="F89" s="187" t="s">
        <v>302</v>
      </c>
      <c r="G89" s="187" t="s">
        <v>160</v>
      </c>
      <c r="H89" s="189">
        <v>540271.56000000006</v>
      </c>
      <c r="I89" s="189">
        <v>360541.04</v>
      </c>
      <c r="J89" s="189">
        <v>540271.56000000006</v>
      </c>
      <c r="K89" s="189">
        <v>360541.04</v>
      </c>
      <c r="L89" s="187" t="s">
        <v>88</v>
      </c>
      <c r="M89" s="187" t="s">
        <v>88</v>
      </c>
      <c r="N89" s="187" t="s">
        <v>303</v>
      </c>
      <c r="O89" s="187" t="s">
        <v>304</v>
      </c>
      <c r="P89" s="187" t="s">
        <v>88</v>
      </c>
      <c r="Q89" s="187" t="s">
        <v>88</v>
      </c>
      <c r="R89" s="187" t="s">
        <v>88</v>
      </c>
      <c r="S89" s="187" t="s">
        <v>88</v>
      </c>
      <c r="T89" s="187" t="s">
        <v>99</v>
      </c>
      <c r="U89" s="187"/>
      <c r="V89" s="187" t="s">
        <v>305</v>
      </c>
      <c r="W89" s="253" t="s">
        <v>404</v>
      </c>
      <c r="X89" s="113"/>
      <c r="Y89" s="112"/>
      <c r="Z89" s="113"/>
      <c r="AA89" s="112"/>
      <c r="AB89" s="125" t="s">
        <v>73</v>
      </c>
      <c r="AC89" s="187"/>
      <c r="AD89" s="191" t="s">
        <v>405</v>
      </c>
      <c r="AE89" s="210"/>
      <c r="AF89" s="211"/>
      <c r="AG89" s="212"/>
      <c r="AH89" s="211"/>
      <c r="AI89" s="212"/>
      <c r="AJ89" s="211"/>
      <c r="AK89" s="212"/>
      <c r="AL89" s="211"/>
      <c r="AM89" s="213"/>
      <c r="AN89" s="213"/>
      <c r="AO89" s="213"/>
      <c r="AP89" s="134" t="s">
        <v>306</v>
      </c>
      <c r="AQ89" s="78"/>
      <c r="AR89" s="116" t="str">
        <f t="shared" si="217"/>
        <v/>
      </c>
      <c r="AS89" s="117" t="str">
        <f t="shared" si="218"/>
        <v/>
      </c>
      <c r="AT89" s="118" t="str">
        <f t="shared" si="219"/>
        <v/>
      </c>
      <c r="AU89" s="119" t="str">
        <f t="shared" si="220"/>
        <v/>
      </c>
      <c r="AV89" s="117" t="str">
        <f t="shared" si="221"/>
        <v/>
      </c>
      <c r="AW89" s="120" t="str">
        <f t="shared" si="222"/>
        <v/>
      </c>
      <c r="AX89" s="116" t="str">
        <f t="shared" si="223"/>
        <v/>
      </c>
      <c r="AY89" s="117" t="str">
        <f t="shared" si="224"/>
        <v/>
      </c>
      <c r="AZ89" s="118" t="str">
        <f t="shared" si="225"/>
        <v/>
      </c>
      <c r="BA89" s="65"/>
      <c r="BB89" s="65"/>
      <c r="BC89" s="65"/>
      <c r="BD89" s="65"/>
      <c r="BE89" s="65"/>
      <c r="BF89" s="121" t="str">
        <f t="shared" si="226"/>
        <v>Afectat sau NU?</v>
      </c>
      <c r="BG89" s="117" t="str">
        <f t="shared" si="227"/>
        <v>-</v>
      </c>
      <c r="BH89" s="118" t="str">
        <f t="shared" si="228"/>
        <v>-</v>
      </c>
      <c r="BI89" s="122" t="str">
        <f t="shared" si="229"/>
        <v>Afectat sau NU?</v>
      </c>
      <c r="BJ89" s="117" t="str">
        <f t="shared" si="230"/>
        <v>-</v>
      </c>
      <c r="BK89" s="120" t="str">
        <f t="shared" si="231"/>
        <v>-</v>
      </c>
      <c r="BL89" s="121" t="str">
        <f t="shared" si="232"/>
        <v>Afectat sau NU?</v>
      </c>
      <c r="BM89" s="117" t="str">
        <f t="shared" si="233"/>
        <v>-</v>
      </c>
      <c r="BN89" s="118" t="str">
        <f t="shared" si="234"/>
        <v>-</v>
      </c>
    </row>
    <row r="90" spans="1:66" s="10" customFormat="1" ht="214.5" thickBot="1" x14ac:dyDescent="0.3">
      <c r="A90" s="186">
        <f t="shared" si="235"/>
        <v>75</v>
      </c>
      <c r="B90" s="187" t="s">
        <v>88</v>
      </c>
      <c r="C90" s="125" t="s">
        <v>167</v>
      </c>
      <c r="D90" s="126" t="s">
        <v>307</v>
      </c>
      <c r="E90" s="187">
        <v>67265</v>
      </c>
      <c r="F90" s="187" t="s">
        <v>159</v>
      </c>
      <c r="G90" s="187" t="s">
        <v>160</v>
      </c>
      <c r="H90" s="189">
        <v>561830.12</v>
      </c>
      <c r="I90" s="189">
        <v>373144.01</v>
      </c>
      <c r="J90" s="189">
        <v>567501.55000000005</v>
      </c>
      <c r="K90" s="189">
        <v>372878.02</v>
      </c>
      <c r="L90" s="187" t="s">
        <v>88</v>
      </c>
      <c r="M90" s="187" t="s">
        <v>88</v>
      </c>
      <c r="N90" s="187" t="s">
        <v>161</v>
      </c>
      <c r="O90" s="187" t="s">
        <v>159</v>
      </c>
      <c r="P90" s="187" t="s">
        <v>88</v>
      </c>
      <c r="Q90" s="187" t="s">
        <v>88</v>
      </c>
      <c r="R90" s="187" t="s">
        <v>88</v>
      </c>
      <c r="S90" s="187" t="s">
        <v>88</v>
      </c>
      <c r="T90" s="187" t="s">
        <v>90</v>
      </c>
      <c r="U90" s="187" t="s">
        <v>421</v>
      </c>
      <c r="V90" s="187" t="s">
        <v>133</v>
      </c>
      <c r="W90" s="253" t="s">
        <v>433</v>
      </c>
      <c r="X90" s="113"/>
      <c r="Y90" s="112"/>
      <c r="Z90" s="113"/>
      <c r="AA90" s="112"/>
      <c r="AB90" s="125" t="s">
        <v>73</v>
      </c>
      <c r="AC90" s="187"/>
      <c r="AD90" s="191" t="s">
        <v>423</v>
      </c>
      <c r="AE90" s="210"/>
      <c r="AF90" s="211"/>
      <c r="AG90" s="212"/>
      <c r="AH90" s="211"/>
      <c r="AI90" s="212"/>
      <c r="AJ90" s="211"/>
      <c r="AK90" s="212"/>
      <c r="AL90" s="211"/>
      <c r="AM90" s="213"/>
      <c r="AN90" s="213"/>
      <c r="AO90" s="213"/>
      <c r="AP90" s="134" t="s">
        <v>317</v>
      </c>
      <c r="AQ90" s="78"/>
      <c r="AR90" s="116" t="str">
        <f t="shared" ref="AR90:AR94" si="236">IF(B90="X",IF(AN90="","Afectat sau NU?",IF(AN90="DA",IF(((AK90+AL90)-(AE90+AF90))*24&lt;-720,"Neinformat",((AK90+AL90)-(AE90+AF90))*24),"Nu a fost afectat producator/consumator")),"")</f>
        <v/>
      </c>
      <c r="AS90" s="117" t="str">
        <f t="shared" ref="AS90:AS94" si="237">IF(B90="X",IF(AN90="DA",IF(AR90&lt;6,LEN(TRIM(V90))-LEN(SUBSTITUTE(V90,CHAR(44),""))+1,0),"-"),"")</f>
        <v/>
      </c>
      <c r="AT90" s="118" t="str">
        <f t="shared" ref="AT90:AT94" si="238">IF(B90="X",IF(AN90="DA",LEN(TRIM(V90))-LEN(SUBSTITUTE(V90,CHAR(44),""))+1,"-"),"")</f>
        <v/>
      </c>
      <c r="AU90" s="119" t="str">
        <f t="shared" ref="AU90:AU94" si="239">IF(B90="X",IF(AN90="","Afectat sau NU?",IF(AN90="DA",IF(((AI90+AJ90)-(AE90+AF90))*24&lt;-720,"Neinformat",((AI90+AJ90)-(AE90+AF90))*24),"Nu a fost afectat producator/consumator")),"")</f>
        <v/>
      </c>
      <c r="AV90" s="117" t="str">
        <f t="shared" ref="AV90:AV94" si="240">IF(B90="X",IF(AN90="DA",IF(AU90&lt;6,LEN(TRIM(U90))-LEN(SUBSTITUTE(U90,CHAR(44),""))+1,0),"-"),"")</f>
        <v/>
      </c>
      <c r="AW90" s="120" t="str">
        <f t="shared" ref="AW90:AW94" si="241">IF(B90="X",IF(AN90="DA",LEN(TRIM(U90))-LEN(SUBSTITUTE(U90,CHAR(44),""))+1,"-"),"")</f>
        <v/>
      </c>
      <c r="AX90" s="116" t="str">
        <f t="shared" ref="AX90:AX94" si="242">IF(B90="X",IF(AN90="","Afectat sau NU?",IF(AN90="DA",((AG90+AH90)-(AE90+AF90))*24,"Nu a fost afectat producator/consumator")),"")</f>
        <v/>
      </c>
      <c r="AY90" s="117" t="str">
        <f t="shared" ref="AY90:AY94" si="243">IF(B90="X",IF(AN90="DA",IF(AX90&gt;24,IF(BA90="NU",0,LEN(TRIM(V90))-LEN(SUBSTITUTE(V90,CHAR(44),""))+1),0),"-"),"")</f>
        <v/>
      </c>
      <c r="AZ90" s="118" t="str">
        <f t="shared" ref="AZ90:AZ94" si="244">IF(B90="X",IF(AN90="DA",IF(AX90&gt;24,LEN(TRIM(V90))-LEN(SUBSTITUTE(V90,CHAR(44),""))+1,0),"-"),"")</f>
        <v/>
      </c>
      <c r="BA90" s="65"/>
      <c r="BB90" s="65"/>
      <c r="BC90" s="65"/>
      <c r="BD90" s="65"/>
      <c r="BE90" s="65"/>
      <c r="BF90" s="121" t="str">
        <f t="shared" ref="BF90:BF94" si="245">IF(C90="X",IF(AN90="","Afectat sau NU?",IF(AN90="DA",IF(AK90="","Neinformat",NETWORKDAYS(AK90+AL90,AE90+AF90,$BS$2:$BS$14)-2),"Nu a fost afectat producator/consumator")),"")</f>
        <v>Afectat sau NU?</v>
      </c>
      <c r="BG90" s="117" t="str">
        <f t="shared" ref="BG90:BG94" si="246">IF(C90="X",IF(AN90="DA",IF(AND(BF90&gt;=5,AK90&lt;&gt;""),LEN(TRIM(V90))-LEN(SUBSTITUTE(V90,CHAR(44),""))+1,0),"-"),"")</f>
        <v>-</v>
      </c>
      <c r="BH90" s="118" t="str">
        <f t="shared" ref="BH90:BH94" si="247">IF(C90="X",IF(AN90="DA",LEN(TRIM(V90))-LEN(SUBSTITUTE(V90,CHAR(44),""))+1,"-"),"")</f>
        <v>-</v>
      </c>
      <c r="BI90" s="122" t="str">
        <f t="shared" ref="BI90:BI94" si="248">IF(C90="X",IF(AN90="","Afectat sau NU?",IF(AN90="DA",IF(AI90="","Neinformat",NETWORKDAYS(AI90+AJ90,AE90+AF90,$BS$2:$BS$14)-2),"Nu a fost afectat producator/consumator")),"")</f>
        <v>Afectat sau NU?</v>
      </c>
      <c r="BJ90" s="117" t="str">
        <f t="shared" ref="BJ90:BJ94" si="249">IF(C90="X",IF(AN90="DA",IF(AND(BI90&gt;=5,AI90&lt;&gt;""),LEN(TRIM(U90))-LEN(SUBSTITUTE(U90,CHAR(44),""))+1,0),"-"),"")</f>
        <v>-</v>
      </c>
      <c r="BK90" s="120" t="str">
        <f t="shared" ref="BK90:BK94" si="250">IF(C90="X",IF(AN90="DA",LEN(TRIM(U90))-LEN(SUBSTITUTE(U90,CHAR(44),""))+1,"-"),"")</f>
        <v>-</v>
      </c>
      <c r="BL90" s="121" t="str">
        <f t="shared" ref="BL90:BL94" si="251">IF(C90="X",IF(AN90="","Afectat sau NU?",IF(AN90="DA",((AG90+AH90)-(Z90+AA90))*24,"Nu a fost afectat producator/consumator")),"")</f>
        <v>Afectat sau NU?</v>
      </c>
      <c r="BM90" s="117" t="str">
        <f t="shared" ref="BM90:BM94" si="252">IF(C90="X",IF(AN90&lt;&gt;"DA","-",IF(AND(AN90="DA",BL90&lt;=0),LEN(TRIM(V90))-LEN(SUBSTITUTE(V90,CHAR(44),""))+1+LEN(TRIM(U90))-LEN(SUBSTITUTE(U90,CHAR(44),""))+1,0)),"")</f>
        <v>-</v>
      </c>
      <c r="BN90" s="118" t="str">
        <f t="shared" ref="BN90:BN94" si="253">IF(C90="X",IF(AN90="DA",LEN(TRIM(V90))-LEN(SUBSTITUTE(V90,CHAR(44),""))+1+LEN(TRIM(U90))-LEN(SUBSTITUTE(U90,CHAR(44),""))+1,"-"),"")</f>
        <v>-</v>
      </c>
    </row>
    <row r="91" spans="1:66" s="10" customFormat="1" ht="57" x14ac:dyDescent="0.25">
      <c r="A91" s="67">
        <f t="shared" si="235"/>
        <v>76</v>
      </c>
      <c r="B91" s="68" t="s">
        <v>88</v>
      </c>
      <c r="C91" s="68" t="s">
        <v>167</v>
      </c>
      <c r="D91" s="69" t="s">
        <v>308</v>
      </c>
      <c r="E91" s="254">
        <v>65690</v>
      </c>
      <c r="F91" s="254" t="s">
        <v>309</v>
      </c>
      <c r="G91" s="254" t="s">
        <v>310</v>
      </c>
      <c r="H91" s="255">
        <v>540272</v>
      </c>
      <c r="I91" s="255">
        <v>360540</v>
      </c>
      <c r="J91" s="255">
        <v>540272</v>
      </c>
      <c r="K91" s="255">
        <v>360540</v>
      </c>
      <c r="L91" s="68" t="s">
        <v>88</v>
      </c>
      <c r="M91" s="68" t="s">
        <v>88</v>
      </c>
      <c r="N91" s="254" t="s">
        <v>311</v>
      </c>
      <c r="O91" s="254" t="s">
        <v>312</v>
      </c>
      <c r="P91" s="68" t="s">
        <v>88</v>
      </c>
      <c r="Q91" s="68" t="s">
        <v>88</v>
      </c>
      <c r="R91" s="68" t="s">
        <v>88</v>
      </c>
      <c r="S91" s="68" t="s">
        <v>88</v>
      </c>
      <c r="T91" s="254" t="s">
        <v>90</v>
      </c>
      <c r="U91" s="68"/>
      <c r="V91" s="254" t="s">
        <v>133</v>
      </c>
      <c r="W91" s="260" t="s">
        <v>269</v>
      </c>
      <c r="X91" s="72"/>
      <c r="Y91" s="73"/>
      <c r="Z91" s="72"/>
      <c r="AA91" s="73"/>
      <c r="AB91" s="254" t="s">
        <v>73</v>
      </c>
      <c r="AC91" s="68" t="s">
        <v>413</v>
      </c>
      <c r="AD91" s="74"/>
      <c r="AE91" s="222"/>
      <c r="AF91" s="223"/>
      <c r="AG91" s="224"/>
      <c r="AH91" s="223"/>
      <c r="AI91" s="224"/>
      <c r="AJ91" s="223"/>
      <c r="AK91" s="224"/>
      <c r="AL91" s="223"/>
      <c r="AM91" s="225"/>
      <c r="AN91" s="225"/>
      <c r="AO91" s="225"/>
      <c r="AP91" s="77" t="s">
        <v>317</v>
      </c>
      <c r="AQ91" s="78"/>
      <c r="AR91" s="79" t="str">
        <f t="shared" si="236"/>
        <v/>
      </c>
      <c r="AS91" s="80" t="str">
        <f t="shared" si="237"/>
        <v/>
      </c>
      <c r="AT91" s="81" t="str">
        <f t="shared" si="238"/>
        <v/>
      </c>
      <c r="AU91" s="79" t="str">
        <f t="shared" si="239"/>
        <v/>
      </c>
      <c r="AV91" s="80" t="str">
        <f t="shared" si="240"/>
        <v/>
      </c>
      <c r="AW91" s="81" t="str">
        <f t="shared" si="241"/>
        <v/>
      </c>
      <c r="AX91" s="79" t="str">
        <f t="shared" si="242"/>
        <v/>
      </c>
      <c r="AY91" s="80" t="str">
        <f t="shared" si="243"/>
        <v/>
      </c>
      <c r="AZ91" s="81" t="str">
        <f t="shared" si="244"/>
        <v/>
      </c>
      <c r="BA91" s="65"/>
      <c r="BB91" s="65"/>
      <c r="BC91" s="65"/>
      <c r="BD91" s="65"/>
      <c r="BE91" s="65"/>
      <c r="BF91" s="84" t="str">
        <f t="shared" si="245"/>
        <v>Afectat sau NU?</v>
      </c>
      <c r="BG91" s="80" t="str">
        <f t="shared" si="246"/>
        <v>-</v>
      </c>
      <c r="BH91" s="81" t="str">
        <f t="shared" si="247"/>
        <v>-</v>
      </c>
      <c r="BI91" s="84" t="str">
        <f t="shared" si="248"/>
        <v>Afectat sau NU?</v>
      </c>
      <c r="BJ91" s="80" t="str">
        <f t="shared" si="249"/>
        <v>-</v>
      </c>
      <c r="BK91" s="81" t="str">
        <f t="shared" si="250"/>
        <v>-</v>
      </c>
      <c r="BL91" s="84" t="str">
        <f t="shared" si="251"/>
        <v>Afectat sau NU?</v>
      </c>
      <c r="BM91" s="80" t="str">
        <f t="shared" si="252"/>
        <v>-</v>
      </c>
      <c r="BN91" s="81" t="str">
        <f t="shared" si="253"/>
        <v>-</v>
      </c>
    </row>
    <row r="92" spans="1:66" s="10" customFormat="1" ht="57" x14ac:dyDescent="0.25">
      <c r="A92" s="85">
        <f t="shared" si="235"/>
        <v>77</v>
      </c>
      <c r="B92" s="86" t="s">
        <v>88</v>
      </c>
      <c r="C92" s="86" t="s">
        <v>167</v>
      </c>
      <c r="D92" s="87" t="s">
        <v>308</v>
      </c>
      <c r="E92" s="256">
        <v>67657</v>
      </c>
      <c r="F92" s="256" t="s">
        <v>313</v>
      </c>
      <c r="G92" s="256" t="s">
        <v>310</v>
      </c>
      <c r="H92" s="257">
        <v>540272</v>
      </c>
      <c r="I92" s="257">
        <v>360540</v>
      </c>
      <c r="J92" s="257">
        <v>540272</v>
      </c>
      <c r="K92" s="257">
        <v>360540</v>
      </c>
      <c r="L92" s="86" t="s">
        <v>88</v>
      </c>
      <c r="M92" s="86" t="s">
        <v>88</v>
      </c>
      <c r="N92" s="256" t="s">
        <v>314</v>
      </c>
      <c r="O92" s="256" t="s">
        <v>313</v>
      </c>
      <c r="P92" s="86" t="s">
        <v>88</v>
      </c>
      <c r="Q92" s="86" t="s">
        <v>88</v>
      </c>
      <c r="R92" s="86" t="s">
        <v>88</v>
      </c>
      <c r="S92" s="86" t="s">
        <v>88</v>
      </c>
      <c r="T92" s="256" t="s">
        <v>90</v>
      </c>
      <c r="U92" s="86"/>
      <c r="V92" s="256" t="s">
        <v>133</v>
      </c>
      <c r="W92" s="261" t="s">
        <v>269</v>
      </c>
      <c r="X92" s="90"/>
      <c r="Y92" s="91"/>
      <c r="Z92" s="90"/>
      <c r="AA92" s="91"/>
      <c r="AB92" s="256" t="s">
        <v>73</v>
      </c>
      <c r="AC92" s="86" t="s">
        <v>413</v>
      </c>
      <c r="AD92" s="92"/>
      <c r="AE92" s="232"/>
      <c r="AF92" s="207"/>
      <c r="AG92" s="208"/>
      <c r="AH92" s="207"/>
      <c r="AI92" s="208"/>
      <c r="AJ92" s="207"/>
      <c r="AK92" s="208"/>
      <c r="AL92" s="207"/>
      <c r="AM92" s="209"/>
      <c r="AN92" s="209"/>
      <c r="AO92" s="209"/>
      <c r="AP92" s="95" t="s">
        <v>317</v>
      </c>
      <c r="AQ92" s="78"/>
      <c r="AR92" s="179" t="str">
        <f t="shared" si="236"/>
        <v/>
      </c>
      <c r="AS92" s="180" t="str">
        <f t="shared" si="237"/>
        <v/>
      </c>
      <c r="AT92" s="182" t="str">
        <f t="shared" si="238"/>
        <v/>
      </c>
      <c r="AU92" s="179" t="str">
        <f t="shared" si="239"/>
        <v/>
      </c>
      <c r="AV92" s="180" t="str">
        <f t="shared" si="240"/>
        <v/>
      </c>
      <c r="AW92" s="182" t="str">
        <f t="shared" si="241"/>
        <v/>
      </c>
      <c r="AX92" s="179" t="str">
        <f t="shared" si="242"/>
        <v/>
      </c>
      <c r="AY92" s="180" t="str">
        <f t="shared" si="243"/>
        <v/>
      </c>
      <c r="AZ92" s="182" t="str">
        <f t="shared" si="244"/>
        <v/>
      </c>
      <c r="BA92" s="65"/>
      <c r="BB92" s="65"/>
      <c r="BC92" s="65"/>
      <c r="BD92" s="65"/>
      <c r="BE92" s="65"/>
      <c r="BF92" s="184" t="str">
        <f t="shared" si="245"/>
        <v>Afectat sau NU?</v>
      </c>
      <c r="BG92" s="180" t="str">
        <f t="shared" si="246"/>
        <v>-</v>
      </c>
      <c r="BH92" s="182" t="str">
        <f t="shared" si="247"/>
        <v>-</v>
      </c>
      <c r="BI92" s="184" t="str">
        <f t="shared" si="248"/>
        <v>Afectat sau NU?</v>
      </c>
      <c r="BJ92" s="180" t="str">
        <f t="shared" si="249"/>
        <v>-</v>
      </c>
      <c r="BK92" s="182" t="str">
        <f t="shared" si="250"/>
        <v>-</v>
      </c>
      <c r="BL92" s="184" t="str">
        <f t="shared" si="251"/>
        <v>Afectat sau NU?</v>
      </c>
      <c r="BM92" s="180" t="str">
        <f t="shared" si="252"/>
        <v>-</v>
      </c>
      <c r="BN92" s="182" t="str">
        <f t="shared" si="253"/>
        <v>-</v>
      </c>
    </row>
    <row r="93" spans="1:66" s="10" customFormat="1" ht="57.75" thickBot="1" x14ac:dyDescent="0.3">
      <c r="A93" s="186">
        <f t="shared" si="235"/>
        <v>78</v>
      </c>
      <c r="B93" s="187" t="s">
        <v>88</v>
      </c>
      <c r="C93" s="187" t="s">
        <v>167</v>
      </c>
      <c r="D93" s="188" t="s">
        <v>308</v>
      </c>
      <c r="E93" s="258">
        <v>66090</v>
      </c>
      <c r="F93" s="258" t="s">
        <v>302</v>
      </c>
      <c r="G93" s="258" t="s">
        <v>310</v>
      </c>
      <c r="H93" s="259">
        <v>540271.56000000006</v>
      </c>
      <c r="I93" s="259">
        <v>360541.04</v>
      </c>
      <c r="J93" s="259">
        <v>540271.56000000006</v>
      </c>
      <c r="K93" s="259">
        <v>360541.04</v>
      </c>
      <c r="L93" s="187" t="s">
        <v>88</v>
      </c>
      <c r="M93" s="187" t="s">
        <v>88</v>
      </c>
      <c r="N93" s="258" t="s">
        <v>303</v>
      </c>
      <c r="O93" s="258" t="s">
        <v>315</v>
      </c>
      <c r="P93" s="187" t="s">
        <v>88</v>
      </c>
      <c r="Q93" s="187" t="s">
        <v>88</v>
      </c>
      <c r="R93" s="187" t="s">
        <v>88</v>
      </c>
      <c r="S93" s="187" t="s">
        <v>88</v>
      </c>
      <c r="T93" s="258" t="s">
        <v>99</v>
      </c>
      <c r="U93" s="187"/>
      <c r="V93" s="258" t="s">
        <v>316</v>
      </c>
      <c r="W93" s="262" t="s">
        <v>269</v>
      </c>
      <c r="X93" s="113"/>
      <c r="Y93" s="112"/>
      <c r="Z93" s="113"/>
      <c r="AA93" s="112"/>
      <c r="AB93" s="258" t="s">
        <v>73</v>
      </c>
      <c r="AC93" s="187" t="s">
        <v>413</v>
      </c>
      <c r="AD93" s="191"/>
      <c r="AE93" s="233"/>
      <c r="AF93" s="211"/>
      <c r="AG93" s="212"/>
      <c r="AH93" s="211"/>
      <c r="AI93" s="212"/>
      <c r="AJ93" s="211"/>
      <c r="AK93" s="212"/>
      <c r="AL93" s="211"/>
      <c r="AM93" s="213"/>
      <c r="AN93" s="213"/>
      <c r="AO93" s="213"/>
      <c r="AP93" s="115" t="s">
        <v>317</v>
      </c>
      <c r="AQ93" s="78"/>
      <c r="AR93" s="193" t="str">
        <f t="shared" si="236"/>
        <v/>
      </c>
      <c r="AS93" s="194" t="str">
        <f t="shared" si="237"/>
        <v/>
      </c>
      <c r="AT93" s="196" t="str">
        <f t="shared" si="238"/>
        <v/>
      </c>
      <c r="AU93" s="193" t="str">
        <f t="shared" si="239"/>
        <v/>
      </c>
      <c r="AV93" s="194" t="str">
        <f t="shared" si="240"/>
        <v/>
      </c>
      <c r="AW93" s="196" t="str">
        <f t="shared" si="241"/>
        <v/>
      </c>
      <c r="AX93" s="193" t="str">
        <f t="shared" si="242"/>
        <v/>
      </c>
      <c r="AY93" s="194" t="str">
        <f t="shared" si="243"/>
        <v/>
      </c>
      <c r="AZ93" s="196" t="str">
        <f t="shared" si="244"/>
        <v/>
      </c>
      <c r="BA93" s="65"/>
      <c r="BB93" s="65"/>
      <c r="BC93" s="65"/>
      <c r="BD93" s="65"/>
      <c r="BE93" s="65"/>
      <c r="BF93" s="198" t="str">
        <f t="shared" si="245"/>
        <v>Afectat sau NU?</v>
      </c>
      <c r="BG93" s="194" t="str">
        <f t="shared" si="246"/>
        <v>-</v>
      </c>
      <c r="BH93" s="196" t="str">
        <f t="shared" si="247"/>
        <v>-</v>
      </c>
      <c r="BI93" s="198" t="str">
        <f t="shared" si="248"/>
        <v>Afectat sau NU?</v>
      </c>
      <c r="BJ93" s="194" t="str">
        <f t="shared" si="249"/>
        <v>-</v>
      </c>
      <c r="BK93" s="196" t="str">
        <f t="shared" si="250"/>
        <v>-</v>
      </c>
      <c r="BL93" s="198" t="str">
        <f t="shared" si="251"/>
        <v>Afectat sau NU?</v>
      </c>
      <c r="BM93" s="194" t="str">
        <f t="shared" si="252"/>
        <v>-</v>
      </c>
      <c r="BN93" s="196" t="str">
        <f t="shared" si="253"/>
        <v>-</v>
      </c>
    </row>
    <row r="94" spans="1:66" s="10" customFormat="1" ht="29.25" thickBot="1" x14ac:dyDescent="0.3">
      <c r="A94" s="186">
        <f t="shared" si="235"/>
        <v>79</v>
      </c>
      <c r="B94" s="187" t="s">
        <v>88</v>
      </c>
      <c r="C94" s="125" t="s">
        <v>167</v>
      </c>
      <c r="D94" s="126" t="s">
        <v>318</v>
      </c>
      <c r="E94" s="187">
        <v>44408</v>
      </c>
      <c r="F94" s="187" t="s">
        <v>319</v>
      </c>
      <c r="G94" s="187" t="s">
        <v>320</v>
      </c>
      <c r="H94" s="189">
        <v>728803.97</v>
      </c>
      <c r="I94" s="189">
        <v>433053.5</v>
      </c>
      <c r="J94" s="189">
        <v>728803.97</v>
      </c>
      <c r="K94" s="189">
        <v>433053.5</v>
      </c>
      <c r="L94" s="187" t="s">
        <v>88</v>
      </c>
      <c r="M94" s="187" t="s">
        <v>88</v>
      </c>
      <c r="N94" s="187" t="s">
        <v>321</v>
      </c>
      <c r="O94" s="187" t="s">
        <v>322</v>
      </c>
      <c r="P94" s="187" t="s">
        <v>88</v>
      </c>
      <c r="Q94" s="187" t="s">
        <v>88</v>
      </c>
      <c r="R94" s="187" t="s">
        <v>88</v>
      </c>
      <c r="S94" s="187" t="s">
        <v>88</v>
      </c>
      <c r="T94" s="187" t="s">
        <v>90</v>
      </c>
      <c r="U94" s="187"/>
      <c r="V94" s="187" t="s">
        <v>133</v>
      </c>
      <c r="W94" s="128" t="s">
        <v>324</v>
      </c>
      <c r="X94" s="113"/>
      <c r="Y94" s="112"/>
      <c r="Z94" s="113"/>
      <c r="AA94" s="112"/>
      <c r="AB94" s="125" t="s">
        <v>320</v>
      </c>
      <c r="AC94" s="187"/>
      <c r="AD94" s="191"/>
      <c r="AE94" s="210"/>
      <c r="AF94" s="211"/>
      <c r="AG94" s="212"/>
      <c r="AH94" s="211"/>
      <c r="AI94" s="212"/>
      <c r="AJ94" s="211"/>
      <c r="AK94" s="212"/>
      <c r="AL94" s="211"/>
      <c r="AM94" s="213"/>
      <c r="AN94" s="213"/>
      <c r="AO94" s="213"/>
      <c r="AP94" s="134" t="s">
        <v>323</v>
      </c>
      <c r="AQ94" s="78"/>
      <c r="AR94" s="116" t="str">
        <f t="shared" si="236"/>
        <v/>
      </c>
      <c r="AS94" s="117" t="str">
        <f t="shared" si="237"/>
        <v/>
      </c>
      <c r="AT94" s="118" t="str">
        <f t="shared" si="238"/>
        <v/>
      </c>
      <c r="AU94" s="119" t="str">
        <f t="shared" si="239"/>
        <v/>
      </c>
      <c r="AV94" s="117" t="str">
        <f t="shared" si="240"/>
        <v/>
      </c>
      <c r="AW94" s="120" t="str">
        <f t="shared" si="241"/>
        <v/>
      </c>
      <c r="AX94" s="116" t="str">
        <f t="shared" si="242"/>
        <v/>
      </c>
      <c r="AY94" s="117" t="str">
        <f t="shared" si="243"/>
        <v/>
      </c>
      <c r="AZ94" s="118" t="str">
        <f t="shared" si="244"/>
        <v/>
      </c>
      <c r="BA94" s="65"/>
      <c r="BB94" s="65"/>
      <c r="BC94" s="65"/>
      <c r="BD94" s="65"/>
      <c r="BE94" s="65"/>
      <c r="BF94" s="121" t="str">
        <f t="shared" si="245"/>
        <v>Afectat sau NU?</v>
      </c>
      <c r="BG94" s="117" t="str">
        <f t="shared" si="246"/>
        <v>-</v>
      </c>
      <c r="BH94" s="118" t="str">
        <f t="shared" si="247"/>
        <v>-</v>
      </c>
      <c r="BI94" s="122" t="str">
        <f t="shared" si="248"/>
        <v>Afectat sau NU?</v>
      </c>
      <c r="BJ94" s="117" t="str">
        <f t="shared" si="249"/>
        <v>-</v>
      </c>
      <c r="BK94" s="120" t="str">
        <f t="shared" si="250"/>
        <v>-</v>
      </c>
      <c r="BL94" s="121" t="str">
        <f t="shared" si="251"/>
        <v>Afectat sau NU?</v>
      </c>
      <c r="BM94" s="117" t="str">
        <f t="shared" si="252"/>
        <v>-</v>
      </c>
      <c r="BN94" s="118" t="str">
        <f t="shared" si="253"/>
        <v>-</v>
      </c>
    </row>
    <row r="95" spans="1:66" s="10" customFormat="1" ht="29.25" thickBot="1" x14ac:dyDescent="0.3">
      <c r="A95" s="186">
        <f t="shared" si="235"/>
        <v>80</v>
      </c>
      <c r="B95" s="125" t="s">
        <v>167</v>
      </c>
      <c r="C95" s="125" t="s">
        <v>88</v>
      </c>
      <c r="D95" s="126" t="s">
        <v>325</v>
      </c>
      <c r="E95" s="187">
        <v>161801</v>
      </c>
      <c r="F95" s="187" t="s">
        <v>326</v>
      </c>
      <c r="G95" s="187" t="s">
        <v>327</v>
      </c>
      <c r="H95" s="189">
        <v>706749.84</v>
      </c>
      <c r="I95" s="189">
        <v>532319.88</v>
      </c>
      <c r="J95" s="189">
        <v>706749.84</v>
      </c>
      <c r="K95" s="189">
        <v>532319.88</v>
      </c>
      <c r="L95" s="187" t="s">
        <v>88</v>
      </c>
      <c r="M95" s="187" t="s">
        <v>88</v>
      </c>
      <c r="N95" s="187" t="s">
        <v>328</v>
      </c>
      <c r="O95" s="187" t="s">
        <v>329</v>
      </c>
      <c r="P95" s="187" t="s">
        <v>88</v>
      </c>
      <c r="Q95" s="187" t="s">
        <v>88</v>
      </c>
      <c r="R95" s="187" t="s">
        <v>88</v>
      </c>
      <c r="S95" s="187" t="s">
        <v>88</v>
      </c>
      <c r="T95" s="187" t="s">
        <v>99</v>
      </c>
      <c r="U95" s="187" t="s">
        <v>336</v>
      </c>
      <c r="V95" s="187" t="s">
        <v>340</v>
      </c>
      <c r="W95" s="128" t="s">
        <v>88</v>
      </c>
      <c r="X95" s="113">
        <v>44107</v>
      </c>
      <c r="Y95" s="112">
        <v>0.33680555555555558</v>
      </c>
      <c r="Z95" s="113">
        <v>44107</v>
      </c>
      <c r="AA95" s="112">
        <v>0.45833333333333331</v>
      </c>
      <c r="AB95" s="125" t="s">
        <v>320</v>
      </c>
      <c r="AC95" s="187" t="s">
        <v>339</v>
      </c>
      <c r="AD95" s="191"/>
      <c r="AE95" s="234">
        <v>44107</v>
      </c>
      <c r="AF95" s="235">
        <v>0.33680555555555558</v>
      </c>
      <c r="AG95" s="236">
        <v>44107</v>
      </c>
      <c r="AH95" s="235">
        <v>0.39930555555555558</v>
      </c>
      <c r="AI95" s="236">
        <v>44107</v>
      </c>
      <c r="AJ95" s="235">
        <v>0.35000000000000003</v>
      </c>
      <c r="AK95" s="236">
        <v>44107</v>
      </c>
      <c r="AL95" s="235">
        <v>0.34097222222222223</v>
      </c>
      <c r="AM95" s="237" t="s">
        <v>335</v>
      </c>
      <c r="AN95" s="237" t="s">
        <v>338</v>
      </c>
      <c r="AO95" s="213"/>
      <c r="AP95" s="134"/>
      <c r="AQ95" s="78"/>
      <c r="AR95" s="116">
        <f t="shared" ref="AR95:AR96" si="254">IF(B95="X",IF(AN95="","Afectat sau NU?",IF(AN95="DA",IF(((AK95+AL95)-(AE95+AF95))*24&lt;-720,"Neinformat",((AK95+AL95)-(AE95+AF95))*24),"Nu a fost afectat producator/consumator")),"")</f>
        <v>9.9999999976716936E-2</v>
      </c>
      <c r="AS95" s="117">
        <f t="shared" ref="AS95:AS96" si="255">IF(B95="X",IF(AN95="DA",IF(AR95&lt;6,LEN(TRIM(V95))-LEN(SUBSTITUTE(V95,CHAR(44),""))+1,0),"-"),"")</f>
        <v>1</v>
      </c>
      <c r="AT95" s="118">
        <f t="shared" ref="AT95:AT96" si="256">IF(B95="X",IF(AN95="DA",LEN(TRIM(V95))-LEN(SUBSTITUTE(V95,CHAR(44),""))+1,"-"),"")</f>
        <v>1</v>
      </c>
      <c r="AU95" s="119">
        <f t="shared" ref="AU95:AU96" si="257">IF(B95="X",IF(AN95="","Afectat sau NU?",IF(AN95="DA",IF(((AI95+AJ95)-(AE95+AF95))*24&lt;-720,"Neinformat",((AI95+AJ95)-(AE95+AF95))*24),"Nu a fost afectat producator/consumator")),"")</f>
        <v>0.31666666665114462</v>
      </c>
      <c r="AV95" s="117">
        <f t="shared" ref="AV95:AV96" si="258">IF(B95="X",IF(AN95="DA",IF(AU95&lt;6,LEN(TRIM(U95))-LEN(SUBSTITUTE(U95,CHAR(44),""))+1,0),"-"),"")</f>
        <v>2</v>
      </c>
      <c r="AW95" s="120">
        <f t="shared" ref="AW95:AW96" si="259">IF(B95="X",IF(AN95="DA",LEN(TRIM(U95))-LEN(SUBSTITUTE(U95,CHAR(44),""))+1,"-"),"")</f>
        <v>2</v>
      </c>
      <c r="AX95" s="116">
        <f t="shared" ref="AX95:AX96" si="260">IF(B95="X",IF(AN95="","Afectat sau NU?",IF(AN95="DA",((AG95+AH95)-(AE95+AF95))*24,"Nu a fost afectat producator/consumator")),"")</f>
        <v>1.5</v>
      </c>
      <c r="AY95" s="117">
        <f t="shared" ref="AY95:AY96" si="261">IF(B95="X",IF(AN95="DA",IF(AX95&gt;24,IF(BA95="NU",0,LEN(TRIM(V95))-LEN(SUBSTITUTE(V95,CHAR(44),""))+1),0),"-"),"")</f>
        <v>0</v>
      </c>
      <c r="AZ95" s="118">
        <f t="shared" ref="AZ95:AZ96" si="262">IF(B95="X",IF(AN95="DA",IF(AX95&gt;24,LEN(TRIM(V95))-LEN(SUBSTITUTE(V95,CHAR(44),""))+1,0),"-"),"")</f>
        <v>0</v>
      </c>
      <c r="BA95" s="65"/>
      <c r="BB95" s="65"/>
      <c r="BC95" s="65"/>
      <c r="BD95" s="65"/>
      <c r="BE95" s="65"/>
      <c r="BF95" s="121" t="str">
        <f t="shared" ref="BF95:BF96" si="263">IF(C95="X",IF(AN95="","Afectat sau NU?",IF(AN95="DA",IF(AK95="","Neinformat",NETWORKDAYS(AK95+AL95,AE95+AF95,$BS$2:$BS$14)-2),"Nu a fost afectat producator/consumator")),"")</f>
        <v/>
      </c>
      <c r="BG95" s="117" t="str">
        <f t="shared" ref="BG95:BG96" si="264">IF(C95="X",IF(AN95="DA",IF(AND(BF95&gt;=5,AK95&lt;&gt;""),LEN(TRIM(V95))-LEN(SUBSTITUTE(V95,CHAR(44),""))+1,0),"-"),"")</f>
        <v/>
      </c>
      <c r="BH95" s="118" t="str">
        <f t="shared" ref="BH95:BH96" si="265">IF(C95="X",IF(AN95="DA",LEN(TRIM(V95))-LEN(SUBSTITUTE(V95,CHAR(44),""))+1,"-"),"")</f>
        <v/>
      </c>
      <c r="BI95" s="122" t="str">
        <f t="shared" ref="BI95:BI96" si="266">IF(C95="X",IF(AN95="","Afectat sau NU?",IF(AN95="DA",IF(AI95="","Neinformat",NETWORKDAYS(AI95+AJ95,AE95+AF95,$BS$2:$BS$14)-2),"Nu a fost afectat producator/consumator")),"")</f>
        <v/>
      </c>
      <c r="BJ95" s="117" t="str">
        <f t="shared" ref="BJ95:BJ96" si="267">IF(C95="X",IF(AN95="DA",IF(AND(BI95&gt;=5,AI95&lt;&gt;""),LEN(TRIM(U95))-LEN(SUBSTITUTE(U95,CHAR(44),""))+1,0),"-"),"")</f>
        <v/>
      </c>
      <c r="BK95" s="120" t="str">
        <f t="shared" ref="BK95:BK96" si="268">IF(C95="X",IF(AN95="DA",LEN(TRIM(U95))-LEN(SUBSTITUTE(U95,CHAR(44),""))+1,"-"),"")</f>
        <v/>
      </c>
      <c r="BL95" s="121" t="str">
        <f t="shared" ref="BL95:BL96" si="269">IF(C95="X",IF(AN95="","Afectat sau NU?",IF(AN95="DA",((AG95+AH95)-(Z95+AA95))*24,"Nu a fost afectat producator/consumator")),"")</f>
        <v/>
      </c>
      <c r="BM95" s="117" t="str">
        <f t="shared" ref="BM95:BM96" si="270">IF(C95="X",IF(AN95&lt;&gt;"DA","-",IF(AND(AN95="DA",BL95&lt;=0),LEN(TRIM(V95))-LEN(SUBSTITUTE(V95,CHAR(44),""))+1+LEN(TRIM(U95))-LEN(SUBSTITUTE(U95,CHAR(44),""))+1,0)),"")</f>
        <v/>
      </c>
      <c r="BN95" s="118" t="str">
        <f t="shared" ref="BN95:BN96" si="271">IF(C95="X",IF(AN95="DA",LEN(TRIM(V95))-LEN(SUBSTITUTE(V95,CHAR(44),""))+1+LEN(TRIM(U95))-LEN(SUBSTITUTE(U95,CHAR(44),""))+1,"-"),"")</f>
        <v/>
      </c>
    </row>
    <row r="96" spans="1:66" s="10" customFormat="1" ht="114.75" thickBot="1" x14ac:dyDescent="0.3">
      <c r="A96" s="186">
        <f t="shared" si="235"/>
        <v>81</v>
      </c>
      <c r="B96" s="125" t="s">
        <v>167</v>
      </c>
      <c r="C96" s="125" t="s">
        <v>88</v>
      </c>
      <c r="D96" s="126" t="s">
        <v>330</v>
      </c>
      <c r="E96" s="187">
        <v>163155</v>
      </c>
      <c r="F96" s="187" t="s">
        <v>331</v>
      </c>
      <c r="G96" s="187" t="s">
        <v>327</v>
      </c>
      <c r="H96" s="189">
        <v>715362.07</v>
      </c>
      <c r="I96" s="189">
        <v>550449.77</v>
      </c>
      <c r="J96" s="189">
        <v>715362.07</v>
      </c>
      <c r="K96" s="189">
        <v>550449.77</v>
      </c>
      <c r="L96" s="187" t="s">
        <v>88</v>
      </c>
      <c r="M96" s="187" t="s">
        <v>88</v>
      </c>
      <c r="N96" s="187" t="s">
        <v>332</v>
      </c>
      <c r="O96" s="187" t="s">
        <v>331</v>
      </c>
      <c r="P96" s="187" t="s">
        <v>88</v>
      </c>
      <c r="Q96" s="187" t="s">
        <v>88</v>
      </c>
      <c r="R96" s="187" t="s">
        <v>88</v>
      </c>
      <c r="S96" s="187" t="s">
        <v>88</v>
      </c>
      <c r="T96" s="187" t="s">
        <v>90</v>
      </c>
      <c r="U96" s="187" t="s">
        <v>337</v>
      </c>
      <c r="V96" s="187" t="s">
        <v>333</v>
      </c>
      <c r="W96" s="128" t="s">
        <v>88</v>
      </c>
      <c r="X96" s="113">
        <v>44107</v>
      </c>
      <c r="Y96" s="112">
        <v>0.50694444444444442</v>
      </c>
      <c r="Z96" s="113">
        <v>44107</v>
      </c>
      <c r="AA96" s="112">
        <v>0.58333333333333337</v>
      </c>
      <c r="AB96" s="125" t="s">
        <v>320</v>
      </c>
      <c r="AC96" s="187" t="s">
        <v>339</v>
      </c>
      <c r="AD96" s="191"/>
      <c r="AE96" s="234">
        <v>44107</v>
      </c>
      <c r="AF96" s="235">
        <v>0.50694444444444442</v>
      </c>
      <c r="AG96" s="236">
        <v>44107</v>
      </c>
      <c r="AH96" s="235">
        <v>0.52430555555555558</v>
      </c>
      <c r="AI96" s="236">
        <v>44107</v>
      </c>
      <c r="AJ96" s="235">
        <v>0.51736111111111105</v>
      </c>
      <c r="AK96" s="236">
        <v>44107</v>
      </c>
      <c r="AL96" s="235">
        <v>0.51041666666666663</v>
      </c>
      <c r="AM96" s="237" t="s">
        <v>334</v>
      </c>
      <c r="AN96" s="237" t="s">
        <v>338</v>
      </c>
      <c r="AO96" s="213"/>
      <c r="AP96" s="134"/>
      <c r="AQ96" s="78"/>
      <c r="AR96" s="116">
        <f t="shared" si="254"/>
        <v>8.3333333255723119E-2</v>
      </c>
      <c r="AS96" s="117">
        <f t="shared" si="255"/>
        <v>1</v>
      </c>
      <c r="AT96" s="118">
        <f t="shared" si="256"/>
        <v>1</v>
      </c>
      <c r="AU96" s="119">
        <f t="shared" si="257"/>
        <v>0.24999999994179234</v>
      </c>
      <c r="AV96" s="117">
        <f t="shared" si="258"/>
        <v>23</v>
      </c>
      <c r="AW96" s="120">
        <f t="shared" si="259"/>
        <v>23</v>
      </c>
      <c r="AX96" s="116">
        <f t="shared" si="260"/>
        <v>0.41666666662786156</v>
      </c>
      <c r="AY96" s="117">
        <f t="shared" si="261"/>
        <v>0</v>
      </c>
      <c r="AZ96" s="118">
        <f t="shared" si="262"/>
        <v>0</v>
      </c>
      <c r="BA96" s="65"/>
      <c r="BB96" s="65"/>
      <c r="BC96" s="65"/>
      <c r="BD96" s="65"/>
      <c r="BE96" s="65"/>
      <c r="BF96" s="121" t="str">
        <f t="shared" si="263"/>
        <v/>
      </c>
      <c r="BG96" s="117" t="str">
        <f t="shared" si="264"/>
        <v/>
      </c>
      <c r="BH96" s="118" t="str">
        <f t="shared" si="265"/>
        <v/>
      </c>
      <c r="BI96" s="122" t="str">
        <f t="shared" si="266"/>
        <v/>
      </c>
      <c r="BJ96" s="117" t="str">
        <f t="shared" si="267"/>
        <v/>
      </c>
      <c r="BK96" s="120" t="str">
        <f t="shared" si="268"/>
        <v/>
      </c>
      <c r="BL96" s="121" t="str">
        <f t="shared" si="269"/>
        <v/>
      </c>
      <c r="BM96" s="117" t="str">
        <f t="shared" si="270"/>
        <v/>
      </c>
      <c r="BN96" s="118" t="str">
        <f t="shared" si="271"/>
        <v/>
      </c>
    </row>
    <row r="97" spans="1:66" s="10" customFormat="1" ht="243" thickBot="1" x14ac:dyDescent="0.3">
      <c r="A97" s="186">
        <f t="shared" si="235"/>
        <v>82</v>
      </c>
      <c r="B97" s="125" t="s">
        <v>167</v>
      </c>
      <c r="C97" s="125" t="s">
        <v>88</v>
      </c>
      <c r="D97" s="126" t="s">
        <v>341</v>
      </c>
      <c r="E97" s="187">
        <v>44408</v>
      </c>
      <c r="F97" s="187" t="s">
        <v>319</v>
      </c>
      <c r="G97" s="187" t="s">
        <v>320</v>
      </c>
      <c r="H97" s="189">
        <v>728803.97</v>
      </c>
      <c r="I97" s="189">
        <v>433053.5</v>
      </c>
      <c r="J97" s="189">
        <v>728803.97</v>
      </c>
      <c r="K97" s="189">
        <v>433053.5</v>
      </c>
      <c r="L97" s="187" t="s">
        <v>88</v>
      </c>
      <c r="M97" s="187" t="s">
        <v>88</v>
      </c>
      <c r="N97" s="187" t="s">
        <v>321</v>
      </c>
      <c r="O97" s="187" t="s">
        <v>322</v>
      </c>
      <c r="P97" s="187" t="s">
        <v>88</v>
      </c>
      <c r="Q97" s="187" t="s">
        <v>88</v>
      </c>
      <c r="R97" s="187" t="s">
        <v>88</v>
      </c>
      <c r="S97" s="187" t="s">
        <v>88</v>
      </c>
      <c r="T97" s="187" t="s">
        <v>90</v>
      </c>
      <c r="U97" s="187" t="s">
        <v>343</v>
      </c>
      <c r="V97" s="187" t="s">
        <v>133</v>
      </c>
      <c r="W97" s="128" t="s">
        <v>88</v>
      </c>
      <c r="X97" s="113">
        <v>44112</v>
      </c>
      <c r="Y97" s="112">
        <v>0.2951388888888889</v>
      </c>
      <c r="Z97" s="113">
        <v>44112</v>
      </c>
      <c r="AA97" s="112">
        <v>0.625</v>
      </c>
      <c r="AB97" s="125" t="s">
        <v>320</v>
      </c>
      <c r="AC97" s="187" t="s">
        <v>339</v>
      </c>
      <c r="AD97" s="191"/>
      <c r="AE97" s="234">
        <v>44112</v>
      </c>
      <c r="AF97" s="235">
        <v>0.2951388888888889</v>
      </c>
      <c r="AG97" s="236">
        <v>44112</v>
      </c>
      <c r="AH97" s="235">
        <v>0.55555555555555558</v>
      </c>
      <c r="AI97" s="236">
        <v>44112</v>
      </c>
      <c r="AJ97" s="235">
        <v>0.31736111111111115</v>
      </c>
      <c r="AK97" s="236">
        <v>44112</v>
      </c>
      <c r="AL97" s="235">
        <v>0.30208333333333331</v>
      </c>
      <c r="AM97" s="237" t="s">
        <v>342</v>
      </c>
      <c r="AN97" s="237" t="s">
        <v>338</v>
      </c>
      <c r="AO97" s="213"/>
      <c r="AP97" s="134"/>
      <c r="AQ97" s="78"/>
      <c r="AR97" s="116">
        <f t="shared" ref="AR97" si="272">IF(B97="X",IF(AN97="","Afectat sau NU?",IF(AN97="DA",IF(((AK97+AL97)-(AE97+AF97))*24&lt;-720,"Neinformat",((AK97+AL97)-(AE97+AF97))*24),"Nu a fost afectat producator/consumator")),"")</f>
        <v>0.16666666668606922</v>
      </c>
      <c r="AS97" s="117">
        <f t="shared" ref="AS97" si="273">IF(B97="X",IF(AN97="DA",IF(AR97&lt;6,LEN(TRIM(V97))-LEN(SUBSTITUTE(V97,CHAR(44),""))+1,0),"-"),"")</f>
        <v>1</v>
      </c>
      <c r="AT97" s="118">
        <f t="shared" ref="AT97" si="274">IF(B97="X",IF(AN97="DA",LEN(TRIM(V97))-LEN(SUBSTITUTE(V97,CHAR(44),""))+1,"-"),"")</f>
        <v>1</v>
      </c>
      <c r="AU97" s="119">
        <f t="shared" ref="AU97" si="275">IF(B97="X",IF(AN97="","Afectat sau NU?",IF(AN97="DA",IF(((AI97+AJ97)-(AE97+AF97))*24&lt;-720,"Neinformat",((AI97+AJ97)-(AE97+AF97))*24),"Nu a fost afectat producator/consumator")),"")</f>
        <v>0.53333333332557231</v>
      </c>
      <c r="AV97" s="117">
        <f t="shared" ref="AV97" si="276">IF(B97="X",IF(AN97="DA",IF(AU97&lt;6,LEN(TRIM(U97))-LEN(SUBSTITUTE(U97,CHAR(44),""))+1,0),"-"),"")</f>
        <v>47</v>
      </c>
      <c r="AW97" s="120">
        <f t="shared" ref="AW97" si="277">IF(B97="X",IF(AN97="DA",LEN(TRIM(U97))-LEN(SUBSTITUTE(U97,CHAR(44),""))+1,"-"),"")</f>
        <v>47</v>
      </c>
      <c r="AX97" s="116">
        <f t="shared" ref="AX97" si="278">IF(B97="X",IF(AN97="","Afectat sau NU?",IF(AN97="DA",((AG97+AH97)-(AE97+AF97))*24,"Nu a fost afectat producator/consumator")),"")</f>
        <v>6.2499999999417923</v>
      </c>
      <c r="AY97" s="117">
        <f t="shared" ref="AY97" si="279">IF(B97="X",IF(AN97="DA",IF(AX97&gt;24,IF(BA97="NU",0,LEN(TRIM(V97))-LEN(SUBSTITUTE(V97,CHAR(44),""))+1),0),"-"),"")</f>
        <v>0</v>
      </c>
      <c r="AZ97" s="118">
        <f t="shared" ref="AZ97" si="280">IF(B97="X",IF(AN97="DA",IF(AX97&gt;24,LEN(TRIM(V97))-LEN(SUBSTITUTE(V97,CHAR(44),""))+1,0),"-"),"")</f>
        <v>0</v>
      </c>
      <c r="BA97" s="65"/>
      <c r="BB97" s="65"/>
      <c r="BC97" s="65"/>
      <c r="BD97" s="65"/>
      <c r="BE97" s="65"/>
      <c r="BF97" s="121" t="str">
        <f t="shared" ref="BF97" si="281">IF(C97="X",IF(AN97="","Afectat sau NU?",IF(AN97="DA",IF(AK97="","Neinformat",NETWORKDAYS(AK97+AL97,AE97+AF97,$BS$2:$BS$14)-2),"Nu a fost afectat producator/consumator")),"")</f>
        <v/>
      </c>
      <c r="BG97" s="117" t="str">
        <f t="shared" ref="BG97" si="282">IF(C97="X",IF(AN97="DA",IF(AND(BF97&gt;=5,AK97&lt;&gt;""),LEN(TRIM(V97))-LEN(SUBSTITUTE(V97,CHAR(44),""))+1,0),"-"),"")</f>
        <v/>
      </c>
      <c r="BH97" s="118" t="str">
        <f t="shared" ref="BH97" si="283">IF(C97="X",IF(AN97="DA",LEN(TRIM(V97))-LEN(SUBSTITUTE(V97,CHAR(44),""))+1,"-"),"")</f>
        <v/>
      </c>
      <c r="BI97" s="122" t="str">
        <f t="shared" ref="BI97" si="284">IF(C97="X",IF(AN97="","Afectat sau NU?",IF(AN97="DA",IF(AI97="","Neinformat",NETWORKDAYS(AI97+AJ97,AE97+AF97,$BS$2:$BS$14)-2),"Nu a fost afectat producator/consumator")),"")</f>
        <v/>
      </c>
      <c r="BJ97" s="117" t="str">
        <f t="shared" ref="BJ97" si="285">IF(C97="X",IF(AN97="DA",IF(AND(BI97&gt;=5,AI97&lt;&gt;""),LEN(TRIM(U97))-LEN(SUBSTITUTE(U97,CHAR(44),""))+1,0),"-"),"")</f>
        <v/>
      </c>
      <c r="BK97" s="120" t="str">
        <f t="shared" ref="BK97" si="286">IF(C97="X",IF(AN97="DA",LEN(TRIM(U97))-LEN(SUBSTITUTE(U97,CHAR(44),""))+1,"-"),"")</f>
        <v/>
      </c>
      <c r="BL97" s="121" t="str">
        <f t="shared" ref="BL97" si="287">IF(C97="X",IF(AN97="","Afectat sau NU?",IF(AN97="DA",((AG97+AH97)-(Z97+AA97))*24,"Nu a fost afectat producator/consumator")),"")</f>
        <v/>
      </c>
      <c r="BM97" s="117" t="str">
        <f t="shared" ref="BM97" si="288">IF(C97="X",IF(AN97&lt;&gt;"DA","-",IF(AND(AN97="DA",BL97&lt;=0),LEN(TRIM(V97))-LEN(SUBSTITUTE(V97,CHAR(44),""))+1+LEN(TRIM(U97))-LEN(SUBSTITUTE(U97,CHAR(44),""))+1,0)),"")</f>
        <v/>
      </c>
      <c r="BN97" s="118" t="str">
        <f t="shared" ref="BN97" si="289">IF(C97="X",IF(AN97="DA",LEN(TRIM(V97))-LEN(SUBSTITUTE(V97,CHAR(44),""))+1+LEN(TRIM(U97))-LEN(SUBSTITUTE(U97,CHAR(44),""))+1,"-"),"")</f>
        <v/>
      </c>
    </row>
    <row r="98" spans="1:66" s="10" customFormat="1" ht="243" thickBot="1" x14ac:dyDescent="0.3">
      <c r="A98" s="186">
        <f t="shared" si="235"/>
        <v>83</v>
      </c>
      <c r="B98" s="125" t="s">
        <v>167</v>
      </c>
      <c r="C98" s="125" t="s">
        <v>88</v>
      </c>
      <c r="D98" s="126" t="s">
        <v>344</v>
      </c>
      <c r="E98" s="187">
        <v>17263</v>
      </c>
      <c r="F98" s="187" t="s">
        <v>224</v>
      </c>
      <c r="G98" s="187" t="s">
        <v>222</v>
      </c>
      <c r="H98" s="189">
        <v>500598.14</v>
      </c>
      <c r="I98" s="189">
        <v>401110.15</v>
      </c>
      <c r="J98" s="189">
        <v>500598.14</v>
      </c>
      <c r="K98" s="189">
        <v>401110.15</v>
      </c>
      <c r="L98" s="187" t="s">
        <v>88</v>
      </c>
      <c r="M98" s="187" t="s">
        <v>88</v>
      </c>
      <c r="N98" s="187" t="s">
        <v>225</v>
      </c>
      <c r="O98" s="187" t="s">
        <v>345</v>
      </c>
      <c r="P98" s="187" t="s">
        <v>88</v>
      </c>
      <c r="Q98" s="187" t="s">
        <v>88</v>
      </c>
      <c r="R98" s="187" t="s">
        <v>88</v>
      </c>
      <c r="S98" s="187" t="s">
        <v>88</v>
      </c>
      <c r="T98" s="187" t="s">
        <v>90</v>
      </c>
      <c r="U98" s="187" t="s">
        <v>343</v>
      </c>
      <c r="V98" s="187" t="s">
        <v>133</v>
      </c>
      <c r="W98" s="128" t="s">
        <v>88</v>
      </c>
      <c r="X98" s="113">
        <v>44118</v>
      </c>
      <c r="Y98" s="112">
        <v>0.39930555555555558</v>
      </c>
      <c r="Z98" s="113">
        <v>44118</v>
      </c>
      <c r="AA98" s="112">
        <v>0.58333333333333337</v>
      </c>
      <c r="AB98" s="125" t="s">
        <v>228</v>
      </c>
      <c r="AC98" s="187" t="s">
        <v>339</v>
      </c>
      <c r="AD98" s="191"/>
      <c r="AE98" s="234">
        <v>44118</v>
      </c>
      <c r="AF98" s="235">
        <v>0.39930555555555558</v>
      </c>
      <c r="AG98" s="236">
        <v>44118</v>
      </c>
      <c r="AH98" s="235">
        <v>0.55902777777777779</v>
      </c>
      <c r="AI98" s="236">
        <v>44118</v>
      </c>
      <c r="AJ98" s="235">
        <v>0.4069444444444445</v>
      </c>
      <c r="AK98" s="236">
        <v>44118</v>
      </c>
      <c r="AL98" s="235">
        <v>0.39999999999999997</v>
      </c>
      <c r="AM98" s="237" t="s">
        <v>346</v>
      </c>
      <c r="AN98" s="237" t="s">
        <v>338</v>
      </c>
      <c r="AO98" s="213"/>
      <c r="AP98" s="134"/>
      <c r="AQ98" s="78"/>
      <c r="AR98" s="116">
        <f t="shared" ref="AR98:AR100" si="290">IF(B98="X",IF(AN98="","Afectat sau NU?",IF(AN98="DA",IF(((AK98+AL98)-(AE98+AF98))*24&lt;-720,"Neinformat",((AK98+AL98)-(AE98+AF98))*24),"Nu a fost afectat producator/consumator")),"")</f>
        <v>1.6666666720993817E-2</v>
      </c>
      <c r="AS98" s="117">
        <f t="shared" ref="AS98:AS100" si="291">IF(B98="X",IF(AN98="DA",IF(AR98&lt;6,LEN(TRIM(V98))-LEN(SUBSTITUTE(V98,CHAR(44),""))+1,0),"-"),"")</f>
        <v>1</v>
      </c>
      <c r="AT98" s="118">
        <f t="shared" ref="AT98:AT100" si="292">IF(B98="X",IF(AN98="DA",LEN(TRIM(V98))-LEN(SUBSTITUTE(V98,CHAR(44),""))+1,"-"),"")</f>
        <v>1</v>
      </c>
      <c r="AU98" s="119">
        <f t="shared" ref="AU98:AU100" si="293">IF(B98="X",IF(AN98="","Afectat sau NU?",IF(AN98="DA",IF(((AI98+AJ98)-(AE98+AF98))*24&lt;-720,"Neinformat",((AI98+AJ98)-(AE98+AF98))*24),"Nu a fost afectat producator/consumator")),"")</f>
        <v>0.18333333340706304</v>
      </c>
      <c r="AV98" s="117">
        <f t="shared" ref="AV98:AV100" si="294">IF(B98="X",IF(AN98="DA",IF(AU98&lt;6,LEN(TRIM(U98))-LEN(SUBSTITUTE(U98,CHAR(44),""))+1,0),"-"),"")</f>
        <v>47</v>
      </c>
      <c r="AW98" s="120">
        <f t="shared" ref="AW98:AW100" si="295">IF(B98="X",IF(AN98="DA",LEN(TRIM(U98))-LEN(SUBSTITUTE(U98,CHAR(44),""))+1,"-"),"")</f>
        <v>47</v>
      </c>
      <c r="AX98" s="116">
        <f t="shared" ref="AX98:AX100" si="296">IF(B98="X",IF(AN98="","Afectat sau NU?",IF(AN98="DA",((AG98+AH98)-(AE98+AF98))*24,"Nu a fost afectat producator/consumator")),"")</f>
        <v>3.8333333334303461</v>
      </c>
      <c r="AY98" s="117">
        <f t="shared" ref="AY98:AY100" si="297">IF(B98="X",IF(AN98="DA",IF(AX98&gt;24,IF(BA98="NU",0,LEN(TRIM(V98))-LEN(SUBSTITUTE(V98,CHAR(44),""))+1),0),"-"),"")</f>
        <v>0</v>
      </c>
      <c r="AZ98" s="118">
        <f t="shared" ref="AZ98:AZ100" si="298">IF(B98="X",IF(AN98="DA",IF(AX98&gt;24,LEN(TRIM(V98))-LEN(SUBSTITUTE(V98,CHAR(44),""))+1,0),"-"),"")</f>
        <v>0</v>
      </c>
      <c r="BA98" s="65"/>
      <c r="BB98" s="65"/>
      <c r="BC98" s="65"/>
      <c r="BD98" s="65"/>
      <c r="BE98" s="65"/>
      <c r="BF98" s="121" t="str">
        <f t="shared" ref="BF98:BF100" si="299">IF(C98="X",IF(AN98="","Afectat sau NU?",IF(AN98="DA",IF(AK98="","Neinformat",NETWORKDAYS(AK98+AL98,AE98+AF98,$BS$2:$BS$14)-2),"Nu a fost afectat producator/consumator")),"")</f>
        <v/>
      </c>
      <c r="BG98" s="117" t="str">
        <f t="shared" ref="BG98:BG100" si="300">IF(C98="X",IF(AN98="DA",IF(AND(BF98&gt;=5,AK98&lt;&gt;""),LEN(TRIM(V98))-LEN(SUBSTITUTE(V98,CHAR(44),""))+1,0),"-"),"")</f>
        <v/>
      </c>
      <c r="BH98" s="118" t="str">
        <f t="shared" ref="BH98:BH100" si="301">IF(C98="X",IF(AN98="DA",LEN(TRIM(V98))-LEN(SUBSTITUTE(V98,CHAR(44),""))+1,"-"),"")</f>
        <v/>
      </c>
      <c r="BI98" s="122" t="str">
        <f t="shared" ref="BI98:BI100" si="302">IF(C98="X",IF(AN98="","Afectat sau NU?",IF(AN98="DA",IF(AI98="","Neinformat",NETWORKDAYS(AI98+AJ98,AE98+AF98,$BS$2:$BS$14)-2),"Nu a fost afectat producator/consumator")),"")</f>
        <v/>
      </c>
      <c r="BJ98" s="117" t="str">
        <f t="shared" ref="BJ98:BJ100" si="303">IF(C98="X",IF(AN98="DA",IF(AND(BI98&gt;=5,AI98&lt;&gt;""),LEN(TRIM(U98))-LEN(SUBSTITUTE(U98,CHAR(44),""))+1,0),"-"),"")</f>
        <v/>
      </c>
      <c r="BK98" s="120" t="str">
        <f t="shared" ref="BK98:BK100" si="304">IF(C98="X",IF(AN98="DA",LEN(TRIM(U98))-LEN(SUBSTITUTE(U98,CHAR(44),""))+1,"-"),"")</f>
        <v/>
      </c>
      <c r="BL98" s="121" t="str">
        <f t="shared" ref="BL98:BL100" si="305">IF(C98="X",IF(AN98="","Afectat sau NU?",IF(AN98="DA",((AG98+AH98)-(Z98+AA98))*24,"Nu a fost afectat producator/consumator")),"")</f>
        <v/>
      </c>
      <c r="BM98" s="117" t="str">
        <f t="shared" ref="BM98:BM100" si="306">IF(C98="X",IF(AN98&lt;&gt;"DA","-",IF(AND(AN98="DA",BL98&lt;=0),LEN(TRIM(V98))-LEN(SUBSTITUTE(V98,CHAR(44),""))+1+LEN(TRIM(U98))-LEN(SUBSTITUTE(U98,CHAR(44),""))+1,0)),"")</f>
        <v/>
      </c>
      <c r="BN98" s="118" t="str">
        <f t="shared" ref="BN98:BN100" si="307">IF(C98="X",IF(AN98="DA",LEN(TRIM(V98))-LEN(SUBSTITUTE(V98,CHAR(44),""))+1+LEN(TRIM(U98))-LEN(SUBSTITUTE(U98,CHAR(44),""))+1,"-"),"")</f>
        <v/>
      </c>
    </row>
    <row r="99" spans="1:66" s="10" customFormat="1" ht="71.25" x14ac:dyDescent="0.25">
      <c r="A99" s="67">
        <f t="shared" si="235"/>
        <v>84</v>
      </c>
      <c r="B99" s="68" t="s">
        <v>167</v>
      </c>
      <c r="C99" s="68" t="s">
        <v>88</v>
      </c>
      <c r="D99" s="162" t="s">
        <v>347</v>
      </c>
      <c r="E99" s="68">
        <v>76709</v>
      </c>
      <c r="F99" s="68" t="s">
        <v>348</v>
      </c>
      <c r="G99" s="68" t="s">
        <v>349</v>
      </c>
      <c r="H99" s="70">
        <v>695489.22</v>
      </c>
      <c r="I99" s="70">
        <v>484890.48</v>
      </c>
      <c r="J99" s="70">
        <v>695489.22</v>
      </c>
      <c r="K99" s="70">
        <v>484890.48</v>
      </c>
      <c r="L99" s="68" t="s">
        <v>88</v>
      </c>
      <c r="M99" s="68" t="s">
        <v>88</v>
      </c>
      <c r="N99" s="68" t="s">
        <v>365</v>
      </c>
      <c r="O99" s="68" t="s">
        <v>366</v>
      </c>
      <c r="P99" s="68" t="s">
        <v>88</v>
      </c>
      <c r="Q99" s="68" t="s">
        <v>88</v>
      </c>
      <c r="R99" s="68" t="s">
        <v>88</v>
      </c>
      <c r="S99" s="68" t="s">
        <v>88</v>
      </c>
      <c r="T99" s="68" t="s">
        <v>90</v>
      </c>
      <c r="U99" s="68" t="s">
        <v>372</v>
      </c>
      <c r="V99" s="68" t="s">
        <v>369</v>
      </c>
      <c r="W99" s="71" t="s">
        <v>88</v>
      </c>
      <c r="X99" s="72">
        <v>44126</v>
      </c>
      <c r="Y99" s="73">
        <v>0.2951388888888889</v>
      </c>
      <c r="Z99" s="72">
        <v>44126</v>
      </c>
      <c r="AA99" s="73">
        <v>0.70833333333333337</v>
      </c>
      <c r="AB99" s="68" t="s">
        <v>320</v>
      </c>
      <c r="AC99" s="68" t="s">
        <v>339</v>
      </c>
      <c r="AD99" s="74"/>
      <c r="AE99" s="240">
        <v>44126</v>
      </c>
      <c r="AF99" s="241">
        <v>0.2951388888888889</v>
      </c>
      <c r="AG99" s="243">
        <v>44126</v>
      </c>
      <c r="AH99" s="241">
        <v>0.68055555555555547</v>
      </c>
      <c r="AI99" s="243">
        <v>44126</v>
      </c>
      <c r="AJ99" s="241">
        <v>0.31041666666666667</v>
      </c>
      <c r="AK99" s="243">
        <v>44126</v>
      </c>
      <c r="AL99" s="241">
        <v>0.30138888888888887</v>
      </c>
      <c r="AM99" s="244" t="s">
        <v>371</v>
      </c>
      <c r="AN99" s="244" t="s">
        <v>338</v>
      </c>
      <c r="AO99" s="225"/>
      <c r="AP99" s="77"/>
      <c r="AQ99" s="78"/>
      <c r="AR99" s="79">
        <f t="shared" si="290"/>
        <v>0.1499999999650754</v>
      </c>
      <c r="AS99" s="80">
        <f t="shared" si="291"/>
        <v>1</v>
      </c>
      <c r="AT99" s="81">
        <f t="shared" si="292"/>
        <v>1</v>
      </c>
      <c r="AU99" s="79">
        <f t="shared" si="293"/>
        <v>0.36666666663950309</v>
      </c>
      <c r="AV99" s="80">
        <f t="shared" si="294"/>
        <v>13</v>
      </c>
      <c r="AW99" s="81">
        <f t="shared" si="295"/>
        <v>13</v>
      </c>
      <c r="AX99" s="79">
        <f t="shared" si="296"/>
        <v>9.2499999999417923</v>
      </c>
      <c r="AY99" s="80">
        <f t="shared" si="297"/>
        <v>0</v>
      </c>
      <c r="AZ99" s="81">
        <f t="shared" si="298"/>
        <v>0</v>
      </c>
      <c r="BA99" s="65"/>
      <c r="BB99" s="65"/>
      <c r="BC99" s="65"/>
      <c r="BD99" s="65"/>
      <c r="BE99" s="65"/>
      <c r="BF99" s="84" t="str">
        <f t="shared" si="299"/>
        <v/>
      </c>
      <c r="BG99" s="80" t="str">
        <f t="shared" si="300"/>
        <v/>
      </c>
      <c r="BH99" s="81" t="str">
        <f t="shared" si="301"/>
        <v/>
      </c>
      <c r="BI99" s="84" t="str">
        <f t="shared" si="302"/>
        <v/>
      </c>
      <c r="BJ99" s="80" t="str">
        <f t="shared" si="303"/>
        <v/>
      </c>
      <c r="BK99" s="81" t="str">
        <f t="shared" si="304"/>
        <v/>
      </c>
      <c r="BL99" s="84" t="str">
        <f t="shared" si="305"/>
        <v/>
      </c>
      <c r="BM99" s="80" t="str">
        <f t="shared" si="306"/>
        <v/>
      </c>
      <c r="BN99" s="81" t="str">
        <f t="shared" si="307"/>
        <v/>
      </c>
    </row>
    <row r="100" spans="1:66" s="10" customFormat="1" ht="29.25" thickBot="1" x14ac:dyDescent="0.3">
      <c r="A100" s="186">
        <f t="shared" si="235"/>
        <v>85</v>
      </c>
      <c r="B100" s="187" t="s">
        <v>167</v>
      </c>
      <c r="C100" s="238" t="s">
        <v>88</v>
      </c>
      <c r="D100" s="188" t="s">
        <v>347</v>
      </c>
      <c r="E100" s="239">
        <v>76166</v>
      </c>
      <c r="F100" s="187" t="s">
        <v>367</v>
      </c>
      <c r="G100" s="187" t="s">
        <v>349</v>
      </c>
      <c r="H100" s="189">
        <v>695290.48</v>
      </c>
      <c r="I100" s="189">
        <v>477000.47</v>
      </c>
      <c r="J100" s="189">
        <v>695290.48</v>
      </c>
      <c r="K100" s="189">
        <v>477000.47</v>
      </c>
      <c r="L100" s="187" t="s">
        <v>88</v>
      </c>
      <c r="M100" s="187" t="s">
        <v>88</v>
      </c>
      <c r="N100" s="187" t="s">
        <v>88</v>
      </c>
      <c r="O100" s="187" t="s">
        <v>88</v>
      </c>
      <c r="P100" s="187" t="s">
        <v>88</v>
      </c>
      <c r="Q100" s="187" t="s">
        <v>88</v>
      </c>
      <c r="R100" s="187" t="s">
        <v>368</v>
      </c>
      <c r="S100" s="187" t="s">
        <v>367</v>
      </c>
      <c r="T100" s="187" t="s">
        <v>118</v>
      </c>
      <c r="U100" s="187" t="s">
        <v>370</v>
      </c>
      <c r="V100" s="187" t="s">
        <v>370</v>
      </c>
      <c r="W100" s="190" t="s">
        <v>88</v>
      </c>
      <c r="X100" s="113">
        <v>44126</v>
      </c>
      <c r="Y100" s="112">
        <v>0.29652777777777778</v>
      </c>
      <c r="Z100" s="113">
        <v>44126</v>
      </c>
      <c r="AA100" s="112">
        <v>0.70833333333333337</v>
      </c>
      <c r="AB100" s="187" t="s">
        <v>320</v>
      </c>
      <c r="AC100" s="187" t="s">
        <v>339</v>
      </c>
      <c r="AD100" s="191"/>
      <c r="AE100" s="242">
        <v>44126</v>
      </c>
      <c r="AF100" s="235">
        <v>0.29652777777777778</v>
      </c>
      <c r="AG100" s="236">
        <v>44126</v>
      </c>
      <c r="AH100" s="235">
        <v>0.68263888888888891</v>
      </c>
      <c r="AI100" s="236">
        <v>44126</v>
      </c>
      <c r="AJ100" s="235">
        <v>0.30833333333333335</v>
      </c>
      <c r="AK100" s="236">
        <v>44126</v>
      </c>
      <c r="AL100" s="235">
        <v>0.30208333333333331</v>
      </c>
      <c r="AM100" s="237" t="s">
        <v>371</v>
      </c>
      <c r="AN100" s="237" t="s">
        <v>338</v>
      </c>
      <c r="AO100" s="213"/>
      <c r="AP100" s="115"/>
      <c r="AQ100" s="78"/>
      <c r="AR100" s="193">
        <f t="shared" si="290"/>
        <v>0.13333333341870457</v>
      </c>
      <c r="AS100" s="194">
        <f t="shared" si="291"/>
        <v>1</v>
      </c>
      <c r="AT100" s="196">
        <f t="shared" si="292"/>
        <v>1</v>
      </c>
      <c r="AU100" s="193">
        <f t="shared" si="293"/>
        <v>0.28333333338377997</v>
      </c>
      <c r="AV100" s="194">
        <f t="shared" si="294"/>
        <v>1</v>
      </c>
      <c r="AW100" s="196">
        <f t="shared" si="295"/>
        <v>1</v>
      </c>
      <c r="AX100" s="193">
        <f t="shared" si="296"/>
        <v>9.2666666666627862</v>
      </c>
      <c r="AY100" s="194">
        <f t="shared" si="297"/>
        <v>0</v>
      </c>
      <c r="AZ100" s="196">
        <f t="shared" si="298"/>
        <v>0</v>
      </c>
      <c r="BA100" s="65"/>
      <c r="BB100" s="65"/>
      <c r="BC100" s="65"/>
      <c r="BD100" s="65"/>
      <c r="BE100" s="65"/>
      <c r="BF100" s="198" t="str">
        <f t="shared" si="299"/>
        <v/>
      </c>
      <c r="BG100" s="194" t="str">
        <f t="shared" si="300"/>
        <v/>
      </c>
      <c r="BH100" s="196" t="str">
        <f t="shared" si="301"/>
        <v/>
      </c>
      <c r="BI100" s="198" t="str">
        <f t="shared" si="302"/>
        <v/>
      </c>
      <c r="BJ100" s="194" t="str">
        <f t="shared" si="303"/>
        <v/>
      </c>
      <c r="BK100" s="196" t="str">
        <f t="shared" si="304"/>
        <v/>
      </c>
      <c r="BL100" s="198" t="str">
        <f t="shared" si="305"/>
        <v/>
      </c>
      <c r="BM100" s="194" t="str">
        <f t="shared" si="306"/>
        <v/>
      </c>
      <c r="BN100" s="196" t="str">
        <f t="shared" si="307"/>
        <v/>
      </c>
    </row>
    <row r="101" spans="1:66" s="10" customFormat="1" ht="234" customHeight="1" thickBot="1" x14ac:dyDescent="0.3">
      <c r="A101" s="142">
        <f t="shared" si="235"/>
        <v>86</v>
      </c>
      <c r="B101" s="143" t="s">
        <v>167</v>
      </c>
      <c r="C101" s="143" t="s">
        <v>88</v>
      </c>
      <c r="D101" s="144" t="s">
        <v>373</v>
      </c>
      <c r="E101" s="143">
        <v>116527</v>
      </c>
      <c r="F101" s="143" t="s">
        <v>374</v>
      </c>
      <c r="G101" s="143" t="s">
        <v>152</v>
      </c>
      <c r="H101" s="145">
        <v>478337.54</v>
      </c>
      <c r="I101" s="145">
        <v>526538</v>
      </c>
      <c r="J101" s="145">
        <v>478337.54</v>
      </c>
      <c r="K101" s="145">
        <v>526538</v>
      </c>
      <c r="L101" s="143" t="s">
        <v>88</v>
      </c>
      <c r="M101" s="143" t="s">
        <v>88</v>
      </c>
      <c r="N101" s="143" t="s">
        <v>375</v>
      </c>
      <c r="O101" s="143" t="s">
        <v>376</v>
      </c>
      <c r="P101" s="143" t="s">
        <v>88</v>
      </c>
      <c r="Q101" s="143" t="s">
        <v>88</v>
      </c>
      <c r="R101" s="143" t="s">
        <v>88</v>
      </c>
      <c r="S101" s="143" t="s">
        <v>88</v>
      </c>
      <c r="T101" s="143" t="s">
        <v>90</v>
      </c>
      <c r="U101" s="143" t="s">
        <v>377</v>
      </c>
      <c r="V101" s="143" t="s">
        <v>91</v>
      </c>
      <c r="W101" s="146" t="s">
        <v>88</v>
      </c>
      <c r="X101" s="147">
        <v>44127</v>
      </c>
      <c r="Y101" s="148">
        <v>0.64583333333333337</v>
      </c>
      <c r="Z101" s="147">
        <v>44127</v>
      </c>
      <c r="AA101" s="148">
        <v>0.70833333333333337</v>
      </c>
      <c r="AB101" s="143" t="s">
        <v>71</v>
      </c>
      <c r="AC101" s="143" t="s">
        <v>339</v>
      </c>
      <c r="AD101" s="149"/>
      <c r="AE101" s="234">
        <v>44127</v>
      </c>
      <c r="AF101" s="235">
        <v>0.64583333333333337</v>
      </c>
      <c r="AG101" s="236">
        <v>44127</v>
      </c>
      <c r="AH101" s="235">
        <v>0.71875</v>
      </c>
      <c r="AI101" s="236">
        <v>44127</v>
      </c>
      <c r="AJ101" s="235">
        <v>0.6694444444444444</v>
      </c>
      <c r="AK101" s="236">
        <v>44127</v>
      </c>
      <c r="AL101" s="235">
        <v>0.65902777777777777</v>
      </c>
      <c r="AM101" s="237" t="s">
        <v>88</v>
      </c>
      <c r="AN101" s="237" t="s">
        <v>338</v>
      </c>
      <c r="AO101" s="213"/>
      <c r="AP101" s="134"/>
      <c r="AQ101" s="78"/>
      <c r="AR101" s="116">
        <f t="shared" ref="AR101" si="308">IF(B101="X",IF(AN101="","Afectat sau NU?",IF(AN101="DA",IF(((AK101+AL101)-(AE101+AF101))*24&lt;-720,"Neinformat",((AK101+AL101)-(AE101+AF101))*24),"Nu a fost afectat producator/consumator")),"")</f>
        <v>0.31666666665114462</v>
      </c>
      <c r="AS101" s="117">
        <f t="shared" ref="AS101" si="309">IF(B101="X",IF(AN101="DA",IF(AR101&lt;6,LEN(TRIM(V101))-LEN(SUBSTITUTE(V101,CHAR(44),""))+1,0),"-"),"")</f>
        <v>1</v>
      </c>
      <c r="AT101" s="118">
        <f t="shared" ref="AT101" si="310">IF(B101="X",IF(AN101="DA",LEN(TRIM(V101))-LEN(SUBSTITUTE(V101,CHAR(44),""))+1,"-"),"")</f>
        <v>1</v>
      </c>
      <c r="AU101" s="119">
        <f t="shared" ref="AU101" si="311">IF(B101="X",IF(AN101="","Afectat sau NU?",IF(AN101="DA",IF(((AI101+AJ101)-(AE101+AF101))*24&lt;-720,"Neinformat",((AI101+AJ101)-(AE101+AF101))*24),"Nu a fost afectat producator/consumator")),"")</f>
        <v>0.56666666659293696</v>
      </c>
      <c r="AV101" s="117">
        <f t="shared" ref="AV101" si="312">IF(B101="X",IF(AN101="DA",IF(AU101&lt;6,LEN(TRIM(U101))-LEN(SUBSTITUTE(U101,CHAR(44),""))+1,0),"-"),"")</f>
        <v>45</v>
      </c>
      <c r="AW101" s="120">
        <f t="shared" ref="AW101" si="313">IF(B101="X",IF(AN101="DA",LEN(TRIM(U101))-LEN(SUBSTITUTE(U101,CHAR(44),""))+1,"-"),"")</f>
        <v>45</v>
      </c>
      <c r="AX101" s="116">
        <f t="shared" ref="AX101" si="314">IF(B101="X",IF(AN101="","Afectat sau NU?",IF(AN101="DA",((AG101+AH101)-(AE101+AF101))*24,"Nu a fost afectat producator/consumator")),"")</f>
        <v>1.7499999999417923</v>
      </c>
      <c r="AY101" s="117">
        <f t="shared" ref="AY101" si="315">IF(B101="X",IF(AN101="DA",IF(AX101&gt;24,IF(BA101="NU",0,LEN(TRIM(V101))-LEN(SUBSTITUTE(V101,CHAR(44),""))+1),0),"-"),"")</f>
        <v>0</v>
      </c>
      <c r="AZ101" s="118">
        <f t="shared" ref="AZ101" si="316">IF(B101="X",IF(AN101="DA",IF(AX101&gt;24,LEN(TRIM(V101))-LEN(SUBSTITUTE(V101,CHAR(44),""))+1,0),"-"),"")</f>
        <v>0</v>
      </c>
      <c r="BA101" s="65"/>
      <c r="BB101" s="65"/>
      <c r="BC101" s="65"/>
      <c r="BD101" s="65"/>
      <c r="BE101" s="65"/>
      <c r="BF101" s="121" t="str">
        <f t="shared" ref="BF101" si="317">IF(C101="X",IF(AN101="","Afectat sau NU?",IF(AN101="DA",IF(AK101="","Neinformat",NETWORKDAYS(AK101+AL101,AE101+AF101,$BS$2:$BS$14)-2),"Nu a fost afectat producator/consumator")),"")</f>
        <v/>
      </c>
      <c r="BG101" s="117" t="str">
        <f t="shared" ref="BG101" si="318">IF(C101="X",IF(AN101="DA",IF(AND(BF101&gt;=5,AK101&lt;&gt;""),LEN(TRIM(V101))-LEN(SUBSTITUTE(V101,CHAR(44),""))+1,0),"-"),"")</f>
        <v/>
      </c>
      <c r="BH101" s="118" t="str">
        <f t="shared" ref="BH101" si="319">IF(C101="X",IF(AN101="DA",LEN(TRIM(V101))-LEN(SUBSTITUTE(V101,CHAR(44),""))+1,"-"),"")</f>
        <v/>
      </c>
      <c r="BI101" s="122" t="str">
        <f t="shared" ref="BI101" si="320">IF(C101="X",IF(AN101="","Afectat sau NU?",IF(AN101="DA",IF(AI101="","Neinformat",NETWORKDAYS(AI101+AJ101,AE101+AF101,$BS$2:$BS$14)-2),"Nu a fost afectat producator/consumator")),"")</f>
        <v/>
      </c>
      <c r="BJ101" s="117" t="str">
        <f t="shared" ref="BJ101" si="321">IF(C101="X",IF(AN101="DA",IF(AND(BI101&gt;=5,AI101&lt;&gt;""),LEN(TRIM(U101))-LEN(SUBSTITUTE(U101,CHAR(44),""))+1,0),"-"),"")</f>
        <v/>
      </c>
      <c r="BK101" s="120" t="str">
        <f t="shared" ref="BK101" si="322">IF(C101="X",IF(AN101="DA",LEN(TRIM(U101))-LEN(SUBSTITUTE(U101,CHAR(44),""))+1,"-"),"")</f>
        <v/>
      </c>
      <c r="BL101" s="121" t="str">
        <f t="shared" ref="BL101" si="323">IF(C101="X",IF(AN101="","Afectat sau NU?",IF(AN101="DA",((AG101+AH101)-(Z101+AA101))*24,"Nu a fost afectat producator/consumator")),"")</f>
        <v/>
      </c>
      <c r="BM101" s="117" t="str">
        <f t="shared" ref="BM101" si="324">IF(C101="X",IF(AN101&lt;&gt;"DA","-",IF(AND(AN101="DA",BL101&lt;=0),LEN(TRIM(V101))-LEN(SUBSTITUTE(V101,CHAR(44),""))+1+LEN(TRIM(U101))-LEN(SUBSTITUTE(U101,CHAR(44),""))+1,0)),"")</f>
        <v/>
      </c>
      <c r="BN101" s="118" t="str">
        <f t="shared" ref="BN101" si="325">IF(C101="X",IF(AN101="DA",LEN(TRIM(V101))-LEN(SUBSTITUTE(V101,CHAR(44),""))+1+LEN(TRIM(U101))-LEN(SUBSTITUTE(U101,CHAR(44),""))+1,"-"),"")</f>
        <v/>
      </c>
    </row>
    <row r="102" spans="1:66" s="10" customFormat="1" ht="29.25" thickBot="1" x14ac:dyDescent="0.3">
      <c r="A102" s="142">
        <f t="shared" si="235"/>
        <v>87</v>
      </c>
      <c r="B102" s="143" t="s">
        <v>167</v>
      </c>
      <c r="C102" s="143" t="s">
        <v>88</v>
      </c>
      <c r="D102" s="144" t="s">
        <v>379</v>
      </c>
      <c r="E102" s="143">
        <v>70101</v>
      </c>
      <c r="F102" s="143" t="s">
        <v>380</v>
      </c>
      <c r="G102" s="143" t="s">
        <v>273</v>
      </c>
      <c r="H102" s="145">
        <v>399102.24</v>
      </c>
      <c r="I102" s="145">
        <v>320723.83</v>
      </c>
      <c r="J102" s="145">
        <v>399102.24</v>
      </c>
      <c r="K102" s="145">
        <v>320723.83</v>
      </c>
      <c r="L102" s="143" t="s">
        <v>88</v>
      </c>
      <c r="M102" s="143" t="s">
        <v>88</v>
      </c>
      <c r="N102" s="143" t="s">
        <v>381</v>
      </c>
      <c r="O102" s="143" t="s">
        <v>382</v>
      </c>
      <c r="P102" s="143" t="s">
        <v>88</v>
      </c>
      <c r="Q102" s="143" t="s">
        <v>88</v>
      </c>
      <c r="R102" s="143" t="s">
        <v>88</v>
      </c>
      <c r="S102" s="143" t="s">
        <v>88</v>
      </c>
      <c r="T102" s="143" t="s">
        <v>99</v>
      </c>
      <c r="U102" s="143" t="s">
        <v>378</v>
      </c>
      <c r="V102" s="143" t="s">
        <v>298</v>
      </c>
      <c r="W102" s="146" t="s">
        <v>88</v>
      </c>
      <c r="X102" s="147">
        <v>44131</v>
      </c>
      <c r="Y102" s="148">
        <v>0.3840277777777778</v>
      </c>
      <c r="Z102" s="147">
        <v>44131</v>
      </c>
      <c r="AA102" s="148">
        <v>0.79166666666666663</v>
      </c>
      <c r="AB102" s="143" t="s">
        <v>228</v>
      </c>
      <c r="AC102" s="143" t="s">
        <v>339</v>
      </c>
      <c r="AD102" s="149"/>
      <c r="AE102" s="234">
        <v>44131</v>
      </c>
      <c r="AF102" s="235">
        <v>0.3840277777777778</v>
      </c>
      <c r="AG102" s="236">
        <v>44131</v>
      </c>
      <c r="AH102" s="235">
        <v>0.55277777777777781</v>
      </c>
      <c r="AI102" s="236">
        <v>44131</v>
      </c>
      <c r="AJ102" s="235">
        <v>0.39930555555555558</v>
      </c>
      <c r="AK102" s="236">
        <v>44131</v>
      </c>
      <c r="AL102" s="235">
        <v>0.39374999999999999</v>
      </c>
      <c r="AM102" s="237" t="s">
        <v>88</v>
      </c>
      <c r="AN102" s="237" t="s">
        <v>338</v>
      </c>
      <c r="AO102" s="213"/>
      <c r="AP102" s="134"/>
      <c r="AQ102" s="78"/>
      <c r="AR102" s="116">
        <f t="shared" ref="AR102" si="326">IF(B102="X",IF(AN102="","Afectat sau NU?",IF(AN102="DA",IF(((AK102+AL102)-(AE102+AF102))*24&lt;-720,"Neinformat",((AK102+AL102)-(AE102+AF102))*24),"Nu a fost afectat producator/consumator")),"")</f>
        <v>0.2333333333954215</v>
      </c>
      <c r="AS102" s="117">
        <f t="shared" ref="AS102" si="327">IF(B102="X",IF(AN102="DA",IF(AR102&lt;6,LEN(TRIM(V102))-LEN(SUBSTITUTE(V102,CHAR(44),""))+1,0),"-"),"")</f>
        <v>1</v>
      </c>
      <c r="AT102" s="118">
        <f t="shared" ref="AT102" si="328">IF(B102="X",IF(AN102="DA",LEN(TRIM(V102))-LEN(SUBSTITUTE(V102,CHAR(44),""))+1,"-"),"")</f>
        <v>1</v>
      </c>
      <c r="AU102" s="119">
        <f t="shared" ref="AU102" si="329">IF(B102="X",IF(AN102="","Afectat sau NU?",IF(AN102="DA",IF(((AI102+AJ102)-(AE102+AF102))*24&lt;-720,"Neinformat",((AI102+AJ102)-(AE102+AF102))*24),"Nu a fost afectat producator/consumator")),"")</f>
        <v>0.36666666663950309</v>
      </c>
      <c r="AV102" s="117">
        <f t="shared" ref="AV102" si="330">IF(B102="X",IF(AN102="DA",IF(AU102&lt;6,LEN(TRIM(U102))-LEN(SUBSTITUTE(U102,CHAR(44),""))+1,0),"-"),"")</f>
        <v>2</v>
      </c>
      <c r="AW102" s="120">
        <f t="shared" ref="AW102" si="331">IF(B102="X",IF(AN102="DA",LEN(TRIM(U102))-LEN(SUBSTITUTE(U102,CHAR(44),""))+1,"-"),"")</f>
        <v>2</v>
      </c>
      <c r="AX102" s="116">
        <f t="shared" ref="AX102" si="332">IF(B102="X",IF(AN102="","Afectat sau NU?",IF(AN102="DA",((AG102+AH102)-(AE102+AF102))*24,"Nu a fost afectat producator/consumator")),"")</f>
        <v>4.0499999999301508</v>
      </c>
      <c r="AY102" s="117">
        <f t="shared" ref="AY102" si="333">IF(B102="X",IF(AN102="DA",IF(AX102&gt;24,IF(BA102="NU",0,LEN(TRIM(V102))-LEN(SUBSTITUTE(V102,CHAR(44),""))+1),0),"-"),"")</f>
        <v>0</v>
      </c>
      <c r="AZ102" s="118">
        <f t="shared" ref="AZ102" si="334">IF(B102="X",IF(AN102="DA",IF(AX102&gt;24,LEN(TRIM(V102))-LEN(SUBSTITUTE(V102,CHAR(44),""))+1,0),"-"),"")</f>
        <v>0</v>
      </c>
      <c r="BA102" s="65"/>
      <c r="BB102" s="65"/>
      <c r="BC102" s="65"/>
      <c r="BD102" s="65"/>
      <c r="BE102" s="65"/>
      <c r="BF102" s="121" t="str">
        <f t="shared" ref="BF102" si="335">IF(C102="X",IF(AN102="","Afectat sau NU?",IF(AN102="DA",IF(AK102="","Neinformat",NETWORKDAYS(AK102+AL102,AE102+AF102,$BS$2:$BS$14)-2),"Nu a fost afectat producator/consumator")),"")</f>
        <v/>
      </c>
      <c r="BG102" s="117" t="str">
        <f t="shared" ref="BG102" si="336">IF(C102="X",IF(AN102="DA",IF(AND(BF102&gt;=5,AK102&lt;&gt;""),LEN(TRIM(V102))-LEN(SUBSTITUTE(V102,CHAR(44),""))+1,0),"-"),"")</f>
        <v/>
      </c>
      <c r="BH102" s="118" t="str">
        <f t="shared" ref="BH102" si="337">IF(C102="X",IF(AN102="DA",LEN(TRIM(V102))-LEN(SUBSTITUTE(V102,CHAR(44),""))+1,"-"),"")</f>
        <v/>
      </c>
      <c r="BI102" s="122" t="str">
        <f t="shared" ref="BI102" si="338">IF(C102="X",IF(AN102="","Afectat sau NU?",IF(AN102="DA",IF(AI102="","Neinformat",NETWORKDAYS(AI102+AJ102,AE102+AF102,$BS$2:$BS$14)-2),"Nu a fost afectat producator/consumator")),"")</f>
        <v/>
      </c>
      <c r="BJ102" s="117" t="str">
        <f t="shared" ref="BJ102" si="339">IF(C102="X",IF(AN102="DA",IF(AND(BI102&gt;=5,AI102&lt;&gt;""),LEN(TRIM(U102))-LEN(SUBSTITUTE(U102,CHAR(44),""))+1,0),"-"),"")</f>
        <v/>
      </c>
      <c r="BK102" s="120" t="str">
        <f t="shared" ref="BK102" si="340">IF(C102="X",IF(AN102="DA",LEN(TRIM(U102))-LEN(SUBSTITUTE(U102,CHAR(44),""))+1,"-"),"")</f>
        <v/>
      </c>
      <c r="BL102" s="121" t="str">
        <f t="shared" ref="BL102" si="341">IF(C102="X",IF(AN102="","Afectat sau NU?",IF(AN102="DA",((AG102+AH102)-(Z102+AA102))*24,"Nu a fost afectat producator/consumator")),"")</f>
        <v/>
      </c>
      <c r="BM102" s="117" t="str">
        <f t="shared" ref="BM102" si="342">IF(C102="X",IF(AN102&lt;&gt;"DA","-",IF(AND(AN102="DA",BL102&lt;=0),LEN(TRIM(V102))-LEN(SUBSTITUTE(V102,CHAR(44),""))+1+LEN(TRIM(U102))-LEN(SUBSTITUTE(U102,CHAR(44),""))+1,0)),"")</f>
        <v/>
      </c>
      <c r="BN102" s="118" t="str">
        <f t="shared" ref="BN102" si="343">IF(C102="X",IF(AN102="DA",LEN(TRIM(V102))-LEN(SUBSTITUTE(V102,CHAR(44),""))+1+LEN(TRIM(U102))-LEN(SUBSTITUTE(U102,CHAR(44),""))+1,"-"),"")</f>
        <v/>
      </c>
    </row>
    <row r="103" spans="1:66" s="10" customFormat="1" ht="214.5" thickBot="1" x14ac:dyDescent="0.3">
      <c r="A103" s="142">
        <f t="shared" si="235"/>
        <v>88</v>
      </c>
      <c r="B103" s="143" t="s">
        <v>167</v>
      </c>
      <c r="C103" s="143" t="s">
        <v>88</v>
      </c>
      <c r="D103" s="144" t="s">
        <v>383</v>
      </c>
      <c r="E103" s="143">
        <v>7419</v>
      </c>
      <c r="F103" s="143" t="s">
        <v>384</v>
      </c>
      <c r="G103" s="143" t="s">
        <v>385</v>
      </c>
      <c r="H103" s="145">
        <v>397685.98</v>
      </c>
      <c r="I103" s="145">
        <v>511910.97</v>
      </c>
      <c r="J103" s="145">
        <v>397685.98</v>
      </c>
      <c r="K103" s="145">
        <v>511910.97</v>
      </c>
      <c r="L103" s="143" t="s">
        <v>88</v>
      </c>
      <c r="M103" s="143" t="s">
        <v>88</v>
      </c>
      <c r="N103" s="143" t="s">
        <v>386</v>
      </c>
      <c r="O103" s="143" t="s">
        <v>384</v>
      </c>
      <c r="P103" s="143" t="s">
        <v>88</v>
      </c>
      <c r="Q103" s="143" t="s">
        <v>88</v>
      </c>
      <c r="R103" s="143" t="s">
        <v>88</v>
      </c>
      <c r="S103" s="143" t="s">
        <v>88</v>
      </c>
      <c r="T103" s="143" t="s">
        <v>90</v>
      </c>
      <c r="U103" s="143" t="s">
        <v>377</v>
      </c>
      <c r="V103" s="143" t="s">
        <v>91</v>
      </c>
      <c r="W103" s="146" t="s">
        <v>88</v>
      </c>
      <c r="X103" s="147">
        <v>44132</v>
      </c>
      <c r="Y103" s="148">
        <v>0.33333333333333331</v>
      </c>
      <c r="Z103" s="147">
        <v>44132</v>
      </c>
      <c r="AA103" s="148">
        <v>0.58333333333333337</v>
      </c>
      <c r="AB103" s="143" t="s">
        <v>71</v>
      </c>
      <c r="AC103" s="143" t="s">
        <v>339</v>
      </c>
      <c r="AD103" s="149"/>
      <c r="AE103" s="234">
        <v>44132</v>
      </c>
      <c r="AF103" s="235">
        <v>0.33333333333333331</v>
      </c>
      <c r="AG103" s="236">
        <v>44132</v>
      </c>
      <c r="AH103" s="235">
        <v>0.58333333333333337</v>
      </c>
      <c r="AI103" s="236">
        <v>44132</v>
      </c>
      <c r="AJ103" s="235">
        <v>0.34236111111111112</v>
      </c>
      <c r="AK103" s="236">
        <v>44132</v>
      </c>
      <c r="AL103" s="235">
        <v>0.3347222222222222</v>
      </c>
      <c r="AM103" s="237" t="s">
        <v>88</v>
      </c>
      <c r="AN103" s="237" t="s">
        <v>338</v>
      </c>
      <c r="AO103" s="213"/>
      <c r="AP103" s="134"/>
      <c r="AQ103" s="78"/>
      <c r="AR103" s="116">
        <f t="shared" ref="AR103" si="344">IF(B103="X",IF(AN103="","Afectat sau NU?",IF(AN103="DA",IF(((AK103+AL103)-(AE103+AF103))*24&lt;-720,"Neinformat",((AK103+AL103)-(AE103+AF103))*24),"Nu a fost afectat producator/consumator")),"")</f>
        <v>3.3333333267364651E-2</v>
      </c>
      <c r="AS103" s="117">
        <f t="shared" ref="AS103" si="345">IF(B103="X",IF(AN103="DA",IF(AR103&lt;6,LEN(TRIM(V103))-LEN(SUBSTITUTE(V103,CHAR(44),""))+1,0),"-"),"")</f>
        <v>1</v>
      </c>
      <c r="AT103" s="118">
        <f t="shared" ref="AT103" si="346">IF(B103="X",IF(AN103="DA",LEN(TRIM(V103))-LEN(SUBSTITUTE(V103,CHAR(44),""))+1,"-"),"")</f>
        <v>1</v>
      </c>
      <c r="AU103" s="119">
        <f t="shared" ref="AU103" si="347">IF(B103="X",IF(AN103="","Afectat sau NU?",IF(AN103="DA",IF(((AI103+AJ103)-(AE103+AF103))*24&lt;-720,"Neinformat",((AI103+AJ103)-(AE103+AF103))*24),"Nu a fost afectat producator/consumator")),"")</f>
        <v>0.21666666667442769</v>
      </c>
      <c r="AV103" s="117">
        <f t="shared" ref="AV103" si="348">IF(B103="X",IF(AN103="DA",IF(AU103&lt;6,LEN(TRIM(U103))-LEN(SUBSTITUTE(U103,CHAR(44),""))+1,0),"-"),"")</f>
        <v>45</v>
      </c>
      <c r="AW103" s="120">
        <f t="shared" ref="AW103" si="349">IF(B103="X",IF(AN103="DA",LEN(TRIM(U103))-LEN(SUBSTITUTE(U103,CHAR(44),""))+1,"-"),"")</f>
        <v>45</v>
      </c>
      <c r="AX103" s="116">
        <f t="shared" ref="AX103" si="350">IF(B103="X",IF(AN103="","Afectat sau NU?",IF(AN103="DA",((AG103+AH103)-(AE103+AF103))*24,"Nu a fost afectat producator/consumator")),"")</f>
        <v>6</v>
      </c>
      <c r="AY103" s="117">
        <f t="shared" ref="AY103" si="351">IF(B103="X",IF(AN103="DA",IF(AX103&gt;24,IF(BA103="NU",0,LEN(TRIM(V103))-LEN(SUBSTITUTE(V103,CHAR(44),""))+1),0),"-"),"")</f>
        <v>0</v>
      </c>
      <c r="AZ103" s="118">
        <f t="shared" ref="AZ103" si="352">IF(B103="X",IF(AN103="DA",IF(AX103&gt;24,LEN(TRIM(V103))-LEN(SUBSTITUTE(V103,CHAR(44),""))+1,0),"-"),"")</f>
        <v>0</v>
      </c>
      <c r="BA103" s="65"/>
      <c r="BB103" s="65"/>
      <c r="BC103" s="65"/>
      <c r="BD103" s="65"/>
      <c r="BE103" s="65"/>
      <c r="BF103" s="121" t="str">
        <f t="shared" ref="BF103" si="353">IF(C103="X",IF(AN103="","Afectat sau NU?",IF(AN103="DA",IF(AK103="","Neinformat",NETWORKDAYS(AK103+AL103,AE103+AF103,$BS$2:$BS$14)-2),"Nu a fost afectat producator/consumator")),"")</f>
        <v/>
      </c>
      <c r="BG103" s="117" t="str">
        <f t="shared" ref="BG103" si="354">IF(C103="X",IF(AN103="DA",IF(AND(BF103&gt;=5,AK103&lt;&gt;""),LEN(TRIM(V103))-LEN(SUBSTITUTE(V103,CHAR(44),""))+1,0),"-"),"")</f>
        <v/>
      </c>
      <c r="BH103" s="118" t="str">
        <f t="shared" ref="BH103" si="355">IF(C103="X",IF(AN103="DA",LEN(TRIM(V103))-LEN(SUBSTITUTE(V103,CHAR(44),""))+1,"-"),"")</f>
        <v/>
      </c>
      <c r="BI103" s="122" t="str">
        <f t="shared" ref="BI103" si="356">IF(C103="X",IF(AN103="","Afectat sau NU?",IF(AN103="DA",IF(AI103="","Neinformat",NETWORKDAYS(AI103+AJ103,AE103+AF103,$BS$2:$BS$14)-2),"Nu a fost afectat producator/consumator")),"")</f>
        <v/>
      </c>
      <c r="BJ103" s="117" t="str">
        <f t="shared" ref="BJ103" si="357">IF(C103="X",IF(AN103="DA",IF(AND(BI103&gt;=5,AI103&lt;&gt;""),LEN(TRIM(U103))-LEN(SUBSTITUTE(U103,CHAR(44),""))+1,0),"-"),"")</f>
        <v/>
      </c>
      <c r="BK103" s="120" t="str">
        <f t="shared" ref="BK103" si="358">IF(C103="X",IF(AN103="DA",LEN(TRIM(U103))-LEN(SUBSTITUTE(U103,CHAR(44),""))+1,"-"),"")</f>
        <v/>
      </c>
      <c r="BL103" s="121" t="str">
        <f t="shared" ref="BL103" si="359">IF(C103="X",IF(AN103="","Afectat sau NU?",IF(AN103="DA",((AG103+AH103)-(Z103+AA103))*24,"Nu a fost afectat producator/consumator")),"")</f>
        <v/>
      </c>
      <c r="BM103" s="117" t="str">
        <f t="shared" ref="BM103" si="360">IF(C103="X",IF(AN103&lt;&gt;"DA","-",IF(AND(AN103="DA",BL103&lt;=0),LEN(TRIM(V103))-LEN(SUBSTITUTE(V103,CHAR(44),""))+1+LEN(TRIM(U103))-LEN(SUBSTITUTE(U103,CHAR(44),""))+1,0)),"")</f>
        <v/>
      </c>
      <c r="BN103" s="118" t="str">
        <f t="shared" ref="BN103" si="361">IF(C103="X",IF(AN103="DA",LEN(TRIM(V103))-LEN(SUBSTITUTE(V103,CHAR(44),""))+1+LEN(TRIM(U103))-LEN(SUBSTITUTE(U103,CHAR(44),""))+1,"-"),"")</f>
        <v/>
      </c>
    </row>
    <row r="104" spans="1:66" s="10" customFormat="1" ht="129.75" customHeight="1" thickBot="1" x14ac:dyDescent="0.3">
      <c r="A104" s="160">
        <f t="shared" si="235"/>
        <v>89</v>
      </c>
      <c r="B104" s="161" t="s">
        <v>167</v>
      </c>
      <c r="C104" s="161" t="s">
        <v>88</v>
      </c>
      <c r="D104" s="162" t="s">
        <v>387</v>
      </c>
      <c r="E104" s="161">
        <v>26671</v>
      </c>
      <c r="F104" s="161" t="s">
        <v>388</v>
      </c>
      <c r="G104" s="161" t="s">
        <v>389</v>
      </c>
      <c r="H104" s="163">
        <v>257019.14</v>
      </c>
      <c r="I104" s="163">
        <v>624573.64</v>
      </c>
      <c r="J104" s="163">
        <v>257019.14</v>
      </c>
      <c r="K104" s="163">
        <v>624573.64</v>
      </c>
      <c r="L104" s="161" t="s">
        <v>88</v>
      </c>
      <c r="M104" s="161" t="s">
        <v>88</v>
      </c>
      <c r="N104" s="161" t="s">
        <v>390</v>
      </c>
      <c r="O104" s="161" t="s">
        <v>391</v>
      </c>
      <c r="P104" s="161" t="s">
        <v>88</v>
      </c>
      <c r="Q104" s="161" t="s">
        <v>88</v>
      </c>
      <c r="R104" s="161" t="s">
        <v>88</v>
      </c>
      <c r="S104" s="161" t="s">
        <v>88</v>
      </c>
      <c r="T104" s="161" t="s">
        <v>90</v>
      </c>
      <c r="U104" s="161" t="s">
        <v>394</v>
      </c>
      <c r="V104" s="161" t="s">
        <v>392</v>
      </c>
      <c r="W104" s="164" t="s">
        <v>88</v>
      </c>
      <c r="X104" s="165">
        <v>44137</v>
      </c>
      <c r="Y104" s="166">
        <v>0.4236111111111111</v>
      </c>
      <c r="Z104" s="165">
        <v>44137</v>
      </c>
      <c r="AA104" s="166">
        <v>0.54166666666666663</v>
      </c>
      <c r="AB104" s="161" t="s">
        <v>393</v>
      </c>
      <c r="AC104" s="161" t="s">
        <v>339</v>
      </c>
      <c r="AD104" s="167"/>
      <c r="AE104" s="245">
        <v>44137</v>
      </c>
      <c r="AF104" s="246">
        <v>0.4236111111111111</v>
      </c>
      <c r="AG104" s="247">
        <v>44137</v>
      </c>
      <c r="AH104" s="246">
        <v>0.54166666666666663</v>
      </c>
      <c r="AI104" s="247">
        <v>44137</v>
      </c>
      <c r="AJ104" s="246">
        <v>0.47500000000000003</v>
      </c>
      <c r="AK104" s="247">
        <v>44137</v>
      </c>
      <c r="AL104" s="246">
        <v>0.45624999999999999</v>
      </c>
      <c r="AM104" s="248" t="s">
        <v>88</v>
      </c>
      <c r="AN104" s="248" t="s">
        <v>338</v>
      </c>
      <c r="AO104" s="220"/>
      <c r="AP104" s="221"/>
      <c r="AQ104" s="78"/>
      <c r="AR104" s="135">
        <f t="shared" ref="AR104" si="362">IF(B104="X",IF(AN104="","Afectat sau NU?",IF(AN104="DA",IF(((AK104+AL104)-(AE104+AF104))*24&lt;-720,"Neinformat",((AK104+AL104)-(AE104+AF104))*24),"Nu a fost afectat producator/consumator")),"")</f>
        <v>0.78333333344198763</v>
      </c>
      <c r="AS104" s="136">
        <f t="shared" ref="AS104" si="363">IF(B104="X",IF(AN104="DA",IF(AR104&lt;6,LEN(TRIM(V104))-LEN(SUBSTITUTE(V104,CHAR(44),""))+1,0),"-"),"")</f>
        <v>1</v>
      </c>
      <c r="AT104" s="137">
        <f t="shared" ref="AT104" si="364">IF(B104="X",IF(AN104="DA",LEN(TRIM(V104))-LEN(SUBSTITUTE(V104,CHAR(44),""))+1,"-"),"")</f>
        <v>1</v>
      </c>
      <c r="AU104" s="138">
        <f t="shared" ref="AU104" si="365">IF(B104="X",IF(AN104="","Afectat sau NU?",IF(AN104="DA",IF(((AI104+AJ104)-(AE104+AF104))*24&lt;-720,"Neinformat",((AI104+AJ104)-(AE104+AF104))*24),"Nu a fost afectat producator/consumator")),"")</f>
        <v>1.2333333333372138</v>
      </c>
      <c r="AV104" s="136">
        <f t="shared" ref="AV104" si="366">IF(B104="X",IF(AN104="DA",IF(AU104&lt;6,LEN(TRIM(U104))-LEN(SUBSTITUTE(U104,CHAR(44),""))+1,0),"-"),"")</f>
        <v>24</v>
      </c>
      <c r="AW104" s="139">
        <f t="shared" ref="AW104" si="367">IF(B104="X",IF(AN104="DA",LEN(TRIM(U104))-LEN(SUBSTITUTE(U104,CHAR(44),""))+1,"-"),"")</f>
        <v>24</v>
      </c>
      <c r="AX104" s="135">
        <f t="shared" ref="AX104" si="368">IF(B104="X",IF(AN104="","Afectat sau NU?",IF(AN104="DA",((AG104+AH104)-(AE104+AF104))*24,"Nu a fost afectat producator/consumator")),"")</f>
        <v>2.8333333333139308</v>
      </c>
      <c r="AY104" s="136">
        <f t="shared" ref="AY104" si="369">IF(B104="X",IF(AN104="DA",IF(AX104&gt;24,IF(BA104="NU",0,LEN(TRIM(V104))-LEN(SUBSTITUTE(V104,CHAR(44),""))+1),0),"-"),"")</f>
        <v>0</v>
      </c>
      <c r="AZ104" s="137">
        <f t="shared" ref="AZ104" si="370">IF(B104="X",IF(AN104="DA",IF(AX104&gt;24,LEN(TRIM(V104))-LEN(SUBSTITUTE(V104,CHAR(44),""))+1,0),"-"),"")</f>
        <v>0</v>
      </c>
      <c r="BA104" s="65"/>
      <c r="BB104" s="65"/>
      <c r="BC104" s="65"/>
      <c r="BD104" s="65"/>
      <c r="BE104" s="65"/>
      <c r="BF104" s="140" t="str">
        <f t="shared" ref="BF104" si="371">IF(C104="X",IF(AN104="","Afectat sau NU?",IF(AN104="DA",IF(AK104="","Neinformat",NETWORKDAYS(AK104+AL104,AE104+AF104,$BS$2:$BS$14)-2),"Nu a fost afectat producator/consumator")),"")</f>
        <v/>
      </c>
      <c r="BG104" s="136" t="str">
        <f t="shared" ref="BG104" si="372">IF(C104="X",IF(AN104="DA",IF(AND(BF104&gt;=5,AK104&lt;&gt;""),LEN(TRIM(V104))-LEN(SUBSTITUTE(V104,CHAR(44),""))+1,0),"-"),"")</f>
        <v/>
      </c>
      <c r="BH104" s="137" t="str">
        <f t="shared" ref="BH104" si="373">IF(C104="X",IF(AN104="DA",LEN(TRIM(V104))-LEN(SUBSTITUTE(V104,CHAR(44),""))+1,"-"),"")</f>
        <v/>
      </c>
      <c r="BI104" s="141" t="str">
        <f t="shared" ref="BI104" si="374">IF(C104="X",IF(AN104="","Afectat sau NU?",IF(AN104="DA",IF(AI104="","Neinformat",NETWORKDAYS(AI104+AJ104,AE104+AF104,$BS$2:$BS$14)-2),"Nu a fost afectat producator/consumator")),"")</f>
        <v/>
      </c>
      <c r="BJ104" s="136" t="str">
        <f t="shared" ref="BJ104" si="375">IF(C104="X",IF(AN104="DA",IF(AND(BI104&gt;=5,AI104&lt;&gt;""),LEN(TRIM(U104))-LEN(SUBSTITUTE(U104,CHAR(44),""))+1,0),"-"),"")</f>
        <v/>
      </c>
      <c r="BK104" s="139" t="str">
        <f t="shared" ref="BK104" si="376">IF(C104="X",IF(AN104="DA",LEN(TRIM(U104))-LEN(SUBSTITUTE(U104,CHAR(44),""))+1,"-"),"")</f>
        <v/>
      </c>
      <c r="BL104" s="140" t="str">
        <f t="shared" ref="BL104" si="377">IF(C104="X",IF(AN104="","Afectat sau NU?",IF(AN104="DA",((AG104+AH104)-(Z104+AA104))*24,"Nu a fost afectat producator/consumator")),"")</f>
        <v/>
      </c>
      <c r="BM104" s="136" t="str">
        <f t="shared" ref="BM104" si="378">IF(C104="X",IF(AN104&lt;&gt;"DA","-",IF(AND(AN104="DA",BL104&lt;=0),LEN(TRIM(V104))-LEN(SUBSTITUTE(V104,CHAR(44),""))+1+LEN(TRIM(U104))-LEN(SUBSTITUTE(U104,CHAR(44),""))+1,0)),"")</f>
        <v/>
      </c>
      <c r="BN104" s="137" t="str">
        <f t="shared" ref="BN104" si="379">IF(C104="X",IF(AN104="DA",LEN(TRIM(V104))-LEN(SUBSTITUTE(V104,CHAR(44),""))+1+LEN(TRIM(U104))-LEN(SUBSTITUTE(U104,CHAR(44),""))+1,"-"),"")</f>
        <v/>
      </c>
    </row>
    <row r="105" spans="1:66" s="10" customFormat="1" ht="213.75" x14ac:dyDescent="0.25">
      <c r="A105" s="67">
        <f t="shared" si="235"/>
        <v>90</v>
      </c>
      <c r="B105" s="68" t="s">
        <v>167</v>
      </c>
      <c r="C105" s="68" t="s">
        <v>88</v>
      </c>
      <c r="D105" s="69" t="s">
        <v>395</v>
      </c>
      <c r="E105" s="68">
        <v>20830</v>
      </c>
      <c r="F105" s="68" t="s">
        <v>396</v>
      </c>
      <c r="G105" s="68" t="s">
        <v>69</v>
      </c>
      <c r="H105" s="70">
        <v>612544.18000000005</v>
      </c>
      <c r="I105" s="70">
        <v>546881.67000000004</v>
      </c>
      <c r="J105" s="70">
        <v>612544.18000000005</v>
      </c>
      <c r="K105" s="70">
        <v>546881.67000000004</v>
      </c>
      <c r="L105" s="68" t="s">
        <v>88</v>
      </c>
      <c r="M105" s="68" t="s">
        <v>88</v>
      </c>
      <c r="N105" s="68" t="s">
        <v>399</v>
      </c>
      <c r="O105" s="68" t="s">
        <v>396</v>
      </c>
      <c r="P105" s="68" t="s">
        <v>88</v>
      </c>
      <c r="Q105" s="68" t="s">
        <v>88</v>
      </c>
      <c r="R105" s="68" t="s">
        <v>88</v>
      </c>
      <c r="S105" s="68" t="s">
        <v>88</v>
      </c>
      <c r="T105" s="68" t="s">
        <v>90</v>
      </c>
      <c r="U105" s="68" t="s">
        <v>377</v>
      </c>
      <c r="V105" s="68" t="s">
        <v>91</v>
      </c>
      <c r="W105" s="71" t="s">
        <v>88</v>
      </c>
      <c r="X105" s="72">
        <v>44139</v>
      </c>
      <c r="Y105" s="73">
        <v>0.37777777777777777</v>
      </c>
      <c r="Z105" s="72">
        <v>44139</v>
      </c>
      <c r="AA105" s="73">
        <v>0.70833333333333337</v>
      </c>
      <c r="AB105" s="68" t="s">
        <v>69</v>
      </c>
      <c r="AC105" s="68" t="s">
        <v>339</v>
      </c>
      <c r="AD105" s="74"/>
      <c r="AE105" s="240">
        <v>44139</v>
      </c>
      <c r="AF105" s="241">
        <v>0.37777777777777777</v>
      </c>
      <c r="AG105" s="243">
        <v>44139</v>
      </c>
      <c r="AH105" s="241">
        <v>0.70833333333333337</v>
      </c>
      <c r="AI105" s="243">
        <v>44139</v>
      </c>
      <c r="AJ105" s="241">
        <v>0.39305555555555555</v>
      </c>
      <c r="AK105" s="243">
        <v>44139</v>
      </c>
      <c r="AL105" s="241">
        <v>0.38194444444444442</v>
      </c>
      <c r="AM105" s="244" t="s">
        <v>403</v>
      </c>
      <c r="AN105" s="244" t="s">
        <v>338</v>
      </c>
      <c r="AO105" s="225"/>
      <c r="AP105" s="77"/>
      <c r="AQ105" s="78"/>
      <c r="AR105" s="79">
        <f t="shared" ref="AR105:AR107" si="380">IF(B105="X",IF(AN105="","Afectat sau NU?",IF(AN105="DA",IF(((AK105+AL105)-(AE105+AF105))*24&lt;-720,"Neinformat",((AK105+AL105)-(AE105+AF105))*24),"Nu a fost afectat producator/consumator")),"")</f>
        <v>9.9999999976716936E-2</v>
      </c>
      <c r="AS105" s="80">
        <f t="shared" ref="AS105:AS107" si="381">IF(B105="X",IF(AN105="DA",IF(AR105&lt;6,LEN(TRIM(V105))-LEN(SUBSTITUTE(V105,CHAR(44),""))+1,0),"-"),"")</f>
        <v>1</v>
      </c>
      <c r="AT105" s="83">
        <f t="shared" ref="AT105:AT107" si="382">IF(B105="X",IF(AN105="DA",LEN(TRIM(V105))-LEN(SUBSTITUTE(V105,CHAR(44),""))+1,"-"),"")</f>
        <v>1</v>
      </c>
      <c r="AU105" s="79">
        <f t="shared" ref="AU105:AU107" si="383">IF(B105="X",IF(AN105="","Afectat sau NU?",IF(AN105="DA",IF(((AI105+AJ105)-(AE105+AF105))*24&lt;-720,"Neinformat",((AI105+AJ105)-(AE105+AF105))*24),"Nu a fost afectat producator/consumator")),"")</f>
        <v>0.36666666663950309</v>
      </c>
      <c r="AV105" s="80">
        <f t="shared" ref="AV105:AV107" si="384">IF(B105="X",IF(AN105="DA",IF(AU105&lt;6,LEN(TRIM(U105))-LEN(SUBSTITUTE(U105,CHAR(44),""))+1,0),"-"),"")</f>
        <v>45</v>
      </c>
      <c r="AW105" s="81">
        <f t="shared" ref="AW105:AW107" si="385">IF(B105="X",IF(AN105="DA",LEN(TRIM(U105))-LEN(SUBSTITUTE(U105,CHAR(44),""))+1,"-"),"")</f>
        <v>45</v>
      </c>
      <c r="AX105" s="82">
        <f t="shared" ref="AX105:AX107" si="386">IF(B105="X",IF(AN105="","Afectat sau NU?",IF(AN105="DA",((AG105+AH105)-(AE105+AF105))*24,"Nu a fost afectat producator/consumator")),"")</f>
        <v>7.9333333333488554</v>
      </c>
      <c r="AY105" s="80">
        <f t="shared" ref="AY105:AY107" si="387">IF(B105="X",IF(AN105="DA",IF(AX105&gt;24,IF(BA105="NU",0,LEN(TRIM(V105))-LEN(SUBSTITUTE(V105,CHAR(44),""))+1),0),"-"),"")</f>
        <v>0</v>
      </c>
      <c r="AZ105" s="81">
        <f t="shared" ref="AZ105:AZ107" si="388">IF(B105="X",IF(AN105="DA",IF(AX105&gt;24,LEN(TRIM(V105))-LEN(SUBSTITUTE(V105,CHAR(44),""))+1,0),"-"),"")</f>
        <v>0</v>
      </c>
      <c r="BA105" s="65"/>
      <c r="BB105" s="65"/>
      <c r="BC105" s="65"/>
      <c r="BD105" s="65"/>
      <c r="BE105" s="65"/>
      <c r="BF105" s="84" t="str">
        <f t="shared" ref="BF105:BF107" si="389">IF(C105="X",IF(AN105="","Afectat sau NU?",IF(AN105="DA",IF(AK105="","Neinformat",NETWORKDAYS(AK105+AL105,AE105+AF105,$BS$2:$BS$14)-2),"Nu a fost afectat producator/consumator")),"")</f>
        <v/>
      </c>
      <c r="BG105" s="80" t="str">
        <f t="shared" ref="BG105:BG107" si="390">IF(C105="X",IF(AN105="DA",IF(AND(BF105&gt;=5,AK105&lt;&gt;""),LEN(TRIM(V105))-LEN(SUBSTITUTE(V105,CHAR(44),""))+1,0),"-"),"")</f>
        <v/>
      </c>
      <c r="BH105" s="83" t="str">
        <f t="shared" ref="BH105:BH107" si="391">IF(C105="X",IF(AN105="DA",LEN(TRIM(V105))-LEN(SUBSTITUTE(V105,CHAR(44),""))+1,"-"),"")</f>
        <v/>
      </c>
      <c r="BI105" s="84" t="str">
        <f t="shared" ref="BI105:BI107" si="392">IF(C105="X",IF(AN105="","Afectat sau NU?",IF(AN105="DA",IF(AI105="","Neinformat",NETWORKDAYS(AI105+AJ105,AE105+AF105,$BS$2:$BS$14)-2),"Nu a fost afectat producator/consumator")),"")</f>
        <v/>
      </c>
      <c r="BJ105" s="80" t="str">
        <f t="shared" ref="BJ105:BJ107" si="393">IF(C105="X",IF(AN105="DA",IF(AND(BI105&gt;=5,AI105&lt;&gt;""),LEN(TRIM(U105))-LEN(SUBSTITUTE(U105,CHAR(44),""))+1,0),"-"),"")</f>
        <v/>
      </c>
      <c r="BK105" s="81" t="str">
        <f t="shared" ref="BK105:BK107" si="394">IF(C105="X",IF(AN105="DA",LEN(TRIM(U105))-LEN(SUBSTITUTE(U105,CHAR(44),""))+1,"-"),"")</f>
        <v/>
      </c>
      <c r="BL105" s="275" t="str">
        <f t="shared" ref="BL105:BL107" si="395">IF(C105="X",IF(AN105="","Afectat sau NU?",IF(AN105="DA",((AG105+AH105)-(Z105+AA105))*24,"Nu a fost afectat producator/consumator")),"")</f>
        <v/>
      </c>
      <c r="BM105" s="80" t="str">
        <f t="shared" ref="BM105:BM107" si="396">IF(C105="X",IF(AN105&lt;&gt;"DA","-",IF(AND(AN105="DA",BL105&lt;=0),LEN(TRIM(V105))-LEN(SUBSTITUTE(V105,CHAR(44),""))+1+LEN(TRIM(U105))-LEN(SUBSTITUTE(U105,CHAR(44),""))+1,0)),"")</f>
        <v/>
      </c>
      <c r="BN105" s="81" t="str">
        <f t="shared" ref="BN105:BN107" si="397">IF(C105="X",IF(AN105="DA",LEN(TRIM(V105))-LEN(SUBSTITUTE(V105,CHAR(44),""))+1+LEN(TRIM(U105))-LEN(SUBSTITUTE(U105,CHAR(44),""))+1,"-"),"")</f>
        <v/>
      </c>
    </row>
    <row r="106" spans="1:66" s="10" customFormat="1" ht="213.75" x14ac:dyDescent="0.25">
      <c r="A106" s="85">
        <f t="shared" si="235"/>
        <v>91</v>
      </c>
      <c r="B106" s="86" t="s">
        <v>167</v>
      </c>
      <c r="C106" s="86" t="s">
        <v>88</v>
      </c>
      <c r="D106" s="87" t="s">
        <v>395</v>
      </c>
      <c r="E106" s="86">
        <v>20983</v>
      </c>
      <c r="F106" s="86" t="s">
        <v>397</v>
      </c>
      <c r="G106" s="86" t="s">
        <v>69</v>
      </c>
      <c r="H106" s="88">
        <v>620720.72</v>
      </c>
      <c r="I106" s="88">
        <v>533623.9</v>
      </c>
      <c r="J106" s="88">
        <v>620720.72</v>
      </c>
      <c r="K106" s="88">
        <v>533623.9</v>
      </c>
      <c r="L106" s="86" t="s">
        <v>88</v>
      </c>
      <c r="M106" s="86" t="s">
        <v>88</v>
      </c>
      <c r="N106" s="86" t="s">
        <v>400</v>
      </c>
      <c r="O106" s="86" t="s">
        <v>397</v>
      </c>
      <c r="P106" s="86" t="s">
        <v>88</v>
      </c>
      <c r="Q106" s="86" t="s">
        <v>88</v>
      </c>
      <c r="R106" s="86" t="s">
        <v>88</v>
      </c>
      <c r="S106" s="86" t="s">
        <v>88</v>
      </c>
      <c r="T106" s="86" t="s">
        <v>90</v>
      </c>
      <c r="U106" s="86" t="s">
        <v>377</v>
      </c>
      <c r="V106" s="86" t="s">
        <v>91</v>
      </c>
      <c r="W106" s="89" t="s">
        <v>88</v>
      </c>
      <c r="X106" s="90">
        <v>44139</v>
      </c>
      <c r="Y106" s="91">
        <v>0.37777777777777777</v>
      </c>
      <c r="Z106" s="90">
        <v>44139</v>
      </c>
      <c r="AA106" s="91">
        <v>0.70833333333333337</v>
      </c>
      <c r="AB106" s="86" t="s">
        <v>69</v>
      </c>
      <c r="AC106" s="86" t="s">
        <v>339</v>
      </c>
      <c r="AD106" s="92"/>
      <c r="AE106" s="252">
        <v>44139</v>
      </c>
      <c r="AF106" s="250">
        <v>0.37777777777777777</v>
      </c>
      <c r="AG106" s="249">
        <v>44139</v>
      </c>
      <c r="AH106" s="250">
        <v>0.70833333333333337</v>
      </c>
      <c r="AI106" s="249">
        <v>44139</v>
      </c>
      <c r="AJ106" s="250">
        <v>0.39305555555555555</v>
      </c>
      <c r="AK106" s="249">
        <v>44139</v>
      </c>
      <c r="AL106" s="250">
        <v>0.38194444444444442</v>
      </c>
      <c r="AM106" s="251" t="s">
        <v>403</v>
      </c>
      <c r="AN106" s="251" t="s">
        <v>338</v>
      </c>
      <c r="AO106" s="209"/>
      <c r="AP106" s="95"/>
      <c r="AQ106" s="78"/>
      <c r="AR106" s="179">
        <f t="shared" si="380"/>
        <v>9.9999999976716936E-2</v>
      </c>
      <c r="AS106" s="180">
        <f t="shared" si="381"/>
        <v>1</v>
      </c>
      <c r="AT106" s="181">
        <f t="shared" si="382"/>
        <v>1</v>
      </c>
      <c r="AU106" s="179">
        <f t="shared" si="383"/>
        <v>0.36666666663950309</v>
      </c>
      <c r="AV106" s="180">
        <f t="shared" si="384"/>
        <v>45</v>
      </c>
      <c r="AW106" s="182">
        <f t="shared" si="385"/>
        <v>45</v>
      </c>
      <c r="AX106" s="183">
        <f t="shared" si="386"/>
        <v>7.9333333333488554</v>
      </c>
      <c r="AY106" s="180">
        <f t="shared" si="387"/>
        <v>0</v>
      </c>
      <c r="AZ106" s="182">
        <f t="shared" si="388"/>
        <v>0</v>
      </c>
      <c r="BA106" s="65"/>
      <c r="BB106" s="65"/>
      <c r="BC106" s="65"/>
      <c r="BD106" s="65"/>
      <c r="BE106" s="65"/>
      <c r="BF106" s="184" t="str">
        <f t="shared" si="389"/>
        <v/>
      </c>
      <c r="BG106" s="180" t="str">
        <f t="shared" si="390"/>
        <v/>
      </c>
      <c r="BH106" s="181" t="str">
        <f t="shared" si="391"/>
        <v/>
      </c>
      <c r="BI106" s="184" t="str">
        <f t="shared" si="392"/>
        <v/>
      </c>
      <c r="BJ106" s="180" t="str">
        <f t="shared" si="393"/>
        <v/>
      </c>
      <c r="BK106" s="182" t="str">
        <f t="shared" si="394"/>
        <v/>
      </c>
      <c r="BL106" s="185" t="str">
        <f t="shared" si="395"/>
        <v/>
      </c>
      <c r="BM106" s="180" t="str">
        <f t="shared" si="396"/>
        <v/>
      </c>
      <c r="BN106" s="182" t="str">
        <f t="shared" si="397"/>
        <v/>
      </c>
    </row>
    <row r="107" spans="1:66" s="10" customFormat="1" ht="214.5" thickBot="1" x14ac:dyDescent="0.3">
      <c r="A107" s="186">
        <f t="shared" si="235"/>
        <v>92</v>
      </c>
      <c r="B107" s="187" t="s">
        <v>167</v>
      </c>
      <c r="C107" s="187" t="s">
        <v>88</v>
      </c>
      <c r="D107" s="188" t="s">
        <v>395</v>
      </c>
      <c r="E107" s="187">
        <v>20885</v>
      </c>
      <c r="F107" s="187" t="s">
        <v>398</v>
      </c>
      <c r="G107" s="187" t="s">
        <v>69</v>
      </c>
      <c r="H107" s="189">
        <v>613113.19999999995</v>
      </c>
      <c r="I107" s="189">
        <v>553437.6</v>
      </c>
      <c r="J107" s="189">
        <v>613113.19999999995</v>
      </c>
      <c r="K107" s="189">
        <v>553437.6</v>
      </c>
      <c r="L107" s="187" t="s">
        <v>88</v>
      </c>
      <c r="M107" s="187" t="s">
        <v>88</v>
      </c>
      <c r="N107" s="187" t="s">
        <v>401</v>
      </c>
      <c r="O107" s="187" t="s">
        <v>402</v>
      </c>
      <c r="P107" s="187" t="s">
        <v>88</v>
      </c>
      <c r="Q107" s="187" t="s">
        <v>88</v>
      </c>
      <c r="R107" s="187" t="s">
        <v>88</v>
      </c>
      <c r="S107" s="187" t="s">
        <v>88</v>
      </c>
      <c r="T107" s="187" t="s">
        <v>90</v>
      </c>
      <c r="U107" s="187" t="s">
        <v>377</v>
      </c>
      <c r="V107" s="187" t="s">
        <v>91</v>
      </c>
      <c r="W107" s="190" t="s">
        <v>88</v>
      </c>
      <c r="X107" s="113">
        <v>44139</v>
      </c>
      <c r="Y107" s="112">
        <v>0.37777777777777777</v>
      </c>
      <c r="Z107" s="113">
        <v>44139</v>
      </c>
      <c r="AA107" s="112">
        <v>0.70833333333333337</v>
      </c>
      <c r="AB107" s="187" t="s">
        <v>69</v>
      </c>
      <c r="AC107" s="187" t="s">
        <v>339</v>
      </c>
      <c r="AD107" s="191"/>
      <c r="AE107" s="242">
        <v>44139</v>
      </c>
      <c r="AF107" s="235">
        <v>0.37777777777777777</v>
      </c>
      <c r="AG107" s="236">
        <v>44139</v>
      </c>
      <c r="AH107" s="235">
        <v>0.70833333333333337</v>
      </c>
      <c r="AI107" s="236">
        <v>44139</v>
      </c>
      <c r="AJ107" s="235">
        <v>0.39305555555555555</v>
      </c>
      <c r="AK107" s="236">
        <v>44139</v>
      </c>
      <c r="AL107" s="235">
        <v>0.38194444444444442</v>
      </c>
      <c r="AM107" s="237" t="s">
        <v>403</v>
      </c>
      <c r="AN107" s="237" t="s">
        <v>338</v>
      </c>
      <c r="AO107" s="213"/>
      <c r="AP107" s="115"/>
      <c r="AQ107" s="78"/>
      <c r="AR107" s="193">
        <f t="shared" si="380"/>
        <v>9.9999999976716936E-2</v>
      </c>
      <c r="AS107" s="194">
        <f t="shared" si="381"/>
        <v>1</v>
      </c>
      <c r="AT107" s="195">
        <f t="shared" si="382"/>
        <v>1</v>
      </c>
      <c r="AU107" s="193">
        <f t="shared" si="383"/>
        <v>0.36666666663950309</v>
      </c>
      <c r="AV107" s="194">
        <f t="shared" si="384"/>
        <v>45</v>
      </c>
      <c r="AW107" s="196">
        <f t="shared" si="385"/>
        <v>45</v>
      </c>
      <c r="AX107" s="197">
        <f t="shared" si="386"/>
        <v>7.9333333333488554</v>
      </c>
      <c r="AY107" s="194">
        <f t="shared" si="387"/>
        <v>0</v>
      </c>
      <c r="AZ107" s="196">
        <f t="shared" si="388"/>
        <v>0</v>
      </c>
      <c r="BA107" s="65"/>
      <c r="BB107" s="65"/>
      <c r="BC107" s="65"/>
      <c r="BD107" s="65"/>
      <c r="BE107" s="65"/>
      <c r="BF107" s="198" t="str">
        <f t="shared" si="389"/>
        <v/>
      </c>
      <c r="BG107" s="194" t="str">
        <f t="shared" si="390"/>
        <v/>
      </c>
      <c r="BH107" s="195" t="str">
        <f t="shared" si="391"/>
        <v/>
      </c>
      <c r="BI107" s="198" t="str">
        <f t="shared" si="392"/>
        <v/>
      </c>
      <c r="BJ107" s="194" t="str">
        <f t="shared" si="393"/>
        <v/>
      </c>
      <c r="BK107" s="196" t="str">
        <f t="shared" si="394"/>
        <v/>
      </c>
      <c r="BL107" s="199" t="str">
        <f t="shared" si="395"/>
        <v/>
      </c>
      <c r="BM107" s="194" t="str">
        <f t="shared" si="396"/>
        <v/>
      </c>
      <c r="BN107" s="196" t="str">
        <f t="shared" si="397"/>
        <v/>
      </c>
    </row>
    <row r="108" spans="1:66" s="10" customFormat="1" ht="99.75" x14ac:dyDescent="0.25">
      <c r="A108" s="67">
        <f>SUM(1,A107)</f>
        <v>93</v>
      </c>
      <c r="B108" s="68" t="s">
        <v>167</v>
      </c>
      <c r="C108" s="68" t="s">
        <v>88</v>
      </c>
      <c r="D108" s="69" t="s">
        <v>406</v>
      </c>
      <c r="E108" s="68">
        <v>72418</v>
      </c>
      <c r="F108" s="68" t="s">
        <v>272</v>
      </c>
      <c r="G108" s="68" t="s">
        <v>389</v>
      </c>
      <c r="H108" s="70">
        <v>412675.23</v>
      </c>
      <c r="I108" s="70">
        <v>316838.13</v>
      </c>
      <c r="J108" s="70">
        <v>412675.23</v>
      </c>
      <c r="K108" s="70">
        <v>316838.13</v>
      </c>
      <c r="L108" s="68" t="s">
        <v>88</v>
      </c>
      <c r="M108" s="68" t="s">
        <v>88</v>
      </c>
      <c r="N108" s="68" t="s">
        <v>276</v>
      </c>
      <c r="O108" s="68" t="s">
        <v>408</v>
      </c>
      <c r="P108" s="68" t="s">
        <v>88</v>
      </c>
      <c r="Q108" s="68" t="s">
        <v>88</v>
      </c>
      <c r="R108" s="68" t="s">
        <v>88</v>
      </c>
      <c r="S108" s="68" t="s">
        <v>88</v>
      </c>
      <c r="T108" s="68" t="s">
        <v>277</v>
      </c>
      <c r="U108" s="68" t="s">
        <v>410</v>
      </c>
      <c r="V108" s="68" t="s">
        <v>295</v>
      </c>
      <c r="W108" s="71" t="s">
        <v>88</v>
      </c>
      <c r="X108" s="72">
        <v>44151</v>
      </c>
      <c r="Y108" s="73">
        <v>0.46527777777777773</v>
      </c>
      <c r="Z108" s="72">
        <v>44151</v>
      </c>
      <c r="AA108" s="73">
        <v>0.95833333333333337</v>
      </c>
      <c r="AB108" s="68" t="s">
        <v>228</v>
      </c>
      <c r="AC108" s="68" t="s">
        <v>409</v>
      </c>
      <c r="AD108" s="74"/>
      <c r="AE108" s="240">
        <v>44151</v>
      </c>
      <c r="AF108" s="241">
        <v>0.46527777777777773</v>
      </c>
      <c r="AG108" s="243">
        <v>44151</v>
      </c>
      <c r="AH108" s="241">
        <v>0.53472222222222221</v>
      </c>
      <c r="AI108" s="243">
        <v>44151</v>
      </c>
      <c r="AJ108" s="241">
        <v>0.51944444444444449</v>
      </c>
      <c r="AK108" s="243">
        <v>44151</v>
      </c>
      <c r="AL108" s="241">
        <v>0.47638888888888892</v>
      </c>
      <c r="AM108" s="244" t="s">
        <v>412</v>
      </c>
      <c r="AN108" s="244" t="s">
        <v>338</v>
      </c>
      <c r="AO108" s="225"/>
      <c r="AP108" s="77"/>
      <c r="AQ108" s="78"/>
      <c r="AR108" s="79">
        <f>IF(B108="X",IF(AN108="","Afectat sau NU?",IF(AN108="DA",IF(((AK108+AL108)-(AE108+AF108))*24&lt;-720,"Neinformat",((AK108+AL108)-(AE108+AF108))*24),"Nu a fost afectat producator/consumator")),"")</f>
        <v>0.26666666666278616</v>
      </c>
      <c r="AS108" s="80">
        <f>IF(B108="X",IF(AN108="DA",IF(AR108&lt;6,LEN(TRIM(V108))-LEN(SUBSTITUTE(V108,CHAR(44),""))+1,0),"-"),"")</f>
        <v>1</v>
      </c>
      <c r="AT108" s="81">
        <f>IF(B108="X",IF(AN108="DA",LEN(TRIM(V108))-LEN(SUBSTITUTE(V108,CHAR(44),""))+1,"-"),"")</f>
        <v>1</v>
      </c>
      <c r="AU108" s="82">
        <f>IF(B108="X",IF(AN108="","Afectat sau NU?",IF(AN108="DA",IF(((AI108+AJ108)-(AE108+AF108))*24&lt;-720,"Neinformat",((AI108+AJ108)-(AE108+AF108))*24),"Nu a fost afectat producator/consumator")),"")</f>
        <v>1.2999999998719431</v>
      </c>
      <c r="AV108" s="80">
        <f>IF(B108="X",IF(AN108="DA",IF(AU108&lt;6,LEN(TRIM(U108))-LEN(SUBSTITUTE(U108,CHAR(44),""))+1,0),"-"),"")</f>
        <v>23</v>
      </c>
      <c r="AW108" s="83">
        <f>IF(B108="X",IF(AN108="DA",LEN(TRIM(U108))-LEN(SUBSTITUTE(U108,CHAR(44),""))+1,"-"),"")</f>
        <v>23</v>
      </c>
      <c r="AX108" s="79">
        <f>IF(B108="X",IF(AN108="","Afectat sau NU?",IF(AN108="DA",((AG108+AH108)-(AE108+AF108))*24,"Nu a fost afectat producator/consumator")),"")</f>
        <v>1.6666666665114462</v>
      </c>
      <c r="AY108" s="80">
        <f>IF(B108="X",IF(AN108="DA",IF(AX108&gt;24,IF(BA108="NU",0,LEN(TRIM(V108))-LEN(SUBSTITUTE(V108,CHAR(44),""))+1),0),"-"),"")</f>
        <v>0</v>
      </c>
      <c r="AZ108" s="81">
        <f>IF(B108="X",IF(AN108="DA",IF(AX108&gt;24,LEN(TRIM(V108))-LEN(SUBSTITUTE(V108,CHAR(44),""))+1,0),"-"),"")</f>
        <v>0</v>
      </c>
      <c r="BA108" s="65"/>
      <c r="BB108" s="65"/>
      <c r="BC108" s="65"/>
      <c r="BD108" s="65"/>
      <c r="BE108" s="65"/>
      <c r="BF108" s="84" t="str">
        <f>IF(C108="X",IF(AN108="","Afectat sau NU?",IF(AN108="DA",IF(AK108="","Neinformat",NETWORKDAYS(AK108+AL108,AE108+AF108,$BS$2:$BS$14)-2),"Nu a fost afectat producator/consumator")),"")</f>
        <v/>
      </c>
      <c r="BG108" s="80" t="str">
        <f>IF(C108="X",IF(AN108="DA",IF(AND(BF108&gt;=5,AK108&lt;&gt;""),LEN(TRIM(V108))-LEN(SUBSTITUTE(V108,CHAR(44),""))+1,0),"-"),"")</f>
        <v/>
      </c>
      <c r="BH108" s="81" t="str">
        <f>IF(C108="X",IF(AN108="DA",LEN(TRIM(V108))-LEN(SUBSTITUTE(V108,CHAR(44),""))+1,"-"),"")</f>
        <v/>
      </c>
      <c r="BI108" s="275" t="str">
        <f>IF(C108="X",IF(AN108="","Afectat sau NU?",IF(AN108="DA",IF(AI108="","Neinformat",NETWORKDAYS(AI108+AJ108,AE108+AF108,$BS$2:$BS$14)-2),"Nu a fost afectat producator/consumator")),"")</f>
        <v/>
      </c>
      <c r="BJ108" s="80" t="str">
        <f>IF(C108="X",IF(AN108="DA",IF(AND(BI108&gt;=5,AI108&lt;&gt;""),LEN(TRIM(U108))-LEN(SUBSTITUTE(U108,CHAR(44),""))+1,0),"-"),"")</f>
        <v/>
      </c>
      <c r="BK108" s="83" t="str">
        <f>IF(C108="X",IF(AN108="DA",LEN(TRIM(U108))-LEN(SUBSTITUTE(U108,CHAR(44),""))+1,"-"),"")</f>
        <v/>
      </c>
      <c r="BL108" s="84" t="str">
        <f>IF(C108="X",IF(AN108="","Afectat sau NU?",IF(AN108="DA",((AG108+AH108)-(Z108+AA108))*24,"Nu a fost afectat producator/consumator")),"")</f>
        <v/>
      </c>
      <c r="BM108" s="80" t="str">
        <f>IF(C108="X",IF(AN108&lt;&gt;"DA","-",IF(AND(AN108="DA",BL108&lt;=0),LEN(TRIM(V108))-LEN(SUBSTITUTE(V108,CHAR(44),""))+1+LEN(TRIM(U108))-LEN(SUBSTITUTE(U108,CHAR(44),""))+1,0)),"")</f>
        <v/>
      </c>
      <c r="BN108" s="81" t="str">
        <f>IF(C108="X",IF(AN108="DA",LEN(TRIM(V108))-LEN(SUBSTITUTE(V108,CHAR(44),""))+1+LEN(TRIM(U108))-LEN(SUBSTITUTE(U108,CHAR(44),""))+1,"-"),"")</f>
        <v/>
      </c>
    </row>
    <row r="109" spans="1:66" s="10" customFormat="1" ht="186" thickBot="1" x14ac:dyDescent="0.3">
      <c r="A109" s="263">
        <f>SUM(1,A108)</f>
        <v>94</v>
      </c>
      <c r="B109" s="214" t="s">
        <v>167</v>
      </c>
      <c r="C109" s="214" t="s">
        <v>88</v>
      </c>
      <c r="D109" s="215" t="s">
        <v>406</v>
      </c>
      <c r="E109" s="214">
        <v>72418</v>
      </c>
      <c r="F109" s="214" t="s">
        <v>272</v>
      </c>
      <c r="G109" s="214" t="s">
        <v>389</v>
      </c>
      <c r="H109" s="264">
        <v>412675.23</v>
      </c>
      <c r="I109" s="264">
        <v>316838.13</v>
      </c>
      <c r="J109" s="264">
        <v>412675.23</v>
      </c>
      <c r="K109" s="264">
        <v>316838.13</v>
      </c>
      <c r="L109" s="214" t="s">
        <v>88</v>
      </c>
      <c r="M109" s="214" t="s">
        <v>88</v>
      </c>
      <c r="N109" s="214" t="s">
        <v>88</v>
      </c>
      <c r="O109" s="214" t="s">
        <v>88</v>
      </c>
      <c r="P109" s="214" t="s">
        <v>88</v>
      </c>
      <c r="Q109" s="214" t="s">
        <v>88</v>
      </c>
      <c r="R109" s="214" t="s">
        <v>274</v>
      </c>
      <c r="S109" s="214" t="s">
        <v>407</v>
      </c>
      <c r="T109" s="214" t="s">
        <v>275</v>
      </c>
      <c r="U109" s="214" t="s">
        <v>411</v>
      </c>
      <c r="V109" s="214" t="s">
        <v>295</v>
      </c>
      <c r="W109" s="216" t="s">
        <v>88</v>
      </c>
      <c r="X109" s="265">
        <v>44151</v>
      </c>
      <c r="Y109" s="266">
        <v>0.46527777777777773</v>
      </c>
      <c r="Z109" s="265">
        <v>44151</v>
      </c>
      <c r="AA109" s="266">
        <v>0.95833333333333337</v>
      </c>
      <c r="AB109" s="214" t="s">
        <v>228</v>
      </c>
      <c r="AC109" s="214" t="s">
        <v>409</v>
      </c>
      <c r="AD109" s="267"/>
      <c r="AE109" s="268">
        <v>44151</v>
      </c>
      <c r="AF109" s="269">
        <v>0.46527777777777773</v>
      </c>
      <c r="AG109" s="270">
        <v>44151</v>
      </c>
      <c r="AH109" s="269">
        <v>0.53472222222222221</v>
      </c>
      <c r="AI109" s="270">
        <v>44151</v>
      </c>
      <c r="AJ109" s="269">
        <v>0.51944444444444449</v>
      </c>
      <c r="AK109" s="270">
        <v>44151</v>
      </c>
      <c r="AL109" s="269">
        <v>0.47638888888888892</v>
      </c>
      <c r="AM109" s="271" t="s">
        <v>412</v>
      </c>
      <c r="AN109" s="271" t="s">
        <v>338</v>
      </c>
      <c r="AO109" s="272"/>
      <c r="AP109" s="221"/>
      <c r="AQ109" s="78"/>
      <c r="AR109" s="135">
        <f t="shared" ref="AR109" si="398">IF(B109="X",IF(AN109="","Afectat sau NU?",IF(AN109="DA",IF(((AK109+AL109)-(AE109+AF109))*24&lt;-720,"Neinformat",((AK109+AL109)-(AE109+AF109))*24),"Nu a fost afectat producator/consumator")),"")</f>
        <v>0.26666666666278616</v>
      </c>
      <c r="AS109" s="136">
        <f t="shared" ref="AS109" si="399">IF(B109="X",IF(AN109="DA",IF(AR109&lt;6,LEN(TRIM(V109))-LEN(SUBSTITUTE(V109,CHAR(44),""))+1,0),"-"),"")</f>
        <v>1</v>
      </c>
      <c r="AT109" s="137">
        <f t="shared" ref="AT109" si="400">IF(B109="X",IF(AN109="DA",LEN(TRIM(V109))-LEN(SUBSTITUTE(V109,CHAR(44),""))+1,"-"),"")</f>
        <v>1</v>
      </c>
      <c r="AU109" s="138">
        <f t="shared" ref="AU109" si="401">IF(B109="X",IF(AN109="","Afectat sau NU?",IF(AN109="DA",IF(((AI109+AJ109)-(AE109+AF109))*24&lt;-720,"Neinformat",((AI109+AJ109)-(AE109+AF109))*24),"Nu a fost afectat producator/consumator")),"")</f>
        <v>1.2999999998719431</v>
      </c>
      <c r="AV109" s="136">
        <f t="shared" ref="AV109" si="402">IF(B109="X",IF(AN109="DA",IF(AU109&lt;6,LEN(TRIM(U109))-LEN(SUBSTITUTE(U109,CHAR(44),""))+1,0),"-"),"")</f>
        <v>43</v>
      </c>
      <c r="AW109" s="139">
        <f t="shared" ref="AW109" si="403">IF(B109="X",IF(AN109="DA",LEN(TRIM(U109))-LEN(SUBSTITUTE(U109,CHAR(44),""))+1,"-"),"")</f>
        <v>43</v>
      </c>
      <c r="AX109" s="135">
        <f t="shared" ref="AX109" si="404">IF(B109="X",IF(AN109="","Afectat sau NU?",IF(AN109="DA",((AG109+AH109)-(AE109+AF109))*24,"Nu a fost afectat producator/consumator")),"")</f>
        <v>1.6666666665114462</v>
      </c>
      <c r="AY109" s="136">
        <f t="shared" ref="AY109" si="405">IF(B109="X",IF(AN109="DA",IF(AX109&gt;24,IF(BA109="NU",0,LEN(TRIM(V109))-LEN(SUBSTITUTE(V109,CHAR(44),""))+1),0),"-"),"")</f>
        <v>0</v>
      </c>
      <c r="AZ109" s="137">
        <f t="shared" ref="AZ109" si="406">IF(B109="X",IF(AN109="DA",IF(AX109&gt;24,LEN(TRIM(V109))-LEN(SUBSTITUTE(V109,CHAR(44),""))+1,0),"-"),"")</f>
        <v>0</v>
      </c>
      <c r="BA109" s="65"/>
      <c r="BB109" s="65"/>
      <c r="BC109" s="65"/>
      <c r="BD109" s="65"/>
      <c r="BE109" s="65"/>
      <c r="BF109" s="140" t="str">
        <f t="shared" ref="BF109" si="407">IF(C109="X",IF(AN109="","Afectat sau NU?",IF(AN109="DA",IF(AK109="","Neinformat",NETWORKDAYS(AK109+AL109,AE109+AF109,$BS$2:$BS$14)-2),"Nu a fost afectat producator/consumator")),"")</f>
        <v/>
      </c>
      <c r="BG109" s="136" t="str">
        <f t="shared" ref="BG109" si="408">IF(C109="X",IF(AN109="DA",IF(AND(BF109&gt;=5,AK109&lt;&gt;""),LEN(TRIM(V109))-LEN(SUBSTITUTE(V109,CHAR(44),""))+1,0),"-"),"")</f>
        <v/>
      </c>
      <c r="BH109" s="137" t="str">
        <f t="shared" ref="BH109" si="409">IF(C109="X",IF(AN109="DA",LEN(TRIM(V109))-LEN(SUBSTITUTE(V109,CHAR(44),""))+1,"-"),"")</f>
        <v/>
      </c>
      <c r="BI109" s="141" t="str">
        <f t="shared" ref="BI109" si="410">IF(C109="X",IF(AN109="","Afectat sau NU?",IF(AN109="DA",IF(AI109="","Neinformat",NETWORKDAYS(AI109+AJ109,AE109+AF109,$BS$2:$BS$14)-2),"Nu a fost afectat producator/consumator")),"")</f>
        <v/>
      </c>
      <c r="BJ109" s="136" t="str">
        <f t="shared" ref="BJ109" si="411">IF(C109="X",IF(AN109="DA",IF(AND(BI109&gt;=5,AI109&lt;&gt;""),LEN(TRIM(U109))-LEN(SUBSTITUTE(U109,CHAR(44),""))+1,0),"-"),"")</f>
        <v/>
      </c>
      <c r="BK109" s="139" t="str">
        <f t="shared" ref="BK109" si="412">IF(C109="X",IF(AN109="DA",LEN(TRIM(U109))-LEN(SUBSTITUTE(U109,CHAR(44),""))+1,"-"),"")</f>
        <v/>
      </c>
      <c r="BL109" s="140" t="str">
        <f t="shared" ref="BL109" si="413">IF(C109="X",IF(AN109="","Afectat sau NU?",IF(AN109="DA",((AG109+AH109)-(Z109+AA109))*24,"Nu a fost afectat producator/consumator")),"")</f>
        <v/>
      </c>
      <c r="BM109" s="136" t="str">
        <f t="shared" ref="BM109" si="414">IF(C109="X",IF(AN109&lt;&gt;"DA","-",IF(AND(AN109="DA",BL109&lt;=0),LEN(TRIM(V109))-LEN(SUBSTITUTE(V109,CHAR(44),""))+1+LEN(TRIM(U109))-LEN(SUBSTITUTE(U109,CHAR(44),""))+1,0)),"")</f>
        <v/>
      </c>
      <c r="BN109" s="137" t="str">
        <f t="shared" ref="BN109" si="415">IF(C109="X",IF(AN109="DA",LEN(TRIM(V109))-LEN(SUBSTITUTE(V109,CHAR(44),""))+1+LEN(TRIM(U109))-LEN(SUBSTITUTE(U109,CHAR(44),""))+1,"-"),"")</f>
        <v/>
      </c>
    </row>
    <row r="110" spans="1:66" s="10" customFormat="1" ht="199.5" x14ac:dyDescent="0.25">
      <c r="A110" s="67">
        <f>SUM(1,A109)</f>
        <v>95</v>
      </c>
      <c r="B110" s="68" t="s">
        <v>167</v>
      </c>
      <c r="C110" s="68" t="s">
        <v>88</v>
      </c>
      <c r="D110" s="69" t="s">
        <v>431</v>
      </c>
      <c r="E110" s="68">
        <v>145845</v>
      </c>
      <c r="F110" s="68" t="s">
        <v>424</v>
      </c>
      <c r="G110" s="68" t="s">
        <v>87</v>
      </c>
      <c r="H110" s="70">
        <v>442446.2</v>
      </c>
      <c r="I110" s="70">
        <v>460048.52</v>
      </c>
      <c r="J110" s="70">
        <v>442446.2</v>
      </c>
      <c r="K110" s="70">
        <v>460048.52</v>
      </c>
      <c r="L110" s="68" t="s">
        <v>88</v>
      </c>
      <c r="M110" s="68" t="s">
        <v>88</v>
      </c>
      <c r="N110" s="68" t="s">
        <v>425</v>
      </c>
      <c r="O110" s="68" t="s">
        <v>424</v>
      </c>
      <c r="P110" s="68" t="s">
        <v>88</v>
      </c>
      <c r="Q110" s="68" t="s">
        <v>88</v>
      </c>
      <c r="R110" s="68" t="s">
        <v>88</v>
      </c>
      <c r="S110" s="68" t="s">
        <v>88</v>
      </c>
      <c r="T110" s="68" t="s">
        <v>90</v>
      </c>
      <c r="U110" s="68" t="s">
        <v>432</v>
      </c>
      <c r="V110" s="68" t="s">
        <v>91</v>
      </c>
      <c r="W110" s="71" t="s">
        <v>88</v>
      </c>
      <c r="X110" s="72">
        <v>44159</v>
      </c>
      <c r="Y110" s="73">
        <v>0.33333333333333331</v>
      </c>
      <c r="Z110" s="72">
        <v>44159</v>
      </c>
      <c r="AA110" s="73">
        <v>0.625</v>
      </c>
      <c r="AB110" s="68" t="s">
        <v>71</v>
      </c>
      <c r="AC110" s="68" t="s">
        <v>339</v>
      </c>
      <c r="AD110" s="74"/>
      <c r="AE110" s="240">
        <v>44159</v>
      </c>
      <c r="AF110" s="241">
        <v>0.33333333333333331</v>
      </c>
      <c r="AG110" s="243">
        <v>44159</v>
      </c>
      <c r="AH110" s="241">
        <v>0.58333333333333337</v>
      </c>
      <c r="AI110" s="243">
        <v>44159</v>
      </c>
      <c r="AJ110" s="241">
        <v>0.35347222222222219</v>
      </c>
      <c r="AK110" s="243">
        <v>44159</v>
      </c>
      <c r="AL110" s="241">
        <v>0.33958333333333335</v>
      </c>
      <c r="AM110" s="244" t="s">
        <v>426</v>
      </c>
      <c r="AN110" s="244" t="s">
        <v>338</v>
      </c>
      <c r="AO110" s="225"/>
      <c r="AP110" s="77"/>
      <c r="AQ110" s="78"/>
      <c r="AR110" s="79">
        <f>IF(B110="X",IF(AN110="","Afectat sau NU?",IF(AN110="DA",IF(((AK110+AL110)-(AE110+AF110))*24&lt;-720,"Neinformat",((AK110+AL110)-(AE110+AF110))*24),"Nu a fost afectat producator/consumator")),"")</f>
        <v>0.1499999999650754</v>
      </c>
      <c r="AS110" s="80">
        <f>IF(B110="X",IF(AN110="DA",IF(AR110&lt;6,LEN(TRIM(V110))-LEN(SUBSTITUTE(V110,CHAR(44),""))+1,0),"-"),"")</f>
        <v>1</v>
      </c>
      <c r="AT110" s="83">
        <f>IF(B110="X",IF(AN110="DA",LEN(TRIM(V110))-LEN(SUBSTITUTE(V110,CHAR(44),""))+1,"-"),"")</f>
        <v>1</v>
      </c>
      <c r="AU110" s="79">
        <f>IF(B110="X",IF(AN110="","Afectat sau NU?",IF(AN110="DA",IF(((AI110+AJ110)-(AE110+AF110))*24&lt;-720,"Neinformat",((AI110+AJ110)-(AE110+AF110))*24),"Nu a fost afectat producator/consumator")),"")</f>
        <v>0.48333333333721384</v>
      </c>
      <c r="AV110" s="80">
        <f>IF(B110="X",IF(AN110="DA",IF(AU110&lt;6,LEN(TRIM(U110))-LEN(SUBSTITUTE(U110,CHAR(44),""))+1,0),"-"),"")</f>
        <v>44</v>
      </c>
      <c r="AW110" s="81">
        <f>IF(B110="X",IF(AN110="DA",LEN(TRIM(U110))-LEN(SUBSTITUTE(U110,CHAR(44),""))+1,"-"),"")</f>
        <v>44</v>
      </c>
      <c r="AX110" s="82">
        <f>IF(B110="X",IF(AN110="","Afectat sau NU?",IF(AN110="DA",((AG110+AH110)-(AE110+AF110))*24,"Nu a fost afectat producator/consumator")),"")</f>
        <v>6</v>
      </c>
      <c r="AY110" s="80">
        <f>IF(B110="X",IF(AN110="DA",IF(AX110&gt;24,IF(BA110="NU",0,LEN(TRIM(V110))-LEN(SUBSTITUTE(V110,CHAR(44),""))+1),0),"-"),"")</f>
        <v>0</v>
      </c>
      <c r="AZ110" s="81">
        <f>IF(B110="X",IF(AN110="DA",IF(AX110&gt;24,LEN(TRIM(V110))-LEN(SUBSTITUTE(V110,CHAR(44),""))+1,0),"-"),"")</f>
        <v>0</v>
      </c>
      <c r="BA110" s="65"/>
      <c r="BB110" s="65"/>
      <c r="BC110" s="65"/>
      <c r="BD110" s="65"/>
      <c r="BE110" s="65"/>
      <c r="BF110" s="84" t="str">
        <f>IF(C110="X",IF(AN110="","Afectat sau NU?",IF(AN110="DA",IF(AK110="","Neinformat",NETWORKDAYS(AK110+AL110,AE110+AF110,$BS$2:$BS$14)-2),"Nu a fost afectat producator/consumator")),"")</f>
        <v/>
      </c>
      <c r="BG110" s="80" t="str">
        <f>IF(C110="X",IF(AN110="DA",IF(AND(BF110&gt;=5,AK110&lt;&gt;""),LEN(TRIM(V110))-LEN(SUBSTITUTE(V110,CHAR(44),""))+1,0),"-"),"")</f>
        <v/>
      </c>
      <c r="BH110" s="83" t="str">
        <f>IF(C110="X",IF(AN110="DA",LEN(TRIM(V110))-LEN(SUBSTITUTE(V110,CHAR(44),""))+1,"-"),"")</f>
        <v/>
      </c>
      <c r="BI110" s="84" t="str">
        <f>IF(C110="X",IF(AN110="","Afectat sau NU?",IF(AN110="DA",IF(AI110="","Neinformat",NETWORKDAYS(AI110+AJ110,AE110+AF110,$BS$2:$BS$14)-2),"Nu a fost afectat producator/consumator")),"")</f>
        <v/>
      </c>
      <c r="BJ110" s="80" t="str">
        <f>IF(C110="X",IF(AN110="DA",IF(AND(BI110&gt;=5,AI110&lt;&gt;""),LEN(TRIM(U110))-LEN(SUBSTITUTE(U110,CHAR(44),""))+1,0),"-"),"")</f>
        <v/>
      </c>
      <c r="BK110" s="81" t="str">
        <f>IF(C110="X",IF(AN110="DA",LEN(TRIM(U110))-LEN(SUBSTITUTE(U110,CHAR(44),""))+1,"-"),"")</f>
        <v/>
      </c>
      <c r="BL110" s="275" t="str">
        <f>IF(C110="X",IF(AN110="","Afectat sau NU?",IF(AN110="DA",((AG110+AH110)-(Z110+AA110))*24,"Nu a fost afectat producator/consumator")),"")</f>
        <v/>
      </c>
      <c r="BM110" s="80" t="str">
        <f>IF(C110="X",IF(AN110&lt;&gt;"DA","-",IF(AND(AN110="DA",BL110&lt;=0),LEN(TRIM(V110))-LEN(SUBSTITUTE(V110,CHAR(44),""))+1+LEN(TRIM(U110))-LEN(SUBSTITUTE(U110,CHAR(44),""))+1,0)),"")</f>
        <v/>
      </c>
      <c r="BN110" s="81" t="str">
        <f>IF(C110="X",IF(AN110="DA",LEN(TRIM(V110))-LEN(SUBSTITUTE(V110,CHAR(44),""))+1+LEN(TRIM(U110))-LEN(SUBSTITUTE(U110,CHAR(44),""))+1,"-"),"")</f>
        <v/>
      </c>
    </row>
    <row r="111" spans="1:66" s="10" customFormat="1" ht="199.5" x14ac:dyDescent="0.25">
      <c r="A111" s="85">
        <f>SUM(1,A110)</f>
        <v>96</v>
      </c>
      <c r="B111" s="86" t="s">
        <v>167</v>
      </c>
      <c r="C111" s="86" t="s">
        <v>88</v>
      </c>
      <c r="D111" s="87" t="s">
        <v>431</v>
      </c>
      <c r="E111" s="86">
        <v>145890</v>
      </c>
      <c r="F111" s="86" t="s">
        <v>427</v>
      </c>
      <c r="G111" s="86" t="s">
        <v>87</v>
      </c>
      <c r="H111" s="88">
        <v>441757.19</v>
      </c>
      <c r="I111" s="88">
        <v>461422.55</v>
      </c>
      <c r="J111" s="88">
        <v>441757.19</v>
      </c>
      <c r="K111" s="88">
        <v>461422.55</v>
      </c>
      <c r="L111" s="86" t="s">
        <v>88</v>
      </c>
      <c r="M111" s="86" t="s">
        <v>88</v>
      </c>
      <c r="N111" s="86" t="s">
        <v>428</v>
      </c>
      <c r="O111" s="86" t="s">
        <v>429</v>
      </c>
      <c r="P111" s="86" t="s">
        <v>88</v>
      </c>
      <c r="Q111" s="86" t="s">
        <v>88</v>
      </c>
      <c r="R111" s="86" t="s">
        <v>88</v>
      </c>
      <c r="S111" s="86" t="s">
        <v>88</v>
      </c>
      <c r="T111" s="86" t="s">
        <v>90</v>
      </c>
      <c r="U111" s="86" t="s">
        <v>432</v>
      </c>
      <c r="V111" s="86" t="s">
        <v>91</v>
      </c>
      <c r="W111" s="89" t="s">
        <v>88</v>
      </c>
      <c r="X111" s="90">
        <v>44159</v>
      </c>
      <c r="Y111" s="91">
        <v>0.33333333333333331</v>
      </c>
      <c r="Z111" s="90">
        <v>44159</v>
      </c>
      <c r="AA111" s="91">
        <v>0.625</v>
      </c>
      <c r="AB111" s="86" t="s">
        <v>71</v>
      </c>
      <c r="AC111" s="86" t="s">
        <v>339</v>
      </c>
      <c r="AD111" s="92"/>
      <c r="AE111" s="252">
        <v>44159</v>
      </c>
      <c r="AF111" s="250">
        <v>0.33333333333333331</v>
      </c>
      <c r="AG111" s="249">
        <v>44159</v>
      </c>
      <c r="AH111" s="250">
        <v>0.58333333333333337</v>
      </c>
      <c r="AI111" s="249">
        <v>44159</v>
      </c>
      <c r="AJ111" s="250">
        <v>0.35347222222222219</v>
      </c>
      <c r="AK111" s="249">
        <v>44159</v>
      </c>
      <c r="AL111" s="250">
        <v>0.33958333333333335</v>
      </c>
      <c r="AM111" s="251" t="s">
        <v>426</v>
      </c>
      <c r="AN111" s="251" t="s">
        <v>338</v>
      </c>
      <c r="AO111" s="209"/>
      <c r="AP111" s="95"/>
      <c r="AQ111" s="78"/>
      <c r="AR111" s="179">
        <f t="shared" ref="AR111" si="416">IF(B111="X",IF(AN111="","Afectat sau NU?",IF(AN111="DA",IF(((AK111+AL111)-(AE111+AF111))*24&lt;-720,"Neinformat",((AK111+AL111)-(AE111+AF111))*24),"Nu a fost afectat producator/consumator")),"")</f>
        <v>0.1499999999650754</v>
      </c>
      <c r="AS111" s="180">
        <f t="shared" ref="AS111" si="417">IF(B111="X",IF(AN111="DA",IF(AR111&lt;6,LEN(TRIM(V111))-LEN(SUBSTITUTE(V111,CHAR(44),""))+1,0),"-"),"")</f>
        <v>1</v>
      </c>
      <c r="AT111" s="181">
        <f t="shared" ref="AT111" si="418">IF(B111="X",IF(AN111="DA",LEN(TRIM(V111))-LEN(SUBSTITUTE(V111,CHAR(44),""))+1,"-"),"")</f>
        <v>1</v>
      </c>
      <c r="AU111" s="179">
        <f t="shared" ref="AU111" si="419">IF(B111="X",IF(AN111="","Afectat sau NU?",IF(AN111="DA",IF(((AI111+AJ111)-(AE111+AF111))*24&lt;-720,"Neinformat",((AI111+AJ111)-(AE111+AF111))*24),"Nu a fost afectat producator/consumator")),"")</f>
        <v>0.48333333333721384</v>
      </c>
      <c r="AV111" s="180">
        <f t="shared" ref="AV111" si="420">IF(B111="X",IF(AN111="DA",IF(AU111&lt;6,LEN(TRIM(U111))-LEN(SUBSTITUTE(U111,CHAR(44),""))+1,0),"-"),"")</f>
        <v>44</v>
      </c>
      <c r="AW111" s="182">
        <f t="shared" ref="AW111" si="421">IF(B111="X",IF(AN111="DA",LEN(TRIM(U111))-LEN(SUBSTITUTE(U111,CHAR(44),""))+1,"-"),"")</f>
        <v>44</v>
      </c>
      <c r="AX111" s="183">
        <f t="shared" ref="AX111" si="422">IF(B111="X",IF(AN111="","Afectat sau NU?",IF(AN111="DA",((AG111+AH111)-(AE111+AF111))*24,"Nu a fost afectat producator/consumator")),"")</f>
        <v>6</v>
      </c>
      <c r="AY111" s="180">
        <f t="shared" ref="AY111" si="423">IF(B111="X",IF(AN111="DA",IF(AX111&gt;24,IF(BA111="NU",0,LEN(TRIM(V111))-LEN(SUBSTITUTE(V111,CHAR(44),""))+1),0),"-"),"")</f>
        <v>0</v>
      </c>
      <c r="AZ111" s="182">
        <f t="shared" ref="AZ111" si="424">IF(B111="X",IF(AN111="DA",IF(AX111&gt;24,LEN(TRIM(V111))-LEN(SUBSTITUTE(V111,CHAR(44),""))+1,0),"-"),"")</f>
        <v>0</v>
      </c>
      <c r="BA111" s="65"/>
      <c r="BB111" s="65"/>
      <c r="BC111" s="65"/>
      <c r="BD111" s="65"/>
      <c r="BE111" s="65"/>
      <c r="BF111" s="184" t="str">
        <f t="shared" ref="BF111" si="425">IF(C111="X",IF(AN111="","Afectat sau NU?",IF(AN111="DA",IF(AK111="","Neinformat",NETWORKDAYS(AK111+AL111,AE111+AF111,$BS$2:$BS$14)-2),"Nu a fost afectat producator/consumator")),"")</f>
        <v/>
      </c>
      <c r="BG111" s="180" t="str">
        <f t="shared" ref="BG111" si="426">IF(C111="X",IF(AN111="DA",IF(AND(BF111&gt;=5,AK111&lt;&gt;""),LEN(TRIM(V111))-LEN(SUBSTITUTE(V111,CHAR(44),""))+1,0),"-"),"")</f>
        <v/>
      </c>
      <c r="BH111" s="181" t="str">
        <f t="shared" ref="BH111" si="427">IF(C111="X",IF(AN111="DA",LEN(TRIM(V111))-LEN(SUBSTITUTE(V111,CHAR(44),""))+1,"-"),"")</f>
        <v/>
      </c>
      <c r="BI111" s="184" t="str">
        <f t="shared" ref="BI111" si="428">IF(C111="X",IF(AN111="","Afectat sau NU?",IF(AN111="DA",IF(AI111="","Neinformat",NETWORKDAYS(AI111+AJ111,AE111+AF111,$BS$2:$BS$14)-2),"Nu a fost afectat producator/consumator")),"")</f>
        <v/>
      </c>
      <c r="BJ111" s="180" t="str">
        <f t="shared" ref="BJ111" si="429">IF(C111="X",IF(AN111="DA",IF(AND(BI111&gt;=5,AI111&lt;&gt;""),LEN(TRIM(U111))-LEN(SUBSTITUTE(U111,CHAR(44),""))+1,0),"-"),"")</f>
        <v/>
      </c>
      <c r="BK111" s="182" t="str">
        <f t="shared" ref="BK111" si="430">IF(C111="X",IF(AN111="DA",LEN(TRIM(U111))-LEN(SUBSTITUTE(U111,CHAR(44),""))+1,"-"),"")</f>
        <v/>
      </c>
      <c r="BL111" s="185" t="str">
        <f t="shared" ref="BL111" si="431">IF(C111="X",IF(AN111="","Afectat sau NU?",IF(AN111="DA",((AG111+AH111)-(Z111+AA111))*24,"Nu a fost afectat producator/consumator")),"")</f>
        <v/>
      </c>
      <c r="BM111" s="180" t="str">
        <f t="shared" ref="BM111" si="432">IF(C111="X",IF(AN111&lt;&gt;"DA","-",IF(AND(AN111="DA",BL111&lt;=0),LEN(TRIM(V111))-LEN(SUBSTITUTE(V111,CHAR(44),""))+1+LEN(TRIM(U111))-LEN(SUBSTITUTE(U111,CHAR(44),""))+1,0)),"")</f>
        <v/>
      </c>
      <c r="BN111" s="182" t="str">
        <f t="shared" ref="BN111" si="433">IF(C111="X",IF(AN111="DA",LEN(TRIM(V111))-LEN(SUBSTITUTE(V111,CHAR(44),""))+1+LEN(TRIM(U111))-LEN(SUBSTITUTE(U111,CHAR(44),""))+1,"-"),"")</f>
        <v/>
      </c>
    </row>
    <row r="112" spans="1:66" s="10" customFormat="1" ht="200.25" thickBot="1" x14ac:dyDescent="0.3">
      <c r="A112" s="186">
        <f>SUM(1,A111)</f>
        <v>97</v>
      </c>
      <c r="B112" s="187" t="s">
        <v>167</v>
      </c>
      <c r="C112" s="187" t="s">
        <v>88</v>
      </c>
      <c r="D112" s="188" t="s">
        <v>431</v>
      </c>
      <c r="E112" s="187">
        <v>145890</v>
      </c>
      <c r="F112" s="187" t="s">
        <v>427</v>
      </c>
      <c r="G112" s="187" t="s">
        <v>87</v>
      </c>
      <c r="H112" s="189">
        <v>441290.5</v>
      </c>
      <c r="I112" s="189">
        <v>461208.57</v>
      </c>
      <c r="J112" s="189">
        <v>441290.5</v>
      </c>
      <c r="K112" s="189">
        <v>461208.57</v>
      </c>
      <c r="L112" s="187" t="s">
        <v>88</v>
      </c>
      <c r="M112" s="187" t="s">
        <v>88</v>
      </c>
      <c r="N112" s="187" t="s">
        <v>430</v>
      </c>
      <c r="O112" s="187" t="s">
        <v>427</v>
      </c>
      <c r="P112" s="187" t="s">
        <v>88</v>
      </c>
      <c r="Q112" s="187" t="s">
        <v>88</v>
      </c>
      <c r="R112" s="187" t="s">
        <v>88</v>
      </c>
      <c r="S112" s="187" t="s">
        <v>88</v>
      </c>
      <c r="T112" s="187" t="s">
        <v>90</v>
      </c>
      <c r="U112" s="187" t="s">
        <v>432</v>
      </c>
      <c r="V112" s="187" t="s">
        <v>91</v>
      </c>
      <c r="W112" s="190" t="s">
        <v>88</v>
      </c>
      <c r="X112" s="113">
        <v>44159</v>
      </c>
      <c r="Y112" s="112">
        <v>0.33333333333333331</v>
      </c>
      <c r="Z112" s="113">
        <v>44159</v>
      </c>
      <c r="AA112" s="112">
        <v>0.625</v>
      </c>
      <c r="AB112" s="187" t="s">
        <v>71</v>
      </c>
      <c r="AC112" s="187" t="s">
        <v>339</v>
      </c>
      <c r="AD112" s="191"/>
      <c r="AE112" s="242">
        <v>44159</v>
      </c>
      <c r="AF112" s="235">
        <v>0.33333333333333331</v>
      </c>
      <c r="AG112" s="236">
        <v>44159</v>
      </c>
      <c r="AH112" s="235">
        <v>0.58333333333333337</v>
      </c>
      <c r="AI112" s="236">
        <v>44159</v>
      </c>
      <c r="AJ112" s="235">
        <v>0.35347222222222219</v>
      </c>
      <c r="AK112" s="236">
        <v>44159</v>
      </c>
      <c r="AL112" s="235">
        <v>0.33958333333333335</v>
      </c>
      <c r="AM112" s="237" t="s">
        <v>426</v>
      </c>
      <c r="AN112" s="237" t="s">
        <v>338</v>
      </c>
      <c r="AO112" s="213"/>
      <c r="AP112" s="115"/>
      <c r="AQ112" s="78"/>
      <c r="AR112" s="193">
        <f t="shared" ref="AR112" si="434">IF(B112="X",IF(AN112="","Afectat sau NU?",IF(AN112="DA",IF(((AK112+AL112)-(AE112+AF112))*24&lt;-720,"Neinformat",((AK112+AL112)-(AE112+AF112))*24),"Nu a fost afectat producator/consumator")),"")</f>
        <v>0.1499999999650754</v>
      </c>
      <c r="AS112" s="194">
        <f t="shared" ref="AS112" si="435">IF(B112="X",IF(AN112="DA",IF(AR112&lt;6,LEN(TRIM(V112))-LEN(SUBSTITUTE(V112,CHAR(44),""))+1,0),"-"),"")</f>
        <v>1</v>
      </c>
      <c r="AT112" s="195">
        <f t="shared" ref="AT112" si="436">IF(B112="X",IF(AN112="DA",LEN(TRIM(V112))-LEN(SUBSTITUTE(V112,CHAR(44),""))+1,"-"),"")</f>
        <v>1</v>
      </c>
      <c r="AU112" s="193">
        <f t="shared" ref="AU112" si="437">IF(B112="X",IF(AN112="","Afectat sau NU?",IF(AN112="DA",IF(((AI112+AJ112)-(AE112+AF112))*24&lt;-720,"Neinformat",((AI112+AJ112)-(AE112+AF112))*24),"Nu a fost afectat producator/consumator")),"")</f>
        <v>0.48333333333721384</v>
      </c>
      <c r="AV112" s="194">
        <f t="shared" ref="AV112" si="438">IF(B112="X",IF(AN112="DA",IF(AU112&lt;6,LEN(TRIM(U112))-LEN(SUBSTITUTE(U112,CHAR(44),""))+1,0),"-"),"")</f>
        <v>44</v>
      </c>
      <c r="AW112" s="196">
        <f t="shared" ref="AW112" si="439">IF(B112="X",IF(AN112="DA",LEN(TRIM(U112))-LEN(SUBSTITUTE(U112,CHAR(44),""))+1,"-"),"")</f>
        <v>44</v>
      </c>
      <c r="AX112" s="197">
        <f t="shared" ref="AX112" si="440">IF(B112="X",IF(AN112="","Afectat sau NU?",IF(AN112="DA",((AG112+AH112)-(AE112+AF112))*24,"Nu a fost afectat producator/consumator")),"")</f>
        <v>6</v>
      </c>
      <c r="AY112" s="194">
        <f t="shared" ref="AY112" si="441">IF(B112="X",IF(AN112="DA",IF(AX112&gt;24,IF(BA112="NU",0,LEN(TRIM(V112))-LEN(SUBSTITUTE(V112,CHAR(44),""))+1),0),"-"),"")</f>
        <v>0</v>
      </c>
      <c r="AZ112" s="196">
        <f t="shared" ref="AZ112" si="442">IF(B112="X",IF(AN112="DA",IF(AX112&gt;24,LEN(TRIM(V112))-LEN(SUBSTITUTE(V112,CHAR(44),""))+1,0),"-"),"")</f>
        <v>0</v>
      </c>
      <c r="BA112" s="65"/>
      <c r="BB112" s="65"/>
      <c r="BC112" s="65"/>
      <c r="BD112" s="65"/>
      <c r="BE112" s="65"/>
      <c r="BF112" s="198" t="str">
        <f t="shared" ref="BF112" si="443">IF(C112="X",IF(AN112="","Afectat sau NU?",IF(AN112="DA",IF(AK112="","Neinformat",NETWORKDAYS(AK112+AL112,AE112+AF112,$BS$2:$BS$14)-2),"Nu a fost afectat producator/consumator")),"")</f>
        <v/>
      </c>
      <c r="BG112" s="194" t="str">
        <f t="shared" ref="BG112" si="444">IF(C112="X",IF(AN112="DA",IF(AND(BF112&gt;=5,AK112&lt;&gt;""),LEN(TRIM(V112))-LEN(SUBSTITUTE(V112,CHAR(44),""))+1,0),"-"),"")</f>
        <v/>
      </c>
      <c r="BH112" s="195" t="str">
        <f t="shared" ref="BH112" si="445">IF(C112="X",IF(AN112="DA",LEN(TRIM(V112))-LEN(SUBSTITUTE(V112,CHAR(44),""))+1,"-"),"")</f>
        <v/>
      </c>
      <c r="BI112" s="198" t="str">
        <f t="shared" ref="BI112" si="446">IF(C112="X",IF(AN112="","Afectat sau NU?",IF(AN112="DA",IF(AI112="","Neinformat",NETWORKDAYS(AI112+AJ112,AE112+AF112,$BS$2:$BS$14)-2),"Nu a fost afectat producator/consumator")),"")</f>
        <v/>
      </c>
      <c r="BJ112" s="194" t="str">
        <f t="shared" ref="BJ112" si="447">IF(C112="X",IF(AN112="DA",IF(AND(BI112&gt;=5,AI112&lt;&gt;""),LEN(TRIM(U112))-LEN(SUBSTITUTE(U112,CHAR(44),""))+1,0),"-"),"")</f>
        <v/>
      </c>
      <c r="BK112" s="196" t="str">
        <f t="shared" ref="BK112" si="448">IF(C112="X",IF(AN112="DA",LEN(TRIM(U112))-LEN(SUBSTITUTE(U112,CHAR(44),""))+1,"-"),"")</f>
        <v/>
      </c>
      <c r="BL112" s="199" t="str">
        <f t="shared" ref="BL112" si="449">IF(C112="X",IF(AN112="","Afectat sau NU?",IF(AN112="DA",((AG112+AH112)-(Z112+AA112))*24,"Nu a fost afectat producator/consumator")),"")</f>
        <v/>
      </c>
      <c r="BM112" s="194" t="str">
        <f t="shared" ref="BM112" si="450">IF(C112="X",IF(AN112&lt;&gt;"DA","-",IF(AND(AN112="DA",BL112&lt;=0),LEN(TRIM(V112))-LEN(SUBSTITUTE(V112,CHAR(44),""))+1+LEN(TRIM(U112))-LEN(SUBSTITUTE(U112,CHAR(44),""))+1,0)),"")</f>
        <v/>
      </c>
      <c r="BN112" s="196" t="str">
        <f t="shared" ref="BN112" si="451">IF(C112="X",IF(AN112="DA",LEN(TRIM(V112))-LEN(SUBSTITUTE(V112,CHAR(44),""))+1+LEN(TRIM(U112))-LEN(SUBSTITUTE(U112,CHAR(44),""))+1,"-"),"")</f>
        <v/>
      </c>
    </row>
  </sheetData>
  <sheetProtection algorithmName="SHA-512" hashValue="CB42lrX2uL2DY4/B9SzTQY6MUj2SeWk3hZpcDUDb9QaBABCIgjti1BapMV1SWnjoPlH8F0pF5CatWKCU/7i3CA==" saltValue="DFiELgUopWdJp//4T/qhMQ==" spinCount="100000" sheet="1" objects="1" scenarios="1" selectLockedCells="1" autoFilter="0" selectUnlockedCells="1"/>
  <autoFilter ref="A14:BV109" xr:uid="{00000000-0009-0000-0000-000000000000}"/>
  <mergeCells count="74">
    <mergeCell ref="AR9:BA9"/>
    <mergeCell ref="BF9:BN9"/>
    <mergeCell ref="BL11:BL14"/>
    <mergeCell ref="BM11:BM14"/>
    <mergeCell ref="BN11:BN14"/>
    <mergeCell ref="AZ11:AZ14"/>
    <mergeCell ref="AR10:AT10"/>
    <mergeCell ref="AU10:AW10"/>
    <mergeCell ref="AV11:AV14"/>
    <mergeCell ref="AW11:AW14"/>
    <mergeCell ref="BL10:BN10"/>
    <mergeCell ref="BI10:BK10"/>
    <mergeCell ref="BF11:BF14"/>
    <mergeCell ref="BG11:BG14"/>
    <mergeCell ref="BH11:BH14"/>
    <mergeCell ref="BI11:BI14"/>
    <mergeCell ref="BJ11:BJ14"/>
    <mergeCell ref="BK11:BK14"/>
    <mergeCell ref="AD11:AD14"/>
    <mergeCell ref="AB11:AB14"/>
    <mergeCell ref="X13:X14"/>
    <mergeCell ref="AO11:AO14"/>
    <mergeCell ref="AP11:AP14"/>
    <mergeCell ref="AE11:AF12"/>
    <mergeCell ref="AG11:AH12"/>
    <mergeCell ref="AE13:AE14"/>
    <mergeCell ref="AF13:AF14"/>
    <mergeCell ref="AG13:AG14"/>
    <mergeCell ref="AH13:AH14"/>
    <mergeCell ref="Z11:AA12"/>
    <mergeCell ref="X11:Y12"/>
    <mergeCell ref="AC11:AC14"/>
    <mergeCell ref="BF10:BH10"/>
    <mergeCell ref="BA11:BA14"/>
    <mergeCell ref="AR11:AR14"/>
    <mergeCell ref="AS11:AS14"/>
    <mergeCell ref="AT11:AT14"/>
    <mergeCell ref="AU11:AU14"/>
    <mergeCell ref="AX11:AX14"/>
    <mergeCell ref="AY11:AY14"/>
    <mergeCell ref="AX10:BA10"/>
    <mergeCell ref="A11:A14"/>
    <mergeCell ref="P12:S12"/>
    <mergeCell ref="R13:S13"/>
    <mergeCell ref="H12:I13"/>
    <mergeCell ref="D11:D14"/>
    <mergeCell ref="E11:K11"/>
    <mergeCell ref="G12:G14"/>
    <mergeCell ref="F12:F14"/>
    <mergeCell ref="E12:E14"/>
    <mergeCell ref="J12:K13"/>
    <mergeCell ref="L12:O12"/>
    <mergeCell ref="A9:AD9"/>
    <mergeCell ref="AN11:AN14"/>
    <mergeCell ref="L11:S11"/>
    <mergeCell ref="P13:Q13"/>
    <mergeCell ref="T11:T14"/>
    <mergeCell ref="U11:V13"/>
    <mergeCell ref="AM11:AM14"/>
    <mergeCell ref="N13:O13"/>
    <mergeCell ref="L13:M13"/>
    <mergeCell ref="AL13:AL14"/>
    <mergeCell ref="AI11:AJ12"/>
    <mergeCell ref="AK11:AL12"/>
    <mergeCell ref="AI13:AI14"/>
    <mergeCell ref="B11:C12"/>
    <mergeCell ref="C13:C14"/>
    <mergeCell ref="B13:B14"/>
    <mergeCell ref="AJ13:AJ14"/>
    <mergeCell ref="AK13:AK14"/>
    <mergeCell ref="W11:W14"/>
    <mergeCell ref="AA13:AA14"/>
    <mergeCell ref="Z13:Z14"/>
    <mergeCell ref="Y13:Y14"/>
  </mergeCells>
  <conditionalFormatting sqref="AR8:AZ8 BF8:BN8 BF9 BF11:BN14 BF15:BP15 AR10:AX10 BF10:BL10 BO46:BP47 BF113:BP1048576 BO38:BP38 AR11:AZ47 BF16:BN47 AR113:AZ1048576">
    <cfRule type="expression" dxfId="419" priority="1837">
      <formula>_xlfn.ISFORMULA(AR8)</formula>
    </cfRule>
  </conditionalFormatting>
  <conditionalFormatting sqref="AU8 AX8 AR8 AR10:AR47 AX10:AX47 AU10:AU47 BF8:BF47 BI8:BI47 BL8:BL47 BL113:BL1048576 BI113:BI1048576 BF113:BF1048576 AU113:AU1048576 AX113:AX1048576 AR113:AR1048576">
    <cfRule type="containsText" dxfId="418" priority="1834" operator="containsText" text="Afectat sau NU?">
      <formula>NOT(ISERROR(SEARCH("Afectat sau NU?",AR8)))</formula>
    </cfRule>
  </conditionalFormatting>
  <conditionalFormatting sqref="A8:AD8 A12:AC14 A15:AD15 V34:AD35 D39 A46:B47 F46:G47 U46:V47 N46:O47 X46:AA47 AC46:AD47 P39:AD39 B34:T35 B38:C39 A10:AD11 A9 A16:A45 E113:AD1048576 A113:C1048576">
    <cfRule type="expression" dxfId="417" priority="1833">
      <formula>IF(LEFT($AC8,9)="Efectuată",1,0)</formula>
    </cfRule>
  </conditionalFormatting>
  <conditionalFormatting sqref="D113:D1048227">
    <cfRule type="expression" dxfId="416" priority="1840">
      <formula>IF(LEFT($AC117,9)="Efectuată",1,0)</formula>
    </cfRule>
  </conditionalFormatting>
  <conditionalFormatting sqref="B16:AD26">
    <cfRule type="expression" dxfId="415" priority="1750">
      <formula>IF(LEFT($AC16,9)="Efectuată",1,0)</formula>
    </cfRule>
  </conditionalFormatting>
  <conditionalFormatting sqref="BO16:BP26">
    <cfRule type="expression" dxfId="414" priority="1749">
      <formula>_xlfn.ISFORMULA(BO16)</formula>
    </cfRule>
  </conditionalFormatting>
  <conditionalFormatting sqref="L32:M33 V31:X33 Z31:AD33 B31:D33 T31:T33">
    <cfRule type="expression" dxfId="413" priority="1737">
      <formula>IF(LEFT($AC31,9)="Efectuată",1,0)</formula>
    </cfRule>
  </conditionalFormatting>
  <conditionalFormatting sqref="BO31:BP33">
    <cfRule type="expression" dxfId="412" priority="1736">
      <formula>_xlfn.ISFORMULA(BO31)</formula>
    </cfRule>
  </conditionalFormatting>
  <conditionalFormatting sqref="B27:D27 N27:AD27 F27:G27 B28:AD28">
    <cfRule type="expression" dxfId="411" priority="1706">
      <formula>IF(LEFT($AC27,9)="Efectuată",1,0)</formula>
    </cfRule>
  </conditionalFormatting>
  <conditionalFormatting sqref="BO27:BP28">
    <cfRule type="expression" dxfId="410" priority="1705">
      <formula>_xlfn.ISFORMULA(BO27)</formula>
    </cfRule>
  </conditionalFormatting>
  <conditionalFormatting sqref="B29:AD29">
    <cfRule type="expression" dxfId="409" priority="1688">
      <formula>IF(LEFT($AC29,9)="Efectuată",1,0)</formula>
    </cfRule>
  </conditionalFormatting>
  <conditionalFormatting sqref="BO29:BP29">
    <cfRule type="expression" dxfId="408" priority="1687">
      <formula>_xlfn.ISFORMULA(BO29)</formula>
    </cfRule>
  </conditionalFormatting>
  <conditionalFormatting sqref="BO30:BP30">
    <cfRule type="expression" dxfId="407" priority="1686">
      <formula>_xlfn.ISFORMULA(BO30)</formula>
    </cfRule>
  </conditionalFormatting>
  <conditionalFormatting sqref="E30:H30 L30:T30 V30:AD30">
    <cfRule type="expression" dxfId="406" priority="1683">
      <formula>IF(LEFT($AC30,9)="Efectuată",1,0)</formula>
    </cfRule>
  </conditionalFormatting>
  <conditionalFormatting sqref="B30:D30">
    <cfRule type="expression" dxfId="405" priority="1681">
      <formula>IF(LEFT($AC30,9)="Efectuată",1,0)</formula>
    </cfRule>
  </conditionalFormatting>
  <conditionalFormatting sqref="I30">
    <cfRule type="expression" dxfId="404" priority="1680">
      <formula>IF(LEFT($AC30,9)="Efectuată",1,0)</formula>
    </cfRule>
  </conditionalFormatting>
  <conditionalFormatting sqref="J30">
    <cfRule type="expression" dxfId="403" priority="1679">
      <formula>IF(LEFT($AC30,9)="Efectuată",1,0)</formula>
    </cfRule>
  </conditionalFormatting>
  <conditionalFormatting sqref="K30">
    <cfRule type="expression" dxfId="402" priority="1678">
      <formula>IF(LEFT($AC30,9)="Efectuată",1,0)</formula>
    </cfRule>
  </conditionalFormatting>
  <conditionalFormatting sqref="BO34:BP35">
    <cfRule type="expression" dxfId="401" priority="1671">
      <formula>_xlfn.ISFORMULA(BO34)</formula>
    </cfRule>
  </conditionalFormatting>
  <conditionalFormatting sqref="B36:AD37">
    <cfRule type="expression" dxfId="400" priority="1648">
      <formula>IF(LEFT($AC36,9)="Efectuată",1,0)</formula>
    </cfRule>
  </conditionalFormatting>
  <conditionalFormatting sqref="BO36:BP37">
    <cfRule type="expression" dxfId="399" priority="1647">
      <formula>_xlfn.ISFORMULA(BO36)</formula>
    </cfRule>
  </conditionalFormatting>
  <conditionalFormatting sqref="D38 P38:AD38">
    <cfRule type="expression" dxfId="398" priority="1556">
      <formula>IF(LEFT($AC38,9)="Efectuată",1,0)</formula>
    </cfRule>
  </conditionalFormatting>
  <conditionalFormatting sqref="H40:I40 L40:S42">
    <cfRule type="expression" dxfId="397" priority="1414">
      <formula>IF(LEFT($AC40,9)="Efectuată",1,0)</formula>
    </cfRule>
  </conditionalFormatting>
  <conditionalFormatting sqref="B40:G42 U40:AD42">
    <cfRule type="expression" dxfId="396" priority="1408">
      <formula>IF(LEFT($AC40,9)="Efectuată",1,0)</formula>
    </cfRule>
  </conditionalFormatting>
  <conditionalFormatting sqref="BO40:BP42">
    <cfRule type="expression" dxfId="395" priority="1407">
      <formula>_xlfn.ISFORMULA(BO40)</formula>
    </cfRule>
  </conditionalFormatting>
  <conditionalFormatting sqref="T40:T42">
    <cfRule type="expression" dxfId="394" priority="1404">
      <formula>IF(LEFT($AC40,9)="Efectuată",1,0)</formula>
    </cfRule>
  </conditionalFormatting>
  <conditionalFormatting sqref="BO39:BP39">
    <cfRule type="expression" dxfId="393" priority="1395">
      <formula>_xlfn.ISFORMULA(BO39)</formula>
    </cfRule>
  </conditionalFormatting>
  <conditionalFormatting sqref="N43:O43">
    <cfRule type="expression" dxfId="392" priority="1379">
      <formula>IF(LEFT($AC43,9)="Efectuată",1,0)</formula>
    </cfRule>
  </conditionalFormatting>
  <conditionalFormatting sqref="U43:AD43 B43:D43 F43:G43">
    <cfRule type="expression" dxfId="391" priority="1373">
      <formula>IF(LEFT($AC43,9)="Efectuată",1,0)</formula>
    </cfRule>
  </conditionalFormatting>
  <conditionalFormatting sqref="BO43:BP43">
    <cfRule type="expression" dxfId="390" priority="1372">
      <formula>_xlfn.ISFORMULA(BO43)</formula>
    </cfRule>
  </conditionalFormatting>
  <conditionalFormatting sqref="N44:O44">
    <cfRule type="expression" dxfId="389" priority="1366">
      <formula>IF(LEFT($AC44,9)="Efectuată",1,0)</formula>
    </cfRule>
  </conditionalFormatting>
  <conditionalFormatting sqref="T43">
    <cfRule type="expression" dxfId="388" priority="1370">
      <formula>IF(LEFT($AC43,9)="Efectuată",1,0)</formula>
    </cfRule>
  </conditionalFormatting>
  <conditionalFormatting sqref="U44:V44 B44 F44:G44 X44:AA44 AC44:AD44">
    <cfRule type="expression" dxfId="387" priority="1362">
      <formula>IF(LEFT($AC44,9)="Efectuată",1,0)</formula>
    </cfRule>
  </conditionalFormatting>
  <conditionalFormatting sqref="BO44:BP44">
    <cfRule type="expression" dxfId="386" priority="1361">
      <formula>_xlfn.ISFORMULA(BO44)</formula>
    </cfRule>
  </conditionalFormatting>
  <conditionalFormatting sqref="T44">
    <cfRule type="expression" dxfId="385" priority="1359">
      <formula>IF(LEFT($AC44,9)="Efectuată",1,0)</formula>
    </cfRule>
  </conditionalFormatting>
  <conditionalFormatting sqref="N45:O45">
    <cfRule type="expression" dxfId="384" priority="1354">
      <formula>IF(LEFT($AC45,9)="Efectuată",1,0)</formula>
    </cfRule>
  </conditionalFormatting>
  <conditionalFormatting sqref="U45:V45 B45 F45:G45 X45:AA45 AC45:AD45">
    <cfRule type="expression" dxfId="383" priority="1350">
      <formula>IF(LEFT($AC45,9)="Efectuată",1,0)</formula>
    </cfRule>
  </conditionalFormatting>
  <conditionalFormatting sqref="BO45:BP45">
    <cfRule type="expression" dxfId="382" priority="1349">
      <formula>_xlfn.ISFORMULA(BO45)</formula>
    </cfRule>
  </conditionalFormatting>
  <conditionalFormatting sqref="E31:K33">
    <cfRule type="expression" dxfId="381" priority="1343">
      <formula>IF(LEFT($AC31,9)="Efectuată",1,0)</formula>
    </cfRule>
  </conditionalFormatting>
  <conditionalFormatting sqref="Y31:Y33">
    <cfRule type="expression" dxfId="380" priority="1341">
      <formula>IF(LEFT($AC31,9)="Efectuată",1,0)</formula>
    </cfRule>
  </conditionalFormatting>
  <conditionalFormatting sqref="N31:O33">
    <cfRule type="expression" dxfId="379" priority="1344">
      <formula>IF(LEFT($AC31,9)="Efectuată",1,0)</formula>
    </cfRule>
  </conditionalFormatting>
  <conditionalFormatting sqref="U31:U33">
    <cfRule type="expression" dxfId="378" priority="1342">
      <formula>IF(LEFT($AC31,9)="Efectuată",1,0)</formula>
    </cfRule>
  </conditionalFormatting>
  <conditionalFormatting sqref="U30">
    <cfRule type="expression" dxfId="377" priority="1337">
      <formula>IF(LEFT($AC30,9)="Efectuată",1,0)</formula>
    </cfRule>
  </conditionalFormatting>
  <conditionalFormatting sqref="U34">
    <cfRule type="expression" dxfId="376" priority="560">
      <formula>IF(LEFT($AC34,9)="Efectuată",1,0)</formula>
    </cfRule>
  </conditionalFormatting>
  <conditionalFormatting sqref="U35">
    <cfRule type="expression" dxfId="375" priority="559">
      <formula>IF(LEFT($AC35,9)="Efectuată",1,0)</formula>
    </cfRule>
  </conditionalFormatting>
  <conditionalFormatting sqref="BA1:BA8 BA15:BA47 BA113:BA1048576">
    <cfRule type="expression" dxfId="374" priority="398">
      <formula>IF(AND(ISNUMBER($AX1),$AX1&gt;24),1,0)</formula>
    </cfRule>
  </conditionalFormatting>
  <conditionalFormatting sqref="BA11:BA14">
    <cfRule type="expression" dxfId="373" priority="397">
      <formula>_xlfn.ISFORMULA(BA11)</formula>
    </cfRule>
  </conditionalFormatting>
  <conditionalFormatting sqref="BA11:BA14">
    <cfRule type="containsText" dxfId="372" priority="396" operator="containsText" text="Afectat sau NU?">
      <formula>NOT(ISERROR(SEARCH("Afectat sau NU?",BA11)))</formula>
    </cfRule>
  </conditionalFormatting>
  <conditionalFormatting sqref="H27:M27">
    <cfRule type="expression" dxfId="371" priority="388">
      <formula>IF(LEFT($AC27,9)="Efectuată",1,0)</formula>
    </cfRule>
  </conditionalFormatting>
  <conditionalFormatting sqref="E27">
    <cfRule type="expression" dxfId="370" priority="387">
      <formula>IF(LEFT($AC27,9)="Efectuată",1,0)</formula>
    </cfRule>
  </conditionalFormatting>
  <conditionalFormatting sqref="H41:K41">
    <cfRule type="expression" dxfId="369" priority="386">
      <formula>IF(LEFT($AC41,9)="Efectuată",1,0)</formula>
    </cfRule>
  </conditionalFormatting>
  <conditionalFormatting sqref="H42:K42">
    <cfRule type="expression" dxfId="368" priority="385">
      <formula>IF(LEFT($AC42,9)="Efectuată",1,0)</formula>
    </cfRule>
  </conditionalFormatting>
  <conditionalFormatting sqref="J40:K40">
    <cfRule type="expression" dxfId="367" priority="384">
      <formula>IF(LEFT($AC40,9)="Efectuată",1,0)</formula>
    </cfRule>
  </conditionalFormatting>
  <conditionalFormatting sqref="C44:D46">
    <cfRule type="expression" dxfId="366" priority="383">
      <formula>IF(LEFT($AC44,9)="Efectuată",1,0)</formula>
    </cfRule>
  </conditionalFormatting>
  <conditionalFormatting sqref="C47:D47">
    <cfRule type="expression" dxfId="365" priority="382">
      <formula>IF(LEFT($AC47,9)="Efectuată",1,0)</formula>
    </cfRule>
  </conditionalFormatting>
  <conditionalFormatting sqref="T45:T47">
    <cfRule type="expression" dxfId="364" priority="381">
      <formula>IF(LEFT($AC45,9)="Efectuată",1,0)</formula>
    </cfRule>
  </conditionalFormatting>
  <conditionalFormatting sqref="E43">
    <cfRule type="expression" dxfId="363" priority="380">
      <formula>IF(LEFT($AC43,9)="Efectuată",1,0)</formula>
    </cfRule>
  </conditionalFormatting>
  <conditionalFormatting sqref="H43:M43">
    <cfRule type="expression" dxfId="362" priority="379">
      <formula>IF(LEFT($AC43,9)="Efectuată",1,0)</formula>
    </cfRule>
  </conditionalFormatting>
  <conditionalFormatting sqref="E44:E47">
    <cfRule type="expression" dxfId="361" priority="378">
      <formula>IF(LEFT($AC44,9)="Efectuată",1,0)</formula>
    </cfRule>
  </conditionalFormatting>
  <conditionalFormatting sqref="H44:M47">
    <cfRule type="expression" dxfId="360" priority="377">
      <formula>IF(LEFT($AC44,9)="Efectuată",1,0)</formula>
    </cfRule>
  </conditionalFormatting>
  <conditionalFormatting sqref="P43:S47">
    <cfRule type="expression" dxfId="359" priority="376">
      <formula>IF(LEFT($AC43,9)="Efectuată",1,0)</formula>
    </cfRule>
  </conditionalFormatting>
  <conditionalFormatting sqref="W44:W47">
    <cfRule type="expression" dxfId="358" priority="375">
      <formula>IF(LEFT($AC44,9)="Efectuată",1,0)</formula>
    </cfRule>
  </conditionalFormatting>
  <conditionalFormatting sqref="AB44:AB47">
    <cfRule type="expression" dxfId="357" priority="374">
      <formula>IF(LEFT($AC44,9)="Efectuată",1,0)</formula>
    </cfRule>
  </conditionalFormatting>
  <conditionalFormatting sqref="N38:O38 E38:K38">
    <cfRule type="expression" dxfId="356" priority="370">
      <formula>IF(LEFT($AC38,9)="Efectuată",1,0)</formula>
    </cfRule>
  </conditionalFormatting>
  <conditionalFormatting sqref="L38:M38">
    <cfRule type="expression" dxfId="355" priority="369">
      <formula>IF(LEFT($AC38,9)="Efectuată",1,0)</formula>
    </cfRule>
  </conditionalFormatting>
  <conditionalFormatting sqref="N39:O39 E39:K39">
    <cfRule type="expression" dxfId="354" priority="368">
      <formula>IF(LEFT($AC39,9)="Efectuată",1,0)</formula>
    </cfRule>
  </conditionalFormatting>
  <conditionalFormatting sqref="L39:M39">
    <cfRule type="expression" dxfId="353" priority="367">
      <formula>IF(LEFT($AC39,9)="Efectuată",1,0)</formula>
    </cfRule>
  </conditionalFormatting>
  <conditionalFormatting sqref="L31:M31">
    <cfRule type="expression" dxfId="352" priority="366">
      <formula>IF(LEFT($AC31,9)="Efectuată",1,0)</formula>
    </cfRule>
  </conditionalFormatting>
  <conditionalFormatting sqref="P31:S31">
    <cfRule type="expression" dxfId="351" priority="365">
      <formula>IF(LEFT($AC31,9)="Efectuată",1,0)</formula>
    </cfRule>
  </conditionalFormatting>
  <conditionalFormatting sqref="P32:S33">
    <cfRule type="expression" dxfId="350" priority="364">
      <formula>IF(LEFT($AC32,9)="Efectuată",1,0)</formula>
    </cfRule>
  </conditionalFormatting>
  <conditionalFormatting sqref="D1048553:D1048576">
    <cfRule type="expression" dxfId="349" priority="1878">
      <formula>IF(LEFT($AC304,9)="Efectuată",1,0)</formula>
    </cfRule>
  </conditionalFormatting>
  <conditionalFormatting sqref="D1048552">
    <cfRule type="expression" dxfId="348" priority="1943">
      <formula>IF(LEFT($AC306,9)="Efectuată",1,0)</formula>
    </cfRule>
  </conditionalFormatting>
  <conditionalFormatting sqref="BO49:BP50 AR48:AZ50 BF48:BN50">
    <cfRule type="expression" dxfId="347" priority="354">
      <formula>_xlfn.ISFORMULA(AR48)</formula>
    </cfRule>
  </conditionalFormatting>
  <conditionalFormatting sqref="AR48:AR50 AX48:AX50 AU48:AU50 BF48:BF50 BI48:BI50 BL48:BL50">
    <cfRule type="containsText" dxfId="346" priority="353" operator="containsText" text="Afectat sau NU?">
      <formula>NOT(ISERROR(SEARCH("Afectat sau NU?",AR48)))</formula>
    </cfRule>
  </conditionalFormatting>
  <conditionalFormatting sqref="A49:B50 F49:G50 U50:V50 N49:O50 X49:AA50 AC49:AD50 A48 A51:A61 V49">
    <cfRule type="expression" dxfId="345" priority="352">
      <formula>IF(LEFT($AC48,9)="Efectuată",1,0)</formula>
    </cfRule>
  </conditionalFormatting>
  <conditionalFormatting sqref="N48:O48">
    <cfRule type="expression" dxfId="344" priority="351">
      <formula>IF(LEFT($AC48,9)="Efectuată",1,0)</formula>
    </cfRule>
  </conditionalFormatting>
  <conditionalFormatting sqref="U48:V48 B48 F48:G48 X48:AA48 AC48:AD48">
    <cfRule type="expression" dxfId="343" priority="350">
      <formula>IF(LEFT($AC48,9)="Efectuată",1,0)</formula>
    </cfRule>
  </conditionalFormatting>
  <conditionalFormatting sqref="BO48:BP48">
    <cfRule type="expression" dxfId="342" priority="349">
      <formula>_xlfn.ISFORMULA(BO48)</formula>
    </cfRule>
  </conditionalFormatting>
  <conditionalFormatting sqref="BA48:BA50">
    <cfRule type="expression" dxfId="341" priority="348">
      <formula>IF(AND(ISNUMBER($AX48),$AX48&gt;24),1,0)</formula>
    </cfRule>
  </conditionalFormatting>
  <conditionalFormatting sqref="C48:D49">
    <cfRule type="expression" dxfId="340" priority="347">
      <formula>IF(LEFT($AC48,9)="Efectuată",1,0)</formula>
    </cfRule>
  </conditionalFormatting>
  <conditionalFormatting sqref="C50:D50">
    <cfRule type="expression" dxfId="339" priority="346">
      <formula>IF(LEFT($AC50,9)="Efectuată",1,0)</formula>
    </cfRule>
  </conditionalFormatting>
  <conditionalFormatting sqref="T48:T50">
    <cfRule type="expression" dxfId="338" priority="345">
      <formula>IF(LEFT($AC48,9)="Efectuată",1,0)</formula>
    </cfRule>
  </conditionalFormatting>
  <conditionalFormatting sqref="E48:E50">
    <cfRule type="expression" dxfId="337" priority="344">
      <formula>IF(LEFT($AC48,9)="Efectuată",1,0)</formula>
    </cfRule>
  </conditionalFormatting>
  <conditionalFormatting sqref="H48:M50">
    <cfRule type="expression" dxfId="336" priority="343">
      <formula>IF(LEFT($AC48,9)="Efectuată",1,0)</formula>
    </cfRule>
  </conditionalFormatting>
  <conditionalFormatting sqref="P48:S50">
    <cfRule type="expression" dxfId="335" priority="342">
      <formula>IF(LEFT($AC48,9)="Efectuată",1,0)</formula>
    </cfRule>
  </conditionalFormatting>
  <conditionalFormatting sqref="W48:W50">
    <cfRule type="expression" dxfId="334" priority="341">
      <formula>IF(LEFT($AC48,9)="Efectuată",1,0)</formula>
    </cfRule>
  </conditionalFormatting>
  <conditionalFormatting sqref="AB48:AB50">
    <cfRule type="expression" dxfId="333" priority="340">
      <formula>IF(LEFT($AC48,9)="Efectuată",1,0)</formula>
    </cfRule>
  </conditionalFormatting>
  <conditionalFormatting sqref="AR51:AZ51 BF51:BP51">
    <cfRule type="expression" dxfId="332" priority="339">
      <formula>_xlfn.ISFORMULA(AR51)</formula>
    </cfRule>
  </conditionalFormatting>
  <conditionalFormatting sqref="AR51 AX51 AU51 BF51 BI51 BL51">
    <cfRule type="containsText" dxfId="331" priority="338" operator="containsText" text="Afectat sau NU?">
      <formula>NOT(ISERROR(SEARCH("Afectat sau NU?",AR51)))</formula>
    </cfRule>
  </conditionalFormatting>
  <conditionalFormatting sqref="B51 F51:G51 U51:V51 N51:O51 X51:AA51 AC51:AD51">
    <cfRule type="expression" dxfId="330" priority="337">
      <formula>IF(LEFT($AC51,9)="Efectuată",1,0)</formula>
    </cfRule>
  </conditionalFormatting>
  <conditionalFormatting sqref="BA51">
    <cfRule type="expression" dxfId="329" priority="336">
      <formula>IF(AND(ISNUMBER($AX51),$AX51&gt;24),1,0)</formula>
    </cfRule>
  </conditionalFormatting>
  <conditionalFormatting sqref="C51:D51">
    <cfRule type="expression" dxfId="328" priority="335">
      <formula>IF(LEFT($AC51,9)="Efectuată",1,0)</formula>
    </cfRule>
  </conditionalFormatting>
  <conditionalFormatting sqref="T51">
    <cfRule type="expression" dxfId="327" priority="334">
      <formula>IF(LEFT($AC51,9)="Efectuată",1,0)</formula>
    </cfRule>
  </conditionalFormatting>
  <conditionalFormatting sqref="E51">
    <cfRule type="expression" dxfId="326" priority="333">
      <formula>IF(LEFT($AC51,9)="Efectuată",1,0)</formula>
    </cfRule>
  </conditionalFormatting>
  <conditionalFormatting sqref="H51:M51">
    <cfRule type="expression" dxfId="325" priority="332">
      <formula>IF(LEFT($AC51,9)="Efectuată",1,0)</formula>
    </cfRule>
  </conditionalFormatting>
  <conditionalFormatting sqref="P51:S51">
    <cfRule type="expression" dxfId="324" priority="331">
      <formula>IF(LEFT($AC51,9)="Efectuată",1,0)</formula>
    </cfRule>
  </conditionalFormatting>
  <conditionalFormatting sqref="AB51">
    <cfRule type="expression" dxfId="323" priority="329">
      <formula>IF(LEFT($AC51,9)="Efectuată",1,0)</formula>
    </cfRule>
  </conditionalFormatting>
  <conditionalFormatting sqref="AR52:AZ61 BF52:BP61">
    <cfRule type="expression" dxfId="322" priority="328">
      <formula>_xlfn.ISFORMULA(AR52)</formula>
    </cfRule>
  </conditionalFormatting>
  <conditionalFormatting sqref="AR52:AR61 AX52:AX61 AU52:AU61 BF52:BF61 BI52:BI61 BL52:BL61">
    <cfRule type="containsText" dxfId="321" priority="327" operator="containsText" text="Afectat sau NU?">
      <formula>NOT(ISERROR(SEARCH("Afectat sau NU?",AR52)))</formula>
    </cfRule>
  </conditionalFormatting>
  <conditionalFormatting sqref="B52:B61 F52:G61 U52:V61 N52:O61 X52:AA61 AC52:AD61">
    <cfRule type="expression" dxfId="320" priority="326">
      <formula>IF(LEFT($AC52,9)="Efectuată",1,0)</formula>
    </cfRule>
  </conditionalFormatting>
  <conditionalFormatting sqref="BA52:BA61">
    <cfRule type="expression" dxfId="319" priority="325">
      <formula>IF(AND(ISNUMBER($AX52),$AX52&gt;24),1,0)</formula>
    </cfRule>
  </conditionalFormatting>
  <conditionalFormatting sqref="C52:D61">
    <cfRule type="expression" dxfId="318" priority="324">
      <formula>IF(LEFT($AC52,9)="Efectuată",1,0)</formula>
    </cfRule>
  </conditionalFormatting>
  <conditionalFormatting sqref="T52:T61">
    <cfRule type="expression" dxfId="317" priority="323">
      <formula>IF(LEFT($AC52,9)="Efectuată",1,0)</formula>
    </cfRule>
  </conditionalFormatting>
  <conditionalFormatting sqref="E52:E61">
    <cfRule type="expression" dxfId="316" priority="322">
      <formula>IF(LEFT($AC52,9)="Efectuată",1,0)</formula>
    </cfRule>
  </conditionalFormatting>
  <conditionalFormatting sqref="H52:M61">
    <cfRule type="expression" dxfId="315" priority="321">
      <formula>IF(LEFT($AC52,9)="Efectuată",1,0)</formula>
    </cfRule>
  </conditionalFormatting>
  <conditionalFormatting sqref="P52:S61">
    <cfRule type="expression" dxfId="314" priority="320">
      <formula>IF(LEFT($AC52,9)="Efectuată",1,0)</formula>
    </cfRule>
  </conditionalFormatting>
  <conditionalFormatting sqref="W52:W61">
    <cfRule type="expression" dxfId="313" priority="319">
      <formula>IF(LEFT($AC52,9)="Efectuată",1,0)</formula>
    </cfRule>
  </conditionalFormatting>
  <conditionalFormatting sqref="AB52:AB61">
    <cfRule type="expression" dxfId="312" priority="318">
      <formula>IF(LEFT($AC52,9)="Efectuată",1,0)</formula>
    </cfRule>
  </conditionalFormatting>
  <conditionalFormatting sqref="W51">
    <cfRule type="expression" dxfId="311" priority="317">
      <formula>IF(LEFT($AC51,9)="Efectuată",1,0)</formula>
    </cfRule>
  </conditionalFormatting>
  <conditionalFormatting sqref="A62:A64">
    <cfRule type="expression" dxfId="310" priority="316">
      <formula>IF(LEFT($AC62,9)="Efectuată",1,0)</formula>
    </cfRule>
  </conditionalFormatting>
  <conditionalFormatting sqref="AR62:AZ62 BF62:BP62">
    <cfRule type="expression" dxfId="309" priority="315">
      <formula>_xlfn.ISFORMULA(AR62)</formula>
    </cfRule>
  </conditionalFormatting>
  <conditionalFormatting sqref="AR62 AX62 AU62 BF62 BI62 BL62">
    <cfRule type="containsText" dxfId="308" priority="314" operator="containsText" text="Afectat sau NU?">
      <formula>NOT(ISERROR(SEARCH("Afectat sau NU?",AR62)))</formula>
    </cfRule>
  </conditionalFormatting>
  <conditionalFormatting sqref="B62 F62:G62 U62:V62 N62:O62 X62:AA62 AC62:AD62">
    <cfRule type="expression" dxfId="307" priority="313">
      <formula>IF(LEFT($AC62,9)="Efectuată",1,0)</formula>
    </cfRule>
  </conditionalFormatting>
  <conditionalFormatting sqref="BA62">
    <cfRule type="expression" dxfId="306" priority="312">
      <formula>IF(AND(ISNUMBER($AX62),$AX62&gt;24),1,0)</formula>
    </cfRule>
  </conditionalFormatting>
  <conditionalFormatting sqref="C62:D62">
    <cfRule type="expression" dxfId="305" priority="311">
      <formula>IF(LEFT($AC62,9)="Efectuată",1,0)</formula>
    </cfRule>
  </conditionalFormatting>
  <conditionalFormatting sqref="T62">
    <cfRule type="expression" dxfId="304" priority="310">
      <formula>IF(LEFT($AC62,9)="Efectuată",1,0)</formula>
    </cfRule>
  </conditionalFormatting>
  <conditionalFormatting sqref="E62">
    <cfRule type="expression" dxfId="303" priority="309">
      <formula>IF(LEFT($AC62,9)="Efectuată",1,0)</formula>
    </cfRule>
  </conditionalFormatting>
  <conditionalFormatting sqref="H62:M62">
    <cfRule type="expression" dxfId="302" priority="308">
      <formula>IF(LEFT($AC62,9)="Efectuată",1,0)</formula>
    </cfRule>
  </conditionalFormatting>
  <conditionalFormatting sqref="P62:S62">
    <cfRule type="expression" dxfId="301" priority="307">
      <formula>IF(LEFT($AC62,9)="Efectuată",1,0)</formula>
    </cfRule>
  </conditionalFormatting>
  <conditionalFormatting sqref="W62">
    <cfRule type="expression" dxfId="300" priority="306">
      <formula>IF(LEFT($AC62,9)="Efectuată",1,0)</formula>
    </cfRule>
  </conditionalFormatting>
  <conditionalFormatting sqref="AB62">
    <cfRule type="expression" dxfId="299" priority="305">
      <formula>IF(LEFT($AC62,9)="Efectuată",1,0)</formula>
    </cfRule>
  </conditionalFormatting>
  <conditionalFormatting sqref="AR63:AZ63 BF63:BP63">
    <cfRule type="expression" dxfId="298" priority="303">
      <formula>_xlfn.ISFORMULA(AR63)</formula>
    </cfRule>
  </conditionalFormatting>
  <conditionalFormatting sqref="AR63 AX63 AU63 BF63 BI63 BL63">
    <cfRule type="containsText" dxfId="297" priority="302" operator="containsText" text="Afectat sau NU?">
      <formula>NOT(ISERROR(SEARCH("Afectat sau NU?",AR63)))</formula>
    </cfRule>
  </conditionalFormatting>
  <conditionalFormatting sqref="B63 F63:G63 U63:V63 N63:O63 X63:AA63 AC63:AD63">
    <cfRule type="expression" dxfId="296" priority="301">
      <formula>IF(LEFT($AC63,9)="Efectuată",1,0)</formula>
    </cfRule>
  </conditionalFormatting>
  <conditionalFormatting sqref="BA63">
    <cfRule type="expression" dxfId="295" priority="300">
      <formula>IF(AND(ISNUMBER($AX63),$AX63&gt;24),1,0)</formula>
    </cfRule>
  </conditionalFormatting>
  <conditionalFormatting sqref="C63:D63">
    <cfRule type="expression" dxfId="294" priority="299">
      <formula>IF(LEFT($AC63,9)="Efectuată",1,0)</formula>
    </cfRule>
  </conditionalFormatting>
  <conditionalFormatting sqref="T63">
    <cfRule type="expression" dxfId="293" priority="298">
      <formula>IF(LEFT($AC63,9)="Efectuată",1,0)</formula>
    </cfRule>
  </conditionalFormatting>
  <conditionalFormatting sqref="E63">
    <cfRule type="expression" dxfId="292" priority="297">
      <formula>IF(LEFT($AC63,9)="Efectuată",1,0)</formula>
    </cfRule>
  </conditionalFormatting>
  <conditionalFormatting sqref="H63:M63">
    <cfRule type="expression" dxfId="291" priority="296">
      <formula>IF(LEFT($AC63,9)="Efectuată",1,0)</formula>
    </cfRule>
  </conditionalFormatting>
  <conditionalFormatting sqref="P63:S63">
    <cfRule type="expression" dxfId="290" priority="295">
      <formula>IF(LEFT($AC63,9)="Efectuată",1,0)</formula>
    </cfRule>
  </conditionalFormatting>
  <conditionalFormatting sqref="W63">
    <cfRule type="expression" dxfId="289" priority="294">
      <formula>IF(LEFT($AC63,9)="Efectuată",1,0)</formula>
    </cfRule>
  </conditionalFormatting>
  <conditionalFormatting sqref="AB63">
    <cfRule type="expression" dxfId="288" priority="293">
      <formula>IF(LEFT($AC63,9)="Efectuată",1,0)</formula>
    </cfRule>
  </conditionalFormatting>
  <conditionalFormatting sqref="AR64:AZ64 BF64:BP64">
    <cfRule type="expression" dxfId="287" priority="291">
      <formula>_xlfn.ISFORMULA(AR64)</formula>
    </cfRule>
  </conditionalFormatting>
  <conditionalFormatting sqref="AR64 AX64 AU64 BF64 BI64 BL64">
    <cfRule type="containsText" dxfId="286" priority="290" operator="containsText" text="Afectat sau NU?">
      <formula>NOT(ISERROR(SEARCH("Afectat sau NU?",AR64)))</formula>
    </cfRule>
  </conditionalFormatting>
  <conditionalFormatting sqref="B64 F64:G64 U64:V64 N64:O64 X64:AA64 AC64:AD64">
    <cfRule type="expression" dxfId="285" priority="289">
      <formula>IF(LEFT($AC64,9)="Efectuată",1,0)</formula>
    </cfRule>
  </conditionalFormatting>
  <conditionalFormatting sqref="BA64">
    <cfRule type="expression" dxfId="284" priority="288">
      <formula>IF(AND(ISNUMBER($AX64),$AX64&gt;24),1,0)</formula>
    </cfRule>
  </conditionalFormatting>
  <conditionalFormatting sqref="C64:D64">
    <cfRule type="expression" dxfId="283" priority="287">
      <formula>IF(LEFT($AC64,9)="Efectuată",1,0)</formula>
    </cfRule>
  </conditionalFormatting>
  <conditionalFormatting sqref="T64">
    <cfRule type="expression" dxfId="282" priority="286">
      <formula>IF(LEFT($AC64,9)="Efectuată",1,0)</formula>
    </cfRule>
  </conditionalFormatting>
  <conditionalFormatting sqref="E64">
    <cfRule type="expression" dxfId="281" priority="285">
      <formula>IF(LEFT($AC64,9)="Efectuată",1,0)</formula>
    </cfRule>
  </conditionalFormatting>
  <conditionalFormatting sqref="H64:M64">
    <cfRule type="expression" dxfId="280" priority="284">
      <formula>IF(LEFT($AC64,9)="Efectuată",1,0)</formula>
    </cfRule>
  </conditionalFormatting>
  <conditionalFormatting sqref="P64:S64">
    <cfRule type="expression" dxfId="279" priority="283">
      <formula>IF(LEFT($AC64,9)="Efectuată",1,0)</formula>
    </cfRule>
  </conditionalFormatting>
  <conditionalFormatting sqref="AB64">
    <cfRule type="expression" dxfId="278" priority="281">
      <formula>IF(LEFT($AC64,9)="Efectuată",1,0)</formula>
    </cfRule>
  </conditionalFormatting>
  <conditionalFormatting sqref="W64">
    <cfRule type="expression" dxfId="277" priority="280">
      <formula>IF(LEFT($AC64,9)="Efectuată",1,0)</formula>
    </cfRule>
  </conditionalFormatting>
  <conditionalFormatting sqref="A65:A77">
    <cfRule type="expression" dxfId="276" priority="279">
      <formula>IF(LEFT($AC65,9)="Efectuată",1,0)</formula>
    </cfRule>
  </conditionalFormatting>
  <conditionalFormatting sqref="AR65:AZ77 BF65:BP77">
    <cfRule type="expression" dxfId="275" priority="278">
      <formula>_xlfn.ISFORMULA(AR65)</formula>
    </cfRule>
  </conditionalFormatting>
  <conditionalFormatting sqref="AR65:AR77 AX65:AX77 AU65:AU77 BF65:BF77 BI65:BI77 BL65:BL77">
    <cfRule type="containsText" dxfId="274" priority="277" operator="containsText" text="Afectat sau NU?">
      <formula>NOT(ISERROR(SEARCH("Afectat sau NU?",AR65)))</formula>
    </cfRule>
  </conditionalFormatting>
  <conditionalFormatting sqref="B65:B77 F65:G77 U65:V77 N65:O77 X65:AA77 AC65:AD77">
    <cfRule type="expression" dxfId="273" priority="276">
      <formula>IF(LEFT($AC65,9)="Efectuată",1,0)</formula>
    </cfRule>
  </conditionalFormatting>
  <conditionalFormatting sqref="BA65:BA77">
    <cfRule type="expression" dxfId="272" priority="275">
      <formula>IF(AND(ISNUMBER($AX65),$AX65&gt;24),1,0)</formula>
    </cfRule>
  </conditionalFormatting>
  <conditionalFormatting sqref="C65:D77">
    <cfRule type="expression" dxfId="271" priority="274">
      <formula>IF(LEFT($AC65,9)="Efectuată",1,0)</formula>
    </cfRule>
  </conditionalFormatting>
  <conditionalFormatting sqref="T65:T77">
    <cfRule type="expression" dxfId="270" priority="273">
      <formula>IF(LEFT($AC65,9)="Efectuată",1,0)</formula>
    </cfRule>
  </conditionalFormatting>
  <conditionalFormatting sqref="E65:E77">
    <cfRule type="expression" dxfId="269" priority="272">
      <formula>IF(LEFT($AC65,9)="Efectuată",1,0)</formula>
    </cfRule>
  </conditionalFormatting>
  <conditionalFormatting sqref="H65:M77">
    <cfRule type="expression" dxfId="268" priority="271">
      <formula>IF(LEFT($AC65,9)="Efectuată",1,0)</formula>
    </cfRule>
  </conditionalFormatting>
  <conditionalFormatting sqref="P65:S77">
    <cfRule type="expression" dxfId="267" priority="270">
      <formula>IF(LEFT($AC65,9)="Efectuată",1,0)</formula>
    </cfRule>
  </conditionalFormatting>
  <conditionalFormatting sqref="AB65:AB77">
    <cfRule type="expression" dxfId="266" priority="269">
      <formula>IF(LEFT($AC65,9)="Efectuată",1,0)</formula>
    </cfRule>
  </conditionalFormatting>
  <conditionalFormatting sqref="W65:W77">
    <cfRule type="expression" dxfId="265" priority="268">
      <formula>IF(LEFT($AC65,9)="Efectuată",1,0)</formula>
    </cfRule>
  </conditionalFormatting>
  <conditionalFormatting sqref="A78:A88">
    <cfRule type="expression" dxfId="264" priority="267">
      <formula>IF(LEFT($AC78,9)="Efectuată",1,0)</formula>
    </cfRule>
  </conditionalFormatting>
  <conditionalFormatting sqref="AR78:AZ88 BF78:BP88">
    <cfRule type="expression" dxfId="263" priority="266">
      <formula>_xlfn.ISFORMULA(AR78)</formula>
    </cfRule>
  </conditionalFormatting>
  <conditionalFormatting sqref="AR78:AR88 AX78:AX88 AU78:AU88 BF78:BF88 BI78:BI88 BL78:BL88">
    <cfRule type="containsText" dxfId="262" priority="265" operator="containsText" text="Afectat sau NU?">
      <formula>NOT(ISERROR(SEARCH("Afectat sau NU?",AR78)))</formula>
    </cfRule>
  </conditionalFormatting>
  <conditionalFormatting sqref="B78:B88 F78:G88 U78:V88 N78:O88 X78:AA88 AC78:AD88">
    <cfRule type="expression" dxfId="261" priority="264">
      <formula>IF(LEFT($AC78,9)="Efectuată",1,0)</formula>
    </cfRule>
  </conditionalFormatting>
  <conditionalFormatting sqref="BA78:BA88">
    <cfRule type="expression" dxfId="260" priority="263">
      <formula>IF(AND(ISNUMBER($AX78),$AX78&gt;24),1,0)</formula>
    </cfRule>
  </conditionalFormatting>
  <conditionalFormatting sqref="C78:D88">
    <cfRule type="expression" dxfId="259" priority="262">
      <formula>IF(LEFT($AC78,9)="Efectuată",1,0)</formula>
    </cfRule>
  </conditionalFormatting>
  <conditionalFormatting sqref="T78:T88">
    <cfRule type="expression" dxfId="258" priority="261">
      <formula>IF(LEFT($AC78,9)="Efectuată",1,0)</formula>
    </cfRule>
  </conditionalFormatting>
  <conditionalFormatting sqref="E78:E88">
    <cfRule type="expression" dxfId="257" priority="260">
      <formula>IF(LEFT($AC78,9)="Efectuată",1,0)</formula>
    </cfRule>
  </conditionalFormatting>
  <conditionalFormatting sqref="H78:M88">
    <cfRule type="expression" dxfId="256" priority="259">
      <formula>IF(LEFT($AC78,9)="Efectuată",1,0)</formula>
    </cfRule>
  </conditionalFormatting>
  <conditionalFormatting sqref="P78:S88">
    <cfRule type="expression" dxfId="255" priority="258">
      <formula>IF(LEFT($AC78,9)="Efectuată",1,0)</formula>
    </cfRule>
  </conditionalFormatting>
  <conditionalFormatting sqref="AB78:AB88">
    <cfRule type="expression" dxfId="254" priority="257">
      <formula>IF(LEFT($AC78,9)="Efectuată",1,0)</formula>
    </cfRule>
  </conditionalFormatting>
  <conditionalFormatting sqref="W78:W88">
    <cfRule type="expression" dxfId="253" priority="256">
      <formula>IF(LEFT($AC78,9)="Efectuată",1,0)</formula>
    </cfRule>
  </conditionalFormatting>
  <conditionalFormatting sqref="A89">
    <cfRule type="expression" dxfId="252" priority="255">
      <formula>IF(LEFT($AC89,9)="Efectuată",1,0)</formula>
    </cfRule>
  </conditionalFormatting>
  <conditionalFormatting sqref="AR89:AZ89 BF89:BP89">
    <cfRule type="expression" dxfId="251" priority="254">
      <formula>_xlfn.ISFORMULA(AR89)</formula>
    </cfRule>
  </conditionalFormatting>
  <conditionalFormatting sqref="AR89 AX89 AU89 BF89 BI89 BL89">
    <cfRule type="containsText" dxfId="250" priority="253" operator="containsText" text="Afectat sau NU?">
      <formula>NOT(ISERROR(SEARCH("Afectat sau NU?",AR89)))</formula>
    </cfRule>
  </conditionalFormatting>
  <conditionalFormatting sqref="B89 F89:G89 U89:V89 N89:O89 X89:AA89 AC89:AD89">
    <cfRule type="expression" dxfId="249" priority="252">
      <formula>IF(LEFT($AC89,9)="Efectuată",1,0)</formula>
    </cfRule>
  </conditionalFormatting>
  <conditionalFormatting sqref="BA89">
    <cfRule type="expression" dxfId="248" priority="251">
      <formula>IF(AND(ISNUMBER($AX89),$AX89&gt;24),1,0)</formula>
    </cfRule>
  </conditionalFormatting>
  <conditionalFormatting sqref="C89:D89">
    <cfRule type="expression" dxfId="247" priority="250">
      <formula>IF(LEFT($AC89,9)="Efectuată",1,0)</formula>
    </cfRule>
  </conditionalFormatting>
  <conditionalFormatting sqref="T89">
    <cfRule type="expression" dxfId="246" priority="249">
      <formula>IF(LEFT($AC89,9)="Efectuată",1,0)</formula>
    </cfRule>
  </conditionalFormatting>
  <conditionalFormatting sqref="E89">
    <cfRule type="expression" dxfId="245" priority="248">
      <formula>IF(LEFT($AC89,9)="Efectuată",1,0)</formula>
    </cfRule>
  </conditionalFormatting>
  <conditionalFormatting sqref="H89:M89">
    <cfRule type="expression" dxfId="244" priority="247">
      <formula>IF(LEFT($AC89,9)="Efectuată",1,0)</formula>
    </cfRule>
  </conditionalFormatting>
  <conditionalFormatting sqref="P89:S89">
    <cfRule type="expression" dxfId="243" priority="246">
      <formula>IF(LEFT($AC89,9)="Efectuată",1,0)</formula>
    </cfRule>
  </conditionalFormatting>
  <conditionalFormatting sqref="W89">
    <cfRule type="expression" dxfId="242" priority="245">
      <formula>IF(LEFT($AC89,9)="Efectuată",1,0)</formula>
    </cfRule>
  </conditionalFormatting>
  <conditionalFormatting sqref="AB89">
    <cfRule type="expression" dxfId="241" priority="244">
      <formula>IF(LEFT($AC89,9)="Efectuată",1,0)</formula>
    </cfRule>
  </conditionalFormatting>
  <conditionalFormatting sqref="A90">
    <cfRule type="expression" dxfId="240" priority="243">
      <formula>IF(LEFT($AC90,9)="Efectuată",1,0)</formula>
    </cfRule>
  </conditionalFormatting>
  <conditionalFormatting sqref="AR90:AZ90 BF90:BP90">
    <cfRule type="expression" dxfId="239" priority="242">
      <formula>_xlfn.ISFORMULA(AR90)</formula>
    </cfRule>
  </conditionalFormatting>
  <conditionalFormatting sqref="AR90 AX90 AU90 BF90 BI90 BL90">
    <cfRule type="containsText" dxfId="238" priority="241" operator="containsText" text="Afectat sau NU?">
      <formula>NOT(ISERROR(SEARCH("Afectat sau NU?",AR90)))</formula>
    </cfRule>
  </conditionalFormatting>
  <conditionalFormatting sqref="B90 F90:G90 U90:V90 N90:O90 X90:AA90 AC90:AD90">
    <cfRule type="expression" dxfId="237" priority="240">
      <formula>IF(LEFT($AC90,9)="Efectuată",1,0)</formula>
    </cfRule>
  </conditionalFormatting>
  <conditionalFormatting sqref="BA90">
    <cfRule type="expression" dxfId="236" priority="239">
      <formula>IF(AND(ISNUMBER($AX90),$AX90&gt;24),1,0)</formula>
    </cfRule>
  </conditionalFormatting>
  <conditionalFormatting sqref="C90:D90">
    <cfRule type="expression" dxfId="235" priority="238">
      <formula>IF(LEFT($AC90,9)="Efectuată",1,0)</formula>
    </cfRule>
  </conditionalFormatting>
  <conditionalFormatting sqref="T90">
    <cfRule type="expression" dxfId="234" priority="237">
      <formula>IF(LEFT($AC90,9)="Efectuată",1,0)</formula>
    </cfRule>
  </conditionalFormatting>
  <conditionalFormatting sqref="E90">
    <cfRule type="expression" dxfId="233" priority="236">
      <formula>IF(LEFT($AC90,9)="Efectuată",1,0)</formula>
    </cfRule>
  </conditionalFormatting>
  <conditionalFormatting sqref="H90:M90">
    <cfRule type="expression" dxfId="232" priority="235">
      <formula>IF(LEFT($AC90,9)="Efectuată",1,0)</formula>
    </cfRule>
  </conditionalFormatting>
  <conditionalFormatting sqref="P90:S90">
    <cfRule type="expression" dxfId="231" priority="234">
      <formula>IF(LEFT($AC90,9)="Efectuată",1,0)</formula>
    </cfRule>
  </conditionalFormatting>
  <conditionalFormatting sqref="AB90">
    <cfRule type="expression" dxfId="230" priority="232">
      <formula>IF(LEFT($AC90,9)="Efectuată",1,0)</formula>
    </cfRule>
  </conditionalFormatting>
  <conditionalFormatting sqref="W90">
    <cfRule type="expression" dxfId="229" priority="231">
      <formula>IF(LEFT($AC90,9)="Efectuată",1,0)</formula>
    </cfRule>
  </conditionalFormatting>
  <conditionalFormatting sqref="A91:A93">
    <cfRule type="expression" dxfId="228" priority="230">
      <formula>IF(LEFT($AC91,9)="Efectuată",1,0)</formula>
    </cfRule>
  </conditionalFormatting>
  <conditionalFormatting sqref="AR91:AZ93 BF91:BP93">
    <cfRule type="expression" dxfId="227" priority="229">
      <formula>_xlfn.ISFORMULA(AR91)</formula>
    </cfRule>
  </conditionalFormatting>
  <conditionalFormatting sqref="AR91:AR93 AX91:AX93 AU91:AU93 BF91:BF93 BI91:BI93 BL91:BL93">
    <cfRule type="containsText" dxfId="226" priority="228" operator="containsText" text="Afectat sau NU?">
      <formula>NOT(ISERROR(SEARCH("Afectat sau NU?",AR91)))</formula>
    </cfRule>
  </conditionalFormatting>
  <conditionalFormatting sqref="B91:B93 F91:G93 U91:V93 N91:O93 X91:AA93 AC91:AD93">
    <cfRule type="expression" dxfId="225" priority="227">
      <formula>IF(LEFT($AC91,9)="Efectuată",1,0)</formula>
    </cfRule>
  </conditionalFormatting>
  <conditionalFormatting sqref="BA91:BA93">
    <cfRule type="expression" dxfId="224" priority="226">
      <formula>IF(AND(ISNUMBER($AX91),$AX91&gt;24),1,0)</formula>
    </cfRule>
  </conditionalFormatting>
  <conditionalFormatting sqref="C91:D93">
    <cfRule type="expression" dxfId="223" priority="225">
      <formula>IF(LEFT($AC91,9)="Efectuată",1,0)</formula>
    </cfRule>
  </conditionalFormatting>
  <conditionalFormatting sqref="T91:T93">
    <cfRule type="expression" dxfId="222" priority="224">
      <formula>IF(LEFT($AC91,9)="Efectuată",1,0)</formula>
    </cfRule>
  </conditionalFormatting>
  <conditionalFormatting sqref="E91:E93">
    <cfRule type="expression" dxfId="221" priority="223">
      <formula>IF(LEFT($AC91,9)="Efectuată",1,0)</formula>
    </cfRule>
  </conditionalFormatting>
  <conditionalFormatting sqref="H91:M93">
    <cfRule type="expression" dxfId="220" priority="222">
      <formula>IF(LEFT($AC91,9)="Efectuată",1,0)</formula>
    </cfRule>
  </conditionalFormatting>
  <conditionalFormatting sqref="P91:S93">
    <cfRule type="expression" dxfId="219" priority="221">
      <formula>IF(LEFT($AC91,9)="Efectuată",1,0)</formula>
    </cfRule>
  </conditionalFormatting>
  <conditionalFormatting sqref="AB91:AB93">
    <cfRule type="expression" dxfId="218" priority="220">
      <formula>IF(LEFT($AC91,9)="Efectuată",1,0)</formula>
    </cfRule>
  </conditionalFormatting>
  <conditionalFormatting sqref="W91:W93">
    <cfRule type="expression" dxfId="217" priority="219">
      <formula>IF(LEFT($AC91,9)="Efectuată",1,0)</formula>
    </cfRule>
  </conditionalFormatting>
  <conditionalFormatting sqref="A94">
    <cfRule type="expression" dxfId="216" priority="218">
      <formula>IF(LEFT($AC94,9)="Efectuată",1,0)</formula>
    </cfRule>
  </conditionalFormatting>
  <conditionalFormatting sqref="AR94:AZ94 BF94:BP94">
    <cfRule type="expression" dxfId="215" priority="217">
      <formula>_xlfn.ISFORMULA(AR94)</formula>
    </cfRule>
  </conditionalFormatting>
  <conditionalFormatting sqref="AR94 AX94 AU94 BF94 BI94 BL94">
    <cfRule type="containsText" dxfId="214" priority="216" operator="containsText" text="Afectat sau NU?">
      <formula>NOT(ISERROR(SEARCH("Afectat sau NU?",AR94)))</formula>
    </cfRule>
  </conditionalFormatting>
  <conditionalFormatting sqref="B94 F94:G94 U94:V94 N94:O94 X94:AA94 AC94:AD94">
    <cfRule type="expression" dxfId="213" priority="215">
      <formula>IF(LEFT($AC94,9)="Efectuată",1,0)</formula>
    </cfRule>
  </conditionalFormatting>
  <conditionalFormatting sqref="BA94">
    <cfRule type="expression" dxfId="212" priority="214">
      <formula>IF(AND(ISNUMBER($AX94),$AX94&gt;24),1,0)</formula>
    </cfRule>
  </conditionalFormatting>
  <conditionalFormatting sqref="C94:D94">
    <cfRule type="expression" dxfId="211" priority="213">
      <formula>IF(LEFT($AC94,9)="Efectuată",1,0)</formula>
    </cfRule>
  </conditionalFormatting>
  <conditionalFormatting sqref="T94">
    <cfRule type="expression" dxfId="210" priority="212">
      <formula>IF(LEFT($AC94,9)="Efectuată",1,0)</formula>
    </cfRule>
  </conditionalFormatting>
  <conditionalFormatting sqref="E94">
    <cfRule type="expression" dxfId="209" priority="211">
      <formula>IF(LEFT($AC94,9)="Efectuată",1,0)</formula>
    </cfRule>
  </conditionalFormatting>
  <conditionalFormatting sqref="H94:M94">
    <cfRule type="expression" dxfId="208" priority="210">
      <formula>IF(LEFT($AC94,9)="Efectuată",1,0)</formula>
    </cfRule>
  </conditionalFormatting>
  <conditionalFormatting sqref="P94:S94">
    <cfRule type="expression" dxfId="207" priority="209">
      <formula>IF(LEFT($AC94,9)="Efectuată",1,0)</formula>
    </cfRule>
  </conditionalFormatting>
  <conditionalFormatting sqref="W94">
    <cfRule type="expression" dxfId="206" priority="208">
      <formula>IF(LEFT($AC94,9)="Efectuată",1,0)</formula>
    </cfRule>
  </conditionalFormatting>
  <conditionalFormatting sqref="AB94">
    <cfRule type="expression" dxfId="205" priority="207">
      <formula>IF(LEFT($AC94,9)="Efectuată",1,0)</formula>
    </cfRule>
  </conditionalFormatting>
  <conditionalFormatting sqref="A95:A96">
    <cfRule type="expression" dxfId="204" priority="206">
      <formula>IF(LEFT($AC95,9)="Efectuată",1,0)</formula>
    </cfRule>
  </conditionalFormatting>
  <conditionalFormatting sqref="AR95:AZ96 BF95:BP96">
    <cfRule type="expression" dxfId="203" priority="205">
      <formula>_xlfn.ISFORMULA(AR95)</formula>
    </cfRule>
  </conditionalFormatting>
  <conditionalFormatting sqref="AR95:AR96 AX95:AX96 AU95:AU96 BF95:BF96 BI95:BI96 BL95:BL96">
    <cfRule type="containsText" dxfId="202" priority="204" operator="containsText" text="Afectat sau NU?">
      <formula>NOT(ISERROR(SEARCH("Afectat sau NU?",AR95)))</formula>
    </cfRule>
  </conditionalFormatting>
  <conditionalFormatting sqref="F95:G96 U95:V96 N95:O96 X95:AA96 AC95:AD96">
    <cfRule type="expression" dxfId="201" priority="203">
      <formula>IF(LEFT($AC95,9)="Efectuată",1,0)</formula>
    </cfRule>
  </conditionalFormatting>
  <conditionalFormatting sqref="BA95:BA96">
    <cfRule type="expression" dxfId="200" priority="202">
      <formula>IF(AND(ISNUMBER($AX95),$AX95&gt;24),1,0)</formula>
    </cfRule>
  </conditionalFormatting>
  <conditionalFormatting sqref="C95:D96">
    <cfRule type="expression" dxfId="199" priority="201">
      <formula>IF(LEFT($AC95,9)="Efectuată",1,0)</formula>
    </cfRule>
  </conditionalFormatting>
  <conditionalFormatting sqref="T95:T96">
    <cfRule type="expression" dxfId="198" priority="200">
      <formula>IF(LEFT($AC95,9)="Efectuată",1,0)</formula>
    </cfRule>
  </conditionalFormatting>
  <conditionalFormatting sqref="E95:E96">
    <cfRule type="expression" dxfId="197" priority="199">
      <formula>IF(LEFT($AC95,9)="Efectuată",1,0)</formula>
    </cfRule>
  </conditionalFormatting>
  <conditionalFormatting sqref="H95:M96">
    <cfRule type="expression" dxfId="196" priority="198">
      <formula>IF(LEFT($AC95,9)="Efectuată",1,0)</formula>
    </cfRule>
  </conditionalFormatting>
  <conditionalFormatting sqref="P95:S96">
    <cfRule type="expression" dxfId="195" priority="197">
      <formula>IF(LEFT($AC95,9)="Efectuată",1,0)</formula>
    </cfRule>
  </conditionalFormatting>
  <conditionalFormatting sqref="W95:W96">
    <cfRule type="expression" dxfId="194" priority="196">
      <formula>IF(LEFT($AC95,9)="Efectuată",1,0)</formula>
    </cfRule>
  </conditionalFormatting>
  <conditionalFormatting sqref="AB95:AB96">
    <cfRule type="expression" dxfId="193" priority="195">
      <formula>IF(LEFT($AC95,9)="Efectuată",1,0)</formula>
    </cfRule>
  </conditionalFormatting>
  <conditionalFormatting sqref="B95:B96">
    <cfRule type="expression" dxfId="192" priority="194">
      <formula>IF(LEFT($AC95,9)="Efectuată",1,0)</formula>
    </cfRule>
  </conditionalFormatting>
  <conditionalFormatting sqref="A97">
    <cfRule type="expression" dxfId="191" priority="193">
      <formula>IF(LEFT($AC97,9)="Efectuată",1,0)</formula>
    </cfRule>
  </conditionalFormatting>
  <conditionalFormatting sqref="AR97:AZ97 BF97:BP97">
    <cfRule type="expression" dxfId="190" priority="192">
      <formula>_xlfn.ISFORMULA(AR97)</formula>
    </cfRule>
  </conditionalFormatting>
  <conditionalFormatting sqref="AR97 AX97 AU97 BF97 BI97 BL97">
    <cfRule type="containsText" dxfId="189" priority="191" operator="containsText" text="Afectat sau NU?">
      <formula>NOT(ISERROR(SEARCH("Afectat sau NU?",AR97)))</formula>
    </cfRule>
  </conditionalFormatting>
  <conditionalFormatting sqref="F97:G97 U97:V97 N97:O97 X97:AA97 AC97:AD97">
    <cfRule type="expression" dxfId="188" priority="190">
      <formula>IF(LEFT($AC97,9)="Efectuată",1,0)</formula>
    </cfRule>
  </conditionalFormatting>
  <conditionalFormatting sqref="BA97">
    <cfRule type="expression" dxfId="187" priority="189">
      <formula>IF(AND(ISNUMBER($AX97),$AX97&gt;24),1,0)</formula>
    </cfRule>
  </conditionalFormatting>
  <conditionalFormatting sqref="C97:D97">
    <cfRule type="expression" dxfId="186" priority="188">
      <formula>IF(LEFT($AC97,9)="Efectuată",1,0)</formula>
    </cfRule>
  </conditionalFormatting>
  <conditionalFormatting sqref="T97">
    <cfRule type="expression" dxfId="185" priority="187">
      <formula>IF(LEFT($AC97,9)="Efectuată",1,0)</formula>
    </cfRule>
  </conditionalFormatting>
  <conditionalFormatting sqref="E97">
    <cfRule type="expression" dxfId="184" priority="186">
      <formula>IF(LEFT($AC97,9)="Efectuată",1,0)</formula>
    </cfRule>
  </conditionalFormatting>
  <conditionalFormatting sqref="H97:M97">
    <cfRule type="expression" dxfId="183" priority="185">
      <formula>IF(LEFT($AC97,9)="Efectuată",1,0)</formula>
    </cfRule>
  </conditionalFormatting>
  <conditionalFormatting sqref="P97:S97">
    <cfRule type="expression" dxfId="182" priority="184">
      <formula>IF(LEFT($AC97,9)="Efectuată",1,0)</formula>
    </cfRule>
  </conditionalFormatting>
  <conditionalFormatting sqref="W97">
    <cfRule type="expression" dxfId="181" priority="183">
      <formula>IF(LEFT($AC97,9)="Efectuată",1,0)</formula>
    </cfRule>
  </conditionalFormatting>
  <conditionalFormatting sqref="AB97">
    <cfRule type="expression" dxfId="180" priority="182">
      <formula>IF(LEFT($AC97,9)="Efectuată",1,0)</formula>
    </cfRule>
  </conditionalFormatting>
  <conditionalFormatting sqref="B97">
    <cfRule type="expression" dxfId="179" priority="181">
      <formula>IF(LEFT($AC97,9)="Efectuată",1,0)</formula>
    </cfRule>
  </conditionalFormatting>
  <conditionalFormatting sqref="A98">
    <cfRule type="expression" dxfId="178" priority="180">
      <formula>IF(LEFT($AC98,9)="Efectuată",1,0)</formula>
    </cfRule>
  </conditionalFormatting>
  <conditionalFormatting sqref="AR98:AZ98 BF98:BP98">
    <cfRule type="expression" dxfId="177" priority="179">
      <formula>_xlfn.ISFORMULA(AR98)</formula>
    </cfRule>
  </conditionalFormatting>
  <conditionalFormatting sqref="AR98 AX98 AU98 BF98 BI98 BL98">
    <cfRule type="containsText" dxfId="176" priority="178" operator="containsText" text="Afectat sau NU?">
      <formula>NOT(ISERROR(SEARCH("Afectat sau NU?",AR98)))</formula>
    </cfRule>
  </conditionalFormatting>
  <conditionalFormatting sqref="F98:G98 U98:V98 N98:O98 X98:AA98 AC98:AD98">
    <cfRule type="expression" dxfId="175" priority="177">
      <formula>IF(LEFT($AC98,9)="Efectuată",1,0)</formula>
    </cfRule>
  </conditionalFormatting>
  <conditionalFormatting sqref="BA98">
    <cfRule type="expression" dxfId="174" priority="176">
      <formula>IF(AND(ISNUMBER($AX98),$AX98&gt;24),1,0)</formula>
    </cfRule>
  </conditionalFormatting>
  <conditionalFormatting sqref="C98:D98">
    <cfRule type="expression" dxfId="173" priority="175">
      <formula>IF(LEFT($AC98,9)="Efectuată",1,0)</formula>
    </cfRule>
  </conditionalFormatting>
  <conditionalFormatting sqref="T98">
    <cfRule type="expression" dxfId="172" priority="174">
      <formula>IF(LEFT($AC98,9)="Efectuată",1,0)</formula>
    </cfRule>
  </conditionalFormatting>
  <conditionalFormatting sqref="E98">
    <cfRule type="expression" dxfId="171" priority="173">
      <formula>IF(LEFT($AC98,9)="Efectuată",1,0)</formula>
    </cfRule>
  </conditionalFormatting>
  <conditionalFormatting sqref="H98:M98">
    <cfRule type="expression" dxfId="170" priority="172">
      <formula>IF(LEFT($AC98,9)="Efectuată",1,0)</formula>
    </cfRule>
  </conditionalFormatting>
  <conditionalFormatting sqref="P98:S98">
    <cfRule type="expression" dxfId="169" priority="171">
      <formula>IF(LEFT($AC98,9)="Efectuată",1,0)</formula>
    </cfRule>
  </conditionalFormatting>
  <conditionalFormatting sqref="W98">
    <cfRule type="expression" dxfId="168" priority="170">
      <formula>IF(LEFT($AC98,9)="Efectuată",1,0)</formula>
    </cfRule>
  </conditionalFormatting>
  <conditionalFormatting sqref="AB98">
    <cfRule type="expression" dxfId="167" priority="169">
      <formula>IF(LEFT($AC98,9)="Efectuată",1,0)</formula>
    </cfRule>
  </conditionalFormatting>
  <conditionalFormatting sqref="B98">
    <cfRule type="expression" dxfId="166" priority="168">
      <formula>IF(LEFT($AC98,9)="Efectuată",1,0)</formula>
    </cfRule>
  </conditionalFormatting>
  <conditionalFormatting sqref="A99:A100">
    <cfRule type="expression" dxfId="165" priority="167">
      <formula>IF(LEFT($AC99,9)="Efectuată",1,0)</formula>
    </cfRule>
  </conditionalFormatting>
  <conditionalFormatting sqref="AR99:AZ99 BF99:BP99">
    <cfRule type="expression" dxfId="164" priority="166">
      <formula>_xlfn.ISFORMULA(AR99)</formula>
    </cfRule>
  </conditionalFormatting>
  <conditionalFormatting sqref="AR99 AX99 AU99 BF99 BI99 BL99">
    <cfRule type="containsText" dxfId="163" priority="165" operator="containsText" text="Afectat sau NU?">
      <formula>NOT(ISERROR(SEARCH("Afectat sau NU?",AR99)))</formula>
    </cfRule>
  </conditionalFormatting>
  <conditionalFormatting sqref="B99 F99:G99 U99:V99 N99:O99 X99:AA99 AC99:AD99">
    <cfRule type="expression" dxfId="162" priority="164">
      <formula>IF(LEFT($AC99,9)="Efectuată",1,0)</formula>
    </cfRule>
  </conditionalFormatting>
  <conditionalFormatting sqref="BA99">
    <cfRule type="expression" dxfId="161" priority="163">
      <formula>IF(AND(ISNUMBER($AX99),$AX99&gt;24),1,0)</formula>
    </cfRule>
  </conditionalFormatting>
  <conditionalFormatting sqref="C99:D99">
    <cfRule type="expression" dxfId="160" priority="162">
      <formula>IF(LEFT($AC99,9)="Efectuată",1,0)</formula>
    </cfRule>
  </conditionalFormatting>
  <conditionalFormatting sqref="T99">
    <cfRule type="expression" dxfId="159" priority="161">
      <formula>IF(LEFT($AC99,9)="Efectuată",1,0)</formula>
    </cfRule>
  </conditionalFormatting>
  <conditionalFormatting sqref="E99">
    <cfRule type="expression" dxfId="158" priority="160">
      <formula>IF(LEFT($AC99,9)="Efectuată",1,0)</formula>
    </cfRule>
  </conditionalFormatting>
  <conditionalFormatting sqref="H99:M99">
    <cfRule type="expression" dxfId="157" priority="159">
      <formula>IF(LEFT($AC99,9)="Efectuată",1,0)</formula>
    </cfRule>
  </conditionalFormatting>
  <conditionalFormatting sqref="P99:S99">
    <cfRule type="expression" dxfId="156" priority="158">
      <formula>IF(LEFT($AC99,9)="Efectuată",1,0)</formula>
    </cfRule>
  </conditionalFormatting>
  <conditionalFormatting sqref="W99">
    <cfRule type="expression" dxfId="155" priority="157">
      <formula>IF(LEFT($AC99,9)="Efectuată",1,0)</formula>
    </cfRule>
  </conditionalFormatting>
  <conditionalFormatting sqref="AB99">
    <cfRule type="expression" dxfId="154" priority="156">
      <formula>IF(LEFT($AC99,9)="Efectuată",1,0)</formula>
    </cfRule>
  </conditionalFormatting>
  <conditionalFormatting sqref="AR100:AZ100 BF100:BP100">
    <cfRule type="expression" dxfId="153" priority="155">
      <formula>_xlfn.ISFORMULA(AR100)</formula>
    </cfRule>
  </conditionalFormatting>
  <conditionalFormatting sqref="AR100 AX100 AU100 BF100 BI100 BL100">
    <cfRule type="containsText" dxfId="152" priority="154" operator="containsText" text="Afectat sau NU?">
      <formula>NOT(ISERROR(SEARCH("Afectat sau NU?",AR100)))</formula>
    </cfRule>
  </conditionalFormatting>
  <conditionalFormatting sqref="B100 F100:G100 U100:V100 N100:O100 X100:AA100 AC100:AD100">
    <cfRule type="expression" dxfId="151" priority="153">
      <formula>IF(LEFT($AC100,9)="Efectuată",1,0)</formula>
    </cfRule>
  </conditionalFormatting>
  <conditionalFormatting sqref="BA100">
    <cfRule type="expression" dxfId="150" priority="152">
      <formula>IF(AND(ISNUMBER($AX100),$AX100&gt;24),1,0)</formula>
    </cfRule>
  </conditionalFormatting>
  <conditionalFormatting sqref="C100">
    <cfRule type="expression" dxfId="149" priority="151">
      <formula>IF(LEFT($AC100,9)="Efectuată",1,0)</formula>
    </cfRule>
  </conditionalFormatting>
  <conditionalFormatting sqref="T100">
    <cfRule type="expression" dxfId="148" priority="150">
      <formula>IF(LEFT($AC100,9)="Efectuată",1,0)</formula>
    </cfRule>
  </conditionalFormatting>
  <conditionalFormatting sqref="E100">
    <cfRule type="expression" dxfId="147" priority="149">
      <formula>IF(LEFT($AC100,9)="Efectuată",1,0)</formula>
    </cfRule>
  </conditionalFormatting>
  <conditionalFormatting sqref="H100:M100">
    <cfRule type="expression" dxfId="146" priority="148">
      <formula>IF(LEFT($AC100,9)="Efectuată",1,0)</formula>
    </cfRule>
  </conditionalFormatting>
  <conditionalFormatting sqref="P100:S100">
    <cfRule type="expression" dxfId="145" priority="147">
      <formula>IF(LEFT($AC100,9)="Efectuată",1,0)</formula>
    </cfRule>
  </conditionalFormatting>
  <conditionalFormatting sqref="AB100">
    <cfRule type="expression" dxfId="144" priority="146">
      <formula>IF(LEFT($AC100,9)="Efectuată",1,0)</formula>
    </cfRule>
  </conditionalFormatting>
  <conditionalFormatting sqref="W100">
    <cfRule type="expression" dxfId="143" priority="145">
      <formula>IF(LEFT($AC100,9)="Efectuată",1,0)</formula>
    </cfRule>
  </conditionalFormatting>
  <conditionalFormatting sqref="D100">
    <cfRule type="expression" dxfId="142" priority="144">
      <formula>IF(LEFT($AC100,9)="Efectuată",1,0)</formula>
    </cfRule>
  </conditionalFormatting>
  <conditionalFormatting sqref="A101">
    <cfRule type="expression" dxfId="141" priority="143">
      <formula>IF(LEFT($AC101,9)="Efectuată",1,0)</formula>
    </cfRule>
  </conditionalFormatting>
  <conditionalFormatting sqref="AR101:AZ101 BF101:BP101">
    <cfRule type="expression" dxfId="140" priority="142">
      <formula>_xlfn.ISFORMULA(AR101)</formula>
    </cfRule>
  </conditionalFormatting>
  <conditionalFormatting sqref="AR101 AX101 AU101 BF101 BI101 BL101">
    <cfRule type="containsText" dxfId="139" priority="141" operator="containsText" text="Afectat sau NU?">
      <formula>NOT(ISERROR(SEARCH("Afectat sau NU?",AR101)))</formula>
    </cfRule>
  </conditionalFormatting>
  <conditionalFormatting sqref="F101:G101 V101 N101:O101 X101:AA101 AC101:AD101">
    <cfRule type="expression" dxfId="138" priority="140">
      <formula>IF(LEFT($AC101,9)="Efectuată",1,0)</formula>
    </cfRule>
  </conditionalFormatting>
  <conditionalFormatting sqref="BA101">
    <cfRule type="expression" dxfId="137" priority="139">
      <formula>IF(AND(ISNUMBER($AX101),$AX101&gt;24),1,0)</formula>
    </cfRule>
  </conditionalFormatting>
  <conditionalFormatting sqref="C101:D101">
    <cfRule type="expression" dxfId="136" priority="138">
      <formula>IF(LEFT($AC101,9)="Efectuată",1,0)</formula>
    </cfRule>
  </conditionalFormatting>
  <conditionalFormatting sqref="T101">
    <cfRule type="expression" dxfId="135" priority="137">
      <formula>IF(LEFT($AC101,9)="Efectuată",1,0)</formula>
    </cfRule>
  </conditionalFormatting>
  <conditionalFormatting sqref="E101">
    <cfRule type="expression" dxfId="134" priority="136">
      <formula>IF(LEFT($AC101,9)="Efectuată",1,0)</formula>
    </cfRule>
  </conditionalFormatting>
  <conditionalFormatting sqref="H101:M101">
    <cfRule type="expression" dxfId="133" priority="135">
      <formula>IF(LEFT($AC101,9)="Efectuată",1,0)</formula>
    </cfRule>
  </conditionalFormatting>
  <conditionalFormatting sqref="P101:S101">
    <cfRule type="expression" dxfId="132" priority="134">
      <formula>IF(LEFT($AC101,9)="Efectuată",1,0)</formula>
    </cfRule>
  </conditionalFormatting>
  <conditionalFormatting sqref="W101">
    <cfRule type="expression" dxfId="131" priority="133">
      <formula>IF(LEFT($AC101,9)="Efectuată",1,0)</formula>
    </cfRule>
  </conditionalFormatting>
  <conditionalFormatting sqref="AB101">
    <cfRule type="expression" dxfId="130" priority="132">
      <formula>IF(LEFT($AC101,9)="Efectuată",1,0)</formula>
    </cfRule>
  </conditionalFormatting>
  <conditionalFormatting sqref="B101">
    <cfRule type="expression" dxfId="129" priority="131">
      <formula>IF(LEFT($AC101,9)="Efectuată",1,0)</formula>
    </cfRule>
  </conditionalFormatting>
  <conditionalFormatting sqref="U101">
    <cfRule type="expression" dxfId="128" priority="130">
      <formula>IF(LEFT($AC101,9)="Efectuată",1,0)</formula>
    </cfRule>
  </conditionalFormatting>
  <conditionalFormatting sqref="A102">
    <cfRule type="expression" dxfId="127" priority="129">
      <formula>IF(LEFT($AC102,9)="Efectuată",1,0)</formula>
    </cfRule>
  </conditionalFormatting>
  <conditionalFormatting sqref="AR102:AZ102 BF102:BP102">
    <cfRule type="expression" dxfId="126" priority="128">
      <formula>_xlfn.ISFORMULA(AR102)</formula>
    </cfRule>
  </conditionalFormatting>
  <conditionalFormatting sqref="AR102 AX102 AU102 BF102 BI102 BL102">
    <cfRule type="containsText" dxfId="125" priority="127" operator="containsText" text="Afectat sau NU?">
      <formula>NOT(ISERROR(SEARCH("Afectat sau NU?",AR102)))</formula>
    </cfRule>
  </conditionalFormatting>
  <conditionalFormatting sqref="F102:G102 V102 N102:O102 X102:AA102 AC102:AD102">
    <cfRule type="expression" dxfId="124" priority="126">
      <formula>IF(LEFT($AC102,9)="Efectuată",1,0)</formula>
    </cfRule>
  </conditionalFormatting>
  <conditionalFormatting sqref="BA102">
    <cfRule type="expression" dxfId="123" priority="125">
      <formula>IF(AND(ISNUMBER($AX102),$AX102&gt;24),1,0)</formula>
    </cfRule>
  </conditionalFormatting>
  <conditionalFormatting sqref="C102:D102">
    <cfRule type="expression" dxfId="122" priority="124">
      <formula>IF(LEFT($AC102,9)="Efectuată",1,0)</formula>
    </cfRule>
  </conditionalFormatting>
  <conditionalFormatting sqref="T102">
    <cfRule type="expression" dxfId="121" priority="123">
      <formula>IF(LEFT($AC102,9)="Efectuată",1,0)</formula>
    </cfRule>
  </conditionalFormatting>
  <conditionalFormatting sqref="E102">
    <cfRule type="expression" dxfId="120" priority="122">
      <formula>IF(LEFT($AC102,9)="Efectuată",1,0)</formula>
    </cfRule>
  </conditionalFormatting>
  <conditionalFormatting sqref="H102:M102">
    <cfRule type="expression" dxfId="119" priority="121">
      <formula>IF(LEFT($AC102,9)="Efectuată",1,0)</formula>
    </cfRule>
  </conditionalFormatting>
  <conditionalFormatting sqref="P102:S102">
    <cfRule type="expression" dxfId="118" priority="120">
      <formula>IF(LEFT($AC102,9)="Efectuată",1,0)</formula>
    </cfRule>
  </conditionalFormatting>
  <conditionalFormatting sqref="W102">
    <cfRule type="expression" dxfId="117" priority="119">
      <formula>IF(LEFT($AC102,9)="Efectuată",1,0)</formula>
    </cfRule>
  </conditionalFormatting>
  <conditionalFormatting sqref="AB102">
    <cfRule type="expression" dxfId="116" priority="118">
      <formula>IF(LEFT($AC102,9)="Efectuată",1,0)</formula>
    </cfRule>
  </conditionalFormatting>
  <conditionalFormatting sqref="B102">
    <cfRule type="expression" dxfId="115" priority="117">
      <formula>IF(LEFT($AC102,9)="Efectuată",1,0)</formula>
    </cfRule>
  </conditionalFormatting>
  <conditionalFormatting sqref="U102">
    <cfRule type="expression" dxfId="114" priority="116">
      <formula>IF(LEFT($AC102,9)="Efectuată",1,0)</formula>
    </cfRule>
  </conditionalFormatting>
  <conditionalFormatting sqref="A103">
    <cfRule type="expression" dxfId="113" priority="115">
      <formula>IF(LEFT($AC103,9)="Efectuată",1,0)</formula>
    </cfRule>
  </conditionalFormatting>
  <conditionalFormatting sqref="AR103:AZ103 BF103:BP103">
    <cfRule type="expression" dxfId="112" priority="114">
      <formula>_xlfn.ISFORMULA(AR103)</formula>
    </cfRule>
  </conditionalFormatting>
  <conditionalFormatting sqref="AR103 AX103 AU103 BF103 BI103 BL103">
    <cfRule type="containsText" dxfId="111" priority="113" operator="containsText" text="Afectat sau NU?">
      <formula>NOT(ISERROR(SEARCH("Afectat sau NU?",AR103)))</formula>
    </cfRule>
  </conditionalFormatting>
  <conditionalFormatting sqref="F103:G103 V103 N103:O103 X103:AA103 AC103:AD103">
    <cfRule type="expression" dxfId="110" priority="112">
      <formula>IF(LEFT($AC103,9)="Efectuată",1,0)</formula>
    </cfRule>
  </conditionalFormatting>
  <conditionalFormatting sqref="BA103">
    <cfRule type="expression" dxfId="109" priority="111">
      <formula>IF(AND(ISNUMBER($AX103),$AX103&gt;24),1,0)</formula>
    </cfRule>
  </conditionalFormatting>
  <conditionalFormatting sqref="C103:D103">
    <cfRule type="expression" dxfId="108" priority="110">
      <formula>IF(LEFT($AC103,9)="Efectuată",1,0)</formula>
    </cfRule>
  </conditionalFormatting>
  <conditionalFormatting sqref="T103">
    <cfRule type="expression" dxfId="107" priority="109">
      <formula>IF(LEFT($AC103,9)="Efectuată",1,0)</formula>
    </cfRule>
  </conditionalFormatting>
  <conditionalFormatting sqref="E103">
    <cfRule type="expression" dxfId="106" priority="108">
      <formula>IF(LEFT($AC103,9)="Efectuată",1,0)</formula>
    </cfRule>
  </conditionalFormatting>
  <conditionalFormatting sqref="H103:M103">
    <cfRule type="expression" dxfId="105" priority="107">
      <formula>IF(LEFT($AC103,9)="Efectuată",1,0)</formula>
    </cfRule>
  </conditionalFormatting>
  <conditionalFormatting sqref="P103:S103">
    <cfRule type="expression" dxfId="104" priority="106">
      <formula>IF(LEFT($AC103,9)="Efectuată",1,0)</formula>
    </cfRule>
  </conditionalFormatting>
  <conditionalFormatting sqref="W103">
    <cfRule type="expression" dxfId="103" priority="105">
      <formula>IF(LEFT($AC103,9)="Efectuată",1,0)</formula>
    </cfRule>
  </conditionalFormatting>
  <conditionalFormatting sqref="AB103">
    <cfRule type="expression" dxfId="102" priority="104">
      <formula>IF(LEFT($AC103,9)="Efectuată",1,0)</formula>
    </cfRule>
  </conditionalFormatting>
  <conditionalFormatting sqref="B103">
    <cfRule type="expression" dxfId="101" priority="103">
      <formula>IF(LEFT($AC103,9)="Efectuată",1,0)</formula>
    </cfRule>
  </conditionalFormatting>
  <conditionalFormatting sqref="U103">
    <cfRule type="expression" dxfId="100" priority="101">
      <formula>IF(LEFT($AC103,9)="Efectuată",1,0)</formula>
    </cfRule>
  </conditionalFormatting>
  <conditionalFormatting sqref="A104">
    <cfRule type="expression" dxfId="99" priority="100">
      <formula>IF(LEFT($AC104,9)="Efectuată",1,0)</formula>
    </cfRule>
  </conditionalFormatting>
  <conditionalFormatting sqref="AR104:AZ104 BF104:BP104">
    <cfRule type="expression" dxfId="98" priority="99">
      <formula>_xlfn.ISFORMULA(AR104)</formula>
    </cfRule>
  </conditionalFormatting>
  <conditionalFormatting sqref="AR104 AX104 AU104 BF104 BI104 BL104">
    <cfRule type="containsText" dxfId="97" priority="98" operator="containsText" text="Afectat sau NU?">
      <formula>NOT(ISERROR(SEARCH("Afectat sau NU?",AR104)))</formula>
    </cfRule>
  </conditionalFormatting>
  <conditionalFormatting sqref="F104:G104 V104 N104:O104 X104:AA104 AC104:AD104">
    <cfRule type="expression" dxfId="96" priority="97">
      <formula>IF(LEFT($AC104,9)="Efectuată",1,0)</formula>
    </cfRule>
  </conditionalFormatting>
  <conditionalFormatting sqref="BA104">
    <cfRule type="expression" dxfId="95" priority="96">
      <formula>IF(AND(ISNUMBER($AX104),$AX104&gt;24),1,0)</formula>
    </cfRule>
  </conditionalFormatting>
  <conditionalFormatting sqref="C104:D104">
    <cfRule type="expression" dxfId="94" priority="95">
      <formula>IF(LEFT($AC104,9)="Efectuată",1,0)</formula>
    </cfRule>
  </conditionalFormatting>
  <conditionalFormatting sqref="T104">
    <cfRule type="expression" dxfId="93" priority="94">
      <formula>IF(LEFT($AC104,9)="Efectuată",1,0)</formula>
    </cfRule>
  </conditionalFormatting>
  <conditionalFormatting sqref="E104">
    <cfRule type="expression" dxfId="92" priority="93">
      <formula>IF(LEFT($AC104,9)="Efectuată",1,0)</formula>
    </cfRule>
  </conditionalFormatting>
  <conditionalFormatting sqref="H104:M104">
    <cfRule type="expression" dxfId="91" priority="92">
      <formula>IF(LEFT($AC104,9)="Efectuată",1,0)</formula>
    </cfRule>
  </conditionalFormatting>
  <conditionalFormatting sqref="P104:S104">
    <cfRule type="expression" dxfId="90" priority="91">
      <formula>IF(LEFT($AC104,9)="Efectuată",1,0)</formula>
    </cfRule>
  </conditionalFormatting>
  <conditionalFormatting sqref="W104">
    <cfRule type="expression" dxfId="89" priority="90">
      <formula>IF(LEFT($AC104,9)="Efectuată",1,0)</formula>
    </cfRule>
  </conditionalFormatting>
  <conditionalFormatting sqref="AB104">
    <cfRule type="expression" dxfId="88" priority="89">
      <formula>IF(LEFT($AC104,9)="Efectuată",1,0)</formula>
    </cfRule>
  </conditionalFormatting>
  <conditionalFormatting sqref="B104">
    <cfRule type="expression" dxfId="87" priority="88">
      <formula>IF(LEFT($AC104,9)="Efectuată",1,0)</formula>
    </cfRule>
  </conditionalFormatting>
  <conditionalFormatting sqref="U104">
    <cfRule type="expression" dxfId="86" priority="87">
      <formula>IF(LEFT($AC104,9)="Efectuată",1,0)</formula>
    </cfRule>
  </conditionalFormatting>
  <conditionalFormatting sqref="A105:A107">
    <cfRule type="expression" dxfId="85" priority="86">
      <formula>IF(LEFT($AC105,9)="Efectuată",1,0)</formula>
    </cfRule>
  </conditionalFormatting>
  <conditionalFormatting sqref="AR105:AZ107 BF105:BP107">
    <cfRule type="expression" dxfId="84" priority="85">
      <formula>_xlfn.ISFORMULA(AR105)</formula>
    </cfRule>
  </conditionalFormatting>
  <conditionalFormatting sqref="AR105:AR107 AX105:AX107 AU105:AU107 BF105:BF107 BI105:BI107 BL105:BL107">
    <cfRule type="containsText" dxfId="83" priority="84" operator="containsText" text="Afectat sau NU?">
      <formula>NOT(ISERROR(SEARCH("Afectat sau NU?",AR105)))</formula>
    </cfRule>
  </conditionalFormatting>
  <conditionalFormatting sqref="F105:G107 V105:V107 N105:O107 X105:AA107 AC105:AD107">
    <cfRule type="expression" dxfId="82" priority="83">
      <formula>IF(LEFT($AC105,9)="Efectuată",1,0)</formula>
    </cfRule>
  </conditionalFormatting>
  <conditionalFormatting sqref="BA105:BA107">
    <cfRule type="expression" dxfId="81" priority="82">
      <formula>IF(AND(ISNUMBER($AX105),$AX105&gt;24),1,0)</formula>
    </cfRule>
  </conditionalFormatting>
  <conditionalFormatting sqref="C105:D107">
    <cfRule type="expression" dxfId="80" priority="81">
      <formula>IF(LEFT($AC105,9)="Efectuată",1,0)</formula>
    </cfRule>
  </conditionalFormatting>
  <conditionalFormatting sqref="T105:T107">
    <cfRule type="expression" dxfId="79" priority="80">
      <formula>IF(LEFT($AC105,9)="Efectuată",1,0)</formula>
    </cfRule>
  </conditionalFormatting>
  <conditionalFormatting sqref="E105:E107">
    <cfRule type="expression" dxfId="78" priority="79">
      <formula>IF(LEFT($AC105,9)="Efectuată",1,0)</formula>
    </cfRule>
  </conditionalFormatting>
  <conditionalFormatting sqref="H105:M107">
    <cfRule type="expression" dxfId="77" priority="78">
      <formula>IF(LEFT($AC105,9)="Efectuată",1,0)</formula>
    </cfRule>
  </conditionalFormatting>
  <conditionalFormatting sqref="W105:W107">
    <cfRule type="expression" dxfId="76" priority="76">
      <formula>IF(LEFT($AC105,9)="Efectuată",1,0)</formula>
    </cfRule>
  </conditionalFormatting>
  <conditionalFormatting sqref="AB105:AB107">
    <cfRule type="expression" dxfId="75" priority="75">
      <formula>IF(LEFT($AC105,9)="Efectuată",1,0)</formula>
    </cfRule>
  </conditionalFormatting>
  <conditionalFormatting sqref="B105:B107">
    <cfRule type="expression" dxfId="74" priority="74">
      <formula>IF(LEFT($AC105,9)="Efectuată",1,0)</formula>
    </cfRule>
  </conditionalFormatting>
  <conditionalFormatting sqref="U105:U107">
    <cfRule type="expression" dxfId="73" priority="73">
      <formula>IF(LEFT($AC105,9)="Efectuată",1,0)</formula>
    </cfRule>
  </conditionalFormatting>
  <conditionalFormatting sqref="P105:S107">
    <cfRule type="expression" dxfId="72" priority="72">
      <formula>IF(LEFT($AC105,9)="Efectuată",1,0)</formula>
    </cfRule>
  </conditionalFormatting>
  <conditionalFormatting sqref="A108">
    <cfRule type="expression" dxfId="71" priority="71">
      <formula>IF(LEFT($AC108,9)="Efectuată",1,0)</formula>
    </cfRule>
  </conditionalFormatting>
  <conditionalFormatting sqref="AR108:AZ108 BF108:BP108">
    <cfRule type="expression" dxfId="70" priority="70">
      <formula>_xlfn.ISFORMULA(AR108)</formula>
    </cfRule>
  </conditionalFormatting>
  <conditionalFormatting sqref="AR108 AX108 AU108 BF108 BI108 BL108">
    <cfRule type="containsText" dxfId="69" priority="69" operator="containsText" text="Afectat sau NU?">
      <formula>NOT(ISERROR(SEARCH("Afectat sau NU?",AR108)))</formula>
    </cfRule>
  </conditionalFormatting>
  <conditionalFormatting sqref="F108:G108 V108 N108:O108 X108:AA108 AC108:AD108">
    <cfRule type="expression" dxfId="68" priority="68">
      <formula>IF(LEFT($AC108,9)="Efectuată",1,0)</formula>
    </cfRule>
  </conditionalFormatting>
  <conditionalFormatting sqref="BA108">
    <cfRule type="expression" dxfId="67" priority="67">
      <formula>IF(AND(ISNUMBER($AX108),$AX108&gt;24),1,0)</formula>
    </cfRule>
  </conditionalFormatting>
  <conditionalFormatting sqref="C108:D108">
    <cfRule type="expression" dxfId="66" priority="66">
      <formula>IF(LEFT($AC108,9)="Efectuată",1,0)</formula>
    </cfRule>
  </conditionalFormatting>
  <conditionalFormatting sqref="T108">
    <cfRule type="expression" dxfId="65" priority="65">
      <formula>IF(LEFT($AC108,9)="Efectuată",1,0)</formula>
    </cfRule>
  </conditionalFormatting>
  <conditionalFormatting sqref="E108">
    <cfRule type="expression" dxfId="64" priority="64">
      <formula>IF(LEFT($AC108,9)="Efectuată",1,0)</formula>
    </cfRule>
  </conditionalFormatting>
  <conditionalFormatting sqref="H108:M108">
    <cfRule type="expression" dxfId="63" priority="63">
      <formula>IF(LEFT($AC108,9)="Efectuată",1,0)</formula>
    </cfRule>
  </conditionalFormatting>
  <conditionalFormatting sqref="P108:S108">
    <cfRule type="expression" dxfId="62" priority="62">
      <formula>IF(LEFT($AC108,9)="Efectuată",1,0)</formula>
    </cfRule>
  </conditionalFormatting>
  <conditionalFormatting sqref="W108">
    <cfRule type="expression" dxfId="61" priority="61">
      <formula>IF(LEFT($AC108,9)="Efectuată",1,0)</formula>
    </cfRule>
  </conditionalFormatting>
  <conditionalFormatting sqref="AB108">
    <cfRule type="expression" dxfId="60" priority="60">
      <formula>IF(LEFT($AC108,9)="Efectuată",1,0)</formula>
    </cfRule>
  </conditionalFormatting>
  <conditionalFormatting sqref="B108">
    <cfRule type="expression" dxfId="59" priority="59">
      <formula>IF(LEFT($AC108,9)="Efectuată",1,0)</formula>
    </cfRule>
  </conditionalFormatting>
  <conditionalFormatting sqref="U108">
    <cfRule type="expression" dxfId="58" priority="58">
      <formula>IF(LEFT($AC108,9)="Efectuată",1,0)</formula>
    </cfRule>
  </conditionalFormatting>
  <conditionalFormatting sqref="A109">
    <cfRule type="expression" dxfId="57" priority="57">
      <formula>IF(LEFT($AC109,9)="Efectuată",1,0)</formula>
    </cfRule>
  </conditionalFormatting>
  <conditionalFormatting sqref="AR109:AZ109 BF109:BP109">
    <cfRule type="expression" dxfId="56" priority="56">
      <formula>_xlfn.ISFORMULA(AR109)</formula>
    </cfRule>
  </conditionalFormatting>
  <conditionalFormatting sqref="AR109 AX109 AU109 BF109 BI109 BL109">
    <cfRule type="containsText" dxfId="55" priority="55" operator="containsText" text="Afectat sau NU?">
      <formula>NOT(ISERROR(SEARCH("Afectat sau NU?",AR109)))</formula>
    </cfRule>
  </conditionalFormatting>
  <conditionalFormatting sqref="F109:G109 V109 N109:O109 X109:AA109 AC109:AD109">
    <cfRule type="expression" dxfId="54" priority="54">
      <formula>IF(LEFT($AC109,9)="Efectuată",1,0)</formula>
    </cfRule>
  </conditionalFormatting>
  <conditionalFormatting sqref="BA109">
    <cfRule type="expression" dxfId="53" priority="53">
      <formula>IF(AND(ISNUMBER($AX109),$AX109&gt;24),1,0)</formula>
    </cfRule>
  </conditionalFormatting>
  <conditionalFormatting sqref="C109:D109">
    <cfRule type="expression" dxfId="52" priority="52">
      <formula>IF(LEFT($AC109,9)="Efectuată",1,0)</formula>
    </cfRule>
  </conditionalFormatting>
  <conditionalFormatting sqref="T109">
    <cfRule type="expression" dxfId="51" priority="51">
      <formula>IF(LEFT($AC109,9)="Efectuată",1,0)</formula>
    </cfRule>
  </conditionalFormatting>
  <conditionalFormatting sqref="E109">
    <cfRule type="expression" dxfId="50" priority="50">
      <formula>IF(LEFT($AC109,9)="Efectuată",1,0)</formula>
    </cfRule>
  </conditionalFormatting>
  <conditionalFormatting sqref="H109:M109">
    <cfRule type="expression" dxfId="49" priority="49">
      <formula>IF(LEFT($AC109,9)="Efectuată",1,0)</formula>
    </cfRule>
  </conditionalFormatting>
  <conditionalFormatting sqref="P109:S109">
    <cfRule type="expression" dxfId="48" priority="48">
      <formula>IF(LEFT($AC109,9)="Efectuată",1,0)</formula>
    </cfRule>
  </conditionalFormatting>
  <conditionalFormatting sqref="W109">
    <cfRule type="expression" dxfId="47" priority="47">
      <formula>IF(LEFT($AC109,9)="Efectuată",1,0)</formula>
    </cfRule>
  </conditionalFormatting>
  <conditionalFormatting sqref="AB109">
    <cfRule type="expression" dxfId="46" priority="46">
      <formula>IF(LEFT($AC109,9)="Efectuată",1,0)</formula>
    </cfRule>
  </conditionalFormatting>
  <conditionalFormatting sqref="B109">
    <cfRule type="expression" dxfId="45" priority="45">
      <formula>IF(LEFT($AC109,9)="Efectuată",1,0)</formula>
    </cfRule>
  </conditionalFormatting>
  <conditionalFormatting sqref="U109">
    <cfRule type="expression" dxfId="44" priority="44">
      <formula>IF(LEFT($AC109,9)="Efectuată",1,0)</formula>
    </cfRule>
  </conditionalFormatting>
  <conditionalFormatting sqref="U49">
    <cfRule type="expression" dxfId="43" priority="43">
      <formula>IF(LEFT($AC49,9)="Efectuată",1,0)</formula>
    </cfRule>
  </conditionalFormatting>
  <conditionalFormatting sqref="A110">
    <cfRule type="expression" dxfId="42" priority="42">
      <formula>IF(LEFT($AC110,9)="Efectuată",1,0)</formula>
    </cfRule>
  </conditionalFormatting>
  <conditionalFormatting sqref="AR110:AZ110 BF110:BP110">
    <cfRule type="expression" dxfId="41" priority="41">
      <formula>_xlfn.ISFORMULA(AR110)</formula>
    </cfRule>
  </conditionalFormatting>
  <conditionalFormatting sqref="AR110 AX110 AU110 BF110 BI110 BL110">
    <cfRule type="containsText" dxfId="40" priority="40" operator="containsText" text="Afectat sau NU?">
      <formula>NOT(ISERROR(SEARCH("Afectat sau NU?",AR110)))</formula>
    </cfRule>
  </conditionalFormatting>
  <conditionalFormatting sqref="F110:G110 V110 N110:O110 X110:AA110 AC110:AD110">
    <cfRule type="expression" dxfId="39" priority="39">
      <formula>IF(LEFT($AC110,9)="Efectuată",1,0)</formula>
    </cfRule>
  </conditionalFormatting>
  <conditionalFormatting sqref="BA110">
    <cfRule type="expression" dxfId="38" priority="38">
      <formula>IF(AND(ISNUMBER($AX110),$AX110&gt;24),1,0)</formula>
    </cfRule>
  </conditionalFormatting>
  <conditionalFormatting sqref="C110:D110">
    <cfRule type="expression" dxfId="37" priority="37">
      <formula>IF(LEFT($AC110,9)="Efectuată",1,0)</formula>
    </cfRule>
  </conditionalFormatting>
  <conditionalFormatting sqref="T110">
    <cfRule type="expression" dxfId="36" priority="36">
      <formula>IF(LEFT($AC110,9)="Efectuată",1,0)</formula>
    </cfRule>
  </conditionalFormatting>
  <conditionalFormatting sqref="E110">
    <cfRule type="expression" dxfId="35" priority="35">
      <formula>IF(LEFT($AC110,9)="Efectuată",1,0)</formula>
    </cfRule>
  </conditionalFormatting>
  <conditionalFormatting sqref="H110:M110">
    <cfRule type="expression" dxfId="34" priority="34">
      <formula>IF(LEFT($AC110,9)="Efectuată",1,0)</formula>
    </cfRule>
  </conditionalFormatting>
  <conditionalFormatting sqref="P110:S110">
    <cfRule type="expression" dxfId="33" priority="33">
      <formula>IF(LEFT($AC110,9)="Efectuată",1,0)</formula>
    </cfRule>
  </conditionalFormatting>
  <conditionalFormatting sqref="W110">
    <cfRule type="expression" dxfId="32" priority="32">
      <formula>IF(LEFT($AC110,9)="Efectuată",1,0)</formula>
    </cfRule>
  </conditionalFormatting>
  <conditionalFormatting sqref="AB110">
    <cfRule type="expression" dxfId="31" priority="31">
      <formula>IF(LEFT($AC110,9)="Efectuată",1,0)</formula>
    </cfRule>
  </conditionalFormatting>
  <conditionalFormatting sqref="B110">
    <cfRule type="expression" dxfId="30" priority="30">
      <formula>IF(LEFT($AC110,9)="Efectuată",1,0)</formula>
    </cfRule>
  </conditionalFormatting>
  <conditionalFormatting sqref="U110">
    <cfRule type="expression" dxfId="29" priority="29">
      <formula>IF(LEFT($AC110,9)="Efectuată",1,0)</formula>
    </cfRule>
  </conditionalFormatting>
  <conditionalFormatting sqref="A112">
    <cfRule type="expression" dxfId="28" priority="28">
      <formula>IF(LEFT($AC112,9)="Efectuată",1,0)</formula>
    </cfRule>
  </conditionalFormatting>
  <conditionalFormatting sqref="AR112:AZ112 BF112:BP112">
    <cfRule type="expression" dxfId="27" priority="27">
      <formula>_xlfn.ISFORMULA(AR112)</formula>
    </cfRule>
  </conditionalFormatting>
  <conditionalFormatting sqref="AR112 AX112 AU112 BF112 BI112 BL112">
    <cfRule type="containsText" dxfId="26" priority="26" operator="containsText" text="Afectat sau NU?">
      <formula>NOT(ISERROR(SEARCH("Afectat sau NU?",AR112)))</formula>
    </cfRule>
  </conditionalFormatting>
  <conditionalFormatting sqref="F112:G112 V112 N112:O112 X112:AA112 AC112:AD112">
    <cfRule type="expression" dxfId="25" priority="25">
      <formula>IF(LEFT($AC112,9)="Efectuată",1,0)</formula>
    </cfRule>
  </conditionalFormatting>
  <conditionalFormatting sqref="BA112">
    <cfRule type="expression" dxfId="24" priority="24">
      <formula>IF(AND(ISNUMBER($AX112),$AX112&gt;24),1,0)</formula>
    </cfRule>
  </conditionalFormatting>
  <conditionalFormatting sqref="C112:D112">
    <cfRule type="expression" dxfId="23" priority="23">
      <formula>IF(LEFT($AC112,9)="Efectuată",1,0)</formula>
    </cfRule>
  </conditionalFormatting>
  <conditionalFormatting sqref="T112">
    <cfRule type="expression" dxfId="22" priority="22">
      <formula>IF(LEFT($AC112,9)="Efectuată",1,0)</formula>
    </cfRule>
  </conditionalFormatting>
  <conditionalFormatting sqref="E112">
    <cfRule type="expression" dxfId="21" priority="21">
      <formula>IF(LEFT($AC112,9)="Efectuată",1,0)</formula>
    </cfRule>
  </conditionalFormatting>
  <conditionalFormatting sqref="H112:M112">
    <cfRule type="expression" dxfId="20" priority="20">
      <formula>IF(LEFT($AC112,9)="Efectuată",1,0)</formula>
    </cfRule>
  </conditionalFormatting>
  <conditionalFormatting sqref="P112:S112">
    <cfRule type="expression" dxfId="19" priority="19">
      <formula>IF(LEFT($AC112,9)="Efectuată",1,0)</formula>
    </cfRule>
  </conditionalFormatting>
  <conditionalFormatting sqref="W112">
    <cfRule type="expression" dxfId="18" priority="18">
      <formula>IF(LEFT($AC112,9)="Efectuată",1,0)</formula>
    </cfRule>
  </conditionalFormatting>
  <conditionalFormatting sqref="AB112">
    <cfRule type="expression" dxfId="17" priority="17">
      <formula>IF(LEFT($AC112,9)="Efectuată",1,0)</formula>
    </cfRule>
  </conditionalFormatting>
  <conditionalFormatting sqref="B112">
    <cfRule type="expression" dxfId="16" priority="16">
      <formula>IF(LEFT($AC112,9)="Efectuată",1,0)</formula>
    </cfRule>
  </conditionalFormatting>
  <conditionalFormatting sqref="U112">
    <cfRule type="expression" dxfId="15" priority="15">
      <formula>IF(LEFT($AC112,9)="Efectuată",1,0)</formula>
    </cfRule>
  </conditionalFormatting>
  <conditionalFormatting sqref="D1048228:D1048551">
    <cfRule type="expression" dxfId="14" priority="2190">
      <formula>IF(LEFT($AC1,9)="Efectuată",1,0)</formula>
    </cfRule>
  </conditionalFormatting>
  <conditionalFormatting sqref="A111">
    <cfRule type="expression" dxfId="13" priority="14">
      <formula>IF(LEFT($AC111,9)="Efectuată",1,0)</formula>
    </cfRule>
  </conditionalFormatting>
  <conditionalFormatting sqref="AR111:AZ111 BF111:BP111">
    <cfRule type="expression" dxfId="12" priority="13">
      <formula>_xlfn.ISFORMULA(AR111)</formula>
    </cfRule>
  </conditionalFormatting>
  <conditionalFormatting sqref="AR111 AX111 AU111 BF111 BI111 BL111">
    <cfRule type="containsText" dxfId="11" priority="12" operator="containsText" text="Afectat sau NU?">
      <formula>NOT(ISERROR(SEARCH("Afectat sau NU?",AR111)))</formula>
    </cfRule>
  </conditionalFormatting>
  <conditionalFormatting sqref="F111:G111 V111 N111:O111 X111:AA111 AC111:AD111">
    <cfRule type="expression" dxfId="10" priority="11">
      <formula>IF(LEFT($AC111,9)="Efectuată",1,0)</formula>
    </cfRule>
  </conditionalFormatting>
  <conditionalFormatting sqref="BA111">
    <cfRule type="expression" dxfId="9" priority="10">
      <formula>IF(AND(ISNUMBER($AX111),$AX111&gt;24),1,0)</formula>
    </cfRule>
  </conditionalFormatting>
  <conditionalFormatting sqref="C111:D111">
    <cfRule type="expression" dxfId="8" priority="9">
      <formula>IF(LEFT($AC111,9)="Efectuată",1,0)</formula>
    </cfRule>
  </conditionalFormatting>
  <conditionalFormatting sqref="T111">
    <cfRule type="expression" dxfId="7" priority="8">
      <formula>IF(LEFT($AC111,9)="Efectuată",1,0)</formula>
    </cfRule>
  </conditionalFormatting>
  <conditionalFormatting sqref="E111">
    <cfRule type="expression" dxfId="6" priority="7">
      <formula>IF(LEFT($AC111,9)="Efectuată",1,0)</formula>
    </cfRule>
  </conditionalFormatting>
  <conditionalFormatting sqref="H111:M111">
    <cfRule type="expression" dxfId="5" priority="6">
      <formula>IF(LEFT($AC111,9)="Efectuată",1,0)</formula>
    </cfRule>
  </conditionalFormatting>
  <conditionalFormatting sqref="P111:S111">
    <cfRule type="expression" dxfId="4" priority="5">
      <formula>IF(LEFT($AC111,9)="Efectuată",1,0)</formula>
    </cfRule>
  </conditionalFormatting>
  <conditionalFormatting sqref="W111">
    <cfRule type="expression" dxfId="3" priority="4">
      <formula>IF(LEFT($AC111,9)="Efectuată",1,0)</formula>
    </cfRule>
  </conditionalFormatting>
  <conditionalFormatting sqref="AB111">
    <cfRule type="expression" dxfId="2" priority="3">
      <formula>IF(LEFT($AC111,9)="Efectuată",1,0)</formula>
    </cfRule>
  </conditionalFormatting>
  <conditionalFormatting sqref="B111">
    <cfRule type="expression" dxfId="1" priority="2">
      <formula>IF(LEFT($AC111,9)="Efectuată",1,0)</formula>
    </cfRule>
  </conditionalFormatting>
  <conditionalFormatting sqref="U111">
    <cfRule type="expression" dxfId="0" priority="1">
      <formula>IF(LEFT($AC111,9)="Efectuată",1,0)</formula>
    </cfRule>
  </conditionalFormatting>
  <pageMargins left="0.19" right="0.2" top="0.74803149606299213" bottom="0.28999999999999998" header="0.31496062992125984" footer="0.17"/>
  <pageSetup paperSize="8" scale="36" orientation="landscape" r:id="rId1"/>
  <colBreaks count="1" manualBreakCount="1">
    <brk id="5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2020-11-25T12:06:11Z</dcterms:modified>
</cp:coreProperties>
</file>