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bookViews>
    <workbookView xWindow="240" yWindow="105" windowWidth="14805" windowHeight="7890"/>
  </bookViews>
  <sheets>
    <sheet name="2018-2019" sheetId="1" r:id="rId1"/>
  </sheets>
  <definedNames>
    <definedName name="_xlnm._FilterDatabase" localSheetId="0" hidden="1">'2018-2019'!$A$14:$BU$387</definedName>
  </definedNames>
  <calcPr calcId="152511"/>
</workbook>
</file>

<file path=xl/calcChain.xml><?xml version="1.0" encoding="utf-8"?>
<calcChain xmlns="http://schemas.openxmlformats.org/spreadsheetml/2006/main">
  <c r="BM392" i="1" l="1"/>
  <c r="BL392" i="1"/>
  <c r="BK392" i="1"/>
  <c r="BJ392" i="1"/>
  <c r="BI392" i="1"/>
  <c r="BH392" i="1"/>
  <c r="BG392" i="1"/>
  <c r="BF392" i="1"/>
  <c r="BE392" i="1"/>
  <c r="AW392" i="1"/>
  <c r="AY392" i="1" s="1"/>
  <c r="AV392" i="1"/>
  <c r="AT392" i="1"/>
  <c r="AU392" i="1" s="1"/>
  <c r="AS392" i="1"/>
  <c r="AQ392" i="1"/>
  <c r="AR392" i="1" s="1"/>
  <c r="AX392" i="1" l="1"/>
  <c r="BM391" i="1"/>
  <c r="BL391" i="1"/>
  <c r="BK391" i="1"/>
  <c r="BJ391" i="1"/>
  <c r="BI391" i="1"/>
  <c r="BH391" i="1"/>
  <c r="BG391" i="1"/>
  <c r="BF391" i="1"/>
  <c r="BE391" i="1"/>
  <c r="AW391" i="1"/>
  <c r="AY391" i="1" s="1"/>
  <c r="AV391" i="1"/>
  <c r="AT391" i="1"/>
  <c r="AU391" i="1" s="1"/>
  <c r="AS391" i="1"/>
  <c r="AQ391" i="1"/>
  <c r="AR391" i="1" s="1"/>
  <c r="AX391" i="1" l="1"/>
  <c r="BM390" i="1"/>
  <c r="BL390" i="1"/>
  <c r="BK390" i="1"/>
  <c r="BJ390" i="1"/>
  <c r="BI390" i="1"/>
  <c r="BH390" i="1"/>
  <c r="BG390" i="1"/>
  <c r="BF390" i="1"/>
  <c r="BE390" i="1"/>
  <c r="AW390" i="1"/>
  <c r="AX390" i="1" s="1"/>
  <c r="AV390" i="1"/>
  <c r="AT390" i="1"/>
  <c r="AU390" i="1" s="1"/>
  <c r="AS390" i="1"/>
  <c r="AQ390" i="1"/>
  <c r="AR390" i="1" s="1"/>
  <c r="AY390" i="1" l="1"/>
  <c r="BM389" i="1"/>
  <c r="BL389" i="1"/>
  <c r="BK389" i="1"/>
  <c r="BJ389" i="1"/>
  <c r="BI389" i="1"/>
  <c r="BH389" i="1"/>
  <c r="BG389" i="1"/>
  <c r="BF389" i="1"/>
  <c r="BE389" i="1"/>
  <c r="AW389" i="1"/>
  <c r="AX389" i="1" s="1"/>
  <c r="AV389" i="1"/>
  <c r="AT389" i="1"/>
  <c r="AU389" i="1" s="1"/>
  <c r="AS389" i="1"/>
  <c r="AQ389" i="1"/>
  <c r="AR389" i="1" s="1"/>
  <c r="AY389" i="1" l="1"/>
  <c r="BM388" i="1"/>
  <c r="BL388" i="1"/>
  <c r="BK388" i="1"/>
  <c r="BJ388" i="1"/>
  <c r="BI388" i="1"/>
  <c r="BH388" i="1"/>
  <c r="BG388" i="1"/>
  <c r="BF388" i="1"/>
  <c r="BE388" i="1"/>
  <c r="AW388" i="1"/>
  <c r="AX388" i="1" s="1"/>
  <c r="AV388" i="1"/>
  <c r="AT388" i="1"/>
  <c r="AU388" i="1" s="1"/>
  <c r="AS388" i="1"/>
  <c r="AQ388" i="1"/>
  <c r="AR388" i="1" s="1"/>
  <c r="AY388" i="1" l="1"/>
  <c r="BM387" i="1"/>
  <c r="BL387" i="1"/>
  <c r="BK387" i="1"/>
  <c r="BJ387" i="1"/>
  <c r="BI387" i="1"/>
  <c r="BH387" i="1"/>
  <c r="BG387" i="1"/>
  <c r="BF387" i="1"/>
  <c r="BE387" i="1"/>
  <c r="AW387" i="1"/>
  <c r="AY387" i="1" s="1"/>
  <c r="AV387" i="1"/>
  <c r="AT387" i="1"/>
  <c r="AU387" i="1" s="1"/>
  <c r="AS387" i="1"/>
  <c r="AQ387" i="1"/>
  <c r="AR387" i="1" s="1"/>
  <c r="AX387" i="1" l="1"/>
  <c r="BM224" i="1"/>
  <c r="BL224" i="1"/>
  <c r="BK224" i="1"/>
  <c r="BJ224" i="1"/>
  <c r="BI224" i="1"/>
  <c r="BH224" i="1"/>
  <c r="BG224" i="1"/>
  <c r="BF224" i="1"/>
  <c r="BE224" i="1"/>
  <c r="AY224" i="1"/>
  <c r="AX224" i="1"/>
  <c r="AW224" i="1"/>
  <c r="AV224" i="1"/>
  <c r="AU224" i="1"/>
  <c r="AT224" i="1"/>
  <c r="AS224" i="1"/>
  <c r="AR224" i="1"/>
  <c r="AQ224" i="1"/>
  <c r="BM386" i="1" l="1"/>
  <c r="BL386" i="1"/>
  <c r="BK386" i="1"/>
  <c r="BJ386" i="1"/>
  <c r="BI386" i="1"/>
  <c r="BH386" i="1"/>
  <c r="BG386" i="1"/>
  <c r="BF386" i="1"/>
  <c r="BE386" i="1"/>
  <c r="AW386" i="1"/>
  <c r="AY386" i="1" s="1"/>
  <c r="AV386" i="1"/>
  <c r="AT386" i="1"/>
  <c r="AU386" i="1" s="1"/>
  <c r="AS386" i="1"/>
  <c r="AQ386" i="1"/>
  <c r="AR386" i="1" s="1"/>
  <c r="AX386" i="1" l="1"/>
  <c r="BM385" i="1"/>
  <c r="BL385" i="1"/>
  <c r="BK385" i="1"/>
  <c r="BJ385" i="1"/>
  <c r="BI385" i="1"/>
  <c r="BH385" i="1"/>
  <c r="BG385" i="1"/>
  <c r="BF385" i="1"/>
  <c r="BE385" i="1"/>
  <c r="AW385" i="1"/>
  <c r="AY385" i="1" s="1"/>
  <c r="AV385" i="1"/>
  <c r="AT385" i="1"/>
  <c r="AU385" i="1" s="1"/>
  <c r="AS385" i="1"/>
  <c r="AQ385" i="1"/>
  <c r="AR385" i="1" s="1"/>
  <c r="AX385" i="1" l="1"/>
  <c r="BM384" i="1"/>
  <c r="BL384" i="1"/>
  <c r="BK384" i="1"/>
  <c r="BJ384" i="1"/>
  <c r="BI384" i="1"/>
  <c r="BH384" i="1"/>
  <c r="BG384" i="1"/>
  <c r="BF384" i="1"/>
  <c r="BE384" i="1"/>
  <c r="AW384" i="1"/>
  <c r="AY384" i="1" s="1"/>
  <c r="AV384" i="1"/>
  <c r="AT384" i="1"/>
  <c r="AU384" i="1" s="1"/>
  <c r="AS384" i="1"/>
  <c r="AQ384" i="1"/>
  <c r="AR384" i="1" s="1"/>
  <c r="AX384" i="1" l="1"/>
  <c r="BE318" i="1"/>
  <c r="BM383" i="1" l="1"/>
  <c r="BL383" i="1"/>
  <c r="BK383" i="1"/>
  <c r="BJ383" i="1"/>
  <c r="BI383" i="1"/>
  <c r="BH383" i="1"/>
  <c r="BG383" i="1"/>
  <c r="BF383" i="1"/>
  <c r="BE383" i="1"/>
  <c r="AW383" i="1"/>
  <c r="AY383" i="1" s="1"/>
  <c r="AV383" i="1"/>
  <c r="AT383" i="1"/>
  <c r="AU383" i="1" s="1"/>
  <c r="AS383" i="1"/>
  <c r="AQ383" i="1"/>
  <c r="AR383" i="1" s="1"/>
  <c r="BM382" i="1"/>
  <c r="BL382" i="1"/>
  <c r="BK382" i="1"/>
  <c r="BJ382" i="1"/>
  <c r="BI382" i="1"/>
  <c r="BH382" i="1"/>
  <c r="BG382" i="1"/>
  <c r="BF382" i="1"/>
  <c r="BE382" i="1"/>
  <c r="AW382" i="1"/>
  <c r="AY382" i="1" s="1"/>
  <c r="AV382" i="1"/>
  <c r="AT382" i="1"/>
  <c r="AU382" i="1" s="1"/>
  <c r="AS382" i="1"/>
  <c r="AQ382" i="1"/>
  <c r="AR382" i="1" s="1"/>
  <c r="AX382" i="1" l="1"/>
  <c r="AX383" i="1"/>
  <c r="BM380" i="1"/>
  <c r="BK380" i="1"/>
  <c r="BL380" i="1" s="1"/>
  <c r="BJ380" i="1"/>
  <c r="BH380" i="1"/>
  <c r="BI380" i="1" s="1"/>
  <c r="BG380" i="1"/>
  <c r="BE380" i="1"/>
  <c r="BF380" i="1" s="1"/>
  <c r="AY380" i="1"/>
  <c r="AX380" i="1"/>
  <c r="AW380" i="1"/>
  <c r="AV380" i="1"/>
  <c r="AU380" i="1"/>
  <c r="AT380" i="1"/>
  <c r="AS380" i="1"/>
  <c r="AR380" i="1"/>
  <c r="AQ380" i="1"/>
  <c r="AQ381" i="1"/>
  <c r="AR381" i="1"/>
  <c r="AS381" i="1"/>
  <c r="AT381" i="1"/>
  <c r="AU381" i="1"/>
  <c r="AV381" i="1"/>
  <c r="AW381" i="1"/>
  <c r="AX381" i="1"/>
  <c r="AY381" i="1"/>
  <c r="BE381" i="1"/>
  <c r="BF381" i="1"/>
  <c r="BG381" i="1"/>
  <c r="BH381" i="1"/>
  <c r="BI381" i="1" s="1"/>
  <c r="BJ381" i="1"/>
  <c r="BK381" i="1"/>
  <c r="BL381" i="1"/>
  <c r="BM381" i="1"/>
  <c r="BM379" i="1"/>
  <c r="BK379" i="1"/>
  <c r="BL379" i="1" s="1"/>
  <c r="BJ379" i="1"/>
  <c r="BI379" i="1"/>
  <c r="BH379" i="1"/>
  <c r="BG379" i="1"/>
  <c r="BF379" i="1"/>
  <c r="BE379" i="1"/>
  <c r="AY379" i="1"/>
  <c r="AX379" i="1"/>
  <c r="AW379" i="1"/>
  <c r="AV379" i="1"/>
  <c r="AU379" i="1"/>
  <c r="AT379" i="1"/>
  <c r="AS379" i="1"/>
  <c r="AR379" i="1"/>
  <c r="AQ379" i="1"/>
  <c r="BM378" i="1"/>
  <c r="BK378" i="1"/>
  <c r="BL378" i="1" s="1"/>
  <c r="BJ378" i="1"/>
  <c r="BI378" i="1"/>
  <c r="BH378" i="1"/>
  <c r="BG378" i="1"/>
  <c r="BF378" i="1"/>
  <c r="BE378" i="1"/>
  <c r="AY378" i="1"/>
  <c r="AX378" i="1"/>
  <c r="AW378" i="1"/>
  <c r="AV378" i="1"/>
  <c r="AU378" i="1"/>
  <c r="AT378" i="1"/>
  <c r="AS378" i="1"/>
  <c r="AR378" i="1"/>
  <c r="AQ378" i="1"/>
  <c r="BM377" i="1"/>
  <c r="BK377" i="1"/>
  <c r="BL377" i="1" s="1"/>
  <c r="BJ377" i="1"/>
  <c r="BI377" i="1"/>
  <c r="BH377" i="1"/>
  <c r="BG377" i="1"/>
  <c r="BE377" i="1"/>
  <c r="BF377" i="1" s="1"/>
  <c r="AY377" i="1"/>
  <c r="AX377" i="1"/>
  <c r="AW377" i="1"/>
  <c r="AV377" i="1"/>
  <c r="AU377" i="1"/>
  <c r="AT377" i="1"/>
  <c r="AS377" i="1"/>
  <c r="AR377" i="1"/>
  <c r="AQ377" i="1"/>
  <c r="BM376" i="1"/>
  <c r="BK376" i="1"/>
  <c r="BL376" i="1" s="1"/>
  <c r="BJ376" i="1"/>
  <c r="BI376" i="1"/>
  <c r="BH376" i="1"/>
  <c r="BG376" i="1"/>
  <c r="BE376" i="1"/>
  <c r="BF376" i="1" s="1"/>
  <c r="AY376" i="1"/>
  <c r="AX376" i="1"/>
  <c r="AW376" i="1"/>
  <c r="AV376" i="1"/>
  <c r="AU376" i="1"/>
  <c r="AT376" i="1"/>
  <c r="AS376" i="1"/>
  <c r="AR376" i="1"/>
  <c r="AQ376" i="1"/>
  <c r="BM375" i="1"/>
  <c r="BL375" i="1"/>
  <c r="BK375" i="1"/>
  <c r="BJ375" i="1"/>
  <c r="BH375" i="1"/>
  <c r="BI375" i="1" s="1"/>
  <c r="BG375" i="1"/>
  <c r="BE375" i="1"/>
  <c r="BF375" i="1" s="1"/>
  <c r="AY375" i="1"/>
  <c r="AX375" i="1"/>
  <c r="AW375" i="1"/>
  <c r="AV375" i="1"/>
  <c r="AU375" i="1"/>
  <c r="AT375" i="1"/>
  <c r="AS375" i="1"/>
  <c r="AR375" i="1"/>
  <c r="AQ375" i="1"/>
  <c r="BM374" i="1"/>
  <c r="BK374" i="1"/>
  <c r="BL374" i="1" s="1"/>
  <c r="BJ374" i="1"/>
  <c r="BI374" i="1"/>
  <c r="BH374" i="1"/>
  <c r="BG374" i="1"/>
  <c r="BE374" i="1"/>
  <c r="BF374" i="1" s="1"/>
  <c r="AY374" i="1"/>
  <c r="AX374" i="1"/>
  <c r="AW374" i="1"/>
  <c r="AV374" i="1"/>
  <c r="AU374" i="1"/>
  <c r="AT374" i="1"/>
  <c r="AS374" i="1"/>
  <c r="AR374" i="1"/>
  <c r="AQ374" i="1"/>
  <c r="BM373" i="1"/>
  <c r="BK373" i="1"/>
  <c r="BL373" i="1" s="1"/>
  <c r="BJ373" i="1"/>
  <c r="BI373" i="1"/>
  <c r="BH373" i="1"/>
  <c r="BG373" i="1"/>
  <c r="BE373" i="1"/>
  <c r="BF373" i="1" s="1"/>
  <c r="AY373" i="1"/>
  <c r="AX373" i="1"/>
  <c r="AW373" i="1"/>
  <c r="AV373" i="1"/>
  <c r="AU373" i="1"/>
  <c r="AT373" i="1"/>
  <c r="AS373" i="1"/>
  <c r="AR373" i="1"/>
  <c r="AQ373" i="1"/>
  <c r="BM372" i="1"/>
  <c r="BK372" i="1"/>
  <c r="BL372" i="1" s="1"/>
  <c r="BJ372" i="1"/>
  <c r="BI372" i="1"/>
  <c r="BH372" i="1"/>
  <c r="BG372" i="1"/>
  <c r="BE372" i="1"/>
  <c r="BF372" i="1" s="1"/>
  <c r="AY372" i="1"/>
  <c r="AX372" i="1"/>
  <c r="AW372" i="1"/>
  <c r="AV372" i="1"/>
  <c r="AU372" i="1"/>
  <c r="AT372" i="1"/>
  <c r="AS372" i="1"/>
  <c r="AR372" i="1"/>
  <c r="AQ372" i="1"/>
  <c r="BM371" i="1"/>
  <c r="BK371" i="1"/>
  <c r="BL371" i="1" s="1"/>
  <c r="BJ371" i="1"/>
  <c r="BI371" i="1"/>
  <c r="BH371" i="1"/>
  <c r="BG371" i="1"/>
  <c r="BE371" i="1"/>
  <c r="BF371" i="1" s="1"/>
  <c r="AY371" i="1"/>
  <c r="AX371" i="1"/>
  <c r="AW371" i="1"/>
  <c r="AV371" i="1"/>
  <c r="AU371" i="1"/>
  <c r="AT371" i="1"/>
  <c r="AS371" i="1"/>
  <c r="AR371" i="1"/>
  <c r="AQ371" i="1"/>
  <c r="BM370" i="1" l="1"/>
  <c r="BK370" i="1"/>
  <c r="BL370" i="1" s="1"/>
  <c r="BJ370" i="1"/>
  <c r="BI370" i="1"/>
  <c r="BH370" i="1"/>
  <c r="BG370" i="1"/>
  <c r="BE370" i="1"/>
  <c r="BF370" i="1" s="1"/>
  <c r="AY370" i="1"/>
  <c r="AX370" i="1"/>
  <c r="AW370" i="1"/>
  <c r="AV370" i="1"/>
  <c r="AU370" i="1"/>
  <c r="AT370" i="1"/>
  <c r="AS370" i="1"/>
  <c r="AR370" i="1"/>
  <c r="AQ370" i="1"/>
  <c r="BM369" i="1"/>
  <c r="BL369" i="1"/>
  <c r="BK369" i="1"/>
  <c r="BJ369" i="1"/>
  <c r="BH369" i="1"/>
  <c r="BI369" i="1" s="1"/>
  <c r="BG369" i="1"/>
  <c r="BE369" i="1"/>
  <c r="BF369" i="1" s="1"/>
  <c r="AY369" i="1"/>
  <c r="AX369" i="1"/>
  <c r="AW369" i="1"/>
  <c r="AV369" i="1"/>
  <c r="AU369" i="1"/>
  <c r="AT369" i="1"/>
  <c r="AS369" i="1"/>
  <c r="AR369" i="1"/>
  <c r="AQ369" i="1"/>
  <c r="BM368" i="1" l="1"/>
  <c r="BK368" i="1"/>
  <c r="BL368" i="1" s="1"/>
  <c r="BJ368" i="1"/>
  <c r="BI368" i="1"/>
  <c r="BH368" i="1"/>
  <c r="BG368" i="1"/>
  <c r="BE368" i="1"/>
  <c r="BF368" i="1" s="1"/>
  <c r="AY368" i="1"/>
  <c r="AX368" i="1"/>
  <c r="AW368" i="1"/>
  <c r="AV368" i="1"/>
  <c r="AU368" i="1"/>
  <c r="AT368" i="1"/>
  <c r="AS368" i="1"/>
  <c r="AR368" i="1"/>
  <c r="AQ368" i="1"/>
  <c r="BM367" i="1" l="1"/>
  <c r="BK367" i="1"/>
  <c r="BL367" i="1" s="1"/>
  <c r="BJ367" i="1"/>
  <c r="BH367" i="1"/>
  <c r="BI367" i="1" s="1"/>
  <c r="BG367" i="1"/>
  <c r="BE367" i="1"/>
  <c r="BF367" i="1" s="1"/>
  <c r="AY367" i="1"/>
  <c r="AX367" i="1"/>
  <c r="AW367" i="1"/>
  <c r="AV367" i="1"/>
  <c r="AU367" i="1"/>
  <c r="AT367" i="1"/>
  <c r="AS367" i="1"/>
  <c r="AR367" i="1"/>
  <c r="AQ367" i="1"/>
  <c r="BM366" i="1" l="1"/>
  <c r="BL366" i="1"/>
  <c r="BK366" i="1"/>
  <c r="BJ366" i="1"/>
  <c r="BI366" i="1"/>
  <c r="BH366" i="1"/>
  <c r="BG366" i="1"/>
  <c r="BF366" i="1"/>
  <c r="BE366" i="1"/>
  <c r="AW366" i="1"/>
  <c r="AY366" i="1" s="1"/>
  <c r="AV366" i="1"/>
  <c r="AT366" i="1"/>
  <c r="AU366" i="1" s="1"/>
  <c r="AS366" i="1"/>
  <c r="AQ366" i="1"/>
  <c r="AR366" i="1" s="1"/>
  <c r="AX366" i="1" l="1"/>
  <c r="BM365" i="1"/>
  <c r="BL365" i="1"/>
  <c r="BK365" i="1"/>
  <c r="BJ365" i="1"/>
  <c r="BI365" i="1"/>
  <c r="BH365" i="1"/>
  <c r="BG365" i="1"/>
  <c r="BF365" i="1"/>
  <c r="BE365" i="1"/>
  <c r="AW365" i="1"/>
  <c r="AY365" i="1" s="1"/>
  <c r="AV365" i="1"/>
  <c r="AT365" i="1"/>
  <c r="AU365" i="1" s="1"/>
  <c r="AS365" i="1"/>
  <c r="AQ365" i="1"/>
  <c r="AR365" i="1" s="1"/>
  <c r="AX365" i="1" l="1"/>
  <c r="BM364" i="1"/>
  <c r="BL364" i="1"/>
  <c r="BK364" i="1"/>
  <c r="BJ364" i="1"/>
  <c r="BI364" i="1"/>
  <c r="BH364" i="1"/>
  <c r="BG364" i="1"/>
  <c r="BF364" i="1"/>
  <c r="BE364" i="1"/>
  <c r="AW364" i="1"/>
  <c r="AY364" i="1" s="1"/>
  <c r="AV364" i="1"/>
  <c r="AT364" i="1"/>
  <c r="AU364" i="1" s="1"/>
  <c r="AS364" i="1"/>
  <c r="AQ364" i="1"/>
  <c r="AR364" i="1" s="1"/>
  <c r="AX364" i="1" l="1"/>
  <c r="BM363" i="1"/>
  <c r="BL363" i="1"/>
  <c r="BK363" i="1"/>
  <c r="BJ363" i="1"/>
  <c r="BI363" i="1"/>
  <c r="BH363" i="1"/>
  <c r="BG363" i="1"/>
  <c r="BF363" i="1"/>
  <c r="BE363" i="1"/>
  <c r="AW363" i="1"/>
  <c r="AX363" i="1" s="1"/>
  <c r="AV363" i="1"/>
  <c r="AT363" i="1"/>
  <c r="AU363" i="1" s="1"/>
  <c r="AS363" i="1"/>
  <c r="AQ363" i="1"/>
  <c r="AR363" i="1" s="1"/>
  <c r="AY363" i="1" l="1"/>
  <c r="BM362" i="1"/>
  <c r="BL362" i="1"/>
  <c r="BK362" i="1"/>
  <c r="BJ362" i="1"/>
  <c r="BI362" i="1"/>
  <c r="BH362" i="1"/>
  <c r="BG362" i="1"/>
  <c r="BF362" i="1"/>
  <c r="BE362" i="1"/>
  <c r="AW362" i="1"/>
  <c r="AY362" i="1" s="1"/>
  <c r="AV362" i="1"/>
  <c r="AT362" i="1"/>
  <c r="AU362" i="1" s="1"/>
  <c r="AS362" i="1"/>
  <c r="AQ362" i="1"/>
  <c r="AR362" i="1" s="1"/>
  <c r="AX362" i="1" l="1"/>
  <c r="BM361" i="1"/>
  <c r="BL361" i="1"/>
  <c r="BK361" i="1"/>
  <c r="BJ361" i="1"/>
  <c r="BI361" i="1"/>
  <c r="BH361" i="1"/>
  <c r="BG361" i="1"/>
  <c r="BF361" i="1"/>
  <c r="BE361" i="1"/>
  <c r="AW361" i="1"/>
  <c r="AX361" i="1" s="1"/>
  <c r="AV361" i="1"/>
  <c r="AT361" i="1"/>
  <c r="AU361" i="1" s="1"/>
  <c r="AS361" i="1"/>
  <c r="AQ361" i="1"/>
  <c r="AR361" i="1" s="1"/>
  <c r="AY361" i="1" l="1"/>
  <c r="BM360" i="1"/>
  <c r="BL360" i="1"/>
  <c r="BK360" i="1"/>
  <c r="BJ360" i="1"/>
  <c r="BI360" i="1"/>
  <c r="BH360" i="1"/>
  <c r="BG360" i="1"/>
  <c r="BF360" i="1"/>
  <c r="BE360" i="1"/>
  <c r="AW360" i="1"/>
  <c r="AY360" i="1" s="1"/>
  <c r="AV360" i="1"/>
  <c r="AT360" i="1"/>
  <c r="AU360" i="1" s="1"/>
  <c r="AS360" i="1"/>
  <c r="AQ360" i="1"/>
  <c r="AR360" i="1" s="1"/>
  <c r="BM359" i="1"/>
  <c r="BL359" i="1"/>
  <c r="BK359" i="1"/>
  <c r="BJ359" i="1"/>
  <c r="BI359" i="1"/>
  <c r="BH359" i="1"/>
  <c r="BG359" i="1"/>
  <c r="BF359" i="1"/>
  <c r="BE359" i="1"/>
  <c r="AW359" i="1"/>
  <c r="AX359" i="1" s="1"/>
  <c r="AV359" i="1"/>
  <c r="AT359" i="1"/>
  <c r="AU359" i="1" s="1"/>
  <c r="AS359" i="1"/>
  <c r="AQ359" i="1"/>
  <c r="AR359" i="1" s="1"/>
  <c r="AY359" i="1" l="1"/>
  <c r="AX360" i="1"/>
  <c r="BM358" i="1"/>
  <c r="BL358" i="1"/>
  <c r="BK358" i="1"/>
  <c r="BJ358" i="1"/>
  <c r="BI358" i="1"/>
  <c r="BH358" i="1"/>
  <c r="BG358" i="1"/>
  <c r="BF358" i="1"/>
  <c r="BE358" i="1"/>
  <c r="AW358" i="1"/>
  <c r="AV358" i="1"/>
  <c r="AT358" i="1"/>
  <c r="AU358" i="1" s="1"/>
  <c r="AS358" i="1"/>
  <c r="AQ358" i="1"/>
  <c r="AR358" i="1" s="1"/>
  <c r="BM357" i="1"/>
  <c r="BL357" i="1"/>
  <c r="BK357" i="1"/>
  <c r="BJ357" i="1"/>
  <c r="BI357" i="1"/>
  <c r="BH357" i="1"/>
  <c r="BG357" i="1"/>
  <c r="BF357" i="1"/>
  <c r="BE357" i="1"/>
  <c r="AW357" i="1"/>
  <c r="AY357" i="1" s="1"/>
  <c r="AV357" i="1"/>
  <c r="AT357" i="1"/>
  <c r="AU357" i="1" s="1"/>
  <c r="AS357" i="1"/>
  <c r="AQ357" i="1"/>
  <c r="AR357" i="1" s="1"/>
  <c r="BM356" i="1"/>
  <c r="BL356" i="1"/>
  <c r="BK356" i="1"/>
  <c r="BJ356" i="1"/>
  <c r="BI356" i="1"/>
  <c r="BH356" i="1"/>
  <c r="BG356" i="1"/>
  <c r="BF356" i="1"/>
  <c r="BE356" i="1"/>
  <c r="AW356" i="1"/>
  <c r="AY356" i="1" s="1"/>
  <c r="AV356" i="1"/>
  <c r="AT356" i="1"/>
  <c r="AU356" i="1" s="1"/>
  <c r="AS356" i="1"/>
  <c r="AQ356" i="1"/>
  <c r="AR356" i="1" s="1"/>
  <c r="AY358" i="1" l="1"/>
  <c r="AX358" i="1"/>
  <c r="AX356" i="1"/>
  <c r="AX357" i="1"/>
  <c r="BM355" i="1"/>
  <c r="BL355" i="1"/>
  <c r="BK355" i="1"/>
  <c r="BJ355" i="1"/>
  <c r="BI355" i="1"/>
  <c r="BH355" i="1"/>
  <c r="BG355" i="1"/>
  <c r="BF355" i="1"/>
  <c r="BE355" i="1"/>
  <c r="AW355" i="1"/>
  <c r="AY355" i="1" s="1"/>
  <c r="AV355" i="1"/>
  <c r="AT355" i="1"/>
  <c r="AU355" i="1" s="1"/>
  <c r="AS355" i="1"/>
  <c r="AQ355" i="1"/>
  <c r="AR355" i="1" s="1"/>
  <c r="AX355" i="1" l="1"/>
  <c r="BM354" i="1"/>
  <c r="BL354" i="1"/>
  <c r="BK354" i="1"/>
  <c r="BJ354" i="1"/>
  <c r="BI354" i="1"/>
  <c r="BH354" i="1"/>
  <c r="BG354" i="1"/>
  <c r="BF354" i="1"/>
  <c r="BE354" i="1"/>
  <c r="AW354" i="1"/>
  <c r="AV354" i="1"/>
  <c r="AT354" i="1"/>
  <c r="AU354" i="1" s="1"/>
  <c r="AS354" i="1"/>
  <c r="AQ354" i="1"/>
  <c r="AR354" i="1" s="1"/>
  <c r="AY354" i="1" l="1"/>
  <c r="AX354" i="1"/>
  <c r="BM353" i="1"/>
  <c r="BL353" i="1"/>
  <c r="BK353" i="1"/>
  <c r="BJ353" i="1"/>
  <c r="BI353" i="1"/>
  <c r="BH353" i="1"/>
  <c r="BG353" i="1"/>
  <c r="BF353" i="1"/>
  <c r="BE353" i="1"/>
  <c r="AW353" i="1"/>
  <c r="AY353" i="1" s="1"/>
  <c r="AV353" i="1"/>
  <c r="AT353" i="1"/>
  <c r="AU353" i="1" s="1"/>
  <c r="AS353" i="1"/>
  <c r="AQ353" i="1"/>
  <c r="AR353" i="1" s="1"/>
  <c r="BM352" i="1"/>
  <c r="BL352" i="1"/>
  <c r="BK352" i="1"/>
  <c r="BJ352" i="1"/>
  <c r="BI352" i="1"/>
  <c r="BH352" i="1"/>
  <c r="BG352" i="1"/>
  <c r="BF352" i="1"/>
  <c r="BE352" i="1"/>
  <c r="AW352" i="1"/>
  <c r="AX352" i="1" s="1"/>
  <c r="AV352" i="1"/>
  <c r="AT352" i="1"/>
  <c r="AU352" i="1" s="1"/>
  <c r="AS352" i="1"/>
  <c r="AQ352" i="1"/>
  <c r="AR352" i="1" s="1"/>
  <c r="BM351" i="1"/>
  <c r="BL351" i="1"/>
  <c r="BK351" i="1"/>
  <c r="BJ351" i="1"/>
  <c r="BI351" i="1"/>
  <c r="BH351" i="1"/>
  <c r="BG351" i="1"/>
  <c r="BF351" i="1"/>
  <c r="BE351" i="1"/>
  <c r="AW351" i="1"/>
  <c r="AY351" i="1" s="1"/>
  <c r="AV351" i="1"/>
  <c r="AT351" i="1"/>
  <c r="AU351" i="1" s="1"/>
  <c r="AS351" i="1"/>
  <c r="AQ351" i="1"/>
  <c r="AR351" i="1" s="1"/>
  <c r="BM350" i="1"/>
  <c r="BL350" i="1"/>
  <c r="BK350" i="1"/>
  <c r="BJ350" i="1"/>
  <c r="BI350" i="1"/>
  <c r="BH350" i="1"/>
  <c r="BG350" i="1"/>
  <c r="BF350" i="1"/>
  <c r="BE350" i="1"/>
  <c r="AW350" i="1"/>
  <c r="AY350" i="1" s="1"/>
  <c r="AV350" i="1"/>
  <c r="AT350" i="1"/>
  <c r="AU350" i="1" s="1"/>
  <c r="AS350" i="1"/>
  <c r="AQ350" i="1"/>
  <c r="AR350" i="1" s="1"/>
  <c r="AX351" i="1" l="1"/>
  <c r="AY352" i="1"/>
  <c r="AX353" i="1"/>
  <c r="AX350" i="1"/>
  <c r="BM349" i="1"/>
  <c r="BL349" i="1"/>
  <c r="BK349" i="1"/>
  <c r="BJ349" i="1"/>
  <c r="BI349" i="1"/>
  <c r="BH349" i="1"/>
  <c r="BG349" i="1"/>
  <c r="BF349" i="1"/>
  <c r="BE349" i="1"/>
  <c r="AW349" i="1"/>
  <c r="AY349" i="1" s="1"/>
  <c r="AV349" i="1"/>
  <c r="AT349" i="1"/>
  <c r="AU349" i="1" s="1"/>
  <c r="AS349" i="1"/>
  <c r="AQ349" i="1"/>
  <c r="AR349" i="1" s="1"/>
  <c r="AX349" i="1" l="1"/>
  <c r="BM348" i="1"/>
  <c r="BL348" i="1"/>
  <c r="BK348" i="1"/>
  <c r="BJ348" i="1"/>
  <c r="BI348" i="1"/>
  <c r="BH348" i="1"/>
  <c r="BG348" i="1"/>
  <c r="BF348" i="1"/>
  <c r="BE348" i="1"/>
  <c r="AW348" i="1"/>
  <c r="AY348" i="1" s="1"/>
  <c r="AV348" i="1"/>
  <c r="AT348" i="1"/>
  <c r="AU348" i="1" s="1"/>
  <c r="AS348" i="1"/>
  <c r="AQ348" i="1"/>
  <c r="AR348" i="1" s="1"/>
  <c r="BM347" i="1"/>
  <c r="BL347" i="1"/>
  <c r="BK347" i="1"/>
  <c r="BJ347" i="1"/>
  <c r="BI347" i="1"/>
  <c r="BH347" i="1"/>
  <c r="BG347" i="1"/>
  <c r="BF347" i="1"/>
  <c r="BE347" i="1"/>
  <c r="AW347" i="1"/>
  <c r="AY347" i="1" s="1"/>
  <c r="AV347" i="1"/>
  <c r="AT347" i="1"/>
  <c r="AU347" i="1" s="1"/>
  <c r="AS347" i="1"/>
  <c r="AQ347" i="1"/>
  <c r="AR347" i="1" s="1"/>
  <c r="BM346" i="1"/>
  <c r="BL346" i="1"/>
  <c r="BK346" i="1"/>
  <c r="BJ346" i="1"/>
  <c r="BI346" i="1"/>
  <c r="BH346" i="1"/>
  <c r="BG346" i="1"/>
  <c r="BF346" i="1"/>
  <c r="BE346" i="1"/>
  <c r="AW346" i="1"/>
  <c r="AX346" i="1" s="1"/>
  <c r="AV346" i="1"/>
  <c r="AT346" i="1"/>
  <c r="AU346" i="1" s="1"/>
  <c r="AS346" i="1"/>
  <c r="AQ346" i="1"/>
  <c r="AR346" i="1" s="1"/>
  <c r="AX348" i="1" l="1"/>
  <c r="AY346" i="1"/>
  <c r="AX347" i="1"/>
  <c r="BE263" i="1"/>
  <c r="BF55" i="1" l="1"/>
  <c r="BF56" i="1"/>
  <c r="BH56" i="1"/>
  <c r="BH54" i="1"/>
  <c r="BE56" i="1"/>
  <c r="BE54"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5"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182" i="1"/>
  <c r="BH183" i="1"/>
  <c r="BH184" i="1"/>
  <c r="BH185" i="1"/>
  <c r="BH186" i="1"/>
  <c r="BH187" i="1"/>
  <c r="BH188" i="1"/>
  <c r="BH189" i="1"/>
  <c r="BH190" i="1"/>
  <c r="BH191" i="1"/>
  <c r="BH192" i="1"/>
  <c r="BH193" i="1"/>
  <c r="BH194" i="1"/>
  <c r="BH195" i="1"/>
  <c r="BH196" i="1"/>
  <c r="BH197" i="1"/>
  <c r="BH198" i="1"/>
  <c r="BH199" i="1"/>
  <c r="BH200" i="1"/>
  <c r="BH201" i="1"/>
  <c r="BH202" i="1"/>
  <c r="BH203" i="1"/>
  <c r="BH204" i="1"/>
  <c r="BH205" i="1"/>
  <c r="BH206" i="1"/>
  <c r="BH207" i="1"/>
  <c r="BH208" i="1"/>
  <c r="BH209" i="1"/>
  <c r="BH210" i="1"/>
  <c r="BH211" i="1"/>
  <c r="BH212" i="1"/>
  <c r="BH213" i="1"/>
  <c r="BH214" i="1"/>
  <c r="BH215" i="1"/>
  <c r="BH216" i="1"/>
  <c r="BH217" i="1"/>
  <c r="BH218" i="1"/>
  <c r="BH219" i="1"/>
  <c r="BH220" i="1"/>
  <c r="BH221" i="1"/>
  <c r="BH222" i="1"/>
  <c r="BH223" i="1"/>
  <c r="BH225" i="1"/>
  <c r="BH226" i="1"/>
  <c r="BH227" i="1"/>
  <c r="BH228" i="1"/>
  <c r="BH229" i="1"/>
  <c r="BH230" i="1"/>
  <c r="BH231" i="1"/>
  <c r="BH232" i="1"/>
  <c r="BH233" i="1"/>
  <c r="BH234" i="1"/>
  <c r="BH235" i="1"/>
  <c r="BH236" i="1"/>
  <c r="BH237" i="1"/>
  <c r="BH238" i="1"/>
  <c r="BH239" i="1"/>
  <c r="BH240" i="1"/>
  <c r="BH241" i="1"/>
  <c r="BH242" i="1"/>
  <c r="BH243" i="1"/>
  <c r="BH244" i="1"/>
  <c r="BH245" i="1"/>
  <c r="BH246" i="1"/>
  <c r="BH247" i="1"/>
  <c r="BH248" i="1"/>
  <c r="BH249" i="1"/>
  <c r="BH250" i="1"/>
  <c r="BH251" i="1"/>
  <c r="BH252" i="1"/>
  <c r="BH253" i="1"/>
  <c r="BH254" i="1"/>
  <c r="BH255" i="1"/>
  <c r="BH256" i="1"/>
  <c r="BH257" i="1"/>
  <c r="BH258" i="1"/>
  <c r="BH259" i="1"/>
  <c r="BH260" i="1"/>
  <c r="BH261" i="1"/>
  <c r="BH262" i="1"/>
  <c r="BH263" i="1"/>
  <c r="BH264" i="1"/>
  <c r="BH265" i="1"/>
  <c r="BH266" i="1"/>
  <c r="BH267" i="1"/>
  <c r="BH268" i="1"/>
  <c r="BH269" i="1"/>
  <c r="BH270" i="1"/>
  <c r="BH271" i="1"/>
  <c r="BH272" i="1"/>
  <c r="BH273" i="1"/>
  <c r="BH274" i="1"/>
  <c r="BH275" i="1"/>
  <c r="BH276" i="1"/>
  <c r="BH277" i="1"/>
  <c r="BH278" i="1"/>
  <c r="BH279" i="1"/>
  <c r="BH280" i="1"/>
  <c r="BH281" i="1"/>
  <c r="BH282" i="1"/>
  <c r="BH283" i="1"/>
  <c r="BH284" i="1"/>
  <c r="BH285" i="1"/>
  <c r="BH286" i="1"/>
  <c r="BH287" i="1"/>
  <c r="BH288" i="1"/>
  <c r="BH289" i="1"/>
  <c r="BH290" i="1"/>
  <c r="BH291" i="1"/>
  <c r="BH292" i="1"/>
  <c r="BH293" i="1"/>
  <c r="BH294" i="1"/>
  <c r="BH295" i="1"/>
  <c r="BH296" i="1"/>
  <c r="BH297" i="1"/>
  <c r="BH298" i="1"/>
  <c r="BH299" i="1"/>
  <c r="BH300" i="1"/>
  <c r="BH301" i="1"/>
  <c r="BH302" i="1"/>
  <c r="BH303" i="1"/>
  <c r="BH304" i="1"/>
  <c r="BH305" i="1"/>
  <c r="BH306" i="1"/>
  <c r="BH307" i="1"/>
  <c r="BH308" i="1"/>
  <c r="BH309" i="1"/>
  <c r="BH310" i="1"/>
  <c r="BH311" i="1"/>
  <c r="BH312" i="1"/>
  <c r="BH313" i="1"/>
  <c r="BH314" i="1"/>
  <c r="BH315" i="1"/>
  <c r="BH316" i="1"/>
  <c r="BH317" i="1"/>
  <c r="BH318" i="1"/>
  <c r="BH319" i="1"/>
  <c r="BH320" i="1"/>
  <c r="BH321" i="1"/>
  <c r="BH322" i="1"/>
  <c r="BH323" i="1"/>
  <c r="BH324" i="1"/>
  <c r="BH325" i="1"/>
  <c r="BH326" i="1"/>
  <c r="BH327" i="1"/>
  <c r="BH328" i="1"/>
  <c r="BH329" i="1"/>
  <c r="BH330" i="1"/>
  <c r="BH331" i="1"/>
  <c r="BH332" i="1"/>
  <c r="BH333" i="1"/>
  <c r="BH334" i="1"/>
  <c r="BH335" i="1"/>
  <c r="BH336" i="1"/>
  <c r="BH337" i="1"/>
  <c r="BH338" i="1"/>
  <c r="BH339" i="1"/>
  <c r="BH340" i="1"/>
  <c r="BH341" i="1"/>
  <c r="BH342" i="1"/>
  <c r="BH343" i="1"/>
  <c r="BH344" i="1"/>
  <c r="BH345" i="1"/>
  <c r="BH17" i="1"/>
  <c r="BH16"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5"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12" i="1"/>
  <c r="BE113" i="1"/>
  <c r="BE114" i="1"/>
  <c r="BE115" i="1"/>
  <c r="BE116" i="1"/>
  <c r="BE117" i="1"/>
  <c r="BE118" i="1"/>
  <c r="BE119" i="1"/>
  <c r="BE120" i="1"/>
  <c r="BE121" i="1"/>
  <c r="BE122" i="1"/>
  <c r="BE123" i="1"/>
  <c r="BE124" i="1"/>
  <c r="BE125" i="1"/>
  <c r="BE126" i="1"/>
  <c r="BE127" i="1"/>
  <c r="BE128" i="1"/>
  <c r="BE129" i="1"/>
  <c r="BE130" i="1"/>
  <c r="BE131" i="1"/>
  <c r="BE132" i="1"/>
  <c r="BE133" i="1"/>
  <c r="BE134" i="1"/>
  <c r="BE135" i="1"/>
  <c r="BE136" i="1"/>
  <c r="BE137" i="1"/>
  <c r="BE138" i="1"/>
  <c r="BE139" i="1"/>
  <c r="BE140" i="1"/>
  <c r="BE141" i="1"/>
  <c r="BE142" i="1"/>
  <c r="BE143" i="1"/>
  <c r="BE144" i="1"/>
  <c r="BE145" i="1"/>
  <c r="BE146" i="1"/>
  <c r="BE147" i="1"/>
  <c r="BE148" i="1"/>
  <c r="BE149" i="1"/>
  <c r="BE150" i="1"/>
  <c r="BE151" i="1"/>
  <c r="BE152" i="1"/>
  <c r="BE153" i="1"/>
  <c r="BE154" i="1"/>
  <c r="BE155" i="1"/>
  <c r="BE156" i="1"/>
  <c r="BE157" i="1"/>
  <c r="BE158" i="1"/>
  <c r="BE159" i="1"/>
  <c r="BE160" i="1"/>
  <c r="BE161" i="1"/>
  <c r="BE162" i="1"/>
  <c r="BE163" i="1"/>
  <c r="BE164" i="1"/>
  <c r="BE165" i="1"/>
  <c r="BE166" i="1"/>
  <c r="BE167" i="1"/>
  <c r="BE168" i="1"/>
  <c r="BE169" i="1"/>
  <c r="BE170" i="1"/>
  <c r="BE171" i="1"/>
  <c r="BE172" i="1"/>
  <c r="BE173" i="1"/>
  <c r="BE174" i="1"/>
  <c r="BE175" i="1"/>
  <c r="BE176" i="1"/>
  <c r="BE177" i="1"/>
  <c r="BE178" i="1"/>
  <c r="BE179" i="1"/>
  <c r="BE180" i="1"/>
  <c r="BE181" i="1"/>
  <c r="BE182" i="1"/>
  <c r="BE183" i="1"/>
  <c r="BE184" i="1"/>
  <c r="BE185" i="1"/>
  <c r="BE186" i="1"/>
  <c r="BE187" i="1"/>
  <c r="BE188" i="1"/>
  <c r="BE189" i="1"/>
  <c r="BE190" i="1"/>
  <c r="BE191" i="1"/>
  <c r="BE192" i="1"/>
  <c r="BE193" i="1"/>
  <c r="BE194" i="1"/>
  <c r="BE195" i="1"/>
  <c r="BE196" i="1"/>
  <c r="BE197" i="1"/>
  <c r="BE198" i="1"/>
  <c r="BE199" i="1"/>
  <c r="BE200" i="1"/>
  <c r="BE201" i="1"/>
  <c r="BE202" i="1"/>
  <c r="BE203" i="1"/>
  <c r="BE204" i="1"/>
  <c r="BE205" i="1"/>
  <c r="BE206" i="1"/>
  <c r="BE207" i="1"/>
  <c r="BE208" i="1"/>
  <c r="BE209" i="1"/>
  <c r="BE210" i="1"/>
  <c r="BE211" i="1"/>
  <c r="BE212" i="1"/>
  <c r="BE213" i="1"/>
  <c r="BE214" i="1"/>
  <c r="BE215" i="1"/>
  <c r="BE216" i="1"/>
  <c r="BE217" i="1"/>
  <c r="BE218" i="1"/>
  <c r="BE219" i="1"/>
  <c r="BE220" i="1"/>
  <c r="BE221" i="1"/>
  <c r="BE222" i="1"/>
  <c r="BE223" i="1"/>
  <c r="BE225" i="1"/>
  <c r="BE226" i="1"/>
  <c r="BE227" i="1"/>
  <c r="BE228" i="1"/>
  <c r="BE229" i="1"/>
  <c r="BE230" i="1"/>
  <c r="BE231" i="1"/>
  <c r="BE232" i="1"/>
  <c r="BE233" i="1"/>
  <c r="BE234" i="1"/>
  <c r="BE235" i="1"/>
  <c r="BE236" i="1"/>
  <c r="BE237" i="1"/>
  <c r="BE238" i="1"/>
  <c r="BE239" i="1"/>
  <c r="BE240" i="1"/>
  <c r="BE241" i="1"/>
  <c r="BE242" i="1"/>
  <c r="BE243" i="1"/>
  <c r="BE244" i="1"/>
  <c r="BE245" i="1"/>
  <c r="BE246" i="1"/>
  <c r="BE247" i="1"/>
  <c r="BE248" i="1"/>
  <c r="BE249" i="1"/>
  <c r="BE250" i="1"/>
  <c r="BE251" i="1"/>
  <c r="BE252" i="1"/>
  <c r="BE253" i="1"/>
  <c r="BE254" i="1"/>
  <c r="BE255" i="1"/>
  <c r="BE256" i="1"/>
  <c r="BE257" i="1"/>
  <c r="BE258" i="1"/>
  <c r="BE259" i="1"/>
  <c r="BE260" i="1"/>
  <c r="BE261" i="1"/>
  <c r="BE262" i="1"/>
  <c r="BE264" i="1"/>
  <c r="BE265" i="1"/>
  <c r="BE266" i="1"/>
  <c r="BE267" i="1"/>
  <c r="BE268" i="1"/>
  <c r="BE269" i="1"/>
  <c r="BE270" i="1"/>
  <c r="BE271" i="1"/>
  <c r="BE272" i="1"/>
  <c r="BE273" i="1"/>
  <c r="BE274" i="1"/>
  <c r="BE275" i="1"/>
  <c r="BE276" i="1"/>
  <c r="BE277" i="1"/>
  <c r="BE278" i="1"/>
  <c r="BE279" i="1"/>
  <c r="BE280" i="1"/>
  <c r="BE281" i="1"/>
  <c r="BE282" i="1"/>
  <c r="BE283" i="1"/>
  <c r="BE284" i="1"/>
  <c r="BE285" i="1"/>
  <c r="BE286" i="1"/>
  <c r="BE287" i="1"/>
  <c r="BE288" i="1"/>
  <c r="BE289" i="1"/>
  <c r="BE290" i="1"/>
  <c r="BE291" i="1"/>
  <c r="BE292" i="1"/>
  <c r="BE293" i="1"/>
  <c r="BE294" i="1"/>
  <c r="BE295" i="1"/>
  <c r="BE296" i="1"/>
  <c r="BE297" i="1"/>
  <c r="BE298" i="1"/>
  <c r="BE299" i="1"/>
  <c r="BE300" i="1"/>
  <c r="BE301" i="1"/>
  <c r="BE302" i="1"/>
  <c r="BE303" i="1"/>
  <c r="BE304" i="1"/>
  <c r="BE305" i="1"/>
  <c r="BE306" i="1"/>
  <c r="BE307" i="1"/>
  <c r="BE308" i="1"/>
  <c r="BE309" i="1"/>
  <c r="BE310" i="1"/>
  <c r="BE311" i="1"/>
  <c r="BE312" i="1"/>
  <c r="BE313" i="1"/>
  <c r="BE314" i="1"/>
  <c r="BE315" i="1"/>
  <c r="BE316" i="1"/>
  <c r="BE317" i="1"/>
  <c r="BE319" i="1"/>
  <c r="BE320" i="1"/>
  <c r="BE321" i="1"/>
  <c r="BE322" i="1"/>
  <c r="BE323" i="1"/>
  <c r="BE324" i="1"/>
  <c r="BE325" i="1"/>
  <c r="BE326" i="1"/>
  <c r="BE327" i="1"/>
  <c r="BE328" i="1"/>
  <c r="BE329" i="1"/>
  <c r="BE330" i="1"/>
  <c r="BE331" i="1"/>
  <c r="BE332" i="1"/>
  <c r="BE333" i="1"/>
  <c r="BE334" i="1"/>
  <c r="BE335" i="1"/>
  <c r="BE336" i="1"/>
  <c r="BE337" i="1"/>
  <c r="BE338" i="1"/>
  <c r="BE339" i="1"/>
  <c r="BE340" i="1"/>
  <c r="BE341" i="1"/>
  <c r="BE342" i="1"/>
  <c r="BE343" i="1"/>
  <c r="BE344" i="1"/>
  <c r="BE345" i="1"/>
  <c r="BE17" i="1"/>
  <c r="BE16" i="1"/>
  <c r="AQ345" i="1" l="1"/>
  <c r="AR345" i="1" s="1"/>
  <c r="AS345" i="1"/>
  <c r="AT345" i="1"/>
  <c r="AU345" i="1" s="1"/>
  <c r="AV345" i="1"/>
  <c r="AW345" i="1"/>
  <c r="AX345" i="1" s="1"/>
  <c r="BF345" i="1"/>
  <c r="BG345" i="1"/>
  <c r="BI345" i="1"/>
  <c r="BJ345" i="1"/>
  <c r="BK345" i="1"/>
  <c r="BL345" i="1"/>
  <c r="BM345" i="1"/>
  <c r="AY345" i="1" l="1"/>
  <c r="AQ344" i="1"/>
  <c r="AR344" i="1" s="1"/>
  <c r="AS344" i="1"/>
  <c r="AT344" i="1"/>
  <c r="AU344" i="1"/>
  <c r="AV344" i="1"/>
  <c r="AW344" i="1"/>
  <c r="AX344" i="1" s="1"/>
  <c r="BF344" i="1"/>
  <c r="BG344" i="1"/>
  <c r="BI344" i="1"/>
  <c r="BJ344" i="1"/>
  <c r="BK344" i="1"/>
  <c r="BL344" i="1"/>
  <c r="BM344" i="1"/>
  <c r="AY344" i="1" l="1"/>
  <c r="BF342" i="1"/>
  <c r="BG342" i="1"/>
  <c r="BI342" i="1"/>
  <c r="BJ342" i="1"/>
  <c r="BK342" i="1"/>
  <c r="BL342" i="1"/>
  <c r="BM342" i="1"/>
  <c r="BF343" i="1"/>
  <c r="BG343" i="1"/>
  <c r="BI343" i="1"/>
  <c r="BJ343" i="1"/>
  <c r="BK343" i="1"/>
  <c r="BL343" i="1"/>
  <c r="BM343" i="1"/>
  <c r="AQ342" i="1"/>
  <c r="AR342" i="1" s="1"/>
  <c r="AS342" i="1"/>
  <c r="AT342" i="1"/>
  <c r="AU342" i="1" s="1"/>
  <c r="AV342" i="1"/>
  <c r="AW342" i="1"/>
  <c r="AX342" i="1" s="1"/>
  <c r="AQ343" i="1"/>
  <c r="AR343" i="1" s="1"/>
  <c r="AS343" i="1"/>
  <c r="AT343" i="1"/>
  <c r="AU343" i="1" s="1"/>
  <c r="AV343" i="1"/>
  <c r="AW343" i="1"/>
  <c r="AY343" i="1" s="1"/>
  <c r="AY342" i="1" l="1"/>
  <c r="AX343" i="1"/>
  <c r="BF340" i="1"/>
  <c r="BG340" i="1"/>
  <c r="BI340" i="1"/>
  <c r="BJ340" i="1"/>
  <c r="BK340" i="1"/>
  <c r="BL340" i="1"/>
  <c r="BM340" i="1"/>
  <c r="BF341" i="1"/>
  <c r="BG341" i="1"/>
  <c r="BI341" i="1"/>
  <c r="BJ341" i="1"/>
  <c r="BK341" i="1"/>
  <c r="BL341" i="1"/>
  <c r="BM341" i="1"/>
  <c r="AQ341" i="1"/>
  <c r="AR341" i="1" s="1"/>
  <c r="AS341" i="1"/>
  <c r="AT341" i="1"/>
  <c r="AU341" i="1" s="1"/>
  <c r="AV341" i="1"/>
  <c r="AW341" i="1"/>
  <c r="AX341" i="1" s="1"/>
  <c r="AY341" i="1" l="1"/>
  <c r="AQ339" i="1"/>
  <c r="AR339" i="1" s="1"/>
  <c r="AS339" i="1"/>
  <c r="AT339" i="1"/>
  <c r="AU339" i="1" s="1"/>
  <c r="AV339" i="1"/>
  <c r="AW339" i="1"/>
  <c r="AY339" i="1" s="1"/>
  <c r="AQ340" i="1"/>
  <c r="AR340" i="1" s="1"/>
  <c r="AS340" i="1"/>
  <c r="AT340" i="1"/>
  <c r="AU340" i="1" s="1"/>
  <c r="AV340" i="1"/>
  <c r="AW340" i="1"/>
  <c r="AY340" i="1" s="1"/>
  <c r="BF339" i="1"/>
  <c r="BG339" i="1"/>
  <c r="BI339" i="1"/>
  <c r="BJ339" i="1"/>
  <c r="BK339" i="1"/>
  <c r="BL339" i="1"/>
  <c r="BM339" i="1"/>
  <c r="AX340" i="1" l="1"/>
  <c r="AX339" i="1"/>
  <c r="AQ328" i="1" l="1"/>
  <c r="AR328" i="1"/>
  <c r="AS328" i="1"/>
  <c r="AT328" i="1"/>
  <c r="AU328" i="1"/>
  <c r="AV328" i="1"/>
  <c r="AW328" i="1"/>
  <c r="AX328" i="1"/>
  <c r="AY328" i="1"/>
  <c r="BF328" i="1"/>
  <c r="BG328" i="1"/>
  <c r="BI328" i="1"/>
  <c r="BJ328" i="1"/>
  <c r="BK328" i="1"/>
  <c r="BL328" i="1" s="1"/>
  <c r="BM328" i="1"/>
  <c r="AQ327" i="1"/>
  <c r="AR327" i="1"/>
  <c r="AS327" i="1"/>
  <c r="AT327" i="1"/>
  <c r="AU327" i="1"/>
  <c r="AV327" i="1"/>
  <c r="AW327" i="1"/>
  <c r="AX327" i="1"/>
  <c r="AY327" i="1"/>
  <c r="BF327" i="1"/>
  <c r="BG327" i="1"/>
  <c r="BI327" i="1"/>
  <c r="BJ327" i="1"/>
  <c r="BK327" i="1"/>
  <c r="BL327" i="1" s="1"/>
  <c r="BM327" i="1"/>
  <c r="BM56" i="1" l="1"/>
  <c r="BL56" i="1"/>
  <c r="BK56" i="1"/>
  <c r="BJ56" i="1"/>
  <c r="BI56" i="1"/>
  <c r="BG56" i="1"/>
  <c r="BM54" i="1"/>
  <c r="BL54" i="1"/>
  <c r="BJ54" i="1"/>
  <c r="BI54" i="1"/>
  <c r="BG54" i="1"/>
  <c r="BF54" i="1"/>
  <c r="BK54" i="1"/>
  <c r="AQ56" i="1"/>
  <c r="AR56" i="1"/>
  <c r="AS56" i="1"/>
  <c r="AT56" i="1"/>
  <c r="AU56" i="1"/>
  <c r="AV56" i="1"/>
  <c r="AW56" i="1"/>
  <c r="AX56" i="1"/>
  <c r="AY56" i="1"/>
  <c r="AQ54" i="1"/>
  <c r="AR54" i="1"/>
  <c r="AS54" i="1"/>
  <c r="AT54" i="1"/>
  <c r="AU54" i="1"/>
  <c r="AV54" i="1"/>
  <c r="AW54" i="1"/>
  <c r="AX54" i="1"/>
  <c r="AY54" i="1"/>
  <c r="BF338" i="1" l="1"/>
  <c r="BG338" i="1"/>
  <c r="BI338" i="1"/>
  <c r="BJ338" i="1"/>
  <c r="BK338" i="1"/>
  <c r="BL338" i="1"/>
  <c r="BM338" i="1"/>
  <c r="AQ338" i="1"/>
  <c r="AR338" i="1" s="1"/>
  <c r="AS338" i="1"/>
  <c r="AT338" i="1"/>
  <c r="AU338" i="1" s="1"/>
  <c r="AV338" i="1"/>
  <c r="AW338" i="1"/>
  <c r="AX338" i="1" s="1"/>
  <c r="AY338" i="1" l="1"/>
  <c r="BM337" i="1"/>
  <c r="BL337" i="1"/>
  <c r="BK337" i="1"/>
  <c r="BJ337" i="1"/>
  <c r="BI337" i="1"/>
  <c r="BG337" i="1"/>
  <c r="BF337" i="1"/>
  <c r="AW337" i="1"/>
  <c r="AY337" i="1" s="1"/>
  <c r="AV337" i="1"/>
  <c r="AT337" i="1"/>
  <c r="AU337" i="1" s="1"/>
  <c r="AS337" i="1"/>
  <c r="AQ337" i="1"/>
  <c r="AR337" i="1" s="1"/>
  <c r="AX337" i="1" l="1"/>
  <c r="BF336" i="1"/>
  <c r="BG336" i="1"/>
  <c r="BI336" i="1"/>
  <c r="BJ336" i="1"/>
  <c r="BK336" i="1"/>
  <c r="BL336" i="1"/>
  <c r="BM336" i="1"/>
  <c r="AQ336" i="1"/>
  <c r="AR336" i="1" s="1"/>
  <c r="AS336" i="1"/>
  <c r="AT336" i="1"/>
  <c r="AU336" i="1" s="1"/>
  <c r="AV336" i="1"/>
  <c r="AW336" i="1"/>
  <c r="AY336" i="1" s="1"/>
  <c r="AX336" i="1" l="1"/>
  <c r="AQ335" i="1"/>
  <c r="AR335" i="1"/>
  <c r="AS335" i="1"/>
  <c r="AT335" i="1"/>
  <c r="AU335" i="1"/>
  <c r="AV335" i="1"/>
  <c r="AW335" i="1"/>
  <c r="AY335" i="1" s="1"/>
  <c r="BF335" i="1"/>
  <c r="BG335" i="1"/>
  <c r="BI335" i="1"/>
  <c r="BJ335" i="1"/>
  <c r="BK335" i="1"/>
  <c r="BL335" i="1"/>
  <c r="BM335" i="1"/>
  <c r="AX335" i="1" l="1"/>
  <c r="BF334" i="1"/>
  <c r="BG334" i="1"/>
  <c r="BI334" i="1"/>
  <c r="BJ334" i="1"/>
  <c r="BK334" i="1"/>
  <c r="BL334" i="1"/>
  <c r="BM334" i="1"/>
  <c r="AQ334" i="1" l="1"/>
  <c r="AR334" i="1" s="1"/>
  <c r="AS334" i="1"/>
  <c r="AT334" i="1"/>
  <c r="AU334" i="1" s="1"/>
  <c r="AV334" i="1"/>
  <c r="AW334" i="1"/>
  <c r="AX334" i="1" s="1"/>
  <c r="AY334" i="1" l="1"/>
  <c r="AQ333" i="1"/>
  <c r="AR333" i="1" s="1"/>
  <c r="AS333" i="1"/>
  <c r="AT333" i="1"/>
  <c r="AU333" i="1" s="1"/>
  <c r="AV333" i="1"/>
  <c r="AW333" i="1"/>
  <c r="AY333" i="1" s="1"/>
  <c r="BF333" i="1"/>
  <c r="BG333" i="1"/>
  <c r="BI333" i="1"/>
  <c r="BJ333" i="1"/>
  <c r="BK333" i="1"/>
  <c r="BL333" i="1"/>
  <c r="BM333" i="1"/>
  <c r="AX333" i="1" l="1"/>
  <c r="BF330" i="1"/>
  <c r="BG330" i="1"/>
  <c r="BI330" i="1"/>
  <c r="BJ330" i="1"/>
  <c r="BK330" i="1"/>
  <c r="BL330" i="1"/>
  <c r="BM330" i="1"/>
  <c r="BF331" i="1"/>
  <c r="BG331" i="1"/>
  <c r="BI331" i="1"/>
  <c r="BJ331" i="1"/>
  <c r="BK331" i="1"/>
  <c r="BL331" i="1"/>
  <c r="BM331" i="1"/>
  <c r="BF332" i="1"/>
  <c r="BG332" i="1"/>
  <c r="BI332" i="1"/>
  <c r="BJ332" i="1"/>
  <c r="BK332" i="1"/>
  <c r="BL332" i="1"/>
  <c r="BM332" i="1"/>
  <c r="AQ332" i="1"/>
  <c r="AR332" i="1" s="1"/>
  <c r="AS332" i="1"/>
  <c r="AT332" i="1"/>
  <c r="AU332" i="1" s="1"/>
  <c r="AV332" i="1"/>
  <c r="AW332" i="1"/>
  <c r="AY332" i="1" s="1"/>
  <c r="AX332" i="1" l="1"/>
  <c r="AQ331" i="1"/>
  <c r="AR331" i="1" s="1"/>
  <c r="AS331" i="1"/>
  <c r="AT331" i="1"/>
  <c r="AU331" i="1" s="1"/>
  <c r="AV331" i="1"/>
  <c r="AW331" i="1"/>
  <c r="AY331" i="1" s="1"/>
  <c r="AX331" i="1" l="1"/>
  <c r="AQ330" i="1"/>
  <c r="AR330" i="1"/>
  <c r="AS330" i="1"/>
  <c r="AT330" i="1"/>
  <c r="AU330" i="1"/>
  <c r="AV330" i="1"/>
  <c r="AW330" i="1"/>
  <c r="AX330" i="1"/>
  <c r="AY330" i="1"/>
  <c r="BF329" i="1" l="1"/>
  <c r="BG329" i="1"/>
  <c r="BI329" i="1"/>
  <c r="BJ329" i="1"/>
  <c r="BK329" i="1"/>
  <c r="BL329" i="1"/>
  <c r="BM329" i="1"/>
  <c r="AQ329" i="1"/>
  <c r="AR329" i="1" s="1"/>
  <c r="AS329" i="1"/>
  <c r="AT329" i="1"/>
  <c r="AU329" i="1" s="1"/>
  <c r="AV329" i="1"/>
  <c r="AW329" i="1"/>
  <c r="AX329" i="1" s="1"/>
  <c r="AY329" i="1" l="1"/>
  <c r="BF53" i="1"/>
  <c r="BG53" i="1"/>
  <c r="BI53" i="1"/>
  <c r="BJ53" i="1"/>
  <c r="BK53" i="1"/>
  <c r="BL53" i="1"/>
  <c r="BM53" i="1"/>
  <c r="BG55" i="1"/>
  <c r="BI55" i="1"/>
  <c r="BJ55" i="1"/>
  <c r="BK55" i="1"/>
  <c r="BL55" i="1"/>
  <c r="BM55" i="1"/>
  <c r="BF57" i="1"/>
  <c r="BG57" i="1"/>
  <c r="BI57" i="1"/>
  <c r="BJ57" i="1"/>
  <c r="BK57" i="1"/>
  <c r="BL57" i="1"/>
  <c r="BM57" i="1"/>
  <c r="BF58" i="1"/>
  <c r="BG58" i="1"/>
  <c r="BI58" i="1"/>
  <c r="BJ58" i="1"/>
  <c r="BK58" i="1"/>
  <c r="BL58" i="1"/>
  <c r="BM58" i="1"/>
  <c r="BF59" i="1"/>
  <c r="BG59" i="1"/>
  <c r="BI59" i="1"/>
  <c r="BJ59" i="1"/>
  <c r="BK59" i="1"/>
  <c r="BL59" i="1"/>
  <c r="BM59" i="1"/>
  <c r="BF60" i="1"/>
  <c r="BG60" i="1"/>
  <c r="BI60" i="1"/>
  <c r="BJ60" i="1"/>
  <c r="BK60" i="1"/>
  <c r="BL60" i="1"/>
  <c r="BM60" i="1"/>
  <c r="BF61" i="1"/>
  <c r="BG61" i="1"/>
  <c r="BI61" i="1"/>
  <c r="BJ61" i="1"/>
  <c r="BK61" i="1"/>
  <c r="BL61" i="1"/>
  <c r="BM61" i="1"/>
  <c r="BF62" i="1"/>
  <c r="BG62" i="1"/>
  <c r="BI62" i="1"/>
  <c r="BJ62" i="1"/>
  <c r="BK62" i="1"/>
  <c r="BL62" i="1"/>
  <c r="BM62" i="1"/>
  <c r="BF63" i="1"/>
  <c r="BG63" i="1"/>
  <c r="BI63" i="1"/>
  <c r="BJ63" i="1"/>
  <c r="BK63" i="1"/>
  <c r="BL63" i="1"/>
  <c r="BM63" i="1"/>
  <c r="BF64" i="1"/>
  <c r="BG64" i="1"/>
  <c r="BI64" i="1"/>
  <c r="BJ64" i="1"/>
  <c r="BK64" i="1"/>
  <c r="BL64" i="1"/>
  <c r="BM64" i="1"/>
  <c r="BF65" i="1"/>
  <c r="BG65" i="1"/>
  <c r="BI65" i="1"/>
  <c r="BJ65" i="1"/>
  <c r="BK65" i="1"/>
  <c r="BL65" i="1"/>
  <c r="BM65" i="1"/>
  <c r="BF66" i="1"/>
  <c r="BG66" i="1"/>
  <c r="BI66" i="1"/>
  <c r="BJ66" i="1"/>
  <c r="BK66" i="1"/>
  <c r="BL66" i="1"/>
  <c r="BM66" i="1"/>
  <c r="BF67" i="1"/>
  <c r="BG67" i="1"/>
  <c r="BI67" i="1"/>
  <c r="BJ67" i="1"/>
  <c r="BK67" i="1"/>
  <c r="BL67" i="1"/>
  <c r="BM67" i="1"/>
  <c r="BF68" i="1"/>
  <c r="BG68" i="1"/>
  <c r="BI68" i="1"/>
  <c r="BJ68" i="1"/>
  <c r="BK68" i="1"/>
  <c r="BL68" i="1"/>
  <c r="BM68" i="1"/>
  <c r="BF69" i="1"/>
  <c r="BG69" i="1"/>
  <c r="BI69" i="1"/>
  <c r="BJ69" i="1"/>
  <c r="BK69" i="1"/>
  <c r="BL69" i="1"/>
  <c r="BM69" i="1"/>
  <c r="BF70" i="1"/>
  <c r="BG70" i="1"/>
  <c r="BI70" i="1"/>
  <c r="BJ70" i="1"/>
  <c r="BK70" i="1"/>
  <c r="BL70" i="1"/>
  <c r="BM70" i="1"/>
  <c r="BF71" i="1"/>
  <c r="BG71" i="1"/>
  <c r="BI71" i="1"/>
  <c r="BJ71" i="1"/>
  <c r="BK71" i="1"/>
  <c r="BL71" i="1"/>
  <c r="BM71" i="1"/>
  <c r="BF72" i="1"/>
  <c r="BG72" i="1"/>
  <c r="BI72" i="1"/>
  <c r="BJ72" i="1"/>
  <c r="BK72" i="1"/>
  <c r="BL72" i="1"/>
  <c r="BM72" i="1"/>
  <c r="BF73" i="1"/>
  <c r="BG73" i="1"/>
  <c r="BI73" i="1"/>
  <c r="BJ73" i="1"/>
  <c r="BK73" i="1"/>
  <c r="BL73" i="1"/>
  <c r="BM73" i="1"/>
  <c r="BF74" i="1"/>
  <c r="BG74" i="1"/>
  <c r="BI74" i="1"/>
  <c r="BJ74" i="1"/>
  <c r="BK74" i="1"/>
  <c r="BL74" i="1"/>
  <c r="BM74" i="1"/>
  <c r="BF75" i="1"/>
  <c r="BG75" i="1"/>
  <c r="BI75" i="1"/>
  <c r="BJ75" i="1"/>
  <c r="BK75" i="1"/>
  <c r="BL75" i="1"/>
  <c r="BM75" i="1"/>
  <c r="BF76" i="1"/>
  <c r="BG76" i="1"/>
  <c r="BI76" i="1"/>
  <c r="BJ76" i="1"/>
  <c r="BK76" i="1"/>
  <c r="BL76" i="1"/>
  <c r="BM76" i="1"/>
  <c r="BF77" i="1"/>
  <c r="BG77" i="1"/>
  <c r="BI77" i="1"/>
  <c r="BJ77" i="1"/>
  <c r="BK77" i="1"/>
  <c r="BL77" i="1"/>
  <c r="BM77" i="1"/>
  <c r="BF78" i="1"/>
  <c r="BG78" i="1"/>
  <c r="BI78" i="1"/>
  <c r="BJ78" i="1"/>
  <c r="BK78" i="1"/>
  <c r="BL78" i="1"/>
  <c r="BM78" i="1"/>
  <c r="BF79" i="1"/>
  <c r="BG79" i="1"/>
  <c r="BI79" i="1"/>
  <c r="BJ79" i="1"/>
  <c r="BK79" i="1"/>
  <c r="BL79" i="1"/>
  <c r="BM79" i="1"/>
  <c r="BF80" i="1"/>
  <c r="BG80" i="1"/>
  <c r="BI80" i="1"/>
  <c r="BJ80" i="1"/>
  <c r="BK80" i="1"/>
  <c r="BL80" i="1"/>
  <c r="BM80" i="1"/>
  <c r="BF81" i="1"/>
  <c r="BG81" i="1"/>
  <c r="BI81" i="1"/>
  <c r="BJ81" i="1"/>
  <c r="BK81" i="1"/>
  <c r="BL81" i="1"/>
  <c r="BM81" i="1"/>
  <c r="BF82" i="1"/>
  <c r="BG82" i="1"/>
  <c r="BI82" i="1"/>
  <c r="BJ82" i="1"/>
  <c r="BK82" i="1"/>
  <c r="BL82" i="1"/>
  <c r="BM82" i="1"/>
  <c r="BF83" i="1"/>
  <c r="BG83" i="1"/>
  <c r="BI83" i="1"/>
  <c r="BJ83" i="1"/>
  <c r="BK83" i="1"/>
  <c r="BL83" i="1"/>
  <c r="BM83" i="1"/>
  <c r="BF84" i="1"/>
  <c r="BG84" i="1"/>
  <c r="BI84" i="1"/>
  <c r="BJ84" i="1"/>
  <c r="BK84" i="1"/>
  <c r="BL84" i="1"/>
  <c r="BM84" i="1"/>
  <c r="BF85" i="1"/>
  <c r="BG85" i="1"/>
  <c r="BI85" i="1"/>
  <c r="BJ85" i="1"/>
  <c r="BK85" i="1"/>
  <c r="BL85" i="1"/>
  <c r="BM85" i="1"/>
  <c r="BF86" i="1"/>
  <c r="BG86" i="1"/>
  <c r="BI86" i="1"/>
  <c r="BJ86" i="1"/>
  <c r="BK86" i="1"/>
  <c r="BL86" i="1"/>
  <c r="BM86" i="1"/>
  <c r="BF87" i="1"/>
  <c r="BG87" i="1"/>
  <c r="BI87" i="1"/>
  <c r="BJ87" i="1"/>
  <c r="BK87" i="1"/>
  <c r="BL87" i="1"/>
  <c r="BM87" i="1"/>
  <c r="BF88" i="1"/>
  <c r="BG88" i="1"/>
  <c r="BI88" i="1"/>
  <c r="BJ88" i="1"/>
  <c r="BK88" i="1"/>
  <c r="BL88" i="1"/>
  <c r="BM88" i="1"/>
  <c r="BF89" i="1"/>
  <c r="BG89" i="1"/>
  <c r="BI89" i="1"/>
  <c r="BJ89" i="1"/>
  <c r="BK89" i="1"/>
  <c r="BL89" i="1"/>
  <c r="BM89" i="1"/>
  <c r="BF90" i="1"/>
  <c r="BG90" i="1"/>
  <c r="BI90" i="1"/>
  <c r="BJ90" i="1"/>
  <c r="BK90" i="1"/>
  <c r="BL90" i="1"/>
  <c r="BM90" i="1"/>
  <c r="BF91" i="1"/>
  <c r="BG91" i="1"/>
  <c r="BI91" i="1"/>
  <c r="BJ91" i="1"/>
  <c r="BK91" i="1"/>
  <c r="BL91" i="1"/>
  <c r="BM91" i="1"/>
  <c r="BF92" i="1"/>
  <c r="BG92" i="1"/>
  <c r="BI92" i="1"/>
  <c r="BJ92" i="1"/>
  <c r="BK92" i="1"/>
  <c r="BL92" i="1"/>
  <c r="BM92" i="1"/>
  <c r="BF93" i="1"/>
  <c r="BG93" i="1"/>
  <c r="BI93" i="1"/>
  <c r="BJ93" i="1"/>
  <c r="BK93" i="1"/>
  <c r="BL93" i="1"/>
  <c r="BM93" i="1"/>
  <c r="BF94" i="1"/>
  <c r="BG94" i="1"/>
  <c r="BI94" i="1"/>
  <c r="BJ94" i="1"/>
  <c r="BK94" i="1"/>
  <c r="BL94" i="1"/>
  <c r="BM94" i="1"/>
  <c r="BF95" i="1"/>
  <c r="BG95" i="1"/>
  <c r="BI95" i="1"/>
  <c r="BJ95" i="1"/>
  <c r="BK95" i="1"/>
  <c r="BL95" i="1"/>
  <c r="BM95" i="1"/>
  <c r="BF96" i="1"/>
  <c r="BG96" i="1"/>
  <c r="BI96" i="1"/>
  <c r="BJ96" i="1"/>
  <c r="BK96" i="1"/>
  <c r="BL96" i="1"/>
  <c r="BM96" i="1"/>
  <c r="BF97" i="1"/>
  <c r="BG97" i="1"/>
  <c r="BI97" i="1"/>
  <c r="BJ97" i="1"/>
  <c r="BK97" i="1"/>
  <c r="BL97" i="1"/>
  <c r="BM97" i="1"/>
  <c r="BF98" i="1"/>
  <c r="BG98" i="1"/>
  <c r="BI98" i="1"/>
  <c r="BJ98" i="1"/>
  <c r="BK98" i="1"/>
  <c r="BL98" i="1"/>
  <c r="BM98" i="1"/>
  <c r="BF99" i="1"/>
  <c r="BG99" i="1"/>
  <c r="BI99" i="1"/>
  <c r="BJ99" i="1"/>
  <c r="BK99" i="1"/>
  <c r="BL99" i="1"/>
  <c r="BM99" i="1"/>
  <c r="BF100" i="1"/>
  <c r="BG100" i="1"/>
  <c r="BI100" i="1"/>
  <c r="BJ100" i="1"/>
  <c r="BK100" i="1"/>
  <c r="BL100" i="1"/>
  <c r="BM100" i="1"/>
  <c r="BF101" i="1"/>
  <c r="BG101" i="1"/>
  <c r="BI101" i="1"/>
  <c r="BJ101" i="1"/>
  <c r="BK101" i="1"/>
  <c r="BL101" i="1"/>
  <c r="BM101" i="1"/>
  <c r="BF102" i="1"/>
  <c r="BG102" i="1"/>
  <c r="BI102" i="1"/>
  <c r="BJ102" i="1"/>
  <c r="BK102" i="1"/>
  <c r="BL102" i="1"/>
  <c r="BM102" i="1"/>
  <c r="BF103" i="1"/>
  <c r="BG103" i="1"/>
  <c r="BI103" i="1"/>
  <c r="BJ103" i="1"/>
  <c r="BK103" i="1"/>
  <c r="BL103" i="1"/>
  <c r="BM103" i="1"/>
  <c r="BF104" i="1"/>
  <c r="BG104" i="1"/>
  <c r="BI104" i="1"/>
  <c r="BJ104" i="1"/>
  <c r="BK104" i="1"/>
  <c r="BL104" i="1"/>
  <c r="BM104" i="1"/>
  <c r="BF105" i="1"/>
  <c r="BG105" i="1"/>
  <c r="BI105" i="1"/>
  <c r="BJ105" i="1"/>
  <c r="BK105" i="1"/>
  <c r="BL105" i="1"/>
  <c r="BM105" i="1"/>
  <c r="BF106" i="1"/>
  <c r="BG106" i="1"/>
  <c r="BI106" i="1"/>
  <c r="BJ106" i="1"/>
  <c r="BK106" i="1"/>
  <c r="BL106" i="1"/>
  <c r="BM106" i="1"/>
  <c r="BF107" i="1"/>
  <c r="BG107" i="1"/>
  <c r="BI107" i="1"/>
  <c r="BJ107" i="1"/>
  <c r="BK107" i="1"/>
  <c r="BL107" i="1"/>
  <c r="BM107" i="1"/>
  <c r="BF108" i="1"/>
  <c r="BG108" i="1"/>
  <c r="BI108" i="1"/>
  <c r="BJ108" i="1"/>
  <c r="BK108" i="1"/>
  <c r="BL108" i="1"/>
  <c r="BM108" i="1"/>
  <c r="BF109" i="1"/>
  <c r="BG109" i="1"/>
  <c r="BI109" i="1"/>
  <c r="BJ109" i="1"/>
  <c r="BK109" i="1"/>
  <c r="BL109" i="1"/>
  <c r="BM109" i="1"/>
  <c r="BF110" i="1"/>
  <c r="BG110" i="1"/>
  <c r="BI110" i="1"/>
  <c r="BJ110" i="1"/>
  <c r="BK110" i="1"/>
  <c r="BL110" i="1"/>
  <c r="BM110" i="1"/>
  <c r="BF111" i="1"/>
  <c r="BG111" i="1"/>
  <c r="BI111" i="1"/>
  <c r="BJ111" i="1"/>
  <c r="BK111" i="1"/>
  <c r="BL111" i="1"/>
  <c r="BM111" i="1"/>
  <c r="BF112" i="1"/>
  <c r="BG112" i="1"/>
  <c r="BI112" i="1"/>
  <c r="BJ112" i="1"/>
  <c r="BK112" i="1"/>
  <c r="BL112" i="1"/>
  <c r="BM112" i="1"/>
  <c r="BF113" i="1"/>
  <c r="BG113" i="1"/>
  <c r="BI113" i="1"/>
  <c r="BJ113" i="1"/>
  <c r="BK113" i="1"/>
  <c r="BL113" i="1"/>
  <c r="BM113" i="1"/>
  <c r="BF114" i="1"/>
  <c r="BG114" i="1"/>
  <c r="BI114" i="1"/>
  <c r="BJ114" i="1"/>
  <c r="BK114" i="1"/>
  <c r="BL114" i="1"/>
  <c r="BM114" i="1"/>
  <c r="BF115" i="1"/>
  <c r="BG115" i="1"/>
  <c r="BI115" i="1"/>
  <c r="BJ115" i="1"/>
  <c r="BK115" i="1"/>
  <c r="BL115" i="1"/>
  <c r="BM115" i="1"/>
  <c r="BF116" i="1"/>
  <c r="BG116" i="1"/>
  <c r="BI116" i="1"/>
  <c r="BJ116" i="1"/>
  <c r="BK116" i="1"/>
  <c r="BL116" i="1"/>
  <c r="BM116" i="1"/>
  <c r="BF117" i="1"/>
  <c r="BG117" i="1"/>
  <c r="BI117" i="1"/>
  <c r="BJ117" i="1"/>
  <c r="BK117" i="1"/>
  <c r="BL117" i="1"/>
  <c r="BM117" i="1"/>
  <c r="BF118" i="1"/>
  <c r="BG118" i="1"/>
  <c r="BI118" i="1"/>
  <c r="BJ118" i="1"/>
  <c r="BK118" i="1"/>
  <c r="BL118" i="1"/>
  <c r="BM118" i="1"/>
  <c r="BF119" i="1"/>
  <c r="BG119" i="1"/>
  <c r="BI119" i="1"/>
  <c r="BJ119" i="1"/>
  <c r="BK119" i="1"/>
  <c r="BL119" i="1"/>
  <c r="BM119" i="1"/>
  <c r="BF120" i="1"/>
  <c r="BG120" i="1"/>
  <c r="BI120" i="1"/>
  <c r="BJ120" i="1"/>
  <c r="BK120" i="1"/>
  <c r="BL120" i="1"/>
  <c r="BM120" i="1"/>
  <c r="BF121" i="1"/>
  <c r="BG121" i="1"/>
  <c r="BI121" i="1"/>
  <c r="BJ121" i="1"/>
  <c r="BK121" i="1"/>
  <c r="BL121" i="1"/>
  <c r="BM121" i="1"/>
  <c r="BF122" i="1"/>
  <c r="BG122" i="1"/>
  <c r="BI122" i="1"/>
  <c r="BJ122" i="1"/>
  <c r="BK122" i="1"/>
  <c r="BL122" i="1"/>
  <c r="BM122" i="1"/>
  <c r="BF123" i="1"/>
  <c r="BG123" i="1"/>
  <c r="BI123" i="1"/>
  <c r="BJ123" i="1"/>
  <c r="BK123" i="1"/>
  <c r="BL123" i="1"/>
  <c r="BM123" i="1"/>
  <c r="BF124" i="1"/>
  <c r="BG124" i="1"/>
  <c r="BI124" i="1"/>
  <c r="BJ124" i="1"/>
  <c r="BK124" i="1"/>
  <c r="BL124" i="1"/>
  <c r="BM124" i="1"/>
  <c r="BF125" i="1"/>
  <c r="BG125" i="1"/>
  <c r="BI125" i="1"/>
  <c r="BJ125" i="1"/>
  <c r="BK125" i="1"/>
  <c r="BL125" i="1"/>
  <c r="BM125" i="1"/>
  <c r="BF126" i="1"/>
  <c r="BG126" i="1"/>
  <c r="BI126" i="1"/>
  <c r="BJ126" i="1"/>
  <c r="BK126" i="1"/>
  <c r="BL126" i="1"/>
  <c r="BM126" i="1"/>
  <c r="BF127" i="1"/>
  <c r="BG127" i="1"/>
  <c r="BI127" i="1"/>
  <c r="BJ127" i="1"/>
  <c r="BK127" i="1"/>
  <c r="BL127" i="1"/>
  <c r="BM127" i="1"/>
  <c r="BF128" i="1"/>
  <c r="BG128" i="1"/>
  <c r="BI128" i="1"/>
  <c r="BJ128" i="1"/>
  <c r="BK128" i="1"/>
  <c r="BL128" i="1"/>
  <c r="BM128" i="1"/>
  <c r="BF129" i="1"/>
  <c r="BG129" i="1"/>
  <c r="BI129" i="1"/>
  <c r="BJ129" i="1"/>
  <c r="BK129" i="1"/>
  <c r="BL129" i="1"/>
  <c r="BM129" i="1"/>
  <c r="BF130" i="1"/>
  <c r="BG130" i="1"/>
  <c r="BI130" i="1"/>
  <c r="BJ130" i="1"/>
  <c r="BK130" i="1"/>
  <c r="BL130" i="1"/>
  <c r="BM130" i="1"/>
  <c r="BF131" i="1"/>
  <c r="BG131" i="1"/>
  <c r="BI131" i="1"/>
  <c r="BJ131" i="1"/>
  <c r="BK131" i="1"/>
  <c r="BL131" i="1"/>
  <c r="BM131" i="1"/>
  <c r="BF132" i="1"/>
  <c r="BG132" i="1"/>
  <c r="BI132" i="1"/>
  <c r="BJ132" i="1"/>
  <c r="BK132" i="1"/>
  <c r="BL132" i="1"/>
  <c r="BM132" i="1"/>
  <c r="BF133" i="1"/>
  <c r="BG133" i="1"/>
  <c r="BI133" i="1"/>
  <c r="BJ133" i="1"/>
  <c r="BK133" i="1"/>
  <c r="BL133" i="1"/>
  <c r="BM133" i="1"/>
  <c r="BF134" i="1"/>
  <c r="BG134" i="1"/>
  <c r="BI134" i="1"/>
  <c r="BJ134" i="1"/>
  <c r="BK134" i="1"/>
  <c r="BL134" i="1"/>
  <c r="BM134" i="1"/>
  <c r="BF135" i="1"/>
  <c r="BG135" i="1"/>
  <c r="BI135" i="1"/>
  <c r="BJ135" i="1"/>
  <c r="BK135" i="1"/>
  <c r="BL135" i="1"/>
  <c r="BM135" i="1"/>
  <c r="BF136" i="1"/>
  <c r="BG136" i="1"/>
  <c r="BI136" i="1"/>
  <c r="BJ136" i="1"/>
  <c r="BK136" i="1"/>
  <c r="BL136" i="1"/>
  <c r="BM136" i="1"/>
  <c r="BF137" i="1"/>
  <c r="BG137" i="1"/>
  <c r="BI137" i="1"/>
  <c r="BJ137" i="1"/>
  <c r="BK137" i="1"/>
  <c r="BL137" i="1"/>
  <c r="BM137" i="1"/>
  <c r="BF138" i="1"/>
  <c r="BG138" i="1"/>
  <c r="BI138" i="1"/>
  <c r="BJ138" i="1"/>
  <c r="BK138" i="1"/>
  <c r="BL138" i="1"/>
  <c r="BM138" i="1"/>
  <c r="BF139" i="1"/>
  <c r="BG139" i="1"/>
  <c r="BI139" i="1"/>
  <c r="BJ139" i="1"/>
  <c r="BK139" i="1"/>
  <c r="BL139" i="1"/>
  <c r="BM139" i="1"/>
  <c r="BF140" i="1"/>
  <c r="BG140" i="1"/>
  <c r="BI140" i="1"/>
  <c r="BJ140" i="1"/>
  <c r="BK140" i="1"/>
  <c r="BL140" i="1"/>
  <c r="BM140" i="1"/>
  <c r="BF141" i="1"/>
  <c r="BG141" i="1"/>
  <c r="BI141" i="1"/>
  <c r="BJ141" i="1"/>
  <c r="BK141" i="1"/>
  <c r="BL141" i="1"/>
  <c r="BM141" i="1"/>
  <c r="BF142" i="1"/>
  <c r="BG142" i="1"/>
  <c r="BI142" i="1"/>
  <c r="BJ142" i="1"/>
  <c r="BK142" i="1"/>
  <c r="BL142" i="1"/>
  <c r="BM142" i="1"/>
  <c r="BF143" i="1"/>
  <c r="BG143" i="1"/>
  <c r="BI143" i="1"/>
  <c r="BJ143" i="1"/>
  <c r="BK143" i="1"/>
  <c r="BL143" i="1"/>
  <c r="BM143" i="1"/>
  <c r="BF144" i="1"/>
  <c r="BG144" i="1"/>
  <c r="BI144" i="1"/>
  <c r="BJ144" i="1"/>
  <c r="BK144" i="1"/>
  <c r="BL144" i="1"/>
  <c r="BM144" i="1"/>
  <c r="BF145" i="1"/>
  <c r="BG145" i="1"/>
  <c r="BI145" i="1"/>
  <c r="BJ145" i="1"/>
  <c r="BK145" i="1"/>
  <c r="BL145" i="1"/>
  <c r="BM145" i="1"/>
  <c r="BF146" i="1"/>
  <c r="BG146" i="1"/>
  <c r="BI146" i="1"/>
  <c r="BJ146" i="1"/>
  <c r="BK146" i="1"/>
  <c r="BL146" i="1"/>
  <c r="BM146" i="1"/>
  <c r="BF147" i="1"/>
  <c r="BG147" i="1"/>
  <c r="BI147" i="1"/>
  <c r="BJ147" i="1"/>
  <c r="BK147" i="1"/>
  <c r="BL147" i="1"/>
  <c r="BM147" i="1"/>
  <c r="BF148" i="1"/>
  <c r="BG148" i="1"/>
  <c r="BI148" i="1"/>
  <c r="BJ148" i="1"/>
  <c r="BK148" i="1"/>
  <c r="BL148" i="1"/>
  <c r="BM148" i="1"/>
  <c r="BF149" i="1"/>
  <c r="BG149" i="1"/>
  <c r="BI149" i="1"/>
  <c r="BJ149" i="1"/>
  <c r="BK149" i="1"/>
  <c r="BL149" i="1"/>
  <c r="BM149" i="1"/>
  <c r="BF150" i="1"/>
  <c r="BG150" i="1"/>
  <c r="BI150" i="1"/>
  <c r="BJ150" i="1"/>
  <c r="BK150" i="1"/>
  <c r="BL150" i="1"/>
  <c r="BM150" i="1"/>
  <c r="BF151" i="1"/>
  <c r="BG151" i="1"/>
  <c r="BI151" i="1"/>
  <c r="BJ151" i="1"/>
  <c r="BK151" i="1"/>
  <c r="BL151" i="1"/>
  <c r="BM151" i="1"/>
  <c r="BF152" i="1"/>
  <c r="BG152" i="1"/>
  <c r="BI152" i="1"/>
  <c r="BJ152" i="1"/>
  <c r="BK152" i="1"/>
  <c r="BL152" i="1"/>
  <c r="BM152" i="1"/>
  <c r="BF153" i="1"/>
  <c r="BG153" i="1"/>
  <c r="BI153" i="1"/>
  <c r="BJ153" i="1"/>
  <c r="BK153" i="1"/>
  <c r="BL153" i="1"/>
  <c r="BM153" i="1"/>
  <c r="BF154" i="1"/>
  <c r="BG154" i="1"/>
  <c r="BI154" i="1"/>
  <c r="BJ154" i="1"/>
  <c r="BK154" i="1"/>
  <c r="BL154" i="1"/>
  <c r="BM154" i="1"/>
  <c r="BF155" i="1"/>
  <c r="BG155" i="1"/>
  <c r="BI155" i="1"/>
  <c r="BJ155" i="1"/>
  <c r="BK155" i="1"/>
  <c r="BL155" i="1"/>
  <c r="BM155" i="1"/>
  <c r="BF156" i="1"/>
  <c r="BG156" i="1"/>
  <c r="BI156" i="1"/>
  <c r="BJ156" i="1"/>
  <c r="BK156" i="1"/>
  <c r="BL156" i="1"/>
  <c r="BM156" i="1"/>
  <c r="BF157" i="1"/>
  <c r="BG157" i="1"/>
  <c r="BI157" i="1"/>
  <c r="BJ157" i="1"/>
  <c r="BK157" i="1"/>
  <c r="BL157" i="1"/>
  <c r="BM157" i="1"/>
  <c r="BF158" i="1"/>
  <c r="BG158" i="1"/>
  <c r="BI158" i="1"/>
  <c r="BJ158" i="1"/>
  <c r="BK158" i="1"/>
  <c r="BL158" i="1"/>
  <c r="BM158" i="1"/>
  <c r="BF159" i="1"/>
  <c r="BG159" i="1"/>
  <c r="BI159" i="1"/>
  <c r="BJ159" i="1"/>
  <c r="BK159" i="1"/>
  <c r="BL159" i="1"/>
  <c r="BM159" i="1"/>
  <c r="BF160" i="1"/>
  <c r="BG160" i="1"/>
  <c r="BI160" i="1"/>
  <c r="BJ160" i="1"/>
  <c r="BK160" i="1"/>
  <c r="BL160" i="1"/>
  <c r="BM160" i="1"/>
  <c r="BF161" i="1"/>
  <c r="BG161" i="1"/>
  <c r="BI161" i="1"/>
  <c r="BJ161" i="1"/>
  <c r="BK161" i="1"/>
  <c r="BL161" i="1"/>
  <c r="BM161" i="1"/>
  <c r="BF162" i="1"/>
  <c r="BG162" i="1"/>
  <c r="BI162" i="1"/>
  <c r="BJ162" i="1"/>
  <c r="BK162" i="1"/>
  <c r="BL162" i="1"/>
  <c r="BM162" i="1"/>
  <c r="BF163" i="1"/>
  <c r="BG163" i="1"/>
  <c r="BI163" i="1"/>
  <c r="BJ163" i="1"/>
  <c r="BK163" i="1"/>
  <c r="BL163" i="1"/>
  <c r="BM163" i="1"/>
  <c r="BF164" i="1"/>
  <c r="BG164" i="1"/>
  <c r="BI164" i="1"/>
  <c r="BJ164" i="1"/>
  <c r="BK164" i="1"/>
  <c r="BL164" i="1"/>
  <c r="BM164" i="1"/>
  <c r="BF165" i="1"/>
  <c r="BG165" i="1"/>
  <c r="BI165" i="1"/>
  <c r="BJ165" i="1"/>
  <c r="BK165" i="1"/>
  <c r="BL165" i="1"/>
  <c r="BM165" i="1"/>
  <c r="BF166" i="1"/>
  <c r="BG166" i="1"/>
  <c r="BI166" i="1"/>
  <c r="BJ166" i="1"/>
  <c r="BK166" i="1"/>
  <c r="BL166" i="1"/>
  <c r="BM166" i="1"/>
  <c r="BF167" i="1"/>
  <c r="BG167" i="1"/>
  <c r="BI167" i="1"/>
  <c r="BJ167" i="1"/>
  <c r="BK167" i="1"/>
  <c r="BL167" i="1"/>
  <c r="BM167" i="1"/>
  <c r="BF168" i="1"/>
  <c r="BG168" i="1"/>
  <c r="BI168" i="1"/>
  <c r="BJ168" i="1"/>
  <c r="BK168" i="1"/>
  <c r="BL168" i="1"/>
  <c r="BM168" i="1"/>
  <c r="BF169" i="1"/>
  <c r="BG169" i="1"/>
  <c r="BI169" i="1"/>
  <c r="BJ169" i="1"/>
  <c r="BK169" i="1"/>
  <c r="BL169" i="1"/>
  <c r="BM169" i="1"/>
  <c r="BF170" i="1"/>
  <c r="BG170" i="1"/>
  <c r="BI170" i="1"/>
  <c r="BJ170" i="1"/>
  <c r="BK170" i="1"/>
  <c r="BL170" i="1"/>
  <c r="BM170" i="1"/>
  <c r="BF171" i="1"/>
  <c r="BG171" i="1"/>
  <c r="BI171" i="1"/>
  <c r="BJ171" i="1"/>
  <c r="BK171" i="1"/>
  <c r="BL171" i="1"/>
  <c r="BM171" i="1"/>
  <c r="BF172" i="1"/>
  <c r="BG172" i="1"/>
  <c r="BI172" i="1"/>
  <c r="BJ172" i="1"/>
  <c r="BK172" i="1"/>
  <c r="BL172" i="1"/>
  <c r="BM172" i="1"/>
  <c r="BF173" i="1"/>
  <c r="BG173" i="1"/>
  <c r="BI173" i="1"/>
  <c r="BJ173" i="1"/>
  <c r="BK173" i="1"/>
  <c r="BL173" i="1"/>
  <c r="BM173" i="1"/>
  <c r="BF174" i="1"/>
  <c r="BG174" i="1"/>
  <c r="BI174" i="1"/>
  <c r="BJ174" i="1"/>
  <c r="BK174" i="1"/>
  <c r="BL174" i="1"/>
  <c r="BM174" i="1"/>
  <c r="BF175" i="1"/>
  <c r="BG175" i="1"/>
  <c r="BI175" i="1"/>
  <c r="BJ175" i="1"/>
  <c r="BK175" i="1"/>
  <c r="BL175" i="1"/>
  <c r="BM175" i="1"/>
  <c r="BF176" i="1"/>
  <c r="BG176" i="1"/>
  <c r="BI176" i="1"/>
  <c r="BJ176" i="1"/>
  <c r="BK176" i="1"/>
  <c r="BL176" i="1"/>
  <c r="BM176" i="1"/>
  <c r="BF177" i="1"/>
  <c r="BG177" i="1"/>
  <c r="BI177" i="1"/>
  <c r="BJ177" i="1"/>
  <c r="BK177" i="1"/>
  <c r="BL177" i="1"/>
  <c r="BM177" i="1"/>
  <c r="BF178" i="1"/>
  <c r="BG178" i="1"/>
  <c r="BI178" i="1"/>
  <c r="BJ178" i="1"/>
  <c r="BK178" i="1"/>
  <c r="BL178" i="1"/>
  <c r="BM178" i="1"/>
  <c r="BF179" i="1"/>
  <c r="BG179" i="1"/>
  <c r="BI179" i="1"/>
  <c r="BJ179" i="1"/>
  <c r="BK179" i="1"/>
  <c r="BL179" i="1"/>
  <c r="BM179" i="1"/>
  <c r="BF180" i="1"/>
  <c r="BG180" i="1"/>
  <c r="BI180" i="1"/>
  <c r="BJ180" i="1"/>
  <c r="BK180" i="1"/>
  <c r="BL180" i="1"/>
  <c r="BM180" i="1"/>
  <c r="BF181" i="1"/>
  <c r="BG181" i="1"/>
  <c r="BI181" i="1"/>
  <c r="BJ181" i="1"/>
  <c r="BK181" i="1"/>
  <c r="BL181" i="1"/>
  <c r="BM181" i="1"/>
  <c r="BF182" i="1"/>
  <c r="BG182" i="1"/>
  <c r="BI182" i="1"/>
  <c r="BJ182" i="1"/>
  <c r="BK182" i="1"/>
  <c r="BL182" i="1"/>
  <c r="BM182" i="1"/>
  <c r="BF183" i="1"/>
  <c r="BG183" i="1"/>
  <c r="BI183" i="1"/>
  <c r="BJ183" i="1"/>
  <c r="BK183" i="1"/>
  <c r="BL183" i="1"/>
  <c r="BM183" i="1"/>
  <c r="BF184" i="1"/>
  <c r="BG184" i="1"/>
  <c r="BI184" i="1"/>
  <c r="BJ184" i="1"/>
  <c r="BK184" i="1"/>
  <c r="BL184" i="1"/>
  <c r="BM184" i="1"/>
  <c r="BF185" i="1"/>
  <c r="BG185" i="1"/>
  <c r="BI185" i="1"/>
  <c r="BJ185" i="1"/>
  <c r="BK185" i="1"/>
  <c r="BL185" i="1"/>
  <c r="BM185" i="1"/>
  <c r="BF186" i="1"/>
  <c r="BG186" i="1"/>
  <c r="BI186" i="1"/>
  <c r="BJ186" i="1"/>
  <c r="BK186" i="1"/>
  <c r="BL186" i="1"/>
  <c r="BM186" i="1"/>
  <c r="BF187" i="1"/>
  <c r="BG187" i="1"/>
  <c r="BI187" i="1"/>
  <c r="BJ187" i="1"/>
  <c r="BK187" i="1"/>
  <c r="BL187" i="1"/>
  <c r="BM187" i="1"/>
  <c r="BF188" i="1"/>
  <c r="BG188" i="1"/>
  <c r="BI188" i="1"/>
  <c r="BJ188" i="1"/>
  <c r="BK188" i="1"/>
  <c r="BL188" i="1"/>
  <c r="BM188" i="1"/>
  <c r="BF189" i="1"/>
  <c r="BG189" i="1"/>
  <c r="BI189" i="1"/>
  <c r="BJ189" i="1"/>
  <c r="BK189" i="1"/>
  <c r="BL189" i="1"/>
  <c r="BM189" i="1"/>
  <c r="BF190" i="1"/>
  <c r="BG190" i="1"/>
  <c r="BI190" i="1"/>
  <c r="BJ190" i="1"/>
  <c r="BK190" i="1"/>
  <c r="BL190" i="1"/>
  <c r="BM190" i="1"/>
  <c r="BF191" i="1"/>
  <c r="BG191" i="1"/>
  <c r="BI191" i="1"/>
  <c r="BJ191" i="1"/>
  <c r="BK191" i="1"/>
  <c r="BL191" i="1"/>
  <c r="BM191" i="1"/>
  <c r="BF192" i="1"/>
  <c r="BG192" i="1"/>
  <c r="BI192" i="1"/>
  <c r="BJ192" i="1"/>
  <c r="BK192" i="1"/>
  <c r="BL192" i="1"/>
  <c r="BM192" i="1"/>
  <c r="BF193" i="1"/>
  <c r="BG193" i="1"/>
  <c r="BI193" i="1"/>
  <c r="BJ193" i="1"/>
  <c r="BK193" i="1"/>
  <c r="BL193" i="1"/>
  <c r="BM193" i="1"/>
  <c r="BF194" i="1"/>
  <c r="BG194" i="1"/>
  <c r="BI194" i="1"/>
  <c r="BJ194" i="1"/>
  <c r="BK194" i="1"/>
  <c r="BL194" i="1"/>
  <c r="BM194" i="1"/>
  <c r="BF195" i="1"/>
  <c r="BG195" i="1"/>
  <c r="BI195" i="1"/>
  <c r="BJ195" i="1"/>
  <c r="BK195" i="1"/>
  <c r="BL195" i="1"/>
  <c r="BM195" i="1"/>
  <c r="BF196" i="1"/>
  <c r="BG196" i="1"/>
  <c r="BI196" i="1"/>
  <c r="BJ196" i="1"/>
  <c r="BK196" i="1"/>
  <c r="BL196" i="1"/>
  <c r="BM196" i="1"/>
  <c r="BF197" i="1"/>
  <c r="BG197" i="1"/>
  <c r="BI197" i="1"/>
  <c r="BJ197" i="1"/>
  <c r="BK197" i="1"/>
  <c r="BL197" i="1"/>
  <c r="BM197" i="1"/>
  <c r="BF198" i="1"/>
  <c r="BG198" i="1"/>
  <c r="BI198" i="1"/>
  <c r="BJ198" i="1"/>
  <c r="BK198" i="1"/>
  <c r="BL198" i="1"/>
  <c r="BM198" i="1"/>
  <c r="BF199" i="1"/>
  <c r="BG199" i="1"/>
  <c r="BI199" i="1"/>
  <c r="BJ199" i="1"/>
  <c r="BK199" i="1"/>
  <c r="BL199" i="1"/>
  <c r="BM199" i="1"/>
  <c r="BF200" i="1"/>
  <c r="BG200" i="1"/>
  <c r="BI200" i="1"/>
  <c r="BJ200" i="1"/>
  <c r="BK200" i="1"/>
  <c r="BL200" i="1"/>
  <c r="BM200" i="1"/>
  <c r="BF201" i="1"/>
  <c r="BG201" i="1"/>
  <c r="BI201" i="1"/>
  <c r="BJ201" i="1"/>
  <c r="BK201" i="1"/>
  <c r="BL201" i="1"/>
  <c r="BM201" i="1"/>
  <c r="BF202" i="1"/>
  <c r="BG202" i="1"/>
  <c r="BI202" i="1"/>
  <c r="BJ202" i="1"/>
  <c r="BK202" i="1"/>
  <c r="BL202" i="1"/>
  <c r="BM202" i="1"/>
  <c r="BF203" i="1"/>
  <c r="BG203" i="1"/>
  <c r="BI203" i="1"/>
  <c r="BJ203" i="1"/>
  <c r="BK203" i="1"/>
  <c r="BL203" i="1"/>
  <c r="BM203" i="1"/>
  <c r="BF204" i="1"/>
  <c r="BG204" i="1"/>
  <c r="BI204" i="1"/>
  <c r="BJ204" i="1"/>
  <c r="BK204" i="1"/>
  <c r="BL204" i="1"/>
  <c r="BM204" i="1"/>
  <c r="BF205" i="1"/>
  <c r="BG205" i="1"/>
  <c r="BI205" i="1"/>
  <c r="BJ205" i="1"/>
  <c r="BK205" i="1"/>
  <c r="BL205" i="1"/>
  <c r="BM205" i="1"/>
  <c r="BF206" i="1"/>
  <c r="BG206" i="1"/>
  <c r="BI206" i="1"/>
  <c r="BJ206" i="1"/>
  <c r="BK206" i="1"/>
  <c r="BL206" i="1"/>
  <c r="BM206" i="1"/>
  <c r="BF207" i="1"/>
  <c r="BG207" i="1"/>
  <c r="BI207" i="1"/>
  <c r="BJ207" i="1"/>
  <c r="BK207" i="1"/>
  <c r="BL207" i="1"/>
  <c r="BM207" i="1"/>
  <c r="BF208" i="1"/>
  <c r="BG208" i="1"/>
  <c r="BI208" i="1"/>
  <c r="BJ208" i="1"/>
  <c r="BK208" i="1"/>
  <c r="BL208" i="1"/>
  <c r="BM208" i="1"/>
  <c r="BF209" i="1"/>
  <c r="BG209" i="1"/>
  <c r="BI209" i="1"/>
  <c r="BJ209" i="1"/>
  <c r="BK209" i="1"/>
  <c r="BL209" i="1"/>
  <c r="BM209" i="1"/>
  <c r="BF210" i="1"/>
  <c r="BG210" i="1"/>
  <c r="BI210" i="1"/>
  <c r="BJ210" i="1"/>
  <c r="BK210" i="1"/>
  <c r="BL210" i="1"/>
  <c r="BM210" i="1"/>
  <c r="BF211" i="1"/>
  <c r="BG211" i="1"/>
  <c r="BI211" i="1"/>
  <c r="BJ211" i="1"/>
  <c r="BK211" i="1"/>
  <c r="BL211" i="1"/>
  <c r="BM211" i="1"/>
  <c r="BF212" i="1"/>
  <c r="BG212" i="1"/>
  <c r="BI212" i="1"/>
  <c r="BJ212" i="1"/>
  <c r="BK212" i="1"/>
  <c r="BL212" i="1"/>
  <c r="BM212" i="1"/>
  <c r="BF213" i="1"/>
  <c r="BG213" i="1"/>
  <c r="BI213" i="1"/>
  <c r="BJ213" i="1"/>
  <c r="BK213" i="1"/>
  <c r="BL213" i="1"/>
  <c r="BM213" i="1"/>
  <c r="BF214" i="1"/>
  <c r="BG214" i="1"/>
  <c r="BI214" i="1"/>
  <c r="BJ214" i="1"/>
  <c r="BK214" i="1"/>
  <c r="BL214" i="1"/>
  <c r="BM214" i="1"/>
  <c r="BF215" i="1"/>
  <c r="BG215" i="1"/>
  <c r="BI215" i="1"/>
  <c r="BJ215" i="1"/>
  <c r="BK215" i="1"/>
  <c r="BL215" i="1"/>
  <c r="BM215" i="1"/>
  <c r="BF216" i="1"/>
  <c r="BG216" i="1"/>
  <c r="BI216" i="1"/>
  <c r="BJ216" i="1"/>
  <c r="BK216" i="1"/>
  <c r="BL216" i="1"/>
  <c r="BM216" i="1"/>
  <c r="BF217" i="1"/>
  <c r="BG217" i="1"/>
  <c r="BI217" i="1"/>
  <c r="BJ217" i="1"/>
  <c r="BK217" i="1"/>
  <c r="BL217" i="1"/>
  <c r="BM217" i="1"/>
  <c r="BF218" i="1"/>
  <c r="BG218" i="1"/>
  <c r="BI218" i="1"/>
  <c r="BJ218" i="1"/>
  <c r="BK218" i="1"/>
  <c r="BL218" i="1"/>
  <c r="BM218" i="1"/>
  <c r="BF219" i="1"/>
  <c r="BG219" i="1"/>
  <c r="BI219" i="1"/>
  <c r="BJ219" i="1"/>
  <c r="BK219" i="1"/>
  <c r="BL219" i="1"/>
  <c r="BM219" i="1"/>
  <c r="BF220" i="1"/>
  <c r="BG220" i="1"/>
  <c r="BI220" i="1"/>
  <c r="BJ220" i="1"/>
  <c r="BK220" i="1"/>
  <c r="BL220" i="1"/>
  <c r="BM220" i="1"/>
  <c r="BF221" i="1"/>
  <c r="BG221" i="1"/>
  <c r="BI221" i="1"/>
  <c r="BJ221" i="1"/>
  <c r="BK221" i="1"/>
  <c r="BL221" i="1"/>
  <c r="BM221" i="1"/>
  <c r="BF222" i="1"/>
  <c r="BG222" i="1"/>
  <c r="BI222" i="1"/>
  <c r="BJ222" i="1"/>
  <c r="BK222" i="1"/>
  <c r="BL222" i="1"/>
  <c r="BM222" i="1"/>
  <c r="BF223" i="1"/>
  <c r="BG223" i="1"/>
  <c r="BI223" i="1"/>
  <c r="BJ223" i="1"/>
  <c r="BK223" i="1"/>
  <c r="BL223" i="1"/>
  <c r="BM223" i="1"/>
  <c r="BF225" i="1"/>
  <c r="BG225" i="1"/>
  <c r="BI225" i="1"/>
  <c r="BJ225" i="1"/>
  <c r="BK225" i="1"/>
  <c r="BL225" i="1"/>
  <c r="BM225" i="1"/>
  <c r="BF226" i="1"/>
  <c r="BG226" i="1"/>
  <c r="BI226" i="1"/>
  <c r="BJ226" i="1"/>
  <c r="BK226" i="1"/>
  <c r="BL226" i="1"/>
  <c r="BM226" i="1"/>
  <c r="BF227" i="1"/>
  <c r="BG227" i="1"/>
  <c r="BI227" i="1"/>
  <c r="BJ227" i="1"/>
  <c r="BK227" i="1"/>
  <c r="BL227" i="1"/>
  <c r="BM227" i="1"/>
  <c r="BF228" i="1"/>
  <c r="BG228" i="1"/>
  <c r="BI228" i="1"/>
  <c r="BJ228" i="1"/>
  <c r="BK228" i="1"/>
  <c r="BL228" i="1"/>
  <c r="BM228" i="1"/>
  <c r="BF229" i="1"/>
  <c r="BG229" i="1"/>
  <c r="BI229" i="1"/>
  <c r="BJ229" i="1"/>
  <c r="BK229" i="1"/>
  <c r="BL229" i="1"/>
  <c r="BM229" i="1"/>
  <c r="BF230" i="1"/>
  <c r="BG230" i="1"/>
  <c r="BI230" i="1"/>
  <c r="BJ230" i="1"/>
  <c r="BK230" i="1"/>
  <c r="BL230" i="1"/>
  <c r="BM230" i="1"/>
  <c r="BF231" i="1"/>
  <c r="BG231" i="1"/>
  <c r="BI231" i="1"/>
  <c r="BJ231" i="1"/>
  <c r="BK231" i="1"/>
  <c r="BL231" i="1"/>
  <c r="BM231" i="1"/>
  <c r="BF232" i="1"/>
  <c r="BG232" i="1"/>
  <c r="BI232" i="1"/>
  <c r="BJ232" i="1"/>
  <c r="BK232" i="1"/>
  <c r="BL232" i="1"/>
  <c r="BM232" i="1"/>
  <c r="BF233" i="1"/>
  <c r="BG233" i="1"/>
  <c r="BI233" i="1"/>
  <c r="BJ233" i="1"/>
  <c r="BK233" i="1"/>
  <c r="BL233" i="1"/>
  <c r="BM233" i="1"/>
  <c r="BF234" i="1"/>
  <c r="BG234" i="1"/>
  <c r="BI234" i="1"/>
  <c r="BJ234" i="1"/>
  <c r="BK234" i="1"/>
  <c r="BL234" i="1"/>
  <c r="BM234" i="1"/>
  <c r="BF235" i="1"/>
  <c r="BG235" i="1"/>
  <c r="BI235" i="1"/>
  <c r="BJ235" i="1"/>
  <c r="BK235" i="1"/>
  <c r="BL235" i="1"/>
  <c r="BM235" i="1"/>
  <c r="BF236" i="1"/>
  <c r="BG236" i="1"/>
  <c r="BI236" i="1"/>
  <c r="BJ236" i="1"/>
  <c r="BK236" i="1"/>
  <c r="BL236" i="1"/>
  <c r="BM236" i="1"/>
  <c r="BF237" i="1"/>
  <c r="BG237" i="1"/>
  <c r="BI237" i="1"/>
  <c r="BJ237" i="1"/>
  <c r="BK237" i="1"/>
  <c r="BL237" i="1"/>
  <c r="BM237" i="1"/>
  <c r="BF238" i="1"/>
  <c r="BG238" i="1"/>
  <c r="BI238" i="1"/>
  <c r="BJ238" i="1"/>
  <c r="BK238" i="1"/>
  <c r="BL238" i="1"/>
  <c r="BM238" i="1"/>
  <c r="BF239" i="1"/>
  <c r="BG239" i="1"/>
  <c r="BI239" i="1"/>
  <c r="BJ239" i="1"/>
  <c r="BK239" i="1"/>
  <c r="BL239" i="1"/>
  <c r="BM239" i="1"/>
  <c r="BF240" i="1"/>
  <c r="BG240" i="1"/>
  <c r="BI240" i="1"/>
  <c r="BJ240" i="1"/>
  <c r="BK240" i="1"/>
  <c r="BL240" i="1"/>
  <c r="BM240" i="1"/>
  <c r="BF241" i="1"/>
  <c r="BG241" i="1"/>
  <c r="BI241" i="1"/>
  <c r="BJ241" i="1"/>
  <c r="BK241" i="1"/>
  <c r="BL241" i="1"/>
  <c r="BM241" i="1"/>
  <c r="BF242" i="1"/>
  <c r="BG242" i="1"/>
  <c r="BI242" i="1"/>
  <c r="BJ242" i="1"/>
  <c r="BK242" i="1"/>
  <c r="BL242" i="1"/>
  <c r="BM242" i="1"/>
  <c r="BF243" i="1"/>
  <c r="BG243" i="1"/>
  <c r="BI243" i="1"/>
  <c r="BJ243" i="1"/>
  <c r="BK243" i="1"/>
  <c r="BL243" i="1"/>
  <c r="BM243" i="1"/>
  <c r="BF244" i="1"/>
  <c r="BG244" i="1"/>
  <c r="BI244" i="1"/>
  <c r="BJ244" i="1"/>
  <c r="BK244" i="1"/>
  <c r="BL244" i="1"/>
  <c r="BM244" i="1"/>
  <c r="BF245" i="1"/>
  <c r="BG245" i="1"/>
  <c r="BI245" i="1"/>
  <c r="BJ245" i="1"/>
  <c r="BK245" i="1"/>
  <c r="BL245" i="1"/>
  <c r="BM245" i="1"/>
  <c r="BF246" i="1"/>
  <c r="BG246" i="1"/>
  <c r="BI246" i="1"/>
  <c r="BJ246" i="1"/>
  <c r="BK246" i="1"/>
  <c r="BL246" i="1"/>
  <c r="BM246" i="1"/>
  <c r="BF247" i="1"/>
  <c r="BG247" i="1"/>
  <c r="BI247" i="1"/>
  <c r="BJ247" i="1"/>
  <c r="BK247" i="1"/>
  <c r="BL247" i="1"/>
  <c r="BM247" i="1"/>
  <c r="BF248" i="1"/>
  <c r="BG248" i="1"/>
  <c r="BI248" i="1"/>
  <c r="BJ248" i="1"/>
  <c r="BK248" i="1"/>
  <c r="BL248" i="1"/>
  <c r="BM248" i="1"/>
  <c r="BF249" i="1"/>
  <c r="BG249" i="1"/>
  <c r="BI249" i="1"/>
  <c r="BJ249" i="1"/>
  <c r="BK249" i="1"/>
  <c r="BL249" i="1"/>
  <c r="BM249" i="1"/>
  <c r="BF250" i="1"/>
  <c r="BG250" i="1"/>
  <c r="BI250" i="1"/>
  <c r="BJ250" i="1"/>
  <c r="BK250" i="1"/>
  <c r="BL250" i="1"/>
  <c r="BM250" i="1"/>
  <c r="BF251" i="1"/>
  <c r="BG251" i="1"/>
  <c r="BI251" i="1"/>
  <c r="BJ251" i="1"/>
  <c r="BK251" i="1"/>
  <c r="BL251" i="1"/>
  <c r="BM251" i="1"/>
  <c r="BF252" i="1"/>
  <c r="BG252" i="1"/>
  <c r="BI252" i="1"/>
  <c r="BJ252" i="1"/>
  <c r="BK252" i="1"/>
  <c r="BL252" i="1"/>
  <c r="BM252" i="1"/>
  <c r="BF253" i="1"/>
  <c r="BG253" i="1"/>
  <c r="BI253" i="1"/>
  <c r="BJ253" i="1"/>
  <c r="BK253" i="1"/>
  <c r="BL253" i="1"/>
  <c r="BM253" i="1"/>
  <c r="BF254" i="1"/>
  <c r="BG254" i="1"/>
  <c r="BI254" i="1"/>
  <c r="BJ254" i="1"/>
  <c r="BK254" i="1"/>
  <c r="BL254" i="1"/>
  <c r="BM254" i="1"/>
  <c r="BF255" i="1"/>
  <c r="BG255" i="1"/>
  <c r="BI255" i="1"/>
  <c r="BJ255" i="1"/>
  <c r="BK255" i="1"/>
  <c r="BL255" i="1"/>
  <c r="BM255" i="1"/>
  <c r="BF256" i="1"/>
  <c r="BG256" i="1"/>
  <c r="BI256" i="1"/>
  <c r="BJ256" i="1"/>
  <c r="BK256" i="1"/>
  <c r="BL256" i="1"/>
  <c r="BM256" i="1"/>
  <c r="BF257" i="1"/>
  <c r="BG257" i="1"/>
  <c r="BI257" i="1"/>
  <c r="BJ257" i="1"/>
  <c r="BK257" i="1"/>
  <c r="BL257" i="1"/>
  <c r="BM257" i="1"/>
  <c r="BF258" i="1"/>
  <c r="BG258" i="1"/>
  <c r="BI258" i="1"/>
  <c r="BJ258" i="1"/>
  <c r="BK258" i="1"/>
  <c r="BL258" i="1"/>
  <c r="BM258" i="1"/>
  <c r="BF259" i="1"/>
  <c r="BG259" i="1"/>
  <c r="BI259" i="1"/>
  <c r="BJ259" i="1"/>
  <c r="BK259" i="1"/>
  <c r="BL259" i="1"/>
  <c r="BM259" i="1"/>
  <c r="BF260" i="1"/>
  <c r="BG260" i="1"/>
  <c r="BI260" i="1"/>
  <c r="BJ260" i="1"/>
  <c r="BK260" i="1"/>
  <c r="BL260" i="1"/>
  <c r="BM260" i="1"/>
  <c r="BF261" i="1"/>
  <c r="BG261" i="1"/>
  <c r="BI261" i="1"/>
  <c r="BJ261" i="1"/>
  <c r="BK261" i="1"/>
  <c r="BL261" i="1"/>
  <c r="BM261" i="1"/>
  <c r="BF262" i="1"/>
  <c r="BG262" i="1"/>
  <c r="BI262" i="1"/>
  <c r="BJ262" i="1"/>
  <c r="BK262" i="1"/>
  <c r="BL262" i="1"/>
  <c r="BM262" i="1"/>
  <c r="BF263" i="1"/>
  <c r="BG263" i="1"/>
  <c r="BI263" i="1"/>
  <c r="BJ263" i="1"/>
  <c r="BK263" i="1"/>
  <c r="BL263" i="1" s="1"/>
  <c r="BM263" i="1"/>
  <c r="BF264" i="1"/>
  <c r="BG264" i="1"/>
  <c r="BI264" i="1"/>
  <c r="BJ264" i="1"/>
  <c r="BK264" i="1"/>
  <c r="BL264" i="1"/>
  <c r="BM264" i="1"/>
  <c r="BF265" i="1"/>
  <c r="BG265" i="1"/>
  <c r="BI265" i="1"/>
  <c r="BJ265" i="1"/>
  <c r="BK265" i="1"/>
  <c r="BL265" i="1"/>
  <c r="BM265" i="1"/>
  <c r="BF266" i="1"/>
  <c r="BG266" i="1"/>
  <c r="BI266" i="1"/>
  <c r="BJ266" i="1"/>
  <c r="BK266" i="1"/>
  <c r="BL266" i="1"/>
  <c r="BM266" i="1"/>
  <c r="BF267" i="1"/>
  <c r="BG267" i="1"/>
  <c r="BI267" i="1"/>
  <c r="BJ267" i="1"/>
  <c r="BK267" i="1"/>
  <c r="BL267" i="1"/>
  <c r="BM267" i="1"/>
  <c r="BF268" i="1"/>
  <c r="BG268" i="1"/>
  <c r="BI268" i="1"/>
  <c r="BJ268" i="1"/>
  <c r="BK268" i="1"/>
  <c r="BL268" i="1"/>
  <c r="BM268" i="1"/>
  <c r="BF269" i="1"/>
  <c r="BG269" i="1"/>
  <c r="BI269" i="1"/>
  <c r="BJ269" i="1"/>
  <c r="BK269" i="1"/>
  <c r="BL269" i="1"/>
  <c r="BM269" i="1"/>
  <c r="BF270" i="1"/>
  <c r="BG270" i="1"/>
  <c r="BI270" i="1"/>
  <c r="BJ270" i="1"/>
  <c r="BK270" i="1"/>
  <c r="BL270" i="1"/>
  <c r="BM270" i="1"/>
  <c r="BF271" i="1"/>
  <c r="BG271" i="1"/>
  <c r="BI271" i="1"/>
  <c r="BJ271" i="1"/>
  <c r="BK271" i="1"/>
  <c r="BL271" i="1"/>
  <c r="BM271" i="1"/>
  <c r="BF272" i="1"/>
  <c r="BG272" i="1"/>
  <c r="BI272" i="1"/>
  <c r="BJ272" i="1"/>
  <c r="BK272" i="1"/>
  <c r="BL272" i="1"/>
  <c r="BM272" i="1"/>
  <c r="BF273" i="1"/>
  <c r="BG273" i="1"/>
  <c r="BI273" i="1"/>
  <c r="BJ273" i="1"/>
  <c r="BK273" i="1"/>
  <c r="BL273" i="1"/>
  <c r="BM273" i="1"/>
  <c r="BF274" i="1"/>
  <c r="BG274" i="1"/>
  <c r="BI274" i="1"/>
  <c r="BJ274" i="1"/>
  <c r="BK274" i="1"/>
  <c r="BL274" i="1"/>
  <c r="BM274" i="1"/>
  <c r="BF275" i="1"/>
  <c r="BG275" i="1"/>
  <c r="BI275" i="1"/>
  <c r="BJ275" i="1"/>
  <c r="BK275" i="1"/>
  <c r="BL275" i="1" s="1"/>
  <c r="BM275" i="1"/>
  <c r="BF276" i="1"/>
  <c r="BG276" i="1"/>
  <c r="BI276" i="1"/>
  <c r="BJ276" i="1"/>
  <c r="BK276" i="1"/>
  <c r="BL276" i="1" s="1"/>
  <c r="BM276" i="1"/>
  <c r="BF277" i="1"/>
  <c r="BG277" i="1"/>
  <c r="BI277" i="1"/>
  <c r="BJ277" i="1"/>
  <c r="BK277" i="1"/>
  <c r="BL277" i="1" s="1"/>
  <c r="BM277" i="1"/>
  <c r="BF278" i="1"/>
  <c r="BG278" i="1"/>
  <c r="BI278" i="1"/>
  <c r="BJ278" i="1"/>
  <c r="BK278" i="1"/>
  <c r="BL278" i="1"/>
  <c r="BM278" i="1"/>
  <c r="BF279" i="1"/>
  <c r="BG279" i="1"/>
  <c r="BI279" i="1"/>
  <c r="BJ279" i="1"/>
  <c r="BK279" i="1"/>
  <c r="BL279" i="1"/>
  <c r="BM279" i="1"/>
  <c r="BF280" i="1"/>
  <c r="BG280" i="1"/>
  <c r="BI280" i="1"/>
  <c r="BJ280" i="1"/>
  <c r="BK280" i="1"/>
  <c r="BL280" i="1"/>
  <c r="BM280" i="1"/>
  <c r="BF281" i="1"/>
  <c r="BG281" i="1"/>
  <c r="BI281" i="1"/>
  <c r="BJ281" i="1"/>
  <c r="BK281" i="1"/>
  <c r="BL281" i="1"/>
  <c r="BM281" i="1"/>
  <c r="BF282" i="1"/>
  <c r="BG282" i="1"/>
  <c r="BI282" i="1"/>
  <c r="BJ282" i="1"/>
  <c r="BK282" i="1"/>
  <c r="BL282" i="1"/>
  <c r="BM282" i="1"/>
  <c r="BF283" i="1"/>
  <c r="BG283" i="1"/>
  <c r="BI283" i="1"/>
  <c r="BJ283" i="1"/>
  <c r="BK283" i="1"/>
  <c r="BL283" i="1"/>
  <c r="BM283" i="1"/>
  <c r="BF284" i="1"/>
  <c r="BG284" i="1"/>
  <c r="BI284" i="1"/>
  <c r="BJ284" i="1"/>
  <c r="BK284" i="1"/>
  <c r="BL284" i="1"/>
  <c r="BM284" i="1"/>
  <c r="BF285" i="1"/>
  <c r="BG285" i="1"/>
  <c r="BI285" i="1"/>
  <c r="BJ285" i="1"/>
  <c r="BK285" i="1"/>
  <c r="BL285" i="1"/>
  <c r="BM285" i="1"/>
  <c r="BF286" i="1"/>
  <c r="BG286" i="1"/>
  <c r="BI286" i="1"/>
  <c r="BJ286" i="1"/>
  <c r="BK286" i="1"/>
  <c r="BL286" i="1"/>
  <c r="BM286" i="1"/>
  <c r="BF287" i="1"/>
  <c r="BG287" i="1"/>
  <c r="BI287" i="1"/>
  <c r="BJ287" i="1"/>
  <c r="BK287" i="1"/>
  <c r="BL287" i="1"/>
  <c r="BM287" i="1"/>
  <c r="BF288" i="1"/>
  <c r="BG288" i="1"/>
  <c r="BI288" i="1"/>
  <c r="BJ288" i="1"/>
  <c r="BK288" i="1"/>
  <c r="BL288" i="1"/>
  <c r="BM288" i="1"/>
  <c r="BF289" i="1"/>
  <c r="BG289" i="1"/>
  <c r="BI289" i="1"/>
  <c r="BJ289" i="1"/>
  <c r="BK289" i="1"/>
  <c r="BL289" i="1"/>
  <c r="BM289" i="1"/>
  <c r="BF290" i="1"/>
  <c r="BG290" i="1"/>
  <c r="BI290" i="1"/>
  <c r="BJ290" i="1"/>
  <c r="BK290" i="1"/>
  <c r="BL290" i="1"/>
  <c r="BM290" i="1"/>
  <c r="BF291" i="1"/>
  <c r="BG291" i="1"/>
  <c r="BI291" i="1"/>
  <c r="BJ291" i="1"/>
  <c r="BK291" i="1"/>
  <c r="BL291" i="1"/>
  <c r="BM291" i="1"/>
  <c r="BF292" i="1"/>
  <c r="BG292" i="1"/>
  <c r="BI292" i="1"/>
  <c r="BJ292" i="1"/>
  <c r="BK292" i="1"/>
  <c r="BL292" i="1" s="1"/>
  <c r="BM292" i="1"/>
  <c r="BF293" i="1"/>
  <c r="BG293" i="1"/>
  <c r="BI293" i="1"/>
  <c r="BJ293" i="1"/>
  <c r="BK293" i="1"/>
  <c r="BL293" i="1"/>
  <c r="BM293" i="1"/>
  <c r="BF294" i="1"/>
  <c r="BG294" i="1"/>
  <c r="BI294" i="1"/>
  <c r="BJ294" i="1"/>
  <c r="BK294" i="1"/>
  <c r="BL294" i="1"/>
  <c r="BM294" i="1"/>
  <c r="BF295" i="1"/>
  <c r="BG295" i="1"/>
  <c r="BI295" i="1"/>
  <c r="BJ295" i="1"/>
  <c r="BK295" i="1"/>
  <c r="BL295" i="1"/>
  <c r="BM295" i="1"/>
  <c r="BF296" i="1"/>
  <c r="BG296" i="1"/>
  <c r="BI296" i="1"/>
  <c r="BJ296" i="1"/>
  <c r="BK296" i="1"/>
  <c r="BL296" i="1" s="1"/>
  <c r="BM296" i="1"/>
  <c r="BF297" i="1"/>
  <c r="BG297" i="1"/>
  <c r="BI297" i="1"/>
  <c r="BJ297" i="1"/>
  <c r="BK297" i="1"/>
  <c r="BL297" i="1" s="1"/>
  <c r="BM297" i="1"/>
  <c r="BF298" i="1"/>
  <c r="BG298" i="1"/>
  <c r="BI298" i="1"/>
  <c r="BJ298" i="1"/>
  <c r="BK298" i="1"/>
  <c r="BL298" i="1"/>
  <c r="BM298" i="1"/>
  <c r="BF299" i="1"/>
  <c r="BG299" i="1"/>
  <c r="BI299" i="1"/>
  <c r="BJ299" i="1"/>
  <c r="BK299" i="1"/>
  <c r="BL299" i="1" s="1"/>
  <c r="BM299" i="1"/>
  <c r="BF300" i="1"/>
  <c r="BG300" i="1"/>
  <c r="BI300" i="1"/>
  <c r="BJ300" i="1"/>
  <c r="BK300" i="1"/>
  <c r="BL300" i="1"/>
  <c r="BM300" i="1"/>
  <c r="BF301" i="1"/>
  <c r="BG301" i="1"/>
  <c r="BI301" i="1"/>
  <c r="BJ301" i="1"/>
  <c r="BK301" i="1"/>
  <c r="BL301" i="1"/>
  <c r="BM301" i="1"/>
  <c r="BF302" i="1"/>
  <c r="BG302" i="1"/>
  <c r="BI302" i="1"/>
  <c r="BJ302" i="1"/>
  <c r="BK302" i="1"/>
  <c r="BL302" i="1"/>
  <c r="BM302" i="1"/>
  <c r="BF303" i="1"/>
  <c r="BG303" i="1"/>
  <c r="BI303" i="1"/>
  <c r="BJ303" i="1"/>
  <c r="BK303" i="1"/>
  <c r="BL303" i="1"/>
  <c r="BM303" i="1"/>
  <c r="BF304" i="1"/>
  <c r="BG304" i="1"/>
  <c r="BI304" i="1"/>
  <c r="BJ304" i="1"/>
  <c r="BK304" i="1"/>
  <c r="BL304" i="1"/>
  <c r="BM304" i="1"/>
  <c r="BF305" i="1"/>
  <c r="BG305" i="1"/>
  <c r="BI305" i="1"/>
  <c r="BJ305" i="1"/>
  <c r="BK305" i="1"/>
  <c r="BL305" i="1"/>
  <c r="BM305" i="1"/>
  <c r="BF306" i="1"/>
  <c r="BG306" i="1"/>
  <c r="BI306" i="1"/>
  <c r="BJ306" i="1"/>
  <c r="BK306" i="1"/>
  <c r="BL306" i="1"/>
  <c r="BM306" i="1"/>
  <c r="BF307" i="1"/>
  <c r="BG307" i="1"/>
  <c r="BI307" i="1"/>
  <c r="BJ307" i="1"/>
  <c r="BK307" i="1"/>
  <c r="BL307" i="1"/>
  <c r="BM307" i="1"/>
  <c r="BF308" i="1"/>
  <c r="BG308" i="1"/>
  <c r="BI308" i="1"/>
  <c r="BJ308" i="1"/>
  <c r="BK308" i="1"/>
  <c r="BL308" i="1" s="1"/>
  <c r="BM308" i="1"/>
  <c r="BF309" i="1"/>
  <c r="BG309" i="1"/>
  <c r="BI309" i="1"/>
  <c r="BJ309" i="1"/>
  <c r="BK309" i="1"/>
  <c r="BL309" i="1"/>
  <c r="BM309" i="1"/>
  <c r="BF310" i="1"/>
  <c r="BG310" i="1"/>
  <c r="BI310" i="1"/>
  <c r="BJ310" i="1"/>
  <c r="BK310" i="1"/>
  <c r="BL310" i="1"/>
  <c r="BM310" i="1"/>
  <c r="BF311" i="1"/>
  <c r="BG311" i="1"/>
  <c r="BI311" i="1"/>
  <c r="BJ311" i="1"/>
  <c r="BK311" i="1"/>
  <c r="BL311" i="1"/>
  <c r="BM311" i="1"/>
  <c r="BF312" i="1"/>
  <c r="BG312" i="1"/>
  <c r="BI312" i="1"/>
  <c r="BJ312" i="1"/>
  <c r="BK312" i="1"/>
  <c r="BL312" i="1"/>
  <c r="BM312" i="1"/>
  <c r="BF313" i="1"/>
  <c r="BG313" i="1"/>
  <c r="BI313" i="1"/>
  <c r="BJ313" i="1"/>
  <c r="BK313" i="1"/>
  <c r="BL313" i="1"/>
  <c r="BM313" i="1"/>
  <c r="BF314" i="1"/>
  <c r="BG314" i="1"/>
  <c r="BI314" i="1"/>
  <c r="BJ314" i="1"/>
  <c r="BK314" i="1"/>
  <c r="BL314" i="1"/>
  <c r="BM314" i="1"/>
  <c r="BF315" i="1"/>
  <c r="BG315" i="1"/>
  <c r="BI315" i="1"/>
  <c r="BJ315" i="1"/>
  <c r="BK315" i="1"/>
  <c r="BL315" i="1"/>
  <c r="BM315" i="1"/>
  <c r="BF316" i="1"/>
  <c r="BG316" i="1"/>
  <c r="BI316" i="1"/>
  <c r="BJ316" i="1"/>
  <c r="BK316" i="1"/>
  <c r="BL316" i="1" s="1"/>
  <c r="BM316" i="1"/>
  <c r="BF317" i="1"/>
  <c r="BG317" i="1"/>
  <c r="BI317" i="1"/>
  <c r="BJ317" i="1"/>
  <c r="BK317" i="1"/>
  <c r="BL317" i="1" s="1"/>
  <c r="BM317" i="1"/>
  <c r="BF318" i="1"/>
  <c r="BG318" i="1"/>
  <c r="BI318" i="1"/>
  <c r="BJ318" i="1"/>
  <c r="BK318" i="1"/>
  <c r="BL318" i="1" s="1"/>
  <c r="BM318" i="1"/>
  <c r="BF319" i="1"/>
  <c r="BG319" i="1"/>
  <c r="BI319" i="1"/>
  <c r="BJ319" i="1"/>
  <c r="BK319" i="1"/>
  <c r="BL319" i="1" s="1"/>
  <c r="BM319" i="1"/>
  <c r="BF320" i="1"/>
  <c r="BG320" i="1"/>
  <c r="BI320" i="1"/>
  <c r="BJ320" i="1"/>
  <c r="BK320" i="1"/>
  <c r="BL320" i="1" s="1"/>
  <c r="BM320" i="1"/>
  <c r="BF321" i="1"/>
  <c r="BG321" i="1"/>
  <c r="BI321" i="1"/>
  <c r="BJ321" i="1"/>
  <c r="BK321" i="1"/>
  <c r="BL321" i="1"/>
  <c r="BM321" i="1"/>
  <c r="BF322" i="1"/>
  <c r="BG322" i="1"/>
  <c r="BI322" i="1"/>
  <c r="BJ322" i="1"/>
  <c r="BK322" i="1"/>
  <c r="BL322" i="1"/>
  <c r="BM322" i="1"/>
  <c r="BF323" i="1"/>
  <c r="BG323" i="1"/>
  <c r="BI323" i="1"/>
  <c r="BJ323" i="1"/>
  <c r="BK323" i="1"/>
  <c r="BL323" i="1"/>
  <c r="BM323" i="1"/>
  <c r="BF324" i="1"/>
  <c r="BG324" i="1"/>
  <c r="BI324" i="1"/>
  <c r="BJ324" i="1"/>
  <c r="BK324" i="1"/>
  <c r="BL324" i="1"/>
  <c r="BM324" i="1"/>
  <c r="BF325" i="1"/>
  <c r="BG325" i="1"/>
  <c r="BI325" i="1"/>
  <c r="BJ325" i="1"/>
  <c r="BK325" i="1"/>
  <c r="BL325" i="1"/>
  <c r="BM325" i="1"/>
  <c r="BF326" i="1"/>
  <c r="BG326" i="1"/>
  <c r="BI326" i="1"/>
  <c r="BJ326" i="1"/>
  <c r="BK326" i="1"/>
  <c r="BL326" i="1"/>
  <c r="BM326" i="1"/>
  <c r="AQ57" i="1"/>
  <c r="AR57" i="1"/>
  <c r="AS57" i="1"/>
  <c r="AT57" i="1"/>
  <c r="AU57" i="1"/>
  <c r="AV57" i="1"/>
  <c r="AW57" i="1"/>
  <c r="AX57" i="1"/>
  <c r="AY57" i="1"/>
  <c r="AQ58" i="1"/>
  <c r="AR58" i="1"/>
  <c r="AS58" i="1"/>
  <c r="AT58" i="1"/>
  <c r="AU58" i="1"/>
  <c r="AV58" i="1"/>
  <c r="AW58" i="1"/>
  <c r="AX58" i="1"/>
  <c r="AY58" i="1"/>
  <c r="AQ59" i="1"/>
  <c r="AR59" i="1"/>
  <c r="AS59" i="1"/>
  <c r="AT59" i="1"/>
  <c r="AU59" i="1"/>
  <c r="AV59" i="1"/>
  <c r="AW59" i="1"/>
  <c r="AX59" i="1"/>
  <c r="AY59" i="1"/>
  <c r="AQ60" i="1"/>
  <c r="AR60" i="1"/>
  <c r="AS60" i="1"/>
  <c r="AT60" i="1"/>
  <c r="AU60" i="1"/>
  <c r="AV60" i="1"/>
  <c r="AW60" i="1"/>
  <c r="AX60" i="1"/>
  <c r="AY60" i="1"/>
  <c r="AQ61" i="1"/>
  <c r="AR61" i="1"/>
  <c r="AS61" i="1"/>
  <c r="AT61" i="1"/>
  <c r="AU61" i="1"/>
  <c r="AV61" i="1"/>
  <c r="AW61" i="1"/>
  <c r="AX61" i="1"/>
  <c r="AY61" i="1"/>
  <c r="AQ62" i="1"/>
  <c r="AR62" i="1"/>
  <c r="AS62" i="1"/>
  <c r="AT62" i="1"/>
  <c r="AU62" i="1"/>
  <c r="AV62" i="1"/>
  <c r="AW62" i="1"/>
  <c r="AX62" i="1"/>
  <c r="AY62" i="1"/>
  <c r="AQ63" i="1"/>
  <c r="AR63" i="1"/>
  <c r="AS63" i="1"/>
  <c r="AT63" i="1"/>
  <c r="AU63" i="1"/>
  <c r="AV63" i="1"/>
  <c r="AW63" i="1"/>
  <c r="AX63" i="1"/>
  <c r="AY63" i="1"/>
  <c r="AQ64" i="1"/>
  <c r="AR64" i="1"/>
  <c r="AS64" i="1"/>
  <c r="AT64" i="1"/>
  <c r="AU64" i="1"/>
  <c r="AV64" i="1"/>
  <c r="AW64" i="1"/>
  <c r="AX64" i="1"/>
  <c r="AY64" i="1"/>
  <c r="AQ65" i="1"/>
  <c r="AR65" i="1"/>
  <c r="AS65" i="1"/>
  <c r="AT65" i="1"/>
  <c r="AU65" i="1"/>
  <c r="AV65" i="1"/>
  <c r="AW65" i="1"/>
  <c r="AX65" i="1"/>
  <c r="AY65" i="1"/>
  <c r="AQ66" i="1"/>
  <c r="AR66" i="1"/>
  <c r="AS66" i="1"/>
  <c r="AT66" i="1"/>
  <c r="AU66" i="1"/>
  <c r="AV66" i="1"/>
  <c r="AW66" i="1"/>
  <c r="AX66" i="1"/>
  <c r="AY66" i="1"/>
  <c r="AQ67" i="1"/>
  <c r="AR67" i="1"/>
  <c r="AS67" i="1"/>
  <c r="AT67" i="1"/>
  <c r="AU67" i="1"/>
  <c r="AV67" i="1"/>
  <c r="AW67" i="1"/>
  <c r="AX67" i="1"/>
  <c r="AY67" i="1"/>
  <c r="AQ68" i="1"/>
  <c r="AR68" i="1"/>
  <c r="AS68" i="1"/>
  <c r="AT68" i="1"/>
  <c r="AU68" i="1"/>
  <c r="AV68" i="1"/>
  <c r="AW68" i="1"/>
  <c r="AX68" i="1"/>
  <c r="AY68" i="1"/>
  <c r="AQ69" i="1"/>
  <c r="AR69" i="1"/>
  <c r="AS69" i="1"/>
  <c r="AT69" i="1"/>
  <c r="AU69" i="1"/>
  <c r="AV69" i="1"/>
  <c r="AW69" i="1"/>
  <c r="AX69" i="1"/>
  <c r="AY69" i="1"/>
  <c r="AQ70" i="1"/>
  <c r="AR70" i="1"/>
  <c r="AS70" i="1"/>
  <c r="AT70" i="1"/>
  <c r="AU70" i="1"/>
  <c r="AV70" i="1"/>
  <c r="AW70" i="1"/>
  <c r="AX70" i="1"/>
  <c r="AY70" i="1"/>
  <c r="AQ71" i="1"/>
  <c r="AR71" i="1"/>
  <c r="AS71" i="1"/>
  <c r="AT71" i="1"/>
  <c r="AU71" i="1"/>
  <c r="AV71" i="1"/>
  <c r="AW71" i="1"/>
  <c r="AX71" i="1"/>
  <c r="AY71" i="1"/>
  <c r="AQ72" i="1"/>
  <c r="AR72" i="1"/>
  <c r="AS72" i="1"/>
  <c r="AT72" i="1"/>
  <c r="AU72" i="1"/>
  <c r="AV72" i="1"/>
  <c r="AW72" i="1"/>
  <c r="AX72" i="1"/>
  <c r="AY72" i="1"/>
  <c r="AQ73" i="1"/>
  <c r="AR73" i="1"/>
  <c r="AS73" i="1"/>
  <c r="AT73" i="1"/>
  <c r="AU73" i="1"/>
  <c r="AV73" i="1"/>
  <c r="AW73" i="1"/>
  <c r="AX73" i="1"/>
  <c r="AY73" i="1"/>
  <c r="AQ74" i="1"/>
  <c r="AR74" i="1"/>
  <c r="AS74" i="1"/>
  <c r="AT74" i="1"/>
  <c r="AU74" i="1"/>
  <c r="AV74" i="1"/>
  <c r="AW74" i="1"/>
  <c r="AX74" i="1"/>
  <c r="AY74" i="1"/>
  <c r="AQ75" i="1"/>
  <c r="AR75" i="1"/>
  <c r="AS75" i="1"/>
  <c r="AT75" i="1"/>
  <c r="AU75" i="1"/>
  <c r="AV75" i="1"/>
  <c r="AW75" i="1"/>
  <c r="AX75" i="1"/>
  <c r="AY75" i="1"/>
  <c r="AQ76" i="1"/>
  <c r="AR76" i="1"/>
  <c r="AS76" i="1"/>
  <c r="AT76" i="1"/>
  <c r="AU76" i="1"/>
  <c r="AV76" i="1"/>
  <c r="AW76" i="1"/>
  <c r="AX76" i="1"/>
  <c r="AY76" i="1"/>
  <c r="AQ77" i="1"/>
  <c r="AR77" i="1"/>
  <c r="AS77" i="1"/>
  <c r="AT77" i="1"/>
  <c r="AU77" i="1"/>
  <c r="AV77" i="1"/>
  <c r="AW77" i="1"/>
  <c r="AX77" i="1"/>
  <c r="AY77" i="1"/>
  <c r="AQ78" i="1"/>
  <c r="AR78" i="1"/>
  <c r="AS78" i="1"/>
  <c r="AT78" i="1"/>
  <c r="AU78" i="1"/>
  <c r="AV78" i="1"/>
  <c r="AW78" i="1"/>
  <c r="AX78" i="1"/>
  <c r="AY78" i="1"/>
  <c r="AQ79" i="1"/>
  <c r="AR79" i="1"/>
  <c r="AS79" i="1"/>
  <c r="AT79" i="1"/>
  <c r="AU79" i="1"/>
  <c r="AV79" i="1"/>
  <c r="AW79" i="1"/>
  <c r="AX79" i="1"/>
  <c r="AY79" i="1"/>
  <c r="AQ80" i="1"/>
  <c r="AR80" i="1"/>
  <c r="AS80" i="1"/>
  <c r="AT80" i="1"/>
  <c r="AU80" i="1"/>
  <c r="AV80" i="1"/>
  <c r="AW80" i="1"/>
  <c r="AX80" i="1"/>
  <c r="AY80" i="1"/>
  <c r="AQ81" i="1"/>
  <c r="AR81" i="1"/>
  <c r="AS81" i="1"/>
  <c r="AT81" i="1"/>
  <c r="AU81" i="1"/>
  <c r="AV81" i="1"/>
  <c r="AW81" i="1"/>
  <c r="AX81" i="1"/>
  <c r="AY81" i="1"/>
  <c r="AQ82" i="1"/>
  <c r="AR82" i="1"/>
  <c r="AS82" i="1"/>
  <c r="AT82" i="1"/>
  <c r="AU82" i="1"/>
  <c r="AV82" i="1"/>
  <c r="AW82" i="1"/>
  <c r="AX82" i="1"/>
  <c r="AY82" i="1"/>
  <c r="AQ83" i="1"/>
  <c r="AR83" i="1"/>
  <c r="AS83" i="1"/>
  <c r="AT83" i="1"/>
  <c r="AU83" i="1"/>
  <c r="AV83" i="1"/>
  <c r="AW83" i="1"/>
  <c r="AX83" i="1"/>
  <c r="AY83" i="1"/>
  <c r="AQ84" i="1"/>
  <c r="AR84" i="1"/>
  <c r="AS84" i="1"/>
  <c r="AT84" i="1"/>
  <c r="AU84" i="1"/>
  <c r="AV84" i="1"/>
  <c r="AW84" i="1"/>
  <c r="AX84" i="1"/>
  <c r="AY84" i="1"/>
  <c r="AQ85" i="1"/>
  <c r="AR85" i="1"/>
  <c r="AS85" i="1"/>
  <c r="AT85" i="1"/>
  <c r="AU85" i="1"/>
  <c r="AV85" i="1"/>
  <c r="AW85" i="1"/>
  <c r="AX85" i="1"/>
  <c r="AY85" i="1"/>
  <c r="AQ86" i="1"/>
  <c r="AR86" i="1"/>
  <c r="AS86" i="1"/>
  <c r="AT86" i="1"/>
  <c r="AU86" i="1"/>
  <c r="AV86" i="1"/>
  <c r="AW86" i="1"/>
  <c r="AX86" i="1"/>
  <c r="AY86" i="1"/>
  <c r="AQ87" i="1"/>
  <c r="AR87" i="1"/>
  <c r="AS87" i="1"/>
  <c r="AT87" i="1"/>
  <c r="AU87" i="1"/>
  <c r="AV87" i="1"/>
  <c r="AW87" i="1"/>
  <c r="AX87" i="1"/>
  <c r="AY87" i="1"/>
  <c r="AQ88" i="1"/>
  <c r="AR88" i="1"/>
  <c r="AS88" i="1"/>
  <c r="AT88" i="1"/>
  <c r="AU88" i="1"/>
  <c r="AV88" i="1"/>
  <c r="AW88" i="1"/>
  <c r="AX88" i="1"/>
  <c r="AY88" i="1"/>
  <c r="AQ89" i="1"/>
  <c r="AR89" i="1"/>
  <c r="AS89" i="1"/>
  <c r="AT89" i="1"/>
  <c r="AU89" i="1"/>
  <c r="AV89" i="1"/>
  <c r="AW89" i="1"/>
  <c r="AX89" i="1"/>
  <c r="AY89" i="1"/>
  <c r="AQ90" i="1"/>
  <c r="AR90" i="1"/>
  <c r="AS90" i="1"/>
  <c r="AT90" i="1"/>
  <c r="AU90" i="1"/>
  <c r="AV90" i="1"/>
  <c r="AW90" i="1"/>
  <c r="AX90" i="1"/>
  <c r="AY90" i="1"/>
  <c r="AQ91" i="1"/>
  <c r="AR91" i="1"/>
  <c r="AS91" i="1"/>
  <c r="AT91" i="1"/>
  <c r="AU91" i="1"/>
  <c r="AV91" i="1"/>
  <c r="AW91" i="1"/>
  <c r="AX91" i="1"/>
  <c r="AY91" i="1"/>
  <c r="AQ92" i="1"/>
  <c r="AR92" i="1"/>
  <c r="AS92" i="1"/>
  <c r="AT92" i="1"/>
  <c r="AU92" i="1"/>
  <c r="AV92" i="1"/>
  <c r="AW92" i="1"/>
  <c r="AX92" i="1"/>
  <c r="AY92" i="1"/>
  <c r="AQ93" i="1"/>
  <c r="AR93" i="1"/>
  <c r="AS93" i="1"/>
  <c r="AT93" i="1"/>
  <c r="AU93" i="1"/>
  <c r="AV93" i="1"/>
  <c r="AW93" i="1"/>
  <c r="AX93" i="1"/>
  <c r="AY93" i="1"/>
  <c r="AQ94" i="1"/>
  <c r="AR94" i="1"/>
  <c r="AS94" i="1"/>
  <c r="AT94" i="1"/>
  <c r="AU94" i="1"/>
  <c r="AV94" i="1"/>
  <c r="AW94" i="1"/>
  <c r="AX94" i="1"/>
  <c r="AY94" i="1"/>
  <c r="AQ95" i="1"/>
  <c r="AR95" i="1"/>
  <c r="AS95" i="1"/>
  <c r="AT95" i="1"/>
  <c r="AU95" i="1"/>
  <c r="AV95" i="1"/>
  <c r="AW95" i="1"/>
  <c r="AX95" i="1"/>
  <c r="AY95" i="1"/>
  <c r="AQ96" i="1"/>
  <c r="AR96" i="1"/>
  <c r="AS96" i="1"/>
  <c r="AT96" i="1"/>
  <c r="AU96" i="1"/>
  <c r="AV96" i="1"/>
  <c r="AW96" i="1"/>
  <c r="AX96" i="1"/>
  <c r="AY96" i="1"/>
  <c r="AQ97" i="1"/>
  <c r="AR97" i="1"/>
  <c r="AS97" i="1"/>
  <c r="AT97" i="1"/>
  <c r="AU97" i="1"/>
  <c r="AV97" i="1"/>
  <c r="AW97" i="1"/>
  <c r="AX97" i="1"/>
  <c r="AY97" i="1"/>
  <c r="AQ98" i="1"/>
  <c r="AR98" i="1"/>
  <c r="AS98" i="1"/>
  <c r="AT98" i="1"/>
  <c r="AU98" i="1"/>
  <c r="AV98" i="1"/>
  <c r="AW98" i="1"/>
  <c r="AX98" i="1"/>
  <c r="AY98" i="1"/>
  <c r="AQ99" i="1"/>
  <c r="AR99" i="1"/>
  <c r="AS99" i="1"/>
  <c r="AT99" i="1"/>
  <c r="AU99" i="1"/>
  <c r="AV99" i="1"/>
  <c r="AW99" i="1"/>
  <c r="AX99" i="1"/>
  <c r="AY99" i="1"/>
  <c r="AQ100" i="1"/>
  <c r="AR100" i="1"/>
  <c r="AS100" i="1"/>
  <c r="AT100" i="1"/>
  <c r="AU100" i="1"/>
  <c r="AV100" i="1"/>
  <c r="AW100" i="1"/>
  <c r="AX100" i="1"/>
  <c r="AY100" i="1"/>
  <c r="AQ101" i="1"/>
  <c r="AR101" i="1"/>
  <c r="AS101" i="1"/>
  <c r="AT101" i="1"/>
  <c r="AU101" i="1"/>
  <c r="AV101" i="1"/>
  <c r="AW101" i="1"/>
  <c r="AX101" i="1"/>
  <c r="AY101" i="1"/>
  <c r="AQ102" i="1"/>
  <c r="AR102" i="1"/>
  <c r="AS102" i="1"/>
  <c r="AT102" i="1"/>
  <c r="AU102" i="1"/>
  <c r="AV102" i="1"/>
  <c r="AW102" i="1"/>
  <c r="AX102" i="1"/>
  <c r="AY102" i="1"/>
  <c r="AQ103" i="1"/>
  <c r="AR103" i="1"/>
  <c r="AS103" i="1"/>
  <c r="AT103" i="1"/>
  <c r="AU103" i="1"/>
  <c r="AV103" i="1"/>
  <c r="AW103" i="1"/>
  <c r="AX103" i="1"/>
  <c r="AY103" i="1"/>
  <c r="AQ104" i="1"/>
  <c r="AR104" i="1"/>
  <c r="AS104" i="1"/>
  <c r="AT104" i="1"/>
  <c r="AU104" i="1"/>
  <c r="AV104" i="1"/>
  <c r="AW104" i="1"/>
  <c r="AX104" i="1"/>
  <c r="AY104" i="1"/>
  <c r="AQ105" i="1"/>
  <c r="AR105" i="1"/>
  <c r="AS105" i="1"/>
  <c r="AT105" i="1"/>
  <c r="AU105" i="1"/>
  <c r="AV105" i="1"/>
  <c r="AW105" i="1"/>
  <c r="AX105" i="1"/>
  <c r="AY105" i="1"/>
  <c r="AQ106" i="1"/>
  <c r="AR106" i="1"/>
  <c r="AS106" i="1"/>
  <c r="AT106" i="1"/>
  <c r="AU106" i="1"/>
  <c r="AV106" i="1"/>
  <c r="AW106" i="1"/>
  <c r="AX106" i="1"/>
  <c r="AY106" i="1"/>
  <c r="AQ107" i="1"/>
  <c r="AR107" i="1"/>
  <c r="AS107" i="1"/>
  <c r="AT107" i="1"/>
  <c r="AU107" i="1"/>
  <c r="AV107" i="1"/>
  <c r="AW107" i="1"/>
  <c r="AX107" i="1"/>
  <c r="AY107" i="1"/>
  <c r="AQ108" i="1"/>
  <c r="AR108" i="1"/>
  <c r="AS108" i="1"/>
  <c r="AT108" i="1"/>
  <c r="AU108" i="1"/>
  <c r="AV108" i="1"/>
  <c r="AW108" i="1"/>
  <c r="AX108" i="1"/>
  <c r="AY108" i="1"/>
  <c r="AQ109" i="1"/>
  <c r="AR109" i="1"/>
  <c r="AS109" i="1"/>
  <c r="AT109" i="1"/>
  <c r="AU109" i="1"/>
  <c r="AV109" i="1"/>
  <c r="AW109" i="1"/>
  <c r="AX109" i="1"/>
  <c r="AY109" i="1"/>
  <c r="AQ110" i="1"/>
  <c r="AR110" i="1"/>
  <c r="AS110" i="1"/>
  <c r="AT110" i="1"/>
  <c r="AU110" i="1"/>
  <c r="AV110" i="1"/>
  <c r="AW110" i="1"/>
  <c r="AX110" i="1"/>
  <c r="AY110" i="1"/>
  <c r="AQ111" i="1"/>
  <c r="AR111" i="1"/>
  <c r="AS111" i="1"/>
  <c r="AT111" i="1"/>
  <c r="AU111" i="1"/>
  <c r="AV111" i="1"/>
  <c r="AW111" i="1"/>
  <c r="AX111" i="1"/>
  <c r="AY111" i="1"/>
  <c r="AQ112" i="1"/>
  <c r="AR112" i="1"/>
  <c r="AS112" i="1"/>
  <c r="AT112" i="1"/>
  <c r="AU112" i="1"/>
  <c r="AV112" i="1"/>
  <c r="AW112" i="1"/>
  <c r="AX112" i="1"/>
  <c r="AY112" i="1"/>
  <c r="AQ113" i="1"/>
  <c r="AR113" i="1"/>
  <c r="AS113" i="1"/>
  <c r="AT113" i="1"/>
  <c r="AU113" i="1"/>
  <c r="AV113" i="1"/>
  <c r="AW113" i="1"/>
  <c r="AX113" i="1"/>
  <c r="AY113" i="1"/>
  <c r="AQ114" i="1"/>
  <c r="AR114" i="1"/>
  <c r="AS114" i="1"/>
  <c r="AT114" i="1"/>
  <c r="AU114" i="1"/>
  <c r="AV114" i="1"/>
  <c r="AW114" i="1"/>
  <c r="AX114" i="1"/>
  <c r="AY114" i="1"/>
  <c r="AQ115" i="1"/>
  <c r="AR115" i="1"/>
  <c r="AS115" i="1"/>
  <c r="AT115" i="1"/>
  <c r="AU115" i="1"/>
  <c r="AV115" i="1"/>
  <c r="AW115" i="1"/>
  <c r="AX115" i="1"/>
  <c r="AY115" i="1"/>
  <c r="AQ116" i="1"/>
  <c r="AR116" i="1"/>
  <c r="AS116" i="1"/>
  <c r="AT116" i="1"/>
  <c r="AU116" i="1"/>
  <c r="AV116" i="1"/>
  <c r="AW116" i="1"/>
  <c r="AX116" i="1"/>
  <c r="AY116" i="1"/>
  <c r="AQ117" i="1"/>
  <c r="AR117" i="1"/>
  <c r="AS117" i="1"/>
  <c r="AT117" i="1"/>
  <c r="AU117" i="1"/>
  <c r="AV117" i="1"/>
  <c r="AW117" i="1"/>
  <c r="AX117" i="1"/>
  <c r="AY117" i="1"/>
  <c r="AQ118" i="1"/>
  <c r="AR118" i="1"/>
  <c r="AS118" i="1"/>
  <c r="AT118" i="1"/>
  <c r="AU118" i="1"/>
  <c r="AV118" i="1"/>
  <c r="AW118" i="1"/>
  <c r="AX118" i="1"/>
  <c r="AY118" i="1"/>
  <c r="AQ119" i="1"/>
  <c r="AR119" i="1"/>
  <c r="AS119" i="1"/>
  <c r="AT119" i="1"/>
  <c r="AU119" i="1"/>
  <c r="AV119" i="1"/>
  <c r="AW119" i="1"/>
  <c r="AX119" i="1"/>
  <c r="AY119" i="1"/>
  <c r="AQ120" i="1"/>
  <c r="AR120" i="1"/>
  <c r="AS120" i="1"/>
  <c r="AT120" i="1"/>
  <c r="AU120" i="1"/>
  <c r="AV120" i="1"/>
  <c r="AW120" i="1"/>
  <c r="AX120" i="1"/>
  <c r="AY120" i="1"/>
  <c r="AQ121" i="1"/>
  <c r="AR121" i="1"/>
  <c r="AS121" i="1"/>
  <c r="AT121" i="1"/>
  <c r="AU121" i="1"/>
  <c r="AV121" i="1"/>
  <c r="AW121" i="1"/>
  <c r="AX121" i="1"/>
  <c r="AY121" i="1"/>
  <c r="AQ122" i="1"/>
  <c r="AR122" i="1"/>
  <c r="AS122" i="1"/>
  <c r="AT122" i="1"/>
  <c r="AU122" i="1"/>
  <c r="AV122" i="1"/>
  <c r="AW122" i="1"/>
  <c r="AX122" i="1"/>
  <c r="AY122" i="1"/>
  <c r="AQ123" i="1"/>
  <c r="AR123" i="1"/>
  <c r="AS123" i="1"/>
  <c r="AT123" i="1"/>
  <c r="AU123" i="1"/>
  <c r="AV123" i="1"/>
  <c r="AW123" i="1"/>
  <c r="AX123" i="1"/>
  <c r="AY123" i="1"/>
  <c r="AQ124" i="1"/>
  <c r="AR124" i="1"/>
  <c r="AS124" i="1"/>
  <c r="AT124" i="1"/>
  <c r="AU124" i="1"/>
  <c r="AV124" i="1"/>
  <c r="AW124" i="1"/>
  <c r="AX124" i="1"/>
  <c r="AY124" i="1"/>
  <c r="AQ125" i="1"/>
  <c r="AR125" i="1"/>
  <c r="AS125" i="1"/>
  <c r="AT125" i="1"/>
  <c r="AU125" i="1"/>
  <c r="AV125" i="1"/>
  <c r="AW125" i="1"/>
  <c r="AX125" i="1"/>
  <c r="AY125" i="1"/>
  <c r="AQ126" i="1"/>
  <c r="AR126" i="1"/>
  <c r="AS126" i="1"/>
  <c r="AT126" i="1"/>
  <c r="AU126" i="1"/>
  <c r="AV126" i="1"/>
  <c r="AW126" i="1"/>
  <c r="AX126" i="1"/>
  <c r="AY126" i="1"/>
  <c r="AQ127" i="1"/>
  <c r="AR127" i="1"/>
  <c r="AS127" i="1"/>
  <c r="AT127" i="1"/>
  <c r="AU127" i="1"/>
  <c r="AV127" i="1"/>
  <c r="AW127" i="1"/>
  <c r="AX127" i="1"/>
  <c r="AY127" i="1"/>
  <c r="AQ128" i="1"/>
  <c r="AR128" i="1"/>
  <c r="AS128" i="1"/>
  <c r="AT128" i="1"/>
  <c r="AU128" i="1"/>
  <c r="AV128" i="1"/>
  <c r="AW128" i="1"/>
  <c r="AX128" i="1"/>
  <c r="AY128" i="1"/>
  <c r="AQ129" i="1"/>
  <c r="AR129" i="1"/>
  <c r="AS129" i="1"/>
  <c r="AT129" i="1"/>
  <c r="AU129" i="1"/>
  <c r="AV129" i="1"/>
  <c r="AW129" i="1"/>
  <c r="AX129" i="1"/>
  <c r="AY129" i="1"/>
  <c r="AQ130" i="1"/>
  <c r="AR130" i="1"/>
  <c r="AS130" i="1"/>
  <c r="AT130" i="1"/>
  <c r="AU130" i="1"/>
  <c r="AV130" i="1"/>
  <c r="AW130" i="1"/>
  <c r="AX130" i="1"/>
  <c r="AY130" i="1"/>
  <c r="AQ131" i="1"/>
  <c r="AR131" i="1"/>
  <c r="AS131" i="1"/>
  <c r="AT131" i="1"/>
  <c r="AU131" i="1"/>
  <c r="AV131" i="1"/>
  <c r="AW131" i="1"/>
  <c r="AX131" i="1"/>
  <c r="AY131" i="1"/>
  <c r="AQ132" i="1"/>
  <c r="AR132" i="1"/>
  <c r="AS132" i="1"/>
  <c r="AT132" i="1"/>
  <c r="AU132" i="1"/>
  <c r="AV132" i="1"/>
  <c r="AW132" i="1"/>
  <c r="AX132" i="1"/>
  <c r="AY132" i="1"/>
  <c r="AQ133" i="1"/>
  <c r="AR133" i="1"/>
  <c r="AS133" i="1"/>
  <c r="AT133" i="1"/>
  <c r="AU133" i="1"/>
  <c r="AV133" i="1"/>
  <c r="AW133" i="1"/>
  <c r="AX133" i="1"/>
  <c r="AY133" i="1"/>
  <c r="AQ134" i="1"/>
  <c r="AR134" i="1"/>
  <c r="AS134" i="1"/>
  <c r="AT134" i="1"/>
  <c r="AU134" i="1"/>
  <c r="AV134" i="1"/>
  <c r="AW134" i="1"/>
  <c r="AX134" i="1"/>
  <c r="AY134" i="1"/>
  <c r="AQ135" i="1"/>
  <c r="AR135" i="1"/>
  <c r="AS135" i="1"/>
  <c r="AT135" i="1"/>
  <c r="AU135" i="1"/>
  <c r="AV135" i="1"/>
  <c r="AW135" i="1"/>
  <c r="AX135" i="1"/>
  <c r="AY135" i="1"/>
  <c r="AQ136" i="1"/>
  <c r="AR136" i="1"/>
  <c r="AS136" i="1"/>
  <c r="AT136" i="1"/>
  <c r="AU136" i="1"/>
  <c r="AV136" i="1"/>
  <c r="AW136" i="1"/>
  <c r="AX136" i="1"/>
  <c r="AY136" i="1"/>
  <c r="AQ137" i="1"/>
  <c r="AR137" i="1"/>
  <c r="AS137" i="1"/>
  <c r="AT137" i="1"/>
  <c r="AU137" i="1"/>
  <c r="AV137" i="1"/>
  <c r="AW137" i="1"/>
  <c r="AX137" i="1"/>
  <c r="AY137" i="1"/>
  <c r="AQ138" i="1"/>
  <c r="AR138" i="1"/>
  <c r="AS138" i="1"/>
  <c r="AT138" i="1"/>
  <c r="AU138" i="1"/>
  <c r="AV138" i="1"/>
  <c r="AW138" i="1"/>
  <c r="AX138" i="1"/>
  <c r="AY138" i="1"/>
  <c r="AQ139" i="1"/>
  <c r="AR139" i="1"/>
  <c r="AS139" i="1"/>
  <c r="AT139" i="1"/>
  <c r="AU139" i="1"/>
  <c r="AV139" i="1"/>
  <c r="AW139" i="1"/>
  <c r="AX139" i="1"/>
  <c r="AY139" i="1"/>
  <c r="AQ140" i="1"/>
  <c r="AR140" i="1"/>
  <c r="AS140" i="1"/>
  <c r="AT140" i="1"/>
  <c r="AU140" i="1"/>
  <c r="AV140" i="1"/>
  <c r="AW140" i="1"/>
  <c r="AX140" i="1"/>
  <c r="AY140" i="1"/>
  <c r="AQ141" i="1"/>
  <c r="AR141" i="1"/>
  <c r="AS141" i="1"/>
  <c r="AT141" i="1"/>
  <c r="AU141" i="1"/>
  <c r="AV141" i="1"/>
  <c r="AW141" i="1"/>
  <c r="AX141" i="1"/>
  <c r="AY141" i="1"/>
  <c r="AQ142" i="1"/>
  <c r="AR142" i="1"/>
  <c r="AS142" i="1"/>
  <c r="AT142" i="1"/>
  <c r="AU142" i="1"/>
  <c r="AV142" i="1"/>
  <c r="AW142" i="1"/>
  <c r="AX142" i="1"/>
  <c r="AY142" i="1"/>
  <c r="AQ143" i="1"/>
  <c r="AR143" i="1"/>
  <c r="AS143" i="1"/>
  <c r="AT143" i="1"/>
  <c r="AU143" i="1"/>
  <c r="AV143" i="1"/>
  <c r="AW143" i="1"/>
  <c r="AX143" i="1"/>
  <c r="AY143" i="1"/>
  <c r="AQ144" i="1"/>
  <c r="AR144" i="1"/>
  <c r="AS144" i="1"/>
  <c r="AT144" i="1"/>
  <c r="AU144" i="1"/>
  <c r="AV144" i="1"/>
  <c r="AW144" i="1"/>
  <c r="AX144" i="1"/>
  <c r="AY144" i="1"/>
  <c r="AQ145" i="1"/>
  <c r="AR145" i="1"/>
  <c r="AS145" i="1"/>
  <c r="AT145" i="1"/>
  <c r="AU145" i="1"/>
  <c r="AV145" i="1"/>
  <c r="AW145" i="1"/>
  <c r="AX145" i="1"/>
  <c r="AY145" i="1"/>
  <c r="AQ146" i="1"/>
  <c r="AR146" i="1"/>
  <c r="AS146" i="1"/>
  <c r="AT146" i="1"/>
  <c r="AU146" i="1"/>
  <c r="AV146" i="1"/>
  <c r="AW146" i="1"/>
  <c r="AX146" i="1"/>
  <c r="AY146" i="1"/>
  <c r="AQ147" i="1"/>
  <c r="AR147" i="1"/>
  <c r="AS147" i="1"/>
  <c r="AT147" i="1"/>
  <c r="AU147" i="1"/>
  <c r="AV147" i="1"/>
  <c r="AW147" i="1"/>
  <c r="AX147" i="1"/>
  <c r="AY147" i="1"/>
  <c r="AQ148" i="1"/>
  <c r="AR148" i="1"/>
  <c r="AS148" i="1"/>
  <c r="AT148" i="1"/>
  <c r="AU148" i="1"/>
  <c r="AV148" i="1"/>
  <c r="AW148" i="1"/>
  <c r="AX148" i="1"/>
  <c r="AY148" i="1"/>
  <c r="AQ149" i="1"/>
  <c r="AR149" i="1"/>
  <c r="AS149" i="1"/>
  <c r="AT149" i="1"/>
  <c r="AU149" i="1"/>
  <c r="AV149" i="1"/>
  <c r="AW149" i="1"/>
  <c r="AX149" i="1"/>
  <c r="AY149" i="1"/>
  <c r="AQ150" i="1"/>
  <c r="AR150" i="1"/>
  <c r="AS150" i="1"/>
  <c r="AT150" i="1"/>
  <c r="AU150" i="1"/>
  <c r="AV150" i="1"/>
  <c r="AW150" i="1"/>
  <c r="AX150" i="1"/>
  <c r="AY150" i="1"/>
  <c r="AQ151" i="1"/>
  <c r="AR151" i="1"/>
  <c r="AS151" i="1"/>
  <c r="AT151" i="1"/>
  <c r="AU151" i="1"/>
  <c r="AV151" i="1"/>
  <c r="AW151" i="1"/>
  <c r="AX151" i="1"/>
  <c r="AY151" i="1"/>
  <c r="AQ152" i="1"/>
  <c r="AR152" i="1"/>
  <c r="AS152" i="1"/>
  <c r="AT152" i="1"/>
  <c r="AU152" i="1"/>
  <c r="AV152" i="1"/>
  <c r="AW152" i="1"/>
  <c r="AX152" i="1"/>
  <c r="AY152" i="1"/>
  <c r="AQ153" i="1"/>
  <c r="AR153" i="1"/>
  <c r="AS153" i="1"/>
  <c r="AT153" i="1"/>
  <c r="AU153" i="1"/>
  <c r="AV153" i="1"/>
  <c r="AW153" i="1"/>
  <c r="AX153" i="1"/>
  <c r="AY153" i="1"/>
  <c r="AQ154" i="1"/>
  <c r="AR154" i="1"/>
  <c r="AS154" i="1"/>
  <c r="AT154" i="1"/>
  <c r="AU154" i="1"/>
  <c r="AV154" i="1"/>
  <c r="AW154" i="1"/>
  <c r="AX154" i="1"/>
  <c r="AY154" i="1"/>
  <c r="AQ155" i="1"/>
  <c r="AR155" i="1"/>
  <c r="AS155" i="1"/>
  <c r="AT155" i="1"/>
  <c r="AU155" i="1"/>
  <c r="AV155" i="1"/>
  <c r="AW155" i="1"/>
  <c r="AX155" i="1"/>
  <c r="AY155" i="1"/>
  <c r="AQ156" i="1"/>
  <c r="AR156" i="1"/>
  <c r="AS156" i="1"/>
  <c r="AT156" i="1"/>
  <c r="AU156" i="1"/>
  <c r="AV156" i="1"/>
  <c r="AW156" i="1"/>
  <c r="AX156" i="1"/>
  <c r="AY156" i="1"/>
  <c r="AQ157" i="1"/>
  <c r="AR157" i="1"/>
  <c r="AS157" i="1"/>
  <c r="AT157" i="1"/>
  <c r="AU157" i="1"/>
  <c r="AV157" i="1"/>
  <c r="AW157" i="1"/>
  <c r="AX157" i="1"/>
  <c r="AY157" i="1"/>
  <c r="AQ158" i="1"/>
  <c r="AR158" i="1"/>
  <c r="AS158" i="1"/>
  <c r="AT158" i="1"/>
  <c r="AU158" i="1"/>
  <c r="AV158" i="1"/>
  <c r="AW158" i="1"/>
  <c r="AX158" i="1"/>
  <c r="AY158" i="1"/>
  <c r="AQ159" i="1"/>
  <c r="AR159" i="1"/>
  <c r="AS159" i="1"/>
  <c r="AT159" i="1"/>
  <c r="AU159" i="1"/>
  <c r="AV159" i="1"/>
  <c r="AW159" i="1"/>
  <c r="AX159" i="1"/>
  <c r="AY159" i="1"/>
  <c r="AQ160" i="1"/>
  <c r="AR160" i="1"/>
  <c r="AS160" i="1"/>
  <c r="AT160" i="1"/>
  <c r="AU160" i="1"/>
  <c r="AV160" i="1"/>
  <c r="AW160" i="1"/>
  <c r="AX160" i="1"/>
  <c r="AY160" i="1"/>
  <c r="AQ161" i="1"/>
  <c r="AR161" i="1"/>
  <c r="AS161" i="1"/>
  <c r="AT161" i="1"/>
  <c r="AU161" i="1"/>
  <c r="AV161" i="1"/>
  <c r="AW161" i="1"/>
  <c r="AX161" i="1"/>
  <c r="AY161" i="1"/>
  <c r="AQ162" i="1"/>
  <c r="AR162" i="1"/>
  <c r="AS162" i="1"/>
  <c r="AT162" i="1"/>
  <c r="AU162" i="1"/>
  <c r="AV162" i="1"/>
  <c r="AW162" i="1"/>
  <c r="AX162" i="1"/>
  <c r="AY162" i="1"/>
  <c r="AQ163" i="1"/>
  <c r="AR163" i="1"/>
  <c r="AS163" i="1"/>
  <c r="AT163" i="1"/>
  <c r="AU163" i="1"/>
  <c r="AV163" i="1"/>
  <c r="AW163" i="1"/>
  <c r="AX163" i="1"/>
  <c r="AY163" i="1"/>
  <c r="AQ164" i="1"/>
  <c r="AR164" i="1"/>
  <c r="AS164" i="1"/>
  <c r="AT164" i="1"/>
  <c r="AU164" i="1"/>
  <c r="AV164" i="1"/>
  <c r="AW164" i="1"/>
  <c r="AX164" i="1"/>
  <c r="AY164" i="1"/>
  <c r="AQ165" i="1"/>
  <c r="AR165" i="1"/>
  <c r="AS165" i="1"/>
  <c r="AT165" i="1"/>
  <c r="AU165" i="1"/>
  <c r="AV165" i="1"/>
  <c r="AW165" i="1"/>
  <c r="AX165" i="1"/>
  <c r="AY165" i="1"/>
  <c r="AQ166" i="1"/>
  <c r="AR166" i="1"/>
  <c r="AS166" i="1"/>
  <c r="AT166" i="1"/>
  <c r="AU166" i="1"/>
  <c r="AV166" i="1"/>
  <c r="AW166" i="1"/>
  <c r="AX166" i="1"/>
  <c r="AY166" i="1"/>
  <c r="AQ167" i="1"/>
  <c r="AR167" i="1"/>
  <c r="AS167" i="1"/>
  <c r="AT167" i="1"/>
  <c r="AU167" i="1"/>
  <c r="AV167" i="1"/>
  <c r="AW167" i="1"/>
  <c r="AX167" i="1"/>
  <c r="AY167" i="1"/>
  <c r="AQ168" i="1"/>
  <c r="AR168" i="1"/>
  <c r="AS168" i="1"/>
  <c r="AT168" i="1"/>
  <c r="AU168" i="1"/>
  <c r="AV168" i="1"/>
  <c r="AW168" i="1"/>
  <c r="AX168" i="1"/>
  <c r="AY168" i="1"/>
  <c r="AQ169" i="1"/>
  <c r="AR169" i="1"/>
  <c r="AS169" i="1"/>
  <c r="AT169" i="1"/>
  <c r="AU169" i="1"/>
  <c r="AV169" i="1"/>
  <c r="AW169" i="1"/>
  <c r="AX169" i="1"/>
  <c r="AY169" i="1"/>
  <c r="AQ170" i="1"/>
  <c r="AR170" i="1"/>
  <c r="AS170" i="1"/>
  <c r="AT170" i="1"/>
  <c r="AU170" i="1"/>
  <c r="AV170" i="1"/>
  <c r="AW170" i="1"/>
  <c r="AX170" i="1"/>
  <c r="AY170" i="1"/>
  <c r="AQ171" i="1"/>
  <c r="AR171" i="1"/>
  <c r="AS171" i="1"/>
  <c r="AT171" i="1"/>
  <c r="AU171" i="1"/>
  <c r="AV171" i="1"/>
  <c r="AW171" i="1"/>
  <c r="AX171" i="1"/>
  <c r="AY171" i="1"/>
  <c r="AQ172" i="1"/>
  <c r="AR172" i="1"/>
  <c r="AS172" i="1"/>
  <c r="AT172" i="1"/>
  <c r="AU172" i="1"/>
  <c r="AV172" i="1"/>
  <c r="AW172" i="1"/>
  <c r="AX172" i="1"/>
  <c r="AY172" i="1"/>
  <c r="AQ173" i="1"/>
  <c r="AR173" i="1"/>
  <c r="AS173" i="1"/>
  <c r="AT173" i="1"/>
  <c r="AU173" i="1"/>
  <c r="AV173" i="1"/>
  <c r="AW173" i="1"/>
  <c r="AX173" i="1"/>
  <c r="AY173" i="1"/>
  <c r="AQ174" i="1"/>
  <c r="AR174" i="1"/>
  <c r="AS174" i="1"/>
  <c r="AT174" i="1"/>
  <c r="AU174" i="1"/>
  <c r="AV174" i="1"/>
  <c r="AW174" i="1"/>
  <c r="AX174" i="1"/>
  <c r="AY174" i="1"/>
  <c r="AQ175" i="1"/>
  <c r="AR175" i="1"/>
  <c r="AS175" i="1"/>
  <c r="AT175" i="1"/>
  <c r="AU175" i="1"/>
  <c r="AV175" i="1"/>
  <c r="AW175" i="1"/>
  <c r="AX175" i="1"/>
  <c r="AY175" i="1"/>
  <c r="AQ176" i="1"/>
  <c r="AR176" i="1"/>
  <c r="AS176" i="1"/>
  <c r="AT176" i="1"/>
  <c r="AU176" i="1"/>
  <c r="AV176" i="1"/>
  <c r="AW176" i="1"/>
  <c r="AX176" i="1"/>
  <c r="AY176" i="1"/>
  <c r="AQ177" i="1"/>
  <c r="AR177" i="1"/>
  <c r="AS177" i="1"/>
  <c r="AT177" i="1"/>
  <c r="AU177" i="1"/>
  <c r="AV177" i="1"/>
  <c r="AW177" i="1"/>
  <c r="AX177" i="1"/>
  <c r="AY177" i="1"/>
  <c r="AQ178" i="1"/>
  <c r="AR178" i="1"/>
  <c r="AS178" i="1"/>
  <c r="AT178" i="1"/>
  <c r="AU178" i="1"/>
  <c r="AV178" i="1"/>
  <c r="AW178" i="1"/>
  <c r="AX178" i="1"/>
  <c r="AY178" i="1"/>
  <c r="AQ179" i="1"/>
  <c r="AR179" i="1"/>
  <c r="AS179" i="1"/>
  <c r="AT179" i="1"/>
  <c r="AU179" i="1"/>
  <c r="AV179" i="1"/>
  <c r="AW179" i="1"/>
  <c r="AX179" i="1"/>
  <c r="AY179" i="1"/>
  <c r="AQ180" i="1"/>
  <c r="AR180" i="1"/>
  <c r="AS180" i="1"/>
  <c r="AT180" i="1"/>
  <c r="AU180" i="1"/>
  <c r="AV180" i="1"/>
  <c r="AW180" i="1"/>
  <c r="AX180" i="1"/>
  <c r="AY180" i="1"/>
  <c r="AQ181" i="1"/>
  <c r="AR181" i="1"/>
  <c r="AS181" i="1"/>
  <c r="AT181" i="1"/>
  <c r="AU181" i="1"/>
  <c r="AV181" i="1"/>
  <c r="AW181" i="1"/>
  <c r="AX181" i="1"/>
  <c r="AY181" i="1"/>
  <c r="AQ182" i="1"/>
  <c r="AR182" i="1"/>
  <c r="AS182" i="1"/>
  <c r="AT182" i="1"/>
  <c r="AU182" i="1"/>
  <c r="AV182" i="1"/>
  <c r="AW182" i="1"/>
  <c r="AX182" i="1"/>
  <c r="AY182" i="1"/>
  <c r="AQ183" i="1"/>
  <c r="AR183" i="1"/>
  <c r="AS183" i="1"/>
  <c r="AT183" i="1"/>
  <c r="AU183" i="1"/>
  <c r="AV183" i="1"/>
  <c r="AW183" i="1"/>
  <c r="AX183" i="1"/>
  <c r="AY183" i="1"/>
  <c r="AQ184" i="1"/>
  <c r="AR184" i="1"/>
  <c r="AS184" i="1"/>
  <c r="AT184" i="1"/>
  <c r="AU184" i="1"/>
  <c r="AV184" i="1"/>
  <c r="AW184" i="1"/>
  <c r="AX184" i="1"/>
  <c r="AY184" i="1"/>
  <c r="AQ185" i="1"/>
  <c r="AR185" i="1"/>
  <c r="AS185" i="1"/>
  <c r="AT185" i="1"/>
  <c r="AU185" i="1"/>
  <c r="AV185" i="1"/>
  <c r="AW185" i="1"/>
  <c r="AX185" i="1"/>
  <c r="AY185" i="1"/>
  <c r="AQ186" i="1"/>
  <c r="AR186" i="1"/>
  <c r="AS186" i="1"/>
  <c r="AT186" i="1"/>
  <c r="AU186" i="1"/>
  <c r="AV186" i="1"/>
  <c r="AW186" i="1"/>
  <c r="AX186" i="1"/>
  <c r="AY186" i="1"/>
  <c r="AQ187" i="1"/>
  <c r="AR187" i="1"/>
  <c r="AS187" i="1"/>
  <c r="AT187" i="1"/>
  <c r="AU187" i="1"/>
  <c r="AV187" i="1"/>
  <c r="AW187" i="1"/>
  <c r="AX187" i="1"/>
  <c r="AY187" i="1"/>
  <c r="AQ188" i="1"/>
  <c r="AR188" i="1"/>
  <c r="AS188" i="1"/>
  <c r="AT188" i="1"/>
  <c r="AU188" i="1"/>
  <c r="AV188" i="1"/>
  <c r="AW188" i="1"/>
  <c r="AX188" i="1"/>
  <c r="AY188" i="1"/>
  <c r="AQ189" i="1"/>
  <c r="AR189" i="1"/>
  <c r="AS189" i="1"/>
  <c r="AT189" i="1"/>
  <c r="AU189" i="1"/>
  <c r="AV189" i="1"/>
  <c r="AW189" i="1"/>
  <c r="AX189" i="1"/>
  <c r="AY189" i="1"/>
  <c r="AQ190" i="1"/>
  <c r="AR190" i="1"/>
  <c r="AS190" i="1"/>
  <c r="AT190" i="1"/>
  <c r="AU190" i="1"/>
  <c r="AV190" i="1"/>
  <c r="AW190" i="1"/>
  <c r="AX190" i="1"/>
  <c r="AY190" i="1"/>
  <c r="AQ191" i="1"/>
  <c r="AR191" i="1"/>
  <c r="AS191" i="1"/>
  <c r="AT191" i="1"/>
  <c r="AU191" i="1"/>
  <c r="AV191" i="1"/>
  <c r="AW191" i="1"/>
  <c r="AX191" i="1"/>
  <c r="AY191" i="1"/>
  <c r="AQ192" i="1"/>
  <c r="AR192" i="1"/>
  <c r="AS192" i="1"/>
  <c r="AT192" i="1"/>
  <c r="AU192" i="1"/>
  <c r="AV192" i="1"/>
  <c r="AW192" i="1"/>
  <c r="AX192" i="1"/>
  <c r="AY192" i="1"/>
  <c r="AQ193" i="1"/>
  <c r="AR193" i="1"/>
  <c r="AS193" i="1"/>
  <c r="AT193" i="1"/>
  <c r="AU193" i="1"/>
  <c r="AV193" i="1"/>
  <c r="AW193" i="1"/>
  <c r="AX193" i="1"/>
  <c r="AY193" i="1"/>
  <c r="AQ194" i="1"/>
  <c r="AR194" i="1"/>
  <c r="AS194" i="1"/>
  <c r="AT194" i="1"/>
  <c r="AU194" i="1"/>
  <c r="AV194" i="1"/>
  <c r="AW194" i="1"/>
  <c r="AX194" i="1"/>
  <c r="AY194" i="1"/>
  <c r="AQ195" i="1"/>
  <c r="AR195" i="1"/>
  <c r="AS195" i="1"/>
  <c r="AT195" i="1"/>
  <c r="AU195" i="1"/>
  <c r="AV195" i="1"/>
  <c r="AW195" i="1"/>
  <c r="AX195" i="1"/>
  <c r="AY195" i="1"/>
  <c r="AQ196" i="1"/>
  <c r="AR196" i="1"/>
  <c r="AS196" i="1"/>
  <c r="AT196" i="1"/>
  <c r="AU196" i="1"/>
  <c r="AV196" i="1"/>
  <c r="AW196" i="1"/>
  <c r="AX196" i="1"/>
  <c r="AY196" i="1"/>
  <c r="AQ197" i="1"/>
  <c r="AR197" i="1"/>
  <c r="AS197" i="1"/>
  <c r="AT197" i="1"/>
  <c r="AU197" i="1"/>
  <c r="AV197" i="1"/>
  <c r="AW197" i="1"/>
  <c r="AX197" i="1"/>
  <c r="AY197" i="1"/>
  <c r="AQ198" i="1"/>
  <c r="AR198" i="1"/>
  <c r="AS198" i="1"/>
  <c r="AT198" i="1"/>
  <c r="AU198" i="1"/>
  <c r="AV198" i="1"/>
  <c r="AW198" i="1"/>
  <c r="AX198" i="1"/>
  <c r="AY198" i="1"/>
  <c r="AQ199" i="1"/>
  <c r="AR199" i="1"/>
  <c r="AS199" i="1"/>
  <c r="AT199" i="1"/>
  <c r="AU199" i="1"/>
  <c r="AV199" i="1"/>
  <c r="AW199" i="1"/>
  <c r="AX199" i="1"/>
  <c r="AY199" i="1"/>
  <c r="AQ200" i="1"/>
  <c r="AR200" i="1"/>
  <c r="AS200" i="1"/>
  <c r="AT200" i="1"/>
  <c r="AU200" i="1"/>
  <c r="AV200" i="1"/>
  <c r="AW200" i="1"/>
  <c r="AX200" i="1"/>
  <c r="AY200" i="1"/>
  <c r="AQ201" i="1"/>
  <c r="AR201" i="1"/>
  <c r="AS201" i="1"/>
  <c r="AT201" i="1"/>
  <c r="AU201" i="1"/>
  <c r="AV201" i="1"/>
  <c r="AW201" i="1"/>
  <c r="AX201" i="1"/>
  <c r="AY201" i="1"/>
  <c r="AQ202" i="1"/>
  <c r="AR202" i="1"/>
  <c r="AS202" i="1"/>
  <c r="AT202" i="1"/>
  <c r="AU202" i="1"/>
  <c r="AV202" i="1"/>
  <c r="AW202" i="1"/>
  <c r="AX202" i="1"/>
  <c r="AY202" i="1"/>
  <c r="AQ203" i="1"/>
  <c r="AR203" i="1"/>
  <c r="AS203" i="1"/>
  <c r="AT203" i="1"/>
  <c r="AU203" i="1"/>
  <c r="AV203" i="1"/>
  <c r="AW203" i="1"/>
  <c r="AX203" i="1"/>
  <c r="AY203" i="1"/>
  <c r="AQ204" i="1"/>
  <c r="AR204" i="1"/>
  <c r="AS204" i="1"/>
  <c r="AT204" i="1"/>
  <c r="AU204" i="1"/>
  <c r="AV204" i="1"/>
  <c r="AW204" i="1"/>
  <c r="AX204" i="1"/>
  <c r="AY204" i="1"/>
  <c r="AQ205" i="1"/>
  <c r="AR205" i="1"/>
  <c r="AS205" i="1"/>
  <c r="AT205" i="1"/>
  <c r="AU205" i="1"/>
  <c r="AV205" i="1"/>
  <c r="AW205" i="1"/>
  <c r="AX205" i="1"/>
  <c r="AY205" i="1"/>
  <c r="AQ206" i="1"/>
  <c r="AR206" i="1"/>
  <c r="AS206" i="1"/>
  <c r="AT206" i="1"/>
  <c r="AU206" i="1"/>
  <c r="AV206" i="1"/>
  <c r="AW206" i="1"/>
  <c r="AX206" i="1"/>
  <c r="AY206" i="1"/>
  <c r="AQ207" i="1"/>
  <c r="AR207" i="1"/>
  <c r="AS207" i="1"/>
  <c r="AT207" i="1"/>
  <c r="AU207" i="1"/>
  <c r="AV207" i="1"/>
  <c r="AW207" i="1"/>
  <c r="AX207" i="1"/>
  <c r="AY207" i="1"/>
  <c r="AQ208" i="1"/>
  <c r="AR208" i="1"/>
  <c r="AS208" i="1"/>
  <c r="AT208" i="1"/>
  <c r="AU208" i="1"/>
  <c r="AV208" i="1"/>
  <c r="AW208" i="1"/>
  <c r="AX208" i="1"/>
  <c r="AY208" i="1"/>
  <c r="AQ209" i="1"/>
  <c r="AR209" i="1"/>
  <c r="AS209" i="1"/>
  <c r="AT209" i="1"/>
  <c r="AU209" i="1"/>
  <c r="AV209" i="1"/>
  <c r="AW209" i="1"/>
  <c r="AX209" i="1"/>
  <c r="AY209" i="1"/>
  <c r="AQ210" i="1"/>
  <c r="AR210" i="1"/>
  <c r="AS210" i="1"/>
  <c r="AT210" i="1"/>
  <c r="AU210" i="1"/>
  <c r="AV210" i="1"/>
  <c r="AW210" i="1"/>
  <c r="AX210" i="1"/>
  <c r="AY210" i="1"/>
  <c r="AQ211" i="1"/>
  <c r="AR211" i="1"/>
  <c r="AS211" i="1"/>
  <c r="AT211" i="1"/>
  <c r="AU211" i="1"/>
  <c r="AV211" i="1"/>
  <c r="AW211" i="1"/>
  <c r="AX211" i="1"/>
  <c r="AY211" i="1"/>
  <c r="AQ212" i="1"/>
  <c r="AR212" i="1"/>
  <c r="AS212" i="1"/>
  <c r="AT212" i="1"/>
  <c r="AU212" i="1"/>
  <c r="AV212" i="1"/>
  <c r="AW212" i="1"/>
  <c r="AX212" i="1"/>
  <c r="AY212" i="1"/>
  <c r="AQ213" i="1"/>
  <c r="AR213" i="1"/>
  <c r="AS213" i="1"/>
  <c r="AT213" i="1"/>
  <c r="AU213" i="1"/>
  <c r="AV213" i="1"/>
  <c r="AW213" i="1"/>
  <c r="AX213" i="1"/>
  <c r="AY213" i="1"/>
  <c r="AQ214" i="1"/>
  <c r="AR214" i="1"/>
  <c r="AS214" i="1"/>
  <c r="AT214" i="1"/>
  <c r="AU214" i="1"/>
  <c r="AV214" i="1"/>
  <c r="AW214" i="1"/>
  <c r="AX214" i="1"/>
  <c r="AY214" i="1"/>
  <c r="AQ215" i="1"/>
  <c r="AR215" i="1"/>
  <c r="AS215" i="1"/>
  <c r="AT215" i="1"/>
  <c r="AU215" i="1"/>
  <c r="AV215" i="1"/>
  <c r="AW215" i="1"/>
  <c r="AX215" i="1"/>
  <c r="AY215" i="1"/>
  <c r="AQ216" i="1"/>
  <c r="AR216" i="1"/>
  <c r="AS216" i="1"/>
  <c r="AT216" i="1"/>
  <c r="AU216" i="1"/>
  <c r="AV216" i="1"/>
  <c r="AW216" i="1"/>
  <c r="AX216" i="1"/>
  <c r="AY216" i="1"/>
  <c r="AQ217" i="1"/>
  <c r="AR217" i="1"/>
  <c r="AS217" i="1"/>
  <c r="AT217" i="1"/>
  <c r="AU217" i="1"/>
  <c r="AV217" i="1"/>
  <c r="AW217" i="1"/>
  <c r="AX217" i="1"/>
  <c r="AY217" i="1"/>
  <c r="AQ218" i="1"/>
  <c r="AR218" i="1"/>
  <c r="AS218" i="1"/>
  <c r="AT218" i="1"/>
  <c r="AU218" i="1"/>
  <c r="AV218" i="1"/>
  <c r="AW218" i="1"/>
  <c r="AX218" i="1"/>
  <c r="AY218" i="1"/>
  <c r="AQ219" i="1"/>
  <c r="AR219" i="1"/>
  <c r="AS219" i="1"/>
  <c r="AT219" i="1"/>
  <c r="AU219" i="1"/>
  <c r="AV219" i="1"/>
  <c r="AW219" i="1"/>
  <c r="AX219" i="1"/>
  <c r="AY219" i="1"/>
  <c r="AQ220" i="1"/>
  <c r="AR220" i="1"/>
  <c r="AS220" i="1"/>
  <c r="AT220" i="1"/>
  <c r="AU220" i="1"/>
  <c r="AV220" i="1"/>
  <c r="AW220" i="1"/>
  <c r="AX220" i="1"/>
  <c r="AY220" i="1"/>
  <c r="AQ221" i="1"/>
  <c r="AR221" i="1"/>
  <c r="AS221" i="1"/>
  <c r="AT221" i="1"/>
  <c r="AU221" i="1"/>
  <c r="AV221" i="1"/>
  <c r="AW221" i="1"/>
  <c r="AX221" i="1"/>
  <c r="AY221" i="1"/>
  <c r="AQ222" i="1"/>
  <c r="AR222" i="1"/>
  <c r="AS222" i="1"/>
  <c r="AT222" i="1"/>
  <c r="AU222" i="1"/>
  <c r="AV222" i="1"/>
  <c r="AW222" i="1"/>
  <c r="AX222" i="1"/>
  <c r="AY222" i="1"/>
  <c r="AQ223" i="1"/>
  <c r="AR223" i="1"/>
  <c r="AS223" i="1"/>
  <c r="AT223" i="1"/>
  <c r="AU223" i="1"/>
  <c r="AV223" i="1"/>
  <c r="AW223" i="1"/>
  <c r="AX223" i="1"/>
  <c r="AY223" i="1"/>
  <c r="AQ225" i="1"/>
  <c r="AR225" i="1"/>
  <c r="AS225" i="1"/>
  <c r="AT225" i="1"/>
  <c r="AU225" i="1"/>
  <c r="AV225" i="1"/>
  <c r="AW225" i="1"/>
  <c r="AX225" i="1"/>
  <c r="AY225" i="1"/>
  <c r="AQ226" i="1"/>
  <c r="AR226" i="1"/>
  <c r="AS226" i="1"/>
  <c r="AT226" i="1"/>
  <c r="AU226" i="1"/>
  <c r="AV226" i="1"/>
  <c r="AW226" i="1"/>
  <c r="AX226" i="1"/>
  <c r="AY226" i="1"/>
  <c r="AQ227" i="1"/>
  <c r="AR227" i="1"/>
  <c r="AS227" i="1"/>
  <c r="AT227" i="1"/>
  <c r="AU227" i="1"/>
  <c r="AV227" i="1"/>
  <c r="AW227" i="1"/>
  <c r="AX227" i="1"/>
  <c r="AY227" i="1"/>
  <c r="AQ228" i="1"/>
  <c r="AR228" i="1"/>
  <c r="AS228" i="1"/>
  <c r="AT228" i="1"/>
  <c r="AU228" i="1"/>
  <c r="AV228" i="1"/>
  <c r="AW228" i="1"/>
  <c r="AX228" i="1"/>
  <c r="AY228" i="1"/>
  <c r="AQ229" i="1"/>
  <c r="AR229" i="1"/>
  <c r="AS229" i="1"/>
  <c r="AT229" i="1"/>
  <c r="AU229" i="1"/>
  <c r="AV229" i="1"/>
  <c r="AW229" i="1"/>
  <c r="AX229" i="1"/>
  <c r="AY229" i="1"/>
  <c r="AQ230" i="1"/>
  <c r="AR230" i="1"/>
  <c r="AS230" i="1"/>
  <c r="AT230" i="1"/>
  <c r="AU230" i="1"/>
  <c r="AV230" i="1"/>
  <c r="AW230" i="1"/>
  <c r="AX230" i="1"/>
  <c r="AY230" i="1"/>
  <c r="AQ231" i="1"/>
  <c r="AR231" i="1"/>
  <c r="AS231" i="1"/>
  <c r="AT231" i="1"/>
  <c r="AU231" i="1"/>
  <c r="AV231" i="1"/>
  <c r="AW231" i="1"/>
  <c r="AX231" i="1"/>
  <c r="AY231" i="1"/>
  <c r="AQ232" i="1"/>
  <c r="AR232" i="1"/>
  <c r="AS232" i="1"/>
  <c r="AT232" i="1"/>
  <c r="AU232" i="1"/>
  <c r="AV232" i="1"/>
  <c r="AW232" i="1"/>
  <c r="AX232" i="1"/>
  <c r="AY232" i="1"/>
  <c r="AQ233" i="1"/>
  <c r="AR233" i="1"/>
  <c r="AS233" i="1"/>
  <c r="AT233" i="1"/>
  <c r="AU233" i="1"/>
  <c r="AV233" i="1"/>
  <c r="AW233" i="1"/>
  <c r="AX233" i="1"/>
  <c r="AY233" i="1"/>
  <c r="AQ234" i="1"/>
  <c r="AR234" i="1"/>
  <c r="AS234" i="1"/>
  <c r="AT234" i="1"/>
  <c r="AU234" i="1"/>
  <c r="AV234" i="1"/>
  <c r="AW234" i="1"/>
  <c r="AX234" i="1"/>
  <c r="AY234" i="1"/>
  <c r="AQ235" i="1"/>
  <c r="AR235" i="1"/>
  <c r="AS235" i="1"/>
  <c r="AT235" i="1"/>
  <c r="AU235" i="1"/>
  <c r="AV235" i="1"/>
  <c r="AW235" i="1"/>
  <c r="AX235" i="1"/>
  <c r="AY235" i="1"/>
  <c r="AQ236" i="1"/>
  <c r="AR236" i="1"/>
  <c r="AS236" i="1"/>
  <c r="AT236" i="1"/>
  <c r="AU236" i="1"/>
  <c r="AV236" i="1"/>
  <c r="AW236" i="1"/>
  <c r="AX236" i="1"/>
  <c r="AY236" i="1"/>
  <c r="AQ237" i="1"/>
  <c r="AR237" i="1"/>
  <c r="AS237" i="1"/>
  <c r="AT237" i="1"/>
  <c r="AU237" i="1"/>
  <c r="AV237" i="1"/>
  <c r="AW237" i="1"/>
  <c r="AX237" i="1"/>
  <c r="AY237" i="1"/>
  <c r="AQ238" i="1"/>
  <c r="AR238" i="1"/>
  <c r="AS238" i="1"/>
  <c r="AT238" i="1"/>
  <c r="AU238" i="1"/>
  <c r="AV238" i="1"/>
  <c r="AW238" i="1"/>
  <c r="AX238" i="1"/>
  <c r="AY238" i="1"/>
  <c r="AQ239" i="1"/>
  <c r="AR239" i="1"/>
  <c r="AS239" i="1"/>
  <c r="AT239" i="1"/>
  <c r="AU239" i="1"/>
  <c r="AV239" i="1"/>
  <c r="AW239" i="1"/>
  <c r="AX239" i="1"/>
  <c r="AY239" i="1"/>
  <c r="AQ240" i="1"/>
  <c r="AR240" i="1"/>
  <c r="AS240" i="1"/>
  <c r="AT240" i="1"/>
  <c r="AU240" i="1"/>
  <c r="AV240" i="1"/>
  <c r="AW240" i="1"/>
  <c r="AX240" i="1"/>
  <c r="AY240" i="1"/>
  <c r="AQ241" i="1"/>
  <c r="AR241" i="1"/>
  <c r="AS241" i="1"/>
  <c r="AT241" i="1"/>
  <c r="AU241" i="1"/>
  <c r="AV241" i="1"/>
  <c r="AW241" i="1"/>
  <c r="AX241" i="1"/>
  <c r="AY241" i="1"/>
  <c r="AQ242" i="1"/>
  <c r="AR242" i="1"/>
  <c r="AS242" i="1"/>
  <c r="AT242" i="1"/>
  <c r="AU242" i="1"/>
  <c r="AV242" i="1"/>
  <c r="AW242" i="1"/>
  <c r="AX242" i="1"/>
  <c r="AY242" i="1"/>
  <c r="AQ243" i="1"/>
  <c r="AR243" i="1"/>
  <c r="AS243" i="1"/>
  <c r="AT243" i="1"/>
  <c r="AU243" i="1"/>
  <c r="AV243" i="1"/>
  <c r="AW243" i="1"/>
  <c r="AX243" i="1"/>
  <c r="AY243" i="1"/>
  <c r="AQ244" i="1"/>
  <c r="AR244" i="1"/>
  <c r="AS244" i="1"/>
  <c r="AT244" i="1"/>
  <c r="AU244" i="1"/>
  <c r="AV244" i="1"/>
  <c r="AW244" i="1"/>
  <c r="AX244" i="1"/>
  <c r="AY244" i="1"/>
  <c r="AQ245" i="1"/>
  <c r="AR245" i="1"/>
  <c r="AS245" i="1"/>
  <c r="AT245" i="1"/>
  <c r="AU245" i="1"/>
  <c r="AV245" i="1"/>
  <c r="AW245" i="1"/>
  <c r="AX245" i="1"/>
  <c r="AY245" i="1"/>
  <c r="AQ246" i="1"/>
  <c r="AR246" i="1"/>
  <c r="AS246" i="1"/>
  <c r="AT246" i="1"/>
  <c r="AU246" i="1"/>
  <c r="AV246" i="1"/>
  <c r="AW246" i="1"/>
  <c r="AX246" i="1"/>
  <c r="AY246" i="1"/>
  <c r="AQ247" i="1"/>
  <c r="AR247" i="1"/>
  <c r="AS247" i="1"/>
  <c r="AT247" i="1"/>
  <c r="AU247" i="1"/>
  <c r="AV247" i="1"/>
  <c r="AW247" i="1"/>
  <c r="AX247" i="1"/>
  <c r="AY247" i="1"/>
  <c r="AQ248" i="1"/>
  <c r="AR248" i="1"/>
  <c r="AS248" i="1"/>
  <c r="AT248" i="1"/>
  <c r="AU248" i="1"/>
  <c r="AV248" i="1"/>
  <c r="AW248" i="1"/>
  <c r="AX248" i="1"/>
  <c r="AY248" i="1"/>
  <c r="AQ249" i="1"/>
  <c r="AR249" i="1"/>
  <c r="AS249" i="1"/>
  <c r="AT249" i="1"/>
  <c r="AU249" i="1"/>
  <c r="AV249" i="1"/>
  <c r="AW249" i="1"/>
  <c r="AX249" i="1"/>
  <c r="AY249" i="1"/>
  <c r="AQ250" i="1"/>
  <c r="AR250" i="1"/>
  <c r="AS250" i="1"/>
  <c r="AT250" i="1"/>
  <c r="AU250" i="1"/>
  <c r="AV250" i="1"/>
  <c r="AW250" i="1"/>
  <c r="AX250" i="1"/>
  <c r="AY250" i="1"/>
  <c r="AQ251" i="1"/>
  <c r="AR251" i="1"/>
  <c r="AS251" i="1"/>
  <c r="AT251" i="1"/>
  <c r="AU251" i="1"/>
  <c r="AV251" i="1"/>
  <c r="AW251" i="1"/>
  <c r="AX251" i="1"/>
  <c r="AY251" i="1"/>
  <c r="AQ252" i="1"/>
  <c r="AR252" i="1"/>
  <c r="AS252" i="1"/>
  <c r="AT252" i="1"/>
  <c r="AU252" i="1"/>
  <c r="AV252" i="1"/>
  <c r="AW252" i="1"/>
  <c r="AX252" i="1"/>
  <c r="AY252" i="1"/>
  <c r="AQ253" i="1"/>
  <c r="AR253" i="1"/>
  <c r="AS253" i="1"/>
  <c r="AT253" i="1"/>
  <c r="AU253" i="1"/>
  <c r="AV253" i="1"/>
  <c r="AW253" i="1"/>
  <c r="AX253" i="1"/>
  <c r="AY253" i="1"/>
  <c r="AQ254" i="1"/>
  <c r="AR254" i="1"/>
  <c r="AS254" i="1"/>
  <c r="AT254" i="1"/>
  <c r="AU254" i="1"/>
  <c r="AV254" i="1"/>
  <c r="AW254" i="1"/>
  <c r="AX254" i="1"/>
  <c r="AY254" i="1"/>
  <c r="AQ255" i="1"/>
  <c r="AR255" i="1"/>
  <c r="AS255" i="1"/>
  <c r="AT255" i="1"/>
  <c r="AU255" i="1"/>
  <c r="AV255" i="1"/>
  <c r="AW255" i="1"/>
  <c r="AX255" i="1"/>
  <c r="AY255" i="1"/>
  <c r="AQ256" i="1"/>
  <c r="AR256" i="1"/>
  <c r="AS256" i="1"/>
  <c r="AT256" i="1"/>
  <c r="AU256" i="1"/>
  <c r="AV256" i="1"/>
  <c r="AW256" i="1"/>
  <c r="AX256" i="1"/>
  <c r="AY256" i="1"/>
  <c r="AQ257" i="1"/>
  <c r="AR257" i="1"/>
  <c r="AS257" i="1"/>
  <c r="AT257" i="1"/>
  <c r="AU257" i="1"/>
  <c r="AV257" i="1"/>
  <c r="AW257" i="1"/>
  <c r="AX257" i="1"/>
  <c r="AY257" i="1"/>
  <c r="AQ258" i="1"/>
  <c r="AR258" i="1"/>
  <c r="AS258" i="1"/>
  <c r="AT258" i="1"/>
  <c r="AU258" i="1"/>
  <c r="AV258" i="1"/>
  <c r="AW258" i="1"/>
  <c r="AX258" i="1"/>
  <c r="AY258" i="1"/>
  <c r="AQ259" i="1"/>
  <c r="AR259" i="1"/>
  <c r="AS259" i="1"/>
  <c r="AT259" i="1"/>
  <c r="AU259" i="1"/>
  <c r="AV259" i="1"/>
  <c r="AW259" i="1"/>
  <c r="AX259" i="1"/>
  <c r="AY259" i="1"/>
  <c r="AQ260" i="1"/>
  <c r="AR260" i="1"/>
  <c r="AS260" i="1"/>
  <c r="AT260" i="1"/>
  <c r="AU260" i="1"/>
  <c r="AV260" i="1"/>
  <c r="AW260" i="1"/>
  <c r="AX260" i="1"/>
  <c r="AY260" i="1"/>
  <c r="AQ261" i="1"/>
  <c r="AR261" i="1"/>
  <c r="AS261" i="1"/>
  <c r="AT261" i="1"/>
  <c r="AU261" i="1"/>
  <c r="AV261" i="1"/>
  <c r="AW261" i="1"/>
  <c r="AX261" i="1"/>
  <c r="AY261" i="1"/>
  <c r="AQ262" i="1"/>
  <c r="AR262" i="1"/>
  <c r="AS262" i="1"/>
  <c r="AT262" i="1"/>
  <c r="AU262" i="1"/>
  <c r="AV262" i="1"/>
  <c r="AW262" i="1"/>
  <c r="AX262" i="1"/>
  <c r="AY262" i="1"/>
  <c r="AQ263" i="1"/>
  <c r="AR263" i="1"/>
  <c r="AS263" i="1"/>
  <c r="AT263" i="1"/>
  <c r="AU263" i="1"/>
  <c r="AV263" i="1"/>
  <c r="AW263" i="1"/>
  <c r="AX263" i="1"/>
  <c r="AY263" i="1"/>
  <c r="AQ264" i="1"/>
  <c r="AR264" i="1"/>
  <c r="AS264" i="1"/>
  <c r="AT264" i="1"/>
  <c r="AU264" i="1"/>
  <c r="AV264" i="1"/>
  <c r="AW264" i="1"/>
  <c r="AX264" i="1"/>
  <c r="AY264" i="1"/>
  <c r="AQ265" i="1"/>
  <c r="AR265" i="1"/>
  <c r="AS265" i="1"/>
  <c r="AT265" i="1"/>
  <c r="AU265" i="1"/>
  <c r="AV265" i="1"/>
  <c r="AW265" i="1"/>
  <c r="AX265" i="1"/>
  <c r="AY265" i="1"/>
  <c r="AQ266" i="1"/>
  <c r="AR266" i="1"/>
  <c r="AS266" i="1"/>
  <c r="AT266" i="1"/>
  <c r="AU266" i="1"/>
  <c r="AV266" i="1"/>
  <c r="AW266" i="1"/>
  <c r="AX266" i="1"/>
  <c r="AY266" i="1"/>
  <c r="AQ267" i="1"/>
  <c r="AR267" i="1"/>
  <c r="AS267" i="1"/>
  <c r="AT267" i="1"/>
  <c r="AU267" i="1"/>
  <c r="AV267" i="1"/>
  <c r="AW267" i="1"/>
  <c r="AX267" i="1"/>
  <c r="AY267" i="1"/>
  <c r="AQ268" i="1"/>
  <c r="AR268" i="1"/>
  <c r="AS268" i="1"/>
  <c r="AT268" i="1"/>
  <c r="AU268" i="1"/>
  <c r="AV268" i="1"/>
  <c r="AW268" i="1"/>
  <c r="AX268" i="1"/>
  <c r="AY268" i="1"/>
  <c r="AQ269" i="1"/>
  <c r="AR269" i="1"/>
  <c r="AS269" i="1"/>
  <c r="AT269" i="1"/>
  <c r="AU269" i="1"/>
  <c r="AV269" i="1"/>
  <c r="AW269" i="1"/>
  <c r="AX269" i="1"/>
  <c r="AY269" i="1"/>
  <c r="AQ270" i="1"/>
  <c r="AR270" i="1"/>
  <c r="AS270" i="1"/>
  <c r="AT270" i="1"/>
  <c r="AU270" i="1"/>
  <c r="AV270" i="1"/>
  <c r="AW270" i="1"/>
  <c r="AX270" i="1"/>
  <c r="AY270" i="1"/>
  <c r="AQ271" i="1"/>
  <c r="AR271" i="1"/>
  <c r="AS271" i="1"/>
  <c r="AT271" i="1"/>
  <c r="AU271" i="1"/>
  <c r="AV271" i="1"/>
  <c r="AW271" i="1"/>
  <c r="AX271" i="1"/>
  <c r="AY271" i="1"/>
  <c r="AQ272" i="1"/>
  <c r="AR272" i="1"/>
  <c r="AS272" i="1"/>
  <c r="AT272" i="1"/>
  <c r="AU272" i="1"/>
  <c r="AV272" i="1"/>
  <c r="AW272" i="1"/>
  <c r="AX272" i="1"/>
  <c r="AY272" i="1"/>
  <c r="AQ273" i="1"/>
  <c r="AR273" i="1"/>
  <c r="AS273" i="1"/>
  <c r="AT273" i="1"/>
  <c r="AU273" i="1"/>
  <c r="AV273" i="1"/>
  <c r="AW273" i="1"/>
  <c r="AX273" i="1"/>
  <c r="AY273" i="1"/>
  <c r="AQ274" i="1"/>
  <c r="AR274" i="1"/>
  <c r="AS274" i="1"/>
  <c r="AT274" i="1"/>
  <c r="AU274" i="1"/>
  <c r="AV274" i="1"/>
  <c r="AW274" i="1"/>
  <c r="AX274" i="1"/>
  <c r="AY274" i="1"/>
  <c r="AQ275" i="1"/>
  <c r="AR275" i="1"/>
  <c r="AS275" i="1"/>
  <c r="AT275" i="1"/>
  <c r="AU275" i="1"/>
  <c r="AV275" i="1"/>
  <c r="AW275" i="1"/>
  <c r="AX275" i="1"/>
  <c r="AY275" i="1"/>
  <c r="AQ276" i="1"/>
  <c r="AR276" i="1"/>
  <c r="AS276" i="1"/>
  <c r="AT276" i="1"/>
  <c r="AU276" i="1"/>
  <c r="AV276" i="1"/>
  <c r="AW276" i="1"/>
  <c r="AX276" i="1"/>
  <c r="AY276" i="1"/>
  <c r="AQ277" i="1"/>
  <c r="AR277" i="1"/>
  <c r="AS277" i="1"/>
  <c r="AT277" i="1"/>
  <c r="AU277" i="1"/>
  <c r="AV277" i="1"/>
  <c r="AW277" i="1"/>
  <c r="AX277" i="1"/>
  <c r="AY277" i="1"/>
  <c r="AQ278" i="1"/>
  <c r="AR278" i="1"/>
  <c r="AS278" i="1"/>
  <c r="AT278" i="1"/>
  <c r="AU278" i="1"/>
  <c r="AV278" i="1"/>
  <c r="AW278" i="1"/>
  <c r="AX278" i="1"/>
  <c r="AY278" i="1"/>
  <c r="AQ279" i="1"/>
  <c r="AR279" i="1"/>
  <c r="AS279" i="1"/>
  <c r="AT279" i="1"/>
  <c r="AU279" i="1"/>
  <c r="AV279" i="1"/>
  <c r="AW279" i="1"/>
  <c r="AX279" i="1"/>
  <c r="AY279" i="1"/>
  <c r="AQ280" i="1"/>
  <c r="AR280" i="1"/>
  <c r="AS280" i="1"/>
  <c r="AT280" i="1"/>
  <c r="AU280" i="1"/>
  <c r="AV280" i="1"/>
  <c r="AW280" i="1"/>
  <c r="AX280" i="1"/>
  <c r="AY280" i="1"/>
  <c r="AQ281" i="1"/>
  <c r="AR281" i="1"/>
  <c r="AS281" i="1"/>
  <c r="AT281" i="1"/>
  <c r="AU281" i="1"/>
  <c r="AV281" i="1"/>
  <c r="AW281" i="1"/>
  <c r="AX281" i="1"/>
  <c r="AY281" i="1"/>
  <c r="AQ282" i="1"/>
  <c r="AR282" i="1"/>
  <c r="AS282" i="1"/>
  <c r="AT282" i="1"/>
  <c r="AU282" i="1"/>
  <c r="AV282" i="1"/>
  <c r="AW282" i="1"/>
  <c r="AX282" i="1"/>
  <c r="AY282" i="1"/>
  <c r="AQ283" i="1"/>
  <c r="AR283" i="1"/>
  <c r="AS283" i="1"/>
  <c r="AT283" i="1"/>
  <c r="AU283" i="1"/>
  <c r="AV283" i="1"/>
  <c r="AW283" i="1"/>
  <c r="AX283" i="1"/>
  <c r="AY283" i="1"/>
  <c r="AQ284" i="1"/>
  <c r="AR284" i="1"/>
  <c r="AS284" i="1"/>
  <c r="AT284" i="1"/>
  <c r="AU284" i="1"/>
  <c r="AV284" i="1"/>
  <c r="AW284" i="1"/>
  <c r="AX284" i="1"/>
  <c r="AY284" i="1"/>
  <c r="AQ285" i="1"/>
  <c r="AR285" i="1"/>
  <c r="AS285" i="1"/>
  <c r="AT285" i="1"/>
  <c r="AU285" i="1"/>
  <c r="AV285" i="1"/>
  <c r="AW285" i="1"/>
  <c r="AX285" i="1"/>
  <c r="AY285" i="1"/>
  <c r="AQ286" i="1"/>
  <c r="AR286" i="1"/>
  <c r="AS286" i="1"/>
  <c r="AT286" i="1"/>
  <c r="AU286" i="1"/>
  <c r="AV286" i="1"/>
  <c r="AW286" i="1"/>
  <c r="AX286" i="1"/>
  <c r="AY286" i="1"/>
  <c r="AQ287" i="1"/>
  <c r="AR287" i="1"/>
  <c r="AS287" i="1"/>
  <c r="AT287" i="1"/>
  <c r="AU287" i="1"/>
  <c r="AV287" i="1"/>
  <c r="AW287" i="1"/>
  <c r="AX287" i="1"/>
  <c r="AY287" i="1"/>
  <c r="AQ288" i="1"/>
  <c r="AR288" i="1"/>
  <c r="AS288" i="1"/>
  <c r="AT288" i="1"/>
  <c r="AU288" i="1"/>
  <c r="AV288" i="1"/>
  <c r="AW288" i="1"/>
  <c r="AX288" i="1"/>
  <c r="AY288" i="1"/>
  <c r="AQ289" i="1"/>
  <c r="AR289" i="1"/>
  <c r="AS289" i="1"/>
  <c r="AT289" i="1"/>
  <c r="AU289" i="1"/>
  <c r="AV289" i="1"/>
  <c r="AW289" i="1"/>
  <c r="AX289" i="1"/>
  <c r="AY289" i="1"/>
  <c r="AQ290" i="1"/>
  <c r="AR290" i="1"/>
  <c r="AS290" i="1"/>
  <c r="AT290" i="1"/>
  <c r="AU290" i="1"/>
  <c r="AV290" i="1"/>
  <c r="AW290" i="1"/>
  <c r="AX290" i="1"/>
  <c r="AY290" i="1"/>
  <c r="AQ291" i="1"/>
  <c r="AR291" i="1"/>
  <c r="AS291" i="1"/>
  <c r="AT291" i="1"/>
  <c r="AU291" i="1"/>
  <c r="AV291" i="1"/>
  <c r="AW291" i="1"/>
  <c r="AX291" i="1"/>
  <c r="AY291" i="1"/>
  <c r="AQ292" i="1"/>
  <c r="AR292" i="1"/>
  <c r="AS292" i="1"/>
  <c r="AT292" i="1"/>
  <c r="AU292" i="1"/>
  <c r="AV292" i="1"/>
  <c r="AW292" i="1"/>
  <c r="AX292" i="1"/>
  <c r="AY292" i="1"/>
  <c r="AQ293" i="1"/>
  <c r="AR293" i="1"/>
  <c r="AS293" i="1"/>
  <c r="AT293" i="1"/>
  <c r="AU293" i="1"/>
  <c r="AV293" i="1"/>
  <c r="AW293" i="1"/>
  <c r="AX293" i="1"/>
  <c r="AY293" i="1"/>
  <c r="AQ294" i="1"/>
  <c r="AR294" i="1"/>
  <c r="AS294" i="1"/>
  <c r="AT294" i="1"/>
  <c r="AU294" i="1"/>
  <c r="AV294" i="1"/>
  <c r="AW294" i="1"/>
  <c r="AX294" i="1"/>
  <c r="AY294" i="1"/>
  <c r="AQ295" i="1"/>
  <c r="AR295" i="1"/>
  <c r="AS295" i="1"/>
  <c r="AT295" i="1"/>
  <c r="AU295" i="1"/>
  <c r="AV295" i="1"/>
  <c r="AW295" i="1"/>
  <c r="AX295" i="1"/>
  <c r="AY295" i="1"/>
  <c r="AQ296" i="1"/>
  <c r="AR296" i="1"/>
  <c r="AS296" i="1"/>
  <c r="AT296" i="1"/>
  <c r="AU296" i="1"/>
  <c r="AV296" i="1"/>
  <c r="AW296" i="1"/>
  <c r="AX296" i="1"/>
  <c r="AY296" i="1"/>
  <c r="AQ297" i="1"/>
  <c r="AR297" i="1"/>
  <c r="AS297" i="1"/>
  <c r="AT297" i="1"/>
  <c r="AU297" i="1"/>
  <c r="AV297" i="1"/>
  <c r="AW297" i="1"/>
  <c r="AX297" i="1"/>
  <c r="AY297" i="1"/>
  <c r="AQ298" i="1"/>
  <c r="AR298" i="1"/>
  <c r="AS298" i="1"/>
  <c r="AT298" i="1"/>
  <c r="AU298" i="1"/>
  <c r="AV298" i="1"/>
  <c r="AW298" i="1"/>
  <c r="AX298" i="1"/>
  <c r="AY298" i="1"/>
  <c r="AQ299" i="1"/>
  <c r="AR299" i="1"/>
  <c r="AS299" i="1"/>
  <c r="AT299" i="1"/>
  <c r="AU299" i="1"/>
  <c r="AV299" i="1"/>
  <c r="AW299" i="1"/>
  <c r="AX299" i="1"/>
  <c r="AY299" i="1"/>
  <c r="AQ300" i="1"/>
  <c r="AR300" i="1"/>
  <c r="AS300" i="1"/>
  <c r="AT300" i="1"/>
  <c r="AU300" i="1"/>
  <c r="AV300" i="1"/>
  <c r="AW300" i="1"/>
  <c r="AX300" i="1"/>
  <c r="AY300" i="1"/>
  <c r="AQ301" i="1"/>
  <c r="AR301" i="1"/>
  <c r="AS301" i="1"/>
  <c r="AT301" i="1"/>
  <c r="AU301" i="1"/>
  <c r="AV301" i="1"/>
  <c r="AW301" i="1"/>
  <c r="AX301" i="1"/>
  <c r="AY301" i="1"/>
  <c r="AQ302" i="1"/>
  <c r="AR302" i="1"/>
  <c r="AS302" i="1"/>
  <c r="AT302" i="1"/>
  <c r="AU302" i="1"/>
  <c r="AV302" i="1"/>
  <c r="AW302" i="1"/>
  <c r="AX302" i="1"/>
  <c r="AY302" i="1"/>
  <c r="AQ303" i="1"/>
  <c r="AR303" i="1"/>
  <c r="AS303" i="1"/>
  <c r="AT303" i="1"/>
  <c r="AU303" i="1"/>
  <c r="AV303" i="1"/>
  <c r="AW303" i="1"/>
  <c r="AX303" i="1"/>
  <c r="AY303" i="1"/>
  <c r="AQ304" i="1"/>
  <c r="AR304" i="1"/>
  <c r="AS304" i="1"/>
  <c r="AT304" i="1"/>
  <c r="AU304" i="1"/>
  <c r="AV304" i="1"/>
  <c r="AW304" i="1"/>
  <c r="AX304" i="1"/>
  <c r="AY304" i="1"/>
  <c r="AQ305" i="1"/>
  <c r="AR305" i="1"/>
  <c r="AS305" i="1"/>
  <c r="AT305" i="1"/>
  <c r="AU305" i="1"/>
  <c r="AV305" i="1"/>
  <c r="AW305" i="1"/>
  <c r="AX305" i="1"/>
  <c r="AY305" i="1"/>
  <c r="AQ306" i="1"/>
  <c r="AR306" i="1"/>
  <c r="AS306" i="1"/>
  <c r="AT306" i="1"/>
  <c r="AU306" i="1"/>
  <c r="AV306" i="1"/>
  <c r="AW306" i="1"/>
  <c r="AX306" i="1"/>
  <c r="AY306" i="1"/>
  <c r="AQ307" i="1"/>
  <c r="AR307" i="1"/>
  <c r="AS307" i="1"/>
  <c r="AT307" i="1"/>
  <c r="AU307" i="1"/>
  <c r="AV307" i="1"/>
  <c r="AW307" i="1"/>
  <c r="AX307" i="1"/>
  <c r="AY307" i="1"/>
  <c r="AQ308" i="1"/>
  <c r="AR308" i="1"/>
  <c r="AS308" i="1"/>
  <c r="AT308" i="1"/>
  <c r="AU308" i="1"/>
  <c r="AV308" i="1"/>
  <c r="AW308" i="1"/>
  <c r="AX308" i="1"/>
  <c r="AY308" i="1"/>
  <c r="AQ309" i="1"/>
  <c r="AR309" i="1"/>
  <c r="AS309" i="1"/>
  <c r="AT309" i="1"/>
  <c r="AU309" i="1"/>
  <c r="AV309" i="1"/>
  <c r="AW309" i="1"/>
  <c r="AX309" i="1"/>
  <c r="AY309" i="1"/>
  <c r="AQ310" i="1"/>
  <c r="AR310" i="1"/>
  <c r="AS310" i="1"/>
  <c r="AT310" i="1"/>
  <c r="AU310" i="1"/>
  <c r="AV310" i="1"/>
  <c r="AW310" i="1"/>
  <c r="AX310" i="1"/>
  <c r="AY310" i="1"/>
  <c r="AQ311" i="1"/>
  <c r="AR311" i="1"/>
  <c r="AS311" i="1"/>
  <c r="AT311" i="1"/>
  <c r="AU311" i="1"/>
  <c r="AV311" i="1"/>
  <c r="AW311" i="1"/>
  <c r="AX311" i="1"/>
  <c r="AY311" i="1"/>
  <c r="AQ312" i="1"/>
  <c r="AR312" i="1"/>
  <c r="AS312" i="1"/>
  <c r="AT312" i="1"/>
  <c r="AU312" i="1"/>
  <c r="AV312" i="1"/>
  <c r="AW312" i="1"/>
  <c r="AX312" i="1"/>
  <c r="AY312" i="1"/>
  <c r="AQ313" i="1"/>
  <c r="AR313" i="1"/>
  <c r="AS313" i="1"/>
  <c r="AT313" i="1"/>
  <c r="AU313" i="1"/>
  <c r="AV313" i="1"/>
  <c r="AW313" i="1"/>
  <c r="AX313" i="1"/>
  <c r="AY313" i="1"/>
  <c r="AQ314" i="1"/>
  <c r="AR314" i="1"/>
  <c r="AS314" i="1"/>
  <c r="AT314" i="1"/>
  <c r="AU314" i="1"/>
  <c r="AV314" i="1"/>
  <c r="AW314" i="1"/>
  <c r="AX314" i="1"/>
  <c r="AY314" i="1"/>
  <c r="AQ315" i="1"/>
  <c r="AR315" i="1"/>
  <c r="AS315" i="1"/>
  <c r="AT315" i="1"/>
  <c r="AU315" i="1"/>
  <c r="AV315" i="1"/>
  <c r="AW315" i="1"/>
  <c r="AX315" i="1"/>
  <c r="AY315" i="1"/>
  <c r="AQ316" i="1"/>
  <c r="AR316" i="1"/>
  <c r="AS316" i="1"/>
  <c r="AT316" i="1"/>
  <c r="AU316" i="1"/>
  <c r="AV316" i="1"/>
  <c r="AW316" i="1"/>
  <c r="AX316" i="1"/>
  <c r="AY316" i="1"/>
  <c r="AQ317" i="1"/>
  <c r="AR317" i="1"/>
  <c r="AS317" i="1"/>
  <c r="AT317" i="1"/>
  <c r="AU317" i="1"/>
  <c r="AV317" i="1"/>
  <c r="AW317" i="1"/>
  <c r="AX317" i="1"/>
  <c r="AY317" i="1"/>
  <c r="AQ318" i="1"/>
  <c r="AR318" i="1"/>
  <c r="AS318" i="1"/>
  <c r="AT318" i="1"/>
  <c r="AU318" i="1"/>
  <c r="AV318" i="1"/>
  <c r="AW318" i="1"/>
  <c r="AX318" i="1"/>
  <c r="AY318" i="1"/>
  <c r="AQ319" i="1"/>
  <c r="AR319" i="1"/>
  <c r="AS319" i="1"/>
  <c r="AT319" i="1"/>
  <c r="AU319" i="1"/>
  <c r="AV319" i="1"/>
  <c r="AW319" i="1"/>
  <c r="AX319" i="1"/>
  <c r="AY319" i="1"/>
  <c r="AQ320" i="1"/>
  <c r="AR320" i="1"/>
  <c r="AS320" i="1"/>
  <c r="AT320" i="1"/>
  <c r="AU320" i="1"/>
  <c r="AV320" i="1"/>
  <c r="AW320" i="1"/>
  <c r="AX320" i="1"/>
  <c r="AY320" i="1"/>
  <c r="AQ321" i="1"/>
  <c r="AR321" i="1"/>
  <c r="AS321" i="1"/>
  <c r="AT321" i="1"/>
  <c r="AU321" i="1"/>
  <c r="AV321" i="1"/>
  <c r="AW321" i="1"/>
  <c r="AX321" i="1"/>
  <c r="AY321" i="1"/>
  <c r="AQ322" i="1"/>
  <c r="AR322" i="1"/>
  <c r="AS322" i="1"/>
  <c r="AT322" i="1"/>
  <c r="AU322" i="1"/>
  <c r="AV322" i="1"/>
  <c r="AW322" i="1"/>
  <c r="AX322" i="1"/>
  <c r="AY322" i="1"/>
  <c r="AQ323" i="1"/>
  <c r="AR323" i="1"/>
  <c r="AS323" i="1"/>
  <c r="AT323" i="1"/>
  <c r="AU323" i="1"/>
  <c r="AV323" i="1"/>
  <c r="AW323" i="1"/>
  <c r="AX323" i="1"/>
  <c r="AY323" i="1"/>
  <c r="AQ324" i="1"/>
  <c r="AR324" i="1"/>
  <c r="AS324" i="1"/>
  <c r="AT324" i="1"/>
  <c r="AU324" i="1"/>
  <c r="AV324" i="1"/>
  <c r="AW324" i="1"/>
  <c r="AX324" i="1"/>
  <c r="AY324" i="1"/>
  <c r="AQ325" i="1"/>
  <c r="AR325" i="1"/>
  <c r="AS325" i="1"/>
  <c r="AT325" i="1"/>
  <c r="AU325" i="1"/>
  <c r="AV325" i="1"/>
  <c r="AW325" i="1"/>
  <c r="AX325" i="1"/>
  <c r="AY325" i="1"/>
  <c r="AQ326" i="1"/>
  <c r="AR326" i="1"/>
  <c r="AS326" i="1"/>
  <c r="AT326" i="1"/>
  <c r="AU326" i="1"/>
  <c r="AV326" i="1"/>
  <c r="AW326" i="1"/>
  <c r="AX326" i="1"/>
  <c r="AY326" i="1"/>
  <c r="AQ53" i="1"/>
  <c r="AR53" i="1"/>
  <c r="AS53" i="1"/>
  <c r="AT53" i="1"/>
  <c r="AU53" i="1"/>
  <c r="AV53" i="1"/>
  <c r="AW53" i="1"/>
  <c r="AX53" i="1"/>
  <c r="AY53" i="1"/>
  <c r="AQ55" i="1"/>
  <c r="AR55" i="1"/>
  <c r="AS55" i="1"/>
  <c r="AT55" i="1"/>
  <c r="AU55" i="1"/>
  <c r="AV55" i="1"/>
  <c r="AW55" i="1"/>
  <c r="AX55" i="1"/>
  <c r="AY55" i="1"/>
  <c r="A55" i="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5" i="1" l="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BF19" i="1"/>
  <c r="BG19" i="1"/>
  <c r="BI19" i="1"/>
  <c r="BJ19" i="1"/>
  <c r="BK19" i="1"/>
  <c r="BL19" i="1"/>
  <c r="BM19" i="1"/>
  <c r="BF20" i="1"/>
  <c r="BG20" i="1"/>
  <c r="BI20" i="1"/>
  <c r="BJ20" i="1"/>
  <c r="BK20" i="1"/>
  <c r="BL20" i="1"/>
  <c r="BM20" i="1"/>
  <c r="BF21" i="1"/>
  <c r="BG21" i="1"/>
  <c r="BI21" i="1"/>
  <c r="BJ21" i="1"/>
  <c r="BK21" i="1"/>
  <c r="BL21" i="1"/>
  <c r="BM21" i="1"/>
  <c r="BF22" i="1"/>
  <c r="BG22" i="1"/>
  <c r="BI22" i="1"/>
  <c r="BJ22" i="1"/>
  <c r="BK22" i="1"/>
  <c r="BL22" i="1"/>
  <c r="BM22" i="1"/>
  <c r="BF23" i="1"/>
  <c r="BG23" i="1"/>
  <c r="BI23" i="1"/>
  <c r="BJ23" i="1"/>
  <c r="BK23" i="1"/>
  <c r="BL23" i="1"/>
  <c r="BM23" i="1"/>
  <c r="BF24" i="1"/>
  <c r="BG24" i="1"/>
  <c r="BI24" i="1"/>
  <c r="BJ24" i="1"/>
  <c r="BK24" i="1"/>
  <c r="BL24" i="1"/>
  <c r="BM24" i="1"/>
  <c r="BF25" i="1"/>
  <c r="BG25" i="1"/>
  <c r="BI25" i="1"/>
  <c r="BJ25" i="1"/>
  <c r="BK25" i="1"/>
  <c r="BL25" i="1"/>
  <c r="BM25" i="1"/>
  <c r="BF26" i="1"/>
  <c r="BG26" i="1"/>
  <c r="BI26" i="1"/>
  <c r="BJ26" i="1"/>
  <c r="BK26" i="1"/>
  <c r="BL26" i="1"/>
  <c r="BM26" i="1"/>
  <c r="BF27" i="1"/>
  <c r="BG27" i="1"/>
  <c r="BI27" i="1"/>
  <c r="BJ27" i="1"/>
  <c r="BK27" i="1"/>
  <c r="BL27" i="1"/>
  <c r="BM27" i="1"/>
  <c r="BF28" i="1"/>
  <c r="BG28" i="1"/>
  <c r="BI28" i="1"/>
  <c r="BJ28" i="1"/>
  <c r="BK28" i="1"/>
  <c r="BL28" i="1"/>
  <c r="BM28" i="1"/>
  <c r="BF29" i="1"/>
  <c r="BG29" i="1"/>
  <c r="BI29" i="1"/>
  <c r="BJ29" i="1"/>
  <c r="BK29" i="1"/>
  <c r="BL29" i="1"/>
  <c r="BM29" i="1"/>
  <c r="BF30" i="1"/>
  <c r="BG30" i="1"/>
  <c r="BI30" i="1"/>
  <c r="BJ30" i="1"/>
  <c r="BK30" i="1"/>
  <c r="BL30" i="1"/>
  <c r="BM30" i="1"/>
  <c r="BF31" i="1"/>
  <c r="BG31" i="1"/>
  <c r="BI31" i="1"/>
  <c r="BJ31" i="1"/>
  <c r="BK31" i="1"/>
  <c r="BL31" i="1"/>
  <c r="BM31" i="1"/>
  <c r="BF32" i="1"/>
  <c r="BG32" i="1"/>
  <c r="BI32" i="1"/>
  <c r="BJ32" i="1"/>
  <c r="BK32" i="1"/>
  <c r="BL32" i="1"/>
  <c r="BM32" i="1"/>
  <c r="BF33" i="1"/>
  <c r="BG33" i="1"/>
  <c r="BI33" i="1"/>
  <c r="BJ33" i="1"/>
  <c r="BK33" i="1"/>
  <c r="BL33" i="1"/>
  <c r="BM33" i="1"/>
  <c r="BF34" i="1"/>
  <c r="BG34" i="1"/>
  <c r="BI34" i="1"/>
  <c r="BJ34" i="1"/>
  <c r="BK34" i="1"/>
  <c r="BL34" i="1"/>
  <c r="BM34" i="1"/>
  <c r="BF35" i="1"/>
  <c r="BG35" i="1"/>
  <c r="BI35" i="1"/>
  <c r="BJ35" i="1"/>
  <c r="BK35" i="1"/>
  <c r="BL35" i="1"/>
  <c r="BM35" i="1"/>
  <c r="BF36" i="1"/>
  <c r="BG36" i="1"/>
  <c r="BI36" i="1"/>
  <c r="BJ36" i="1"/>
  <c r="BK36" i="1"/>
  <c r="BL36" i="1"/>
  <c r="BM36" i="1"/>
  <c r="BF37" i="1"/>
  <c r="BG37" i="1"/>
  <c r="BI37" i="1"/>
  <c r="BJ37" i="1"/>
  <c r="BK37" i="1"/>
  <c r="BL37" i="1"/>
  <c r="BM37" i="1"/>
  <c r="BF38" i="1"/>
  <c r="BG38" i="1"/>
  <c r="BI38" i="1"/>
  <c r="BJ38" i="1"/>
  <c r="BK38" i="1"/>
  <c r="BL38" i="1"/>
  <c r="BM38" i="1"/>
  <c r="BF39" i="1"/>
  <c r="BG39" i="1"/>
  <c r="BI39" i="1"/>
  <c r="BJ39" i="1"/>
  <c r="BK39" i="1"/>
  <c r="BL39" i="1"/>
  <c r="BM39" i="1"/>
  <c r="BF40" i="1"/>
  <c r="BG40" i="1"/>
  <c r="BI40" i="1"/>
  <c r="BJ40" i="1"/>
  <c r="BK40" i="1"/>
  <c r="BL40" i="1"/>
  <c r="BM40" i="1"/>
  <c r="BF41" i="1"/>
  <c r="BG41" i="1"/>
  <c r="BI41" i="1"/>
  <c r="BJ41" i="1"/>
  <c r="BK41" i="1"/>
  <c r="BL41" i="1"/>
  <c r="BM41" i="1"/>
  <c r="BF42" i="1"/>
  <c r="BG42" i="1"/>
  <c r="BI42" i="1"/>
  <c r="BJ42" i="1"/>
  <c r="BK42" i="1"/>
  <c r="BL42" i="1"/>
  <c r="BM42" i="1"/>
  <c r="BF43" i="1"/>
  <c r="BG43" i="1"/>
  <c r="BI43" i="1"/>
  <c r="BJ43" i="1"/>
  <c r="BK43" i="1"/>
  <c r="BL43" i="1"/>
  <c r="BM43" i="1"/>
  <c r="BF44" i="1"/>
  <c r="BG44" i="1"/>
  <c r="BI44" i="1"/>
  <c r="BJ44" i="1"/>
  <c r="BK44" i="1"/>
  <c r="BL44" i="1"/>
  <c r="BM44" i="1"/>
  <c r="BF45" i="1"/>
  <c r="BG45" i="1"/>
  <c r="BI45" i="1"/>
  <c r="BJ45" i="1"/>
  <c r="BK45" i="1"/>
  <c r="BL45" i="1"/>
  <c r="BM45" i="1"/>
  <c r="BF46" i="1"/>
  <c r="BG46" i="1"/>
  <c r="BI46" i="1"/>
  <c r="BJ46" i="1"/>
  <c r="BK46" i="1"/>
  <c r="BL46" i="1"/>
  <c r="BM46" i="1"/>
  <c r="BF47" i="1"/>
  <c r="BG47" i="1"/>
  <c r="BI47" i="1"/>
  <c r="BJ47" i="1"/>
  <c r="BK47" i="1"/>
  <c r="BL47" i="1"/>
  <c r="BM47" i="1"/>
  <c r="BF48" i="1"/>
  <c r="BG48" i="1"/>
  <c r="BI48" i="1"/>
  <c r="BJ48" i="1"/>
  <c r="BK48" i="1"/>
  <c r="BL48" i="1"/>
  <c r="BM48" i="1"/>
  <c r="BF49" i="1"/>
  <c r="BG49" i="1"/>
  <c r="BI49" i="1"/>
  <c r="BJ49" i="1"/>
  <c r="BK49" i="1"/>
  <c r="BL49" i="1"/>
  <c r="BM49" i="1"/>
  <c r="BF50" i="1"/>
  <c r="BG50" i="1"/>
  <c r="BI50" i="1"/>
  <c r="BJ50" i="1"/>
  <c r="BK50" i="1"/>
  <c r="BL50" i="1"/>
  <c r="BM50" i="1"/>
  <c r="BF51" i="1"/>
  <c r="BG51" i="1"/>
  <c r="BI51" i="1"/>
  <c r="BJ51" i="1"/>
  <c r="BK51" i="1"/>
  <c r="BL51" i="1"/>
  <c r="BM51" i="1"/>
  <c r="BF52" i="1"/>
  <c r="BG52" i="1"/>
  <c r="BI52" i="1"/>
  <c r="BJ52" i="1"/>
  <c r="BK52" i="1"/>
  <c r="BL52" i="1"/>
  <c r="BM52" i="1"/>
  <c r="AQ24" i="1" l="1"/>
  <c r="AR24" i="1" s="1"/>
  <c r="AS24" i="1"/>
  <c r="AT24" i="1"/>
  <c r="AU24" i="1" s="1"/>
  <c r="AV24" i="1"/>
  <c r="AW24" i="1"/>
  <c r="AY24" i="1" s="1"/>
  <c r="AX24" i="1" l="1"/>
  <c r="AQ51" i="1"/>
  <c r="AR51" i="1" s="1"/>
  <c r="AS51" i="1"/>
  <c r="AT51" i="1"/>
  <c r="AU51" i="1" s="1"/>
  <c r="AV51" i="1"/>
  <c r="AW51" i="1"/>
  <c r="AY51" i="1" s="1"/>
  <c r="AQ52" i="1"/>
  <c r="AR52" i="1" s="1"/>
  <c r="AS52" i="1"/>
  <c r="AT52" i="1"/>
  <c r="AU52" i="1" s="1"/>
  <c r="AV52" i="1"/>
  <c r="AW52" i="1"/>
  <c r="AX52" i="1" s="1"/>
  <c r="AX51" i="1" l="1"/>
  <c r="AY52" i="1"/>
  <c r="AQ50" i="1"/>
  <c r="AR50" i="1" s="1"/>
  <c r="AS50" i="1"/>
  <c r="AT50" i="1"/>
  <c r="AU50" i="1" s="1"/>
  <c r="AV50" i="1"/>
  <c r="AW50" i="1"/>
  <c r="AY50" i="1" s="1"/>
  <c r="AX50" i="1" l="1"/>
  <c r="AQ42" i="1"/>
  <c r="AR42" i="1" s="1"/>
  <c r="AS42" i="1"/>
  <c r="AT42" i="1"/>
  <c r="AU42" i="1" s="1"/>
  <c r="AV42" i="1"/>
  <c r="AW42" i="1"/>
  <c r="AY42" i="1" s="1"/>
  <c r="AQ43" i="1"/>
  <c r="AR43" i="1" s="1"/>
  <c r="AS43" i="1"/>
  <c r="AT43" i="1"/>
  <c r="AU43" i="1" s="1"/>
  <c r="AV43" i="1"/>
  <c r="AW43" i="1"/>
  <c r="AX43" i="1" s="1"/>
  <c r="AQ44" i="1"/>
  <c r="AR44" i="1" s="1"/>
  <c r="AS44" i="1"/>
  <c r="AT44" i="1"/>
  <c r="AU44" i="1" s="1"/>
  <c r="AV44" i="1"/>
  <c r="AW44" i="1"/>
  <c r="AX44" i="1" s="1"/>
  <c r="AQ45" i="1"/>
  <c r="AR45" i="1" s="1"/>
  <c r="AS45" i="1"/>
  <c r="AT45" i="1"/>
  <c r="AU45" i="1" s="1"/>
  <c r="AV45" i="1"/>
  <c r="AW45" i="1"/>
  <c r="AY45" i="1" s="1"/>
  <c r="AQ46" i="1"/>
  <c r="AR46" i="1"/>
  <c r="AS46" i="1"/>
  <c r="AT46" i="1"/>
  <c r="AU46" i="1"/>
  <c r="AV46" i="1"/>
  <c r="AW46" i="1"/>
  <c r="AX46" i="1" s="1"/>
  <c r="AQ47" i="1"/>
  <c r="AR47" i="1" s="1"/>
  <c r="AS47" i="1"/>
  <c r="AT47" i="1"/>
  <c r="AU47" i="1" s="1"/>
  <c r="AV47" i="1"/>
  <c r="AW47" i="1"/>
  <c r="AX47" i="1" s="1"/>
  <c r="AQ49" i="1"/>
  <c r="AR49" i="1" s="1"/>
  <c r="AS49" i="1"/>
  <c r="AT49" i="1"/>
  <c r="AU49" i="1" s="1"/>
  <c r="AV49" i="1"/>
  <c r="AW49" i="1"/>
  <c r="AX49" i="1" s="1"/>
  <c r="AQ48" i="1"/>
  <c r="AR48" i="1" s="1"/>
  <c r="AS48" i="1"/>
  <c r="AT48" i="1"/>
  <c r="AU48" i="1" s="1"/>
  <c r="AV48" i="1"/>
  <c r="AW48" i="1"/>
  <c r="AX48" i="1" s="1"/>
  <c r="AY46" i="1" l="1"/>
  <c r="AY48" i="1"/>
  <c r="AY49" i="1"/>
  <c r="AY47" i="1"/>
  <c r="AX45" i="1"/>
  <c r="AY44" i="1"/>
  <c r="AY43" i="1"/>
  <c r="AX42" i="1"/>
  <c r="AQ31" i="1"/>
  <c r="AR31" i="1" s="1"/>
  <c r="AS31" i="1"/>
  <c r="AT31" i="1"/>
  <c r="AU31" i="1"/>
  <c r="AV31" i="1"/>
  <c r="AW31" i="1"/>
  <c r="AX31" i="1" s="1"/>
  <c r="AQ33" i="1"/>
  <c r="AR33" i="1" s="1"/>
  <c r="AT33" i="1"/>
  <c r="AU33" i="1" s="1"/>
  <c r="AW33" i="1"/>
  <c r="AX33" i="1" s="1"/>
  <c r="AV33" i="1"/>
  <c r="AS33" i="1"/>
  <c r="AY31" i="1" l="1"/>
  <c r="AY33" i="1"/>
  <c r="AQ35" i="1"/>
  <c r="AR35" i="1" s="1"/>
  <c r="AS35" i="1"/>
  <c r="AT35" i="1"/>
  <c r="AU35" i="1"/>
  <c r="AV35" i="1"/>
  <c r="AW35" i="1"/>
  <c r="AX35" i="1" s="1"/>
  <c r="AY35" i="1"/>
  <c r="AQ29" i="1"/>
  <c r="AR29" i="1" s="1"/>
  <c r="AS29" i="1"/>
  <c r="AT29" i="1"/>
  <c r="AU29" i="1" s="1"/>
  <c r="AV29" i="1"/>
  <c r="AW29" i="1"/>
  <c r="AX29" i="1" s="1"/>
  <c r="AQ30" i="1"/>
  <c r="AR30" i="1" s="1"/>
  <c r="AS30" i="1"/>
  <c r="AT30" i="1"/>
  <c r="AU30" i="1" s="1"/>
  <c r="AV30" i="1"/>
  <c r="AW30" i="1"/>
  <c r="AY30" i="1" s="1"/>
  <c r="AQ32" i="1"/>
  <c r="AR32" i="1" s="1"/>
  <c r="AS32" i="1"/>
  <c r="AT32" i="1"/>
  <c r="AU32" i="1" s="1"/>
  <c r="AV32" i="1"/>
  <c r="AW32" i="1"/>
  <c r="AX32" i="1" s="1"/>
  <c r="AQ34" i="1"/>
  <c r="AR34" i="1" s="1"/>
  <c r="AS34" i="1"/>
  <c r="AT34" i="1"/>
  <c r="AU34" i="1" s="1"/>
  <c r="AV34" i="1"/>
  <c r="AW34" i="1"/>
  <c r="AX34" i="1" s="1"/>
  <c r="AQ36" i="1"/>
  <c r="AR36" i="1" s="1"/>
  <c r="AS36" i="1"/>
  <c r="AT36" i="1"/>
  <c r="AU36" i="1" s="1"/>
  <c r="AV36" i="1"/>
  <c r="AW36" i="1"/>
  <c r="AX36" i="1" s="1"/>
  <c r="AQ37" i="1"/>
  <c r="AR37" i="1" s="1"/>
  <c r="AS37" i="1"/>
  <c r="AT37" i="1"/>
  <c r="AU37" i="1" s="1"/>
  <c r="AV37" i="1"/>
  <c r="AW37" i="1"/>
  <c r="AX37" i="1" s="1"/>
  <c r="AQ38" i="1"/>
  <c r="AR38" i="1" s="1"/>
  <c r="AS38" i="1"/>
  <c r="AT38" i="1"/>
  <c r="AU38" i="1" s="1"/>
  <c r="AV38" i="1"/>
  <c r="AW38" i="1"/>
  <c r="AX38" i="1" s="1"/>
  <c r="AQ39" i="1"/>
  <c r="AR39" i="1" s="1"/>
  <c r="AS39" i="1"/>
  <c r="AT39" i="1"/>
  <c r="AU39" i="1" s="1"/>
  <c r="AV39" i="1"/>
  <c r="AW39" i="1"/>
  <c r="AX39" i="1" s="1"/>
  <c r="AQ40" i="1"/>
  <c r="AR40" i="1" s="1"/>
  <c r="AS40" i="1"/>
  <c r="AT40" i="1"/>
  <c r="AU40" i="1" s="1"/>
  <c r="AV40" i="1"/>
  <c r="AW40" i="1"/>
  <c r="AX40" i="1" s="1"/>
  <c r="AQ41" i="1"/>
  <c r="AR41" i="1" s="1"/>
  <c r="AS41" i="1"/>
  <c r="AT41" i="1"/>
  <c r="AU41" i="1" s="1"/>
  <c r="AV41" i="1"/>
  <c r="AW41" i="1"/>
  <c r="AX41" i="1" s="1"/>
  <c r="AX30" i="1" l="1"/>
  <c r="AY38" i="1"/>
  <c r="AY39" i="1"/>
  <c r="AY41" i="1"/>
  <c r="AY40" i="1"/>
  <c r="AY37" i="1"/>
  <c r="AY36" i="1"/>
  <c r="AY32" i="1"/>
  <c r="AY29" i="1"/>
  <c r="AY34" i="1"/>
  <c r="AQ28" i="1"/>
  <c r="AR28" i="1" s="1"/>
  <c r="AS28" i="1"/>
  <c r="AT28" i="1"/>
  <c r="AU28" i="1" s="1"/>
  <c r="AV28" i="1"/>
  <c r="AW28" i="1"/>
  <c r="AX28" i="1" s="1"/>
  <c r="AY28" i="1" l="1"/>
  <c r="AQ27" i="1"/>
  <c r="AR27" i="1" s="1"/>
  <c r="AS27" i="1"/>
  <c r="AT27" i="1"/>
  <c r="AU27" i="1" s="1"/>
  <c r="AV27" i="1"/>
  <c r="AW27" i="1"/>
  <c r="AX27" i="1" s="1"/>
  <c r="AQ26" i="1"/>
  <c r="AR26" i="1" s="1"/>
  <c r="AS26" i="1"/>
  <c r="AT26" i="1"/>
  <c r="AU26" i="1" s="1"/>
  <c r="AV26" i="1"/>
  <c r="AW26" i="1"/>
  <c r="AX26" i="1" s="1"/>
  <c r="AQ25" i="1"/>
  <c r="AR25" i="1" s="1"/>
  <c r="AS25" i="1"/>
  <c r="AT25" i="1"/>
  <c r="AU25" i="1" s="1"/>
  <c r="AV25" i="1"/>
  <c r="AW25" i="1"/>
  <c r="AX25" i="1" s="1"/>
  <c r="AY25" i="1" l="1"/>
  <c r="AY26" i="1"/>
  <c r="AY27" i="1"/>
  <c r="AQ19" i="1"/>
  <c r="AR19" i="1" s="1"/>
  <c r="AS19" i="1"/>
  <c r="AT19" i="1"/>
  <c r="AU19" i="1" s="1"/>
  <c r="AV19" i="1"/>
  <c r="AW19" i="1"/>
  <c r="AY19" i="1" s="1"/>
  <c r="AQ20" i="1"/>
  <c r="AR20" i="1" s="1"/>
  <c r="AS20" i="1"/>
  <c r="AT20" i="1"/>
  <c r="AU20" i="1" s="1"/>
  <c r="AV20" i="1"/>
  <c r="AW20" i="1"/>
  <c r="AX20" i="1" s="1"/>
  <c r="AQ21" i="1"/>
  <c r="AR21" i="1" s="1"/>
  <c r="AS21" i="1"/>
  <c r="AT21" i="1"/>
  <c r="AU21" i="1" s="1"/>
  <c r="AV21" i="1"/>
  <c r="AW21" i="1"/>
  <c r="AX21" i="1" s="1"/>
  <c r="AQ22" i="1"/>
  <c r="AR22" i="1" s="1"/>
  <c r="AS22" i="1"/>
  <c r="AT22" i="1"/>
  <c r="AU22" i="1" s="1"/>
  <c r="AV22" i="1"/>
  <c r="AW22" i="1"/>
  <c r="AY22" i="1" s="1"/>
  <c r="AQ23" i="1"/>
  <c r="AR23" i="1" s="1"/>
  <c r="AS23" i="1"/>
  <c r="AT23" i="1"/>
  <c r="AU23" i="1" s="1"/>
  <c r="AV23" i="1"/>
  <c r="AW23" i="1"/>
  <c r="AX23" i="1" s="1"/>
  <c r="AY23" i="1" l="1"/>
  <c r="AX22" i="1"/>
  <c r="AY21" i="1"/>
  <c r="AX19" i="1"/>
  <c r="AY20" i="1"/>
  <c r="BF18" i="1"/>
  <c r="BG18" i="1"/>
  <c r="BI18" i="1"/>
  <c r="BJ18" i="1"/>
  <c r="BK18" i="1"/>
  <c r="BL18" i="1"/>
  <c r="BM18" i="1"/>
  <c r="AQ18" i="1"/>
  <c r="AR18" i="1" s="1"/>
  <c r="AS18" i="1"/>
  <c r="AT18" i="1"/>
  <c r="AU18" i="1" s="1"/>
  <c r="AV18" i="1"/>
  <c r="AW18" i="1"/>
  <c r="AX18" i="1" s="1"/>
  <c r="AY18" i="1" l="1"/>
  <c r="AQ17" i="1"/>
  <c r="AR17" i="1" s="1"/>
  <c r="AS17" i="1"/>
  <c r="AT17" i="1"/>
  <c r="AU17" i="1" s="1"/>
  <c r="AV17" i="1"/>
  <c r="AW17" i="1"/>
  <c r="AX17" i="1" s="1"/>
  <c r="BF17" i="1"/>
  <c r="BG17" i="1"/>
  <c r="BI17" i="1"/>
  <c r="BJ17" i="1"/>
  <c r="BK17" i="1"/>
  <c r="BL17" i="1"/>
  <c r="BM17" i="1"/>
  <c r="A16" i="1"/>
  <c r="AY17" i="1" l="1"/>
  <c r="BM16" i="1" l="1"/>
  <c r="BL16" i="1"/>
  <c r="BK16" i="1"/>
  <c r="BJ16" i="1"/>
  <c r="BI16" i="1"/>
  <c r="BG16" i="1"/>
  <c r="BF16" i="1"/>
  <c r="AW16" i="1"/>
  <c r="AY16" i="1" s="1"/>
  <c r="BB14" i="1" s="1"/>
  <c r="AV16" i="1"/>
  <c r="AT16" i="1"/>
  <c r="AU16" i="1" s="1"/>
  <c r="AS16" i="1"/>
  <c r="AQ16" i="1"/>
  <c r="AR16" i="1" s="1"/>
  <c r="BB9" i="1" s="1"/>
  <c r="AX16" i="1" l="1"/>
  <c r="BB13" i="1" s="1"/>
  <c r="BP9" i="1"/>
  <c r="BP10" i="1"/>
  <c r="BO9" i="1"/>
  <c r="BO10" i="1"/>
  <c r="BO13" i="1"/>
  <c r="BO14" i="1"/>
  <c r="BP14" i="1" l="1"/>
  <c r="BO12" i="1"/>
  <c r="BO11" i="1"/>
  <c r="BP12" i="1" l="1"/>
  <c r="BC10" i="1" l="1"/>
  <c r="BC9" i="1"/>
  <c r="BB10" i="1"/>
  <c r="BC14" i="1" l="1"/>
  <c r="BB11" i="1"/>
  <c r="BB12" i="1"/>
  <c r="BC12" i="1" l="1"/>
</calcChain>
</file>

<file path=xl/sharedStrings.xml><?xml version="1.0" encoding="utf-8"?>
<sst xmlns="http://schemas.openxmlformats.org/spreadsheetml/2006/main" count="7604" uniqueCount="1269">
  <si>
    <t>X1</t>
  </si>
  <si>
    <t>Y1</t>
  </si>
  <si>
    <t>X2</t>
  </si>
  <si>
    <t>Y2</t>
  </si>
  <si>
    <t>X</t>
  </si>
  <si>
    <t>Mediaș</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</si>
  <si>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</si>
  <si>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</si>
  <si>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</si>
  <si>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</si>
  <si>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</si>
  <si>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</si>
  <si>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</si>
  <si>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</si>
  <si>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</si>
  <si>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</si>
  <si>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</si>
  <si>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</si>
  <si>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</si>
  <si>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</si>
  <si>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</si>
  <si>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</si>
  <si>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</si>
  <si>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</si>
  <si>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</si>
  <si>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</si>
  <si>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</si>
  <si>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</si>
  <si>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</si>
  <si>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</si>
  <si>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</si>
  <si>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</si>
  <si>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</si>
  <si>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</si>
  <si>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</si>
  <si>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</si>
  <si>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</si>
  <si>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</si>
  <si>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</si>
  <si>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</si>
  <si>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</si>
  <si>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</si>
  <si>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</si>
  <si>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</si>
  <si>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</si>
  <si>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</si>
  <si>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</si>
  <si>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</si>
  <si>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</si>
  <si>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</si>
  <si>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</si>
  <si>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</si>
  <si>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</si>
  <si>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</si>
  <si>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</si>
  <si>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</si>
  <si>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</si>
  <si>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</si>
  <si>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</si>
  <si>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</si>
  <si>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</si>
  <si>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</si>
  <si>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</si>
  <si>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</si>
  <si>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</si>
  <si>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</si>
  <si>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</si>
  <si>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</si>
  <si>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</si>
  <si>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</si>
  <si>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</si>
  <si>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</si>
  <si>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</si>
  <si>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</si>
  <si>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</si>
  <si>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</si>
  <si>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</si>
  <si>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</si>
  <si>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</si>
  <si>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</si>
  <si>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</si>
  <si>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Înlocuire instalație tehnologică la SRM Gănești</t>
  </si>
  <si>
    <t>Gănești</t>
  </si>
  <si>
    <t>SM0662D0</t>
  </si>
  <si>
    <t>DA</t>
  </si>
  <si>
    <t>SM-SD001</t>
  </si>
  <si>
    <t>Delgaz Grid</t>
  </si>
  <si>
    <t>8047/01.10.2018</t>
  </si>
  <si>
    <t>Efectuată</t>
  </si>
  <si>
    <t>Craciun prima zi</t>
  </si>
  <si>
    <t>Craciun a doua zi</t>
  </si>
  <si>
    <t>Anul nou prima zi</t>
  </si>
  <si>
    <t>Anul nou a doua zi</t>
  </si>
  <si>
    <t>-</t>
  </si>
  <si>
    <t>Mureș</t>
  </si>
  <si>
    <t>DepoMureș</t>
  </si>
  <si>
    <t>Corunca</t>
  </si>
  <si>
    <t>SM1155D0</t>
  </si>
  <si>
    <t>Corunca Înmagazinat</t>
  </si>
  <si>
    <t>8112/02.10.2018</t>
  </si>
  <si>
    <t>Brașov</t>
  </si>
  <si>
    <t>Dâmbovița</t>
  </si>
  <si>
    <t>Coordonate GPS sfârșit / GPS coordinates-end</t>
  </si>
  <si>
    <t>Slatina</t>
  </si>
  <si>
    <t>Olt</t>
  </si>
  <si>
    <t>SM0947D2</t>
  </si>
  <si>
    <t>Distrigaz Sud Rețele</t>
  </si>
  <si>
    <t>Craiova</t>
  </si>
  <si>
    <t>SM0651D0</t>
  </si>
  <si>
    <t>Chețani II</t>
  </si>
  <si>
    <t>Chețani</t>
  </si>
  <si>
    <t>Cluj</t>
  </si>
  <si>
    <t>11285/04.10.2018</t>
  </si>
  <si>
    <t>Luduș</t>
  </si>
  <si>
    <t>PM0122</t>
  </si>
  <si>
    <t>Romgaz</t>
  </si>
  <si>
    <t>SM0657D0</t>
  </si>
  <si>
    <t>Grindeni</t>
  </si>
  <si>
    <t>Dezafectare separator orizontal și eliminarea unui cupon de conductă de pe conducta DN 250mm Calacea-Mașloc din zona SPC Orțișoara</t>
  </si>
  <si>
    <t>Gaz Vest</t>
  </si>
  <si>
    <t>Arad</t>
  </si>
  <si>
    <t>Timiș</t>
  </si>
  <si>
    <t>Sânandrei</t>
  </si>
  <si>
    <t>SM1020D0</t>
  </si>
  <si>
    <t>PM-PP001</t>
  </si>
  <si>
    <t>3988/08.10.2018</t>
  </si>
  <si>
    <t>Țeline</t>
  </si>
  <si>
    <t>PM0156</t>
  </si>
  <si>
    <t>Sibiu</t>
  </si>
  <si>
    <t>Cuplare instalație tehnologică nouă a SRMP Timișoara I</t>
  </si>
  <si>
    <t>Timișoara</t>
  </si>
  <si>
    <t>SM0334D0</t>
  </si>
  <si>
    <t>Timișoara I</t>
  </si>
  <si>
    <t>8633/09.10.2018</t>
  </si>
  <si>
    <t>SM0765D0</t>
  </si>
  <si>
    <t>8346/09.10.2018</t>
  </si>
  <si>
    <t>Înlocuire robinet separator de lichid la SRM Certeze</t>
  </si>
  <si>
    <t>Certeze</t>
  </si>
  <si>
    <t>Satu Mare</t>
  </si>
  <si>
    <t>SM1215D0</t>
  </si>
  <si>
    <t>11604/15.10.2018</t>
  </si>
  <si>
    <t xml:space="preserve">Avram Iancu </t>
  </si>
  <si>
    <t>Bihor</t>
  </si>
  <si>
    <t>SM0359D0</t>
  </si>
  <si>
    <t>SM0356D0</t>
  </si>
  <si>
    <t>SC Maricom Chișineu-Criș III</t>
  </si>
  <si>
    <t xml:space="preserve">Zerind </t>
  </si>
  <si>
    <t>SM0868D0</t>
  </si>
  <si>
    <t>SM0085D1</t>
  </si>
  <si>
    <t>Breaza PH</t>
  </si>
  <si>
    <t>SM0085D2</t>
  </si>
  <si>
    <t>Prahova</t>
  </si>
  <si>
    <t>Hidrojet Breaza</t>
  </si>
  <si>
    <t>București</t>
  </si>
  <si>
    <t>Săcădate</t>
  </si>
  <si>
    <t>SM0796D0</t>
  </si>
  <si>
    <t>8578/17.10.2018</t>
  </si>
  <si>
    <t>SM1135D0</t>
  </si>
  <si>
    <t>NU</t>
  </si>
  <si>
    <t>Ineu</t>
  </si>
  <si>
    <t>SM0915D0</t>
  </si>
  <si>
    <t xml:space="preserve">Reparatia defectelor de coroziune pe conducta Dn500 Avram Iancu-Arad II din zona Zerind, Chisineu Cris si Parc Socodor </t>
  </si>
  <si>
    <t>SM0357D0</t>
  </si>
  <si>
    <t>Chișineu-Criș I</t>
  </si>
  <si>
    <t xml:space="preserve">Chișineu Criș </t>
  </si>
  <si>
    <t>8943/16.10.2018</t>
  </si>
  <si>
    <t>SM0787D0</t>
  </si>
  <si>
    <t>Bârghiș</t>
  </si>
  <si>
    <t>6883/22.10.2018</t>
  </si>
  <si>
    <t>8665/19.10.2018</t>
  </si>
  <si>
    <t>Breaza</t>
  </si>
  <si>
    <t>Breaza de Sus</t>
  </si>
  <si>
    <t>SM1189D0</t>
  </si>
  <si>
    <t>Medieșu Aurit</t>
  </si>
  <si>
    <t>SM-CF001</t>
  </si>
  <si>
    <t>SC Alu Menziken Medieșu Aurit</t>
  </si>
  <si>
    <t>Cărani</t>
  </si>
  <si>
    <t>PM0079</t>
  </si>
  <si>
    <t>9419/29.10.2018</t>
  </si>
  <si>
    <t>SM0179D0</t>
  </si>
  <si>
    <t>Buzău</t>
  </si>
  <si>
    <t>PM0032</t>
  </si>
  <si>
    <t>Bărbuncești</t>
  </si>
  <si>
    <t>Brăila</t>
  </si>
  <si>
    <t>8694/01.11.2018</t>
  </si>
  <si>
    <t>Ialomița</t>
  </si>
  <si>
    <t>Avarie prin perforare pe conducta Dn 500 Recaș - Timișoara I, Fir III</t>
  </si>
  <si>
    <t>Recaș</t>
  </si>
  <si>
    <t>SM0332D0</t>
  </si>
  <si>
    <t>SM0331D0</t>
  </si>
  <si>
    <t>Izvin</t>
  </si>
  <si>
    <t xml:space="preserve"> Vădeni</t>
  </si>
  <si>
    <t>SM0532D0</t>
  </si>
  <si>
    <t>Zagna Vădeni</t>
  </si>
  <si>
    <t>8780/05.11.2018</t>
  </si>
  <si>
    <t>9812/06.11.2018</t>
  </si>
  <si>
    <t>PM0126</t>
  </si>
  <si>
    <t>9462/15.11.2018</t>
  </si>
  <si>
    <t>Uriu</t>
  </si>
  <si>
    <t>SM1214D0</t>
  </si>
  <si>
    <t>12953/20.11.2018</t>
  </si>
  <si>
    <t>Bistrița - Năsăud</t>
  </si>
  <si>
    <t>SC Rompetrol Vega Ploiești</t>
  </si>
  <si>
    <t>Ploiești</t>
  </si>
  <si>
    <t>SM0130D1</t>
  </si>
  <si>
    <t>SC Vega Ploiești</t>
  </si>
  <si>
    <t>7585/16.11.2018</t>
  </si>
  <si>
    <t>Cristur HD</t>
  </si>
  <si>
    <t>Hunedoara</t>
  </si>
  <si>
    <t>SM1184D0</t>
  </si>
  <si>
    <t xml:space="preserve">Cristur </t>
  </si>
  <si>
    <t xml:space="preserve">Rucăr </t>
  </si>
  <si>
    <t>SM0938D0</t>
  </si>
  <si>
    <t>Rucăr</t>
  </si>
  <si>
    <t>5052/19.12.2018</t>
  </si>
  <si>
    <t>Călărași</t>
  </si>
  <si>
    <t>SM0608D0</t>
  </si>
  <si>
    <t>Călărași CJ</t>
  </si>
  <si>
    <t>SM1020D1</t>
  </si>
  <si>
    <t>SIRD Sânandrei</t>
  </si>
  <si>
    <t>SM1008D0</t>
  </si>
  <si>
    <t>8182/28.09.2018</t>
  </si>
  <si>
    <t>Relocare PM 12 Depo Extras Mureș și cuplare în 24” Corunca - Coroi, fir I, zona Corunca</t>
  </si>
  <si>
    <t>Eliminare dop de sare de pe conducta 10” Țeline - Sighișoara și montare ansamblu filtrare impurități</t>
  </si>
  <si>
    <t xml:space="preserve">Lucrări de mentenanță în SRM Noul Săsesc </t>
  </si>
  <si>
    <t>Nou Săsesc</t>
  </si>
  <si>
    <t>Înlocuirea a două tronsoane de conductă pe 3” racord SRM Săcădate</t>
  </si>
  <si>
    <t>Montare îmbinare elecroizolantă pe racord SRM Bârghiș</t>
  </si>
  <si>
    <t>Punerea în siguranță a conductei 10” racord alimentare SRM Breaza</t>
  </si>
  <si>
    <t>SC Hidrojet SA</t>
  </si>
  <si>
    <t>Înlocuire SRM Alum Menziken cu capacitatea de 1000 mc/h cu SRM de capacitate 2000 mc/h</t>
  </si>
  <si>
    <t>12016/25.10.2018</t>
  </si>
  <si>
    <t>Tinmar</t>
  </si>
  <si>
    <t>Lucrări de mentenanță pe 10” Calacea - Mașloc, zona Calacea</t>
  </si>
  <si>
    <t>Amromco, Petrom</t>
  </si>
  <si>
    <t>Devierea conducte 20” Bazna - Turda și 10” Avrămești - Chețani, zona autostrăzii A3 Brașov-Oradea</t>
  </si>
  <si>
    <t>Întrerupere accidentală SRM Slatina</t>
  </si>
  <si>
    <t>Lucrări urgente în sistemul de distribuție  - SRM Brașov IV</t>
  </si>
  <si>
    <t>Brașov IV</t>
  </si>
  <si>
    <t>Avarie prin perforare pe 16” Bărbuncești - Albești, amonte de robinetul RV121</t>
  </si>
  <si>
    <t>Petrom</t>
  </si>
  <si>
    <t>Cuplare instalație tehnologică nouă la SRM Zagna Vădeni</t>
  </si>
  <si>
    <t>Montare interconectare între conductele de transport gaze 24” Corunca - Coroi Fir I și Fir II</t>
  </si>
  <si>
    <t>Corunca P10</t>
  </si>
  <si>
    <t>Montare robinetul sferic pe conducta 20” Inel Ploiești, tronson Blejoi - Teleajen</t>
  </si>
  <si>
    <t>Petrom Gas</t>
  </si>
  <si>
    <t>Refulare apă de condens din conducta 8" racord alimentare SRM Uriu</t>
  </si>
  <si>
    <t>CPL Concordia Filiala Cluj România</t>
  </si>
  <si>
    <t>înlocuire contor cu pistoane cu un contor cu turbină la SRM Rucăr</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</si>
  <si>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Ciz Gaz, Transenergo, Aderro, Tinmar, Enel Muntenia, RWE Supply, Romgaz, Cyeb, Entrex, Petrom, Electric&amp;Gas, Hermes, Eva Energy, Gas Energy Echotern, Energy Gas Provider, RWE Energie, Icco Energ, Delagaz, Top Gas Network, Covi Construct, Renovatio</t>
  </si>
  <si>
    <t>Întrerupere accidentală SRM Cristur HD</t>
  </si>
  <si>
    <t>fără FM</t>
  </si>
  <si>
    <t>Engie, Electrica Furnizare, Premier Energy Trading, Premier Energy, Restart Energy, Wiee România, E.On Energie, E.On Gaz Furnizare, Petrom Gas, Cez Vânzare, Enel Energie, Gas&amp;Power, Gaz Est, Met România Energy, Nova Power, Energy Distribution, CPL Concordia, Hargaz, Prisma Serv, Conef Gaz, Distrigaz Vest, Next Energy Distribution, Cis Gaz, Aderro GP, Tinmar, Enel Muntenia, RWE Supply, Cyeb, Entrex, Petrom, Electric&amp;Gas, Pado Group, Design Proiect, Hermes, Eva Energy, Gazmir, SST Grup, Tetarom, Energy Gas Provider, RWE Energie, ICCO Energ, Delagaz, Mihoc Oil, Gaz Vest, Renovatio</t>
  </si>
  <si>
    <t>Întrerupere accidentală SRM Certeze</t>
  </si>
  <si>
    <t>Înlocuirea contorului cu turbină în cadrul SRM Recaș</t>
  </si>
  <si>
    <t>Întrerupere accidentală SRM Călărași CJ</t>
  </si>
  <si>
    <t>Engie, Electrica Furnizare, Premier Energy Trading, Premier Energy, Restart Energy, WIEE, E.On Energie, E.On Gaz Furnizare, Petrom Gas, CEZ Vânzare, Enel Energie, Gas&amp;Power, Gaz Est, MET România, Nova Power, Energy Distribution, CPL Concordia, Hargaz, Prisma Serv, Conef Gaz, Distrigaz Vest, Next Energy, CIS Gaz, Aderro GP, Tinmar, Enel Muntenia, RWE Supply, Cyeb, Entrex, Petrom, Electric&amp;Gas, Pado Group, Design Proiect, Hermes, Eva Energy, Gazmir, SST Grup, Tetarom, Energy Gas Provider, RWE Energie, Icco Energ, Delagaz, Mihoc Oil, Gaz Vest, Renovatio</t>
  </si>
  <si>
    <t>Curățire înainte de inspecție 28” Nădlac - Arad, 63km</t>
  </si>
  <si>
    <t>Nădlac</t>
  </si>
  <si>
    <t>SM1154D0</t>
  </si>
  <si>
    <t>aprilie - septembrie</t>
  </si>
  <si>
    <t>reducere pe perioada trecerii PIG-ului / întrerupere în caz de blocare PIG</t>
  </si>
  <si>
    <t>Pecica</t>
  </si>
  <si>
    <t>SM1033D0</t>
  </si>
  <si>
    <t>Curățire înainte de inspecție 20” Recaș - Timișoara, 25km</t>
  </si>
  <si>
    <t xml:space="preserve">Izvin </t>
  </si>
  <si>
    <t xml:space="preserve">Remetea Mare </t>
  </si>
  <si>
    <t>SM0333D0</t>
  </si>
  <si>
    <t>Bucovăț</t>
  </si>
  <si>
    <t>SM1174D0</t>
  </si>
  <si>
    <t>Moșnița Veche</t>
  </si>
  <si>
    <t>SM1261D0</t>
  </si>
  <si>
    <t>Moșnița Nouă</t>
  </si>
  <si>
    <t>Curățire înainte de inspecție 20” Hurezani - Drăgășani, 70km</t>
  </si>
  <si>
    <t>Hurezani</t>
  </si>
  <si>
    <t>Gorj</t>
  </si>
  <si>
    <t>PM0205</t>
  </si>
  <si>
    <t xml:space="preserve"> Hurezani SU</t>
  </si>
  <si>
    <t>PM0062</t>
  </si>
  <si>
    <t xml:space="preserve"> Hurezani Bulbuceni</t>
  </si>
  <si>
    <t>PM0253</t>
  </si>
  <si>
    <t xml:space="preserve"> Hurezani Bustuchini</t>
  </si>
  <si>
    <t xml:space="preserve">172377
</t>
  </si>
  <si>
    <t>Popești</t>
  </si>
  <si>
    <t>Vâlcea</t>
  </si>
  <si>
    <t>PM0034</t>
  </si>
  <si>
    <t xml:space="preserve"> Popești Lăpușata</t>
  </si>
  <si>
    <t>Tătărani</t>
  </si>
  <si>
    <t>PM0068</t>
  </si>
  <si>
    <t xml:space="preserve"> Tătărani</t>
  </si>
  <si>
    <t>Pârâienii de Jos</t>
  </si>
  <si>
    <t>PM0259</t>
  </si>
  <si>
    <t xml:space="preserve"> Pârâienii de Jos</t>
  </si>
  <si>
    <t xml:space="preserve">Grădiștea </t>
  </si>
  <si>
    <t>PM0053</t>
  </si>
  <si>
    <t xml:space="preserve"> Grădiștea</t>
  </si>
  <si>
    <t>Stejari (Băcești)</t>
  </si>
  <si>
    <t>PM0206</t>
  </si>
  <si>
    <t xml:space="preserve"> Piscu Stejari SU</t>
  </si>
  <si>
    <t>Zătreni</t>
  </si>
  <si>
    <t>PM0270</t>
  </si>
  <si>
    <t>SU Zătreni</t>
  </si>
  <si>
    <t>Romgaz, Amromco, Foraj Sonde</t>
  </si>
  <si>
    <t>PM0054</t>
  </si>
  <si>
    <t xml:space="preserve"> Zătreni</t>
  </si>
  <si>
    <t>Romgaz, Amromco</t>
  </si>
  <si>
    <t>Mamu (Creteni)</t>
  </si>
  <si>
    <t>PM0296</t>
  </si>
  <si>
    <t xml:space="preserve"> Mamu (Crețeni)</t>
  </si>
  <si>
    <t>Mădulari</t>
  </si>
  <si>
    <t>PM0191</t>
  </si>
  <si>
    <t xml:space="preserve"> Mădulari</t>
  </si>
  <si>
    <t>Curățire înainte de inspecție 20” Hurezani - Sâmbotin, 68km</t>
  </si>
  <si>
    <t>Socu</t>
  </si>
  <si>
    <t>PM0065</t>
  </si>
  <si>
    <t>Amromco</t>
  </si>
  <si>
    <t>PM0289</t>
  </si>
  <si>
    <t>Socu II</t>
  </si>
  <si>
    <t>Petrești</t>
  </si>
  <si>
    <t>PM0223</t>
  </si>
  <si>
    <t>Petrești-Bărbătești</t>
  </si>
  <si>
    <t>Țicleni</t>
  </si>
  <si>
    <t>PM0272</t>
  </si>
  <si>
    <t>Dezbenzinare Țicleni</t>
  </si>
  <si>
    <t>Turburea</t>
  </si>
  <si>
    <t>PM0201</t>
  </si>
  <si>
    <t>Turburea C2</t>
  </si>
  <si>
    <t>Brădești</t>
  </si>
  <si>
    <t>Dolj</t>
  </si>
  <si>
    <t>PM0277</t>
  </si>
  <si>
    <t>Bibești</t>
  </si>
  <si>
    <t>PM0196</t>
  </si>
  <si>
    <t>Hurezani SU</t>
  </si>
  <si>
    <t>E.on Energie, Enel Energie, Engie, Cordun Gaz, Petrom Gas</t>
  </si>
  <si>
    <t>Turcinești</t>
  </si>
  <si>
    <t>SM0200D0</t>
  </si>
  <si>
    <t>întrerupere în caz de blocare PIG</t>
  </si>
  <si>
    <t>Rugi</t>
  </si>
  <si>
    <t>SM0187D0</t>
  </si>
  <si>
    <t>Alexeni</t>
  </si>
  <si>
    <t>SM0188D0</t>
  </si>
  <si>
    <t>Pârvulești</t>
  </si>
  <si>
    <t>SM0189D0</t>
  </si>
  <si>
    <t>Runcu</t>
  </si>
  <si>
    <t>SM0186D0</t>
  </si>
  <si>
    <t>Spitalul de PNF Tudor Vladimirescu Runcu</t>
  </si>
  <si>
    <t>Engie</t>
  </si>
  <si>
    <t>Tg. Jiu</t>
  </si>
  <si>
    <t>SM0195D0</t>
  </si>
  <si>
    <t>Curățire după reparație 32” Onești - Cosmești, 66km</t>
  </si>
  <si>
    <t>Mărășești</t>
  </si>
  <si>
    <t>Vrancea</t>
  </si>
  <si>
    <t>SM0516D2</t>
  </si>
  <si>
    <t>Curățire după reparație 20” Șendreni - Albești, 100km</t>
  </si>
  <si>
    <t>Ghergheasa</t>
  </si>
  <si>
    <t>SM0181D0</t>
  </si>
  <si>
    <t>mai - septembrie</t>
  </si>
  <si>
    <t>Bobocu</t>
  </si>
  <si>
    <t>SM0180D0</t>
  </si>
  <si>
    <t>UM Bobocu</t>
  </si>
  <si>
    <t>Premier Energy</t>
  </si>
  <si>
    <t>UM 01838 Bobocu</t>
  </si>
  <si>
    <t>Poșta Câlnău</t>
  </si>
  <si>
    <t>SM1136D0</t>
  </si>
  <si>
    <t>Balta Albă</t>
  </si>
  <si>
    <t>PM0248</t>
  </si>
  <si>
    <t>Grădiștea</t>
  </si>
  <si>
    <t>PM0265</t>
  </si>
  <si>
    <t>Balta Albă Gr 22</t>
  </si>
  <si>
    <t>PM0300</t>
  </si>
  <si>
    <t>Balta Albă Gr 22 II</t>
  </si>
  <si>
    <t>PM0021</t>
  </si>
  <si>
    <t>Ghergheasa (Boldu)</t>
  </si>
  <si>
    <t>PM0261</t>
  </si>
  <si>
    <t>Galbenu</t>
  </si>
  <si>
    <t>PM0264</t>
  </si>
  <si>
    <t>PM0299</t>
  </si>
  <si>
    <t>Galbenu II</t>
  </si>
  <si>
    <t>Roșioru</t>
  </si>
  <si>
    <t>PM0022</t>
  </si>
  <si>
    <t>Bentu</t>
  </si>
  <si>
    <t>PM0033</t>
  </si>
  <si>
    <t>Curățire după reparație 24” Crăciunel - Băcia, Vest III, 82km</t>
  </si>
  <si>
    <t>Teleac</t>
  </si>
  <si>
    <t>Alba</t>
  </si>
  <si>
    <t>SM0281D0</t>
  </si>
  <si>
    <t>Teleac AB</t>
  </si>
  <si>
    <t>Dumitra</t>
  </si>
  <si>
    <t>SM0277D0</t>
  </si>
  <si>
    <t>Ciugud</t>
  </si>
  <si>
    <t>SM0280D0</t>
  </si>
  <si>
    <t>Lancrăm</t>
  </si>
  <si>
    <t>SM0882D0</t>
  </si>
  <si>
    <t>Lancrăm I Horia</t>
  </si>
  <si>
    <t>SM1124D0</t>
  </si>
  <si>
    <t>Lancrăm II</t>
  </si>
  <si>
    <t>Curățire după reparație 20” Giurgiu - Podișor, 68km</t>
  </si>
  <si>
    <t>Giurgiu</t>
  </si>
  <si>
    <t>SM1047D0</t>
  </si>
  <si>
    <t>Wirom</t>
  </si>
  <si>
    <t>iunie - septembrie</t>
  </si>
  <si>
    <t>Inspecție 28” Nădlac - Arad, 63km</t>
  </si>
  <si>
    <t>Inspecție 20” Recaș - Timișoara, 25km</t>
  </si>
  <si>
    <t>iunie - august</t>
  </si>
  <si>
    <t>Inspecție 20” Hurezani - Drăgășani, 70km</t>
  </si>
  <si>
    <t>Romgaz, Petrom</t>
  </si>
  <si>
    <t>Inspecție 20” Hurezani - Sâmbotin, 68km</t>
  </si>
  <si>
    <t>Reparație 6" racord alimentare ELSID Titu, zona SRM Elsid</t>
  </si>
  <si>
    <t>Titu</t>
  </si>
  <si>
    <t>Dimbovita</t>
  </si>
  <si>
    <t>SM0147D0</t>
  </si>
  <si>
    <t>SC Elsid Titu</t>
  </si>
  <si>
    <t>E.on Energie</t>
  </si>
  <si>
    <t>Elsid Titu</t>
  </si>
  <si>
    <t xml:space="preserve">august - septembrie </t>
  </si>
  <si>
    <t xml:space="preserve">București </t>
  </si>
  <si>
    <t xml:space="preserve">Reparație 20" Adjudul Vechi - Siliștea, zonele Braniștea, Schela și Independența  </t>
  </si>
  <si>
    <t>Schela</t>
  </si>
  <si>
    <t>Galați</t>
  </si>
  <si>
    <t>SM0522D0</t>
  </si>
  <si>
    <t>aprilie</t>
  </si>
  <si>
    <t>Independența</t>
  </si>
  <si>
    <t>SM0523D2</t>
  </si>
  <si>
    <t>Lascăr Catargiu</t>
  </si>
  <si>
    <t>SM0519D0</t>
  </si>
  <si>
    <t>Independența - Petrom</t>
  </si>
  <si>
    <t>Punere în siguranță a conductei 12" Vlădeni - Mănești, zona Vlădeni</t>
  </si>
  <si>
    <t>Vlădeni</t>
  </si>
  <si>
    <t>SM0137D0</t>
  </si>
  <si>
    <t xml:space="preserve">septembrie </t>
  </si>
  <si>
    <t>Coada Izvolului</t>
  </si>
  <si>
    <t>SM0033D0</t>
  </si>
  <si>
    <t>Coada Izvorului</t>
  </si>
  <si>
    <t>PM0014</t>
  </si>
  <si>
    <t>PM Vlădeni</t>
  </si>
  <si>
    <t>Înlocuire tronson conductă 32" pe conducta de transport 28" Platou Izvor Sinaia - Filipești (fir II), zona Drăgăneasa, lucrări de mentenanță robinete în NT Filipești, punere în siguranță a conductei 6” racord alimentare SRM Măgureni, zona Măgureni</t>
  </si>
  <si>
    <t>Măgureni</t>
  </si>
  <si>
    <t>SM0506D0</t>
  </si>
  <si>
    <t>Engie, Enel Muntenia, MM Data</t>
  </si>
  <si>
    <t>MMDATA</t>
  </si>
  <si>
    <t>septembrie</t>
  </si>
  <si>
    <t>Punere în siguranță a conductei 8 5/8" racord PM Alămor, zona Alămor</t>
  </si>
  <si>
    <t>Alămor</t>
  </si>
  <si>
    <t>PM0140</t>
  </si>
  <si>
    <t>PM  Alămor</t>
  </si>
  <si>
    <t xml:space="preserve">Mediaș </t>
  </si>
  <si>
    <t>SM0748D0</t>
  </si>
  <si>
    <t>SRM Alămor</t>
  </si>
  <si>
    <t>Reabilitare 20" Șendreni - Albești, județul Buzău</t>
  </si>
  <si>
    <t>mai</t>
  </si>
  <si>
    <t xml:space="preserve">Ghergheasa  </t>
  </si>
  <si>
    <t>Pregătirea conductei 20” Ișalnița - Cruce Ghercești pentru transformarea în conductă godevilabilă, zonele Melinești, CET II Craiova și Ghercești</t>
  </si>
  <si>
    <t>Ghercești</t>
  </si>
  <si>
    <t>PM0275</t>
  </si>
  <si>
    <t>Stație Centrală Ghercești EXTR</t>
  </si>
  <si>
    <t>VPM01</t>
  </si>
  <si>
    <t>Transgaz</t>
  </si>
  <si>
    <t>SM1142D0</t>
  </si>
  <si>
    <t>Stație Centrală Ghercești INMA</t>
  </si>
  <si>
    <t>VSM01</t>
  </si>
  <si>
    <t>Axpo Energy, Petrom Gas</t>
  </si>
  <si>
    <t>Mischii</t>
  </si>
  <si>
    <t>SM1037D0</t>
  </si>
  <si>
    <t>SM1146D0</t>
  </si>
  <si>
    <t>Petrom, Restart Energy, Romgaz</t>
  </si>
  <si>
    <t>Romgaz Distribuție</t>
  </si>
  <si>
    <t>Pielești</t>
  </si>
  <si>
    <t>SM1187D0</t>
  </si>
  <si>
    <t>Megaconstruct</t>
  </si>
  <si>
    <t>SM1158D0</t>
  </si>
  <si>
    <t>CET Craiova II</t>
  </si>
  <si>
    <t>Complexul Energetic Oltenia</t>
  </si>
  <si>
    <t>SM0209D1</t>
  </si>
  <si>
    <t>SC Ford Combinat</t>
  </si>
  <si>
    <t>Ford România</t>
  </si>
  <si>
    <t>SM0209D2</t>
  </si>
  <si>
    <t>Ford Craiova Casnici</t>
  </si>
  <si>
    <t>SM0208D0</t>
  </si>
  <si>
    <t>Craiova Sud</t>
  </si>
  <si>
    <t>Podari</t>
  </si>
  <si>
    <t>SM1053D0</t>
  </si>
  <si>
    <t xml:space="preserve">Reabilitare 24" Paltin - Schitu Golești, județul Brașov </t>
  </si>
  <si>
    <t xml:space="preserve">Poiana Mărului                 </t>
  </si>
  <si>
    <t>SM0212D0</t>
  </si>
  <si>
    <t>Poiana Mărului</t>
  </si>
  <si>
    <t>Zărnești</t>
  </si>
  <si>
    <t>SM1251D0</t>
  </si>
  <si>
    <t>DS SMITH Paper Zărnești</t>
  </si>
  <si>
    <t>DS SMITH Paper Zărnești SRL</t>
  </si>
  <si>
    <t>Moieciu de Jos</t>
  </si>
  <si>
    <t>SM1139D0</t>
  </si>
  <si>
    <t>Moieciu</t>
  </si>
  <si>
    <t xml:space="preserve">Reabilitare 28" Seleuș - Cristur - Bățani, etapa 2B, județul Harghita </t>
  </si>
  <si>
    <t>Secuieni HG</t>
  </si>
  <si>
    <t>Harghita</t>
  </si>
  <si>
    <t>SM0374D0</t>
  </si>
  <si>
    <t>Secuieni I HG</t>
  </si>
  <si>
    <t>E.on Energie, Electrica Furnizare, Engie, Electric&amp;Gas, Gaz Est, Hargaz, Next Energy, Petrom Gas, Restart Energy, RWE</t>
  </si>
  <si>
    <t>SM0374D1</t>
  </si>
  <si>
    <t>Secuieni II HG</t>
  </si>
  <si>
    <t>Cristuru Secuiesc</t>
  </si>
  <si>
    <t>SM0373D0</t>
  </si>
  <si>
    <t>Porumbenii Mici</t>
  </si>
  <si>
    <t>SM0382D0</t>
  </si>
  <si>
    <t>Porumbenii Mari</t>
  </si>
  <si>
    <t>SM0383D0</t>
  </si>
  <si>
    <t>Lutița</t>
  </si>
  <si>
    <t>SM0384D0</t>
  </si>
  <si>
    <t>Reparație după inspecție 32" Cosmești - Onești , multiple zone</t>
  </si>
  <si>
    <t>Doaga</t>
  </si>
  <si>
    <t>SM0511D2</t>
  </si>
  <si>
    <t>SC MBM Doaga</t>
  </si>
  <si>
    <t>SM0511D1</t>
  </si>
  <si>
    <t>SC Somaco Holding PL Doaga</t>
  </si>
  <si>
    <t>Enel Energie</t>
  </si>
  <si>
    <t>Somaco Holding</t>
  </si>
  <si>
    <t>Focșani</t>
  </si>
  <si>
    <t>SM0512D0</t>
  </si>
  <si>
    <t>SM1110D0</t>
  </si>
  <si>
    <t>Odobești</t>
  </si>
  <si>
    <t>Gazmir Iași</t>
  </si>
  <si>
    <t>Panciu</t>
  </si>
  <si>
    <t>SM1109D0</t>
  </si>
  <si>
    <t xml:space="preserve">Înlocuire 2 tronsoane pe conducta 3” racord alimentare SRM Bisericani, zona Bisericani  </t>
  </si>
  <si>
    <t>Bisericani</t>
  </si>
  <si>
    <t>Neamț</t>
  </si>
  <si>
    <t>SM0456D0</t>
  </si>
  <si>
    <t>Spitalul de Pneumoftiziologie Bisericani</t>
  </si>
  <si>
    <t>Met Romania</t>
  </si>
  <si>
    <t>Bacău</t>
  </si>
  <si>
    <t xml:space="preserve">Deviere 20" Moinești - Dărmănești, zona Moinești                  </t>
  </si>
  <si>
    <t>Moinești</t>
  </si>
  <si>
    <t>SM0440D0</t>
  </si>
  <si>
    <t>Moinești I Dealu Mare</t>
  </si>
  <si>
    <t>august</t>
  </si>
  <si>
    <t>SM0437D0</t>
  </si>
  <si>
    <t>Moinești II Văsâiești</t>
  </si>
  <si>
    <t>Refacere sudură pe 4” racord alimentare SRM Livezi localitate, în zona de cuplare în 20” Helegiu - Racova, fir I, zona Livezi</t>
  </si>
  <si>
    <t>Livezi</t>
  </si>
  <si>
    <t>SM0445D0</t>
  </si>
  <si>
    <t>SC Olympus Spedition Livezi</t>
  </si>
  <si>
    <t>SC Olympus Spedition SRL</t>
  </si>
  <si>
    <t>Înlocuire cupon 4” racord alimentare SRM Chizătău, zona Chizătău</t>
  </si>
  <si>
    <t>Chizătău</t>
  </si>
  <si>
    <t>SM0936D0</t>
  </si>
  <si>
    <t xml:space="preserve">Montarea 12” racord alimentare SRM Glimboca din Vest I subteran, zona Glimboca </t>
  </si>
  <si>
    <t>Glimboca</t>
  </si>
  <si>
    <t>SM0325D0</t>
  </si>
  <si>
    <t>Răcari</t>
  </si>
  <si>
    <t>SM0145D0</t>
  </si>
  <si>
    <t>Tărtășești</t>
  </si>
  <si>
    <t>SM0112D0</t>
  </si>
  <si>
    <t>Săbăreni</t>
  </si>
  <si>
    <t>SM1086D0</t>
  </si>
  <si>
    <t>Joița</t>
  </si>
  <si>
    <t>Enel Energie, Engie, Enel Muntenia, Euro Seven Industry, Petrom Gas</t>
  </si>
  <si>
    <t>EuroSeven</t>
  </si>
  <si>
    <t>Modificări panou Vaidei pentru separare SNT fată de conductele colectoare Romgaz, zona Vaidei</t>
  </si>
  <si>
    <t>Vaidei</t>
  </si>
  <si>
    <t>PM0136</t>
  </si>
  <si>
    <t>Vaideiu SU</t>
  </si>
  <si>
    <t>Înlocuire cupon conductă 20” Adjudul Vechi - Siliștea, zona Malul Alb</t>
  </si>
  <si>
    <t>Matca</t>
  </si>
  <si>
    <t>SM0980D0</t>
  </si>
  <si>
    <t>Matca (Vega 93)</t>
  </si>
  <si>
    <t>Vega 93</t>
  </si>
  <si>
    <t>Reabilitare 4” racord alimentare SRM Zagna Vădeni, tronson 1 (km1+206 - km1+963), zona Vădeni, L=757m și tronson 4 (km2+445 - km2+595), zona Vădeni, L=150m</t>
  </si>
  <si>
    <t>Vădeni</t>
  </si>
  <si>
    <t>Reabilitare 24” Peceneaga - Siliștea, tronson 1 (km37+915 - km38+165) zona Țichilești</t>
  </si>
  <si>
    <t>Gropeni</t>
  </si>
  <si>
    <t>SM0115D0</t>
  </si>
  <si>
    <t>SC Tebu Consult Invest Gropeni</t>
  </si>
  <si>
    <t>Tebu Consult Invest</t>
  </si>
  <si>
    <t>iulie - septembrie</t>
  </si>
  <si>
    <t>Tichilești</t>
  </si>
  <si>
    <t>SM0528D0</t>
  </si>
  <si>
    <t>20” Schitu Golești - Tigveni, zona Borobănești</t>
  </si>
  <si>
    <t>Blaju</t>
  </si>
  <si>
    <t>Argeș</t>
  </si>
  <si>
    <t>PM0288</t>
  </si>
  <si>
    <t>Ciofrângeni</t>
  </si>
  <si>
    <t xml:space="preserve">Craiova </t>
  </si>
  <si>
    <t>Albeștii de Argeș</t>
  </si>
  <si>
    <t>SM1244D0</t>
  </si>
  <si>
    <t>Remediere definitivă prin cuponare 20” Hurezani - Corbu - București, fir II, tronson Drăgășani - Corbu, zona Jitaru - Oporelu</t>
  </si>
  <si>
    <t xml:space="preserve">PM0205
</t>
  </si>
  <si>
    <t xml:space="preserve">PM0062
</t>
  </si>
  <si>
    <t xml:space="preserve">PM0253
</t>
  </si>
  <si>
    <t>Stejari (Bălcești)</t>
  </si>
  <si>
    <t xml:space="preserve">Hălăngești </t>
  </si>
  <si>
    <t>PM0064</t>
  </si>
  <si>
    <t xml:space="preserve"> Hălăngești</t>
  </si>
  <si>
    <t>Amromco, Romgaz, Foraj Sonde</t>
  </si>
  <si>
    <t>Mamu</t>
  </si>
  <si>
    <t>Lucrări privind sistematizarea și creșterea siguranței în funcționare a infrastructurii SNT din zona NT Rodbav - SRM Făgăraș, zona Rotbav</t>
  </si>
  <si>
    <t>Victoria</t>
  </si>
  <si>
    <t>SM0905D0</t>
  </si>
  <si>
    <t>Purolite Victoria</t>
  </si>
  <si>
    <t>SC Purolite SRL</t>
  </si>
  <si>
    <t xml:space="preserve">aprilie - septembrie </t>
  </si>
  <si>
    <t>SM0822D2</t>
  </si>
  <si>
    <t>SC Maxam Victoria</t>
  </si>
  <si>
    <t>SC Maxam Romania SRL</t>
  </si>
  <si>
    <t>Viștea de Jos</t>
  </si>
  <si>
    <t>SM0809D0</t>
  </si>
  <si>
    <t>Viștea de Sus</t>
  </si>
  <si>
    <t>SM0230D0</t>
  </si>
  <si>
    <t>Drăguș</t>
  </si>
  <si>
    <t>SM0810D0</t>
  </si>
  <si>
    <t>Olteț</t>
  </si>
  <si>
    <t>SM0966D0</t>
  </si>
  <si>
    <t>Sâmbăta de Sus</t>
  </si>
  <si>
    <t>SM0807D0</t>
  </si>
  <si>
    <t>Voivodeni</t>
  </si>
  <si>
    <t>SM0229D0</t>
  </si>
  <si>
    <t>Făgăraș</t>
  </si>
  <si>
    <t>SM0806D0</t>
  </si>
  <si>
    <t>Fabrica de Pulberi Făgăraș</t>
  </si>
  <si>
    <t>SC Fabrica de pulberi SA</t>
  </si>
  <si>
    <t>Săsciori</t>
  </si>
  <si>
    <t>SM0892D0</t>
  </si>
  <si>
    <t>Recea</t>
  </si>
  <si>
    <t>SM0965D0</t>
  </si>
  <si>
    <t>Hârșeni</t>
  </si>
  <si>
    <t>SM0770D0</t>
  </si>
  <si>
    <t>Lucrari privind sistematizarea SNT din zona Coroi - Laslău - Senereuș</t>
  </si>
  <si>
    <t>Zagăr</t>
  </si>
  <si>
    <t>SM0006D0</t>
  </si>
  <si>
    <t>Senereuș</t>
  </si>
  <si>
    <t>SM0007D0</t>
  </si>
  <si>
    <t>Înlocuire tronson pe 2” racord alimentare SRM Vârd, zona Vârd</t>
  </si>
  <si>
    <t>Vărd</t>
  </si>
  <si>
    <t>SM0789D0</t>
  </si>
  <si>
    <t>Adaptare la teren a liniilor de măsură ce urmează a fi instalate prin programul SCADA în NT Racova</t>
  </si>
  <si>
    <t>Buhuși</t>
  </si>
  <si>
    <t>SM0446D0</t>
  </si>
  <si>
    <t>Înlocuire stație de măsurare gaze SMG Isaccea 1</t>
  </si>
  <si>
    <t>Isaccea</t>
  </si>
  <si>
    <t>Tulcea</t>
  </si>
  <si>
    <t>PM0106</t>
  </si>
  <si>
    <t>Isaccea Import</t>
  </si>
  <si>
    <t>VPM05</t>
  </si>
  <si>
    <t>UKRTRANSGAZ</t>
  </si>
  <si>
    <t>Constanța</t>
  </si>
  <si>
    <t>Sistematizare conducte în zona NT Moșu</t>
  </si>
  <si>
    <t>Butimanu</t>
  </si>
  <si>
    <t>SM1066D0</t>
  </si>
  <si>
    <t>Butimanu Înmagazinat</t>
  </si>
  <si>
    <t>Modernizare alimentare cu gaze naturale a municipiului Ploiești</t>
  </si>
  <si>
    <t>Strejnic</t>
  </si>
  <si>
    <t>SM0124D0</t>
  </si>
  <si>
    <t>SC VEGA Ploiești</t>
  </si>
  <si>
    <t>Rompetrol Vega Ploiești</t>
  </si>
  <si>
    <t xml:space="preserve">SM0130D2 </t>
  </si>
  <si>
    <t xml:space="preserve">Ploiești Nord colonie </t>
  </si>
  <si>
    <t>Stoenești</t>
  </si>
  <si>
    <t>SM0121D0</t>
  </si>
  <si>
    <t>Stoienești</t>
  </si>
  <si>
    <t>Aricești Rahtivani</t>
  </si>
  <si>
    <t>SM0120D0</t>
  </si>
  <si>
    <t>Aricești</t>
  </si>
  <si>
    <t>SM0122D0</t>
  </si>
  <si>
    <t>Crângul lui Bot</t>
  </si>
  <si>
    <t>12” Drăgănești Olt - Caracal, subtraversare râu Olt</t>
  </si>
  <si>
    <t>Caracal</t>
  </si>
  <si>
    <t>SM0934D0</t>
  </si>
  <si>
    <t>20” Schitu Golești - Tigveni - refacere traversare râu Argeș, zona Valea Danului, et.I și et.II</t>
  </si>
  <si>
    <t>Albești de Argeș</t>
  </si>
  <si>
    <t>Conducta de interconectare între 10” Țeline - Sighișoara și 28” Coroi - Bărcuț</t>
  </si>
  <si>
    <t>Sighișoara</t>
  </si>
  <si>
    <t>SM1060D0</t>
  </si>
  <si>
    <t>SC Cesiro Sighișoara</t>
  </si>
  <si>
    <t>SC Cesiro Sighișoara SA</t>
  </si>
  <si>
    <t>SM0836D0</t>
  </si>
  <si>
    <t>Sighișoara II</t>
  </si>
  <si>
    <t>Punere în siguranță a conductei 8” Ocna Mureș - Aiud, zona Mirăslău</t>
  </si>
  <si>
    <t>Mirăslău</t>
  </si>
  <si>
    <t>SM0638D0</t>
  </si>
  <si>
    <t>Punere în siguranță a conductei 10” Ocna Mureș - Aiud, zona Mirăslău</t>
  </si>
  <si>
    <t>Redimensionare racord SRM Ford Craiova</t>
  </si>
  <si>
    <t>august - septembrie</t>
  </si>
  <si>
    <t>Punere în siguranță a conductei 8” Cornățel - Avrig, zona Cornățel - Săcădate</t>
  </si>
  <si>
    <t>Cornățel</t>
  </si>
  <si>
    <t>SM0795D0</t>
  </si>
  <si>
    <t>Bradu</t>
  </si>
  <si>
    <t>SM0801D0</t>
  </si>
  <si>
    <t>Avrig</t>
  </si>
  <si>
    <t>SM0804D0</t>
  </si>
  <si>
    <t>SC Premuim Porc Sibiu - Avrig</t>
  </si>
  <si>
    <t>SC Premium Porc Sibiu SRL</t>
  </si>
  <si>
    <t>SM0802D1</t>
  </si>
  <si>
    <t>SM0802D2</t>
  </si>
  <si>
    <t>SC Fabrica de sticlă Avrig</t>
  </si>
  <si>
    <t>SC Fabrica de sticlă Avrig SA</t>
  </si>
  <si>
    <t>Mârșa</t>
  </si>
  <si>
    <t>SM0819D1</t>
  </si>
  <si>
    <t>Racovița</t>
  </si>
  <si>
    <t>SM0876D0</t>
  </si>
  <si>
    <t>Sebeșul de Sus</t>
  </si>
  <si>
    <t>SM0903D0</t>
  </si>
  <si>
    <t>Sebeșul de Jos</t>
  </si>
  <si>
    <t>SM1041D0</t>
  </si>
  <si>
    <t>Turnu Roșu</t>
  </si>
  <si>
    <t>SM0805D0</t>
  </si>
  <si>
    <t>Punere în siguranță a conductei 20” Medieșu Aurit - Abrămuț, zona Culciu Mare</t>
  </si>
  <si>
    <t>Culciu</t>
  </si>
  <si>
    <t>SM1083D0</t>
  </si>
  <si>
    <t xml:space="preserve">Culciu </t>
  </si>
  <si>
    <t>Subtraversare râu Dâmbovița cu conducta inel București, zona Bălăceanca</t>
  </si>
  <si>
    <t>Cernica</t>
  </si>
  <si>
    <t>Ilfov</t>
  </si>
  <si>
    <t>SM1133D0</t>
  </si>
  <si>
    <t>Cernica II (Bălăceanca)</t>
  </si>
  <si>
    <t>Modernizare SCG Siliștea</t>
  </si>
  <si>
    <t>SM0529D0</t>
  </si>
  <si>
    <t>SM0530D0</t>
  </si>
  <si>
    <t>SC Comsuin Brăila</t>
  </si>
  <si>
    <t>Siliștea</t>
  </si>
  <si>
    <t>SM0183D0</t>
  </si>
  <si>
    <t>Modernizare SRM Ișalnița</t>
  </si>
  <si>
    <t xml:space="preserve">Ișalnița </t>
  </si>
  <si>
    <t>SM0207D5</t>
  </si>
  <si>
    <t>Craiovița Nouă</t>
  </si>
  <si>
    <t>SM0207D6</t>
  </si>
  <si>
    <t>CET Ișalnița</t>
  </si>
  <si>
    <t>Modernizare SRM Nădrag</t>
  </si>
  <si>
    <t>Nădrag</t>
  </si>
  <si>
    <t>SM0323D0</t>
  </si>
  <si>
    <t>Modernizare SRM Chișineu Criș</t>
  </si>
  <si>
    <t>Chișineu Criș</t>
  </si>
  <si>
    <t>SRM Clinceni - Eficientizarea sistemului de măsură prin completarea instalației tehnologice cu elemente/echipamente corespunzătoare</t>
  </si>
  <si>
    <t>Clinceni</t>
  </si>
  <si>
    <t>SM0249D1</t>
  </si>
  <si>
    <t xml:space="preserve">Clinceni  </t>
  </si>
  <si>
    <t>SM0249D2</t>
  </si>
  <si>
    <t>Cornetu</t>
  </si>
  <si>
    <t>SM0249D3</t>
  </si>
  <si>
    <t>Clinceni Aeroport</t>
  </si>
  <si>
    <t>Adaptare la teren SRM Fălticeni</t>
  </si>
  <si>
    <t>Fălticeni</t>
  </si>
  <si>
    <t>Suceava</t>
  </si>
  <si>
    <t>SM0490D0</t>
  </si>
  <si>
    <t>Punere în siguranță a conductei 8” Cornățel - Avrig, zona Avrig</t>
  </si>
  <si>
    <t>Punere în siguranță a racordului de alimentare SRM Răcăciuni, zona popas turistic Dumbrava</t>
  </si>
  <si>
    <t>Răcăciuni</t>
  </si>
  <si>
    <t>SM0505D0</t>
  </si>
  <si>
    <t>Punere în siguranță a racordului de alimentare SRM Brăila, zona Ferma Agricolă</t>
  </si>
  <si>
    <t>Modernizare SRM Buzău - montare 2 linii de măsură cu CT și PTZ</t>
  </si>
  <si>
    <t>Lucrări de mentenanță în SRM Focșani (eliminare robinet defect și înlocuire 2 cupoane pe 10” racord SRM Focșani)</t>
  </si>
  <si>
    <t>Reabilitare după investigarea cu PIG inteligent a conductei 20” Albești - Urziceni</t>
  </si>
  <si>
    <t>Glodeanu - Siliștea</t>
  </si>
  <si>
    <t>SM1099D0</t>
  </si>
  <si>
    <t>Glodeanu - Siliștea (Cașota)</t>
  </si>
  <si>
    <t>Florica</t>
  </si>
  <si>
    <t>PM0023</t>
  </si>
  <si>
    <t>Gârbovi</t>
  </si>
  <si>
    <t>PM0029</t>
  </si>
  <si>
    <t>PM0036</t>
  </si>
  <si>
    <t>Gârbovi Petrom</t>
  </si>
  <si>
    <t>Relocare și protecție 10” racord alimentare SRM Tecuci (lucrare CNAIR)</t>
  </si>
  <si>
    <t>Tecuci</t>
  </si>
  <si>
    <t>SM0513D0</t>
  </si>
  <si>
    <t>Relocare și protecție conductă 20” Onești - Șendreni și eliminare separator, zona Buciumeni (lucrare CNAIR)</t>
  </si>
  <si>
    <t>Buciumeni</t>
  </si>
  <si>
    <t>SM0515D0</t>
  </si>
  <si>
    <t>Buciumeni Mănăstire</t>
  </si>
  <si>
    <t>Montare/înlocuire îmbinare electroizolantă pe conducta 10 ¾″ Tazlău-Săvinești</t>
  </si>
  <si>
    <t>Tazlău</t>
  </si>
  <si>
    <t>SM0452D0</t>
  </si>
  <si>
    <t>PM0096</t>
  </si>
  <si>
    <t>Lucrări mentenanță în SRM Dorohoi</t>
  </si>
  <si>
    <t>Dorohoi</t>
  </si>
  <si>
    <t>SM0496D0</t>
  </si>
  <si>
    <t>Lucrări mentenanță în SRM Pașcani</t>
  </si>
  <si>
    <t>Pașcani</t>
  </si>
  <si>
    <t>Iași</t>
  </si>
  <si>
    <t>SM0474D0</t>
  </si>
  <si>
    <t>Pașcani II</t>
  </si>
  <si>
    <t>SRM Feliceni - înlocuire contor/scadență la verificarea metrologică</t>
  </si>
  <si>
    <t>Feliceni</t>
  </si>
  <si>
    <t>SM0410D0</t>
  </si>
  <si>
    <t>Hargaz Harghita Gaz</t>
  </si>
  <si>
    <t>SRM Ghindari - înlocuire contor/scadență la verificarea metrologică</t>
  </si>
  <si>
    <t>Ghindari</t>
  </si>
  <si>
    <t>SM0830D0</t>
  </si>
  <si>
    <t>SRM Lutița - înlocuire contor/scadență</t>
  </si>
  <si>
    <t>SRM Mugeni - înlocuire contor/scadență</t>
  </si>
  <si>
    <t>Mugeni</t>
  </si>
  <si>
    <t>SM0409D0</t>
  </si>
  <si>
    <t>SRM Secuieni II - înlocuire contor/scadență</t>
  </si>
  <si>
    <t>Secuieni</t>
  </si>
  <si>
    <t>SRM Poiana Brașov - Modificare ocolitor exterior/montare 2 robineți pentru asigurarea cu gaze a consumatorului în cazul intervenției la contorul cu turbină</t>
  </si>
  <si>
    <t>SM0054D0</t>
  </si>
  <si>
    <t>Poiana Brașov</t>
  </si>
  <si>
    <t>SRM Brașov II - Mentenanță SRM și înlocuire robineți defecți</t>
  </si>
  <si>
    <t>SM0866D0</t>
  </si>
  <si>
    <t>Brașov II</t>
  </si>
  <si>
    <t>SRM Rucăr - Montare panou măsurare de vară</t>
  </si>
  <si>
    <t>Lucrări mentenanță în SRM Măgurele București și la robinet R11 de pe 20” racord alimentare SRM Măgurele București</t>
  </si>
  <si>
    <t>Măgurele</t>
  </si>
  <si>
    <t>SM0252D0</t>
  </si>
  <si>
    <t>Măgurele București</t>
  </si>
  <si>
    <t>Lucrări mentenanță SRM București Titan</t>
  </si>
  <si>
    <t>SM0157D0</t>
  </si>
  <si>
    <t>București Titan</t>
  </si>
  <si>
    <t>Lucrări mentenanță SRM București 16 Februarie</t>
  </si>
  <si>
    <t>SM0144D0</t>
  </si>
  <si>
    <t>București 16 Februarie</t>
  </si>
  <si>
    <t>Lucrări mentenanță SRM București CET Vest</t>
  </si>
  <si>
    <t>SM0151D0</t>
  </si>
  <si>
    <t>București CET Vest</t>
  </si>
  <si>
    <t>Lucrări mentenanță robinete INEL 28" București R38 - R32, zona Tunari și mentenanță SRM Tunari București</t>
  </si>
  <si>
    <t>Tunari</t>
  </si>
  <si>
    <t>SM0168D0</t>
  </si>
  <si>
    <t>București Tunari</t>
  </si>
  <si>
    <t>Stefanestii de Jos</t>
  </si>
  <si>
    <t>SM1072D0</t>
  </si>
  <si>
    <t>Ștefăneștii de Jos</t>
  </si>
  <si>
    <t>Otopeni</t>
  </si>
  <si>
    <t>SM0169D0</t>
  </si>
  <si>
    <t>SC Eurial Invest Otopeni</t>
  </si>
  <si>
    <t>SC Eurial Invest SRL</t>
  </si>
  <si>
    <t>SM0168D1</t>
  </si>
  <si>
    <t>Cartier Pipera</t>
  </si>
  <si>
    <t>Lucrări mentenanță robinet R36 racord Otopeni din conducta INEL 28" București</t>
  </si>
  <si>
    <t>SM0127D0</t>
  </si>
  <si>
    <t>Ottogaz</t>
  </si>
  <si>
    <t>Înlocuire flanșă electroizolantă și mentenanță robinete pe racord 2" SRM Linde Chiajna</t>
  </si>
  <si>
    <t>Chiajna</t>
  </si>
  <si>
    <t>SM0154D0</t>
  </si>
  <si>
    <t>Înlocuit robinet R4 Inel București, zona Chiajna</t>
  </si>
  <si>
    <t>SM0170D0</t>
  </si>
  <si>
    <t>SC Complex Carrefour Chiajna</t>
  </si>
  <si>
    <t>Lucrări mentenanță robinete și înlocuit flanță Electroizolantă racord 6" PM Fierbinți</t>
  </si>
  <si>
    <t>Dridu</t>
  </si>
  <si>
    <t>PM0030</t>
  </si>
  <si>
    <t>Fierbinți</t>
  </si>
  <si>
    <t>Lucrări mentenanță robinete R39 Fir 20", zona Breaza</t>
  </si>
  <si>
    <t>Nistorești</t>
  </si>
  <si>
    <t>SM0087D0</t>
  </si>
  <si>
    <t>SC Izvorul Rece Nistorești</t>
  </si>
  <si>
    <t>Lucrări mentenanță robinete racord 6" SRM Posada</t>
  </si>
  <si>
    <t>Posada</t>
  </si>
  <si>
    <t>SM0081D0</t>
  </si>
  <si>
    <t>Lucrări mentenanță robinete contor US 28" Posada</t>
  </si>
  <si>
    <t xml:space="preserve">Posada </t>
  </si>
  <si>
    <t>Înlocuire robinet R35 racord 6” SRM Corbeanca</t>
  </si>
  <si>
    <t>Corbeanca</t>
  </si>
  <si>
    <t>SM0148D0</t>
  </si>
  <si>
    <t>Înlocuire robinet R36 racord 20” SRM Balotești și SRM Snagov</t>
  </si>
  <si>
    <t>Balotești</t>
  </si>
  <si>
    <t>SM0198D0</t>
  </si>
  <si>
    <t>Snagov</t>
  </si>
  <si>
    <t>SM0922D0</t>
  </si>
  <si>
    <t xml:space="preserve">Lucrări de mentenanță în SRM Bănești PH </t>
  </si>
  <si>
    <t>Bănești</t>
  </si>
  <si>
    <t>SM0092D0</t>
  </si>
  <si>
    <t>Înlocuire instalație mecanică SRM Aricești II</t>
  </si>
  <si>
    <t>Aricești - Arhivani</t>
  </si>
  <si>
    <t>SM1123D0</t>
  </si>
  <si>
    <t>Aricești II</t>
  </si>
  <si>
    <t>Relocare instalație mecanică veche de la Aricești II la Stăncești</t>
  </si>
  <si>
    <t>SM0140D0</t>
  </si>
  <si>
    <t>Stăncești</t>
  </si>
  <si>
    <t>Cuplare panou de măsură (nou) SRM Berceni PH</t>
  </si>
  <si>
    <t>Berceni</t>
  </si>
  <si>
    <t>SM0875D0</t>
  </si>
  <si>
    <t>Berceni PH</t>
  </si>
  <si>
    <t>Montare/înlocuire îmbinare electroizolantă pe conducta de racord SRM Videle</t>
  </si>
  <si>
    <t>Videle</t>
  </si>
  <si>
    <t>Teleorman</t>
  </si>
  <si>
    <t>SM1111D0</t>
  </si>
  <si>
    <t>SM1165D0</t>
  </si>
  <si>
    <t>Depozit 160 Videle</t>
  </si>
  <si>
    <t xml:space="preserve">Lucrări de mentenanță în SRM Valea Călugărească      </t>
  </si>
  <si>
    <t>Valea Călugărească</t>
  </si>
  <si>
    <t>SM0136D1</t>
  </si>
  <si>
    <t>SM1112D0</t>
  </si>
  <si>
    <t>Urlați</t>
  </si>
  <si>
    <t>Mailurile de notificare PA ne-au fost transmise ulterior, în 22.01.2019</t>
  </si>
  <si>
    <t>Notificarea PA a fost făcută în scris - Convenție</t>
  </si>
  <si>
    <t>Întrerupere alimentare cu gaze prin SRM Carei III, datorită defectării regulatorului</t>
  </si>
  <si>
    <t>Carei</t>
  </si>
  <si>
    <t>SM0588D1</t>
  </si>
  <si>
    <t xml:space="preserve">Aderro GP, Nova Power, Cez Vânzare, CIS Gaz, Conef Gaz, Concordia Cluj, Cyeb, Delagaz, Design Proiect, Distrigaz Vest, Engie, E.on Energie, Electrica Furnizare, Electric Planners, Electric&amp;Gas, Energy Distribution, Enel Energie, Enel Muntenia, Gas&amp;Power, Entrex, E.On Gaz Furnizare, Eva Energy, Premier Energy Trading, Gaz Est, Hargaz, Gazmir, Gaz Vest, Mihoc Oil, Met România, Monsson Trading, Next Energy, Pado Group, Premier Energy, Petrom Gas, Petrom, Prisma Serv, Energy Gas, Revovatio, Restart Energy, RWE, SST Grup, Tetarom, Tinmar, Top Gas, Wiee  </t>
  </si>
  <si>
    <t>Carei III</t>
  </si>
  <si>
    <t>890/25.01.2019</t>
  </si>
  <si>
    <t>Lucrări de mentenanță în SRM SC Eurocărămida Biharia</t>
  </si>
  <si>
    <t>Biharia</t>
  </si>
  <si>
    <t>SM1016D0</t>
  </si>
  <si>
    <t>SC Eurocărămida Biharia</t>
  </si>
  <si>
    <t>701/18.01.2019</t>
  </si>
  <si>
    <t>EVIDENȚA LIMITĂRILOR ȘI/SAU ÎNTRERUPERILOR PLANIFICATE ȘI NEPLANIFICATE pentru anul gazier 2018 - 2019 / RECORD OF THE PLANNED AND UNPLANNED LIMITATIONS AND/OR INTERRUPTIONS related to the gas year 2018 - 2019</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</si>
  <si>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Echotern, Energy Gas Provider, Renovatio</t>
  </si>
  <si>
    <t>Lucrări de mentenanță în SRM Cogenerare Brazi</t>
  </si>
  <si>
    <t>Engie, E.On Furnizare, Petrom Gas, Cez Vânzare, Petrom, Premier Energy, E.On Energie, Enel</t>
  </si>
  <si>
    <t>674/01.02.2019</t>
  </si>
  <si>
    <t>SM1248D0</t>
  </si>
  <si>
    <t>Brazi</t>
  </si>
  <si>
    <t>CECC Brazi</t>
  </si>
  <si>
    <t>Lipsă materiale necesare</t>
  </si>
  <si>
    <t>Lipsă instalație odorizare</t>
  </si>
  <si>
    <t>Engie, Electrica Furnizare, Premier Energy Trading, Premier Energy, Restart Energy, Wiee România, E.On Energie, Petrom Gas, Cez Vânzare, Enel Energie, Gaz Est, Met România, Nova Power, Energy Distribution, Conef Gaz, Megaconstruct, Next Energy, Cis Gaz, Transenergo, Aderro, Tinmar, Enel Muntenia, Petrom, Eva Energy, Energy Gas Provider, Ottogaz</t>
  </si>
  <si>
    <t>Oprire accidentală furnizare gaze spre CET Paroșeni datorită neanunțării în prealabil a OST cu privire la încărcarea suplimentară</t>
  </si>
  <si>
    <t>Vulcan</t>
  </si>
  <si>
    <t>SM0269D1</t>
  </si>
  <si>
    <t>CET Paroșeni</t>
  </si>
  <si>
    <t>CEH Sucursala electrocentrale Paroșeni</t>
  </si>
  <si>
    <t>Complexul Energetic Hunedoara</t>
  </si>
  <si>
    <t>Cuplare la conducta 16” Costișa - Piatra Neamț a tronsonului de conductă deviat</t>
  </si>
  <si>
    <t>Roznov</t>
  </si>
  <si>
    <t>SM1127D0</t>
  </si>
  <si>
    <t>Engie, E.On Energie, Cez Vânzare, Enel, Met Energy, Prisma Serv, Enel Muntenia, Mihoc, Gas&amp;Power</t>
  </si>
  <si>
    <t>PM0089</t>
  </si>
  <si>
    <t>Curățire conductă ∅32" Coroi - Șendreni pe tronsonul Bordoșiu - Bățani</t>
  </si>
  <si>
    <t>Cristur Refulare</t>
  </si>
  <si>
    <t>Eliminare emanații por coroziune la conducta de racord 3'' SRM Chechiș</t>
  </si>
  <si>
    <t>Chechiș</t>
  </si>
  <si>
    <t>Maramureș</t>
  </si>
  <si>
    <t>SM0560D0</t>
  </si>
  <si>
    <t>1109/01.04.2019</t>
  </si>
  <si>
    <t>1057/25.03.2019</t>
  </si>
  <si>
    <t>Engie, Electrica Furnizare, Premier Energy Trading, Premier Energy, Restart Energy, WIEE, E.On Energie, Petrom Gas, CEZ Vânzare, Enel Energie, Gas&amp;Power, Gaz Est, MET România, Nova Power, Euro Seven Industry, Oligop, Energy Distribution, Electrocentrale Constanța, Hargaz, Conef, Megaconstruct, Distrigaz Vest, Electrocentrale București, Next Energy, Cis Gaz, Transenergo, Aderro GP, Tinmar, Enel Muntenia, RWE, Romgaz, Cyeb, Entrex, Petrom, Electric&amp;Gas, Eva Energy, Echoterm, Gas Provider, Renovatio, Monsson, Electric Planners</t>
  </si>
  <si>
    <t>772/29.03.2019</t>
  </si>
  <si>
    <t>SM0194D0</t>
  </si>
  <si>
    <t>Păpucești -Lăunele</t>
  </si>
  <si>
    <t>Pitești</t>
  </si>
  <si>
    <t>Cuplare instalație tehnologică modificată SRM Papucești - Lăunele la sistemul de distribuție</t>
  </si>
  <si>
    <t>Reprioritizare lucrări planificate TGN</t>
  </si>
  <si>
    <t>Lipsă materiale necesare/nefinalizare procedură achiziții</t>
  </si>
  <si>
    <r>
      <rPr>
        <strike/>
        <sz val="10"/>
        <rFont val="Arial Narrow"/>
        <family val="2"/>
      </rPr>
      <t>aprilie - septembrie</t>
    </r>
    <r>
      <rPr>
        <sz val="10"/>
        <rFont val="Arial Narrow"/>
        <family val="2"/>
      </rPr>
      <t xml:space="preserve">
</t>
    </r>
    <r>
      <rPr>
        <strike/>
        <sz val="10"/>
        <rFont val="Arial Narrow"/>
        <family val="2"/>
      </rPr>
      <t xml:space="preserve">iunie - septembrie
</t>
    </r>
    <r>
      <rPr>
        <sz val="10"/>
        <rFont val="Arial Narrow"/>
        <family val="2"/>
      </rPr>
      <t>iulie - octombrie</t>
    </r>
  </si>
  <si>
    <r>
      <rPr>
        <strike/>
        <sz val="10"/>
        <rFont val="Arial Narrow"/>
        <family val="2"/>
      </rPr>
      <t>aprilie - septembrie</t>
    </r>
    <r>
      <rPr>
        <sz val="10"/>
        <rFont val="Arial Narrow"/>
        <family val="2"/>
      </rPr>
      <t xml:space="preserve">
</t>
    </r>
    <r>
      <rPr>
        <strike/>
        <sz val="10"/>
        <rFont val="Arial Narrow"/>
        <family val="2"/>
      </rPr>
      <t>mai - septembrie</t>
    </r>
    <r>
      <rPr>
        <sz val="10"/>
        <rFont val="Arial Narrow"/>
        <family val="2"/>
      </rPr>
      <t xml:space="preserve">
iulie - septembrie</t>
    </r>
  </si>
  <si>
    <t xml:space="preserve">SC Prisma Serv Company </t>
  </si>
  <si>
    <r>
      <rPr>
        <strike/>
        <sz val="10"/>
        <rFont val="Arial Narrow"/>
        <family val="2"/>
      </rPr>
      <t xml:space="preserve">mai - iulie
</t>
    </r>
    <r>
      <rPr>
        <sz val="10"/>
        <rFont val="Arial Narrow"/>
        <family val="2"/>
      </rPr>
      <t>iulie</t>
    </r>
  </si>
  <si>
    <r>
      <rPr>
        <strike/>
        <sz val="10"/>
        <rFont val="Arial Narrow"/>
        <family val="2"/>
      </rPr>
      <t xml:space="preserve">aprilie - mai
</t>
    </r>
    <r>
      <rPr>
        <sz val="10"/>
        <rFont val="Arial Narrow"/>
        <family val="2"/>
      </rPr>
      <t>mai</t>
    </r>
  </si>
  <si>
    <t>Materiale necesare în curs de achiziție</t>
  </si>
  <si>
    <t>Secuieni II</t>
  </si>
  <si>
    <t>130712</t>
  </si>
  <si>
    <t>2293/05.04.2019</t>
  </si>
  <si>
    <t>Engie, E.On Furnizare, Petrom Gas, Cez Vânzare, Petrom, E.On Energie, Premier Energy, Electric&amp;Gas</t>
  </si>
  <si>
    <t>Curățire interioară a conductei 32" NT Moșu - CECC Brazi</t>
  </si>
  <si>
    <t>Proiect tehnic de execuție nefinalizat</t>
  </si>
  <si>
    <t>Curățarea este condiționată de finalizarea reabilitării conductei 20" Șendreni-Albești (Buzău)</t>
  </si>
  <si>
    <r>
      <rPr>
        <strike/>
        <sz val="10"/>
        <color theme="1"/>
        <rFont val="Arial Narrow"/>
        <family val="2"/>
      </rPr>
      <t>mai - septembrie</t>
    </r>
    <r>
      <rPr>
        <sz val="10"/>
        <color theme="1"/>
        <rFont val="Arial Narrow"/>
        <family val="2"/>
      </rPr>
      <t xml:space="preserve">
august - septembrie</t>
    </r>
  </si>
  <si>
    <t>Datorită soluției tehnice adoptate, respectiv dublă cuplare amonte aval robinet de secționare, nu mai este cazul</t>
  </si>
  <si>
    <r>
      <t xml:space="preserve">
</t>
    </r>
    <r>
      <rPr>
        <strike/>
        <sz val="10"/>
        <color theme="1"/>
        <rFont val="Arial Narrow"/>
        <family val="2"/>
      </rPr>
      <t>mai - septembrie</t>
    </r>
    <r>
      <rPr>
        <sz val="10"/>
        <color theme="1"/>
        <rFont val="Arial Narrow"/>
        <family val="2"/>
      </rPr>
      <t xml:space="preserve">
august - septembrie</t>
    </r>
  </si>
  <si>
    <t>Curățarea este condiționată de finalizarea reabilitării 20" Șendreni-Albești (Buzău)</t>
  </si>
  <si>
    <r>
      <rPr>
        <strike/>
        <sz val="10"/>
        <rFont val="Arial Narrow"/>
        <family val="2"/>
      </rPr>
      <t>aprilie</t>
    </r>
    <r>
      <rPr>
        <sz val="10"/>
        <rFont val="Arial Narrow"/>
        <family val="2"/>
      </rPr>
      <t xml:space="preserve">
iulie - septembrie</t>
    </r>
  </si>
  <si>
    <t>Funcție de achiziționarea materialelor necesare/finalizarea procedurii de achiziție cu confirmarea Departamentului Dezvoltare care gestionează demararea/finalizarea lucrării</t>
  </si>
  <si>
    <r>
      <rPr>
        <strike/>
        <sz val="10"/>
        <rFont val="Arial Narrow"/>
        <family val="2"/>
      </rPr>
      <t>mai</t>
    </r>
    <r>
      <rPr>
        <sz val="10"/>
        <rFont val="Arial Narrow"/>
        <family val="2"/>
      </rPr>
      <t xml:space="preserve">
mai - septembrie</t>
    </r>
  </si>
  <si>
    <t>Lucrarea este în desfășurare și nu vor fi afectați consumatori datorită adoptării unei noi soluții tehnice (teu obturator mecanic în zona racord Mărășești)</t>
  </si>
  <si>
    <r>
      <rPr>
        <strike/>
        <sz val="10"/>
        <rFont val="Arial Narrow"/>
        <family val="2"/>
      </rPr>
      <t>mai - iulie</t>
    </r>
    <r>
      <rPr>
        <sz val="10"/>
        <rFont val="Arial Narrow"/>
        <family val="2"/>
      </rPr>
      <t xml:space="preserve">
iulie - septembrie</t>
    </r>
  </si>
  <si>
    <t>Funcție de aprovizionarea materialelor necesare (Conductă Dn 500 mm; Dn 100 mm) de către Sucursala Mediaș</t>
  </si>
  <si>
    <r>
      <rPr>
        <strike/>
        <sz val="10"/>
        <rFont val="Arial Narrow"/>
        <family val="2"/>
      </rPr>
      <t>martie - iunie</t>
    </r>
    <r>
      <rPr>
        <sz val="10"/>
        <rFont val="Arial Narrow"/>
        <family val="2"/>
      </rPr>
      <t xml:space="preserve">
mai - septembrie</t>
    </r>
  </si>
  <si>
    <r>
      <rPr>
        <strike/>
        <sz val="10"/>
        <rFont val="Arial Narrow"/>
        <family val="2"/>
      </rPr>
      <t>mai - septembrie</t>
    </r>
    <r>
      <rPr>
        <sz val="10"/>
        <rFont val="Arial Narrow"/>
        <family val="2"/>
      </rPr>
      <t xml:space="preserve">
august - septembrie</t>
    </r>
  </si>
  <si>
    <t>Lipsă materiale necesare/nefinalizare procedură achiziții (contoare cu turbină)</t>
  </si>
  <si>
    <r>
      <rPr>
        <strike/>
        <sz val="10"/>
        <rFont val="Arial Narrow"/>
        <family val="2"/>
      </rPr>
      <t>mai - septembrie</t>
    </r>
    <r>
      <rPr>
        <sz val="10"/>
        <rFont val="Arial Narrow"/>
        <family val="2"/>
      </rPr>
      <t xml:space="preserve">
iunie - septembrie</t>
    </r>
  </si>
  <si>
    <t>În funcție de lucrările efectuate de CNAIR (CNADNR)</t>
  </si>
  <si>
    <r>
      <rPr>
        <strike/>
        <sz val="10"/>
        <rFont val="Arial Narrow"/>
        <family val="2"/>
      </rPr>
      <t xml:space="preserve">mai 
</t>
    </r>
    <r>
      <rPr>
        <sz val="10"/>
        <rFont val="Arial Narrow"/>
        <family val="2"/>
      </rPr>
      <t>an gazier 2019-2020</t>
    </r>
  </si>
  <si>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Echotern, Energy Gas Provider, Renovatio, Monsson, Electric Planners</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</si>
  <si>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Echotern, Energy Gas Provider, Renovatio, Monsson</t>
  </si>
  <si>
    <t>Engie, E.On Furnizare, Petrom Gas, Cez Vânzare, Petrom</t>
  </si>
  <si>
    <t>1267/17.04.2019</t>
  </si>
  <si>
    <r>
      <rPr>
        <strike/>
        <sz val="10"/>
        <color theme="1"/>
        <rFont val="Arial Narrow"/>
        <family val="2"/>
      </rPr>
      <t xml:space="preserve">aprilie
</t>
    </r>
    <r>
      <rPr>
        <sz val="10"/>
        <color theme="1"/>
        <rFont val="Arial Narrow"/>
        <family val="2"/>
      </rPr>
      <t>20-24 mai</t>
    </r>
  </si>
  <si>
    <t>Datorită consumurilor mari nu se putea opri consumatorul pe o perioadă de 48 h</t>
  </si>
  <si>
    <t>E.on Energie, Electrica Furnizare, Engie, Electric&amp;Gas, Gaz Est, Hargaz, Next Energy, Petrom Gas, Restart Energy, Met România, Nova Power, Tinmar, Enel</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</si>
  <si>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Echotern, Energy Gas Provider, Renovatio, Monsson, Electric Planners, Berg Sistem</t>
  </si>
  <si>
    <r>
      <rPr>
        <strike/>
        <sz val="10"/>
        <color theme="1"/>
        <rFont val="Arial Narrow"/>
        <family val="2"/>
      </rPr>
      <t xml:space="preserve">aprilie - septembrie
</t>
    </r>
    <r>
      <rPr>
        <sz val="10"/>
        <color theme="1"/>
        <rFont val="Arial Narrow"/>
        <family val="2"/>
      </rPr>
      <t>iunie - septembrie</t>
    </r>
  </si>
  <si>
    <r>
      <rPr>
        <strike/>
        <sz val="10"/>
        <color theme="1"/>
        <rFont val="Arial Narrow"/>
        <family val="2"/>
      </rPr>
      <t>mai - iulie</t>
    </r>
    <r>
      <rPr>
        <sz val="10"/>
        <color theme="1"/>
        <rFont val="Arial Narrow"/>
        <family val="2"/>
      </rPr>
      <t xml:space="preserve">
iunie - iulie</t>
    </r>
  </si>
  <si>
    <r>
      <rPr>
        <strike/>
        <sz val="10"/>
        <color theme="1"/>
        <rFont val="Arial Narrow"/>
        <family val="2"/>
      </rPr>
      <t xml:space="preserve">aprilie - iunie </t>
    </r>
    <r>
      <rPr>
        <sz val="10"/>
        <color theme="1"/>
        <rFont val="Arial Narrow"/>
        <family val="2"/>
      </rPr>
      <t xml:space="preserve">
iunie</t>
    </r>
  </si>
  <si>
    <t>Reprogramare facută de Serviciul Diagnosticare Conducte</t>
  </si>
  <si>
    <t>Lipsă materiale și utilaj</t>
  </si>
  <si>
    <t xml:space="preserve">aprilie - septembrie
</t>
  </si>
  <si>
    <t>3446/11.04.2019</t>
  </si>
  <si>
    <t>3446/11.04.2020</t>
  </si>
  <si>
    <t>3446/11.04.2021</t>
  </si>
  <si>
    <t>3446/11.04.2022</t>
  </si>
  <si>
    <t>Efectuată (NU a mai fost necesară limitarea)</t>
  </si>
  <si>
    <t>Volum mare de lucrări</t>
  </si>
  <si>
    <t>Efectuată de ROMGAZ</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</si>
  <si>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Echoterm, Energy Gas Provider, Renovatio, Monsson</t>
  </si>
  <si>
    <t>Cez Vânzare</t>
  </si>
  <si>
    <r>
      <rPr>
        <strike/>
        <sz val="10"/>
        <color theme="1"/>
        <rFont val="Arial Narrow"/>
        <family val="2"/>
      </rPr>
      <t>aprilie - iunie</t>
    </r>
    <r>
      <rPr>
        <sz val="10"/>
        <color theme="1"/>
        <rFont val="Arial Narrow"/>
        <family val="2"/>
      </rPr>
      <t xml:space="preserve">
an gazier 2019-2020</t>
    </r>
  </si>
  <si>
    <t>S-a decis amânarea pentru anul gazier 2019-2020</t>
  </si>
  <si>
    <t>Adaptare la teren SRM Dej II</t>
  </si>
  <si>
    <t>SM0546D1</t>
  </si>
  <si>
    <t>SRM Dej II Oraș</t>
  </si>
  <si>
    <t>SRM Dej II Industrie</t>
  </si>
  <si>
    <t>Dej</t>
  </si>
  <si>
    <t>2895/03.05.2019</t>
  </si>
  <si>
    <t>Engie, Electrica Furnizare, Premier Energy Trading, Premier Energy, Restart Energy, Wiee, E.on Energie, E.On Gaz Furnizare, Petrom Gas, Cez Vânzare, Enel Energie, Gas&amp;Power, Gaz Est, Met România, Nova Power, Energy Distribution, CPL Concordia, Hargaz, Prisma Serv, Conef Gaz, Distrigaz Vest, Next Energy, Cis Gaz, Aderro GP, Tinmar, Enel Muntenia, RWE, Cyeb, Entrex, Petrom, Electric&amp;Gas, Pado Group, Design Proiect, Eva Energy, Gazmir, SST Grup, Tetarom, Gas Provider, Renovatio, Mihoc Oil, Electric Planners, Monsson Trading</t>
  </si>
  <si>
    <t>Engie, Electrica Furnizare, Premier Energy Trading, Premier Energy, Restart Energy, Wiee, E.on Energie, E.On Gaz Furnizare, Petrom Gas, Cez Vânzare, Enel Energie, Gas&amp;Power, Gaz Est, Met România, Nova Power, Energy Distribution, CPL Concordia, Hargaz, Prisma Serv, Conef Gaz, Distrigaz Vest, Next Energy, Cis Gaz, Aderro GP, Tinmar, Enel Muntenia, RWE, Cyeb, Entrex, Petrom, Electric&amp;Gas, Pado Group, Design Proiect, Eva Energy, Gazmir, SST Grup, Tetarom, Gas Provider, Renovatio, Electric Planners, Monsson Trading</t>
  </si>
  <si>
    <t xml:space="preserve"> Relocare și protecție conductă racord SRM Bragadiru (lucrare executată de TERȚI)</t>
  </si>
  <si>
    <t>Bragadiru</t>
  </si>
  <si>
    <t>SM0250D2</t>
  </si>
  <si>
    <t>SM0250D1</t>
  </si>
  <si>
    <t>SC Good Work Bragadiru</t>
  </si>
  <si>
    <t>2888/03.05.2019</t>
  </si>
  <si>
    <t>Engie, Electrica Furnizare, Electrocentrale București, Premier Energy Trading, Premier Energy, Restart Energy, Wiee, E.on Energie, Petrom Gas, Cez Vânzare, Enel Energie, Gas&amp;Power, Electrocentrale Constanța, Gaz Est, Met România, Nova Power, Energy Distribution, Hargaz, Conef Gaz, Distrigaz Vest, Next Energy, Cis Gaz, Aderro GP, Berg Sistem, Tinmar, Enel Muntenia, RWE, Cyeb, Entrex, Petrom, Electric&amp;Gas, Eva Energy, Renovatio, Electric Planners, Monsson Trading, Gas Provider, Euro Seven Industry, Echoterm, Megaconstruct, Oligopol, Romgaz, Veolia Energie, Transenergo</t>
  </si>
  <si>
    <t>Remediere definitivă defecte de coroziune pe conducta 24” Vest III</t>
  </si>
  <si>
    <t>3061/03.05.2019</t>
  </si>
  <si>
    <r>
      <rPr>
        <strike/>
        <sz val="10"/>
        <color theme="1"/>
        <rFont val="Arial Narrow"/>
        <family val="2"/>
      </rPr>
      <t xml:space="preserve">iunie - septembrie
</t>
    </r>
    <r>
      <rPr>
        <sz val="10"/>
        <color theme="1"/>
        <rFont val="Arial Narrow"/>
        <family val="2"/>
      </rPr>
      <t>august - septembrie</t>
    </r>
  </si>
  <si>
    <t>Nu au fost finalizate lucrările de reparație a conductei, în vederea reclasificării acesteia de la Pn 40 la Pn 50 bar</t>
  </si>
  <si>
    <r>
      <rPr>
        <strike/>
        <sz val="10"/>
        <rFont val="Arial Narrow"/>
        <family val="2"/>
      </rPr>
      <t>iunie</t>
    </r>
    <r>
      <rPr>
        <sz val="10"/>
        <rFont val="Arial Narrow"/>
        <family val="2"/>
      </rPr>
      <t xml:space="preserve">
an gazier 2019-2020</t>
    </r>
  </si>
  <si>
    <t>Nu a fost lansată Tema de proiectare</t>
  </si>
  <si>
    <r>
      <rPr>
        <strike/>
        <sz val="10"/>
        <rFont val="Arial Narrow"/>
        <family val="2"/>
      </rPr>
      <t>iunie - septembrie</t>
    </r>
    <r>
      <rPr>
        <sz val="10"/>
        <rFont val="Arial Narrow"/>
        <family val="2"/>
      </rPr>
      <t xml:space="preserve">
iulie - septembrie</t>
    </r>
  </si>
  <si>
    <t>Conform program oprire SRM</t>
  </si>
  <si>
    <r>
      <rPr>
        <strike/>
        <sz val="10"/>
        <rFont val="Arial Narrow"/>
        <family val="2"/>
      </rPr>
      <t>iunie - septembrie</t>
    </r>
    <r>
      <rPr>
        <sz val="10"/>
        <rFont val="Arial Narrow"/>
        <family val="2"/>
      </rPr>
      <t xml:space="preserve">
august - septembrie</t>
    </r>
  </si>
  <si>
    <t>Conform acord GDSR</t>
  </si>
  <si>
    <t>Conform program DGSR</t>
  </si>
  <si>
    <r>
      <rPr>
        <strike/>
        <sz val="10"/>
        <rFont val="Arial Narrow"/>
        <family val="2"/>
      </rPr>
      <t>ianuarie - mai
aprilie - mai
10 mai - iunie</t>
    </r>
    <r>
      <rPr>
        <sz val="10"/>
        <rFont val="Arial Narrow"/>
        <family val="2"/>
      </rPr>
      <t xml:space="preserve">
august</t>
    </r>
  </si>
  <si>
    <t>Conform acord DGSR</t>
  </si>
  <si>
    <r>
      <rPr>
        <strike/>
        <sz val="10"/>
        <rFont val="Arial Narrow"/>
        <family val="2"/>
      </rPr>
      <t>martie - august</t>
    </r>
    <r>
      <rPr>
        <sz val="10"/>
        <rFont val="Arial Narrow"/>
        <family val="2"/>
      </rPr>
      <t xml:space="preserve">
</t>
    </r>
    <r>
      <rPr>
        <strike/>
        <sz val="10"/>
        <rFont val="Arial Narrow"/>
        <family val="2"/>
      </rPr>
      <t>aprilie - august
10 mai - septembrie</t>
    </r>
    <r>
      <rPr>
        <sz val="10"/>
        <rFont val="Arial Narrow"/>
        <family val="2"/>
      </rPr>
      <t xml:space="preserve">
august - septembrie</t>
    </r>
  </si>
  <si>
    <r>
      <rPr>
        <strike/>
        <sz val="10"/>
        <rFont val="Arial Narrow"/>
        <family val="2"/>
      </rPr>
      <t>aprilie - septembrie</t>
    </r>
    <r>
      <rPr>
        <sz val="10"/>
        <rFont val="Arial Narrow"/>
        <family val="2"/>
      </rPr>
      <t xml:space="preserve">
</t>
    </r>
    <r>
      <rPr>
        <strike/>
        <sz val="10"/>
        <rFont val="Arial Narrow"/>
        <family val="2"/>
      </rPr>
      <t>iunie - septembrie</t>
    </r>
    <r>
      <rPr>
        <sz val="10"/>
        <rFont val="Arial Narrow"/>
        <family val="2"/>
      </rPr>
      <t xml:space="preserve">
august - septembrie</t>
    </r>
  </si>
  <si>
    <r>
      <t xml:space="preserve">aprilie - septembrie
iunie - septembrie
</t>
    </r>
    <r>
      <rPr>
        <sz val="10"/>
        <rFont val="Arial Narrow"/>
        <family val="2"/>
      </rPr>
      <t>august - septembrie</t>
    </r>
  </si>
  <si>
    <r>
      <t>aprilie - septembrie
iunie - septembrie</t>
    </r>
    <r>
      <rPr>
        <sz val="10"/>
        <rFont val="Arial Narrow"/>
        <family val="2"/>
      </rPr>
      <t xml:space="preserve">
august - septembrie</t>
    </r>
  </si>
  <si>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Echotern, Energy Gas Provider, Renovatio, Veolia</t>
  </si>
  <si>
    <t>Engie, Electrica Furnizare, Premier Energy Trading, Premier Energy, Restart Energy, E.On Energie, Petrom Gas, Cez Vânzare, Enel Energie, Gaz Est, Met România, Next Energy, Tinmar, Enel Muntenia, Energy Gas Provider, Alpha Metal, Entrex, Wirom</t>
  </si>
  <si>
    <t>Vaslui</t>
  </si>
  <si>
    <t>SM1256D0</t>
  </si>
  <si>
    <t>SM0521D0</t>
  </si>
  <si>
    <t>Înlocuire contor cu turbină Dn80 în SRM SC FNC Safir Chițcani</t>
  </si>
  <si>
    <t>Înlocuire contor cu pistoane rotative Dn50 în SRM Tudor Vladimirescu</t>
  </si>
  <si>
    <t>Chițcani</t>
  </si>
  <si>
    <t>Tudor Vladimirescu</t>
  </si>
  <si>
    <t>SC FNC Safir Chițcani</t>
  </si>
  <si>
    <t>Tudor Vladimirescu Mănăstire</t>
  </si>
  <si>
    <t>SC Safir SRL</t>
  </si>
  <si>
    <t>3128/10.05.2019</t>
  </si>
  <si>
    <t>3123/10.05.2019</t>
  </si>
  <si>
    <t>SC Safi-Star SRL</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</si>
  <si>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Echotern, Energy Gas Provider, Renovatio, Veolia, Electric Planners, Berg Sistem, Monsson</t>
  </si>
  <si>
    <t>1459/13.05.2019</t>
  </si>
  <si>
    <t>Engie, Electrica Furnizare, Premier Energy Trading, Premier Energy, Restart Energy, Wiee România, E.On Energie, E.On Furnizare, Petrom Gas, Cez Vânzare, Enel Energie, Gas&amp;Power, Gaz Est, Met România, Nova Power, Energy Distribution, CPL Concordia, Hargaz, Prisma Serv, Conef Gaz, Distrigaz Vest, Next Energy, Cis Gaz, Aderro, Tinmar, Enel Muntenia, RWE Supply, Cyeb, Entrex, Petrom, Electric&amp;Gas, Pado Grup, Design Proiect, Eva Energy, Gazmir, SST Grup, Tetarom, Energy Gas Provider, Renovatio, Electric Planners, Monsson, Mihoc Oil, Gaz Vest</t>
  </si>
  <si>
    <t>Eliminare emanații de gaze la robinetul R18 amplasat pe panoul de măsură Dn 500 din SRM Măgurele București</t>
  </si>
  <si>
    <t>3090/13.05.2019</t>
  </si>
  <si>
    <t>Lucrări de mentenanță pe conducta de racord SRM Săsăuș</t>
  </si>
  <si>
    <t>SM0793D0</t>
  </si>
  <si>
    <t>Săsăuș</t>
  </si>
  <si>
    <t>3383//14.05.2019</t>
  </si>
  <si>
    <t>Engie, Electrica Furnizare, Premier Energy Trading, Premier Energy, Restart Energy, Wiee, E.on Energie, E.On Gaz Furnizare, Petrom Gas, Cez Vânzare, Enel Energie, Gas&amp;Power, Gaz Est, Met România, Nova Power, Energy Distribution, CPL Concordia, Hargaz, Prisma Serv, Conef Gaz, Distrigaz Vest, Next Energy, Cis Gaz, Aderro GP, Tinmar, Enel Muntenia, RWE, Cyeb, Entrex, Petrom, Electric&amp;Gas, Pado Group, Design Proiect, Eva Energy, Gazmir, SST Grup, Tetarom, Gas Provider, Renovatio, Electric Planners, Monsson, Mihoc Oil, Gaz Vest</t>
  </si>
  <si>
    <t>4788/21.05.2019</t>
  </si>
  <si>
    <t>SC Linde Gaz București</t>
  </si>
  <si>
    <t>3293/20.05.2019</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</si>
  <si>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Echotern, Energy Gas Provider, Renovatio, Electric Planners, Berg Sistem, Monsson Trading, Veolia Energie</t>
  </si>
  <si>
    <t>Lucrări de mentenanță pe conducta de racord SRM Tălmăcel</t>
  </si>
  <si>
    <t>Tălmăcel</t>
  </si>
  <si>
    <t>Boița</t>
  </si>
  <si>
    <t>SM0735D0</t>
  </si>
  <si>
    <t>SM1160D0</t>
  </si>
  <si>
    <t>SM0736D0</t>
  </si>
  <si>
    <t>Tălmacel</t>
  </si>
  <si>
    <t>Tălmăcel II</t>
  </si>
  <si>
    <t>3540/21.05.2019</t>
  </si>
  <si>
    <t>Lucrări de mentenanță în SRM Tunari</t>
  </si>
  <si>
    <t>3354/22.05.2019</t>
  </si>
  <si>
    <t>Lucrări de mentenanță pe conducta de racord SRM Sebeșul de Sus</t>
  </si>
  <si>
    <t>3595/22.05.2019</t>
  </si>
  <si>
    <t>SC Linde gaz București</t>
  </si>
  <si>
    <t>Relocare conductă 20” Crăciunel - Băcia, Vest III, zona Turdaș</t>
  </si>
  <si>
    <t>SM0296D0</t>
  </si>
  <si>
    <t>Orăștie II</t>
  </si>
  <si>
    <t>4672/17.05.2019</t>
  </si>
  <si>
    <t>1568/27.05.2019</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</si>
  <si>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Romgaz, Cyeb, Entrex, Petrom, Electric&amp;Gas, Eva Energy, Gas Energy Echoterm, Energy Gas Provider, Renovatio, Veolia, Electric Planners, Berg Sistem, Monsson</t>
  </si>
  <si>
    <t>E.on Energie, Electrica Furnizare, Engie, Electric&amp;Gas, Gaz Est, Hargaz, Next Energy, Petrom Gas, Restart Energy, Met România, Nova Power, Tinmar, Enel Energie, Enel Muntenia</t>
  </si>
  <si>
    <t>Orăștie</t>
  </si>
  <si>
    <t>Remediere defect pe conducta 3” racord SRM Lunca Mureș</t>
  </si>
  <si>
    <t>Lunca Mureșului</t>
  </si>
  <si>
    <t>SM0611D0</t>
  </si>
  <si>
    <t>5457/27.05.2019</t>
  </si>
  <si>
    <t>Lucrări de mentenanță pe conducta 16” Bărbuncești - Albești, respectiv conducta 10” racord SRM Buzău.</t>
  </si>
  <si>
    <t>3500/27.05.2019</t>
  </si>
  <si>
    <t>Lucrări de mentenanță în SRM Termo Cuci</t>
  </si>
  <si>
    <t>Cuci</t>
  </si>
  <si>
    <t>SM0873D0</t>
  </si>
  <si>
    <t>CET CUCI (Luduș)</t>
  </si>
  <si>
    <t>Romgaz - SPEE</t>
  </si>
  <si>
    <t>5563/29.05.2019</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</si>
  <si>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Romgaz, Cyeb, Entrex, Petrom, Electric&amp;Gas, Eva Energy, Gas Energy Echoterm, Energy Gas Provider, Renovatio, Electric Planners, Berg Sistem, Veolia, Monsson</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</si>
  <si>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Romgaz, Cyeb, Entrex, Petrom, Electric&amp;Gas, Eva Energy, Gas Energy Echoterm, Energy Gas Provider, Renovatio, Electric Planners, Veolia, Monsson</t>
  </si>
  <si>
    <t>SM0546D2</t>
  </si>
  <si>
    <t>3569/31.05.2019</t>
  </si>
  <si>
    <t>Efectuată (NU a mai fost necesară întreruperea)</t>
  </si>
  <si>
    <t>Distrigaz Vest, Engie, E.On Gaz Furnizare</t>
  </si>
  <si>
    <t>Engie, Restart Energy, E.On Energie, Petrom Gas, CEZ Vânzare, Enel Energie, Gaz Est, MET România, Energy Distribution, Gaz Vest, Distrigaz Vest, Tinmar, Electric&amp;Gas, Energy Gas Provider, RWE Energie, Gas&amp;Power, Premier Energy</t>
  </si>
  <si>
    <t>Engie, Restart Energy, E.On Energie, Petrom Gas, CEZ Vânzare, Enel Energie, Gaz Est, MET România, Energy Distribution, GAZ Vest, Distrigaz Vest, Tinmar, Electric&amp;Gas, Energy Gas Provider, RWE Energie, GAS&amp;Power, Premier Energy</t>
  </si>
  <si>
    <t>Engie, Electrica Furnizare, Premier Energy Trading, Premier Energy, Restart Energy, Wiee, E.On Energie, E.ON Gaz Furnizare, Petrom Gas, CEZ Vânzare, Enel Energie, Gas&amp;Power, Gaz Est, MET România, Nova Power, Energy Distribution, CPL Concordia, Hargaz, Prisma Serv, Conef Gaz, Distrigaz Vest, Next Energy, CIS Gaz, Aderro GP, Tinmar, Enel Muntenia, RWE Supply, Cyeb, Entrex, Petrom, Electric&amp;Gas, Pado Group, Design Proiect, Hermes, Eva Energy, Gazmir, SST Grup, Energy Gas Provider, RWE Energie, ICCO Energ, Delagaz&amp;Energie, Mihoc Oil, Gaz Vest, Top Gas Network</t>
  </si>
  <si>
    <t>Engie, Restart Energy, E.ON Energie, Petrom Gas, CEZ Vânzare, Enel Energie, Gaz Est, Met Romania, Energy Distribution, Gaz Vest, Distrigaz Vest, Tinmar, Electric&amp;Gas, Energy Gas Provider, RWE Energie, Gas&amp;Power, Premier Energy</t>
  </si>
  <si>
    <t>Engie, Electrica Furnizare, Premier Energy Trading, Premier Energy, Restart Energy, Wiee, E.On Energie, Petrom Gas, CEZ Vânzare, Enel Energie, Gas&amp;Power, Gaz Est, MET România, Nova Power, Euro Seven Industry, Oligop, Energy Distribution, Electrocentrale Constanța, Hargaz, Conef Gaz, Megaconstruct, Distrigaz Vest, Electrocentrale București, Next Energy, CIS Gaz, Transenergo, Aderro GP, Tinmar, Enel Muntenia, RWE Supply, Romgaz, Cyeb, Entrex, Petrom, Electric&amp;Gas, Hermes, Eva Energy, Gas Energy Echoterm, Energy Gas Provider, RWE Energie, ICCO Energ, Delagaz, Top Gas Network, Covi Construct</t>
  </si>
  <si>
    <t>Engie, Electrica Furnizare, Premier Energy Trading, Premier Energy, Restart Energy, Wiee, E.On Energie, E.ON Gaz Furnizare, Petrom Gas, CEZ Vânzare, Enel Energie, Gas&amp;Power, Gaz Est, MET România, Nova Power, Energy Distribution, CPL Concordia, Hargaz, Prisma Serv, Conef Gaz, Distrigaz Vest, Next Energy, CIS Gaz, Aderro GP, Tinmar, Enel Muntenia, RWE Supply, Cyeb, Entrex, Petrom, Electric&amp;Gas, Pado Group, Design Proiect, Hermes, Eva Energy, Gazmir, SST Grup, Tetarom, Energy Gas Provider, RWE Energie, ICCO Energ, Delagaz, Mihoc Oil, Gaz Vest, Top Gas Network</t>
  </si>
  <si>
    <t>Engie, Electrica Furnizare, Premier Energy Trading, Premier Energy, Restart Energy, Wiee, E.On Energie, E.ON Gaz Furnizare, Petrom Gas, CEZ Vânzare, Enel Energie, Gas&amp;Power, Gaz Est, MET România, Nova Power, Energy Distribution, CPL Concordia, Hargaz, Prisma Serv, Conef Gaz, Distrigaz Vest, Next Energy, CIS Gaz, Aderro GP, Tinmar, Enel Energie Muntenia, RWE Supply, Cyeb, Entrex, Petrom, Electric&amp;Gas, Pado Group, Design Proiect, Hermes, Eva Energy, Gazmir, SST Grup, Tetarom, Energy Gas Provider, RWE Energie, ICCO Energ, Delagaz, Mihoc Oil, Gaz Vest, Top Gas Network</t>
  </si>
  <si>
    <t>Engie, Electrica Furnizare, Premier Energy Trading, Premier Energy, Restart Energy, Wiee, E.On Energie, E.On Gaz Furnizare, Petrom Gas, CEZ Vânzare, Enel Energie, Gas&amp;Power, Gaz Est, MET România, Nova Power, Energy Distribution, CPL Concordia, Hargaz, Prisma Serv, Conef Gaz, Distrigaz Vest, Next Energy, CIS Gaz, Aderro Gp, Tinmar, Enel Energie Muntenia, RWE Supply, Cyeb, Entrex, Petrom, Electric&amp;Gas, Pado Group, Design Proiect, Hermes, Eva Energy, Gazmir, SST Grup, Tetarom, Energy Gas Provider, RWE Energie, Icco Energ, Delagaz, Mihoc Oil, Gaz Vest, Top Gas Network</t>
  </si>
  <si>
    <t>Engie, Electrica Furnizare, Premier Energy Trading, Premier Energy, Restart Energy, Wiee, E.On Energie, Petrom Gas, CEZ Vânzare, Enel Energie, Gas&amp;Power, Gaz Est, MET România, Nova Power, Euro Seven Industry, Oligop, Energy Distribution, Electrocentrale Constanta, Hargaz, Conef Gaz, Megaconstruct, Distrigaz Vest, Electrocentrale Bucuresti, Next Energy, CIS Gaz, Transenergo, Aderro GP, Tinmar, Enel Muntenia, RWE Supply, Romgaz, Cyeb, Entrex, Petrom, Electric&amp;Gas, Hermes, Eva Energy, Gas Energy Echoterm, Energy Gas Provider, RWE Energie, ICCO Energ, Delagaz, Top Gas Network, Covi Construct</t>
  </si>
  <si>
    <t>Notificări telefonice către UR, conform mail din 22.01.2019 de la dl. Bunea către dl. Cosma</t>
  </si>
  <si>
    <t>Engie, Restart Energy, E.On Energie, Petrom Gas, CEZ Vânzare, Enel Energie, Gaz Est, MET România, Energy Distribution, Gaz Vest, Distrigaz Vest, Tinmar, Electric&amp;Gas, Energy Gas Provider, RWE Energie, GAS&amp;Power, Premier Energy, Enel Energie Muntenia</t>
  </si>
  <si>
    <t>Engie, Electrica Furnizare, Premier Energy Trading, Premier Energy, Restart Energy, WIEE, E.On Energie, Petrom Gas, CEZ Vânzare, Enel Energie, Gas&amp;Power, Gaz Est, MET România, Nova Power, Euro Seven Industry, Oligop, Energy Distribution, Electrocentrale Constanța, Hargaz, Conef Gaz, Megaconstruct, Distrigaz Vest, Electrocentrale București, Next Energy, CIS Gaz, Transenergo, Aderro GP, Tinmar, Enel Energie Muntenia, RWE Supply, Romgaz, Cyeb, Entrex, Petrom, Electric&amp;Gas, Hermes, Eva Energy, Gas Energy Echoterm, Energy Gas Provider, RWE Energie, ICCO Energ, Delagaz, Top Gas Network, Covi Construct</t>
  </si>
  <si>
    <t>Engie, Electrica Furnizare, Premier Energy Trading, Restart Energy, E.On Energie, E.On Gaz Furnizare, Petrom Gas, CEZ Vânzare, Enel Energie, Gas&amp;Power, Gaz Est, MET România, Nova Power, CPL Concordia, Tinmar, Enel Energie Muntenia, Electric&amp;Gas, Energy Gas Provider, RWE Energie, Premier Energy, Aderro GP, Eva Energy</t>
  </si>
  <si>
    <t>Engie, Restart Energy, E.On Energie, Petrom Gas, CEZ Vânzare, Enel Energie, Gaz Est, Met România, Energy Distribution, Gaz Vest, Distrigaz Vest, Tinmar, Electric&amp;Gas, Energy Gas Provider, RWE Energie, Gas&amp;Power, Premier Energy, Enel Energie Muntenia</t>
  </si>
  <si>
    <t>CEZ Vânzare, Distrigaz Vest, Engie, E.On Energie, Electric&amp;Gas, Energy Distribution, Enel Energie, Enel Energie Muntenia, Gas&amp;Power, Gaz Est, Gaz Vest, Met România, Premier Energy, Petrom Gas, Energy Gas Provider, Restart Energy, RWE Energie, Tinmar</t>
  </si>
  <si>
    <r>
      <rPr>
        <strike/>
        <sz val="10"/>
        <rFont val="Arial Narrow"/>
        <family val="2"/>
      </rPr>
      <t>iulie - septembrie</t>
    </r>
    <r>
      <rPr>
        <sz val="10"/>
        <rFont val="Arial Narrow"/>
        <family val="2"/>
      </rPr>
      <t xml:space="preserve">
an gazier 2019-2020</t>
    </r>
  </si>
  <si>
    <r>
      <rPr>
        <strike/>
        <sz val="10"/>
        <rFont val="Arial Narrow"/>
        <family val="2"/>
      </rPr>
      <t xml:space="preserve">iulie - septembrie </t>
    </r>
    <r>
      <rPr>
        <sz val="10"/>
        <rFont val="Arial Narrow"/>
        <family val="2"/>
      </rPr>
      <t xml:space="preserve">
an gazier 2019-2020</t>
    </r>
  </si>
  <si>
    <t>Se află în procedura de atribuire lucrări</t>
  </si>
  <si>
    <r>
      <rPr>
        <strike/>
        <sz val="10"/>
        <rFont val="Arial Narrow"/>
        <family val="2"/>
      </rPr>
      <t>mai - septembrie</t>
    </r>
    <r>
      <rPr>
        <sz val="10"/>
        <rFont val="Arial Narrow"/>
        <family val="2"/>
      </rPr>
      <t xml:space="preserve">
</t>
    </r>
    <r>
      <rPr>
        <strike/>
        <sz val="10"/>
        <rFont val="Arial Narrow"/>
        <family val="2"/>
      </rPr>
      <t>iulie - septembrie</t>
    </r>
    <r>
      <rPr>
        <sz val="10"/>
        <rFont val="Arial Narrow"/>
        <family val="2"/>
      </rPr>
      <t xml:space="preserve">
an gazier 2019-2020</t>
    </r>
  </si>
  <si>
    <r>
      <rPr>
        <strike/>
        <sz val="10"/>
        <rFont val="Arial Narrow"/>
        <family val="2"/>
      </rPr>
      <t>mai - septembrie
iulie - septembrie</t>
    </r>
    <r>
      <rPr>
        <sz val="10"/>
        <rFont val="Arial Narrow"/>
        <family val="2"/>
      </rPr>
      <t xml:space="preserve">
septembrie</t>
    </r>
  </si>
  <si>
    <r>
      <rPr>
        <strike/>
        <sz val="10"/>
        <rFont val="Arial Narrow"/>
        <family val="2"/>
      </rPr>
      <t>mai - septembrie</t>
    </r>
    <r>
      <rPr>
        <sz val="10"/>
        <rFont val="Arial Narrow"/>
        <family val="2"/>
      </rPr>
      <t xml:space="preserve">
</t>
    </r>
    <r>
      <rPr>
        <strike/>
        <sz val="10"/>
        <rFont val="Arial Narrow"/>
        <family val="2"/>
      </rPr>
      <t>iulie - septembrie</t>
    </r>
    <r>
      <rPr>
        <sz val="10"/>
        <rFont val="Arial Narrow"/>
        <family val="2"/>
      </rPr>
      <t xml:space="preserve">
septembrie</t>
    </r>
  </si>
  <si>
    <r>
      <rPr>
        <strike/>
        <sz val="10"/>
        <rFont val="Arial Narrow"/>
        <family val="2"/>
      </rPr>
      <t>mai - septembrie</t>
    </r>
    <r>
      <rPr>
        <sz val="10"/>
        <rFont val="Arial Narrow"/>
        <family val="2"/>
      </rPr>
      <t xml:space="preserve">
</t>
    </r>
    <r>
      <rPr>
        <strike/>
        <sz val="10"/>
        <rFont val="Arial Narrow"/>
        <family val="2"/>
      </rPr>
      <t>iulie - octombrie</t>
    </r>
    <r>
      <rPr>
        <sz val="10"/>
        <rFont val="Arial Narrow"/>
        <family val="2"/>
      </rPr>
      <t xml:space="preserve">
an gazier 2019-2020</t>
    </r>
  </si>
  <si>
    <r>
      <rPr>
        <strike/>
        <sz val="10"/>
        <rFont val="Arial Narrow"/>
        <family val="2"/>
      </rPr>
      <t>mai - septembrie</t>
    </r>
    <r>
      <rPr>
        <sz val="10"/>
        <rFont val="Arial Narrow"/>
        <family val="2"/>
      </rPr>
      <t xml:space="preserve">
</t>
    </r>
    <r>
      <rPr>
        <strike/>
        <sz val="10"/>
        <rFont val="Arial Narrow"/>
        <family val="2"/>
      </rPr>
      <t>iulie - octombrie</t>
    </r>
    <r>
      <rPr>
        <sz val="10"/>
        <rFont val="Arial Narrow"/>
        <family val="2"/>
      </rPr>
      <t xml:space="preserve">
an gazier 2019-2020
</t>
    </r>
  </si>
  <si>
    <r>
      <rPr>
        <strike/>
        <sz val="10"/>
        <rFont val="Arial Narrow"/>
        <family val="2"/>
      </rPr>
      <t>mai - septembrie</t>
    </r>
    <r>
      <rPr>
        <sz val="10"/>
        <rFont val="Arial Narrow"/>
        <family val="2"/>
      </rPr>
      <t xml:space="preserve">
</t>
    </r>
    <r>
      <rPr>
        <strike/>
        <sz val="10"/>
        <rFont val="Arial Narrow"/>
        <family val="2"/>
      </rPr>
      <t>iulie - septembrie</t>
    </r>
    <r>
      <rPr>
        <sz val="10"/>
        <rFont val="Arial Narrow"/>
        <family val="2"/>
      </rPr>
      <t xml:space="preserve">
an gazier 2019-2020
</t>
    </r>
  </si>
  <si>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Echotern, Energy Gas Provider, Renovatio, Veolia, Monsson, Electric Planners</t>
  </si>
  <si>
    <t>Condiționată de începerea și finalizarea lucrării ”Modernizare NT Racova”</t>
  </si>
  <si>
    <t>SRM Senereuș</t>
  </si>
  <si>
    <t>SRM Zagăr</t>
  </si>
  <si>
    <t>4008/06.06.2019</t>
  </si>
  <si>
    <t xml:space="preserve"> </t>
  </si>
  <si>
    <t>5755/03.06.2019</t>
  </si>
  <si>
    <r>
      <rPr>
        <strike/>
        <sz val="10"/>
        <color theme="1"/>
        <rFont val="Arial Narrow"/>
        <family val="2"/>
      </rPr>
      <t>ianuarie-martie</t>
    </r>
    <r>
      <rPr>
        <sz val="10"/>
        <color theme="1"/>
        <rFont val="Arial Narrow"/>
        <family val="2"/>
      </rPr>
      <t xml:space="preserve">
</t>
    </r>
    <r>
      <rPr>
        <sz val="10"/>
        <rFont val="Arial Narrow"/>
        <family val="2"/>
      </rPr>
      <t>iunie</t>
    </r>
  </si>
  <si>
    <t>Înlocuire robinet de intrare DN 50 în SRM Tudor Vladimirescu</t>
  </si>
  <si>
    <t>Engie, Electrica Furnizare, Premier Energy Trading, Premier Energy, Restart Energy, Wiee România, E.On Energie, Petrom Gas, Cez Vânzare, Gas&amp;Power, Gaz Est, Met România, Nova Power, Euro Seven Industry, Oligopol, Energy Distribution, Electrocentrale Constanța, Hargaz, Conef Gaz, Megaconstruct, Distrigaz Vest, Electrocentrale București, Next Energy, Cis Gaz, Transenergo, Aderro, Tinmar, Enel Muntenia, RWE, Romgaz, Cyeb, Entrex, Petrom, Electric&amp;Gas, Eva Energy, Gas Energy Echoterm, Energy Gas Provider, Renovatio, Electric Planners, Enel, Veolia, Monsson</t>
  </si>
  <si>
    <r>
      <rPr>
        <strike/>
        <sz val="10"/>
        <color theme="1"/>
        <rFont val="Arial Narrow"/>
        <family val="2"/>
      </rPr>
      <t>aprilie - iunie</t>
    </r>
    <r>
      <rPr>
        <sz val="10"/>
        <color theme="1"/>
        <rFont val="Arial Narrow"/>
        <family val="2"/>
      </rPr>
      <t xml:space="preserve">
</t>
    </r>
    <r>
      <rPr>
        <strike/>
        <sz val="10"/>
        <color theme="1"/>
        <rFont val="Arial Narrow"/>
        <family val="2"/>
      </rPr>
      <t>mai - iunie</t>
    </r>
    <r>
      <rPr>
        <sz val="10"/>
        <color theme="1"/>
        <rFont val="Arial Narrow"/>
        <family val="2"/>
      </rPr>
      <t xml:space="preserve">
15 iulie - septembrie</t>
    </r>
  </si>
  <si>
    <r>
      <rPr>
        <strike/>
        <sz val="10"/>
        <rFont val="Arial Narrow"/>
        <family val="2"/>
      </rPr>
      <t>martie - aprilie</t>
    </r>
    <r>
      <rPr>
        <sz val="10"/>
        <rFont val="Arial Narrow"/>
        <family val="2"/>
      </rPr>
      <t xml:space="preserve">
iunie - septembrie</t>
    </r>
  </si>
  <si>
    <t>Stadiul actual al lucrării nu permite realizarea cuplării în luna iunie (blocare coloană de foraj)</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</si>
  <si>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Echotern, Energy Gas Provider, Renovatio, Monsson, Electric Planners, Veolia</t>
  </si>
  <si>
    <t>Deviere conductă 12” Copșa Mică - Agârbiciu - Sibiu, zona Hale Depozitare - Logistică</t>
  </si>
  <si>
    <t>Șura Mare</t>
  </si>
  <si>
    <t>SM0742D0</t>
  </si>
  <si>
    <t>4140/12.06.2019</t>
  </si>
  <si>
    <t>Dealul Ocnei</t>
  </si>
  <si>
    <t>SM0722D0</t>
  </si>
  <si>
    <t>Dealu Ocnei</t>
  </si>
  <si>
    <r>
      <rPr>
        <strike/>
        <sz val="10"/>
        <rFont val="Arial Narrow"/>
        <family val="2"/>
      </rPr>
      <t>iunie - septembrie</t>
    </r>
    <r>
      <rPr>
        <sz val="10"/>
        <rFont val="Arial Narrow"/>
        <family val="2"/>
      </rPr>
      <t xml:space="preserve">
</t>
    </r>
    <r>
      <rPr>
        <strike/>
        <sz val="10"/>
        <rFont val="Arial Narrow"/>
        <family val="2"/>
      </rPr>
      <t>august - septembrie</t>
    </r>
    <r>
      <rPr>
        <sz val="10"/>
        <rFont val="Arial Narrow"/>
        <family val="2"/>
      </rPr>
      <t xml:space="preserve">
16 iulie</t>
    </r>
  </si>
  <si>
    <r>
      <rPr>
        <strike/>
        <sz val="10"/>
        <rFont val="Arial Narrow"/>
        <family val="2"/>
      </rPr>
      <t xml:space="preserve">august - septembrie </t>
    </r>
    <r>
      <rPr>
        <sz val="10"/>
        <rFont val="Arial Narrow"/>
        <family val="2"/>
      </rPr>
      <t xml:space="preserve">
an gazier 2019-2020</t>
    </r>
  </si>
  <si>
    <t>Se află în procedura de atribuire contract</t>
  </si>
  <si>
    <t>Eliminare separator lichide în zona Zagăr</t>
  </si>
  <si>
    <t>Engie, Electrica Furnizare, Premier Energy Trading, Premier Energy, Restart Energy, Wiee România, E.On Energie, Petrom Gas, Cez Vânzare, Gas&amp;Power, Gaz Est, Met România, Nova Power, Euro Seven Industry, Oligopol, Energy Distribution, Electrocentrale Constanța, Hargaz, Conef Gaz, Megaconstruct, Distrigaz Vest, Electrocentrale București, Next Energy, Cis Gaz, Transenergo, Aderro, Tinmar, RWE Supply, Romgaz, Cyeb, Entrex, Petrom, Electric&amp;Gas, Eva Energy, Gas Energy Echoterm, Energy Gas Provider, Petrom, Renovatio, Veolia, Monsson, Enel Energie Muntenia, Enel Energie, Electric Planners</t>
  </si>
  <si>
    <t>Remediere defect la R16 în SRM Klara Prod Com Carei IV</t>
  </si>
  <si>
    <t>SC Klara Prod Com Carei IV</t>
  </si>
  <si>
    <t>SM0591D0</t>
  </si>
  <si>
    <t>SC Klara Prod Com</t>
  </si>
  <si>
    <t>6303/18.06.2019</t>
  </si>
  <si>
    <t>Conform PV din 19.06.2019 SRM-ul a fost presurizat până la R14(amonte măsurare), furnizarea gazelor urmând a se relua după delegarea unui reprezentant autorizat din partea PA.</t>
  </si>
  <si>
    <t>Înlocuire capac la robinetul RV49 de pe linia oraș în SRM Slobozia</t>
  </si>
  <si>
    <t>Slobozia</t>
  </si>
  <si>
    <t>SM0172D1</t>
  </si>
  <si>
    <t>Depogaz Ploiești</t>
  </si>
  <si>
    <t>SC Izvorul Rece PS SRL</t>
  </si>
  <si>
    <t>SC Alu Menziken SRL</t>
  </si>
  <si>
    <t>SC Piroux Industrie România SRL</t>
  </si>
  <si>
    <t>SC Piroux România Târgu Jiu</t>
  </si>
  <si>
    <t>Cez Vânzare, CPL Concordia, E.on Energie, E.on Gaz Furnizare, Enel Energie, Energy Distribution, Engie, Gazmir, Met Romania, Premier Energy, RWE Supply, Aderro GP, Cis Gaz, Conef Gaz, Cyeb, Design Proiect, Distrigaz Vest, Electric&amp;Gas, Enel Muntenia, Gas&amp;Power, Energy Gas Provider, Entrex, Eva Energy, Gaz Est, Hargaz, Hermes Energy, Next Energy, Nova Power, Petrom Gas, Petrom, Pado Group, Premier Energy, Prisma Serv, Renovatio, Restart Energy, RWE, SST Grup, Tetarom, Wiee, Tinmar</t>
  </si>
  <si>
    <t>Cez Vânzare, CPL Concordia, E.on Energie, E.on Gaz Furnizare, Electrica Furnizare, Enel Energie, Energy Distribution, Engie, Gazmir, Met Romania, Premier Energy, RWE Supply, Aderro GP, Cis Gaz, Conef Gaz, Cyeb, Design Proiect, Distrigaz Vest, Electric&amp;Gas, Enel Muntenia, Gas&amp;Power, Energy Gas Provider, Entrex, Eva Energy, Gaz Est, Hargaz, Hermes Energy, Next Energy, Nova Power, Petrom Gas, Petrom, Pado Group, Premier Energy, Prisma Serv, Renovatio, Restart Energy, RWE, SST Grup, Tetarom, Wiee, Tinmar</t>
  </si>
  <si>
    <t>Cez Vânzare, CPL Concordia, E.on Energie, E.on Gaz Furnizare, Electrica Furnizare, Enel Energie, Engie, Met Romania, Premier Energy, Electric&amp;Gas, Enel Muntenia, Gas&amp;Power, Energy Gas Provider, Gaz Est, Nova Power, Petrom Gas, Renovatio, Restart Energy, RWE, Tinmar</t>
  </si>
  <si>
    <t>Cez Vânzare, CPL Concordia, E.on Energie, E.on Gaz Furnizare, Enel Energie, Energy Distribution, Engie, Gazmir, Met Romania, Premier Energy, RWE, Aderro GP, Cis Gaz, Conef Gaz, Cyeb, Design Proiect, Distrigaz Vest, Electric&amp;Gas, Enel Muntenia, Gas&amp;Power, Energy Gas Provider, Entrex, Eva Energy, Gaz Est, Hargaz, Next Energy, Nova Power, Petrom Gas, Pado Group, Prisma Serv, Renovatio, Restart Energy, SST Grup, Tetarom, Wiee, Tinmar, Electrica Furnizare, Electric Planners, Premier Energy Trading, Gaz Vest, Mihoc Oil, Monsson</t>
  </si>
  <si>
    <t>Cez Vânzare, E.on Energie, Enel Energie, Energy Distribution, Engie, Met Romania, Distrigaz Vest, Electric&amp;Gas, Energy Gas Provider, Gaz Est, Gaz Vest, Petrom Gas, Renovatio, Restart Energy, Tinmar, Nova Power, Premier Energy, Electrica Furnizare, Enel Muntenia</t>
  </si>
  <si>
    <t>Cez Vânzare, E.on Energie, Electrica Furnizare, Enel Energie, Energy Distribution, Engie, Met Romania, Premier Energy, RWE Supply, Aderro GP, Cis Gaz, Conef Gaz, Cyeb, Distrigaz Vest, Electric&amp;Gas, Enel Muntenia, Gas&amp;Power, Energy Gas Provider, Entrex, Eva Energy, Gaz Est, Hargaz, Next Energy, Nova Power, Petrom Gas, Petrom, Premier Energy Trading, Renovatio, Restart Energy, Wiee, Tinmar, Oligopol, Euro Seven, Electrocentrale Constanța, Megaconstruct, Electrocentrale București, Transenergo, Romgaz, Echoterm, Monsson, Electric Planners</t>
  </si>
  <si>
    <t>Cez Vânzare, E.on Furnizare, Engie, Petrom Gas, Petrom</t>
  </si>
  <si>
    <t>Cez Vânzare, E.on Energie, Enel Energie, Energy Distribution, Engie, Met Romania, Distrigaz Vest, Electric&amp;Gas, Energy Gas Provider, Gaz Est, Gaz Vest, Petrom Gas, Renovatio, Restart Energy, RWE, Tinmar</t>
  </si>
  <si>
    <t>Cez Vânzare, E.on Energie, Enel Energie, Engie, Met Romania, Aderro GP, Enel Muntenia, Entrex Services, Megaconstruct, Petrom Gas, Petrom, Restart Energy, RWE, Tinmar</t>
  </si>
  <si>
    <t>Cez Vânzare, E.on Energie, Electrica Furnizare, Enel Energie, Energy Distribution, Engie, Met Romania, Premier Energy Trading, Aderro GP, Cis Gaz, Conef Gaz, Enel Muntenia, Energy Gas Provider, Eva Energy, Gaz Est, Hermes Energy, Megaconstruct, Next Energy, Nova Power, Petrom Gas, Petrom, Ottogaz, Premier Energy, Restart Energy, RWE, Top Gas Network, WIEE, Tinmar</t>
  </si>
  <si>
    <t>Cez Vânzare, E.on Energie, Enel Energie, Engie, Gazmir, Cis Gaz, Enel Muntenia, Entrex, Nova Power, Petrom Gas, Restart Energy</t>
  </si>
  <si>
    <t>Cez Vânzare, Enel Energie, Engie, Enel Muntenia, Gaz Est, WIEE, Tinmar</t>
  </si>
  <si>
    <t>Cez Vânzare, E.on Energie, Electrica Furnizare, Enel Energie, Energy Distribution, Engie, Met Romania, Premier Energy Trading, Aderro GP, Cis Gaz, Conef Gaz, Enel Muntenia, Energy Gas Provider, Eva Energy, Gaz Est, Megaconstruct, Next Energy, Nova Power, Petrom Gas, Petrom, Ottogaz, Premier Energy, Restart Energy, WIEE, Tinmar, Transenergo, Electric&amp;Gas, Renovatio, Electric Planners</t>
  </si>
  <si>
    <t>Cez Vânzare, E.on Energie, Electrica Furnizare, Enel Energie, Energy Distribution, Engie, Met Romania, Premier Energy Trading, Enel Muntenia, Gas&amp;Power, Megaconstruct, Next Energy, Ottogaz, Renovatio, Restart Energy, WIEE, Tinmar, Monsson, Petrom Gas</t>
  </si>
  <si>
    <t>4016/18.06.2019</t>
  </si>
  <si>
    <t>Engie, Electrica Furnizare, Premier Energy Trading, Premier Energy, Restart Energy, Wiee, E.on Energie, Petrom Gas, Cez Vânzare, Gas&amp;Power, Gaz Est, Met România, Nova Power, Euro Seven Industry, Oligopol, Energy Distribution, Electrocentrale Constanța, Hargaz, Conef Gaz, Megaconstruct, Distrigaz Vest, Electrocentrale București, Next Energy, Cis Gaz, Transenergo, Aderro GP, Tinmar, RWE, Romgaz, Cyeb, Entrex, Petrom, Electric&amp;Gas, Eva Energy, Gas Energy Echoterm, Gas Provider, Renovatio, Electric Planners, Enel Energie Muntenia, Enel Energie, Veolia, Monsson</t>
  </si>
  <si>
    <t>Ghiroda</t>
  </si>
  <si>
    <t>SM0344D0</t>
  </si>
  <si>
    <t>5957/20.06.2019</t>
  </si>
  <si>
    <t>Înlocuire garnitură de etanșare la flanșa amonte a robinetului R1 din cadrul SRM Ghiroda</t>
  </si>
  <si>
    <r>
      <rPr>
        <strike/>
        <sz val="10"/>
        <color theme="1"/>
        <rFont val="Arial Narrow"/>
        <family val="2"/>
      </rPr>
      <t>iulie</t>
    </r>
    <r>
      <rPr>
        <sz val="10"/>
        <color theme="1"/>
        <rFont val="Arial Narrow"/>
        <family val="2"/>
      </rPr>
      <t xml:space="preserve">
an gazier 2019-2020 (octombrie)</t>
    </r>
  </si>
  <si>
    <t xml:space="preserve">Modernizare SRM Chizătău </t>
  </si>
  <si>
    <t>Reparație conductă 20” Borș - Arad, tronson Avram Iancu - Arad 2</t>
  </si>
  <si>
    <t xml:space="preserve">Bihor </t>
  </si>
  <si>
    <t>Chișineu - Criș I</t>
  </si>
  <si>
    <t>SC Maricom Chișineu - Criș III</t>
  </si>
  <si>
    <t>Chișineu - Criș</t>
  </si>
  <si>
    <t>Nădab</t>
  </si>
  <si>
    <t>SM0354D0</t>
  </si>
  <si>
    <t>SM0914D0</t>
  </si>
  <si>
    <t>SM0351D0</t>
  </si>
  <si>
    <t>Curtici</t>
  </si>
  <si>
    <t>SM1107D0</t>
  </si>
  <si>
    <t>Macea</t>
  </si>
  <si>
    <t>Reparație conductă Recaș - Timișoara I, zona Cramele Recaș</t>
  </si>
  <si>
    <t>FGSZ Ltd</t>
  </si>
  <si>
    <t>PM0266</t>
  </si>
  <si>
    <t>Csanadpalota</t>
  </si>
  <si>
    <t>SM1281D0</t>
  </si>
  <si>
    <t>Csanadpalota Export</t>
  </si>
  <si>
    <t>Csanadpalota Import</t>
  </si>
  <si>
    <t>Petrom, Amromco</t>
  </si>
  <si>
    <t>Engie, Electrica Furnizare, Premier Energy Trading, Premier Energy, Restart Energy, Wiee, E.on Energie, E.On Gaz Furnizare, Petrom Gas, Cez Vânzare, Enel Energie, Gas&amp;Power, Gaz Est, Met România, Nova Power, Energy Distribution, CPL Concordia, Hargaz, Prisma Serv, Conef Gaz, Distrigaz Vest, Next Energy, Cis Gaz, Aderro GP, Tinmar, Enel Muntenia, RWE, Cyeb, Entrex, Petrom, Electric&amp;Gas, Pado Group, Design Proiect, Eva Energy, Gazmir, SST Grup, Tetarom, Gas Provider, Renovatio, Electric Planners, Monsson</t>
  </si>
  <si>
    <t>CEZ Vânzare, Distrigaz Vest, Engie, E.On Energie, Electric&amp;Gas, Energy Distribution, Enel Energie, Enel Energie Muntenia, Gaz Est, Gaz Vest, Met România, Petrom Gas, Energy Gas Provider, Restart Energy, Tinmar, Petrom, Renovatio, Electrica Furnizare, Nova Power</t>
  </si>
  <si>
    <t>Met România, Engie Energy Mangement, Engie, Petrom Gas, Petrom</t>
  </si>
  <si>
    <t>MET Austria Energy</t>
  </si>
  <si>
    <t>Interconectare 32" Moșu - Podișor cu 16" Gura Șuții, zona Slobozia Moara și relocare Rv16 cu refulator.</t>
  </si>
  <si>
    <t>Cez Vânzare, E.on Energie, Electrica Furnizare, Enel Energie, Energy Distribution, Engie, Met Romania, Premier Energy Trading, Aderro GP, Cis Gaz, Conef Gaz, Enel Muntenia, Energy Gas Provider, Eva Energy, Gaz Est, Megaconstruct, Next Energy, Nova Power, Petrom Gas, Petrom, Ottogaz, Premier Energy, Restart Energy, WIEE, Tinmar, Transenergo, Renovatio, Electric&amp;Gas, Electric Planners</t>
  </si>
  <si>
    <t>Engie, Restart Energy, E.on Energie, Petrom Gas, Cez Vânzare, Enel Energie, Met Romania, Aderro GP, Enel Muntenia, Megaconstruct, Tinmar, Entrex, Petrom, Electrica Furnizare, Premier Energy Trading, Eva Energy</t>
  </si>
  <si>
    <t>SM0077D4</t>
  </si>
  <si>
    <t>SM0073D0</t>
  </si>
  <si>
    <t>Fieni</t>
  </si>
  <si>
    <t>SC Carmeuse Holding Fieni</t>
  </si>
  <si>
    <t>SC Cota 1000 Moroieni</t>
  </si>
  <si>
    <t>Moroieni</t>
  </si>
  <si>
    <t>SC Carmeuse Holding SRL</t>
  </si>
  <si>
    <t>Engie, Electrica Furnizare, Premier Energy Trading, Premier Energy, Restart Energy, Wiee, E.on Energie, Petrom Gas, Cez Vânzare, Gas&amp;Power, Gaz Est, Met România, Nova Power, Euro Seven Industry, Oligopol, Energy Distribution, Electrocentrale Constanța, Hargaz, Conef Gaz, Megaconstruct, Distrigaz Vest, Electrocentrale București, Next Energy, Cis Gaz, Transenergo, Aderro GP, Tinmar, Enel Energie Muntenia, RWE, Romgaz, Cyeb, Entrex, Petrom, Electric&amp;Gas, Eva Energy, Gas Energy Echoterm, Gas Provider, Renovatio, Electric Planners, Enel Energie, Veolia, Monsson</t>
  </si>
  <si>
    <t>1946/09.07.2019</t>
  </si>
  <si>
    <t>4853/15.07.2019</t>
  </si>
  <si>
    <t>4521/01.07.2019</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</si>
  <si>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Echotern, Energy Gas Provider, Renovatio, Electric Planners, Monsson, Veolia</t>
  </si>
  <si>
    <t xml:space="preserve">aprilie - septembrie
mai - septembrie
</t>
  </si>
  <si>
    <t>4477/08.07.2019</t>
  </si>
  <si>
    <t>Conducta 24” Mașloc - Recaș, etapa I, partea II, zona fond forestier</t>
  </si>
  <si>
    <t xml:space="preserve">Remediere defect pe 20” Sinaia - Fieni, zona Cota 1000 Moroieni </t>
  </si>
  <si>
    <t>Șimand</t>
  </si>
  <si>
    <t>Înlocuire regulator și montare doi robineți aval de sistemul de măsurare în SRM Nădab</t>
  </si>
  <si>
    <t>6894/12.07.2019</t>
  </si>
  <si>
    <t>Engie, Restart Energy, E.on Energie, Petrom Gas, Cez Vânzare, Enel Energie, Gaz Est, Met România, Energy Distribution, Gaz Vest, Distrigaz Vest, Tinmar, Petrom, Electric&amp;Gas, Energy Gas Provider, Renovatio, Enel Energie Muntenia, Electric Furnizare, Nova Power, Premier Energy</t>
  </si>
  <si>
    <r>
      <rPr>
        <strike/>
        <sz val="10"/>
        <color theme="1"/>
        <rFont val="Arial Narrow"/>
        <family val="2"/>
      </rPr>
      <t>aprilie - septembrie</t>
    </r>
    <r>
      <rPr>
        <sz val="10"/>
        <color theme="1"/>
        <rFont val="Arial Narrow"/>
        <family val="2"/>
      </rPr>
      <t xml:space="preserve">
</t>
    </r>
    <r>
      <rPr>
        <strike/>
        <sz val="10"/>
        <color theme="1"/>
        <rFont val="Arial Narrow"/>
        <family val="2"/>
      </rPr>
      <t>iunie - septembrie</t>
    </r>
    <r>
      <rPr>
        <sz val="10"/>
        <color theme="1"/>
        <rFont val="Arial Narrow"/>
        <family val="2"/>
      </rPr>
      <t xml:space="preserve">
</t>
    </r>
    <r>
      <rPr>
        <sz val="10"/>
        <rFont val="Arial Narrow"/>
        <family val="2"/>
      </rPr>
      <t>iulie - octombrie</t>
    </r>
  </si>
  <si>
    <r>
      <rPr>
        <strike/>
        <sz val="10"/>
        <color theme="1"/>
        <rFont val="Arial Narrow"/>
        <family val="2"/>
      </rPr>
      <t>aprilie - septembrie
iunie - septembrie</t>
    </r>
    <r>
      <rPr>
        <sz val="10"/>
        <color theme="1"/>
        <rFont val="Arial Narrow"/>
        <family val="2"/>
      </rPr>
      <t xml:space="preserve">
</t>
    </r>
    <r>
      <rPr>
        <sz val="10"/>
        <rFont val="Arial Narrow"/>
        <family val="2"/>
      </rPr>
      <t>iulie - octombrie</t>
    </r>
  </si>
  <si>
    <t>4978/18.07.2019</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</si>
  <si>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Eva Energy, Gas Energy Echotern, Energy Gas Provider, Renovatio, Monsson, Veolia, Electric Planners</t>
  </si>
  <si>
    <t>2091/29.07.2019</t>
  </si>
  <si>
    <t>E.on Energie, SCAEP Giurgiu, Conef Gaz, Viromet, Engie, Chemgas Holding</t>
  </si>
  <si>
    <t xml:space="preserve">Efectuată </t>
  </si>
  <si>
    <t>Cuplare tronson deviat pe conducta 12” Racord alimentare cu gaze naturale a SRM Craiova Sud, zona Dedeman</t>
  </si>
  <si>
    <t>1775/30.07.2019</t>
  </si>
  <si>
    <t>1764/29.07.2019</t>
  </si>
  <si>
    <t>SM1245D0</t>
  </si>
  <si>
    <t>Albota</t>
  </si>
  <si>
    <t>Înlocuire robineți defecți în cadrul SRM Albota</t>
  </si>
  <si>
    <t>Engie, Electrica Furnizare, Premier Energy Trading, Premier Energy, Restart Energy, Wiee, E.on Energie, Petrom Gas, Cez Vânzare, Enel Energie, Gas&amp;Power, Gaz Est, Met România, Nova Power, Euro Seven Industry, Oligopol, Energy Distribution, Electrocentrale Constanța, Hargaz, Conef Gaz, Megaconstruct, Distrigaz Vest, Electrocentrale București, Next Energy, Cis Gaz, Transenergo, Aderro GP, Tinmar, Enel Energie Muntenia, RWE, Romgaz, Cyeb, Entrex, Petrom, Electric&amp;Gas, Eva Energy, Gas Energy Echoterm, Gas Provider, Renovatio, Electric Planners, Veolia, Monsson</t>
  </si>
  <si>
    <t>206_1</t>
  </si>
  <si>
    <r>
      <rPr>
        <strike/>
        <sz val="10"/>
        <color theme="1"/>
        <rFont val="Arial Narrow"/>
        <family val="2"/>
      </rPr>
      <t>aprilie - septembrie</t>
    </r>
    <r>
      <rPr>
        <sz val="10"/>
        <color theme="1"/>
        <rFont val="Arial Narrow"/>
        <family val="2"/>
      </rPr>
      <t xml:space="preserve">
</t>
    </r>
    <r>
      <rPr>
        <strike/>
        <sz val="10"/>
        <color theme="1"/>
        <rFont val="Arial Narrow"/>
        <family val="2"/>
      </rPr>
      <t>iunie - septembrie</t>
    </r>
    <r>
      <rPr>
        <sz val="10"/>
        <color theme="1"/>
        <rFont val="Arial Narrow"/>
        <family val="2"/>
      </rPr>
      <t xml:space="preserve">
6 septembrie - 30 septembrie</t>
    </r>
  </si>
  <si>
    <r>
      <rPr>
        <strike/>
        <sz val="10"/>
        <rFont val="Arial Narrow"/>
        <family val="2"/>
      </rPr>
      <t>august - septembrie</t>
    </r>
    <r>
      <rPr>
        <sz val="10"/>
        <rFont val="Arial Narrow"/>
        <family val="2"/>
      </rPr>
      <t xml:space="preserve">
an gazier 2019-2020</t>
    </r>
  </si>
  <si>
    <t>În faza de evaluare tehnică și financiară</t>
  </si>
  <si>
    <t>Lucrări de mentenanță pe conducta 4” racord de alimentare SRM Belinț</t>
  </si>
  <si>
    <t>7832/02.08.2019</t>
  </si>
  <si>
    <t>Engie, Electrica Furnizare, Premier Energy Trading, Premier Energy, Restart Energy, Wiee, E.on Energie, E.On Gaz Furnizare, Petrom Gas, Cez Vânzare, Enel Energie, Gas&amp;Power, Gaz Est, Met România, Nova Power, Energy Distribution, CPL Concordia, Hargaz, Prisma Serv, Conef Gaz, Distrigaz Vest, Next Energy, Cis Gaz, Aderro GP, Tinmar, Enel Muntenia, RWE, Cyeb, Entrex, Petrom, Electric&amp;Gas, Pado Group, Design Proiect, Eva Energy, Gazmir, SST Grup, Tetarom, Gas Provider, Renovatio, Electric Planners, Monsson, Gaz Vest, Mihoc Oil</t>
  </si>
  <si>
    <t>Belinț</t>
  </si>
  <si>
    <t>SM0117D0</t>
  </si>
  <si>
    <t>Înlocuire robinet R24 la SRM Florești - Băicoi</t>
  </si>
  <si>
    <t>Florești</t>
  </si>
  <si>
    <t>SM0094D0</t>
  </si>
  <si>
    <t>Florești - Băicoi</t>
  </si>
  <si>
    <t>5218/31.07.2019</t>
  </si>
  <si>
    <t xml:space="preserve">Este necesară încheierea unei Dispoziții de șantier </t>
  </si>
  <si>
    <r>
      <rPr>
        <strike/>
        <sz val="10"/>
        <color theme="1"/>
        <rFont val="Arial Narrow"/>
        <family val="2"/>
      </rPr>
      <t>iulie - septembrie</t>
    </r>
    <r>
      <rPr>
        <sz val="10"/>
        <color theme="1"/>
        <rFont val="Arial Narrow"/>
        <family val="2"/>
      </rPr>
      <t xml:space="preserve">
an gazier 2019-2020
</t>
    </r>
  </si>
  <si>
    <r>
      <rPr>
        <strike/>
        <sz val="10"/>
        <rFont val="Arial Narrow"/>
        <family val="2"/>
      </rPr>
      <t xml:space="preserve">iunie - iulie </t>
    </r>
    <r>
      <rPr>
        <sz val="10"/>
        <rFont val="Arial Narrow"/>
        <family val="2"/>
      </rPr>
      <t xml:space="preserve">
6 septembrie - 30 septembrie</t>
    </r>
  </si>
  <si>
    <t>Înlocuire contor Dn 50 G65 la SRM Vinț de Jos II, în scopul trimiterii la verificare metrologică</t>
  </si>
  <si>
    <t>Vințu de Jos</t>
  </si>
  <si>
    <t>SM0988D0</t>
  </si>
  <si>
    <t>Vințu de Jos II</t>
  </si>
  <si>
    <t>8075/08.08.2019</t>
  </si>
  <si>
    <t>5367/06.08.2019</t>
  </si>
  <si>
    <t>4375/07.08.2019</t>
  </si>
  <si>
    <t>Înlocuire robinet RV8 Dn 150 în SRM SC Rulmenți Bârlad</t>
  </si>
  <si>
    <t>Bârlad</t>
  </si>
  <si>
    <t>SM0978D0</t>
  </si>
  <si>
    <t>SC Rulmenți Bârlad</t>
  </si>
  <si>
    <t>SC Rulmenți SA Bârlad</t>
  </si>
  <si>
    <t>5238/07.08.2019</t>
  </si>
  <si>
    <t>Efectuată Faza I</t>
  </si>
  <si>
    <t>SC SIRD Sânandrei</t>
  </si>
  <si>
    <t>Înlocuire contoare și convertoare de volum în vederea verificării metrologice la SRM SIRD Sânandrei</t>
  </si>
  <si>
    <t>8219/13.08.2019</t>
  </si>
  <si>
    <t>Engie, Restart Energy, E.On Energie, Petrom Gas, CEZ Vânzare, Enel Energie, Gaz Est, MET România, Energy Distribution, Gaz Vest, Distrigaz Vest, Tinmar, Electric&amp;Gas, Energy Gas Provider, Premier Energy, Petrom, Renovatio, Premier Energy Trading, Enel Muntenia, Electrica Furnizare, Nova Power</t>
  </si>
  <si>
    <t>Lucrare pregătitoare în vederea realizării obiectivului de investiții ”Conducta 24” Recaș - Mașloc, etapa I, partea a II-a”</t>
  </si>
  <si>
    <t>8236/13.08.2019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</si>
</sst>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
    <numFmt numFmtId="165" formatCode="0.0%"/>
    <numFmt numFmtId="166" formatCode="0.000"/>
  </numFmts>
  <fonts count="17"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name val="Arial Narrow"/>
      <family val="2"/>
    </font>
    <font>
      <sz val="10"/>
      <color rgb="FFFF0000"/>
      <name val="Arial Narrow"/>
      <family val="2"/>
    </font>
    <font>
      <sz val="11"/>
      <color rgb="FF9C0006"/>
      <name val="Calibri"/>
      <family val="2"/>
      <charset val="238"/>
      <scheme val="minor"/>
    </font>
    <font>
      <sz val="10"/>
      <color rgb="FF000000"/>
      <name val="Arial Narrow"/>
      <family val="2"/>
    </font>
    <font>
      <sz val="10"/>
      <name val="Arial"/>
      <family val="2"/>
      <charset val="238"/>
    </font>
    <font>
      <sz val="8"/>
      <name val="Tahoma"/>
      <family val="2"/>
    </font>
    <font>
      <strike/>
      <sz val="10"/>
      <name val="Arial Narrow"/>
      <family val="2"/>
    </font>
    <font>
      <strike/>
      <sz val="10"/>
      <color theme="1"/>
      <name val="Arial Narrow"/>
      <family val="2"/>
    </font>
  </fonts>
  <fills count="7">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C7CE"/>
      </patternFill>
    </fill>
    <fill>
      <patternFill patternType="solid">
        <fgColor theme="5"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0" fontId="11" fillId="5" borderId="0" applyNumberFormat="0" applyBorder="0" applyAlignment="0" applyProtection="0"/>
    <xf numFmtId="0" fontId="13" fillId="0" borderId="0"/>
    <xf numFmtId="1" fontId="14" fillId="0" borderId="62">
      <alignment vertical="center"/>
    </xf>
  </cellStyleXfs>
  <cellXfs count="845">
    <xf numFmtId="0" fontId="0" fillId="0" borderId="0" xfId="0"/>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19" xfId="0" applyFont="1" applyBorder="1" applyAlignment="1" applyProtection="1">
      <alignment horizontal="center" vertical="center"/>
    </xf>
    <xf numFmtId="0" fontId="1" fillId="0" borderId="8" xfId="0" applyFont="1" applyBorder="1" applyAlignment="1" applyProtection="1">
      <alignment horizontal="center" vertical="center"/>
    </xf>
    <xf numFmtId="1" fontId="1" fillId="0" borderId="0" xfId="0" applyNumberFormat="1" applyFont="1" applyAlignment="1" applyProtection="1">
      <alignment horizontal="center"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0" fontId="1" fillId="0" borderId="14" xfId="0" applyFont="1" applyFill="1" applyBorder="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4" fontId="3" fillId="0" borderId="9" xfId="0" applyNumberFormat="1" applyFont="1" applyBorder="1" applyAlignment="1" applyProtection="1">
      <alignment horizontal="center" vertical="center"/>
    </xf>
    <xf numFmtId="0" fontId="3" fillId="0" borderId="10" xfId="0" applyFont="1" applyBorder="1" applyAlignment="1" applyProtection="1">
      <alignment horizontal="left" vertical="center"/>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0" fontId="1" fillId="0" borderId="0" xfId="0" applyFont="1" applyFill="1" applyAlignment="1" applyProtection="1">
      <alignment horizontal="center" vertical="center"/>
    </xf>
    <xf numFmtId="0" fontId="1" fillId="0" borderId="15"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1" fontId="1" fillId="0" borderId="0" xfId="0" applyNumberFormat="1" applyFont="1" applyBorder="1" applyAlignment="1" applyProtection="1">
      <alignment horizontal="center" vertical="center"/>
    </xf>
    <xf numFmtId="14" fontId="3" fillId="0" borderId="6" xfId="0" applyNumberFormat="1" applyFont="1" applyBorder="1" applyAlignment="1" applyProtection="1">
      <alignment horizontal="center" vertical="center"/>
    </xf>
    <xf numFmtId="0" fontId="3" fillId="0" borderId="8" xfId="0" applyFont="1" applyBorder="1" applyAlignment="1" applyProtection="1">
      <alignment horizontal="left" vertical="center"/>
    </xf>
    <xf numFmtId="0" fontId="3" fillId="0" borderId="0" xfId="0" applyFont="1" applyAlignment="1" applyProtection="1">
      <alignment vertical="center"/>
    </xf>
    <xf numFmtId="0" fontId="3" fillId="2" borderId="7"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3" fillId="2" borderId="27" xfId="0" applyFont="1" applyFill="1" applyBorder="1" applyAlignment="1" applyProtection="1">
      <alignment horizontal="center" vertical="center" wrapText="1"/>
    </xf>
    <xf numFmtId="165" fontId="2" fillId="2" borderId="42" xfId="0" applyNumberFormat="1"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0" fontId="1" fillId="0" borderId="19" xfId="0" applyFont="1" applyFill="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14"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2" fontId="1" fillId="0" borderId="14" xfId="0" applyNumberFormat="1" applyFont="1" applyBorder="1" applyAlignment="1" applyProtection="1">
      <alignment horizontal="center" vertical="center" wrapText="1"/>
    </xf>
    <xf numFmtId="14" fontId="1" fillId="0" borderId="14" xfId="0" applyNumberFormat="1" applyFont="1" applyBorder="1" applyAlignment="1" applyProtection="1">
      <alignment horizontal="center" vertical="center" wrapText="1"/>
    </xf>
    <xf numFmtId="164" fontId="1" fillId="0" borderId="14" xfId="0" applyNumberFormat="1" applyFont="1" applyBorder="1" applyAlignment="1" applyProtection="1">
      <alignment horizontal="center" vertical="center" wrapText="1"/>
    </xf>
    <xf numFmtId="14" fontId="1" fillId="2" borderId="14" xfId="0" applyNumberFormat="1" applyFont="1" applyFill="1" applyBorder="1" applyAlignment="1" applyProtection="1">
      <alignment horizontal="center" vertical="center" wrapText="1"/>
    </xf>
    <xf numFmtId="164" fontId="1" fillId="2" borderId="14"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1" xfId="0" applyFont="1" applyFill="1" applyBorder="1" applyAlignment="1" applyProtection="1">
      <alignment horizontal="center" vertical="center"/>
    </xf>
    <xf numFmtId="0" fontId="1" fillId="0" borderId="7" xfId="0" applyFont="1" applyBorder="1" applyAlignment="1" applyProtection="1">
      <alignment horizontal="left" vertical="center" wrapText="1"/>
    </xf>
    <xf numFmtId="0" fontId="1" fillId="0" borderId="7" xfId="0" applyFont="1" applyBorder="1" applyAlignment="1" applyProtection="1">
      <alignment horizontal="center" vertical="center" wrapText="1"/>
    </xf>
    <xf numFmtId="0" fontId="1" fillId="0" borderId="7" xfId="0" applyFont="1" applyFill="1" applyBorder="1" applyAlignment="1" applyProtection="1">
      <alignment horizontal="center" vertical="center"/>
    </xf>
    <xf numFmtId="0" fontId="1" fillId="0" borderId="27" xfId="0" applyFont="1" applyBorder="1" applyAlignment="1" applyProtection="1">
      <alignment horizontal="left" vertical="center" wrapText="1"/>
    </xf>
    <xf numFmtId="0" fontId="1" fillId="0" borderId="27" xfId="0" applyFont="1" applyBorder="1" applyAlignment="1" applyProtection="1">
      <alignment horizontal="center" vertical="center" wrapText="1"/>
    </xf>
    <xf numFmtId="2" fontId="1" fillId="0" borderId="27" xfId="0" applyNumberFormat="1" applyFont="1" applyBorder="1" applyAlignment="1" applyProtection="1">
      <alignment horizontal="center" vertical="center" wrapText="1"/>
    </xf>
    <xf numFmtId="14" fontId="1" fillId="0" borderId="27" xfId="0" applyNumberFormat="1" applyFont="1" applyBorder="1" applyAlignment="1" applyProtection="1">
      <alignment horizontal="center" vertical="center" wrapText="1"/>
    </xf>
    <xf numFmtId="164" fontId="1" fillId="0" borderId="27" xfId="0" applyNumberFormat="1" applyFont="1" applyBorder="1" applyAlignment="1" applyProtection="1">
      <alignment horizontal="center" vertical="center" wrapText="1"/>
    </xf>
    <xf numFmtId="14" fontId="1" fillId="2" borderId="27" xfId="0" applyNumberFormat="1" applyFont="1" applyFill="1" applyBorder="1" applyAlignment="1" applyProtection="1">
      <alignment horizontal="center" vertical="center" wrapText="1"/>
    </xf>
    <xf numFmtId="164" fontId="1" fillId="2" borderId="27" xfId="0" applyNumberFormat="1"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4" fontId="3" fillId="0" borderId="9" xfId="0" applyNumberFormat="1" applyFont="1" applyBorder="1" applyAlignment="1" applyProtection="1">
      <alignment horizontal="center" vertical="center" wrapText="1"/>
    </xf>
    <xf numFmtId="0" fontId="3" fillId="0" borderId="10"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14" fontId="3" fillId="0" borderId="11" xfId="0" applyNumberFormat="1" applyFont="1" applyBorder="1" applyAlignment="1" applyProtection="1">
      <alignment horizontal="center" vertical="center" wrapText="1"/>
    </xf>
    <xf numFmtId="0" fontId="3" fillId="0" borderId="13" xfId="0" applyFont="1" applyBorder="1" applyAlignment="1" applyProtection="1">
      <alignment horizontal="left" vertical="center" wrapText="1"/>
    </xf>
    <xf numFmtId="0" fontId="2" fillId="2" borderId="8" xfId="0" applyFont="1" applyFill="1" applyBorder="1" applyAlignment="1" applyProtection="1">
      <alignment horizontal="center" vertical="center" wrapText="1"/>
    </xf>
    <xf numFmtId="0" fontId="1" fillId="0" borderId="37"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12" xfId="0" applyFont="1" applyFill="1" applyBorder="1" applyAlignment="1" applyProtection="1">
      <alignment horizontal="center" vertical="center" wrapText="1"/>
    </xf>
    <xf numFmtId="165" fontId="2" fillId="2" borderId="13" xfId="0" applyNumberFormat="1" applyFont="1" applyFill="1" applyBorder="1" applyAlignment="1" applyProtection="1">
      <alignment horizontal="center" vertical="center" wrapText="1"/>
    </xf>
    <xf numFmtId="0" fontId="1" fillId="0" borderId="40" xfId="0" applyFont="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2" fontId="1" fillId="0" borderId="7" xfId="0" applyNumberFormat="1" applyFont="1" applyBorder="1" applyAlignment="1" applyProtection="1">
      <alignment horizontal="center" vertical="center" wrapText="1"/>
    </xf>
    <xf numFmtId="14" fontId="1" fillId="0" borderId="7" xfId="0" applyNumberFormat="1" applyFont="1" applyBorder="1" applyAlignment="1" applyProtection="1">
      <alignment horizontal="center" vertical="center" wrapText="1"/>
    </xf>
    <xf numFmtId="164" fontId="1" fillId="0" borderId="7" xfId="0" applyNumberFormat="1" applyFont="1" applyBorder="1" applyAlignment="1" applyProtection="1">
      <alignment horizontal="center" vertical="center" wrapText="1"/>
    </xf>
    <xf numFmtId="14" fontId="9" fillId="4" borderId="7" xfId="0" applyNumberFormat="1" applyFont="1" applyFill="1" applyBorder="1" applyAlignment="1" applyProtection="1">
      <alignment horizontal="center" vertical="center" wrapText="1"/>
    </xf>
    <xf numFmtId="164" fontId="9" fillId="4" borderId="7" xfId="0" applyNumberFormat="1" applyFont="1" applyFill="1" applyBorder="1" applyAlignment="1" applyProtection="1">
      <alignment horizontal="center" vertical="center" wrapText="1"/>
    </xf>
    <xf numFmtId="14" fontId="1" fillId="2" borderId="7" xfId="0" applyNumberFormat="1" applyFont="1" applyFill="1" applyBorder="1" applyAlignment="1" applyProtection="1">
      <alignment horizontal="center" vertical="center" wrapText="1"/>
    </xf>
    <xf numFmtId="164" fontId="1" fillId="2" borderId="7" xfId="0" applyNumberFormat="1" applyFont="1" applyFill="1" applyBorder="1" applyAlignment="1" applyProtection="1">
      <alignment horizontal="center" vertical="center" wrapText="1"/>
    </xf>
    <xf numFmtId="2" fontId="1" fillId="0" borderId="1" xfId="0" applyNumberFormat="1" applyFont="1" applyBorder="1" applyAlignment="1" applyProtection="1">
      <alignment horizontal="center" vertical="center" wrapText="1"/>
    </xf>
    <xf numFmtId="14" fontId="1" fillId="0" borderId="1"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14" fontId="1" fillId="2" borderId="1" xfId="0" applyNumberFormat="1"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4" fontId="1" fillId="2" borderId="12" xfId="0" applyNumberFormat="1" applyFont="1" applyFill="1" applyBorder="1" applyAlignment="1" applyProtection="1">
      <alignment horizontal="center" vertical="center" wrapText="1"/>
    </xf>
    <xf numFmtId="164" fontId="1" fillId="2" borderId="12" xfId="0" applyNumberFormat="1" applyFont="1" applyFill="1" applyBorder="1" applyAlignment="1" applyProtection="1">
      <alignment horizontal="center" vertical="center" wrapText="1"/>
    </xf>
    <xf numFmtId="1" fontId="1" fillId="0" borderId="0" xfId="0" applyNumberFormat="1" applyFont="1" applyFill="1" applyAlignment="1" applyProtection="1">
      <alignment horizontal="center" vertical="center"/>
    </xf>
    <xf numFmtId="2" fontId="1" fillId="0" borderId="0" xfId="0" applyNumberFormat="1" applyFont="1" applyFill="1" applyAlignment="1" applyProtection="1">
      <alignment horizontal="center" vertical="center"/>
    </xf>
    <xf numFmtId="2" fontId="3" fillId="0" borderId="0" xfId="0" applyNumberFormat="1" applyFont="1" applyFill="1" applyAlignment="1" applyProtection="1">
      <alignment vertical="center"/>
    </xf>
    <xf numFmtId="0" fontId="1" fillId="3" borderId="9"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2" fontId="1" fillId="0" borderId="6" xfId="0" applyNumberFormat="1" applyFont="1" applyFill="1" applyBorder="1" applyAlignment="1" applyProtection="1">
      <alignment horizontal="center" vertical="center"/>
    </xf>
    <xf numFmtId="0" fontId="1" fillId="3" borderId="47"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2" fontId="1" fillId="0" borderId="17" xfId="0" applyNumberFormat="1" applyFont="1" applyFill="1" applyBorder="1" applyAlignment="1" applyProtection="1">
      <alignment horizontal="center" vertical="center"/>
    </xf>
    <xf numFmtId="0" fontId="1" fillId="0" borderId="15" xfId="0" applyFont="1" applyBorder="1" applyAlignment="1" applyProtection="1">
      <alignment horizontal="center" vertical="center" wrapText="1"/>
    </xf>
    <xf numFmtId="0" fontId="1" fillId="0" borderId="15" xfId="0" applyFont="1" applyBorder="1" applyAlignment="1" applyProtection="1">
      <alignment horizontal="left" vertical="center" wrapText="1"/>
    </xf>
    <xf numFmtId="2" fontId="1" fillId="0" borderId="15" xfId="0" applyNumberFormat="1" applyFont="1" applyBorder="1" applyAlignment="1" applyProtection="1">
      <alignment horizontal="center" vertical="center" wrapText="1"/>
    </xf>
    <xf numFmtId="14" fontId="1" fillId="0" borderId="15" xfId="0" applyNumberFormat="1" applyFont="1" applyBorder="1" applyAlignment="1" applyProtection="1">
      <alignment horizontal="center" vertical="center" wrapText="1"/>
    </xf>
    <xf numFmtId="164" fontId="1" fillId="0" borderId="15" xfId="0" applyNumberFormat="1" applyFont="1" applyBorder="1" applyAlignment="1" applyProtection="1">
      <alignment horizontal="center" vertical="center" wrapText="1"/>
    </xf>
    <xf numFmtId="14" fontId="1" fillId="2" borderId="15" xfId="0" applyNumberFormat="1" applyFont="1" applyFill="1" applyBorder="1" applyAlignment="1" applyProtection="1">
      <alignment horizontal="center" vertical="center" wrapText="1"/>
    </xf>
    <xf numFmtId="164" fontId="1" fillId="2" borderId="15" xfId="0" applyNumberFormat="1" applyFont="1" applyFill="1" applyBorder="1" applyAlignment="1" applyProtection="1">
      <alignment horizontal="center" vertical="center" wrapText="1"/>
    </xf>
    <xf numFmtId="0" fontId="1" fillId="0" borderId="51" xfId="0" applyFont="1" applyFill="1" applyBorder="1" applyAlignment="1" applyProtection="1">
      <alignment horizontal="center" vertical="center"/>
    </xf>
    <xf numFmtId="0" fontId="1" fillId="0" borderId="53" xfId="0" applyFont="1" applyBorder="1" applyAlignment="1" applyProtection="1">
      <alignment horizontal="center" vertical="center" wrapText="1"/>
    </xf>
    <xf numFmtId="0" fontId="1" fillId="0" borderId="53" xfId="0" applyFont="1" applyBorder="1" applyAlignment="1" applyProtection="1">
      <alignment horizontal="left" vertical="center" wrapText="1"/>
    </xf>
    <xf numFmtId="2" fontId="1" fillId="0" borderId="53" xfId="0" applyNumberFormat="1" applyFont="1" applyBorder="1" applyAlignment="1" applyProtection="1">
      <alignment horizontal="center" vertical="center" wrapText="1"/>
    </xf>
    <xf numFmtId="14" fontId="1" fillId="0" borderId="53" xfId="0" applyNumberFormat="1" applyFont="1" applyBorder="1" applyAlignment="1" applyProtection="1">
      <alignment horizontal="center" vertical="center" wrapText="1"/>
    </xf>
    <xf numFmtId="164" fontId="1" fillId="0" borderId="53" xfId="0" applyNumberFormat="1" applyFont="1" applyBorder="1" applyAlignment="1" applyProtection="1">
      <alignment horizontal="center" vertical="center" wrapText="1"/>
    </xf>
    <xf numFmtId="14" fontId="1" fillId="2" borderId="53" xfId="0" applyNumberFormat="1" applyFont="1" applyFill="1" applyBorder="1" applyAlignment="1" applyProtection="1">
      <alignment horizontal="center" vertical="center" wrapText="1"/>
    </xf>
    <xf numFmtId="164" fontId="1" fillId="2" borderId="53" xfId="0" applyNumberFormat="1" applyFont="1" applyFill="1" applyBorder="1" applyAlignment="1" applyProtection="1">
      <alignment horizontal="center" vertical="center" wrapText="1"/>
    </xf>
    <xf numFmtId="0" fontId="1" fillId="0" borderId="53" xfId="0" applyFont="1" applyFill="1" applyBorder="1" applyAlignment="1" applyProtection="1">
      <alignment horizontal="center" vertical="center"/>
    </xf>
    <xf numFmtId="2" fontId="1" fillId="0" borderId="12" xfId="0" applyNumberFormat="1"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2" fontId="1" fillId="0" borderId="53" xfId="0" applyNumberFormat="1" applyFont="1" applyFill="1" applyBorder="1" applyAlignment="1" applyProtection="1">
      <alignment horizontal="center" vertical="center" wrapText="1"/>
    </xf>
    <xf numFmtId="0" fontId="1" fillId="0" borderId="53" xfId="0" applyFont="1" applyFill="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6" xfId="0" applyFont="1" applyBorder="1" applyAlignment="1" applyProtection="1">
      <alignment horizontal="left" vertical="center" wrapText="1"/>
    </xf>
    <xf numFmtId="2" fontId="1" fillId="0" borderId="16" xfId="0" applyNumberFormat="1" applyFont="1" applyBorder="1" applyAlignment="1" applyProtection="1">
      <alignment horizontal="center" vertical="center" wrapText="1"/>
    </xf>
    <xf numFmtId="14" fontId="1" fillId="0" borderId="16" xfId="0" applyNumberFormat="1" applyFont="1" applyBorder="1" applyAlignment="1" applyProtection="1">
      <alignment horizontal="center" vertical="center" wrapText="1"/>
    </xf>
    <xf numFmtId="164" fontId="1" fillId="0" borderId="16" xfId="0" applyNumberFormat="1" applyFont="1" applyBorder="1" applyAlignment="1" applyProtection="1">
      <alignment horizontal="center" vertical="center" wrapText="1"/>
    </xf>
    <xf numFmtId="0" fontId="1" fillId="0" borderId="16" xfId="0" applyFont="1" applyFill="1" applyBorder="1" applyAlignment="1" applyProtection="1">
      <alignment horizontal="center" vertical="center"/>
    </xf>
    <xf numFmtId="0" fontId="1" fillId="0" borderId="55" xfId="0" applyFont="1" applyBorder="1" applyAlignment="1" applyProtection="1">
      <alignment horizontal="center" vertical="center" wrapText="1"/>
    </xf>
    <xf numFmtId="14" fontId="1" fillId="2" borderId="46" xfId="0" applyNumberFormat="1" applyFont="1" applyFill="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57" xfId="0" applyFont="1" applyBorder="1" applyAlignment="1" applyProtection="1">
      <alignment horizontal="center" vertical="center" wrapText="1"/>
    </xf>
    <xf numFmtId="14" fontId="1" fillId="2" borderId="23"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1" fillId="0" borderId="60" xfId="0" applyFont="1" applyBorder="1" applyAlignment="1" applyProtection="1">
      <alignment horizontal="center" vertical="center" wrapText="1"/>
    </xf>
    <xf numFmtId="2" fontId="1" fillId="0" borderId="27" xfId="0" applyNumberFormat="1" applyFont="1" applyFill="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 fillId="0" borderId="7" xfId="0" applyFont="1" applyFill="1" applyBorder="1" applyAlignment="1" applyProtection="1">
      <alignment vertical="center" wrapText="1"/>
    </xf>
    <xf numFmtId="2" fontId="1" fillId="0" borderId="7" xfId="0" applyNumberFormat="1"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12" fillId="0" borderId="27" xfId="0" applyFont="1" applyFill="1" applyBorder="1" applyAlignment="1" applyProtection="1">
      <alignment horizontal="center" vertical="center" wrapText="1"/>
    </xf>
    <xf numFmtId="0" fontId="1" fillId="0" borderId="27" xfId="0" applyFont="1" applyFill="1" applyBorder="1" applyAlignment="1" applyProtection="1">
      <alignment vertical="center" wrapText="1"/>
    </xf>
    <xf numFmtId="0" fontId="1" fillId="0" borderId="7" xfId="0" applyFont="1" applyFill="1" applyBorder="1" applyAlignment="1" applyProtection="1">
      <alignment horizontal="left" vertical="center" wrapText="1"/>
    </xf>
    <xf numFmtId="0" fontId="1" fillId="0" borderId="9" xfId="0" applyFont="1" applyFill="1" applyBorder="1" applyAlignment="1" applyProtection="1">
      <alignment horizontal="center" vertical="center" wrapText="1"/>
    </xf>
    <xf numFmtId="0" fontId="1" fillId="0" borderId="1" xfId="0" quotePrefix="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 fillId="0" borderId="27" xfId="0" applyFont="1" applyFill="1" applyBorder="1" applyAlignment="1" applyProtection="1">
      <alignment horizontal="left" vertical="center" wrapText="1"/>
    </xf>
    <xf numFmtId="0" fontId="9" fillId="0" borderId="7" xfId="0" applyFont="1" applyFill="1" applyBorder="1" applyAlignment="1" applyProtection="1">
      <alignment horizontal="center" vertical="center" wrapText="1"/>
    </xf>
    <xf numFmtId="0" fontId="9" fillId="0" borderId="7" xfId="0" applyFont="1" applyFill="1" applyBorder="1" applyAlignment="1" applyProtection="1">
      <alignment horizontal="left" vertical="center" wrapText="1"/>
    </xf>
    <xf numFmtId="2" fontId="9" fillId="0" borderId="7" xfId="0" applyNumberFormat="1" applyFont="1" applyFill="1" applyBorder="1" applyAlignment="1" applyProtection="1">
      <alignment horizontal="center" vertical="center" wrapText="1"/>
    </xf>
    <xf numFmtId="0" fontId="9" fillId="0" borderId="1" xfId="0" quotePrefix="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2" fontId="9" fillId="0" borderId="1" xfId="0" applyNumberFormat="1"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9" fillId="0" borderId="27" xfId="0" applyFont="1" applyFill="1" applyBorder="1" applyAlignment="1" applyProtection="1">
      <alignment horizontal="left" vertical="center" wrapText="1"/>
    </xf>
    <xf numFmtId="2" fontId="9" fillId="0" borderId="27" xfId="0" applyNumberFormat="1"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2" xfId="0" applyFont="1" applyFill="1" applyBorder="1" applyAlignment="1" applyProtection="1">
      <alignment horizontal="left" vertical="center" wrapText="1"/>
    </xf>
    <xf numFmtId="2" fontId="9" fillId="0" borderId="12" xfId="0" applyNumberFormat="1"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 fillId="0" borderId="14" xfId="0" applyFont="1" applyFill="1" applyBorder="1" applyAlignment="1" applyProtection="1">
      <alignment horizontal="left" vertical="center" wrapText="1"/>
    </xf>
    <xf numFmtId="0" fontId="9" fillId="0" borderId="14" xfId="0" applyFont="1" applyFill="1" applyBorder="1" applyAlignment="1" applyProtection="1">
      <alignment horizontal="center" vertical="center" wrapText="1"/>
    </xf>
    <xf numFmtId="2" fontId="9" fillId="0" borderId="14" xfId="0" applyNumberFormat="1" applyFont="1" applyFill="1" applyBorder="1" applyAlignment="1" applyProtection="1">
      <alignment horizontal="center" vertical="center" wrapText="1"/>
    </xf>
    <xf numFmtId="0" fontId="1" fillId="0" borderId="12" xfId="0" applyFont="1" applyFill="1" applyBorder="1" applyAlignment="1" applyProtection="1">
      <alignment horizontal="left" vertical="center" wrapText="1"/>
    </xf>
    <xf numFmtId="0" fontId="9" fillId="0" borderId="7" xfId="1" applyFont="1" applyFill="1" applyBorder="1" applyAlignment="1" applyProtection="1">
      <alignment horizontal="center" vertical="center" wrapText="1"/>
    </xf>
    <xf numFmtId="166" fontId="9" fillId="0" borderId="7" xfId="0" applyNumberFormat="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166" fontId="9" fillId="0" borderId="12" xfId="0" applyNumberFormat="1" applyFont="1" applyFill="1" applyBorder="1" applyAlignment="1" applyProtection="1">
      <alignment horizontal="center" vertical="center" wrapText="1"/>
    </xf>
    <xf numFmtId="0" fontId="9" fillId="0" borderId="53" xfId="0" applyFont="1" applyFill="1" applyBorder="1" applyAlignment="1" applyProtection="1">
      <alignment horizontal="left" vertical="center" wrapText="1"/>
    </xf>
    <xf numFmtId="0" fontId="1" fillId="0" borderId="53" xfId="1" applyFont="1" applyFill="1" applyBorder="1" applyAlignment="1" applyProtection="1">
      <alignment horizontal="center" vertical="center" wrapText="1"/>
    </xf>
    <xf numFmtId="0" fontId="9" fillId="0" borderId="53"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166" fontId="9" fillId="0" borderId="27" xfId="0" applyNumberFormat="1" applyFont="1" applyFill="1" applyBorder="1" applyAlignment="1" applyProtection="1">
      <alignment horizontal="center" vertical="center" wrapText="1"/>
    </xf>
    <xf numFmtId="0" fontId="9" fillId="0" borderId="27"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1" fillId="0" borderId="1" xfId="2" applyFont="1" applyFill="1" applyBorder="1" applyAlignment="1" applyProtection="1">
      <alignment horizontal="left" vertical="center" wrapText="1"/>
    </xf>
    <xf numFmtId="0" fontId="9" fillId="0" borderId="1" xfId="1" applyFont="1" applyFill="1" applyBorder="1" applyAlignment="1" applyProtection="1">
      <alignment horizontal="center" vertical="center" wrapText="1"/>
    </xf>
    <xf numFmtId="166" fontId="9" fillId="0" borderId="1" xfId="0" applyNumberFormat="1" applyFont="1" applyFill="1" applyBorder="1" applyAlignment="1" applyProtection="1">
      <alignment horizontal="center" vertical="center" wrapText="1"/>
    </xf>
    <xf numFmtId="0" fontId="1" fillId="0" borderId="27" xfId="2" applyFont="1" applyFill="1" applyBorder="1" applyAlignment="1" applyProtection="1">
      <alignment horizontal="left" vertical="center" wrapText="1"/>
    </xf>
    <xf numFmtId="0" fontId="9" fillId="0" borderId="27" xfId="1"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wrapText="1"/>
    </xf>
    <xf numFmtId="3" fontId="9" fillId="0" borderId="53" xfId="0" applyNumberFormat="1" applyFont="1" applyFill="1" applyBorder="1" applyAlignment="1" applyProtection="1">
      <alignment horizontal="left" vertical="center" wrapText="1"/>
    </xf>
    <xf numFmtId="0" fontId="9" fillId="0" borderId="53" xfId="1" applyFont="1" applyFill="1" applyBorder="1" applyAlignment="1" applyProtection="1">
      <alignment horizontal="center" vertical="center" wrapText="1"/>
    </xf>
    <xf numFmtId="166" fontId="9" fillId="0" borderId="53" xfId="0" applyNumberFormat="1" applyFont="1" applyFill="1" applyBorder="1" applyAlignment="1" applyProtection="1">
      <alignment horizontal="center" vertical="center" wrapText="1"/>
    </xf>
    <xf numFmtId="2" fontId="9" fillId="0" borderId="53" xfId="0" applyNumberFormat="1"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0" borderId="12" xfId="0" applyFont="1" applyFill="1" applyBorder="1" applyAlignment="1" applyProtection="1">
      <alignment vertical="center" wrapText="1"/>
    </xf>
    <xf numFmtId="2" fontId="1" fillId="0" borderId="14" xfId="0" applyNumberFormat="1" applyFont="1" applyFill="1" applyBorder="1" applyAlignment="1" applyProtection="1">
      <alignment horizontal="center" vertical="center" wrapText="1"/>
    </xf>
    <xf numFmtId="0" fontId="12" fillId="0" borderId="7"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12" fillId="0" borderId="27" xfId="0" applyFont="1" applyFill="1" applyBorder="1" applyAlignment="1" applyProtection="1">
      <alignment vertical="center" wrapText="1"/>
    </xf>
    <xf numFmtId="0" fontId="12" fillId="0" borderId="12" xfId="0" applyFont="1" applyFill="1" applyBorder="1" applyAlignment="1" applyProtection="1">
      <alignment vertical="center" wrapText="1"/>
    </xf>
    <xf numFmtId="1" fontId="9" fillId="0" borderId="14" xfId="3" applyFont="1" applyFill="1" applyBorder="1" applyAlignment="1" applyProtection="1">
      <alignment horizontal="left" vertical="center" wrapText="1"/>
    </xf>
    <xf numFmtId="0" fontId="9" fillId="0" borderId="12" xfId="0" applyFont="1" applyFill="1" applyBorder="1" applyAlignment="1" applyProtection="1">
      <alignment vertical="center" wrapText="1"/>
    </xf>
    <xf numFmtId="0" fontId="1" fillId="0" borderId="19" xfId="0" applyFont="1" applyBorder="1" applyAlignment="1" applyProtection="1">
      <alignment horizontal="center" vertical="center" wrapText="1"/>
    </xf>
    <xf numFmtId="0" fontId="1" fillId="0" borderId="42"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14" fontId="1" fillId="2" borderId="3" xfId="0" applyNumberFormat="1" applyFont="1" applyFill="1" applyBorder="1" applyAlignment="1" applyProtection="1">
      <alignment horizontal="center" vertical="center" wrapText="1"/>
    </xf>
    <xf numFmtId="14" fontId="1" fillId="2" borderId="45"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4" fontId="1" fillId="0" borderId="7"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4" fontId="1" fillId="0" borderId="12" xfId="0" applyNumberFormat="1" applyFont="1" applyFill="1" applyBorder="1" applyAlignment="1" applyProtection="1">
      <alignment horizontal="center" vertical="center"/>
    </xf>
    <xf numFmtId="164" fontId="1" fillId="0" borderId="12" xfId="0" applyNumberFormat="1" applyFont="1" applyFill="1" applyBorder="1" applyAlignment="1" applyProtection="1">
      <alignment horizontal="center" vertical="center"/>
    </xf>
    <xf numFmtId="0" fontId="9" fillId="0" borderId="60"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1" fillId="0" borderId="61" xfId="0" applyFont="1" applyBorder="1" applyAlignment="1" applyProtection="1">
      <alignment horizontal="center" vertical="center"/>
    </xf>
    <xf numFmtId="14" fontId="1" fillId="0" borderId="27" xfId="0" applyNumberFormat="1" applyFont="1" applyFill="1" applyBorder="1" applyAlignment="1" applyProtection="1">
      <alignment horizontal="center" vertical="center"/>
    </xf>
    <xf numFmtId="164" fontId="1" fillId="0" borderId="27"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1" fillId="0" borderId="64" xfId="0" applyFont="1" applyBorder="1" applyAlignment="1" applyProtection="1">
      <alignment horizontal="center" vertical="center"/>
    </xf>
    <xf numFmtId="14" fontId="1" fillId="0" borderId="53" xfId="0" applyNumberFormat="1" applyFont="1" applyFill="1" applyBorder="1" applyAlignment="1" applyProtection="1">
      <alignment horizontal="center" vertical="center"/>
    </xf>
    <xf numFmtId="164" fontId="1" fillId="0" borderId="53" xfId="0" applyNumberFormat="1" applyFont="1" applyFill="1" applyBorder="1" applyAlignment="1" applyProtection="1">
      <alignment horizontal="center" vertical="center"/>
    </xf>
    <xf numFmtId="0" fontId="1" fillId="0" borderId="56" xfId="0" applyFont="1" applyBorder="1" applyAlignment="1" applyProtection="1">
      <alignment horizontal="center" vertical="center"/>
    </xf>
    <xf numFmtId="14" fontId="1" fillId="0" borderId="14" xfId="0" applyNumberFormat="1" applyFont="1" applyFill="1" applyBorder="1" applyAlignment="1" applyProtection="1">
      <alignment horizontal="center" vertical="center"/>
    </xf>
    <xf numFmtId="164" fontId="1" fillId="0" borderId="14" xfId="0" applyNumberFormat="1" applyFont="1" applyFill="1" applyBorder="1" applyAlignment="1" applyProtection="1">
      <alignment horizontal="center" vertical="center"/>
    </xf>
    <xf numFmtId="0" fontId="9" fillId="0" borderId="24" xfId="0" applyFont="1" applyFill="1" applyBorder="1" applyAlignment="1" applyProtection="1">
      <alignment horizontal="center" vertical="center" wrapText="1"/>
    </xf>
    <xf numFmtId="0" fontId="1" fillId="0" borderId="67" xfId="0" applyFont="1" applyFill="1" applyBorder="1" applyAlignment="1" applyProtection="1">
      <alignment horizontal="center" vertical="center" wrapText="1"/>
    </xf>
    <xf numFmtId="0" fontId="1" fillId="0" borderId="60"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0" fillId="0" borderId="67" xfId="0"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12" fillId="0" borderId="14" xfId="0" applyFont="1" applyFill="1" applyBorder="1" applyAlignment="1" applyProtection="1">
      <alignment vertical="center" wrapText="1"/>
    </xf>
    <xf numFmtId="0" fontId="9" fillId="0" borderId="53" xfId="0" applyFont="1" applyFill="1" applyBorder="1" applyAlignment="1" applyProtection="1">
      <alignment vertical="center" wrapText="1"/>
    </xf>
    <xf numFmtId="14" fontId="1" fillId="0" borderId="1"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0" fontId="1" fillId="0" borderId="27" xfId="0" applyFont="1" applyFill="1" applyBorder="1" applyAlignment="1" applyProtection="1">
      <alignment vertical="top"/>
    </xf>
    <xf numFmtId="0" fontId="9" fillId="0" borderId="53" xfId="0" applyFont="1" applyFill="1" applyBorder="1" applyAlignment="1" applyProtection="1">
      <alignment horizontal="center" vertical="center"/>
    </xf>
    <xf numFmtId="0" fontId="9" fillId="0" borderId="67"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60"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60" xfId="0" applyFont="1" applyFill="1" applyBorder="1" applyAlignment="1" applyProtection="1">
      <alignment vertical="center" wrapText="1"/>
    </xf>
    <xf numFmtId="0" fontId="9" fillId="0" borderId="21" xfId="0" applyFont="1" applyFill="1" applyBorder="1" applyAlignment="1" applyProtection="1">
      <alignment vertical="center"/>
    </xf>
    <xf numFmtId="0" fontId="9" fillId="0" borderId="22" xfId="0" applyFont="1" applyFill="1" applyBorder="1" applyAlignment="1" applyProtection="1">
      <alignment vertical="center"/>
    </xf>
    <xf numFmtId="0" fontId="9" fillId="0" borderId="14" xfId="0" applyFont="1" applyFill="1" applyBorder="1" applyAlignment="1" applyProtection="1">
      <alignment horizontal="center" vertical="center"/>
    </xf>
    <xf numFmtId="0" fontId="9" fillId="0" borderId="14" xfId="0" applyFont="1" applyFill="1" applyBorder="1" applyAlignment="1" applyProtection="1">
      <alignment vertical="center" wrapText="1"/>
    </xf>
    <xf numFmtId="0" fontId="9" fillId="0" borderId="7" xfId="0" applyFont="1" applyFill="1" applyBorder="1" applyAlignment="1" applyProtection="1">
      <alignment vertical="center"/>
    </xf>
    <xf numFmtId="0" fontId="9" fillId="0" borderId="60" xfId="0" applyFont="1" applyFill="1" applyBorder="1" applyAlignment="1" applyProtection="1">
      <alignment vertical="center"/>
    </xf>
    <xf numFmtId="0" fontId="9" fillId="0" borderId="12" xfId="0" applyFont="1" applyFill="1" applyBorder="1" applyAlignment="1" applyProtection="1">
      <alignment vertical="center"/>
    </xf>
    <xf numFmtId="0" fontId="9" fillId="0" borderId="53" xfId="0" applyFont="1" applyFill="1" applyBorder="1" applyAlignment="1" applyProtection="1">
      <alignment vertical="center"/>
    </xf>
    <xf numFmtId="0" fontId="9" fillId="0" borderId="67" xfId="0" applyFont="1" applyFill="1" applyBorder="1" applyAlignment="1" applyProtection="1">
      <alignment vertical="center"/>
    </xf>
    <xf numFmtId="0" fontId="9" fillId="0" borderId="14" xfId="0" applyFont="1" applyFill="1" applyBorder="1" applyAlignment="1" applyProtection="1">
      <alignment vertical="center"/>
    </xf>
    <xf numFmtId="0" fontId="9" fillId="0" borderId="24" xfId="0" applyFont="1" applyFill="1" applyBorder="1" applyAlignment="1" applyProtection="1">
      <alignment vertical="center"/>
    </xf>
    <xf numFmtId="49" fontId="9" fillId="0" borderId="53" xfId="0" applyNumberFormat="1" applyFont="1" applyFill="1" applyBorder="1" applyAlignment="1" applyProtection="1">
      <alignment vertical="center" wrapText="1"/>
    </xf>
    <xf numFmtId="2" fontId="9" fillId="0" borderId="53" xfId="0" applyNumberFormat="1" applyFont="1" applyFill="1" applyBorder="1" applyAlignment="1" applyProtection="1">
      <alignment horizontal="center" vertical="center"/>
    </xf>
    <xf numFmtId="2" fontId="9" fillId="0" borderId="7" xfId="0" applyNumberFormat="1" applyFont="1" applyFill="1" applyBorder="1" applyAlignment="1" applyProtection="1">
      <alignment horizontal="center" vertical="center"/>
    </xf>
    <xf numFmtId="2" fontId="9" fillId="0" borderId="1" xfId="0" applyNumberFormat="1" applyFont="1" applyFill="1" applyBorder="1" applyAlignment="1" applyProtection="1">
      <alignment horizontal="center" vertical="center"/>
    </xf>
    <xf numFmtId="2" fontId="9" fillId="0" borderId="12" xfId="0" applyNumberFormat="1" applyFont="1" applyFill="1" applyBorder="1" applyAlignment="1" applyProtection="1">
      <alignment horizontal="center" vertical="center"/>
    </xf>
    <xf numFmtId="2" fontId="9" fillId="0" borderId="14" xfId="0" applyNumberFormat="1" applyFont="1" applyFill="1" applyBorder="1" applyAlignment="1" applyProtection="1">
      <alignment horizontal="center" vertical="center"/>
    </xf>
    <xf numFmtId="0" fontId="9" fillId="0" borderId="22" xfId="0" applyFont="1" applyFill="1" applyBorder="1" applyAlignment="1" applyProtection="1">
      <alignment vertical="center" wrapText="1"/>
    </xf>
    <xf numFmtId="0" fontId="15" fillId="0" borderId="14" xfId="0" applyFont="1" applyFill="1" applyBorder="1" applyAlignment="1" applyProtection="1">
      <alignment horizontal="center" vertical="center" wrapText="1"/>
    </xf>
    <xf numFmtId="14" fontId="1" fillId="0" borderId="53" xfId="0" applyNumberFormat="1" applyFont="1" applyBorder="1" applyAlignment="1" applyProtection="1">
      <alignment horizontal="center" vertical="center"/>
    </xf>
    <xf numFmtId="164" fontId="1" fillId="0" borderId="53" xfId="0" applyNumberFormat="1" applyFont="1" applyBorder="1" applyAlignment="1" applyProtection="1">
      <alignment horizontal="center" vertical="center"/>
    </xf>
    <xf numFmtId="14" fontId="1" fillId="0" borderId="14"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0" fontId="1" fillId="0" borderId="54"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xf>
    <xf numFmtId="0" fontId="9" fillId="0" borderId="16" xfId="0" applyFont="1" applyFill="1" applyBorder="1" applyAlignment="1" applyProtection="1">
      <alignment horizontal="center" vertical="center" wrapText="1"/>
    </xf>
    <xf numFmtId="14" fontId="1" fillId="0" borderId="16" xfId="0" applyNumberFormat="1" applyFont="1" applyFill="1" applyBorder="1" applyAlignment="1" applyProtection="1">
      <alignment horizontal="center" vertical="center"/>
    </xf>
    <xf numFmtId="164" fontId="1" fillId="0" borderId="16" xfId="0" applyNumberFormat="1" applyFont="1" applyFill="1" applyBorder="1" applyAlignment="1" applyProtection="1">
      <alignment horizontal="center" vertical="center"/>
    </xf>
    <xf numFmtId="0" fontId="1" fillId="0" borderId="18"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14" fontId="1" fillId="0" borderId="15" xfId="0" applyNumberFormat="1" applyFont="1" applyFill="1" applyBorder="1" applyAlignment="1" applyProtection="1">
      <alignment horizontal="center" vertical="center"/>
    </xf>
    <xf numFmtId="164" fontId="1" fillId="0" borderId="15" xfId="0" applyNumberFormat="1" applyFont="1" applyFill="1" applyBorder="1" applyAlignment="1" applyProtection="1">
      <alignment horizontal="center" vertical="center"/>
    </xf>
    <xf numFmtId="0" fontId="15" fillId="0" borderId="7"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2" fontId="15" fillId="0" borderId="7" xfId="0" applyNumberFormat="1"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2" fontId="15"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5" fillId="0" borderId="60"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27" xfId="0" applyFont="1" applyFill="1" applyBorder="1" applyAlignment="1" applyProtection="1">
      <alignment horizontal="center" vertical="center" wrapText="1"/>
    </xf>
    <xf numFmtId="2" fontId="15" fillId="0" borderId="27" xfId="0" applyNumberFormat="1"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2" fontId="15" fillId="0" borderId="12" xfId="0" applyNumberFormat="1" applyFont="1" applyFill="1" applyBorder="1" applyAlignment="1" applyProtection="1">
      <alignment horizontal="center" vertical="center" wrapText="1"/>
    </xf>
    <xf numFmtId="0" fontId="1" fillId="0" borderId="66" xfId="0" applyFont="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6" xfId="0" applyFont="1" applyFill="1" applyBorder="1" applyAlignment="1" applyProtection="1">
      <alignment vertical="center" wrapText="1"/>
    </xf>
    <xf numFmtId="0" fontId="9" fillId="0" borderId="58"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6" borderId="17" xfId="0" applyFont="1" applyFill="1" applyBorder="1" applyAlignment="1" applyProtection="1">
      <alignment horizontal="center" vertical="center" wrapText="1"/>
    </xf>
    <xf numFmtId="0" fontId="1" fillId="6" borderId="14" xfId="0" applyFont="1" applyFill="1" applyBorder="1" applyAlignment="1" applyProtection="1">
      <alignment horizontal="center" vertical="center" wrapText="1"/>
    </xf>
    <xf numFmtId="0" fontId="9" fillId="6" borderId="14" xfId="0" applyFont="1" applyFill="1" applyBorder="1" applyAlignment="1" applyProtection="1">
      <alignment horizontal="left" vertical="center" wrapText="1"/>
    </xf>
    <xf numFmtId="2" fontId="1" fillId="6" borderId="14" xfId="0" applyNumberFormat="1" applyFont="1" applyFill="1" applyBorder="1" applyAlignment="1" applyProtection="1">
      <alignment horizontal="center" vertical="center" wrapText="1"/>
    </xf>
    <xf numFmtId="0" fontId="9" fillId="6" borderId="14" xfId="0" applyFont="1" applyFill="1" applyBorder="1" applyAlignment="1" applyProtection="1">
      <alignment horizontal="center" vertical="center" wrapText="1"/>
    </xf>
    <xf numFmtId="0" fontId="9" fillId="6" borderId="14" xfId="1" applyFont="1" applyFill="1" applyBorder="1" applyAlignment="1" applyProtection="1">
      <alignment horizontal="center" vertical="center" wrapText="1"/>
    </xf>
    <xf numFmtId="14" fontId="1" fillId="6" borderId="14" xfId="0" applyNumberFormat="1" applyFont="1" applyFill="1" applyBorder="1" applyAlignment="1" applyProtection="1">
      <alignment horizontal="center" vertical="center"/>
    </xf>
    <xf numFmtId="164" fontId="1" fillId="6" borderId="14" xfId="0" applyNumberFormat="1" applyFont="1" applyFill="1" applyBorder="1" applyAlignment="1" applyProtection="1">
      <alignment horizontal="center" vertical="center"/>
    </xf>
    <xf numFmtId="166" fontId="9" fillId="6" borderId="14" xfId="0" applyNumberFormat="1" applyFont="1" applyFill="1" applyBorder="1" applyAlignment="1" applyProtection="1">
      <alignment horizontal="center" vertical="center" wrapText="1"/>
    </xf>
    <xf numFmtId="0" fontId="1" fillId="6" borderId="24"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xf>
    <xf numFmtId="2" fontId="1" fillId="0" borderId="9" xfId="0" applyNumberFormat="1"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2" fontId="1" fillId="0" borderId="11"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2" fontId="9" fillId="0" borderId="16" xfId="0" applyNumberFormat="1"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xf>
    <xf numFmtId="1" fontId="1" fillId="0" borderId="19" xfId="0" applyNumberFormat="1" applyFont="1" applyFill="1" applyBorder="1" applyAlignment="1" applyProtection="1">
      <alignment horizontal="center" vertical="center"/>
    </xf>
    <xf numFmtId="14" fontId="1" fillId="0" borderId="43" xfId="0" applyNumberFormat="1" applyFont="1" applyBorder="1" applyAlignment="1" applyProtection="1">
      <alignment horizontal="center" vertical="center"/>
    </xf>
    <xf numFmtId="0" fontId="1" fillId="0" borderId="25" xfId="0" applyFont="1" applyFill="1" applyBorder="1" applyAlignment="1" applyProtection="1">
      <alignment horizontal="center" vertical="center" wrapText="1"/>
    </xf>
    <xf numFmtId="0" fontId="9" fillId="0" borderId="51" xfId="0" applyFont="1" applyFill="1" applyBorder="1" applyAlignment="1" applyProtection="1">
      <alignment horizontal="center" vertical="center" wrapText="1"/>
    </xf>
    <xf numFmtId="0" fontId="9" fillId="0" borderId="51" xfId="0" applyFont="1" applyFill="1" applyBorder="1" applyAlignment="1" applyProtection="1">
      <alignment horizontal="left" vertical="center" wrapText="1"/>
    </xf>
    <xf numFmtId="2" fontId="9" fillId="0" borderId="51" xfId="0" applyNumberFormat="1" applyFont="1" applyFill="1" applyBorder="1" applyAlignment="1" applyProtection="1">
      <alignment horizontal="center" vertical="center" wrapText="1"/>
    </xf>
    <xf numFmtId="14" fontId="1" fillId="0" borderId="51" xfId="0" applyNumberFormat="1" applyFont="1" applyFill="1" applyBorder="1" applyAlignment="1" applyProtection="1">
      <alignment horizontal="center" vertical="center"/>
    </xf>
    <xf numFmtId="164" fontId="1" fillId="0" borderId="51" xfId="0" applyNumberFormat="1" applyFont="1" applyFill="1" applyBorder="1" applyAlignment="1" applyProtection="1">
      <alignment horizontal="center" vertical="center"/>
    </xf>
    <xf numFmtId="0" fontId="9" fillId="0" borderId="4" xfId="0" applyFont="1" applyFill="1" applyBorder="1" applyAlignment="1" applyProtection="1">
      <alignment horizontal="center" vertical="center" wrapText="1"/>
    </xf>
    <xf numFmtId="0" fontId="1" fillId="0" borderId="51" xfId="0" quotePrefix="1" applyFont="1" applyFill="1" applyBorder="1" applyAlignment="1" applyProtection="1">
      <alignment horizontal="center" vertical="center" wrapText="1"/>
    </xf>
    <xf numFmtId="0" fontId="12" fillId="0" borderId="51" xfId="0" applyFont="1" applyFill="1" applyBorder="1" applyAlignment="1" applyProtection="1">
      <alignment horizontal="center" vertical="center" wrapText="1"/>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center" vertical="center" wrapText="1"/>
    </xf>
    <xf numFmtId="2" fontId="1" fillId="0" borderId="51" xfId="0" applyNumberFormat="1" applyFont="1" applyFill="1" applyBorder="1" applyAlignment="1" applyProtection="1">
      <alignment horizontal="center" vertical="center" wrapText="1"/>
    </xf>
    <xf numFmtId="14" fontId="1" fillId="3" borderId="1"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xf>
    <xf numFmtId="0" fontId="9" fillId="3" borderId="21" xfId="0" applyFont="1" applyFill="1" applyBorder="1" applyAlignment="1" applyProtection="1">
      <alignment horizontal="center" vertical="center" wrapText="1"/>
    </xf>
    <xf numFmtId="14" fontId="1" fillId="3" borderId="12" xfId="0" applyNumberFormat="1" applyFont="1" applyFill="1" applyBorder="1" applyAlignment="1" applyProtection="1">
      <alignment horizontal="center" vertical="center"/>
    </xf>
    <xf numFmtId="164" fontId="1" fillId="3" borderId="12" xfId="0" applyNumberFormat="1" applyFont="1" applyFill="1" applyBorder="1" applyAlignment="1" applyProtection="1">
      <alignment horizontal="center" vertical="center"/>
    </xf>
    <xf numFmtId="0" fontId="9" fillId="3" borderId="58" xfId="0" applyFont="1" applyFill="1" applyBorder="1" applyAlignment="1" applyProtection="1">
      <alignment horizontal="center" vertical="center" wrapText="1"/>
    </xf>
    <xf numFmtId="2" fontId="1" fillId="0" borderId="0" xfId="0" applyNumberFormat="1" applyFont="1" applyFill="1" applyAlignment="1" applyProtection="1">
      <alignment horizontal="center" vertical="center" wrapText="1"/>
    </xf>
    <xf numFmtId="2" fontId="3" fillId="0" borderId="0" xfId="0" applyNumberFormat="1" applyFont="1" applyFill="1" applyAlignment="1" applyProtection="1">
      <alignment vertical="center" wrapText="1"/>
    </xf>
    <xf numFmtId="2" fontId="1" fillId="0" borderId="18"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17" xfId="0" applyNumberFormat="1"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2" fontId="15" fillId="0" borderId="15" xfId="0" applyNumberFormat="1"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9" fillId="0" borderId="16" xfId="0" applyFont="1" applyFill="1" applyBorder="1" applyAlignment="1" applyProtection="1">
      <alignment horizontal="left" vertical="center" wrapText="1"/>
    </xf>
    <xf numFmtId="0" fontId="1" fillId="0" borderId="58" xfId="0" applyFont="1" applyFill="1" applyBorder="1" applyAlignment="1" applyProtection="1">
      <alignment horizontal="center" vertical="center" wrapText="1"/>
    </xf>
    <xf numFmtId="0" fontId="1" fillId="0" borderId="33" xfId="0" applyFont="1" applyBorder="1" applyAlignment="1" applyProtection="1">
      <alignment horizontal="center" vertical="center"/>
    </xf>
    <xf numFmtId="0" fontId="1" fillId="0" borderId="51" xfId="2" applyFont="1" applyFill="1" applyBorder="1" applyAlignment="1" applyProtection="1">
      <alignment horizontal="left" vertical="center" wrapText="1"/>
    </xf>
    <xf numFmtId="0" fontId="9" fillId="0" borderId="51" xfId="1" applyFont="1" applyFill="1" applyBorder="1" applyAlignment="1" applyProtection="1">
      <alignment horizontal="center" vertical="center" wrapText="1"/>
    </xf>
    <xf numFmtId="166" fontId="9" fillId="0" borderId="51" xfId="0" applyNumberFormat="1"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6" borderId="14" xfId="1" applyFont="1" applyFill="1" applyBorder="1" applyAlignment="1" applyProtection="1">
      <alignment horizontal="center" vertical="center" wrapText="1"/>
    </xf>
    <xf numFmtId="14" fontId="1" fillId="2" borderId="6" xfId="0" applyNumberFormat="1" applyFont="1" applyFill="1" applyBorder="1" applyAlignment="1" applyProtection="1">
      <alignment horizontal="center" vertical="center" wrapText="1"/>
    </xf>
    <xf numFmtId="14" fontId="1" fillId="2" borderId="9" xfId="0" applyNumberFormat="1" applyFont="1" applyFill="1" applyBorder="1" applyAlignment="1" applyProtection="1">
      <alignment horizontal="center" vertical="center" wrapText="1"/>
    </xf>
    <xf numFmtId="14" fontId="1" fillId="2" borderId="11" xfId="0" applyNumberFormat="1" applyFont="1" applyFill="1" applyBorder="1" applyAlignment="1" applyProtection="1">
      <alignment horizontal="center" vertical="center" wrapText="1"/>
    </xf>
    <xf numFmtId="0" fontId="1" fillId="0" borderId="37"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6" borderId="6" xfId="0" applyFont="1" applyFill="1" applyBorder="1" applyAlignment="1" applyProtection="1">
      <alignment horizontal="center" vertical="center" wrapText="1"/>
    </xf>
    <xf numFmtId="0" fontId="1" fillId="6" borderId="7" xfId="0" applyFont="1" applyFill="1" applyBorder="1" applyAlignment="1" applyProtection="1">
      <alignment horizontal="center" vertical="center" wrapText="1"/>
    </xf>
    <xf numFmtId="0" fontId="9" fillId="6" borderId="7" xfId="0" applyFont="1" applyFill="1" applyBorder="1" applyAlignment="1" applyProtection="1">
      <alignment horizontal="left" vertical="center" wrapText="1"/>
    </xf>
    <xf numFmtId="0" fontId="9" fillId="6" borderId="7" xfId="0" applyFont="1" applyFill="1" applyBorder="1" applyAlignment="1" applyProtection="1">
      <alignment horizontal="center" vertical="center" wrapText="1"/>
    </xf>
    <xf numFmtId="2" fontId="9" fillId="6" borderId="7" xfId="0" applyNumberFormat="1" applyFont="1" applyFill="1" applyBorder="1" applyAlignment="1" applyProtection="1">
      <alignment horizontal="center" vertical="center" wrapText="1"/>
    </xf>
    <xf numFmtId="14" fontId="1" fillId="6" borderId="7" xfId="0" applyNumberFormat="1" applyFont="1" applyFill="1" applyBorder="1" applyAlignment="1" applyProtection="1">
      <alignment horizontal="center" vertical="center"/>
    </xf>
    <xf numFmtId="164" fontId="1" fillId="6" borderId="7" xfId="0" applyNumberFormat="1" applyFont="1" applyFill="1" applyBorder="1" applyAlignment="1" applyProtection="1">
      <alignment horizontal="center" vertical="center"/>
    </xf>
    <xf numFmtId="0" fontId="1" fillId="6" borderId="60"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9" fillId="6" borderId="1" xfId="0" applyFont="1" applyFill="1" applyBorder="1" applyAlignment="1" applyProtection="1">
      <alignment horizontal="left" vertical="center" wrapText="1"/>
    </xf>
    <xf numFmtId="0" fontId="9" fillId="6" borderId="1" xfId="0" applyFont="1" applyFill="1" applyBorder="1" applyAlignment="1" applyProtection="1">
      <alignment horizontal="center" vertical="center" wrapText="1"/>
    </xf>
    <xf numFmtId="2" fontId="9" fillId="6" borderId="1" xfId="0" applyNumberFormat="1" applyFont="1" applyFill="1" applyBorder="1" applyAlignment="1" applyProtection="1">
      <alignment horizontal="center" vertical="center" wrapText="1"/>
    </xf>
    <xf numFmtId="14" fontId="1" fillId="6"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0" fontId="1" fillId="6" borderId="21" xfId="0" applyFont="1" applyFill="1" applyBorder="1" applyAlignment="1" applyProtection="1">
      <alignment horizontal="center" vertical="center" wrapText="1"/>
    </xf>
    <xf numFmtId="0" fontId="1" fillId="6" borderId="11" xfId="0" applyFont="1" applyFill="1" applyBorder="1" applyAlignment="1" applyProtection="1">
      <alignment horizontal="center" vertical="center" wrapText="1"/>
    </xf>
    <xf numFmtId="0" fontId="1" fillId="6" borderId="12" xfId="0" applyFont="1" applyFill="1" applyBorder="1" applyAlignment="1" applyProtection="1">
      <alignment horizontal="center" vertical="center" wrapText="1"/>
    </xf>
    <xf numFmtId="0" fontId="9" fillId="6" borderId="12" xfId="0" applyFont="1" applyFill="1" applyBorder="1" applyAlignment="1" applyProtection="1">
      <alignment horizontal="left" vertical="center" wrapText="1"/>
    </xf>
    <xf numFmtId="0" fontId="9" fillId="6" borderId="12" xfId="0" applyFont="1" applyFill="1" applyBorder="1" applyAlignment="1" applyProtection="1">
      <alignment horizontal="center" vertical="center" wrapText="1"/>
    </xf>
    <xf numFmtId="2" fontId="9" fillId="6" borderId="12" xfId="0" applyNumberFormat="1" applyFont="1" applyFill="1" applyBorder="1" applyAlignment="1" applyProtection="1">
      <alignment horizontal="center" vertical="center" wrapText="1"/>
    </xf>
    <xf numFmtId="14" fontId="1" fillId="6" borderId="12" xfId="0" applyNumberFormat="1" applyFont="1" applyFill="1" applyBorder="1" applyAlignment="1" applyProtection="1">
      <alignment horizontal="center" vertical="center"/>
    </xf>
    <xf numFmtId="164" fontId="1" fillId="6" borderId="12" xfId="0" applyNumberFormat="1" applyFont="1" applyFill="1" applyBorder="1" applyAlignment="1" applyProtection="1">
      <alignment horizontal="center" vertical="center"/>
    </xf>
    <xf numFmtId="0" fontId="1" fillId="6" borderId="22" xfId="0" applyFont="1" applyFill="1" applyBorder="1" applyAlignment="1" applyProtection="1">
      <alignment horizontal="center" vertical="center" wrapText="1"/>
    </xf>
    <xf numFmtId="0" fontId="9" fillId="0" borderId="67" xfId="0" applyFont="1" applyFill="1" applyBorder="1" applyAlignment="1" applyProtection="1">
      <alignment horizontal="center" vertical="center" wrapText="1"/>
    </xf>
    <xf numFmtId="0" fontId="15" fillId="0" borderId="53" xfId="0" applyFont="1" applyFill="1" applyBorder="1" applyAlignment="1" applyProtection="1">
      <alignment horizontal="center" vertical="center" wrapText="1"/>
    </xf>
    <xf numFmtId="0" fontId="1" fillId="0" borderId="57" xfId="0" applyFont="1" applyFill="1" applyBorder="1" applyAlignment="1" applyProtection="1">
      <alignment horizontal="center" vertical="center"/>
    </xf>
    <xf numFmtId="14" fontId="1" fillId="0" borderId="52" xfId="0" applyNumberFormat="1" applyFont="1" applyBorder="1" applyAlignment="1" applyProtection="1">
      <alignment horizontal="center" vertical="center"/>
    </xf>
    <xf numFmtId="0" fontId="1" fillId="0" borderId="55" xfId="0" applyFont="1" applyFill="1" applyBorder="1" applyAlignment="1" applyProtection="1">
      <alignment horizontal="center" vertical="center"/>
    </xf>
    <xf numFmtId="2" fontId="1" fillId="0" borderId="52" xfId="0" applyNumberFormat="1" applyFont="1" applyFill="1" applyBorder="1" applyAlignment="1" applyProtection="1">
      <alignment horizontal="center" vertical="center" wrapText="1"/>
    </xf>
    <xf numFmtId="14" fontId="1" fillId="2" borderId="52" xfId="0" applyNumberFormat="1" applyFont="1" applyFill="1" applyBorder="1" applyAlignment="1" applyProtection="1">
      <alignment horizontal="center" vertical="center"/>
    </xf>
    <xf numFmtId="164" fontId="1" fillId="2" borderId="53" xfId="0" applyNumberFormat="1" applyFont="1" applyFill="1" applyBorder="1" applyAlignment="1" applyProtection="1">
      <alignment horizontal="center" vertical="center"/>
    </xf>
    <xf numFmtId="14" fontId="1" fillId="2" borderId="53" xfId="0" applyNumberFormat="1" applyFont="1" applyFill="1" applyBorder="1" applyAlignment="1" applyProtection="1">
      <alignment horizontal="center" vertical="center"/>
    </xf>
    <xf numFmtId="0" fontId="1" fillId="0" borderId="67" xfId="0" applyFont="1" applyFill="1" applyBorder="1" applyAlignment="1" applyProtection="1">
      <alignment horizontal="center" vertical="center"/>
    </xf>
    <xf numFmtId="2" fontId="1" fillId="0" borderId="54" xfId="0" applyNumberFormat="1" applyFont="1" applyFill="1" applyBorder="1" applyAlignment="1" applyProtection="1">
      <alignment horizontal="center" vertical="center" wrapText="1"/>
    </xf>
    <xf numFmtId="2" fontId="1" fillId="0" borderId="9" xfId="0" applyNumberFormat="1" applyFont="1" applyFill="1" applyBorder="1" applyAlignment="1" applyProtection="1">
      <alignment horizontal="center" vertical="center" wrapText="1"/>
    </xf>
    <xf numFmtId="14" fontId="1" fillId="2" borderId="52" xfId="0" applyNumberFormat="1" applyFont="1" applyFill="1" applyBorder="1" applyAlignment="1" applyProtection="1">
      <alignment horizontal="center" vertical="center" wrapText="1"/>
    </xf>
    <xf numFmtId="14" fontId="1" fillId="2" borderId="18"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4" fontId="1" fillId="2" borderId="17" xfId="0" applyNumberFormat="1" applyFont="1" applyFill="1" applyBorder="1" applyAlignment="1" applyProtection="1">
      <alignment horizontal="center" vertical="center" wrapText="1"/>
    </xf>
    <xf numFmtId="14" fontId="1" fillId="2" borderId="41" xfId="0" applyNumberFormat="1" applyFont="1" applyFill="1" applyBorder="1" applyAlignment="1" applyProtection="1">
      <alignment horizontal="center" vertical="center" wrapText="1"/>
    </xf>
    <xf numFmtId="164" fontId="9" fillId="2" borderId="7" xfId="0" applyNumberFormat="1" applyFont="1" applyFill="1" applyBorder="1" applyAlignment="1" applyProtection="1">
      <alignment horizontal="center" vertical="center" wrapText="1"/>
    </xf>
    <xf numFmtId="14" fontId="1" fillId="0" borderId="6"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4" fontId="1" fillId="0" borderId="7" xfId="0" applyNumberFormat="1" applyFont="1" applyBorder="1" applyAlignment="1" applyProtection="1">
      <alignment horizontal="center" vertical="center"/>
    </xf>
    <xf numFmtId="14" fontId="1" fillId="0" borderId="9" xfId="0" applyNumberFormat="1" applyFont="1" applyBorder="1" applyAlignment="1" applyProtection="1">
      <alignment horizontal="center" vertical="center"/>
    </xf>
    <xf numFmtId="14" fontId="1" fillId="0" borderId="11" xfId="0" applyNumberFormat="1" applyFont="1" applyBorder="1" applyAlignment="1" applyProtection="1">
      <alignment horizontal="center" vertical="center"/>
    </xf>
    <xf numFmtId="164" fontId="1" fillId="0" borderId="12" xfId="0" applyNumberFormat="1" applyFont="1" applyBorder="1" applyAlignment="1" applyProtection="1">
      <alignment horizontal="center" vertical="center"/>
    </xf>
    <xf numFmtId="14" fontId="1" fillId="0" borderId="12" xfId="0" applyNumberFormat="1" applyFont="1" applyBorder="1" applyAlignment="1" applyProtection="1">
      <alignment horizontal="center" vertical="center"/>
    </xf>
    <xf numFmtId="1" fontId="1" fillId="0" borderId="55" xfId="0" applyNumberFormat="1" applyFont="1" applyFill="1" applyBorder="1" applyAlignment="1" applyProtection="1">
      <alignment horizontal="center" vertical="center"/>
    </xf>
    <xf numFmtId="14" fontId="1" fillId="0" borderId="54"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xf>
    <xf numFmtId="14" fontId="1" fillId="0" borderId="16" xfId="0" applyNumberFormat="1" applyFont="1" applyBorder="1" applyAlignment="1" applyProtection="1">
      <alignment horizontal="center" vertical="center"/>
    </xf>
    <xf numFmtId="14" fontId="1" fillId="0" borderId="17" xfId="0" applyNumberFormat="1" applyFont="1" applyBorder="1" applyAlignment="1" applyProtection="1">
      <alignment horizontal="center" vertical="center"/>
    </xf>
    <xf numFmtId="2" fontId="1" fillId="0" borderId="52" xfId="0" applyNumberFormat="1" applyFont="1" applyFill="1" applyBorder="1" applyAlignment="1" applyProtection="1">
      <alignment horizontal="center" vertical="center"/>
    </xf>
    <xf numFmtId="1" fontId="1" fillId="0" borderId="49" xfId="0" applyNumberFormat="1" applyFont="1" applyFill="1" applyBorder="1" applyAlignment="1" applyProtection="1">
      <alignment horizontal="center" vertical="center"/>
    </xf>
    <xf numFmtId="1" fontId="1" fillId="0" borderId="35" xfId="0" applyNumberFormat="1" applyFont="1" applyFill="1" applyBorder="1" applyAlignment="1" applyProtection="1">
      <alignment horizontal="center" vertical="center"/>
    </xf>
    <xf numFmtId="1" fontId="1" fillId="0" borderId="50" xfId="0" applyNumberFormat="1" applyFont="1" applyFill="1" applyBorder="1" applyAlignment="1" applyProtection="1">
      <alignment horizontal="center" vertical="center"/>
    </xf>
    <xf numFmtId="2" fontId="1" fillId="0" borderId="41" xfId="0" applyNumberFormat="1"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2" fontId="1" fillId="0" borderId="18" xfId="0" applyNumberFormat="1" applyFont="1" applyFill="1" applyBorder="1" applyAlignment="1" applyProtection="1">
      <alignment horizontal="center" vertical="center"/>
    </xf>
    <xf numFmtId="2" fontId="1" fillId="0" borderId="11" xfId="0" applyNumberFormat="1" applyFont="1" applyFill="1" applyBorder="1" applyAlignment="1" applyProtection="1">
      <alignment horizontal="center" vertical="center" wrapText="1"/>
    </xf>
    <xf numFmtId="0" fontId="1" fillId="0" borderId="55" xfId="0" applyFont="1" applyFill="1" applyBorder="1" applyAlignment="1" applyProtection="1">
      <alignment horizontal="center" vertical="center" wrapText="1"/>
    </xf>
    <xf numFmtId="2" fontId="1" fillId="0" borderId="41" xfId="0" applyNumberFormat="1"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57" xfId="0" applyFont="1" applyFill="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14" fontId="1" fillId="3" borderId="51" xfId="0" applyNumberFormat="1" applyFont="1" applyFill="1" applyBorder="1" applyAlignment="1" applyProtection="1">
      <alignment horizontal="center" vertical="center"/>
    </xf>
    <xf numFmtId="164" fontId="1" fillId="3" borderId="51" xfId="0" applyNumberFormat="1" applyFont="1" applyFill="1" applyBorder="1" applyAlignment="1" applyProtection="1">
      <alignment horizontal="center" vertical="center"/>
    </xf>
    <xf numFmtId="0" fontId="9" fillId="3" borderId="4" xfId="0" applyFont="1" applyFill="1" applyBorder="1" applyAlignment="1" applyProtection="1">
      <alignment horizontal="center" vertical="center" wrapText="1"/>
    </xf>
    <xf numFmtId="14" fontId="1" fillId="0" borderId="52" xfId="0" applyNumberFormat="1" applyFont="1" applyFill="1" applyBorder="1" applyAlignment="1" applyProtection="1">
      <alignment horizontal="center" vertical="center"/>
    </xf>
    <xf numFmtId="1" fontId="1" fillId="0" borderId="53" xfId="0" applyNumberFormat="1" applyFont="1" applyFill="1" applyBorder="1" applyAlignment="1" applyProtection="1">
      <alignment horizontal="center" vertical="center"/>
    </xf>
    <xf numFmtId="0" fontId="1" fillId="0" borderId="58"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0"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6" borderId="20" xfId="0" applyFont="1" applyFill="1" applyBorder="1" applyAlignment="1" applyProtection="1">
      <alignment horizontal="center" vertical="center" wrapText="1"/>
    </xf>
    <xf numFmtId="0" fontId="1" fillId="6" borderId="19" xfId="0" applyFont="1" applyFill="1" applyBorder="1" applyAlignment="1" applyProtection="1">
      <alignment horizontal="center" vertical="center" wrapText="1"/>
    </xf>
    <xf numFmtId="0" fontId="1" fillId="6" borderId="8"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1" fillId="6" borderId="13" xfId="0" applyFont="1" applyFill="1" applyBorder="1" applyAlignment="1" applyProtection="1">
      <alignment horizontal="center" vertical="center" wrapText="1"/>
    </xf>
    <xf numFmtId="164" fontId="1" fillId="2" borderId="24" xfId="0" applyNumberFormat="1" applyFont="1" applyFill="1" applyBorder="1" applyAlignment="1" applyProtection="1">
      <alignment horizontal="center" vertical="center" wrapText="1"/>
    </xf>
    <xf numFmtId="164" fontId="1" fillId="2" borderId="67" xfId="0" applyNumberFormat="1" applyFont="1" applyFill="1" applyBorder="1" applyAlignment="1" applyProtection="1">
      <alignment horizontal="center" vertical="center" wrapText="1"/>
    </xf>
    <xf numFmtId="164" fontId="1" fillId="2" borderId="44" xfId="0" applyNumberFormat="1" applyFont="1" applyFill="1" applyBorder="1" applyAlignment="1" applyProtection="1">
      <alignment horizontal="center" vertical="center" wrapText="1"/>
    </xf>
    <xf numFmtId="164" fontId="1" fillId="2" borderId="60" xfId="0" applyNumberFormat="1" applyFont="1" applyFill="1" applyBorder="1" applyAlignment="1" applyProtection="1">
      <alignment horizontal="center" vertical="center" wrapText="1"/>
    </xf>
    <xf numFmtId="164" fontId="1" fillId="2" borderId="21" xfId="0" applyNumberFormat="1" applyFont="1" applyFill="1" applyBorder="1" applyAlignment="1" applyProtection="1">
      <alignment horizontal="center" vertical="center" wrapText="1"/>
    </xf>
    <xf numFmtId="164" fontId="1" fillId="2" borderId="2" xfId="0" applyNumberFormat="1" applyFont="1" applyFill="1" applyBorder="1" applyAlignment="1" applyProtection="1">
      <alignment horizontal="center" vertical="center" wrapText="1"/>
    </xf>
    <xf numFmtId="164" fontId="1" fillId="2" borderId="22" xfId="0" applyNumberFormat="1" applyFont="1" applyFill="1" applyBorder="1" applyAlignment="1" applyProtection="1">
      <alignment horizontal="center" vertical="center" wrapText="1"/>
    </xf>
    <xf numFmtId="164" fontId="1" fillId="0" borderId="60" xfId="0" applyNumberFormat="1" applyFont="1" applyBorder="1" applyAlignment="1" applyProtection="1">
      <alignment horizontal="center" vertical="center"/>
    </xf>
    <xf numFmtId="164" fontId="1" fillId="0" borderId="21" xfId="0" applyNumberFormat="1" applyFont="1" applyBorder="1" applyAlignment="1" applyProtection="1">
      <alignment horizontal="center" vertical="center"/>
    </xf>
    <xf numFmtId="164" fontId="1" fillId="0" borderId="22" xfId="0" applyNumberFormat="1" applyFont="1" applyBorder="1" applyAlignment="1" applyProtection="1">
      <alignment horizontal="center" vertical="center"/>
    </xf>
    <xf numFmtId="164" fontId="1" fillId="0" borderId="67" xfId="0" applyNumberFormat="1" applyFont="1" applyBorder="1" applyAlignment="1" applyProtection="1">
      <alignment horizontal="center" vertical="center"/>
    </xf>
    <xf numFmtId="164" fontId="1" fillId="0" borderId="58" xfId="0" applyNumberFormat="1" applyFont="1" applyBorder="1" applyAlignment="1" applyProtection="1">
      <alignment horizontal="center" vertical="center"/>
    </xf>
    <xf numFmtId="164" fontId="1" fillId="0" borderId="67" xfId="0" applyNumberFormat="1" applyFont="1" applyFill="1" applyBorder="1" applyAlignment="1" applyProtection="1">
      <alignment horizontal="center" vertical="center"/>
    </xf>
    <xf numFmtId="164" fontId="1" fillId="0" borderId="24" xfId="0" applyNumberFormat="1" applyFont="1" applyBorder="1" applyAlignment="1" applyProtection="1">
      <alignment horizontal="center" vertical="center"/>
    </xf>
    <xf numFmtId="164" fontId="1" fillId="2" borderId="67" xfId="0" applyNumberFormat="1"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wrapText="1"/>
    </xf>
    <xf numFmtId="164" fontId="1" fillId="2" borderId="55" xfId="0" applyNumberFormat="1" applyFont="1" applyFill="1" applyBorder="1" applyAlignment="1" applyProtection="1">
      <alignment horizontal="center" vertical="center" wrapText="1"/>
    </xf>
    <xf numFmtId="164" fontId="1" fillId="2" borderId="20" xfId="0" applyNumberFormat="1" applyFont="1" applyFill="1" applyBorder="1" applyAlignment="1" applyProtection="1">
      <alignment horizontal="center" vertical="center" wrapText="1"/>
    </xf>
    <xf numFmtId="164" fontId="1" fillId="2" borderId="8" xfId="0" applyNumberFormat="1" applyFont="1" applyFill="1" applyBorder="1" applyAlignment="1" applyProtection="1">
      <alignment horizontal="center" vertical="center" wrapText="1"/>
    </xf>
    <xf numFmtId="164" fontId="1" fillId="2" borderId="10" xfId="0" applyNumberFormat="1" applyFont="1" applyFill="1" applyBorder="1" applyAlignment="1" applyProtection="1">
      <alignment horizontal="center" vertical="center" wrapText="1"/>
    </xf>
    <xf numFmtId="164" fontId="1" fillId="2" borderId="42" xfId="0" applyNumberFormat="1" applyFont="1" applyFill="1" applyBorder="1" applyAlignment="1" applyProtection="1">
      <alignment horizontal="center" vertical="center" wrapText="1"/>
    </xf>
    <xf numFmtId="14" fontId="9" fillId="2" borderId="6" xfId="0" applyNumberFormat="1" applyFont="1" applyFill="1" applyBorder="1" applyAlignment="1" applyProtection="1">
      <alignment horizontal="center" vertical="center" wrapText="1"/>
    </xf>
    <xf numFmtId="164" fontId="1" fillId="2" borderId="13" xfId="0" applyNumberFormat="1" applyFont="1" applyFill="1" applyBorder="1" applyAlignment="1" applyProtection="1">
      <alignment horizontal="center" vertical="center" wrapText="1"/>
    </xf>
    <xf numFmtId="164" fontId="1" fillId="0" borderId="8" xfId="0" applyNumberFormat="1" applyFont="1" applyBorder="1" applyAlignment="1" applyProtection="1">
      <alignment horizontal="center" vertical="center"/>
    </xf>
    <xf numFmtId="164" fontId="1" fillId="0" borderId="10"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164" fontId="1" fillId="0" borderId="55" xfId="0" applyNumberFormat="1" applyFont="1" applyBorder="1" applyAlignment="1" applyProtection="1">
      <alignment horizontal="center" vertical="center"/>
    </xf>
    <xf numFmtId="164" fontId="1" fillId="0" borderId="57" xfId="0" applyNumberFormat="1" applyFont="1" applyBorder="1" applyAlignment="1" applyProtection="1">
      <alignment horizontal="center" vertical="center"/>
    </xf>
    <xf numFmtId="164" fontId="1" fillId="0" borderId="55" xfId="0" applyNumberFormat="1" applyFont="1" applyFill="1" applyBorder="1" applyAlignment="1" applyProtection="1">
      <alignment horizontal="center" vertical="center"/>
    </xf>
    <xf numFmtId="164" fontId="1" fillId="0" borderId="19" xfId="0" applyNumberFormat="1" applyFont="1" applyBorder="1" applyAlignment="1" applyProtection="1">
      <alignment horizontal="center" vertical="center"/>
    </xf>
    <xf numFmtId="164" fontId="1" fillId="2" borderId="55" xfId="0" applyNumberFormat="1" applyFont="1" applyFill="1" applyBorder="1" applyAlignment="1" applyProtection="1">
      <alignment horizontal="center" vertical="center"/>
    </xf>
    <xf numFmtId="1" fontId="1" fillId="2" borderId="37" xfId="0" applyNumberFormat="1" applyFont="1" applyFill="1" applyBorder="1" applyAlignment="1" applyProtection="1">
      <alignment horizontal="center" vertical="center" wrapText="1"/>
    </xf>
    <xf numFmtId="1" fontId="1" fillId="2" borderId="39" xfId="0" applyNumberFormat="1" applyFont="1" applyFill="1" applyBorder="1" applyAlignment="1" applyProtection="1">
      <alignment horizontal="center" vertical="center" wrapText="1"/>
    </xf>
    <xf numFmtId="1" fontId="1" fillId="2" borderId="0" xfId="0" applyNumberFormat="1" applyFont="1" applyFill="1" applyBorder="1" applyAlignment="1" applyProtection="1">
      <alignment horizontal="center" vertical="center" wrapText="1"/>
    </xf>
    <xf numFmtId="1" fontId="1" fillId="2" borderId="69" xfId="0" applyNumberFormat="1" applyFont="1" applyFill="1" applyBorder="1" applyAlignment="1" applyProtection="1">
      <alignment horizontal="center" vertical="center" wrapText="1"/>
    </xf>
    <xf numFmtId="1" fontId="1" fillId="2" borderId="70" xfId="0" applyNumberFormat="1" applyFont="1" applyFill="1" applyBorder="1" applyAlignment="1" applyProtection="1">
      <alignment horizontal="center" vertical="center" wrapText="1"/>
    </xf>
    <xf numFmtId="1" fontId="1" fillId="2" borderId="71" xfId="0" applyNumberFormat="1" applyFont="1" applyFill="1" applyBorder="1" applyAlignment="1" applyProtection="1">
      <alignment horizontal="center" vertical="center" wrapText="1"/>
    </xf>
    <xf numFmtId="1" fontId="1" fillId="2" borderId="72" xfId="0" applyNumberFormat="1" applyFont="1" applyFill="1" applyBorder="1" applyAlignment="1" applyProtection="1">
      <alignment horizontal="center" vertical="center" wrapText="1"/>
    </xf>
    <xf numFmtId="1" fontId="1" fillId="2" borderId="38" xfId="0" applyNumberFormat="1" applyFont="1" applyFill="1" applyBorder="1" applyAlignment="1" applyProtection="1">
      <alignment horizontal="center" vertical="center"/>
    </xf>
    <xf numFmtId="1" fontId="1" fillId="2" borderId="70" xfId="0" applyNumberFormat="1" applyFont="1" applyFill="1" applyBorder="1" applyAlignment="1" applyProtection="1">
      <alignment horizontal="center" vertical="center"/>
    </xf>
    <xf numFmtId="1" fontId="1" fillId="2" borderId="72" xfId="0" applyNumberFormat="1" applyFont="1" applyFill="1" applyBorder="1" applyAlignment="1" applyProtection="1">
      <alignment horizontal="center" vertical="center"/>
    </xf>
    <xf numFmtId="1" fontId="1" fillId="0" borderId="69" xfId="0" applyNumberFormat="1" applyFont="1" applyBorder="1" applyAlignment="1" applyProtection="1">
      <alignment horizontal="center" vertical="center"/>
    </xf>
    <xf numFmtId="1" fontId="1" fillId="0" borderId="70" xfId="0" applyNumberFormat="1" applyFont="1" applyBorder="1" applyAlignment="1" applyProtection="1">
      <alignment horizontal="center" vertical="center"/>
    </xf>
    <xf numFmtId="1" fontId="1" fillId="0" borderId="72" xfId="0" applyNumberFormat="1" applyFont="1" applyBorder="1" applyAlignment="1" applyProtection="1">
      <alignment horizontal="center" vertical="center"/>
    </xf>
    <xf numFmtId="1" fontId="1" fillId="0" borderId="39" xfId="0" applyNumberFormat="1" applyFont="1" applyBorder="1" applyAlignment="1" applyProtection="1">
      <alignment horizontal="center" vertical="center"/>
    </xf>
    <xf numFmtId="1" fontId="1" fillId="0" borderId="40" xfId="0" applyNumberFormat="1" applyFont="1" applyBorder="1" applyAlignment="1" applyProtection="1">
      <alignment horizontal="center" vertical="center"/>
    </xf>
    <xf numFmtId="1" fontId="1" fillId="0" borderId="37" xfId="0" applyNumberFormat="1" applyFont="1" applyBorder="1" applyAlignment="1" applyProtection="1">
      <alignment horizontal="center" vertical="center"/>
    </xf>
    <xf numFmtId="1" fontId="1" fillId="2" borderId="39" xfId="0" applyNumberFormat="1" applyFont="1" applyFill="1" applyBorder="1" applyAlignment="1" applyProtection="1">
      <alignment horizontal="center" vertical="center"/>
    </xf>
    <xf numFmtId="1" fontId="1" fillId="0" borderId="35" xfId="0" applyNumberFormat="1" applyFont="1" applyBorder="1" applyAlignment="1" applyProtection="1">
      <alignment horizontal="center" vertical="center" wrapText="1"/>
    </xf>
    <xf numFmtId="1" fontId="1" fillId="0" borderId="49" xfId="0" applyNumberFormat="1" applyFont="1" applyBorder="1" applyAlignment="1" applyProtection="1">
      <alignment horizontal="center" vertical="center" wrapText="1"/>
    </xf>
    <xf numFmtId="1" fontId="1" fillId="0" borderId="48" xfId="0" applyNumberFormat="1" applyFont="1" applyBorder="1" applyAlignment="1" applyProtection="1">
      <alignment horizontal="center" vertical="center" wrapText="1"/>
    </xf>
    <xf numFmtId="1" fontId="1" fillId="0" borderId="73" xfId="0" applyNumberFormat="1" applyFont="1" applyBorder="1" applyAlignment="1" applyProtection="1">
      <alignment horizontal="center" vertical="center" wrapText="1"/>
    </xf>
    <xf numFmtId="1" fontId="1" fillId="0" borderId="74" xfId="0" applyNumberFormat="1" applyFont="1" applyBorder="1" applyAlignment="1" applyProtection="1">
      <alignment horizontal="center" vertical="center" wrapText="1"/>
    </xf>
    <xf numFmtId="1" fontId="1" fillId="0" borderId="75" xfId="0" applyNumberFormat="1" applyFont="1" applyFill="1" applyBorder="1" applyAlignment="1" applyProtection="1">
      <alignment horizontal="center" vertical="center" wrapText="1"/>
    </xf>
    <xf numFmtId="1" fontId="1" fillId="2" borderId="49" xfId="0" applyNumberFormat="1" applyFont="1" applyFill="1" applyBorder="1" applyAlignment="1" applyProtection="1">
      <alignment horizontal="center" vertical="center" wrapText="1"/>
    </xf>
    <xf numFmtId="1" fontId="1" fillId="2" borderId="73" xfId="0" applyNumberFormat="1" applyFont="1" applyFill="1" applyBorder="1" applyAlignment="1" applyProtection="1">
      <alignment horizontal="center" vertical="center" wrapText="1"/>
    </xf>
    <xf numFmtId="1" fontId="1" fillId="2" borderId="74" xfId="0" applyNumberFormat="1" applyFont="1" applyFill="1" applyBorder="1" applyAlignment="1" applyProtection="1">
      <alignment horizontal="center" vertical="center" wrapText="1"/>
    </xf>
    <xf numFmtId="1" fontId="1" fillId="0" borderId="75" xfId="0" applyNumberFormat="1" applyFont="1" applyBorder="1" applyAlignment="1" applyProtection="1">
      <alignment horizontal="center" vertical="center" wrapText="1"/>
    </xf>
    <xf numFmtId="1" fontId="1" fillId="0" borderId="76" xfId="0" applyNumberFormat="1" applyFont="1" applyBorder="1" applyAlignment="1" applyProtection="1">
      <alignment horizontal="center" vertical="center" wrapText="1"/>
    </xf>
    <xf numFmtId="1" fontId="1" fillId="0" borderId="36" xfId="0" applyNumberFormat="1" applyFont="1" applyFill="1" applyBorder="1" applyAlignment="1" applyProtection="1">
      <alignment horizontal="center" vertical="center"/>
    </xf>
    <xf numFmtId="1" fontId="1" fillId="0" borderId="74" xfId="0" applyNumberFormat="1" applyFont="1" applyFill="1" applyBorder="1" applyAlignment="1" applyProtection="1">
      <alignment horizontal="center" vertical="center"/>
    </xf>
    <xf numFmtId="1" fontId="1" fillId="0" borderId="76" xfId="0" applyNumberFormat="1" applyFont="1" applyFill="1" applyBorder="1" applyAlignment="1" applyProtection="1">
      <alignment horizontal="center" vertical="center"/>
    </xf>
    <xf numFmtId="1" fontId="1" fillId="0" borderId="73" xfId="0" applyNumberFormat="1" applyFont="1" applyFill="1" applyBorder="1" applyAlignment="1" applyProtection="1">
      <alignment horizontal="center" vertical="center"/>
    </xf>
    <xf numFmtId="1" fontId="1" fillId="0" borderId="75" xfId="0" applyNumberFormat="1" applyFont="1" applyFill="1" applyBorder="1" applyAlignment="1" applyProtection="1">
      <alignment horizontal="center" vertical="center"/>
    </xf>
    <xf numFmtId="1" fontId="1" fillId="2" borderId="31" xfId="0" applyNumberFormat="1" applyFont="1" applyFill="1" applyBorder="1" applyAlignment="1" applyProtection="1">
      <alignment horizontal="center" vertical="center" wrapText="1"/>
    </xf>
    <xf numFmtId="1" fontId="1" fillId="2" borderId="56" xfId="0" applyNumberFormat="1" applyFont="1" applyFill="1" applyBorder="1" applyAlignment="1" applyProtection="1">
      <alignment horizontal="center" vertical="center" wrapText="1"/>
    </xf>
    <xf numFmtId="1" fontId="1" fillId="2" borderId="32" xfId="0" applyNumberFormat="1" applyFont="1" applyFill="1" applyBorder="1" applyAlignment="1" applyProtection="1">
      <alignment horizontal="center" vertical="center" wrapText="1"/>
    </xf>
    <xf numFmtId="1" fontId="1" fillId="2" borderId="61" xfId="0" applyNumberFormat="1" applyFont="1" applyFill="1" applyBorder="1" applyAlignment="1" applyProtection="1">
      <alignment horizontal="center" vertical="center" wrapText="1"/>
    </xf>
    <xf numFmtId="1" fontId="1" fillId="2" borderId="64" xfId="0" applyNumberFormat="1" applyFont="1" applyFill="1" applyBorder="1" applyAlignment="1" applyProtection="1">
      <alignment horizontal="center" vertical="center" wrapText="1"/>
    </xf>
    <xf numFmtId="1" fontId="1" fillId="2" borderId="65" xfId="0" applyNumberFormat="1" applyFont="1" applyFill="1" applyBorder="1" applyAlignment="1" applyProtection="1">
      <alignment horizontal="center" vertical="center" wrapText="1"/>
    </xf>
    <xf numFmtId="1" fontId="1" fillId="2" borderId="59" xfId="0" applyNumberFormat="1" applyFont="1" applyFill="1" applyBorder="1" applyAlignment="1" applyProtection="1">
      <alignment horizontal="center" vertical="center" wrapText="1"/>
    </xf>
    <xf numFmtId="1" fontId="1" fillId="2" borderId="66" xfId="0" applyNumberFormat="1" applyFont="1" applyFill="1" applyBorder="1" applyAlignment="1" applyProtection="1">
      <alignment horizontal="center" vertical="center"/>
    </xf>
    <xf numFmtId="1" fontId="1" fillId="2" borderId="64" xfId="0" applyNumberFormat="1" applyFont="1" applyFill="1" applyBorder="1" applyAlignment="1" applyProtection="1">
      <alignment horizontal="center" vertical="center"/>
    </xf>
    <xf numFmtId="1" fontId="1" fillId="2" borderId="59" xfId="0" applyNumberFormat="1" applyFont="1" applyFill="1" applyBorder="1" applyAlignment="1" applyProtection="1">
      <alignment horizontal="center" vertical="center"/>
    </xf>
    <xf numFmtId="1" fontId="1" fillId="0" borderId="61" xfId="0" applyNumberFormat="1" applyFont="1" applyBorder="1" applyAlignment="1" applyProtection="1">
      <alignment horizontal="center" vertical="center"/>
    </xf>
    <xf numFmtId="1" fontId="1" fillId="0" borderId="64" xfId="0" applyNumberFormat="1" applyFont="1" applyBorder="1" applyAlignment="1" applyProtection="1">
      <alignment horizontal="center" vertical="center"/>
    </xf>
    <xf numFmtId="1" fontId="1" fillId="0" borderId="59" xfId="0" applyNumberFormat="1" applyFont="1" applyBorder="1" applyAlignment="1" applyProtection="1">
      <alignment horizontal="center" vertical="center"/>
    </xf>
    <xf numFmtId="1" fontId="1" fillId="0" borderId="56" xfId="0" applyNumberFormat="1" applyFont="1" applyBorder="1" applyAlignment="1" applyProtection="1">
      <alignment horizontal="center" vertical="center"/>
    </xf>
    <xf numFmtId="1" fontId="1" fillId="0" borderId="33" xfId="0" applyNumberFormat="1" applyFont="1" applyBorder="1" applyAlignment="1" applyProtection="1">
      <alignment horizontal="center" vertical="center"/>
    </xf>
    <xf numFmtId="1" fontId="1" fillId="2" borderId="56" xfId="0" applyNumberFormat="1" applyFont="1" applyFill="1" applyBorder="1" applyAlignment="1" applyProtection="1">
      <alignment horizontal="center" vertical="center"/>
    </xf>
    <xf numFmtId="1" fontId="1" fillId="0" borderId="31" xfId="0" applyNumberFormat="1" applyFont="1" applyBorder="1" applyAlignment="1" applyProtection="1">
      <alignment horizontal="center" vertical="center"/>
    </xf>
    <xf numFmtId="0" fontId="1" fillId="0" borderId="54" xfId="0" applyFont="1" applyBorder="1" applyAlignment="1" applyProtection="1">
      <alignment horizontal="center" vertical="center" wrapText="1"/>
    </xf>
    <xf numFmtId="1" fontId="1" fillId="0" borderId="16" xfId="0" applyNumberFormat="1" applyFont="1" applyFill="1" applyBorder="1" applyAlignment="1" applyProtection="1">
      <alignment horizontal="center" vertical="center" wrapText="1"/>
    </xf>
    <xf numFmtId="1" fontId="3" fillId="0" borderId="0" xfId="0" applyNumberFormat="1" applyFont="1" applyFill="1" applyBorder="1" applyAlignment="1" applyProtection="1">
      <alignment horizontal="center" vertical="center" wrapText="1"/>
    </xf>
    <xf numFmtId="1" fontId="1" fillId="0" borderId="54" xfId="0" applyNumberFormat="1" applyFont="1" applyBorder="1" applyAlignment="1" applyProtection="1">
      <alignment horizontal="center" vertical="center" wrapText="1"/>
    </xf>
    <xf numFmtId="1" fontId="1" fillId="0" borderId="16" xfId="0" applyNumberFormat="1" applyFont="1" applyBorder="1" applyAlignment="1" applyProtection="1">
      <alignment horizontal="center" vertical="center" wrapText="1"/>
    </xf>
    <xf numFmtId="1" fontId="1" fillId="0" borderId="57" xfId="0" applyNumberFormat="1" applyFont="1" applyBorder="1" applyAlignment="1" applyProtection="1">
      <alignment horizontal="center" vertical="center" wrapText="1"/>
    </xf>
    <xf numFmtId="1" fontId="1" fillId="0" borderId="30" xfId="0" applyNumberFormat="1" applyFont="1" applyBorder="1" applyAlignment="1" applyProtection="1">
      <alignment horizontal="center" vertical="center" wrapText="1"/>
    </xf>
    <xf numFmtId="1" fontId="1" fillId="0" borderId="40" xfId="0" applyNumberFormat="1" applyFont="1" applyBorder="1" applyAlignment="1" applyProtection="1">
      <alignment horizontal="center" vertical="center" wrapText="1"/>
    </xf>
    <xf numFmtId="1" fontId="1" fillId="0" borderId="33" xfId="0" applyNumberFormat="1" applyFont="1" applyBorder="1" applyAlignment="1" applyProtection="1">
      <alignment horizontal="center" vertical="center" wrapText="1"/>
    </xf>
    <xf numFmtId="1" fontId="1" fillId="0" borderId="56" xfId="0" applyNumberFormat="1" applyFont="1" applyBorder="1" applyAlignment="1" applyProtection="1">
      <alignment horizontal="center" vertical="center" wrapText="1"/>
    </xf>
    <xf numFmtId="2" fontId="1" fillId="0" borderId="45" xfId="0" applyNumberFormat="1" applyFont="1" applyFill="1" applyBorder="1" applyAlignment="1" applyProtection="1">
      <alignment horizontal="center" vertical="center" wrapText="1"/>
    </xf>
    <xf numFmtId="0" fontId="1" fillId="0" borderId="58"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1" fontId="1" fillId="0" borderId="52" xfId="0" applyNumberFormat="1" applyFont="1" applyFill="1" applyBorder="1" applyAlignment="1" applyProtection="1">
      <alignment horizontal="center" vertical="center"/>
    </xf>
    <xf numFmtId="1" fontId="1" fillId="0" borderId="63" xfId="0" applyNumberFormat="1" applyFont="1" applyFill="1" applyBorder="1" applyAlignment="1" applyProtection="1">
      <alignment horizontal="center" vertical="center"/>
    </xf>
    <xf numFmtId="2" fontId="1" fillId="0" borderId="43" xfId="0" applyNumberFormat="1" applyFont="1" applyFill="1" applyBorder="1" applyAlignment="1" applyProtection="1">
      <alignment horizontal="center" vertical="center"/>
    </xf>
    <xf numFmtId="2" fontId="1" fillId="0" borderId="63" xfId="0" applyNumberFormat="1" applyFont="1" applyFill="1" applyBorder="1" applyAlignment="1" applyProtection="1">
      <alignment horizontal="center" vertical="center"/>
    </xf>
    <xf numFmtId="2" fontId="1" fillId="0" borderId="45" xfId="0" applyNumberFormat="1" applyFont="1" applyFill="1" applyBorder="1" applyAlignment="1" applyProtection="1">
      <alignment horizontal="center" vertical="center"/>
    </xf>
    <xf numFmtId="2" fontId="1" fillId="0" borderId="46" xfId="0" applyNumberFormat="1" applyFont="1" applyFill="1" applyBorder="1" applyAlignment="1" applyProtection="1">
      <alignment horizontal="center" vertical="center"/>
    </xf>
    <xf numFmtId="2" fontId="1" fillId="0" borderId="23" xfId="0" applyNumberFormat="1" applyFont="1" applyFill="1" applyBorder="1" applyAlignment="1" applyProtection="1">
      <alignment horizontal="center" vertical="center"/>
    </xf>
    <xf numFmtId="2" fontId="1" fillId="0" borderId="3" xfId="0" applyNumberFormat="1" applyFont="1" applyFill="1" applyBorder="1" applyAlignment="1" applyProtection="1">
      <alignment horizontal="center" vertical="center"/>
    </xf>
    <xf numFmtId="2" fontId="1" fillId="0" borderId="3" xfId="0" applyNumberFormat="1" applyFont="1" applyFill="1" applyBorder="1" applyAlignment="1" applyProtection="1">
      <alignment horizontal="center" vertical="center" wrapText="1"/>
    </xf>
    <xf numFmtId="2" fontId="1" fillId="0" borderId="63" xfId="0" applyNumberFormat="1" applyFont="1" applyFill="1" applyBorder="1" applyAlignment="1" applyProtection="1">
      <alignment horizontal="center" vertical="center" wrapText="1"/>
    </xf>
    <xf numFmtId="2" fontId="1" fillId="0" borderId="47" xfId="0" applyNumberFormat="1" applyFont="1" applyFill="1" applyBorder="1" applyAlignment="1" applyProtection="1">
      <alignment horizontal="center" vertical="center"/>
    </xf>
    <xf numFmtId="2" fontId="1" fillId="0" borderId="43" xfId="0" applyNumberFormat="1" applyFont="1" applyFill="1" applyBorder="1" applyAlignment="1" applyProtection="1">
      <alignment horizontal="center" vertical="center" wrapText="1"/>
    </xf>
    <xf numFmtId="2" fontId="1" fillId="0" borderId="46" xfId="0" applyNumberFormat="1" applyFont="1" applyFill="1" applyBorder="1" applyAlignment="1" applyProtection="1">
      <alignment horizontal="center" vertical="center" wrapText="1"/>
    </xf>
    <xf numFmtId="2" fontId="1" fillId="0" borderId="23" xfId="0" applyNumberFormat="1" applyFont="1" applyFill="1" applyBorder="1" applyAlignment="1" applyProtection="1">
      <alignment horizontal="center" vertical="center" wrapText="1"/>
    </xf>
    <xf numFmtId="2" fontId="1" fillId="0" borderId="68" xfId="0" applyNumberFormat="1"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xf>
    <xf numFmtId="0" fontId="1" fillId="0" borderId="60"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56" xfId="0" applyFont="1" applyFill="1" applyBorder="1" applyAlignment="1" applyProtection="1">
      <alignment horizontal="center" vertical="center"/>
    </xf>
    <xf numFmtId="1" fontId="1" fillId="0" borderId="45" xfId="0" applyNumberFormat="1" applyFont="1" applyFill="1" applyBorder="1" applyAlignment="1" applyProtection="1">
      <alignment horizontal="center" vertical="center" wrapText="1"/>
    </xf>
    <xf numFmtId="1" fontId="1" fillId="0" borderId="15" xfId="0" applyNumberFormat="1" applyFont="1" applyFill="1" applyBorder="1" applyAlignment="1" applyProtection="1">
      <alignment horizontal="center" vertical="center"/>
    </xf>
    <xf numFmtId="1" fontId="1" fillId="0" borderId="20" xfId="0" applyNumberFormat="1" applyFont="1" applyFill="1" applyBorder="1" applyAlignment="1" applyProtection="1">
      <alignment horizontal="center" vertical="center"/>
    </xf>
    <xf numFmtId="1" fontId="1" fillId="0" borderId="18" xfId="0" applyNumberFormat="1" applyFont="1" applyFill="1" applyBorder="1" applyAlignment="1" applyProtection="1">
      <alignment horizontal="center" vertical="center" wrapText="1"/>
    </xf>
    <xf numFmtId="2" fontId="1" fillId="0" borderId="47" xfId="0" applyNumberFormat="1" applyFont="1" applyFill="1" applyBorder="1" applyAlignment="1" applyProtection="1">
      <alignment horizontal="center" vertical="center" wrapText="1"/>
    </xf>
    <xf numFmtId="1" fontId="1" fillId="0" borderId="44" xfId="0" applyNumberFormat="1" applyFont="1" applyFill="1" applyBorder="1" applyAlignment="1" applyProtection="1">
      <alignment horizontal="center" vertical="center"/>
    </xf>
    <xf numFmtId="1" fontId="1" fillId="0" borderId="17" xfId="0" applyNumberFormat="1" applyFont="1" applyFill="1" applyBorder="1" applyAlignment="1" applyProtection="1">
      <alignment horizontal="center" vertical="center" wrapText="1"/>
    </xf>
    <xf numFmtId="1" fontId="1" fillId="0" borderId="14" xfId="0" applyNumberFormat="1" applyFont="1" applyFill="1" applyBorder="1" applyAlignment="1" applyProtection="1">
      <alignment horizontal="center" vertical="center"/>
    </xf>
    <xf numFmtId="0" fontId="3" fillId="0" borderId="17" xfId="0" applyFont="1" applyBorder="1" applyAlignment="1" applyProtection="1">
      <alignment horizontal="center" vertical="center"/>
    </xf>
    <xf numFmtId="0" fontId="3" fillId="0" borderId="19" xfId="0" applyFont="1" applyBorder="1" applyAlignment="1" applyProtection="1">
      <alignment horizontal="center" vertical="center"/>
    </xf>
    <xf numFmtId="14" fontId="1" fillId="0" borderId="25" xfId="0" applyNumberFormat="1" applyFont="1" applyFill="1" applyBorder="1" applyAlignment="1" applyProtection="1">
      <alignment horizontal="center" vertical="center"/>
    </xf>
    <xf numFmtId="164" fontId="1" fillId="0" borderId="4" xfId="0" applyNumberFormat="1" applyFont="1" applyFill="1" applyBorder="1" applyAlignment="1" applyProtection="1">
      <alignment horizontal="center" vertical="center"/>
    </xf>
    <xf numFmtId="164" fontId="1" fillId="0" borderId="26" xfId="0" applyNumberFormat="1" applyFont="1" applyFill="1" applyBorder="1" applyAlignment="1" applyProtection="1">
      <alignment horizontal="center" vertical="center"/>
    </xf>
    <xf numFmtId="14" fontId="1" fillId="0" borderId="9" xfId="0" applyNumberFormat="1" applyFont="1" applyFill="1" applyBorder="1" applyAlignment="1" applyProtection="1">
      <alignment horizontal="center" vertical="center"/>
    </xf>
    <xf numFmtId="164" fontId="1" fillId="0" borderId="21" xfId="0" applyNumberFormat="1" applyFont="1" applyFill="1" applyBorder="1" applyAlignment="1" applyProtection="1">
      <alignment horizontal="center" vertical="center"/>
    </xf>
    <xf numFmtId="164" fontId="1" fillId="0" borderId="10" xfId="0" applyNumberFormat="1" applyFont="1" applyFill="1" applyBorder="1" applyAlignment="1" applyProtection="1">
      <alignment horizontal="center" vertical="center"/>
    </xf>
    <xf numFmtId="14" fontId="1" fillId="0" borderId="11" xfId="0" applyNumberFormat="1" applyFont="1" applyFill="1" applyBorder="1" applyAlignment="1" applyProtection="1">
      <alignment horizontal="center" vertical="center"/>
    </xf>
    <xf numFmtId="164" fontId="1" fillId="0" borderId="22" xfId="0" applyNumberFormat="1" applyFont="1" applyFill="1" applyBorder="1" applyAlignment="1" applyProtection="1">
      <alignment horizontal="center" vertical="center"/>
    </xf>
    <xf numFmtId="164" fontId="1" fillId="0" borderId="13" xfId="0" applyNumberFormat="1" applyFont="1" applyFill="1" applyBorder="1" applyAlignment="1" applyProtection="1">
      <alignment horizontal="center" vertical="center"/>
    </xf>
    <xf numFmtId="2" fontId="1" fillId="0" borderId="25" xfId="0" applyNumberFormat="1"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wrapText="1"/>
    </xf>
    <xf numFmtId="0" fontId="1" fillId="0" borderId="4" xfId="0" applyFont="1" applyFill="1" applyBorder="1" applyAlignment="1" applyProtection="1">
      <alignment horizontal="center" vertical="center"/>
    </xf>
    <xf numFmtId="0" fontId="1" fillId="0" borderId="51" xfId="0" applyFont="1" applyBorder="1" applyAlignment="1" applyProtection="1">
      <alignment horizontal="center" vertical="center" wrapText="1"/>
    </xf>
    <xf numFmtId="2" fontId="1" fillId="6" borderId="7" xfId="0" applyNumberFormat="1" applyFont="1" applyFill="1" applyBorder="1" applyAlignment="1" applyProtection="1">
      <alignment horizontal="center" vertical="center" wrapText="1"/>
    </xf>
    <xf numFmtId="2" fontId="1" fillId="6" borderId="1" xfId="0" applyNumberFormat="1" applyFont="1" applyFill="1" applyBorder="1" applyAlignment="1" applyProtection="1">
      <alignment horizontal="center" vertical="center" wrapText="1"/>
    </xf>
    <xf numFmtId="2" fontId="1" fillId="6" borderId="12" xfId="0" applyNumberFormat="1" applyFont="1" applyFill="1" applyBorder="1" applyAlignment="1" applyProtection="1">
      <alignment horizontal="center" vertical="center" wrapText="1"/>
    </xf>
    <xf numFmtId="0" fontId="9" fillId="6" borderId="7" xfId="0" applyFont="1" applyFill="1" applyBorder="1" applyAlignment="1" applyProtection="1">
      <alignment horizontal="center" vertical="center"/>
    </xf>
    <xf numFmtId="2" fontId="9" fillId="6" borderId="7" xfId="0" applyNumberFormat="1" applyFont="1" applyFill="1" applyBorder="1" applyAlignment="1" applyProtection="1">
      <alignment horizontal="center" vertical="center"/>
    </xf>
    <xf numFmtId="0" fontId="9" fillId="6" borderId="60" xfId="0" applyFont="1" applyFill="1" applyBorder="1" applyAlignment="1" applyProtection="1">
      <alignment vertical="center"/>
    </xf>
    <xf numFmtId="0" fontId="9" fillId="6" borderId="12" xfId="0" applyFont="1" applyFill="1" applyBorder="1" applyAlignment="1" applyProtection="1">
      <alignment horizontal="center" vertical="center"/>
    </xf>
    <xf numFmtId="2" fontId="9" fillId="6" borderId="12" xfId="0" applyNumberFormat="1" applyFont="1" applyFill="1" applyBorder="1" applyAlignment="1" applyProtection="1">
      <alignment horizontal="center" vertical="center"/>
    </xf>
    <xf numFmtId="0" fontId="9" fillId="6" borderId="22" xfId="0" applyFont="1" applyFill="1" applyBorder="1" applyAlignment="1" applyProtection="1">
      <alignment vertical="center"/>
    </xf>
    <xf numFmtId="0" fontId="1" fillId="0" borderId="13" xfId="0" applyFont="1" applyFill="1" applyBorder="1" applyAlignment="1" applyProtection="1">
      <alignment horizontal="center" vertical="center" wrapText="1"/>
    </xf>
    <xf numFmtId="0" fontId="9" fillId="6" borderId="7" xfId="0" applyFont="1" applyFill="1" applyBorder="1" applyAlignment="1" applyProtection="1">
      <alignment vertical="center"/>
    </xf>
    <xf numFmtId="0" fontId="9" fillId="6" borderId="12" xfId="0" applyFont="1" applyFill="1" applyBorder="1" applyAlignment="1" applyProtection="1">
      <alignment vertical="center"/>
    </xf>
    <xf numFmtId="0" fontId="9" fillId="6" borderId="14" xfId="0" applyFont="1" applyFill="1" applyBorder="1" applyAlignment="1" applyProtection="1">
      <alignment horizontal="center" vertical="center"/>
    </xf>
    <xf numFmtId="0" fontId="9" fillId="6" borderId="14" xfId="0" applyFont="1" applyFill="1" applyBorder="1" applyAlignment="1" applyProtection="1">
      <alignment vertical="center"/>
    </xf>
    <xf numFmtId="2" fontId="9" fillId="6" borderId="14" xfId="0" applyNumberFormat="1" applyFont="1" applyFill="1" applyBorder="1" applyAlignment="1" applyProtection="1">
      <alignment horizontal="center" vertical="center"/>
    </xf>
    <xf numFmtId="0" fontId="9" fillId="6" borderId="24" xfId="0" applyFont="1" applyFill="1" applyBorder="1" applyAlignment="1" applyProtection="1">
      <alignment vertical="center"/>
    </xf>
    <xf numFmtId="0" fontId="1" fillId="6" borderId="52" xfId="0" applyFont="1" applyFill="1" applyBorder="1" applyAlignment="1" applyProtection="1">
      <alignment horizontal="center" vertical="center" wrapText="1"/>
    </xf>
    <xf numFmtId="0" fontId="9" fillId="6" borderId="53" xfId="0" applyFont="1" applyFill="1" applyBorder="1" applyAlignment="1" applyProtection="1">
      <alignment horizontal="center" vertical="center"/>
    </xf>
    <xf numFmtId="0" fontId="9" fillId="6" borderId="53" xfId="0" applyFont="1" applyFill="1" applyBorder="1" applyAlignment="1" applyProtection="1">
      <alignment vertical="center"/>
    </xf>
    <xf numFmtId="2" fontId="9" fillId="6" borderId="53" xfId="0" applyNumberFormat="1" applyFont="1" applyFill="1" applyBorder="1" applyAlignment="1" applyProtection="1">
      <alignment horizontal="center" vertical="center"/>
    </xf>
    <xf numFmtId="0" fontId="9" fillId="6" borderId="53" xfId="0" applyFont="1" applyFill="1" applyBorder="1" applyAlignment="1" applyProtection="1">
      <alignment horizontal="center" vertical="center" wrapText="1"/>
    </xf>
    <xf numFmtId="14" fontId="1" fillId="6" borderId="53" xfId="0" applyNumberFormat="1" applyFont="1" applyFill="1" applyBorder="1" applyAlignment="1" applyProtection="1">
      <alignment horizontal="center" vertical="center"/>
    </xf>
    <xf numFmtId="164" fontId="1" fillId="6" borderId="53" xfId="0" applyNumberFormat="1" applyFont="1" applyFill="1" applyBorder="1" applyAlignment="1" applyProtection="1">
      <alignment horizontal="center" vertical="center"/>
    </xf>
    <xf numFmtId="0" fontId="9" fillId="6" borderId="67" xfId="0" applyFont="1" applyFill="1" applyBorder="1" applyAlignment="1" applyProtection="1">
      <alignment vertical="center"/>
    </xf>
    <xf numFmtId="0" fontId="1" fillId="6" borderId="55" xfId="0" applyFont="1" applyFill="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2" xfId="0" applyFont="1" applyBorder="1" applyAlignment="1" applyProtection="1">
      <alignment horizontal="left" vertical="center" wrapText="1"/>
    </xf>
    <xf numFmtId="2" fontId="1" fillId="0" borderId="12" xfId="0" applyNumberFormat="1" applyFont="1" applyBorder="1" applyAlignment="1" applyProtection="1">
      <alignment horizontal="center" vertical="center" wrapText="1"/>
    </xf>
    <xf numFmtId="14" fontId="1" fillId="0" borderId="12" xfId="0" applyNumberFormat="1" applyFont="1" applyBorder="1" applyAlignment="1" applyProtection="1">
      <alignment horizontal="center" vertical="center" wrapText="1"/>
    </xf>
    <xf numFmtId="164" fontId="1" fillId="0" borderId="12" xfId="0" applyNumberFormat="1" applyFont="1" applyBorder="1" applyAlignment="1" applyProtection="1">
      <alignment horizontal="center" vertical="center" wrapText="1"/>
    </xf>
    <xf numFmtId="14" fontId="1" fillId="0" borderId="46" xfId="0" applyNumberFormat="1" applyFont="1" applyBorder="1" applyAlignment="1" applyProtection="1">
      <alignment horizontal="center" vertical="center"/>
    </xf>
    <xf numFmtId="14" fontId="1" fillId="0" borderId="23" xfId="0" applyNumberFormat="1" applyFont="1" applyBorder="1" applyAlignment="1" applyProtection="1">
      <alignment horizontal="center" vertical="center"/>
    </xf>
    <xf numFmtId="14" fontId="1" fillId="0" borderId="47" xfId="0" applyNumberFormat="1" applyFont="1" applyBorder="1" applyAlignment="1" applyProtection="1">
      <alignment horizontal="center" vertical="center"/>
    </xf>
    <xf numFmtId="0" fontId="1" fillId="0" borderId="27" xfId="0" quotePrefix="1" applyFont="1" applyFill="1" applyBorder="1" applyAlignment="1" applyProtection="1">
      <alignment horizontal="center" vertical="center" wrapText="1"/>
    </xf>
    <xf numFmtId="0" fontId="9" fillId="0" borderId="7" xfId="0" quotePrefix="1" applyFont="1" applyFill="1" applyBorder="1" applyAlignment="1" applyProtection="1">
      <alignment horizontal="center" vertical="center" wrapText="1"/>
    </xf>
    <xf numFmtId="0" fontId="9" fillId="6" borderId="7" xfId="0" applyNumberFormat="1" applyFont="1" applyFill="1" applyBorder="1" applyAlignment="1" applyProtection="1">
      <alignment horizontal="center" vertical="center" wrapText="1"/>
    </xf>
    <xf numFmtId="0" fontId="9" fillId="6" borderId="1" xfId="0" applyNumberFormat="1" applyFont="1" applyFill="1" applyBorder="1" applyAlignment="1" applyProtection="1">
      <alignment horizontal="center" vertical="center" wrapText="1"/>
    </xf>
    <xf numFmtId="0" fontId="9" fillId="6" borderId="12" xfId="0" applyNumberFormat="1" applyFont="1" applyFill="1" applyBorder="1" applyAlignment="1" applyProtection="1">
      <alignment horizontal="center" vertical="center" wrapText="1"/>
    </xf>
    <xf numFmtId="14" fontId="1" fillId="2" borderId="54" xfId="0" applyNumberFormat="1" applyFont="1" applyFill="1" applyBorder="1" applyAlignment="1" applyProtection="1">
      <alignment horizontal="center" vertical="center" wrapText="1"/>
    </xf>
    <xf numFmtId="164" fontId="1" fillId="2" borderId="16" xfId="0" applyNumberFormat="1" applyFont="1" applyFill="1" applyBorder="1" applyAlignment="1" applyProtection="1">
      <alignment horizontal="center" vertical="center" wrapText="1"/>
    </xf>
    <xf numFmtId="14" fontId="1" fillId="2" borderId="16" xfId="0" applyNumberFormat="1" applyFont="1" applyFill="1" applyBorder="1" applyAlignment="1" applyProtection="1">
      <alignment horizontal="center" vertical="center" wrapText="1"/>
    </xf>
    <xf numFmtId="164" fontId="1" fillId="2" borderId="58" xfId="0" applyNumberFormat="1" applyFont="1" applyFill="1" applyBorder="1" applyAlignment="1" applyProtection="1">
      <alignment horizontal="center" vertical="center" wrapText="1"/>
    </xf>
    <xf numFmtId="164" fontId="1" fillId="2" borderId="57" xfId="0" applyNumberFormat="1" applyFont="1" applyFill="1" applyBorder="1" applyAlignment="1" applyProtection="1">
      <alignment horizontal="center" vertical="center" wrapText="1"/>
    </xf>
    <xf numFmtId="0" fontId="1" fillId="6" borderId="53" xfId="0" applyFont="1" applyFill="1" applyBorder="1" applyAlignment="1" applyProtection="1">
      <alignment horizontal="center" vertical="center" wrapText="1"/>
    </xf>
    <xf numFmtId="0" fontId="1" fillId="6" borderId="53" xfId="2" applyFont="1" applyFill="1" applyBorder="1" applyAlignment="1" applyProtection="1">
      <alignment horizontal="left" vertical="center" wrapText="1"/>
    </xf>
    <xf numFmtId="2" fontId="1" fillId="6" borderId="53" xfId="0" applyNumberFormat="1" applyFont="1" applyFill="1" applyBorder="1" applyAlignment="1" applyProtection="1">
      <alignment horizontal="center" vertical="center" wrapText="1"/>
    </xf>
    <xf numFmtId="0" fontId="1" fillId="6" borderId="53" xfId="1" applyFont="1" applyFill="1" applyBorder="1" applyAlignment="1" applyProtection="1">
      <alignment horizontal="center" vertical="center" wrapText="1"/>
    </xf>
    <xf numFmtId="166" fontId="1" fillId="6" borderId="53" xfId="0" applyNumberFormat="1" applyFont="1" applyFill="1" applyBorder="1" applyAlignment="1" applyProtection="1">
      <alignment horizontal="center" vertical="center" wrapText="1"/>
    </xf>
    <xf numFmtId="0" fontId="1" fillId="6" borderId="67"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7" xfId="0" applyFont="1" applyBorder="1" applyAlignment="1" applyProtection="1">
      <alignment horizontal="center" vertical="center"/>
    </xf>
    <xf numFmtId="0" fontId="16" fillId="0" borderId="53" xfId="0" applyFont="1" applyBorder="1" applyAlignment="1" applyProtection="1">
      <alignment horizontal="left" vertical="center" wrapText="1"/>
    </xf>
    <xf numFmtId="0" fontId="16" fillId="0" borderId="53" xfId="0" applyFont="1" applyBorder="1" applyAlignment="1" applyProtection="1">
      <alignment horizontal="center" vertical="center" wrapText="1"/>
    </xf>
    <xf numFmtId="2" fontId="16" fillId="0" borderId="53" xfId="0" applyNumberFormat="1" applyFont="1" applyBorder="1" applyAlignment="1" applyProtection="1">
      <alignment horizontal="center" vertical="center" wrapText="1"/>
    </xf>
    <xf numFmtId="14" fontId="16" fillId="0" borderId="53" xfId="0" applyNumberFormat="1" applyFont="1" applyBorder="1" applyAlignment="1" applyProtection="1">
      <alignment horizontal="center" vertical="center" wrapText="1"/>
    </xf>
    <xf numFmtId="164" fontId="16" fillId="0" borderId="53" xfId="0" applyNumberFormat="1" applyFont="1" applyBorder="1" applyAlignment="1" applyProtection="1">
      <alignment horizontal="center" vertical="center" wrapText="1"/>
    </xf>
    <xf numFmtId="0" fontId="0" fillId="0" borderId="0" xfId="0" applyProtection="1"/>
    <xf numFmtId="14" fontId="1" fillId="2" borderId="6"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4" fontId="1" fillId="2" borderId="7" xfId="0" applyNumberFormat="1" applyFont="1" applyFill="1" applyBorder="1" applyAlignment="1" applyProtection="1">
      <alignment horizontal="center" vertical="center"/>
    </xf>
    <xf numFmtId="164" fontId="1" fillId="2" borderId="8" xfId="0" applyNumberFormat="1" applyFont="1" applyFill="1" applyBorder="1" applyAlignment="1" applyProtection="1">
      <alignment horizontal="center" vertical="center"/>
    </xf>
    <xf numFmtId="1" fontId="1" fillId="2" borderId="69" xfId="0" applyNumberFormat="1" applyFont="1" applyFill="1" applyBorder="1" applyAlignment="1" applyProtection="1">
      <alignment horizontal="center" vertical="center"/>
    </xf>
    <xf numFmtId="14" fontId="1" fillId="2" borderId="11" xfId="0" applyNumberFormat="1" applyFont="1" applyFill="1" applyBorder="1" applyAlignment="1" applyProtection="1">
      <alignment horizontal="center" vertical="center"/>
    </xf>
    <xf numFmtId="164" fontId="1" fillId="2" borderId="12" xfId="0" applyNumberFormat="1" applyFont="1" applyFill="1" applyBorder="1" applyAlignment="1" applyProtection="1">
      <alignment horizontal="center" vertical="center"/>
    </xf>
    <xf numFmtId="14" fontId="1" fillId="2" borderId="12"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0" fontId="16" fillId="0" borderId="55" xfId="0" applyFont="1" applyBorder="1" applyAlignment="1" applyProtection="1">
      <alignment horizontal="center" vertical="center" wrapText="1"/>
    </xf>
    <xf numFmtId="14" fontId="1" fillId="0" borderId="18" xfId="0" applyNumberFormat="1" applyFont="1" applyFill="1" applyBorder="1" applyAlignment="1" applyProtection="1">
      <alignment horizontal="center" vertical="center" wrapText="1"/>
    </xf>
    <xf numFmtId="164" fontId="1" fillId="0" borderId="15" xfId="0" applyNumberFormat="1" applyFont="1" applyFill="1" applyBorder="1" applyAlignment="1" applyProtection="1">
      <alignment horizontal="center" vertical="center" wrapText="1"/>
    </xf>
    <xf numFmtId="14" fontId="1" fillId="0" borderId="15" xfId="0" applyNumberFormat="1" applyFont="1" applyFill="1" applyBorder="1" applyAlignment="1" applyProtection="1">
      <alignment horizontal="center" vertical="center" wrapText="1"/>
    </xf>
    <xf numFmtId="164" fontId="1" fillId="0" borderId="44" xfId="0" applyNumberFormat="1" applyFont="1" applyFill="1" applyBorder="1" applyAlignment="1" applyProtection="1">
      <alignment horizontal="center" vertical="center" wrapText="1"/>
    </xf>
    <xf numFmtId="164" fontId="1" fillId="0" borderId="20" xfId="0" applyNumberFormat="1" applyFont="1" applyFill="1" applyBorder="1" applyAlignment="1" applyProtection="1">
      <alignment horizontal="center" vertical="center" wrapText="1"/>
    </xf>
    <xf numFmtId="14" fontId="1" fillId="0" borderId="6" xfId="0" applyNumberFormat="1" applyFont="1" applyFill="1" applyBorder="1" applyAlignment="1" applyProtection="1">
      <alignment horizontal="center" vertical="center" wrapText="1"/>
    </xf>
    <xf numFmtId="164" fontId="1" fillId="0" borderId="7" xfId="0" applyNumberFormat="1" applyFont="1" applyFill="1" applyBorder="1" applyAlignment="1" applyProtection="1">
      <alignment horizontal="center" vertical="center" wrapText="1"/>
    </xf>
    <xf numFmtId="14" fontId="1" fillId="0" borderId="7" xfId="0" applyNumberFormat="1" applyFont="1" applyFill="1" applyBorder="1" applyAlignment="1" applyProtection="1">
      <alignment horizontal="center" vertical="center" wrapText="1"/>
    </xf>
    <xf numFmtId="14" fontId="1" fillId="0" borderId="9"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4" fontId="1" fillId="0" borderId="11" xfId="0" applyNumberFormat="1" applyFont="1" applyFill="1" applyBorder="1" applyAlignment="1" applyProtection="1">
      <alignment horizontal="center" vertical="center" wrapText="1"/>
    </xf>
    <xf numFmtId="164" fontId="1" fillId="0" borderId="12" xfId="0" applyNumberFormat="1" applyFont="1" applyFill="1" applyBorder="1" applyAlignment="1" applyProtection="1">
      <alignment horizontal="center" vertical="center" wrapText="1"/>
    </xf>
    <xf numFmtId="14" fontId="1" fillId="0" borderId="12" xfId="0" applyNumberFormat="1" applyFont="1" applyFill="1" applyBorder="1" applyAlignment="1" applyProtection="1">
      <alignment horizontal="center" vertical="center" wrapText="1"/>
    </xf>
    <xf numFmtId="14" fontId="1" fillId="0" borderId="41" xfId="0" applyNumberFormat="1" applyFont="1" applyFill="1" applyBorder="1" applyAlignment="1" applyProtection="1">
      <alignment horizontal="center" vertical="center" wrapText="1"/>
    </xf>
    <xf numFmtId="164" fontId="1" fillId="0" borderId="27" xfId="0" applyNumberFormat="1" applyFont="1" applyFill="1" applyBorder="1" applyAlignment="1" applyProtection="1">
      <alignment horizontal="center" vertical="center" wrapText="1"/>
    </xf>
    <xf numFmtId="14" fontId="1" fillId="0" borderId="27" xfId="0" applyNumberFormat="1" applyFont="1" applyFill="1" applyBorder="1" applyAlignment="1" applyProtection="1">
      <alignment horizontal="center" vertical="center" wrapText="1"/>
    </xf>
    <xf numFmtId="164" fontId="1" fillId="0" borderId="8" xfId="0" applyNumberFormat="1" applyFont="1" applyFill="1" applyBorder="1" applyAlignment="1" applyProtection="1">
      <alignment horizontal="center" vertical="center" wrapText="1"/>
    </xf>
    <xf numFmtId="164" fontId="1" fillId="0" borderId="10" xfId="0" applyNumberFormat="1" applyFont="1" applyFill="1" applyBorder="1" applyAlignment="1" applyProtection="1">
      <alignment horizontal="center" vertical="center" wrapText="1"/>
    </xf>
    <xf numFmtId="164" fontId="1" fillId="0" borderId="13" xfId="0" applyNumberFormat="1" applyFont="1" applyFill="1" applyBorder="1" applyAlignment="1" applyProtection="1">
      <alignment horizontal="center" vertical="center" wrapText="1"/>
    </xf>
    <xf numFmtId="164" fontId="1" fillId="0" borderId="60" xfId="0" applyNumberFormat="1" applyFont="1" applyFill="1" applyBorder="1" applyAlignment="1" applyProtection="1">
      <alignment horizontal="center" vertical="center" wrapText="1"/>
    </xf>
    <xf numFmtId="164" fontId="1" fillId="0" borderId="22" xfId="0" applyNumberFormat="1" applyFont="1" applyFill="1" applyBorder="1" applyAlignment="1" applyProtection="1">
      <alignment horizontal="center" vertical="center" wrapText="1"/>
    </xf>
    <xf numFmtId="164" fontId="1" fillId="0" borderId="21" xfId="0" applyNumberFormat="1" applyFont="1" applyFill="1" applyBorder="1" applyAlignment="1" applyProtection="1">
      <alignment horizontal="center" vertical="center" wrapText="1"/>
    </xf>
    <xf numFmtId="164" fontId="1" fillId="0" borderId="2" xfId="0" applyNumberFormat="1" applyFont="1" applyFill="1" applyBorder="1" applyAlignment="1" applyProtection="1">
      <alignment horizontal="center" vertical="center" wrapText="1"/>
    </xf>
    <xf numFmtId="164" fontId="1" fillId="0" borderId="42" xfId="0" applyNumberFormat="1" applyFont="1" applyFill="1" applyBorder="1" applyAlignment="1" applyProtection="1">
      <alignment horizontal="center" vertical="center" wrapText="1"/>
    </xf>
    <xf numFmtId="1" fontId="1" fillId="2" borderId="40" xfId="0" applyNumberFormat="1" applyFont="1" applyFill="1" applyBorder="1" applyAlignment="1" applyProtection="1">
      <alignment horizontal="center" vertical="center" wrapText="1"/>
    </xf>
    <xf numFmtId="1" fontId="1" fillId="0" borderId="0" xfId="0" applyNumberFormat="1" applyFont="1" applyFill="1" applyBorder="1" applyAlignment="1" applyProtection="1">
      <alignment horizontal="center" vertical="center" wrapText="1"/>
    </xf>
    <xf numFmtId="1" fontId="1" fillId="0" borderId="69" xfId="0" applyNumberFormat="1" applyFont="1" applyFill="1" applyBorder="1" applyAlignment="1" applyProtection="1">
      <alignment horizontal="center" vertical="center" wrapText="1"/>
    </xf>
    <xf numFmtId="1" fontId="1" fillId="0" borderId="70" xfId="0" applyNumberFormat="1" applyFont="1" applyFill="1" applyBorder="1" applyAlignment="1" applyProtection="1">
      <alignment horizontal="center" vertical="center" wrapText="1"/>
    </xf>
    <xf numFmtId="1" fontId="1" fillId="0" borderId="72" xfId="0" applyNumberFormat="1" applyFont="1" applyFill="1" applyBorder="1" applyAlignment="1" applyProtection="1">
      <alignment horizontal="center" vertical="center" wrapText="1"/>
    </xf>
    <xf numFmtId="1" fontId="1" fillId="0" borderId="71" xfId="0" applyNumberFormat="1" applyFont="1" applyFill="1" applyBorder="1" applyAlignment="1" applyProtection="1">
      <alignment horizontal="center" vertical="center" wrapText="1"/>
    </xf>
    <xf numFmtId="1" fontId="1" fillId="0" borderId="50" xfId="0" applyNumberFormat="1" applyFont="1" applyFill="1" applyBorder="1" applyAlignment="1" applyProtection="1">
      <alignment horizontal="center" vertical="center" wrapText="1"/>
    </xf>
    <xf numFmtId="1" fontId="1" fillId="0" borderId="48" xfId="0" applyNumberFormat="1" applyFont="1" applyFill="1" applyBorder="1" applyAlignment="1" applyProtection="1">
      <alignment horizontal="center" vertical="center" wrapText="1"/>
    </xf>
    <xf numFmtId="1" fontId="1" fillId="0" borderId="73" xfId="0" applyNumberFormat="1" applyFont="1" applyFill="1" applyBorder="1" applyAlignment="1" applyProtection="1">
      <alignment horizontal="center" vertical="center" wrapText="1"/>
    </xf>
    <xf numFmtId="1" fontId="1" fillId="0" borderId="74" xfId="0" applyNumberFormat="1" applyFont="1" applyFill="1" applyBorder="1" applyAlignment="1" applyProtection="1">
      <alignment horizontal="center" vertical="center" wrapText="1"/>
    </xf>
    <xf numFmtId="1" fontId="1" fillId="0" borderId="76" xfId="0" applyNumberFormat="1" applyFont="1" applyFill="1" applyBorder="1" applyAlignment="1" applyProtection="1">
      <alignment horizontal="center" vertical="center" wrapText="1"/>
    </xf>
    <xf numFmtId="1" fontId="1" fillId="2" borderId="33" xfId="0" applyNumberFormat="1" applyFont="1" applyFill="1" applyBorder="1" applyAlignment="1" applyProtection="1">
      <alignment horizontal="center" vertical="center" wrapText="1"/>
    </xf>
    <xf numFmtId="1" fontId="1" fillId="0" borderId="32" xfId="0" applyNumberFormat="1" applyFont="1" applyFill="1" applyBorder="1" applyAlignment="1" applyProtection="1">
      <alignment horizontal="center" vertical="center" wrapText="1"/>
    </xf>
    <xf numFmtId="1" fontId="1" fillId="0" borderId="61" xfId="0" applyNumberFormat="1" applyFont="1" applyFill="1" applyBorder="1" applyAlignment="1" applyProtection="1">
      <alignment horizontal="center" vertical="center" wrapText="1"/>
    </xf>
    <xf numFmtId="1" fontId="1" fillId="0" borderId="64" xfId="0" applyNumberFormat="1" applyFont="1" applyFill="1" applyBorder="1" applyAlignment="1" applyProtection="1">
      <alignment horizontal="center" vertical="center" wrapText="1"/>
    </xf>
    <xf numFmtId="1" fontId="1" fillId="0" borderId="59" xfId="0" applyNumberFormat="1" applyFont="1" applyFill="1" applyBorder="1" applyAlignment="1" applyProtection="1">
      <alignment horizontal="center" vertical="center" wrapText="1"/>
    </xf>
    <xf numFmtId="1" fontId="1" fillId="0" borderId="65" xfId="0" applyNumberFormat="1" applyFont="1" applyFill="1" applyBorder="1" applyAlignment="1" applyProtection="1">
      <alignment horizontal="center" vertical="center" wrapText="1"/>
    </xf>
    <xf numFmtId="164" fontId="1" fillId="2" borderId="60" xfId="0" applyNumberFormat="1" applyFont="1" applyFill="1" applyBorder="1" applyAlignment="1" applyProtection="1">
      <alignment horizontal="center" vertical="center"/>
    </xf>
    <xf numFmtId="164" fontId="1" fillId="2" borderId="22"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14" fontId="1" fillId="2" borderId="46"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0" fontId="12" fillId="0" borderId="15" xfId="0" applyFont="1" applyFill="1" applyBorder="1" applyAlignment="1" applyProtection="1">
      <alignment horizontal="center"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vertical="center" wrapText="1"/>
    </xf>
    <xf numFmtId="2" fontId="1" fillId="0" borderId="16" xfId="0" applyNumberFormat="1" applyFont="1" applyFill="1" applyBorder="1" applyAlignment="1" applyProtection="1">
      <alignment horizontal="center" vertical="center" wrapText="1"/>
    </xf>
    <xf numFmtId="1" fontId="1" fillId="0" borderId="77" xfId="0" applyNumberFormat="1" applyFont="1" applyBorder="1" applyAlignment="1" applyProtection="1">
      <alignment horizontal="center" vertical="center"/>
    </xf>
    <xf numFmtId="1" fontId="1" fillId="0" borderId="59" xfId="0" applyNumberFormat="1" applyFont="1" applyFill="1" applyBorder="1" applyAlignment="1" applyProtection="1">
      <alignment horizontal="center" vertical="center"/>
    </xf>
    <xf numFmtId="0" fontId="9" fillId="0" borderId="51" xfId="0" applyFont="1" applyFill="1" applyBorder="1" applyAlignment="1" applyProtection="1">
      <alignment vertical="center" wrapText="1"/>
    </xf>
    <xf numFmtId="49" fontId="1" fillId="0" borderId="51" xfId="0" applyNumberFormat="1" applyFont="1" applyFill="1" applyBorder="1" applyAlignment="1" applyProtection="1">
      <alignment horizontal="center" vertical="center" wrapText="1"/>
    </xf>
    <xf numFmtId="0" fontId="12" fillId="0" borderId="51" xfId="0" applyFont="1" applyFill="1" applyBorder="1" applyAlignment="1" applyProtection="1">
      <alignment vertical="center" wrapText="1"/>
    </xf>
    <xf numFmtId="0" fontId="1" fillId="6" borderId="7" xfId="0" applyFont="1" applyFill="1" applyBorder="1" applyAlignment="1" applyProtection="1">
      <alignment vertical="center" wrapText="1"/>
    </xf>
    <xf numFmtId="49" fontId="1" fillId="6" borderId="7" xfId="0" applyNumberFormat="1" applyFont="1" applyFill="1" applyBorder="1" applyAlignment="1" applyProtection="1">
      <alignment horizontal="center" vertical="center" wrapText="1"/>
    </xf>
    <xf numFmtId="0" fontId="1" fillId="6" borderId="12" xfId="0" applyFont="1" applyFill="1" applyBorder="1" applyAlignment="1" applyProtection="1">
      <alignment vertical="center" wrapText="1"/>
    </xf>
    <xf numFmtId="49" fontId="1" fillId="6" borderId="12" xfId="0" applyNumberFormat="1" applyFont="1" applyFill="1" applyBorder="1" applyAlignment="1" applyProtection="1">
      <alignment horizontal="center" vertical="center" wrapText="1"/>
    </xf>
    <xf numFmtId="49" fontId="1" fillId="0" borderId="14" xfId="0" applyNumberFormat="1" applyFont="1" applyFill="1" applyBorder="1" applyAlignment="1" applyProtection="1">
      <alignment horizontal="center" vertical="center" wrapText="1"/>
    </xf>
    <xf numFmtId="0" fontId="1" fillId="0" borderId="51" xfId="0" applyFont="1" applyFill="1" applyBorder="1" applyAlignment="1" applyProtection="1">
      <alignment vertical="center" wrapText="1"/>
    </xf>
    <xf numFmtId="2" fontId="3" fillId="0" borderId="12" xfId="0" applyNumberFormat="1"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16" xfId="0"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wrapText="1"/>
    </xf>
    <xf numFmtId="0" fontId="1" fillId="0" borderId="68" xfId="0" applyFont="1" applyFill="1" applyBorder="1" applyAlignment="1" applyProtection="1">
      <alignment horizontal="center" vertical="center" wrapText="1"/>
    </xf>
    <xf numFmtId="164" fontId="3" fillId="0" borderId="10" xfId="0" applyNumberFormat="1" applyFont="1" applyFill="1" applyBorder="1" applyAlignment="1" applyProtection="1">
      <alignment horizontal="center" vertical="center" wrapText="1"/>
    </xf>
    <xf numFmtId="164" fontId="3" fillId="0" borderId="13" xfId="0" applyNumberFormat="1" applyFont="1" applyFill="1" applyBorder="1" applyAlignment="1" applyProtection="1">
      <alignment horizontal="center" vertical="center" wrapText="1"/>
    </xf>
    <xf numFmtId="1" fontId="3" fillId="0" borderId="29" xfId="0" applyNumberFormat="1" applyFont="1" applyFill="1" applyBorder="1" applyAlignment="1" applyProtection="1">
      <alignment horizontal="center" vertical="center" wrapText="1"/>
    </xf>
    <xf numFmtId="1" fontId="3" fillId="0" borderId="37" xfId="0" applyNumberFormat="1" applyFont="1" applyFill="1" applyBorder="1" applyAlignment="1" applyProtection="1">
      <alignment horizontal="center" vertical="center" wrapText="1"/>
    </xf>
    <xf numFmtId="1" fontId="3" fillId="0" borderId="34" xfId="0" applyNumberFormat="1" applyFont="1" applyFill="1" applyBorder="1" applyAlignment="1" applyProtection="1">
      <alignment horizontal="center" vertical="center" wrapText="1"/>
    </xf>
    <xf numFmtId="1" fontId="3" fillId="0" borderId="38" xfId="0" applyNumberFormat="1" applyFont="1" applyFill="1" applyBorder="1" applyAlignment="1" applyProtection="1">
      <alignment horizontal="center" vertical="center" wrapText="1"/>
    </xf>
    <xf numFmtId="1" fontId="3" fillId="0" borderId="24" xfId="0" applyNumberFormat="1" applyFont="1" applyFill="1" applyBorder="1" applyAlignment="1" applyProtection="1">
      <alignment horizontal="center" vertical="center" wrapText="1"/>
    </xf>
    <xf numFmtId="1" fontId="3" fillId="0" borderId="35" xfId="0" applyNumberFormat="1" applyFont="1" applyFill="1" applyBorder="1" applyAlignment="1" applyProtection="1">
      <alignment horizontal="center" vertical="center" wrapText="1"/>
    </xf>
    <xf numFmtId="1" fontId="3" fillId="0" borderId="4" xfId="0" applyNumberFormat="1" applyFont="1" applyFill="1" applyBorder="1" applyAlignment="1" applyProtection="1">
      <alignment horizontal="center" vertical="center" wrapText="1"/>
    </xf>
    <xf numFmtId="1" fontId="3" fillId="0" borderId="36" xfId="0" applyNumberFormat="1" applyFont="1" applyFill="1" applyBorder="1" applyAlignment="1" applyProtection="1">
      <alignment horizontal="center" vertical="center" wrapText="1"/>
    </xf>
    <xf numFmtId="14" fontId="3" fillId="0" borderId="9"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164" fontId="3" fillId="0" borderId="21" xfId="0" applyNumberFormat="1" applyFont="1" applyFill="1" applyBorder="1" applyAlignment="1" applyProtection="1">
      <alignment horizontal="center" vertical="center" wrapText="1"/>
    </xf>
    <xf numFmtId="164" fontId="3" fillId="0" borderId="22"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2" xfId="0" applyNumberFormat="1"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57"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1" fontId="3" fillId="0" borderId="31" xfId="0" applyNumberFormat="1" applyFont="1" applyFill="1" applyBorder="1" applyAlignment="1" applyProtection="1">
      <alignment horizontal="center" vertical="center" wrapText="1"/>
    </xf>
    <xf numFmtId="1" fontId="3" fillId="0" borderId="32" xfId="0" applyNumberFormat="1"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6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2" xfId="0"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1" fontId="3" fillId="0" borderId="48" xfId="0" applyNumberFormat="1" applyFont="1" applyFill="1" applyBorder="1" applyAlignment="1" applyProtection="1">
      <alignment horizontal="center" vertical="center" wrapText="1"/>
    </xf>
    <xf numFmtId="1" fontId="3" fillId="0" borderId="50" xfId="0" applyNumberFormat="1" applyFont="1" applyFill="1" applyBorder="1" applyAlignment="1" applyProtection="1">
      <alignment horizontal="center" vertical="center" wrapText="1"/>
    </xf>
    <xf numFmtId="2" fontId="3" fillId="0" borderId="17" xfId="0" applyNumberFormat="1"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 fontId="3" fillId="0" borderId="6" xfId="0" applyNumberFormat="1" applyFont="1" applyFill="1" applyBorder="1" applyAlignment="1" applyProtection="1">
      <alignment horizontal="center" vertical="center" wrapText="1"/>
    </xf>
    <xf numFmtId="2" fontId="3" fillId="0" borderId="9"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2" fontId="3" fillId="0" borderId="46" xfId="0" applyNumberFormat="1" applyFont="1" applyFill="1" applyBorder="1" applyAlignment="1" applyProtection="1">
      <alignment horizontal="center" vertical="center" wrapText="1"/>
    </xf>
    <xf numFmtId="2" fontId="3" fillId="0" borderId="23" xfId="0" applyNumberFormat="1" applyFont="1" applyFill="1" applyBorder="1" applyAlignment="1" applyProtection="1">
      <alignment horizontal="center" vertical="center" wrapText="1"/>
    </xf>
    <xf numFmtId="2" fontId="3" fillId="0" borderId="47" xfId="0" applyNumberFormat="1"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2" fontId="3" fillId="0" borderId="7"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2" xfId="0" applyNumberFormat="1" applyFont="1" applyFill="1" applyBorder="1" applyAlignment="1" applyProtection="1">
      <alignment horizontal="center" vertical="center" wrapText="1"/>
    </xf>
    <xf numFmtId="2" fontId="1" fillId="0" borderId="28" xfId="0" applyNumberFormat="1" applyFont="1" applyFill="1" applyBorder="1" applyAlignment="1" applyProtection="1">
      <alignment horizontal="center" vertical="center"/>
    </xf>
    <xf numFmtId="2" fontId="1" fillId="0" borderId="39" xfId="0" applyNumberFormat="1" applyFont="1" applyFill="1" applyBorder="1" applyAlignment="1" applyProtection="1">
      <alignment horizontal="center" vertical="center"/>
    </xf>
    <xf numFmtId="2" fontId="1" fillId="0" borderId="49" xfId="0" applyNumberFormat="1" applyFont="1" applyFill="1" applyBorder="1" applyAlignment="1" applyProtection="1">
      <alignment horizontal="center" vertical="center"/>
    </xf>
    <xf numFmtId="0" fontId="3" fillId="0" borderId="29"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5" xfId="0" applyFont="1" applyBorder="1" applyAlignment="1" applyProtection="1">
      <alignment horizontal="center" vertical="center"/>
    </xf>
    <xf numFmtId="2" fontId="3" fillId="0" borderId="28" xfId="0" applyNumberFormat="1" applyFont="1" applyFill="1" applyBorder="1" applyAlignment="1" applyProtection="1">
      <alignment horizontal="center" vertical="center"/>
    </xf>
    <xf numFmtId="2" fontId="3" fillId="0" borderId="39" xfId="0" applyNumberFormat="1" applyFont="1" applyFill="1" applyBorder="1" applyAlignment="1" applyProtection="1">
      <alignment horizontal="center" vertical="center"/>
    </xf>
    <xf numFmtId="2" fontId="3" fillId="0" borderId="49" xfId="0" applyNumberFormat="1"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2" fontId="1" fillId="0" borderId="28" xfId="0" applyNumberFormat="1" applyFont="1" applyFill="1" applyBorder="1" applyAlignment="1" applyProtection="1">
      <alignment horizontal="center" vertical="center" wrapText="1"/>
    </xf>
    <xf numFmtId="2" fontId="1" fillId="0" borderId="39" xfId="0" applyNumberFormat="1" applyFont="1" applyFill="1" applyBorder="1" applyAlignment="1" applyProtection="1">
      <alignment horizontal="center" vertical="center" wrapText="1"/>
    </xf>
    <xf numFmtId="2" fontId="1" fillId="0" borderId="49" xfId="0" applyNumberFormat="1" applyFont="1" applyFill="1" applyBorder="1" applyAlignment="1" applyProtection="1">
      <alignment horizontal="center" vertical="center" wrapText="1"/>
    </xf>
    <xf numFmtId="0" fontId="1" fillId="3" borderId="5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2" fontId="1" fillId="3" borderId="15" xfId="0" applyNumberFormat="1" applyFont="1" applyFill="1" applyBorder="1" applyAlignment="1" applyProtection="1">
      <alignment horizontal="center" vertical="center" wrapText="1"/>
    </xf>
    <xf numFmtId="2" fontId="1" fillId="3" borderId="51" xfId="0" applyNumberFormat="1"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27"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0" fontId="12" fillId="3" borderId="16" xfId="0" applyFont="1" applyFill="1" applyBorder="1" applyAlignment="1" applyProtection="1">
      <alignment horizontal="center" vertical="center" wrapText="1"/>
    </xf>
    <xf numFmtId="0" fontId="1" fillId="3" borderId="2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25" xfId="0" applyFont="1" applyFill="1" applyBorder="1" applyAlignment="1" applyProtection="1">
      <alignment horizontal="center" vertical="center" wrapText="1"/>
    </xf>
    <xf numFmtId="0" fontId="12" fillId="3" borderId="5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 fillId="3" borderId="15" xfId="0" applyFont="1" applyFill="1" applyBorder="1" applyAlignment="1" applyProtection="1">
      <alignment horizontal="left" vertical="center" wrapText="1"/>
    </xf>
    <xf numFmtId="0" fontId="1" fillId="3" borderId="51" xfId="0" applyFont="1" applyFill="1" applyBorder="1" applyAlignment="1" applyProtection="1">
      <alignment horizontal="left" vertical="center" wrapText="1"/>
    </xf>
    <xf numFmtId="0" fontId="1" fillId="3" borderId="42" xfId="0" applyFont="1" applyFill="1" applyBorder="1" applyAlignment="1" applyProtection="1">
      <alignment horizontal="center" vertical="center" wrapText="1"/>
    </xf>
    <xf numFmtId="0" fontId="1" fillId="3" borderId="57" xfId="0" applyFont="1" applyFill="1" applyBorder="1" applyAlignment="1" applyProtection="1">
      <alignment horizontal="center" vertical="center" wrapText="1"/>
    </xf>
    <xf numFmtId="2" fontId="1" fillId="3" borderId="27" xfId="0" applyNumberFormat="1" applyFont="1" applyFill="1" applyBorder="1" applyAlignment="1" applyProtection="1">
      <alignment horizontal="center" vertical="center" wrapText="1"/>
    </xf>
    <xf numFmtId="2" fontId="1" fillId="3" borderId="16" xfId="0" applyNumberFormat="1" applyFont="1" applyFill="1" applyBorder="1" applyAlignment="1" applyProtection="1">
      <alignment horizontal="center" vertical="center" wrapText="1"/>
    </xf>
    <xf numFmtId="0" fontId="1" fillId="3" borderId="26"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cellXfs>
  <cellStyles count="4">
    <cellStyle name="Bad" xfId="1" builtinId="27"/>
    <cellStyle name="BRIGI" xfId="3"/>
    <cellStyle name="Normal" xfId="0" builtinId="0"/>
    <cellStyle name="Normal_Necesar 2008 Protectie catodica" xfId="2"/>
  </cellStyles>
  <dxfs count="1422">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ont>
        <b/>
        <i val="0"/>
        <color rgb="FFFF0000"/>
      </font>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rgb="FFFFC000"/>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rgb="FFFFC000"/>
        </patternFill>
      </fill>
    </dxf>
    <dxf>
      <fill>
        <patternFill>
          <bgColor theme="7" tint="0.59996337778862885"/>
        </patternFill>
      </fill>
    </dxf>
    <dxf>
      <fill>
        <patternFill>
          <bgColor rgb="FFFFC000"/>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
      <fill>
        <patternFill>
          <bgColor rgb="FFFFC000"/>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ont>
        <b/>
        <i val="0"/>
        <color rgb="FFFF0000"/>
      </font>
    </dxf>
    <dxf>
      <fill>
        <patternFill>
          <bgColor theme="7" tint="0.59996337778862885"/>
        </patternFill>
      </fill>
    </dxf>
    <dxf>
      <font>
        <b/>
        <i val="0"/>
        <color rgb="FFFF0000"/>
      </font>
    </dxf>
    <dxf>
      <fill>
        <patternFill>
          <bgColor theme="7" tint="0.59996337778862885"/>
        </patternFill>
      </fill>
    </dxf>
    <dxf>
      <font>
        <b/>
        <i val="0"/>
        <color rgb="FFFF0000"/>
      </font>
    </dxf>
    <dxf>
      <fill>
        <patternFill>
          <bgColor rgb="FFFFC000"/>
        </patternFill>
      </fill>
    </dxf>
    <dxf>
      <fill>
        <patternFill>
          <bgColor theme="7" tint="0.59996337778862885"/>
        </patternFill>
      </fill>
    </dxf>
    <dxf>
      <fill>
        <patternFill>
          <bgColor theme="7" tint="0.59996337778862885"/>
        </patternFill>
      </fill>
    </dxf>
    <dxf>
      <fill>
        <patternFill>
          <bgColor rgb="FFFFC000"/>
        </patternFill>
      </fill>
    </dxf>
    <dxf>
      <font>
        <b/>
        <i val="0"/>
        <color rgb="FFFF0000"/>
      </font>
    </dxf>
    <dxf>
      <fill>
        <patternFill>
          <bgColor theme="7" tint="0.59996337778862885"/>
        </patternFill>
      </fill>
    </dxf>
    <dxf>
      <fill>
        <patternFill>
          <bgColor theme="7" tint="0.59996337778862885"/>
        </patternFill>
      </fill>
    </dxf>
    <dxf>
      <fill>
        <patternFill>
          <bgColor rgb="FFFFC000"/>
        </patternFill>
      </fill>
    </dxf>
    <dxf>
      <fill>
        <patternFill>
          <bgColor theme="7" tint="0.59996337778862885"/>
        </patternFill>
      </fill>
    </dxf>
    <dxf>
      <fill>
        <patternFill>
          <bgColor rgb="FFFFC000"/>
        </patternFill>
      </fill>
    </dxf>
    <dxf>
      <font>
        <b/>
        <i val="0"/>
        <color rgb="FFFF0000"/>
      </font>
    </dxf>
    <dxf>
      <fill>
        <patternFill>
          <bgColor theme="7" tint="0.59996337778862885"/>
        </patternFill>
      </fill>
    </dxf>
    <dxf>
      <fill>
        <patternFill>
          <bgColor theme="7" tint="0.59996337778862885"/>
        </patternFill>
      </fill>
    </dxf>
    <dxf>
      <fill>
        <patternFill>
          <bgColor rgb="FFFFC000"/>
        </patternFill>
      </fill>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Y398"/>
  <sheetViews>
    <sheetView tabSelected="1" zoomScale="85" zoomScaleNormal="85" workbookViewId="0">
      <pane xSplit="4" ySplit="15" topLeftCell="N390" activePane="bottomRight" state="frozen"/>
      <selection pane="topRight" activeCell="E1" sqref="E1"/>
      <selection pane="bottomLeft" activeCell="A9" sqref="A9"/>
      <selection pane="bottomRight" activeCell="I407" sqref="I407"/>
    </sheetView>
  </sheetViews>
  <sheetFormatPr defaultColWidth="9.140625" defaultRowHeight="12.75" outlineLevelCol="2" x14ac:dyDescent="0.25"/>
  <cols>
    <col min="1" max="1" width="5.140625" style="1" customWidth="1"/>
    <col min="2" max="2" width="12.140625" style="1" customWidth="1"/>
    <col min="3" max="3" width="10.28515625" style="1" customWidth="1"/>
    <col min="4" max="4" width="57.7109375" style="16" bestFit="1" customWidth="1"/>
    <col min="5" max="5" width="7.140625" style="1" customWidth="1"/>
    <col min="6" max="6" width="20" style="1" customWidth="1"/>
    <col min="7" max="7" width="8.7109375" style="1" customWidth="1"/>
    <col min="8" max="9" width="9.7109375" style="32" customWidth="1"/>
    <col min="10" max="10" width="9.42578125" style="1" customWidth="1"/>
    <col min="11" max="11" width="9.28515625" style="1" customWidth="1"/>
    <col min="12" max="12" width="9.42578125" style="1" bestFit="1" customWidth="1"/>
    <col min="13" max="13" width="13.7109375" style="1" bestFit="1" customWidth="1"/>
    <col min="14" max="14" width="9.42578125" style="1" bestFit="1" customWidth="1"/>
    <col min="15" max="15" width="13" style="304" customWidth="1"/>
    <col min="16" max="16" width="10.7109375" style="1" customWidth="1"/>
    <col min="17" max="17" width="12" style="1" customWidth="1"/>
    <col min="18" max="18" width="9.42578125" style="1" customWidth="1"/>
    <col min="19" max="19" width="13.7109375" style="1" customWidth="1"/>
    <col min="20" max="20" width="14.85546875" style="1" customWidth="1"/>
    <col min="21" max="21" width="40" style="1" customWidth="1"/>
    <col min="22" max="22" width="21.28515625" style="16" customWidth="1"/>
    <col min="23" max="23" width="24.140625" style="1" customWidth="1"/>
    <col min="24" max="24" width="9.140625" style="6" customWidth="1"/>
    <col min="25" max="25" width="8.5703125" style="7" customWidth="1"/>
    <col min="26" max="26" width="9.140625" style="6" customWidth="1"/>
    <col min="27" max="27" width="8.5703125" style="7" customWidth="1"/>
    <col min="28" max="28" width="10.28515625" style="1" customWidth="1"/>
    <col min="29" max="29" width="15.85546875" style="1" bestFit="1" customWidth="1"/>
    <col min="30" max="30" width="21.28515625" style="1" customWidth="1"/>
    <col min="31" max="31" width="9.140625" style="6" hidden="1" customWidth="1" outlineLevel="2"/>
    <col min="32" max="32" width="9.140625" style="7" hidden="1" customWidth="1" outlineLevel="2"/>
    <col min="33" max="33" width="9.140625" style="6" hidden="1" customWidth="1" outlineLevel="2"/>
    <col min="34" max="34" width="9.140625" style="7" hidden="1" customWidth="1" outlineLevel="2"/>
    <col min="35" max="35" width="11.28515625" style="6" hidden="1" customWidth="1" outlineLevel="2"/>
    <col min="36" max="36" width="11.28515625" style="7" hidden="1" customWidth="1" outlineLevel="2"/>
    <col min="37" max="37" width="9.140625" style="6" hidden="1" customWidth="1" outlineLevel="2"/>
    <col min="38" max="38" width="9.140625" style="7" hidden="1" customWidth="1" outlineLevel="2"/>
    <col min="39" max="39" width="13.5703125" style="5" hidden="1" customWidth="1" outlineLevel="2"/>
    <col min="40" max="40" width="15.28515625" style="5" hidden="1" customWidth="1" outlineLevel="2"/>
    <col min="41" max="41" width="20.42578125" style="85" hidden="1" customWidth="1" outlineLevel="2"/>
    <col min="42" max="42" width="13.5703125" style="5" hidden="1" customWidth="1" outlineLevel="1"/>
    <col min="43" max="43" width="16.7109375" style="86" hidden="1" customWidth="1" outlineLevel="2"/>
    <col min="44" max="45" width="9.140625" style="17" hidden="1" customWidth="1" outlineLevel="2"/>
    <col min="46" max="46" width="16.7109375" style="86" hidden="1" customWidth="1" outlineLevel="2"/>
    <col min="47" max="48" width="9.140625" style="17" hidden="1" customWidth="1" outlineLevel="2"/>
    <col min="49" max="49" width="17.28515625" style="86" hidden="1" customWidth="1" outlineLevel="2"/>
    <col min="50" max="51" width="9.140625" style="17" hidden="1" customWidth="1" outlineLevel="2"/>
    <col min="52" max="52" width="11.85546875" style="1" hidden="1" customWidth="1" outlineLevel="2"/>
    <col min="53" max="53" width="11" style="17" hidden="1" customWidth="1" outlineLevel="2"/>
    <col min="54" max="54" width="13.42578125" style="17" hidden="1" customWidth="1" outlineLevel="2"/>
    <col min="55" max="55" width="7.28515625" style="17" hidden="1" customWidth="1" outlineLevel="2"/>
    <col min="56" max="56" width="9.140625" style="17" hidden="1" customWidth="1" outlineLevel="1"/>
    <col min="57" max="57" width="16.5703125" style="342" hidden="1" customWidth="1" outlineLevel="2"/>
    <col min="58" max="58" width="9.7109375" style="17" hidden="1" customWidth="1" outlineLevel="2"/>
    <col min="59" max="59" width="8.7109375" style="17" hidden="1" customWidth="1" outlineLevel="2"/>
    <col min="60" max="60" width="16.28515625" style="342" hidden="1" customWidth="1" outlineLevel="2"/>
    <col min="61" max="61" width="6.5703125" style="17" hidden="1" customWidth="1" outlineLevel="2"/>
    <col min="62" max="62" width="10.7109375" style="17" hidden="1" customWidth="1" outlineLevel="2"/>
    <col min="63" max="63" width="16.28515625" style="342" hidden="1" customWidth="1" outlineLevel="2"/>
    <col min="64" max="65" width="6.42578125" style="17" hidden="1" customWidth="1" outlineLevel="2"/>
    <col min="66" max="66" width="11" style="17" hidden="1" customWidth="1" outlineLevel="2"/>
    <col min="67" max="67" width="13.42578125" style="17" hidden="1" customWidth="1" outlineLevel="2"/>
    <col min="68" max="68" width="7.28515625" style="1" hidden="1" customWidth="1" outlineLevel="2"/>
    <col min="69" max="69" width="9.140625" style="1" hidden="1" customWidth="1" outlineLevel="2"/>
    <col min="70" max="70" width="8.7109375" style="1" hidden="1" customWidth="1" outlineLevel="2"/>
    <col min="71" max="71" width="21.42578125" style="1" hidden="1" customWidth="1" outlineLevel="2"/>
    <col min="72" max="72" width="8.7109375" style="1" bestFit="1" customWidth="1" collapsed="1"/>
    <col min="73" max="73" width="21.140625" style="1" bestFit="1" customWidth="1"/>
    <col min="74" max="16384" width="9.140625" style="1"/>
  </cols>
  <sheetData>
    <row r="1" spans="1:87" ht="13.5" thickBot="1" x14ac:dyDescent="0.3">
      <c r="BR1" s="583" t="s">
        <v>32</v>
      </c>
      <c r="BS1" s="584" t="s">
        <v>44</v>
      </c>
    </row>
    <row r="2" spans="1:87" x14ac:dyDescent="0.25">
      <c r="BR2" s="22">
        <v>43434</v>
      </c>
      <c r="BS2" s="23" t="s">
        <v>45</v>
      </c>
    </row>
    <row r="3" spans="1:87" x14ac:dyDescent="0.25">
      <c r="BR3" s="13">
        <v>43435</v>
      </c>
      <c r="BS3" s="14" t="s">
        <v>46</v>
      </c>
    </row>
    <row r="4" spans="1:87" x14ac:dyDescent="0.25">
      <c r="BR4" s="13">
        <v>43459</v>
      </c>
      <c r="BS4" s="14" t="s">
        <v>89</v>
      </c>
    </row>
    <row r="5" spans="1:87" x14ac:dyDescent="0.25">
      <c r="BR5" s="13">
        <v>43460</v>
      </c>
      <c r="BS5" s="14" t="s">
        <v>90</v>
      </c>
    </row>
    <row r="6" spans="1:87" x14ac:dyDescent="0.25">
      <c r="BR6" s="13">
        <v>43466</v>
      </c>
      <c r="BS6" s="14" t="s">
        <v>91</v>
      </c>
    </row>
    <row r="7" spans="1:87" ht="13.5" thickBot="1" x14ac:dyDescent="0.3">
      <c r="BR7" s="13">
        <v>43467</v>
      </c>
      <c r="BS7" s="14" t="s">
        <v>92</v>
      </c>
    </row>
    <row r="8" spans="1:87" ht="13.5" thickBot="1" x14ac:dyDescent="0.3">
      <c r="B8" s="8"/>
      <c r="AC8" s="2"/>
      <c r="AD8" s="2"/>
      <c r="AQ8" s="24"/>
      <c r="AR8" s="24"/>
      <c r="AS8" s="24"/>
      <c r="AT8" s="24"/>
      <c r="AU8" s="24"/>
      <c r="AV8" s="24"/>
      <c r="AW8" s="24"/>
      <c r="AX8" s="24"/>
      <c r="AY8" s="24"/>
      <c r="AZ8" s="24"/>
      <c r="BA8" s="27"/>
      <c r="BB8" s="28" t="s">
        <v>70</v>
      </c>
      <c r="BC8" s="29" t="s">
        <v>39</v>
      </c>
      <c r="BE8" s="343"/>
      <c r="BF8" s="87"/>
      <c r="BG8" s="87"/>
      <c r="BH8" s="343"/>
      <c r="BI8" s="87"/>
      <c r="BJ8" s="87"/>
      <c r="BK8" s="343"/>
      <c r="BL8" s="87"/>
      <c r="BM8" s="87"/>
      <c r="BN8" s="27"/>
      <c r="BO8" s="28" t="s">
        <v>70</v>
      </c>
      <c r="BP8" s="29" t="s">
        <v>39</v>
      </c>
      <c r="BR8" s="13">
        <v>43489</v>
      </c>
      <c r="BS8" s="14" t="s">
        <v>49</v>
      </c>
    </row>
    <row r="9" spans="1:87" ht="16.5" thickBot="1" x14ac:dyDescent="0.3">
      <c r="A9" s="770" t="s">
        <v>892</v>
      </c>
      <c r="B9" s="770"/>
      <c r="C9" s="770"/>
      <c r="D9" s="770"/>
      <c r="E9" s="770"/>
      <c r="F9" s="770"/>
      <c r="G9" s="770"/>
      <c r="H9" s="770"/>
      <c r="I9" s="770"/>
      <c r="J9" s="770"/>
      <c r="K9" s="770"/>
      <c r="L9" s="770"/>
      <c r="M9" s="770"/>
      <c r="N9" s="770"/>
      <c r="O9" s="770"/>
      <c r="P9" s="770"/>
      <c r="Q9" s="770"/>
      <c r="R9" s="770"/>
      <c r="S9" s="770"/>
      <c r="T9" s="770"/>
      <c r="U9" s="770"/>
      <c r="V9" s="770"/>
      <c r="W9" s="770"/>
      <c r="X9" s="770"/>
      <c r="Y9" s="770"/>
      <c r="Z9" s="770"/>
      <c r="AA9" s="770"/>
      <c r="AB9" s="770"/>
      <c r="AC9" s="770"/>
      <c r="AD9" s="732"/>
      <c r="AQ9" s="809" t="s">
        <v>55</v>
      </c>
      <c r="AR9" s="810"/>
      <c r="AS9" s="810"/>
      <c r="AT9" s="810"/>
      <c r="AU9" s="810"/>
      <c r="AV9" s="810"/>
      <c r="AW9" s="810"/>
      <c r="AX9" s="810"/>
      <c r="AY9" s="810"/>
      <c r="AZ9" s="811"/>
      <c r="BA9" s="88" t="s">
        <v>71</v>
      </c>
      <c r="BB9" s="89">
        <f>SUBTOTAL(9,AR:AR)</f>
        <v>77</v>
      </c>
      <c r="BC9" s="90">
        <f>SUBTOTAL(9,AU:AU)</f>
        <v>2155</v>
      </c>
      <c r="BE9" s="812" t="s">
        <v>56</v>
      </c>
      <c r="BF9" s="813"/>
      <c r="BG9" s="813"/>
      <c r="BH9" s="813"/>
      <c r="BI9" s="813"/>
      <c r="BJ9" s="813"/>
      <c r="BK9" s="813"/>
      <c r="BL9" s="813"/>
      <c r="BM9" s="814"/>
      <c r="BN9" s="88" t="s">
        <v>42</v>
      </c>
      <c r="BO9" s="89">
        <f>SUBTOTAL(9,BF:BF)</f>
        <v>14</v>
      </c>
      <c r="BP9" s="90">
        <f>SUBTOTAL(9,BI:BI)</f>
        <v>523</v>
      </c>
      <c r="BR9" s="13">
        <v>43581</v>
      </c>
      <c r="BS9" s="14" t="s">
        <v>78</v>
      </c>
      <c r="BT9" s="10"/>
      <c r="BU9" s="10"/>
    </row>
    <row r="10" spans="1:87" ht="16.5" thickBot="1" x14ac:dyDescent="0.3">
      <c r="AQ10" s="815" t="s">
        <v>40</v>
      </c>
      <c r="AR10" s="816"/>
      <c r="AS10" s="817"/>
      <c r="AT10" s="815" t="s">
        <v>39</v>
      </c>
      <c r="AU10" s="816"/>
      <c r="AV10" s="817"/>
      <c r="AW10" s="806"/>
      <c r="AX10" s="807"/>
      <c r="AY10" s="807"/>
      <c r="AZ10" s="808"/>
      <c r="BA10" s="550" t="s">
        <v>72</v>
      </c>
      <c r="BB10" s="93">
        <f>SUBTOTAL(9,AS:AS)</f>
        <v>77</v>
      </c>
      <c r="BC10" s="94">
        <f>SUBTOTAL(9,AV:AV)</f>
        <v>2155</v>
      </c>
      <c r="BE10" s="787" t="s">
        <v>40</v>
      </c>
      <c r="BF10" s="788"/>
      <c r="BG10" s="789"/>
      <c r="BH10" s="787" t="s">
        <v>39</v>
      </c>
      <c r="BI10" s="788"/>
      <c r="BJ10" s="789"/>
      <c r="BK10" s="818"/>
      <c r="BL10" s="819"/>
      <c r="BM10" s="820"/>
      <c r="BN10" s="92" t="s">
        <v>74</v>
      </c>
      <c r="BO10" s="93">
        <f>SUBTOTAL(9,BG:BG)</f>
        <v>14</v>
      </c>
      <c r="BP10" s="94">
        <f>SUBTOTAL(9,BJ:BJ)</f>
        <v>523</v>
      </c>
      <c r="BR10" s="13">
        <v>43584</v>
      </c>
      <c r="BS10" s="14" t="s">
        <v>47</v>
      </c>
      <c r="BT10" s="11"/>
      <c r="BU10" s="12"/>
    </row>
    <row r="11" spans="1:87" s="64" customFormat="1" ht="24.95" customHeight="1" x14ac:dyDescent="0.25">
      <c r="A11" s="776" t="s">
        <v>31</v>
      </c>
      <c r="B11" s="761" t="s">
        <v>6</v>
      </c>
      <c r="C11" s="761"/>
      <c r="D11" s="761" t="s">
        <v>9</v>
      </c>
      <c r="E11" s="761" t="s">
        <v>13</v>
      </c>
      <c r="F11" s="761"/>
      <c r="G11" s="761"/>
      <c r="H11" s="761"/>
      <c r="I11" s="761"/>
      <c r="J11" s="761"/>
      <c r="K11" s="761"/>
      <c r="L11" s="761" t="s">
        <v>15</v>
      </c>
      <c r="M11" s="761"/>
      <c r="N11" s="761"/>
      <c r="O11" s="761"/>
      <c r="P11" s="761"/>
      <c r="Q11" s="761"/>
      <c r="R11" s="761"/>
      <c r="S11" s="761"/>
      <c r="T11" s="761" t="s">
        <v>22</v>
      </c>
      <c r="U11" s="764" t="s">
        <v>23</v>
      </c>
      <c r="V11" s="765"/>
      <c r="W11" s="761" t="s">
        <v>24</v>
      </c>
      <c r="X11" s="761" t="s">
        <v>26</v>
      </c>
      <c r="Y11" s="761"/>
      <c r="Z11" s="761" t="s">
        <v>25</v>
      </c>
      <c r="AA11" s="761"/>
      <c r="AB11" s="755" t="s">
        <v>29</v>
      </c>
      <c r="AC11" s="771" t="s">
        <v>30</v>
      </c>
      <c r="AD11" s="752" t="s">
        <v>79</v>
      </c>
      <c r="AE11" s="781" t="s">
        <v>34</v>
      </c>
      <c r="AF11" s="761"/>
      <c r="AG11" s="761" t="s">
        <v>38</v>
      </c>
      <c r="AH11" s="783"/>
      <c r="AI11" s="738" t="s">
        <v>36</v>
      </c>
      <c r="AJ11" s="739"/>
      <c r="AK11" s="742" t="s">
        <v>37</v>
      </c>
      <c r="AL11" s="743"/>
      <c r="AM11" s="758" t="s">
        <v>35</v>
      </c>
      <c r="AN11" s="758" t="s">
        <v>69</v>
      </c>
      <c r="AO11" s="743" t="s">
        <v>54</v>
      </c>
      <c r="AP11" s="540"/>
      <c r="AQ11" s="790" t="s">
        <v>68</v>
      </c>
      <c r="AR11" s="761" t="s">
        <v>61</v>
      </c>
      <c r="AS11" s="783" t="s">
        <v>41</v>
      </c>
      <c r="AT11" s="794" t="s">
        <v>67</v>
      </c>
      <c r="AU11" s="761" t="s">
        <v>61</v>
      </c>
      <c r="AV11" s="783" t="s">
        <v>41</v>
      </c>
      <c r="AW11" s="790" t="s">
        <v>80</v>
      </c>
      <c r="AX11" s="803" t="s">
        <v>62</v>
      </c>
      <c r="AY11" s="761" t="s">
        <v>63</v>
      </c>
      <c r="AZ11" s="800" t="s">
        <v>66</v>
      </c>
      <c r="BA11" s="551" t="s">
        <v>73</v>
      </c>
      <c r="BB11" s="25">
        <f>BB9+BC9</f>
        <v>2232</v>
      </c>
      <c r="BC11" s="63" t="s">
        <v>75</v>
      </c>
      <c r="BD11" s="403"/>
      <c r="BE11" s="790" t="s">
        <v>53</v>
      </c>
      <c r="BF11" s="761" t="s">
        <v>42</v>
      </c>
      <c r="BG11" s="783" t="s">
        <v>41</v>
      </c>
      <c r="BH11" s="794" t="s">
        <v>57</v>
      </c>
      <c r="BI11" s="797" t="s">
        <v>42</v>
      </c>
      <c r="BJ11" s="783" t="s">
        <v>41</v>
      </c>
      <c r="BK11" s="790" t="s">
        <v>77</v>
      </c>
      <c r="BL11" s="803" t="s">
        <v>43</v>
      </c>
      <c r="BM11" s="783" t="s">
        <v>41</v>
      </c>
      <c r="BN11" s="551" t="s">
        <v>42</v>
      </c>
      <c r="BO11" s="25">
        <f>BO9+BP9</f>
        <v>537</v>
      </c>
      <c r="BP11" s="63" t="s">
        <v>65</v>
      </c>
      <c r="BQ11" s="60"/>
      <c r="BR11" s="58">
        <v>43586</v>
      </c>
      <c r="BS11" s="59" t="s">
        <v>50</v>
      </c>
      <c r="BT11" s="65"/>
      <c r="BU11" s="66"/>
      <c r="BV11" s="60"/>
      <c r="BW11" s="60"/>
      <c r="BX11" s="60"/>
      <c r="BY11" s="60"/>
      <c r="BZ11" s="60"/>
      <c r="CA11" s="60"/>
      <c r="CB11" s="60"/>
      <c r="CC11" s="60"/>
      <c r="CD11" s="60"/>
      <c r="CE11" s="60"/>
      <c r="CF11" s="60"/>
      <c r="CG11" s="60"/>
      <c r="CH11" s="60"/>
      <c r="CI11" s="60"/>
    </row>
    <row r="12" spans="1:87" s="60" customFormat="1" ht="24.95" customHeight="1" thickBot="1" x14ac:dyDescent="0.3">
      <c r="A12" s="777"/>
      <c r="B12" s="762"/>
      <c r="C12" s="762"/>
      <c r="D12" s="762"/>
      <c r="E12" s="762" t="s">
        <v>10</v>
      </c>
      <c r="F12" s="762" t="s">
        <v>11</v>
      </c>
      <c r="G12" s="762" t="s">
        <v>12</v>
      </c>
      <c r="H12" s="779" t="s">
        <v>14</v>
      </c>
      <c r="I12" s="780"/>
      <c r="J12" s="779" t="s">
        <v>102</v>
      </c>
      <c r="K12" s="780"/>
      <c r="L12" s="762" t="s">
        <v>16</v>
      </c>
      <c r="M12" s="762"/>
      <c r="N12" s="762"/>
      <c r="O12" s="762"/>
      <c r="P12" s="762" t="s">
        <v>17</v>
      </c>
      <c r="Q12" s="762"/>
      <c r="R12" s="762"/>
      <c r="S12" s="762"/>
      <c r="T12" s="762"/>
      <c r="U12" s="766"/>
      <c r="V12" s="767"/>
      <c r="W12" s="762"/>
      <c r="X12" s="762"/>
      <c r="Y12" s="762"/>
      <c r="Z12" s="762"/>
      <c r="AA12" s="762"/>
      <c r="AB12" s="756"/>
      <c r="AC12" s="772"/>
      <c r="AD12" s="753"/>
      <c r="AE12" s="782"/>
      <c r="AF12" s="762"/>
      <c r="AG12" s="762"/>
      <c r="AH12" s="784"/>
      <c r="AI12" s="740"/>
      <c r="AJ12" s="741"/>
      <c r="AK12" s="744"/>
      <c r="AL12" s="745"/>
      <c r="AM12" s="759"/>
      <c r="AN12" s="759"/>
      <c r="AO12" s="785"/>
      <c r="AP12" s="540"/>
      <c r="AQ12" s="791"/>
      <c r="AR12" s="762"/>
      <c r="AS12" s="784"/>
      <c r="AT12" s="795"/>
      <c r="AU12" s="762"/>
      <c r="AV12" s="784"/>
      <c r="AW12" s="791"/>
      <c r="AX12" s="804"/>
      <c r="AY12" s="762"/>
      <c r="AZ12" s="801"/>
      <c r="BA12" s="552" t="s">
        <v>74</v>
      </c>
      <c r="BB12" s="30">
        <f>BB10+BC10</f>
        <v>2232</v>
      </c>
      <c r="BC12" s="31">
        <f>IFERROR(BB11/BB12,1)</f>
        <v>1</v>
      </c>
      <c r="BD12" s="403"/>
      <c r="BE12" s="791"/>
      <c r="BF12" s="762"/>
      <c r="BG12" s="784"/>
      <c r="BH12" s="795"/>
      <c r="BI12" s="798"/>
      <c r="BJ12" s="784"/>
      <c r="BK12" s="791"/>
      <c r="BL12" s="804"/>
      <c r="BM12" s="784"/>
      <c r="BN12" s="552" t="s">
        <v>74</v>
      </c>
      <c r="BO12" s="30">
        <f>BO10+BP10</f>
        <v>537</v>
      </c>
      <c r="BP12" s="31">
        <f>IF(BO12=0,1,BO11/BO12)</f>
        <v>1</v>
      </c>
      <c r="BR12" s="58">
        <v>43617</v>
      </c>
      <c r="BS12" s="59" t="s">
        <v>51</v>
      </c>
      <c r="BT12" s="65"/>
      <c r="BU12" s="66"/>
    </row>
    <row r="13" spans="1:87" s="60" customFormat="1" ht="24.95" customHeight="1" x14ac:dyDescent="0.25">
      <c r="A13" s="777"/>
      <c r="B13" s="762" t="s">
        <v>7</v>
      </c>
      <c r="C13" s="762" t="s">
        <v>8</v>
      </c>
      <c r="D13" s="762"/>
      <c r="E13" s="762"/>
      <c r="F13" s="762"/>
      <c r="G13" s="762"/>
      <c r="H13" s="768"/>
      <c r="I13" s="769"/>
      <c r="J13" s="768"/>
      <c r="K13" s="769"/>
      <c r="L13" s="762" t="s">
        <v>18</v>
      </c>
      <c r="M13" s="762"/>
      <c r="N13" s="762" t="s">
        <v>19</v>
      </c>
      <c r="O13" s="762"/>
      <c r="P13" s="762" t="s">
        <v>18</v>
      </c>
      <c r="Q13" s="762"/>
      <c r="R13" s="762" t="s">
        <v>19</v>
      </c>
      <c r="S13" s="762"/>
      <c r="T13" s="762"/>
      <c r="U13" s="768"/>
      <c r="V13" s="769"/>
      <c r="W13" s="762"/>
      <c r="X13" s="750" t="s">
        <v>27</v>
      </c>
      <c r="Y13" s="774" t="s">
        <v>28</v>
      </c>
      <c r="Z13" s="750" t="s">
        <v>27</v>
      </c>
      <c r="AA13" s="774" t="s">
        <v>28</v>
      </c>
      <c r="AB13" s="756"/>
      <c r="AC13" s="772"/>
      <c r="AD13" s="753"/>
      <c r="AE13" s="746" t="s">
        <v>32</v>
      </c>
      <c r="AF13" s="774" t="s">
        <v>33</v>
      </c>
      <c r="AG13" s="750" t="s">
        <v>32</v>
      </c>
      <c r="AH13" s="736" t="s">
        <v>33</v>
      </c>
      <c r="AI13" s="746" t="s">
        <v>32</v>
      </c>
      <c r="AJ13" s="748" t="s">
        <v>33</v>
      </c>
      <c r="AK13" s="750" t="s">
        <v>32</v>
      </c>
      <c r="AL13" s="736" t="s">
        <v>33</v>
      </c>
      <c r="AM13" s="759"/>
      <c r="AN13" s="759"/>
      <c r="AO13" s="785"/>
      <c r="AP13" s="540"/>
      <c r="AQ13" s="791"/>
      <c r="AR13" s="762"/>
      <c r="AS13" s="784"/>
      <c r="AT13" s="795"/>
      <c r="AU13" s="762"/>
      <c r="AV13" s="784"/>
      <c r="AW13" s="791"/>
      <c r="AX13" s="804"/>
      <c r="AY13" s="762"/>
      <c r="AZ13" s="801"/>
      <c r="BA13" s="551" t="s">
        <v>62</v>
      </c>
      <c r="BB13" s="25">
        <f>SUBTOTAL(9,AX:AX)</f>
        <v>11</v>
      </c>
      <c r="BC13" s="63" t="s">
        <v>76</v>
      </c>
      <c r="BD13" s="403"/>
      <c r="BE13" s="791"/>
      <c r="BF13" s="762"/>
      <c r="BG13" s="784"/>
      <c r="BH13" s="795"/>
      <c r="BI13" s="798"/>
      <c r="BJ13" s="784"/>
      <c r="BK13" s="791"/>
      <c r="BL13" s="804"/>
      <c r="BM13" s="784"/>
      <c r="BN13" s="551" t="s">
        <v>60</v>
      </c>
      <c r="BO13" s="25">
        <f>SUBTOTAL(9,BL:BL)</f>
        <v>537</v>
      </c>
      <c r="BP13" s="63" t="s">
        <v>64</v>
      </c>
      <c r="BR13" s="58">
        <v>43633</v>
      </c>
      <c r="BS13" s="59" t="s">
        <v>48</v>
      </c>
      <c r="BT13" s="65"/>
      <c r="BU13" s="66"/>
    </row>
    <row r="14" spans="1:87" s="69" customFormat="1" ht="24.95" customHeight="1" thickBot="1" x14ac:dyDescent="0.3">
      <c r="A14" s="778"/>
      <c r="B14" s="763"/>
      <c r="C14" s="763"/>
      <c r="D14" s="763"/>
      <c r="E14" s="763"/>
      <c r="F14" s="763"/>
      <c r="G14" s="763"/>
      <c r="H14" s="730" t="s">
        <v>0</v>
      </c>
      <c r="I14" s="730" t="s">
        <v>1</v>
      </c>
      <c r="J14" s="731" t="s">
        <v>2</v>
      </c>
      <c r="K14" s="731" t="s">
        <v>3</v>
      </c>
      <c r="L14" s="731" t="s">
        <v>20</v>
      </c>
      <c r="M14" s="731" t="s">
        <v>21</v>
      </c>
      <c r="N14" s="731" t="s">
        <v>20</v>
      </c>
      <c r="O14" s="731" t="s">
        <v>21</v>
      </c>
      <c r="P14" s="731" t="s">
        <v>20</v>
      </c>
      <c r="Q14" s="731" t="s">
        <v>21</v>
      </c>
      <c r="R14" s="731" t="s">
        <v>20</v>
      </c>
      <c r="S14" s="731" t="s">
        <v>21</v>
      </c>
      <c r="T14" s="763"/>
      <c r="U14" s="733" t="s">
        <v>58</v>
      </c>
      <c r="V14" s="733" t="s">
        <v>59</v>
      </c>
      <c r="W14" s="763"/>
      <c r="X14" s="751"/>
      <c r="Y14" s="775"/>
      <c r="Z14" s="751"/>
      <c r="AA14" s="775"/>
      <c r="AB14" s="757"/>
      <c r="AC14" s="773"/>
      <c r="AD14" s="754"/>
      <c r="AE14" s="747"/>
      <c r="AF14" s="775"/>
      <c r="AG14" s="751"/>
      <c r="AH14" s="737"/>
      <c r="AI14" s="747"/>
      <c r="AJ14" s="749"/>
      <c r="AK14" s="751"/>
      <c r="AL14" s="737"/>
      <c r="AM14" s="760"/>
      <c r="AN14" s="760"/>
      <c r="AO14" s="786"/>
      <c r="AP14" s="540"/>
      <c r="AQ14" s="792"/>
      <c r="AR14" s="763"/>
      <c r="AS14" s="793"/>
      <c r="AT14" s="796"/>
      <c r="AU14" s="763"/>
      <c r="AV14" s="793"/>
      <c r="AW14" s="792"/>
      <c r="AX14" s="805"/>
      <c r="AY14" s="763"/>
      <c r="AZ14" s="802"/>
      <c r="BA14" s="553" t="s">
        <v>41</v>
      </c>
      <c r="BB14" s="67">
        <f>SUBTOTAL(9,AY:AY)</f>
        <v>11</v>
      </c>
      <c r="BC14" s="68">
        <f>IFERROR(BB13/BB14,1)</f>
        <v>1</v>
      </c>
      <c r="BD14" s="403"/>
      <c r="BE14" s="792"/>
      <c r="BF14" s="763"/>
      <c r="BG14" s="793"/>
      <c r="BH14" s="796"/>
      <c r="BI14" s="799"/>
      <c r="BJ14" s="793"/>
      <c r="BK14" s="792"/>
      <c r="BL14" s="805"/>
      <c r="BM14" s="793"/>
      <c r="BN14" s="553" t="s">
        <v>41</v>
      </c>
      <c r="BO14" s="67">
        <f>SUBTOTAL(9,BM:BM)</f>
        <v>537</v>
      </c>
      <c r="BP14" s="68">
        <f>IF(BO14=0,1,BO13/BO14)</f>
        <v>1</v>
      </c>
      <c r="BQ14" s="60"/>
      <c r="BR14" s="61">
        <v>43692</v>
      </c>
      <c r="BS14" s="62" t="s">
        <v>52</v>
      </c>
      <c r="BT14" s="65"/>
      <c r="BU14" s="66"/>
      <c r="BV14" s="60"/>
      <c r="BW14" s="60"/>
      <c r="BX14" s="60"/>
      <c r="BY14" s="60"/>
      <c r="BZ14" s="60"/>
      <c r="CA14" s="60"/>
      <c r="CB14" s="60"/>
      <c r="CC14" s="60"/>
      <c r="CD14" s="60"/>
      <c r="CE14" s="60"/>
      <c r="CF14" s="60"/>
      <c r="CG14" s="60"/>
      <c r="CH14" s="60"/>
      <c r="CI14" s="60"/>
    </row>
    <row r="15" spans="1:87" s="8" customFormat="1" ht="13.5" thickBot="1" x14ac:dyDescent="0.3">
      <c r="A15" s="538">
        <v>0</v>
      </c>
      <c r="B15" s="351">
        <v>1</v>
      </c>
      <c r="C15" s="351">
        <v>2</v>
      </c>
      <c r="D15" s="351">
        <v>3</v>
      </c>
      <c r="E15" s="351">
        <v>4</v>
      </c>
      <c r="F15" s="351">
        <v>5</v>
      </c>
      <c r="G15" s="351">
        <v>6</v>
      </c>
      <c r="H15" s="539">
        <v>7</v>
      </c>
      <c r="I15" s="539">
        <v>8</v>
      </c>
      <c r="J15" s="351">
        <v>9</v>
      </c>
      <c r="K15" s="351">
        <v>10</v>
      </c>
      <c r="L15" s="351">
        <v>11</v>
      </c>
      <c r="M15" s="351">
        <v>12</v>
      </c>
      <c r="N15" s="351">
        <v>13</v>
      </c>
      <c r="O15" s="351">
        <v>14</v>
      </c>
      <c r="P15" s="351">
        <v>15</v>
      </c>
      <c r="Q15" s="351">
        <v>16</v>
      </c>
      <c r="R15" s="351">
        <v>17</v>
      </c>
      <c r="S15" s="351">
        <v>18</v>
      </c>
      <c r="T15" s="351">
        <v>19</v>
      </c>
      <c r="U15" s="734">
        <v>20</v>
      </c>
      <c r="V15" s="735"/>
      <c r="W15" s="351">
        <v>21</v>
      </c>
      <c r="X15" s="539">
        <v>22</v>
      </c>
      <c r="Y15" s="539">
        <v>23</v>
      </c>
      <c r="Z15" s="539">
        <v>24</v>
      </c>
      <c r="AA15" s="539">
        <v>25</v>
      </c>
      <c r="AB15" s="353">
        <v>26</v>
      </c>
      <c r="AC15" s="353">
        <v>27</v>
      </c>
      <c r="AD15" s="433">
        <v>28</v>
      </c>
      <c r="AE15" s="541">
        <v>29</v>
      </c>
      <c r="AF15" s="542">
        <v>30</v>
      </c>
      <c r="AG15" s="542">
        <v>31</v>
      </c>
      <c r="AH15" s="543">
        <v>32</v>
      </c>
      <c r="AI15" s="544">
        <v>33</v>
      </c>
      <c r="AJ15" s="542">
        <v>34</v>
      </c>
      <c r="AK15" s="545">
        <v>35</v>
      </c>
      <c r="AL15" s="543">
        <v>36</v>
      </c>
      <c r="AM15" s="546">
        <v>37</v>
      </c>
      <c r="AN15" s="546">
        <v>38</v>
      </c>
      <c r="AO15" s="547">
        <v>39</v>
      </c>
      <c r="AP15" s="21"/>
      <c r="AQ15" s="554"/>
      <c r="AR15" s="442"/>
      <c r="AS15" s="414"/>
      <c r="AT15" s="555"/>
      <c r="AU15" s="442"/>
      <c r="AV15" s="414"/>
      <c r="AW15" s="554"/>
      <c r="AX15" s="442"/>
      <c r="AY15" s="414"/>
      <c r="AZ15" s="574"/>
      <c r="BA15" s="57"/>
      <c r="BB15" s="57"/>
      <c r="BC15" s="57"/>
      <c r="BD15" s="57"/>
      <c r="BE15" s="578"/>
      <c r="BF15" s="576"/>
      <c r="BG15" s="577"/>
      <c r="BH15" s="575"/>
      <c r="BI15" s="576"/>
      <c r="BJ15" s="580"/>
      <c r="BK15" s="581"/>
      <c r="BL15" s="582"/>
      <c r="BM15" s="322"/>
      <c r="BN15" s="57"/>
      <c r="BO15" s="57"/>
    </row>
    <row r="16" spans="1:87" s="8" customFormat="1" ht="153.75" thickBot="1" x14ac:dyDescent="0.3">
      <c r="A16" s="132">
        <f>SUM(1,$A15)</f>
        <v>1</v>
      </c>
      <c r="B16" s="36" t="s">
        <v>4</v>
      </c>
      <c r="C16" s="36" t="s">
        <v>93</v>
      </c>
      <c r="D16" s="35" t="s">
        <v>81</v>
      </c>
      <c r="E16" s="36">
        <v>116938</v>
      </c>
      <c r="F16" s="36" t="s">
        <v>82</v>
      </c>
      <c r="G16" s="36" t="s">
        <v>94</v>
      </c>
      <c r="H16" s="37">
        <v>450776.63928469998</v>
      </c>
      <c r="I16" s="37">
        <v>537967.62167144998</v>
      </c>
      <c r="J16" s="37">
        <v>450776.63928469998</v>
      </c>
      <c r="K16" s="37">
        <v>537967.62167144998</v>
      </c>
      <c r="L16" s="36" t="s">
        <v>93</v>
      </c>
      <c r="M16" s="36" t="s">
        <v>93</v>
      </c>
      <c r="N16" s="36" t="s">
        <v>83</v>
      </c>
      <c r="O16" s="36" t="s">
        <v>82</v>
      </c>
      <c r="P16" s="36" t="s">
        <v>93</v>
      </c>
      <c r="Q16" s="36" t="s">
        <v>93</v>
      </c>
      <c r="R16" s="36" t="s">
        <v>93</v>
      </c>
      <c r="S16" s="36" t="s">
        <v>93</v>
      </c>
      <c r="T16" s="36" t="s">
        <v>85</v>
      </c>
      <c r="U16" s="36" t="s">
        <v>1087</v>
      </c>
      <c r="V16" s="36" t="s">
        <v>86</v>
      </c>
      <c r="W16" s="36" t="s">
        <v>93</v>
      </c>
      <c r="X16" s="38">
        <v>43375</v>
      </c>
      <c r="Y16" s="39">
        <v>0.375</v>
      </c>
      <c r="Z16" s="38">
        <v>43375</v>
      </c>
      <c r="AA16" s="39">
        <v>0.70833333333333337</v>
      </c>
      <c r="AB16" s="36" t="s">
        <v>5</v>
      </c>
      <c r="AC16" s="437" t="s">
        <v>88</v>
      </c>
      <c r="AD16" s="207" t="s">
        <v>93</v>
      </c>
      <c r="AE16" s="404">
        <v>43375</v>
      </c>
      <c r="AF16" s="41">
        <v>0.375</v>
      </c>
      <c r="AG16" s="40">
        <v>43375</v>
      </c>
      <c r="AH16" s="457">
        <v>0.70833333333333337</v>
      </c>
      <c r="AI16" s="404">
        <v>43375</v>
      </c>
      <c r="AJ16" s="41">
        <v>0.39999999999999997</v>
      </c>
      <c r="AK16" s="40">
        <v>43375</v>
      </c>
      <c r="AL16" s="472">
        <v>0.39027777777777778</v>
      </c>
      <c r="AM16" s="488" t="s">
        <v>87</v>
      </c>
      <c r="AN16" s="521" t="s">
        <v>84</v>
      </c>
      <c r="AO16" s="505"/>
      <c r="AP16" s="21"/>
      <c r="AQ16" s="95">
        <f t="shared" ref="AQ16" si="0">IF(B16="X",IF(AN16="","Afectat sau NU?",IF(AN16="DA",IF(((AK16+AL16)-(AE16+AF16))*24&lt;-720,"Neinformat",((AK16+AL16)-(AE16+AF16))*24),"Nu a fost afectat producator/consumator")),"")</f>
        <v>0.36666666663950309</v>
      </c>
      <c r="AR16" s="9">
        <f t="shared" ref="AR16" si="1">IF(B16="X",IF(AN16="DA",IF(AQ16&lt;6,LEN(TRIM(V16))-LEN(SUBSTITUTE(V16,CHAR(44),""))+1,0),"-"),"")</f>
        <v>1</v>
      </c>
      <c r="AS16" s="33">
        <f t="shared" ref="AS16" si="2">IF(B16="X",IF(AN16="DA",LEN(TRIM(V16))-LEN(SUBSTITUTE(V16,CHAR(44),""))+1,"-"),"")</f>
        <v>1</v>
      </c>
      <c r="AT16" s="556">
        <f t="shared" ref="AT16" si="3">IF(B16="X",IF(AN16="","Afectat sau NU?",IF(AN16="DA",IF(((AI16+AJ16)-(AE16+AF16))*24&lt;-720,"Neinformat",((AI16+AJ16)-(AE16+AF16))*24),"Nu a fost afectat producator/consumator")),"")</f>
        <v>0.6000000000349246</v>
      </c>
      <c r="AU16" s="9">
        <f t="shared" ref="AU16" si="4">IF(B16="X",IF(AN16="DA",IF(AT16&lt;6,LEN(TRIM(U16))-LEN(SUBSTITUTE(U16,CHAR(44),""))+1,0),"-"),"")</f>
        <v>44</v>
      </c>
      <c r="AV16" s="569">
        <f t="shared" ref="AV16" si="5">IF(B16="X",IF(AN16="DA",LEN(TRIM(U16))-LEN(SUBSTITUTE(U16,CHAR(44),""))+1,"-"),"")</f>
        <v>44</v>
      </c>
      <c r="AW16" s="95">
        <f t="shared" ref="AW16" si="6">IF(B16="X",IF(AN16="","Afectat sau NU?",IF(AN16="DA",((AG16+AH16)-(AE16+AF16))*24,"Nu a fost afectat producator/consumator")),"")</f>
        <v>8.0000000000582077</v>
      </c>
      <c r="AX16" s="9">
        <f t="shared" ref="AX16" si="7">IF(B16="X",IF(AN16="DA",IF(AW16&gt;24,IF(AZ16="NU",0,LEN(TRIM(V16))-LEN(SUBSTITUTE(V16,CHAR(44),""))+1),0),"-"),"")</f>
        <v>0</v>
      </c>
      <c r="AY16" s="33">
        <f t="shared" ref="AY16" si="8">IF(B16="X",IF(AN16="DA",IF(AW16&gt;24,LEN(TRIM(V16))-LEN(SUBSTITUTE(V16,CHAR(44),""))+1,0),"-"),"")</f>
        <v>0</v>
      </c>
      <c r="BA16" s="57"/>
      <c r="BB16" s="57"/>
      <c r="BC16" s="57"/>
      <c r="BD16" s="57"/>
      <c r="BE16" s="394" t="str">
        <f>IF(C16="X",IF(AN16="","Afectat sau NU?",IF(AN16="DA",IF(AK16="","Neinformat",NETWORKDAYS(AK16+AL16,AE16+AF16,$BR$2:$BR$14)-2),"Nu a fost afectat producator/consumator")),"")</f>
        <v/>
      </c>
      <c r="BF16" s="111" t="str">
        <f t="shared" ref="BF16" si="9">IF(C16="X",IF(AN16="DA",IF(AND(BE16&gt;=5,AK16&lt;&gt;""),LEN(TRIM(V16))-LEN(SUBSTITUTE(V16,CHAR(44),""))+1,0),"-"),"")</f>
        <v/>
      </c>
      <c r="BG16" s="393" t="str">
        <f t="shared" ref="BG16" si="10">IF(C16="X",IF(AN16="DA",LEN(TRIM(V16))-LEN(SUBSTITUTE(V16,CHAR(44),""))+1,"-"),"")</f>
        <v/>
      </c>
      <c r="BH16" s="563" t="str">
        <f>IF(C16="X",IF(AN16="","Afectat sau NU?",IF(AN16="DA",IF(AI16="","Neinformat",NETWORKDAYS(AI16+AJ16,AE16+AF16,$BR$2:$BR$14)-2),"Nu a fost afectat producator/consumator")),"")</f>
        <v/>
      </c>
      <c r="BI16" s="111" t="str">
        <f t="shared" ref="BI16" si="11">IF(C16="X",IF(AN16="DA",IF(AND(BH16&gt;=5,AI16&lt;&gt;""),LEN(TRIM(U16))-LEN(SUBSTITUTE(U16,CHAR(44),""))+1,0),"-"),"")</f>
        <v/>
      </c>
      <c r="BJ16" s="398" t="str">
        <f t="shared" ref="BJ16" si="12">IF(C16="X",IF(AN16="DA",LEN(TRIM(U16))-LEN(SUBSTITUTE(U16,CHAR(44),""))+1,"-"),"")</f>
        <v/>
      </c>
      <c r="BK16" s="394" t="str">
        <f t="shared" ref="BK16" si="13">IF(C16="X",IF(AN16="","Afectat sau NU?",IF(AN16="DA",((AG16+AH16)-(Z16+AA16))*24,"Nu a fost afectat producator/consumator")),"")</f>
        <v/>
      </c>
      <c r="BL16" s="111" t="str">
        <f t="shared" ref="BL16" si="14">IF(C16="X",IF(AN16&lt;&gt;"DA","-",IF(AND(AN16="DA",BK16&lt;=0),LEN(TRIM(V16))-LEN(SUBSTITUTE(V16,CHAR(44),""))+1+LEN(TRIM(U16))-LEN(SUBSTITUTE(U16,CHAR(44),""))+1,0)),"")</f>
        <v/>
      </c>
      <c r="BM16" s="393" t="str">
        <f t="shared" ref="BM16" si="15">IF(C16="X",IF(AN16="DA",LEN(TRIM(V16))-LEN(SUBSTITUTE(V16,CHAR(44),""))+1+LEN(TRIM(U16))-LEN(SUBSTITUTE(U16,CHAR(44),""))+1,"-"),"")</f>
        <v/>
      </c>
      <c r="BN16" s="57"/>
      <c r="BO16" s="57"/>
    </row>
    <row r="17" spans="1:67" s="8" customFormat="1" ht="26.25" thickBot="1" x14ac:dyDescent="0.3">
      <c r="A17" s="138">
        <v>2</v>
      </c>
      <c r="B17" s="104" t="s">
        <v>4</v>
      </c>
      <c r="C17" s="104" t="s">
        <v>93</v>
      </c>
      <c r="D17" s="105" t="s">
        <v>222</v>
      </c>
      <c r="E17" s="104">
        <v>119242</v>
      </c>
      <c r="F17" s="104" t="s">
        <v>96</v>
      </c>
      <c r="G17" s="104" t="s">
        <v>94</v>
      </c>
      <c r="H17" s="106">
        <v>470480.43301733001</v>
      </c>
      <c r="I17" s="106">
        <v>544999.72916176997</v>
      </c>
      <c r="J17" s="106">
        <v>470480.43301733001</v>
      </c>
      <c r="K17" s="106">
        <v>544999.72916176997</v>
      </c>
      <c r="L17" s="104" t="s">
        <v>93</v>
      </c>
      <c r="M17" s="104" t="s">
        <v>93</v>
      </c>
      <c r="N17" s="104" t="s">
        <v>97</v>
      </c>
      <c r="O17" s="104" t="s">
        <v>98</v>
      </c>
      <c r="P17" s="104" t="s">
        <v>93</v>
      </c>
      <c r="Q17" s="104" t="s">
        <v>93</v>
      </c>
      <c r="R17" s="104" t="s">
        <v>93</v>
      </c>
      <c r="S17" s="104" t="s">
        <v>93</v>
      </c>
      <c r="T17" s="104" t="s">
        <v>97</v>
      </c>
      <c r="U17" s="104" t="s">
        <v>1084</v>
      </c>
      <c r="V17" s="104" t="s">
        <v>95</v>
      </c>
      <c r="W17" s="104" t="s">
        <v>93</v>
      </c>
      <c r="X17" s="107">
        <v>43377</v>
      </c>
      <c r="Y17" s="108">
        <v>0.25</v>
      </c>
      <c r="Z17" s="107">
        <v>43377</v>
      </c>
      <c r="AA17" s="108">
        <v>0.75</v>
      </c>
      <c r="AB17" s="104" t="s">
        <v>5</v>
      </c>
      <c r="AC17" s="434" t="s">
        <v>88</v>
      </c>
      <c r="AD17" s="122" t="s">
        <v>93</v>
      </c>
      <c r="AE17" s="401">
        <v>43377</v>
      </c>
      <c r="AF17" s="110">
        <v>0.25</v>
      </c>
      <c r="AG17" s="109">
        <v>43377</v>
      </c>
      <c r="AH17" s="458">
        <v>0.82291666666666663</v>
      </c>
      <c r="AI17" s="401">
        <v>43377</v>
      </c>
      <c r="AJ17" s="110">
        <v>0.4861111111111111</v>
      </c>
      <c r="AK17" s="109">
        <v>43377</v>
      </c>
      <c r="AL17" s="473">
        <v>0.4777777777777778</v>
      </c>
      <c r="AM17" s="489" t="s">
        <v>99</v>
      </c>
      <c r="AN17" s="522" t="s">
        <v>84</v>
      </c>
      <c r="AO17" s="506"/>
      <c r="AP17" s="21"/>
      <c r="AQ17" s="419">
        <f t="shared" ref="AQ17" si="16">IF(B17="X",IF(AN17="","Afectat sau NU?",IF(AN17="DA",IF(((AK17+AL17)-(AE17+AF17))*24&lt;-720,"Neinformat",((AK17+AL17)-(AE17+AF17))*24),"Nu a fost afectat producator/consumator")),"")</f>
        <v>5.4666666666744277</v>
      </c>
      <c r="AR17" s="111">
        <f t="shared" ref="AR17" si="17">IF(B17="X",IF(AN17="DA",IF(AQ17&lt;6,LEN(TRIM(V17))-LEN(SUBSTITUTE(V17,CHAR(44),""))+1,0),"-"),"")</f>
        <v>1</v>
      </c>
      <c r="AS17" s="393">
        <f t="shared" ref="AS17" si="18">IF(B17="X",IF(AN17="DA",LEN(TRIM(V17))-LEN(SUBSTITUTE(V17,CHAR(44),""))+1,"-"),"")</f>
        <v>1</v>
      </c>
      <c r="AT17" s="557">
        <f t="shared" ref="AT17" si="19">IF(B17="X",IF(AN17="","Afectat sau NU?",IF(AN17="DA",IF(((AI17+AJ17)-(AE17+AF17))*24&lt;-720,"Neinformat",((AI17+AJ17)-(AE17+AF17))*24),"Nu a fost afectat producator/consumator")),"")</f>
        <v>5.6666666666278616</v>
      </c>
      <c r="AU17" s="111">
        <f t="shared" ref="AU17" si="20">IF(B17="X",IF(AN17="DA",IF(AT17&lt;6,LEN(TRIM(U17))-LEN(SUBSTITUTE(U17,CHAR(44),""))+1,0),"-"),"")</f>
        <v>3</v>
      </c>
      <c r="AV17" s="398">
        <f t="shared" ref="AV17" si="21">IF(B17="X",IF(AN17="DA",LEN(TRIM(U17))-LEN(SUBSTITUTE(U17,CHAR(44),""))+1,"-"),"")</f>
        <v>3</v>
      </c>
      <c r="AW17" s="419">
        <f t="shared" ref="AW17" si="22">IF(B17="X",IF(AN17="","Afectat sau NU?",IF(AN17="DA",((AG17+AH17)-(AE17+AF17))*24,"Nu a fost afectat producator/consumator")),"")</f>
        <v>13.749999999941792</v>
      </c>
      <c r="AX17" s="111">
        <f t="shared" ref="AX17" si="23">IF(B17="X",IF(AN17="DA",IF(AW17&gt;24,IF(AZ17="NU",0,LEN(TRIM(V17))-LEN(SUBSTITUTE(V17,CHAR(44),""))+1),0),"-"),"")</f>
        <v>0</v>
      </c>
      <c r="AY17" s="393">
        <f t="shared" ref="AY17" si="24">IF(B17="X",IF(AN17="DA",IF(AW17&gt;24,LEN(TRIM(V17))-LEN(SUBSTITUTE(V17,CHAR(44),""))+1,0),"-"),"")</f>
        <v>0</v>
      </c>
      <c r="BA17" s="57"/>
      <c r="BB17" s="57"/>
      <c r="BC17" s="57"/>
      <c r="BD17" s="57"/>
      <c r="BE17" s="394" t="str">
        <f>IF(C17="X",IF(AN17="","Afectat sau NU?",IF(AN17="DA",IF(AK17="","Neinformat",NETWORKDAYS(AK17+AL17,AE17+AF17,$BR$2:$BR$14)-2),"Nu a fost afectat producator/consumator")),"")</f>
        <v/>
      </c>
      <c r="BF17" s="111" t="str">
        <f>IF(C17="X",IF(AN17="DA",IF(AND(BE17&gt;=5,AK17&lt;&gt;""),LEN(TRIM(V17))-LEN(SUBSTITUTE(V17,CHAR(44),""))+1,0),"-"),"")</f>
        <v/>
      </c>
      <c r="BG17" s="393" t="str">
        <f>IF(C17="X",IF(AN17="DA",LEN(TRIM(V17))-LEN(SUBSTITUTE(V17,CHAR(44),""))+1,"-"),"")</f>
        <v/>
      </c>
      <c r="BH17" s="563" t="str">
        <f>IF(C17="X",IF(AN17="","Afectat sau NU?",IF(AN17="DA",IF(AI17="","Neinformat",NETWORKDAYS(AI17+AJ17,AE17+AF17,$BR$2:$BR$14)-2),"Nu a fost afectat producator/consumator")),"")</f>
        <v/>
      </c>
      <c r="BI17" s="111" t="str">
        <f>IF(C17="X",IF(AN17="DA",IF(AND(BH17&gt;=5,AI17&lt;&gt;""),LEN(TRIM(U17))-LEN(SUBSTITUTE(U17,CHAR(44),""))+1,0),"-"),"")</f>
        <v/>
      </c>
      <c r="BJ17" s="398" t="str">
        <f>IF(C17="X",IF(AN17="DA",LEN(TRIM(U17))-LEN(SUBSTITUTE(U17,CHAR(44),""))+1,"-"),"")</f>
        <v/>
      </c>
      <c r="BK17" s="394" t="str">
        <f>IF(C17="X",IF(AN17="","Afectat sau NU?",IF(AN17="DA",((AG17+AH17)-(Z17+AA17))*24,"Nu a fost afectat producator/consumator")),"")</f>
        <v/>
      </c>
      <c r="BL17" s="111" t="str">
        <f>IF(C17="X",IF(AN17&lt;&gt;"DA","-",IF(AND(AN17="DA",BK17&lt;=0),LEN(TRIM(V17))-LEN(SUBSTITUTE(V17,CHAR(44),""))+1+LEN(TRIM(U17))-LEN(SUBSTITUTE(U17,CHAR(44),""))+1,0)),"")</f>
        <v/>
      </c>
      <c r="BM17" s="393" t="str">
        <f>IF(C17="X",IF(AN17="DA",LEN(TRIM(V17))-LEN(SUBSTITUTE(V17,CHAR(44),""))+1+LEN(TRIM(U17))-LEN(SUBSTITUTE(U17,CHAR(44),""))+1,"-"),"")</f>
        <v/>
      </c>
      <c r="BN17" s="57"/>
      <c r="BO17" s="57"/>
    </row>
    <row r="18" spans="1:67" s="8" customFormat="1" ht="153.75" thickBot="1" x14ac:dyDescent="0.3">
      <c r="A18" s="137">
        <v>3</v>
      </c>
      <c r="B18" s="96" t="s">
        <v>4</v>
      </c>
      <c r="C18" s="96" t="s">
        <v>93</v>
      </c>
      <c r="D18" s="97" t="s">
        <v>236</v>
      </c>
      <c r="E18" s="96">
        <v>125347</v>
      </c>
      <c r="F18" s="96" t="s">
        <v>103</v>
      </c>
      <c r="G18" s="96" t="s">
        <v>104</v>
      </c>
      <c r="H18" s="98">
        <v>451493</v>
      </c>
      <c r="I18" s="98">
        <v>328149</v>
      </c>
      <c r="J18" s="98">
        <v>451493</v>
      </c>
      <c r="K18" s="98">
        <v>328149</v>
      </c>
      <c r="L18" s="96" t="s">
        <v>93</v>
      </c>
      <c r="M18" s="96" t="s">
        <v>93</v>
      </c>
      <c r="N18" s="96" t="s">
        <v>105</v>
      </c>
      <c r="O18" s="96" t="s">
        <v>103</v>
      </c>
      <c r="P18" s="96" t="s">
        <v>93</v>
      </c>
      <c r="Q18" s="96" t="s">
        <v>93</v>
      </c>
      <c r="R18" s="96" t="s">
        <v>93</v>
      </c>
      <c r="S18" s="96" t="s">
        <v>93</v>
      </c>
      <c r="T18" s="96" t="s">
        <v>85</v>
      </c>
      <c r="U18" s="96" t="s">
        <v>1089</v>
      </c>
      <c r="V18" s="96" t="s">
        <v>106</v>
      </c>
      <c r="W18" s="96" t="s">
        <v>93</v>
      </c>
      <c r="X18" s="99">
        <v>43377</v>
      </c>
      <c r="Y18" s="100">
        <v>0.69791666666666663</v>
      </c>
      <c r="Z18" s="99">
        <v>43377</v>
      </c>
      <c r="AA18" s="100">
        <v>0.77083333333333337</v>
      </c>
      <c r="AB18" s="96" t="s">
        <v>107</v>
      </c>
      <c r="AC18" s="129" t="s">
        <v>88</v>
      </c>
      <c r="AD18" s="209" t="s">
        <v>93</v>
      </c>
      <c r="AE18" s="402">
        <v>43377</v>
      </c>
      <c r="AF18" s="102">
        <v>0.69791666666666663</v>
      </c>
      <c r="AG18" s="101">
        <v>43377</v>
      </c>
      <c r="AH18" s="459">
        <v>0.77083333333333337</v>
      </c>
      <c r="AI18" s="402">
        <v>43377</v>
      </c>
      <c r="AJ18" s="102">
        <v>0.88263888888888886</v>
      </c>
      <c r="AK18" s="101">
        <v>43377</v>
      </c>
      <c r="AL18" s="474">
        <v>0.8618055555555556</v>
      </c>
      <c r="AM18" s="490" t="s">
        <v>93</v>
      </c>
      <c r="AN18" s="523" t="s">
        <v>84</v>
      </c>
      <c r="AO18" s="507"/>
      <c r="AP18" s="21"/>
      <c r="AQ18" s="425">
        <f>IF(B18="X",IF(AN18="","Afectat sau NU?",IF(AN18="DA",IF(((AK18+AL18)-(AE18+AF18))*24&lt;-720,"Neinformat",((AK18+AL18)-(AE18+AF18))*24),"Nu a fost afectat producator/consumator")),"")</f>
        <v>3.933333333407063</v>
      </c>
      <c r="AR18" s="18">
        <f t="shared" ref="AR18" si="25">IF(B18="X",IF(AN18="DA",IF(AQ18&lt;6,LEN(TRIM(V18))-LEN(SUBSTITUTE(V18,CHAR(44),""))+1,0),"-"),"")</f>
        <v>1</v>
      </c>
      <c r="AS18" s="20">
        <f t="shared" ref="AS18" si="26">IF(B18="X",IF(AN18="DA",LEN(TRIM(V18))-LEN(SUBSTITUTE(V18,CHAR(44),""))+1,"-"),"")</f>
        <v>1</v>
      </c>
      <c r="AT18" s="558">
        <f t="shared" ref="AT18" si="27">IF(B18="X",IF(AN18="","Afectat sau NU?",IF(AN18="DA",IF(((AI18+AJ18)-(AE18+AF18))*24&lt;-720,"Neinformat",((AI18+AJ18)-(AE18+AF18))*24),"Nu a fost afectat producator/consumator")),"")</f>
        <v>4.4333333334652707</v>
      </c>
      <c r="AU18" s="18">
        <f t="shared" ref="AU18" si="28">IF(B18="X",IF(AN18="DA",IF(AT18&lt;6,LEN(TRIM(U18))-LEN(SUBSTITUTE(U18,CHAR(44),""))+1,0),"-"),"")</f>
        <v>44</v>
      </c>
      <c r="AV18" s="19">
        <f t="shared" ref="AV18" si="29">IF(B18="X",IF(AN18="DA",LEN(TRIM(U18))-LEN(SUBSTITUTE(U18,CHAR(44),""))+1,"-"),"")</f>
        <v>44</v>
      </c>
      <c r="AW18" s="425">
        <f t="shared" ref="AW18" si="30">IF(B18="X",IF(AN18="","Afectat sau NU?",IF(AN18="DA",((AG18+AH18)-(AE18+AF18))*24,"Nu a fost afectat producator/consumator")),"")</f>
        <v>1.7500000001164153</v>
      </c>
      <c r="AX18" s="18">
        <f t="shared" ref="AX18" si="31">IF(B18="X",IF(AN18="DA",IF(AW18&gt;24,IF(AZ18="NU",0,LEN(TRIM(V18))-LEN(SUBSTITUTE(V18,CHAR(44),""))+1),0),"-"),"")</f>
        <v>0</v>
      </c>
      <c r="AY18" s="20">
        <f t="shared" ref="AY18" si="32">IF(B18="X",IF(AN18="DA",IF(AW18&gt;24,LEN(TRIM(V18))-LEN(SUBSTITUTE(V18,CHAR(44),""))+1,0),"-"),"")</f>
        <v>0</v>
      </c>
      <c r="BA18" s="57"/>
      <c r="BB18" s="57"/>
      <c r="BC18" s="57"/>
      <c r="BD18" s="57"/>
      <c r="BE18" s="394" t="str">
        <f t="shared" ref="BE18:BE81" si="33">IF(C18="X",IF(AN18="","Afectat sau NU?",IF(AN18="DA",IF(AK18="","Neinformat",NETWORKDAYS(AK18+AL18,AE18+AF18,$BR$2:$BR$14)-2),"Nu a fost afectat producator/consumator")),"")</f>
        <v/>
      </c>
      <c r="BF18" s="111" t="str">
        <f t="shared" ref="BF18" si="34">IF(C18="X",IF(AN18="DA",IF(AND(BE18&gt;=5,AK18&lt;&gt;""),LEN(TRIM(V18))-LEN(SUBSTITUTE(V18,CHAR(44),""))+1,0),"-"),"")</f>
        <v/>
      </c>
      <c r="BG18" s="393" t="str">
        <f t="shared" ref="BG18" si="35">IF(C18="X",IF(AN18="DA",LEN(TRIM(V18))-LEN(SUBSTITUTE(V18,CHAR(44),""))+1,"-"),"")</f>
        <v/>
      </c>
      <c r="BH18" s="563" t="str">
        <f t="shared" ref="BH18:BH81" si="36">IF(C18="X",IF(AN18="","Afectat sau NU?",IF(AN18="DA",IF(AI18="","Neinformat",NETWORKDAYS(AI18+AJ18,AE18+AF18,$BR$2:$BR$14)-2),"Nu a fost afectat producator/consumator")),"")</f>
        <v/>
      </c>
      <c r="BI18" s="111" t="str">
        <f t="shared" ref="BI18" si="37">IF(C18="X",IF(AN18="DA",IF(AND(BH18&gt;=5,AI18&lt;&gt;""),LEN(TRIM(U18))-LEN(SUBSTITUTE(U18,CHAR(44),""))+1,0),"-"),"")</f>
        <v/>
      </c>
      <c r="BJ18" s="398" t="str">
        <f t="shared" ref="BJ18" si="38">IF(C18="X",IF(AN18="DA",LEN(TRIM(U18))-LEN(SUBSTITUTE(U18,CHAR(44),""))+1,"-"),"")</f>
        <v/>
      </c>
      <c r="BK18" s="394" t="str">
        <f t="shared" ref="BK18" si="39">IF(C18="X",IF(AN18="","Afectat sau NU?",IF(AN18="DA",((AG18+AH18)-(Z18+AA18))*24,"Nu a fost afectat producator/consumator")),"")</f>
        <v/>
      </c>
      <c r="BL18" s="111" t="str">
        <f t="shared" ref="BL18" si="40">IF(C18="X",IF(AN18&lt;&gt;"DA","-",IF(AND(AN18="DA",BK18&lt;=0),LEN(TRIM(V18))-LEN(SUBSTITUTE(V18,CHAR(44),""))+1+LEN(TRIM(U18))-LEN(SUBSTITUTE(U18,CHAR(44),""))+1,0)),"")</f>
        <v/>
      </c>
      <c r="BM18" s="393" t="str">
        <f t="shared" ref="BM18" si="41">IF(C18="X",IF(AN18="DA",LEN(TRIM(V18))-LEN(SUBSTITUTE(V18,CHAR(44),""))+1+LEN(TRIM(U18))-LEN(SUBSTITUTE(U18,CHAR(44),""))+1,"-"),"")</f>
        <v/>
      </c>
      <c r="BN18" s="57"/>
      <c r="BO18" s="57"/>
    </row>
    <row r="19" spans="1:67" s="8" customFormat="1" ht="153" x14ac:dyDescent="0.25">
      <c r="A19" s="133">
        <v>4</v>
      </c>
      <c r="B19" s="46" t="s">
        <v>4</v>
      </c>
      <c r="C19" s="46" t="s">
        <v>93</v>
      </c>
      <c r="D19" s="45" t="s">
        <v>235</v>
      </c>
      <c r="E19" s="46">
        <v>116046</v>
      </c>
      <c r="F19" s="46" t="s">
        <v>110</v>
      </c>
      <c r="G19" s="46" t="s">
        <v>94</v>
      </c>
      <c r="H19" s="71">
        <v>427421.66</v>
      </c>
      <c r="I19" s="71">
        <v>551604.23</v>
      </c>
      <c r="J19" s="71">
        <v>427421.66</v>
      </c>
      <c r="K19" s="71">
        <v>551604.23</v>
      </c>
      <c r="L19" s="46" t="s">
        <v>93</v>
      </c>
      <c r="M19" s="46" t="s">
        <v>93</v>
      </c>
      <c r="N19" s="46" t="s">
        <v>108</v>
      </c>
      <c r="O19" s="46" t="s">
        <v>109</v>
      </c>
      <c r="P19" s="46" t="s">
        <v>93</v>
      </c>
      <c r="Q19" s="46" t="s">
        <v>93</v>
      </c>
      <c r="R19" s="46" t="s">
        <v>93</v>
      </c>
      <c r="S19" s="46" t="s">
        <v>93</v>
      </c>
      <c r="T19" s="46" t="s">
        <v>85</v>
      </c>
      <c r="U19" s="46" t="s">
        <v>1090</v>
      </c>
      <c r="V19" s="46" t="s">
        <v>86</v>
      </c>
      <c r="W19" s="46" t="s">
        <v>93</v>
      </c>
      <c r="X19" s="72">
        <v>43381</v>
      </c>
      <c r="Y19" s="73">
        <v>0.34375</v>
      </c>
      <c r="Z19" s="74">
        <v>43382</v>
      </c>
      <c r="AA19" s="75">
        <v>0.75</v>
      </c>
      <c r="AB19" s="46" t="s">
        <v>111</v>
      </c>
      <c r="AC19" s="130" t="s">
        <v>88</v>
      </c>
      <c r="AD19" s="124" t="s">
        <v>93</v>
      </c>
      <c r="AE19" s="123">
        <v>43381</v>
      </c>
      <c r="AF19" s="77">
        <v>0.34375</v>
      </c>
      <c r="AG19" s="76">
        <v>43382</v>
      </c>
      <c r="AH19" s="460">
        <v>0.875</v>
      </c>
      <c r="AI19" s="360">
        <v>43381</v>
      </c>
      <c r="AJ19" s="77">
        <v>0.35833333333333334</v>
      </c>
      <c r="AK19" s="76">
        <v>43381</v>
      </c>
      <c r="AL19" s="475">
        <v>0.34722222222222227</v>
      </c>
      <c r="AM19" s="491" t="s">
        <v>112</v>
      </c>
      <c r="AN19" s="524" t="s">
        <v>84</v>
      </c>
      <c r="AO19" s="508"/>
      <c r="AP19" s="21"/>
      <c r="AQ19" s="91">
        <f t="shared" ref="AQ19:AQ23" si="42">IF(B19="X",IF(AN19="","Afectat sau NU?",IF(AN19="DA",IF(((AK19+AL19)-(AE19+AF19))*24&lt;-720,"Neinformat",((AK19+AL19)-(AE19+AF19))*24),"Nu a fost afectat producator/consumator")),"")</f>
        <v>8.3333333255723119E-2</v>
      </c>
      <c r="AR19" s="47">
        <f t="shared" ref="AR19:AR23" si="43">IF(B19="X",IF(AN19="DA",IF(AQ19&lt;6,LEN(TRIM(V19))-LEN(SUBSTITUTE(V19,CHAR(44),""))+1,0),"-"),"")</f>
        <v>1</v>
      </c>
      <c r="AS19" s="315">
        <f t="shared" ref="AS19:AS23" si="44">IF(B19="X",IF(AN19="DA",LEN(TRIM(V19))-LEN(SUBSTITUTE(V19,CHAR(44),""))+1,"-"),"")</f>
        <v>1</v>
      </c>
      <c r="AT19" s="559">
        <f t="shared" ref="AT19:AT23" si="45">IF(B19="X",IF(AN19="","Afectat sau NU?",IF(AN19="DA",IF(((AI19+AJ19)-(AE19+AF19))*24&lt;-720,"Neinformat",((AI19+AJ19)-(AE19+AF19))*24),"Nu a fost afectat producator/consumator")),"")</f>
        <v>0.34999999991850927</v>
      </c>
      <c r="AU19" s="47">
        <f t="shared" ref="AU19:AU23" si="46">IF(B19="X",IF(AN19="DA",IF(AT19&lt;6,LEN(TRIM(U19))-LEN(SUBSTITUTE(U19,CHAR(44),""))+1,0),"-"),"")</f>
        <v>45</v>
      </c>
      <c r="AV19" s="570">
        <f t="shared" ref="AV19:AV23" si="47">IF(B19="X",IF(AN19="DA",LEN(TRIM(U19))-LEN(SUBSTITUTE(U19,CHAR(44),""))+1,"-"),"")</f>
        <v>45</v>
      </c>
      <c r="AW19" s="91">
        <f t="shared" ref="AW19:AW23" si="48">IF(B19="X",IF(AN19="","Afectat sau NU?",IF(AN19="DA",((AG19+AH19)-(AE19+AF19))*24,"Nu a fost afectat producator/consumator")),"")</f>
        <v>36.75</v>
      </c>
      <c r="AX19" s="47">
        <f t="shared" ref="AX19:AX23" si="49">IF(B19="X",IF(AN19="DA",IF(AW19&gt;24,IF(AZ19="NU",0,LEN(TRIM(V19))-LEN(SUBSTITUTE(V19,CHAR(44),""))+1),0),"-"),"")</f>
        <v>1</v>
      </c>
      <c r="AY19" s="315">
        <f t="shared" ref="AY19:AY23" si="50">IF(B19="X",IF(AN19="DA",IF(AW19&gt;24,LEN(TRIM(V19))-LEN(SUBSTITUTE(V19,CHAR(44),""))+1,0),"-"),"")</f>
        <v>1</v>
      </c>
      <c r="AZ19" s="220" t="s">
        <v>84</v>
      </c>
      <c r="BA19" s="57"/>
      <c r="BB19" s="57"/>
      <c r="BC19" s="57"/>
      <c r="BD19" s="57"/>
      <c r="BE19" s="345" t="str">
        <f t="shared" si="33"/>
        <v/>
      </c>
      <c r="BF19" s="47" t="str">
        <f t="shared" ref="BF19:BF52" si="51">IF(C19="X",IF(AN19="DA",IF(AND(BE19&gt;=5,AK19&lt;&gt;""),LEN(TRIM(V19))-LEN(SUBSTITUTE(V19,CHAR(44),""))+1,0),"-"),"")</f>
        <v/>
      </c>
      <c r="BG19" s="315" t="str">
        <f t="shared" ref="BG19:BG52" si="52">IF(C19="X",IF(AN19="DA",LEN(TRIM(V19))-LEN(SUBSTITUTE(V19,CHAR(44),""))+1,"-"),"")</f>
        <v/>
      </c>
      <c r="BH19" s="566" t="str">
        <f t="shared" si="36"/>
        <v/>
      </c>
      <c r="BI19" s="47" t="str">
        <f t="shared" ref="BI19:BI52" si="53">IF(C19="X",IF(AN19="DA",IF(AND(BH19&gt;=5,AI19&lt;&gt;""),LEN(TRIM(U19))-LEN(SUBSTITUTE(U19,CHAR(44),""))+1,0),"-"),"")</f>
        <v/>
      </c>
      <c r="BJ19" s="570" t="str">
        <f t="shared" ref="BJ19:BJ52" si="54">IF(C19="X",IF(AN19="DA",LEN(TRIM(U19))-LEN(SUBSTITUTE(U19,CHAR(44),""))+1,"-"),"")</f>
        <v/>
      </c>
      <c r="BK19" s="345" t="str">
        <f t="shared" ref="BK19:BK52" si="55">IF(C19="X",IF(AN19="","Afectat sau NU?",IF(AN19="DA",((AG19+AH19)-(Z19+AA19))*24,"Nu a fost afectat producator/consumator")),"")</f>
        <v/>
      </c>
      <c r="BL19" s="47" t="str">
        <f t="shared" ref="BL19:BL52" si="56">IF(C19="X",IF(AN19&lt;&gt;"DA","-",IF(AND(AN19="DA",BK19&lt;=0),LEN(TRIM(V19))-LEN(SUBSTITUTE(V19,CHAR(44),""))+1+LEN(TRIM(U19))-LEN(SUBSTITUTE(U19,CHAR(44),""))+1,0)),"")</f>
        <v/>
      </c>
      <c r="BM19" s="315" t="str">
        <f t="shared" ref="BM19:BM52" si="57">IF(C19="X",IF(AN19="DA",LEN(TRIM(V19))-LEN(SUBSTITUTE(V19,CHAR(44),""))+1+LEN(TRIM(U19))-LEN(SUBSTITUTE(U19,CHAR(44),""))+1,"-"),"")</f>
        <v/>
      </c>
      <c r="BN19" s="57"/>
      <c r="BO19" s="57"/>
    </row>
    <row r="20" spans="1:67" s="8" customFormat="1" ht="26.25" thickBot="1" x14ac:dyDescent="0.3">
      <c r="A20" s="134">
        <v>5</v>
      </c>
      <c r="B20" s="42" t="s">
        <v>4</v>
      </c>
      <c r="C20" s="42" t="s">
        <v>93</v>
      </c>
      <c r="D20" s="43" t="s">
        <v>235</v>
      </c>
      <c r="E20" s="42">
        <v>114710</v>
      </c>
      <c r="F20" s="42" t="s">
        <v>113</v>
      </c>
      <c r="G20" s="42" t="s">
        <v>111</v>
      </c>
      <c r="H20" s="78">
        <v>429417.39</v>
      </c>
      <c r="I20" s="78">
        <v>560010.37</v>
      </c>
      <c r="J20" s="78">
        <v>429417.39</v>
      </c>
      <c r="K20" s="78">
        <v>560010.37</v>
      </c>
      <c r="L20" s="42" t="s">
        <v>93</v>
      </c>
      <c r="M20" s="42" t="s">
        <v>93</v>
      </c>
      <c r="N20" s="42" t="s">
        <v>93</v>
      </c>
      <c r="O20" s="42" t="s">
        <v>93</v>
      </c>
      <c r="P20" s="42" t="s">
        <v>114</v>
      </c>
      <c r="Q20" s="42" t="s">
        <v>113</v>
      </c>
      <c r="R20" s="42" t="s">
        <v>93</v>
      </c>
      <c r="S20" s="42" t="s">
        <v>93</v>
      </c>
      <c r="T20" s="42" t="s">
        <v>124</v>
      </c>
      <c r="U20" s="42" t="s">
        <v>115</v>
      </c>
      <c r="V20" s="42" t="s">
        <v>115</v>
      </c>
      <c r="W20" s="42" t="s">
        <v>93</v>
      </c>
      <c r="X20" s="79">
        <v>43382</v>
      </c>
      <c r="Y20" s="80">
        <v>0.34722222222222227</v>
      </c>
      <c r="Z20" s="79">
        <v>43383</v>
      </c>
      <c r="AA20" s="80">
        <v>0.75</v>
      </c>
      <c r="AB20" s="42" t="s">
        <v>111</v>
      </c>
      <c r="AC20" s="435" t="s">
        <v>88</v>
      </c>
      <c r="AD20" s="125" t="s">
        <v>93</v>
      </c>
      <c r="AE20" s="127">
        <v>43382</v>
      </c>
      <c r="AF20" s="82">
        <v>0.34722222222222227</v>
      </c>
      <c r="AG20" s="81">
        <v>43383</v>
      </c>
      <c r="AH20" s="461">
        <v>0.94791666666666663</v>
      </c>
      <c r="AI20" s="361">
        <v>43382</v>
      </c>
      <c r="AJ20" s="82">
        <v>0.38055555555555554</v>
      </c>
      <c r="AK20" s="81">
        <v>43382</v>
      </c>
      <c r="AL20" s="476">
        <v>0.35833333333333334</v>
      </c>
      <c r="AM20" s="492" t="s">
        <v>112</v>
      </c>
      <c r="AN20" s="525" t="s">
        <v>84</v>
      </c>
      <c r="AO20" s="509"/>
      <c r="AP20" s="21"/>
      <c r="AQ20" s="316">
        <f t="shared" si="42"/>
        <v>0.26666666666278616</v>
      </c>
      <c r="AR20" s="44">
        <f t="shared" si="43"/>
        <v>1</v>
      </c>
      <c r="AS20" s="317">
        <f t="shared" si="44"/>
        <v>1</v>
      </c>
      <c r="AT20" s="560">
        <f t="shared" si="45"/>
        <v>0.80000000016298145</v>
      </c>
      <c r="AU20" s="44">
        <f t="shared" si="46"/>
        <v>1</v>
      </c>
      <c r="AV20" s="571">
        <f t="shared" si="47"/>
        <v>1</v>
      </c>
      <c r="AW20" s="316">
        <f t="shared" si="48"/>
        <v>38.416666666686069</v>
      </c>
      <c r="AX20" s="44">
        <f t="shared" si="49"/>
        <v>1</v>
      </c>
      <c r="AY20" s="317">
        <f t="shared" si="50"/>
        <v>1</v>
      </c>
      <c r="AZ20" s="354" t="s">
        <v>84</v>
      </c>
      <c r="BA20" s="57"/>
      <c r="BB20" s="57"/>
      <c r="BC20" s="57"/>
      <c r="BD20" s="57"/>
      <c r="BE20" s="400" t="str">
        <f t="shared" si="33"/>
        <v/>
      </c>
      <c r="BF20" s="44" t="str">
        <f t="shared" si="51"/>
        <v/>
      </c>
      <c r="BG20" s="317" t="str">
        <f t="shared" si="52"/>
        <v/>
      </c>
      <c r="BH20" s="567" t="str">
        <f t="shared" si="36"/>
        <v/>
      </c>
      <c r="BI20" s="44" t="str">
        <f t="shared" si="53"/>
        <v/>
      </c>
      <c r="BJ20" s="571" t="str">
        <f t="shared" si="54"/>
        <v/>
      </c>
      <c r="BK20" s="400" t="str">
        <f t="shared" si="55"/>
        <v/>
      </c>
      <c r="BL20" s="44" t="str">
        <f t="shared" si="56"/>
        <v/>
      </c>
      <c r="BM20" s="317" t="str">
        <f t="shared" si="57"/>
        <v/>
      </c>
      <c r="BN20" s="57"/>
      <c r="BO20" s="57"/>
    </row>
    <row r="21" spans="1:67" s="8" customFormat="1" ht="153.75" thickBot="1" x14ac:dyDescent="0.3">
      <c r="A21" s="135">
        <v>6</v>
      </c>
      <c r="B21" s="49" t="s">
        <v>4</v>
      </c>
      <c r="C21" s="49" t="s">
        <v>93</v>
      </c>
      <c r="D21" s="48" t="s">
        <v>235</v>
      </c>
      <c r="E21" s="49">
        <v>116046</v>
      </c>
      <c r="F21" s="49" t="s">
        <v>117</v>
      </c>
      <c r="G21" s="49" t="s">
        <v>111</v>
      </c>
      <c r="H21" s="50">
        <v>426418.05712499999</v>
      </c>
      <c r="I21" s="50">
        <v>555027.37052600004</v>
      </c>
      <c r="J21" s="50">
        <v>426418.05712499999</v>
      </c>
      <c r="K21" s="50">
        <v>555027.37052600004</v>
      </c>
      <c r="L21" s="49" t="s">
        <v>93</v>
      </c>
      <c r="M21" s="49" t="s">
        <v>93</v>
      </c>
      <c r="N21" s="49" t="s">
        <v>116</v>
      </c>
      <c r="O21" s="49" t="s">
        <v>117</v>
      </c>
      <c r="P21" s="49" t="s">
        <v>93</v>
      </c>
      <c r="Q21" s="49" t="s">
        <v>93</v>
      </c>
      <c r="R21" s="49" t="s">
        <v>93</v>
      </c>
      <c r="S21" s="49" t="s">
        <v>93</v>
      </c>
      <c r="T21" s="49" t="s">
        <v>85</v>
      </c>
      <c r="U21" s="49" t="s">
        <v>1090</v>
      </c>
      <c r="V21" s="49" t="s">
        <v>86</v>
      </c>
      <c r="W21" s="49" t="s">
        <v>93</v>
      </c>
      <c r="X21" s="51">
        <v>43382</v>
      </c>
      <c r="Y21" s="52">
        <v>0.34722222222222227</v>
      </c>
      <c r="Z21" s="51">
        <v>43382</v>
      </c>
      <c r="AA21" s="52">
        <v>0.75</v>
      </c>
      <c r="AB21" s="49" t="s">
        <v>111</v>
      </c>
      <c r="AC21" s="436" t="s">
        <v>88</v>
      </c>
      <c r="AD21" s="208" t="s">
        <v>93</v>
      </c>
      <c r="AE21" s="210">
        <v>43382</v>
      </c>
      <c r="AF21" s="54">
        <v>0.34722222222222227</v>
      </c>
      <c r="AG21" s="53">
        <v>43382</v>
      </c>
      <c r="AH21" s="462">
        <v>0.75</v>
      </c>
      <c r="AI21" s="405">
        <v>43382</v>
      </c>
      <c r="AJ21" s="54">
        <v>0.3756944444444445</v>
      </c>
      <c r="AK21" s="53">
        <v>43382</v>
      </c>
      <c r="AL21" s="477">
        <v>0.3611111111111111</v>
      </c>
      <c r="AM21" s="493" t="s">
        <v>112</v>
      </c>
      <c r="AN21" s="526" t="s">
        <v>84</v>
      </c>
      <c r="AO21" s="510"/>
      <c r="AP21" s="21"/>
      <c r="AQ21" s="423">
        <f t="shared" si="42"/>
        <v>0.33333333337213844</v>
      </c>
      <c r="AR21" s="55">
        <f t="shared" si="43"/>
        <v>1</v>
      </c>
      <c r="AS21" s="424">
        <f t="shared" si="44"/>
        <v>1</v>
      </c>
      <c r="AT21" s="561">
        <f t="shared" si="45"/>
        <v>0.6833333334652707</v>
      </c>
      <c r="AU21" s="55">
        <f t="shared" si="46"/>
        <v>45</v>
      </c>
      <c r="AV21" s="572">
        <f t="shared" si="47"/>
        <v>45</v>
      </c>
      <c r="AW21" s="423">
        <f t="shared" si="48"/>
        <v>9.6666666667442769</v>
      </c>
      <c r="AX21" s="55">
        <f t="shared" si="49"/>
        <v>0</v>
      </c>
      <c r="AY21" s="424">
        <f t="shared" si="50"/>
        <v>0</v>
      </c>
      <c r="BA21" s="57"/>
      <c r="BB21" s="57"/>
      <c r="BC21" s="57"/>
      <c r="BD21" s="57"/>
      <c r="BE21" s="426" t="str">
        <f t="shared" si="33"/>
        <v/>
      </c>
      <c r="BF21" s="56" t="str">
        <f t="shared" si="51"/>
        <v/>
      </c>
      <c r="BG21" s="319" t="str">
        <f t="shared" si="52"/>
        <v/>
      </c>
      <c r="BH21" s="579" t="str">
        <f t="shared" si="36"/>
        <v/>
      </c>
      <c r="BI21" s="56" t="str">
        <f t="shared" si="53"/>
        <v/>
      </c>
      <c r="BJ21" s="573" t="str">
        <f t="shared" si="54"/>
        <v/>
      </c>
      <c r="BK21" s="426" t="str">
        <f t="shared" si="55"/>
        <v/>
      </c>
      <c r="BL21" s="56" t="str">
        <f t="shared" si="56"/>
        <v/>
      </c>
      <c r="BM21" s="319" t="str">
        <f t="shared" si="57"/>
        <v/>
      </c>
      <c r="BN21" s="57"/>
      <c r="BO21" s="57"/>
    </row>
    <row r="22" spans="1:67" s="8" customFormat="1" ht="63.75" x14ac:dyDescent="0.25">
      <c r="A22" s="133">
        <v>7</v>
      </c>
      <c r="B22" s="46" t="s">
        <v>4</v>
      </c>
      <c r="C22" s="46" t="s">
        <v>93</v>
      </c>
      <c r="D22" s="45" t="s">
        <v>118</v>
      </c>
      <c r="E22" s="46">
        <v>158653</v>
      </c>
      <c r="F22" s="46" t="s">
        <v>122</v>
      </c>
      <c r="G22" s="46" t="s">
        <v>121</v>
      </c>
      <c r="H22" s="71">
        <v>202718.7</v>
      </c>
      <c r="I22" s="71">
        <v>491658.33</v>
      </c>
      <c r="J22" s="71">
        <v>202718.7</v>
      </c>
      <c r="K22" s="71">
        <v>491658.33</v>
      </c>
      <c r="L22" s="46" t="s">
        <v>93</v>
      </c>
      <c r="M22" s="46" t="s">
        <v>93</v>
      </c>
      <c r="N22" s="46" t="s">
        <v>218</v>
      </c>
      <c r="O22" s="46" t="s">
        <v>219</v>
      </c>
      <c r="P22" s="46" t="s">
        <v>93</v>
      </c>
      <c r="Q22" s="46" t="s">
        <v>93</v>
      </c>
      <c r="R22" s="46" t="s">
        <v>93</v>
      </c>
      <c r="S22" s="46" t="s">
        <v>93</v>
      </c>
      <c r="T22" s="46" t="s">
        <v>85</v>
      </c>
      <c r="U22" s="46" t="s">
        <v>1085</v>
      </c>
      <c r="V22" s="46" t="s">
        <v>119</v>
      </c>
      <c r="W22" s="46" t="s">
        <v>93</v>
      </c>
      <c r="X22" s="72">
        <v>43383</v>
      </c>
      <c r="Y22" s="73">
        <v>0.42708333333333331</v>
      </c>
      <c r="Z22" s="72">
        <v>43383</v>
      </c>
      <c r="AA22" s="73">
        <v>0.75</v>
      </c>
      <c r="AB22" s="46" t="s">
        <v>120</v>
      </c>
      <c r="AC22" s="130" t="s">
        <v>88</v>
      </c>
      <c r="AD22" s="124" t="s">
        <v>93</v>
      </c>
      <c r="AE22" s="360">
        <v>43383</v>
      </c>
      <c r="AF22" s="77">
        <v>0.42708333333333331</v>
      </c>
      <c r="AG22" s="76">
        <v>43383</v>
      </c>
      <c r="AH22" s="475">
        <v>0.68402777777777779</v>
      </c>
      <c r="AI22" s="360">
        <v>43383</v>
      </c>
      <c r="AJ22" s="77">
        <v>0.45555555555555555</v>
      </c>
      <c r="AK22" s="76">
        <v>43383</v>
      </c>
      <c r="AL22" s="475">
        <v>0.43888888888888888</v>
      </c>
      <c r="AM22" s="491" t="s">
        <v>221</v>
      </c>
      <c r="AN22" s="524" t="s">
        <v>84</v>
      </c>
      <c r="AO22" s="505"/>
      <c r="AP22" s="21"/>
      <c r="AQ22" s="91">
        <f t="shared" si="42"/>
        <v>0.28333333320915699</v>
      </c>
      <c r="AR22" s="47">
        <f t="shared" si="43"/>
        <v>1</v>
      </c>
      <c r="AS22" s="315">
        <f t="shared" si="44"/>
        <v>1</v>
      </c>
      <c r="AT22" s="559">
        <f t="shared" si="45"/>
        <v>0.68333333329064772</v>
      </c>
      <c r="AU22" s="47">
        <f t="shared" si="46"/>
        <v>17</v>
      </c>
      <c r="AV22" s="570">
        <f t="shared" si="47"/>
        <v>17</v>
      </c>
      <c r="AW22" s="91">
        <f t="shared" si="48"/>
        <v>6.1666666666860692</v>
      </c>
      <c r="AX22" s="47">
        <f t="shared" si="49"/>
        <v>0</v>
      </c>
      <c r="AY22" s="315">
        <f t="shared" si="50"/>
        <v>0</v>
      </c>
      <c r="BA22" s="57"/>
      <c r="BB22" s="57"/>
      <c r="BC22" s="57"/>
      <c r="BD22" s="57"/>
      <c r="BE22" s="345" t="str">
        <f t="shared" si="33"/>
        <v/>
      </c>
      <c r="BF22" s="47" t="str">
        <f t="shared" si="51"/>
        <v/>
      </c>
      <c r="BG22" s="315" t="str">
        <f t="shared" si="52"/>
        <v/>
      </c>
      <c r="BH22" s="566" t="str">
        <f t="shared" si="36"/>
        <v/>
      </c>
      <c r="BI22" s="47" t="str">
        <f t="shared" si="53"/>
        <v/>
      </c>
      <c r="BJ22" s="570" t="str">
        <f t="shared" si="54"/>
        <v/>
      </c>
      <c r="BK22" s="345" t="str">
        <f t="shared" si="55"/>
        <v/>
      </c>
      <c r="BL22" s="47" t="str">
        <f t="shared" si="56"/>
        <v/>
      </c>
      <c r="BM22" s="315" t="str">
        <f t="shared" si="57"/>
        <v/>
      </c>
      <c r="BN22" s="57"/>
      <c r="BO22" s="57"/>
    </row>
    <row r="23" spans="1:67" s="8" customFormat="1" ht="63.75" x14ac:dyDescent="0.25">
      <c r="A23" s="134">
        <v>8</v>
      </c>
      <c r="B23" s="42" t="s">
        <v>4</v>
      </c>
      <c r="C23" s="42" t="s">
        <v>93</v>
      </c>
      <c r="D23" s="43" t="s">
        <v>118</v>
      </c>
      <c r="E23" s="42">
        <v>158653</v>
      </c>
      <c r="F23" s="42" t="s">
        <v>122</v>
      </c>
      <c r="G23" s="42" t="s">
        <v>121</v>
      </c>
      <c r="H23" s="78">
        <v>202718.7</v>
      </c>
      <c r="I23" s="78">
        <v>491658.33</v>
      </c>
      <c r="J23" s="78">
        <v>202718.7</v>
      </c>
      <c r="K23" s="78">
        <v>491658.33</v>
      </c>
      <c r="L23" s="42" t="s">
        <v>93</v>
      </c>
      <c r="M23" s="42" t="s">
        <v>93</v>
      </c>
      <c r="N23" s="42" t="s">
        <v>123</v>
      </c>
      <c r="O23" s="42" t="s">
        <v>122</v>
      </c>
      <c r="P23" s="42" t="s">
        <v>93</v>
      </c>
      <c r="Q23" s="42" t="s">
        <v>93</v>
      </c>
      <c r="R23" s="42" t="s">
        <v>93</v>
      </c>
      <c r="S23" s="42" t="s">
        <v>93</v>
      </c>
      <c r="T23" s="42" t="s">
        <v>85</v>
      </c>
      <c r="U23" s="598" t="s">
        <v>1085</v>
      </c>
      <c r="V23" s="42" t="s">
        <v>119</v>
      </c>
      <c r="W23" s="42" t="s">
        <v>93</v>
      </c>
      <c r="X23" s="79">
        <v>43383</v>
      </c>
      <c r="Y23" s="80">
        <v>0.42708333333333331</v>
      </c>
      <c r="Z23" s="79">
        <v>43383</v>
      </c>
      <c r="AA23" s="80">
        <v>0.75</v>
      </c>
      <c r="AB23" s="42" t="s">
        <v>120</v>
      </c>
      <c r="AC23" s="435" t="s">
        <v>88</v>
      </c>
      <c r="AD23" s="125" t="s">
        <v>93</v>
      </c>
      <c r="AE23" s="361">
        <v>43383</v>
      </c>
      <c r="AF23" s="82">
        <v>0.42708333333333331</v>
      </c>
      <c r="AG23" s="81">
        <v>43383</v>
      </c>
      <c r="AH23" s="476">
        <v>0.68402777777777779</v>
      </c>
      <c r="AI23" s="361">
        <v>43383</v>
      </c>
      <c r="AJ23" s="82">
        <v>0.45555555555555555</v>
      </c>
      <c r="AK23" s="81">
        <v>43383</v>
      </c>
      <c r="AL23" s="476">
        <v>0.43888888888888888</v>
      </c>
      <c r="AM23" s="492" t="s">
        <v>221</v>
      </c>
      <c r="AN23" s="525" t="s">
        <v>84</v>
      </c>
      <c r="AO23" s="509"/>
      <c r="AP23" s="21"/>
      <c r="AQ23" s="316">
        <f t="shared" si="42"/>
        <v>0.28333333320915699</v>
      </c>
      <c r="AR23" s="44">
        <f t="shared" si="43"/>
        <v>1</v>
      </c>
      <c r="AS23" s="317">
        <f t="shared" si="44"/>
        <v>1</v>
      </c>
      <c r="AT23" s="560">
        <f t="shared" si="45"/>
        <v>0.68333333329064772</v>
      </c>
      <c r="AU23" s="44">
        <f t="shared" si="46"/>
        <v>17</v>
      </c>
      <c r="AV23" s="571">
        <f t="shared" si="47"/>
        <v>17</v>
      </c>
      <c r="AW23" s="316">
        <f t="shared" si="48"/>
        <v>6.1666666666860692</v>
      </c>
      <c r="AX23" s="44">
        <f t="shared" si="49"/>
        <v>0</v>
      </c>
      <c r="AY23" s="317">
        <f t="shared" si="50"/>
        <v>0</v>
      </c>
      <c r="BA23" s="57"/>
      <c r="BB23" s="57"/>
      <c r="BC23" s="57"/>
      <c r="BD23" s="57"/>
      <c r="BE23" s="400" t="str">
        <f t="shared" si="33"/>
        <v/>
      </c>
      <c r="BF23" s="44" t="str">
        <f t="shared" si="51"/>
        <v/>
      </c>
      <c r="BG23" s="317" t="str">
        <f t="shared" si="52"/>
        <v/>
      </c>
      <c r="BH23" s="567" t="str">
        <f t="shared" si="36"/>
        <v/>
      </c>
      <c r="BI23" s="44" t="str">
        <f t="shared" si="53"/>
        <v/>
      </c>
      <c r="BJ23" s="571" t="str">
        <f t="shared" si="54"/>
        <v/>
      </c>
      <c r="BK23" s="400" t="str">
        <f t="shared" si="55"/>
        <v/>
      </c>
      <c r="BL23" s="44" t="str">
        <f t="shared" si="56"/>
        <v/>
      </c>
      <c r="BM23" s="317" t="str">
        <f t="shared" si="57"/>
        <v/>
      </c>
      <c r="BN23" s="57"/>
      <c r="BO23" s="57"/>
    </row>
    <row r="24" spans="1:67" s="8" customFormat="1" ht="64.5" thickBot="1" x14ac:dyDescent="0.3">
      <c r="A24" s="135">
        <v>9</v>
      </c>
      <c r="B24" s="49" t="s">
        <v>4</v>
      </c>
      <c r="C24" s="49" t="s">
        <v>93</v>
      </c>
      <c r="D24" s="48" t="s">
        <v>118</v>
      </c>
      <c r="E24" s="49">
        <v>158653</v>
      </c>
      <c r="F24" s="49" t="s">
        <v>176</v>
      </c>
      <c r="G24" s="49" t="s">
        <v>121</v>
      </c>
      <c r="H24" s="50">
        <v>203263.74</v>
      </c>
      <c r="I24" s="50">
        <v>497564.73</v>
      </c>
      <c r="J24" s="50">
        <v>203263.74</v>
      </c>
      <c r="K24" s="50">
        <v>497564.73</v>
      </c>
      <c r="L24" s="49" t="s">
        <v>93</v>
      </c>
      <c r="M24" s="49" t="s">
        <v>93</v>
      </c>
      <c r="N24" s="49" t="s">
        <v>220</v>
      </c>
      <c r="O24" s="49" t="s">
        <v>176</v>
      </c>
      <c r="P24" s="49" t="s">
        <v>93</v>
      </c>
      <c r="Q24" s="49" t="s">
        <v>93</v>
      </c>
      <c r="R24" s="49" t="s">
        <v>93</v>
      </c>
      <c r="S24" s="49" t="s">
        <v>93</v>
      </c>
      <c r="T24" s="49" t="s">
        <v>85</v>
      </c>
      <c r="U24" s="598" t="s">
        <v>1085</v>
      </c>
      <c r="V24" s="49" t="s">
        <v>119</v>
      </c>
      <c r="W24" s="49" t="s">
        <v>93</v>
      </c>
      <c r="X24" s="51">
        <v>43383</v>
      </c>
      <c r="Y24" s="52">
        <v>0.39583333333333331</v>
      </c>
      <c r="Z24" s="51">
        <v>43383</v>
      </c>
      <c r="AA24" s="52">
        <v>0.75</v>
      </c>
      <c r="AB24" s="49" t="s">
        <v>120</v>
      </c>
      <c r="AC24" s="436" t="s">
        <v>88</v>
      </c>
      <c r="AD24" s="208" t="s">
        <v>93</v>
      </c>
      <c r="AE24" s="362">
        <v>43383</v>
      </c>
      <c r="AF24" s="84">
        <v>0.39583333333333331</v>
      </c>
      <c r="AG24" s="83">
        <v>43383</v>
      </c>
      <c r="AH24" s="479">
        <v>0.67708333333333337</v>
      </c>
      <c r="AI24" s="405">
        <v>43383</v>
      </c>
      <c r="AJ24" s="54">
        <v>0.56805555555555554</v>
      </c>
      <c r="AK24" s="53">
        <v>43383</v>
      </c>
      <c r="AL24" s="477">
        <v>0.42222222222222222</v>
      </c>
      <c r="AM24" s="493" t="s">
        <v>221</v>
      </c>
      <c r="AN24" s="526" t="s">
        <v>84</v>
      </c>
      <c r="AO24" s="507"/>
      <c r="AP24" s="21"/>
      <c r="AQ24" s="423">
        <f t="shared" ref="AQ24" si="58">IF(B24="X",IF(AN24="","Afectat sau NU?",IF(AN24="DA",IF(((AK24+AL24)-(AE24+AF24))*24&lt;-720,"Neinformat",((AK24+AL24)-(AE24+AF24))*24),"Nu a fost afectat producator/consumator")),"")</f>
        <v>0.63333333330228925</v>
      </c>
      <c r="AR24" s="55">
        <f t="shared" ref="AR24" si="59">IF(B24="X",IF(AN24="DA",IF(AQ24&lt;6,LEN(TRIM(V24))-LEN(SUBSTITUTE(V24,CHAR(44),""))+1,0),"-"),"")</f>
        <v>1</v>
      </c>
      <c r="AS24" s="424">
        <f t="shared" ref="AS24" si="60">IF(B24="X",IF(AN24="DA",LEN(TRIM(V24))-LEN(SUBSTITUTE(V24,CHAR(44),""))+1,"-"),"")</f>
        <v>1</v>
      </c>
      <c r="AT24" s="561">
        <f t="shared" ref="AT24" si="61">IF(B24="X",IF(AN24="","Afectat sau NU?",IF(AN24="DA",IF(((AI24+AJ24)-(AE24+AF24))*24&lt;-720,"Neinformat",((AI24+AJ24)-(AE24+AF24))*24),"Nu a fost afectat producator/consumator")),"")</f>
        <v>4.1333333333604969</v>
      </c>
      <c r="AU24" s="55">
        <f t="shared" ref="AU24" si="62">IF(B24="X",IF(AN24="DA",IF(AT24&lt;6,LEN(TRIM(U24))-LEN(SUBSTITUTE(U24,CHAR(44),""))+1,0),"-"),"")</f>
        <v>17</v>
      </c>
      <c r="AV24" s="572">
        <f t="shared" ref="AV24" si="63">IF(B24="X",IF(AN24="DA",LEN(TRIM(U24))-LEN(SUBSTITUTE(U24,CHAR(44),""))+1,"-"),"")</f>
        <v>17</v>
      </c>
      <c r="AW24" s="423">
        <f t="shared" ref="AW24" si="64">IF(B24="X",IF(AN24="","Afectat sau NU?",IF(AN24="DA",((AG24+AH24)-(AE24+AF24))*24,"Nu a fost afectat producator/consumator")),"")</f>
        <v>6.75</v>
      </c>
      <c r="AX24" s="55">
        <f t="shared" ref="AX24" si="65">IF(B24="X",IF(AN24="DA",IF(AW24&gt;24,IF(AZ24="NU",0,LEN(TRIM(V24))-LEN(SUBSTITUTE(V24,CHAR(44),""))+1),0),"-"),"")</f>
        <v>0</v>
      </c>
      <c r="AY24" s="424">
        <f t="shared" ref="AY24" si="66">IF(B24="X",IF(AN24="DA",IF(AW24&gt;24,LEN(TRIM(V24))-LEN(SUBSTITUTE(V24,CHAR(44),""))+1,0),"-"),"")</f>
        <v>0</v>
      </c>
      <c r="BA24" s="57"/>
      <c r="BB24" s="57"/>
      <c r="BC24" s="57"/>
      <c r="BD24" s="57"/>
      <c r="BE24" s="426" t="str">
        <f t="shared" si="33"/>
        <v/>
      </c>
      <c r="BF24" s="56" t="str">
        <f t="shared" si="51"/>
        <v/>
      </c>
      <c r="BG24" s="319" t="str">
        <f t="shared" si="52"/>
        <v/>
      </c>
      <c r="BH24" s="579" t="str">
        <f t="shared" si="36"/>
        <v/>
      </c>
      <c r="BI24" s="56" t="str">
        <f t="shared" si="53"/>
        <v/>
      </c>
      <c r="BJ24" s="573" t="str">
        <f t="shared" si="54"/>
        <v/>
      </c>
      <c r="BK24" s="426" t="str">
        <f t="shared" si="55"/>
        <v/>
      </c>
      <c r="BL24" s="56" t="str">
        <f t="shared" si="56"/>
        <v/>
      </c>
      <c r="BM24" s="319" t="str">
        <f t="shared" si="57"/>
        <v/>
      </c>
      <c r="BN24" s="57"/>
      <c r="BO24" s="57"/>
    </row>
    <row r="25" spans="1:67" s="8" customFormat="1" ht="26.25" thickBot="1" x14ac:dyDescent="0.3">
      <c r="A25" s="132">
        <v>10</v>
      </c>
      <c r="B25" s="36" t="s">
        <v>4</v>
      </c>
      <c r="C25" s="36" t="s">
        <v>93</v>
      </c>
      <c r="D25" s="35" t="s">
        <v>223</v>
      </c>
      <c r="E25" s="36">
        <v>144401</v>
      </c>
      <c r="F25" s="36" t="s">
        <v>126</v>
      </c>
      <c r="G25" s="36" t="s">
        <v>128</v>
      </c>
      <c r="H25" s="37">
        <v>493019</v>
      </c>
      <c r="I25" s="37">
        <v>509674</v>
      </c>
      <c r="J25" s="37">
        <v>488369</v>
      </c>
      <c r="K25" s="37">
        <v>518128</v>
      </c>
      <c r="L25" s="36" t="s">
        <v>93</v>
      </c>
      <c r="M25" s="36" t="s">
        <v>93</v>
      </c>
      <c r="N25" s="36" t="s">
        <v>93</v>
      </c>
      <c r="O25" s="36" t="s">
        <v>93</v>
      </c>
      <c r="P25" s="36" t="s">
        <v>93</v>
      </c>
      <c r="Q25" s="36" t="s">
        <v>93</v>
      </c>
      <c r="R25" s="36" t="s">
        <v>127</v>
      </c>
      <c r="S25" s="36" t="s">
        <v>126</v>
      </c>
      <c r="T25" s="36" t="s">
        <v>124</v>
      </c>
      <c r="U25" s="36" t="s">
        <v>115</v>
      </c>
      <c r="V25" s="36" t="s">
        <v>115</v>
      </c>
      <c r="W25" s="36" t="s">
        <v>93</v>
      </c>
      <c r="X25" s="38">
        <v>43382</v>
      </c>
      <c r="Y25" s="39">
        <v>0.36458333333333331</v>
      </c>
      <c r="Z25" s="38">
        <v>43384</v>
      </c>
      <c r="AA25" s="39">
        <v>0.66666666666666663</v>
      </c>
      <c r="AB25" s="36" t="s">
        <v>100</v>
      </c>
      <c r="AC25" s="437" t="s">
        <v>88</v>
      </c>
      <c r="AD25" s="122" t="s">
        <v>93</v>
      </c>
      <c r="AE25" s="401">
        <v>43382</v>
      </c>
      <c r="AF25" s="110">
        <v>0.36458333333333331</v>
      </c>
      <c r="AG25" s="109">
        <v>43384</v>
      </c>
      <c r="AH25" s="458">
        <v>0.66666666666666663</v>
      </c>
      <c r="AI25" s="401">
        <v>43382</v>
      </c>
      <c r="AJ25" s="110">
        <v>0.44375000000000003</v>
      </c>
      <c r="AK25" s="109">
        <v>43382</v>
      </c>
      <c r="AL25" s="473">
        <v>0.37847222222222227</v>
      </c>
      <c r="AM25" s="489" t="s">
        <v>125</v>
      </c>
      <c r="AN25" s="522" t="s">
        <v>84</v>
      </c>
      <c r="AO25" s="511" t="s">
        <v>880</v>
      </c>
      <c r="AP25" s="21"/>
      <c r="AQ25" s="95">
        <f>IF(B25="X",IF(AN25="","Afectat sau NU?",IF(AN25="DA",IF(((AK25+AL25)-(AE25+AF25))*24&lt;-720,"Neinformat",((AK25+AL25)-(AE25+AF25))*24),"Nu a fost afectat producator/consumator")),"")</f>
        <v>0.33333333319751546</v>
      </c>
      <c r="AR25" s="9">
        <f>IF(B25="X",IF(AN25="DA",IF(AQ25&lt;6,LEN(TRIM(V25))-LEN(SUBSTITUTE(V25,CHAR(44),""))+1,0),"-"),"")</f>
        <v>1</v>
      </c>
      <c r="AS25" s="33">
        <f>IF(B25="X",IF(AN25="DA",LEN(TRIM(V25))-LEN(SUBSTITUTE(V25,CHAR(44),""))+1,"-"),"")</f>
        <v>1</v>
      </c>
      <c r="AT25" s="556">
        <f>IF(B25="X",IF(AN25="","Afectat sau NU?",IF(AN25="DA",IF(((AI25+AJ25)-(AE25+AF25))*24&lt;-720,"Neinformat",((AI25+AJ25)-(AE25+AF25))*24),"Nu a fost afectat producator/consumator")),"")</f>
        <v>1.8999999999068677</v>
      </c>
      <c r="AU25" s="9">
        <f>IF(B25="X",IF(AN25="DA",IF(AT25&lt;6,LEN(TRIM(U25))-LEN(SUBSTITUTE(U25,CHAR(44),""))+1,0),"-"),"")</f>
        <v>1</v>
      </c>
      <c r="AV25" s="569">
        <f>IF(B25="X",IF(AN25="DA",LEN(TRIM(U25))-LEN(SUBSTITUTE(U25,CHAR(44),""))+1,"-"),"")</f>
        <v>1</v>
      </c>
      <c r="AW25" s="95">
        <f>IF(B25="X",IF(AN25="","Afectat sau NU?",IF(AN25="DA",((AG25+AH25)-(AE25+AF25))*24,"Nu a fost afectat producator/consumator")),"")</f>
        <v>55.249999999883585</v>
      </c>
      <c r="AX25" s="9">
        <f>IF(B25="X",IF(AN25="DA",IF(AW25&gt;24,IF(AZ25="NU",0,LEN(TRIM(V25))-LEN(SUBSTITUTE(V25,CHAR(44),""))+1),0),"-"),"")</f>
        <v>1</v>
      </c>
      <c r="AY25" s="33">
        <f>IF(B25="X",IF(AN25="DA",IF(AW25&gt;24,LEN(TRIM(V25))-LEN(SUBSTITUTE(V25,CHAR(44),""))+1,0),"-"),"")</f>
        <v>1</v>
      </c>
      <c r="AZ25" s="228" t="s">
        <v>84</v>
      </c>
      <c r="BA25" s="57"/>
      <c r="BB25" s="57"/>
      <c r="BC25" s="57"/>
      <c r="BD25" s="57"/>
      <c r="BE25" s="394" t="str">
        <f t="shared" si="33"/>
        <v/>
      </c>
      <c r="BF25" s="111" t="str">
        <f t="shared" si="51"/>
        <v/>
      </c>
      <c r="BG25" s="393" t="str">
        <f t="shared" si="52"/>
        <v/>
      </c>
      <c r="BH25" s="563" t="str">
        <f t="shared" si="36"/>
        <v/>
      </c>
      <c r="BI25" s="111" t="str">
        <f t="shared" si="53"/>
        <v/>
      </c>
      <c r="BJ25" s="398" t="str">
        <f t="shared" si="54"/>
        <v/>
      </c>
      <c r="BK25" s="394" t="str">
        <f t="shared" si="55"/>
        <v/>
      </c>
      <c r="BL25" s="111" t="str">
        <f t="shared" si="56"/>
        <v/>
      </c>
      <c r="BM25" s="393" t="str">
        <f t="shared" si="57"/>
        <v/>
      </c>
      <c r="BN25" s="57"/>
      <c r="BO25" s="57"/>
    </row>
    <row r="26" spans="1:67" s="8" customFormat="1" ht="153.75" thickBot="1" x14ac:dyDescent="0.3">
      <c r="A26" s="138">
        <v>11</v>
      </c>
      <c r="B26" s="104" t="s">
        <v>4</v>
      </c>
      <c r="C26" s="104" t="s">
        <v>93</v>
      </c>
      <c r="D26" s="105" t="s">
        <v>129</v>
      </c>
      <c r="E26" s="104">
        <v>155243</v>
      </c>
      <c r="F26" s="104" t="s">
        <v>130</v>
      </c>
      <c r="G26" s="104" t="s">
        <v>121</v>
      </c>
      <c r="H26" s="106">
        <v>210735.38</v>
      </c>
      <c r="I26" s="106">
        <v>478039.45</v>
      </c>
      <c r="J26" s="106">
        <v>210735.38</v>
      </c>
      <c r="K26" s="106">
        <v>478039.45</v>
      </c>
      <c r="L26" s="104" t="s">
        <v>93</v>
      </c>
      <c r="M26" s="104" t="s">
        <v>93</v>
      </c>
      <c r="N26" s="104" t="s">
        <v>131</v>
      </c>
      <c r="O26" s="104" t="s">
        <v>132</v>
      </c>
      <c r="P26" s="104" t="s">
        <v>93</v>
      </c>
      <c r="Q26" s="104" t="s">
        <v>93</v>
      </c>
      <c r="R26" s="104" t="s">
        <v>93</v>
      </c>
      <c r="S26" s="104" t="s">
        <v>93</v>
      </c>
      <c r="T26" s="104" t="s">
        <v>85</v>
      </c>
      <c r="U26" s="104" t="s">
        <v>1091</v>
      </c>
      <c r="V26" s="104" t="s">
        <v>86</v>
      </c>
      <c r="W26" s="104" t="s">
        <v>93</v>
      </c>
      <c r="X26" s="107">
        <v>43384</v>
      </c>
      <c r="Y26" s="108">
        <v>0.38750000000000001</v>
      </c>
      <c r="Z26" s="107">
        <v>43385</v>
      </c>
      <c r="AA26" s="108">
        <v>0.75</v>
      </c>
      <c r="AB26" s="104" t="s">
        <v>120</v>
      </c>
      <c r="AC26" s="434" t="s">
        <v>88</v>
      </c>
      <c r="AD26" s="122" t="s">
        <v>93</v>
      </c>
      <c r="AE26" s="401">
        <v>43384</v>
      </c>
      <c r="AF26" s="110">
        <v>0.38750000000000001</v>
      </c>
      <c r="AG26" s="109">
        <v>43384</v>
      </c>
      <c r="AH26" s="458">
        <v>0.77083333333333337</v>
      </c>
      <c r="AI26" s="401">
        <v>43384</v>
      </c>
      <c r="AJ26" s="110">
        <v>0.39999999999999997</v>
      </c>
      <c r="AK26" s="109">
        <v>43384</v>
      </c>
      <c r="AL26" s="473">
        <v>0.38750000000000001</v>
      </c>
      <c r="AM26" s="489" t="s">
        <v>133</v>
      </c>
      <c r="AN26" s="522" t="s">
        <v>84</v>
      </c>
      <c r="AO26" s="506"/>
      <c r="AP26" s="21"/>
      <c r="AQ26" s="419">
        <f>IF(B26="X",IF(AN26="","Afectat sau NU?",IF(AN26="DA",IF(((AK26+AL26)-(AE26+AF26))*24&lt;-720,"Neinformat",((AK26+AL26)-(AE26+AF26))*24),"Nu a fost afectat producator/consumator")),"")</f>
        <v>0</v>
      </c>
      <c r="AR26" s="111">
        <f>IF(B26="X",IF(AN26="DA",IF(AQ26&lt;6,LEN(TRIM(V26))-LEN(SUBSTITUTE(V26,CHAR(44),""))+1,0),"-"),"")</f>
        <v>1</v>
      </c>
      <c r="AS26" s="393">
        <f>IF(B26="X",IF(AN26="DA",LEN(TRIM(V26))-LEN(SUBSTITUTE(V26,CHAR(44),""))+1,"-"),"")</f>
        <v>1</v>
      </c>
      <c r="AT26" s="557">
        <f>IF(B26="X",IF(AN26="","Afectat sau NU?",IF(AN26="DA",IF(((AI26+AJ26)-(AE26+AF26))*24&lt;-720,"Neinformat",((AI26+AJ26)-(AE26+AF26))*24),"Nu a fost afectat producator/consumator")),"")</f>
        <v>0.30000000010477379</v>
      </c>
      <c r="AU26" s="111">
        <f>IF(B26="X",IF(AN26="DA",IF(AT26&lt;6,LEN(TRIM(U26))-LEN(SUBSTITUTE(U26,CHAR(44),""))+1,0),"-"),"")</f>
        <v>45</v>
      </c>
      <c r="AV26" s="398">
        <f>IF(B26="X",IF(AN26="DA",LEN(TRIM(U26))-LEN(SUBSTITUTE(U26,CHAR(44),""))+1,"-"),"")</f>
        <v>45</v>
      </c>
      <c r="AW26" s="419">
        <f>IF(B26="X",IF(AN26="","Afectat sau NU?",IF(AN26="DA",((AG26+AH26)-(AE26+AF26))*24,"Nu a fost afectat producator/consumator")),"")</f>
        <v>9.2000000001280569</v>
      </c>
      <c r="AX26" s="111">
        <f>IF(B26="X",IF(AN26="DA",IF(AW26&gt;24,IF(AZ26="NU",0,LEN(TRIM(V26))-LEN(SUBSTITUTE(V26,CHAR(44),""))+1),0),"-"),"")</f>
        <v>0</v>
      </c>
      <c r="AY26" s="393">
        <f>IF(B26="X",IF(AN26="DA",IF(AW26&gt;24,LEN(TRIM(V26))-LEN(SUBSTITUTE(V26,CHAR(44),""))+1,0),"-"),"")</f>
        <v>0</v>
      </c>
      <c r="BA26" s="57"/>
      <c r="BB26" s="57"/>
      <c r="BC26" s="57"/>
      <c r="BD26" s="57"/>
      <c r="BE26" s="346" t="str">
        <f t="shared" si="33"/>
        <v/>
      </c>
      <c r="BF26" s="9" t="str">
        <f t="shared" si="51"/>
        <v/>
      </c>
      <c r="BG26" s="33" t="str">
        <f t="shared" si="52"/>
        <v/>
      </c>
      <c r="BH26" s="565" t="str">
        <f t="shared" si="36"/>
        <v/>
      </c>
      <c r="BI26" s="9" t="str">
        <f t="shared" si="53"/>
        <v/>
      </c>
      <c r="BJ26" s="569" t="str">
        <f t="shared" si="54"/>
        <v/>
      </c>
      <c r="BK26" s="346" t="str">
        <f t="shared" si="55"/>
        <v/>
      </c>
      <c r="BL26" s="9" t="str">
        <f t="shared" si="56"/>
        <v/>
      </c>
      <c r="BM26" s="33" t="str">
        <f t="shared" si="57"/>
        <v/>
      </c>
      <c r="BN26" s="57"/>
      <c r="BO26" s="57"/>
    </row>
    <row r="27" spans="1:67" s="8" customFormat="1" ht="153.75" thickBot="1" x14ac:dyDescent="0.3">
      <c r="A27" s="138">
        <v>12</v>
      </c>
      <c r="B27" s="104" t="s">
        <v>4</v>
      </c>
      <c r="C27" s="104" t="s">
        <v>93</v>
      </c>
      <c r="D27" s="105" t="s">
        <v>224</v>
      </c>
      <c r="E27" s="104">
        <v>144731</v>
      </c>
      <c r="F27" s="104" t="s">
        <v>225</v>
      </c>
      <c r="G27" s="104" t="s">
        <v>128</v>
      </c>
      <c r="H27" s="106">
        <v>469574.98</v>
      </c>
      <c r="I27" s="106">
        <v>511481.71</v>
      </c>
      <c r="J27" s="106">
        <v>469574.98</v>
      </c>
      <c r="K27" s="106">
        <v>511481.71</v>
      </c>
      <c r="L27" s="104" t="s">
        <v>93</v>
      </c>
      <c r="M27" s="104" t="s">
        <v>93</v>
      </c>
      <c r="N27" s="104" t="s">
        <v>134</v>
      </c>
      <c r="O27" s="104" t="s">
        <v>225</v>
      </c>
      <c r="P27" s="104" t="s">
        <v>93</v>
      </c>
      <c r="Q27" s="104" t="s">
        <v>93</v>
      </c>
      <c r="R27" s="104" t="s">
        <v>93</v>
      </c>
      <c r="S27" s="104" t="s">
        <v>93</v>
      </c>
      <c r="T27" s="104" t="s">
        <v>85</v>
      </c>
      <c r="U27" s="104" t="s">
        <v>1091</v>
      </c>
      <c r="V27" s="104" t="s">
        <v>86</v>
      </c>
      <c r="W27" s="104" t="s">
        <v>93</v>
      </c>
      <c r="X27" s="107">
        <v>43384</v>
      </c>
      <c r="Y27" s="108">
        <v>0.375</v>
      </c>
      <c r="Z27" s="107">
        <v>43384</v>
      </c>
      <c r="AA27" s="108">
        <v>0.58333333333333337</v>
      </c>
      <c r="AB27" s="104" t="s">
        <v>5</v>
      </c>
      <c r="AC27" s="434" t="s">
        <v>88</v>
      </c>
      <c r="AD27" s="122" t="s">
        <v>93</v>
      </c>
      <c r="AE27" s="211">
        <v>43384</v>
      </c>
      <c r="AF27" s="102">
        <v>0.375</v>
      </c>
      <c r="AG27" s="101">
        <v>43384</v>
      </c>
      <c r="AH27" s="459">
        <v>0.60416666666666663</v>
      </c>
      <c r="AI27" s="402">
        <v>43384</v>
      </c>
      <c r="AJ27" s="102">
        <v>0.41180555555555554</v>
      </c>
      <c r="AK27" s="101">
        <v>43384</v>
      </c>
      <c r="AL27" s="474">
        <v>0.3979166666666667</v>
      </c>
      <c r="AM27" s="490" t="s">
        <v>135</v>
      </c>
      <c r="AN27" s="523" t="s">
        <v>84</v>
      </c>
      <c r="AO27" s="507"/>
      <c r="AP27" s="21"/>
      <c r="AQ27" s="425">
        <f>IF(B27="X",IF(AN27="","Afectat sau NU?",IF(AN27="DA",IF(((AK27+AL27)-(AE27+AF27))*24&lt;-720,"Neinformat",((AK27+AL27)-(AE27+AF27))*24),"Nu a fost afectat producator/consumator")),"")</f>
        <v>0.55000000004656613</v>
      </c>
      <c r="AR27" s="18">
        <f>IF(B27="X",IF(AN27="DA",IF(AQ27&lt;6,LEN(TRIM(V27))-LEN(SUBSTITUTE(V27,CHAR(44),""))+1,0),"-"),"")</f>
        <v>1</v>
      </c>
      <c r="AS27" s="20">
        <f>IF(B27="X",IF(AN27="DA",LEN(TRIM(V27))-LEN(SUBSTITUTE(V27,CHAR(44),""))+1,"-"),"")</f>
        <v>1</v>
      </c>
      <c r="AT27" s="558">
        <f>IF(B27="X",IF(AN27="","Afectat sau NU?",IF(AN27="DA",IF(((AI27+AJ27)-(AE27+AF27))*24&lt;-720,"Neinformat",((AI27+AJ27)-(AE27+AF27))*24),"Nu a fost afectat producator/consumator")),"")</f>
        <v>0.88333333341870457</v>
      </c>
      <c r="AU27" s="18">
        <f>IF(B27="X",IF(AN27="DA",IF(AT27&lt;6,LEN(TRIM(U27))-LEN(SUBSTITUTE(U27,CHAR(44),""))+1,0),"-"),"")</f>
        <v>45</v>
      </c>
      <c r="AV27" s="19">
        <f>IF(B27="X",IF(AN27="DA",LEN(TRIM(U27))-LEN(SUBSTITUTE(U27,CHAR(44),""))+1,"-"),"")</f>
        <v>45</v>
      </c>
      <c r="AW27" s="425">
        <f>IF(B27="X",IF(AN27="","Afectat sau NU?",IF(AN27="DA",((AG27+AH27)-(AE27+AF27))*24,"Nu a fost afectat producator/consumator")),"")</f>
        <v>5.4999999999417923</v>
      </c>
      <c r="AX27" s="18">
        <f>IF(B27="X",IF(AN27="DA",IF(AW27&gt;24,IF(AZ27="NU",0,LEN(TRIM(V27))-LEN(SUBSTITUTE(V27,CHAR(44),""))+1),0),"-"),"")</f>
        <v>0</v>
      </c>
      <c r="AY27" s="20">
        <f>IF(B27="X",IF(AN27="DA",IF(AW27&gt;24,LEN(TRIM(V27))-LEN(SUBSTITUTE(V27,CHAR(44),""))+1,0),"-"),"")</f>
        <v>0</v>
      </c>
      <c r="BA27" s="57"/>
      <c r="BB27" s="57"/>
      <c r="BC27" s="57"/>
      <c r="BD27" s="57"/>
      <c r="BE27" s="394" t="str">
        <f t="shared" si="33"/>
        <v/>
      </c>
      <c r="BF27" s="111" t="str">
        <f t="shared" si="51"/>
        <v/>
      </c>
      <c r="BG27" s="393" t="str">
        <f t="shared" si="52"/>
        <v/>
      </c>
      <c r="BH27" s="563" t="str">
        <f t="shared" si="36"/>
        <v/>
      </c>
      <c r="BI27" s="111" t="str">
        <f t="shared" si="53"/>
        <v/>
      </c>
      <c r="BJ27" s="398" t="str">
        <f t="shared" si="54"/>
        <v/>
      </c>
      <c r="BK27" s="394" t="str">
        <f t="shared" si="55"/>
        <v/>
      </c>
      <c r="BL27" s="111" t="str">
        <f t="shared" si="56"/>
        <v/>
      </c>
      <c r="BM27" s="393" t="str">
        <f t="shared" si="57"/>
        <v/>
      </c>
      <c r="BN27" s="57"/>
      <c r="BO27" s="57"/>
    </row>
    <row r="28" spans="1:67" s="8" customFormat="1" ht="64.5" thickBot="1" x14ac:dyDescent="0.3">
      <c r="A28" s="137">
        <v>13</v>
      </c>
      <c r="B28" s="96" t="s">
        <v>4</v>
      </c>
      <c r="C28" s="96" t="s">
        <v>93</v>
      </c>
      <c r="D28" s="97" t="s">
        <v>136</v>
      </c>
      <c r="E28" s="96">
        <v>137407</v>
      </c>
      <c r="F28" s="96" t="s">
        <v>137</v>
      </c>
      <c r="G28" s="96" t="s">
        <v>138</v>
      </c>
      <c r="H28" s="98">
        <v>385764.67</v>
      </c>
      <c r="I28" s="98">
        <v>714173.95</v>
      </c>
      <c r="J28" s="98">
        <v>385764.67</v>
      </c>
      <c r="K28" s="98">
        <v>714173.95</v>
      </c>
      <c r="L28" s="96" t="s">
        <v>93</v>
      </c>
      <c r="M28" s="96" t="s">
        <v>93</v>
      </c>
      <c r="N28" s="96" t="s">
        <v>139</v>
      </c>
      <c r="O28" s="96" t="s">
        <v>137</v>
      </c>
      <c r="P28" s="96" t="s">
        <v>93</v>
      </c>
      <c r="Q28" s="96" t="s">
        <v>93</v>
      </c>
      <c r="R28" s="96" t="s">
        <v>93</v>
      </c>
      <c r="S28" s="96" t="s">
        <v>93</v>
      </c>
      <c r="T28" s="96" t="s">
        <v>85</v>
      </c>
      <c r="U28" s="96" t="s">
        <v>1086</v>
      </c>
      <c r="V28" s="96" t="s">
        <v>119</v>
      </c>
      <c r="W28" s="96" t="s">
        <v>93</v>
      </c>
      <c r="X28" s="99">
        <v>43389</v>
      </c>
      <c r="Y28" s="100">
        <v>0.46527777777777773</v>
      </c>
      <c r="Z28" s="99">
        <v>43389</v>
      </c>
      <c r="AA28" s="100">
        <v>0.58333333333333337</v>
      </c>
      <c r="AB28" s="96" t="s">
        <v>111</v>
      </c>
      <c r="AC28" s="129" t="s">
        <v>88</v>
      </c>
      <c r="AD28" s="207" t="s">
        <v>93</v>
      </c>
      <c r="AE28" s="404">
        <v>43389</v>
      </c>
      <c r="AF28" s="41">
        <v>0.46527777777777773</v>
      </c>
      <c r="AG28" s="40">
        <v>43389</v>
      </c>
      <c r="AH28" s="457">
        <v>0.57291666666666663</v>
      </c>
      <c r="AI28" s="404">
        <v>43389</v>
      </c>
      <c r="AJ28" s="41">
        <v>0.48125000000000001</v>
      </c>
      <c r="AK28" s="40">
        <v>43389</v>
      </c>
      <c r="AL28" s="472">
        <v>0.47152777777777777</v>
      </c>
      <c r="AM28" s="488" t="s">
        <v>140</v>
      </c>
      <c r="AN28" s="521" t="s">
        <v>84</v>
      </c>
      <c r="AO28" s="505"/>
      <c r="AP28" s="21"/>
      <c r="AQ28" s="95">
        <f>IF(B28="X",IF(AN28="","Afectat sau NU?",IF(AN28="DA",IF(((AK28+AL28)-(AE28+AF28))*24&lt;-720,"Neinformat",((AK28+AL28)-(AE28+AF28))*24),"Nu a fost afectat producator/consumator")),"")</f>
        <v>0.1499999999650754</v>
      </c>
      <c r="AR28" s="9">
        <f>IF(B28="X",IF(AN28="DA",IF(AQ28&lt;6,LEN(TRIM(V28))-LEN(SUBSTITUTE(V28,CHAR(44),""))+1,0),"-"),"")</f>
        <v>1</v>
      </c>
      <c r="AS28" s="33">
        <f>IF(B28="X",IF(AN28="DA",LEN(TRIM(V28))-LEN(SUBSTITUTE(V28,CHAR(44),""))+1,"-"),"")</f>
        <v>1</v>
      </c>
      <c r="AT28" s="556">
        <f>IF(B28="X",IF(AN28="","Afectat sau NU?",IF(AN28="DA",IF(((AI28+AJ28)-(AE28+AF28))*24&lt;-720,"Neinformat",((AI28+AJ28)-(AE28+AF28))*24),"Nu a fost afectat producator/consumator")),"")</f>
        <v>0.38333333318587393</v>
      </c>
      <c r="AU28" s="9">
        <f>IF(B28="X",IF(AN28="DA",IF(AT28&lt;6,LEN(TRIM(U28))-LEN(SUBSTITUTE(U28,CHAR(44),""))+1,0),"-"),"")</f>
        <v>17</v>
      </c>
      <c r="AV28" s="569">
        <f>IF(B28="X",IF(AN28="DA",LEN(TRIM(U28))-LEN(SUBSTITUTE(U28,CHAR(44),""))+1,"-"),"")</f>
        <v>17</v>
      </c>
      <c r="AW28" s="95">
        <f>IF(B28="X",IF(AN28="","Afectat sau NU?",IF(AN28="DA",((AG28+AH28)-(AE28+AF28))*24,"Nu a fost afectat producator/consumator")),"")</f>
        <v>2.5833333331975155</v>
      </c>
      <c r="AX28" s="9">
        <f>IF(B28="X",IF(AN28="DA",IF(AW28&gt;24,IF(AZ28="NU",0,LEN(TRIM(V28))-LEN(SUBSTITUTE(V28,CHAR(44),""))+1),0),"-"),"")</f>
        <v>0</v>
      </c>
      <c r="AY28" s="33">
        <f>IF(B28="X",IF(AN28="DA",IF(AW28&gt;24,LEN(TRIM(V28))-LEN(SUBSTITUTE(V28,CHAR(44),""))+1,0),"-"),"")</f>
        <v>0</v>
      </c>
      <c r="BA28" s="57"/>
      <c r="BB28" s="57"/>
      <c r="BC28" s="57"/>
      <c r="BD28" s="57"/>
      <c r="BE28" s="346" t="str">
        <f t="shared" si="33"/>
        <v/>
      </c>
      <c r="BF28" s="9" t="str">
        <f t="shared" si="51"/>
        <v/>
      </c>
      <c r="BG28" s="33" t="str">
        <f t="shared" si="52"/>
        <v/>
      </c>
      <c r="BH28" s="565" t="str">
        <f t="shared" si="36"/>
        <v/>
      </c>
      <c r="BI28" s="9" t="str">
        <f t="shared" si="53"/>
        <v/>
      </c>
      <c r="BJ28" s="569" t="str">
        <f t="shared" si="54"/>
        <v/>
      </c>
      <c r="BK28" s="346" t="str">
        <f t="shared" si="55"/>
        <v/>
      </c>
      <c r="BL28" s="9" t="str">
        <f t="shared" si="56"/>
        <v/>
      </c>
      <c r="BM28" s="33" t="str">
        <f t="shared" si="57"/>
        <v/>
      </c>
      <c r="BN28" s="57"/>
      <c r="BO28" s="57"/>
    </row>
    <row r="29" spans="1:67" s="8" customFormat="1" ht="153" x14ac:dyDescent="0.25">
      <c r="A29" s="133">
        <v>14</v>
      </c>
      <c r="B29" s="46" t="s">
        <v>4</v>
      </c>
      <c r="C29" s="46" t="s">
        <v>93</v>
      </c>
      <c r="D29" s="45" t="s">
        <v>161</v>
      </c>
      <c r="E29" s="46">
        <v>27285</v>
      </c>
      <c r="F29" s="46" t="s">
        <v>141</v>
      </c>
      <c r="G29" s="46" t="s">
        <v>142</v>
      </c>
      <c r="H29" s="71">
        <v>231769.69</v>
      </c>
      <c r="I29" s="71">
        <v>565272.24</v>
      </c>
      <c r="J29" s="71">
        <v>233493.462</v>
      </c>
      <c r="K29" s="71">
        <v>580485.38</v>
      </c>
      <c r="L29" s="46" t="s">
        <v>93</v>
      </c>
      <c r="M29" s="46" t="s">
        <v>93</v>
      </c>
      <c r="N29" s="46" t="s">
        <v>143</v>
      </c>
      <c r="O29" s="46" t="s">
        <v>141</v>
      </c>
      <c r="P29" s="46" t="s">
        <v>93</v>
      </c>
      <c r="Q29" s="46" t="s">
        <v>93</v>
      </c>
      <c r="R29" s="46" t="s">
        <v>93</v>
      </c>
      <c r="S29" s="46" t="s">
        <v>93</v>
      </c>
      <c r="T29" s="46" t="s">
        <v>85</v>
      </c>
      <c r="U29" s="46" t="s">
        <v>1092</v>
      </c>
      <c r="V29" s="46" t="s">
        <v>86</v>
      </c>
      <c r="W29" s="46" t="s">
        <v>93</v>
      </c>
      <c r="X29" s="72">
        <v>43391</v>
      </c>
      <c r="Y29" s="73">
        <v>0.38194444444444442</v>
      </c>
      <c r="Z29" s="72">
        <v>43392</v>
      </c>
      <c r="AA29" s="73">
        <v>0.75</v>
      </c>
      <c r="AB29" s="46" t="s">
        <v>120</v>
      </c>
      <c r="AC29" s="130" t="s">
        <v>88</v>
      </c>
      <c r="AD29" s="124" t="s">
        <v>93</v>
      </c>
      <c r="AE29" s="123">
        <v>43391</v>
      </c>
      <c r="AF29" s="77">
        <v>0.38194444444444442</v>
      </c>
      <c r="AG29" s="76">
        <v>43392</v>
      </c>
      <c r="AH29" s="460">
        <v>0.55555555555555558</v>
      </c>
      <c r="AI29" s="360">
        <v>43391</v>
      </c>
      <c r="AJ29" s="77">
        <v>0.43402777777777773</v>
      </c>
      <c r="AK29" s="76">
        <v>43391</v>
      </c>
      <c r="AL29" s="475">
        <v>0.40833333333333338</v>
      </c>
      <c r="AM29" s="491" t="s">
        <v>165</v>
      </c>
      <c r="AN29" s="524" t="s">
        <v>84</v>
      </c>
      <c r="AO29" s="512" t="s">
        <v>879</v>
      </c>
      <c r="AP29" s="21"/>
      <c r="AQ29" s="91">
        <f t="shared" ref="AQ29:AQ41" si="67">IF(B29="X",IF(AN29="","Afectat sau NU?",IF(AN29="DA",IF(((AK29+AL29)-(AE29+AF29))*24&lt;-720,"Neinformat",((AK29+AL29)-(AE29+AF29))*24),"Nu a fost afectat producator/consumator")),"")</f>
        <v>0.63333333330228925</v>
      </c>
      <c r="AR29" s="47">
        <f t="shared" ref="AR29:AR41" si="68">IF(B29="X",IF(AN29="DA",IF(AQ29&lt;6,LEN(TRIM(V29))-LEN(SUBSTITUTE(V29,CHAR(44),""))+1,0),"-"),"")</f>
        <v>1</v>
      </c>
      <c r="AS29" s="315">
        <f t="shared" ref="AS29:AS41" si="69">IF(B29="X",IF(AN29="DA",LEN(TRIM(V29))-LEN(SUBSTITUTE(V29,CHAR(44),""))+1,"-"),"")</f>
        <v>1</v>
      </c>
      <c r="AT29" s="559">
        <f t="shared" ref="AT29:AT41" si="70">IF(B29="X",IF(AN29="","Afectat sau NU?",IF(AN29="DA",IF(((AI29+AJ29)-(AE29+AF29))*24&lt;-720,"Neinformat",((AI29+AJ29)-(AE29+AF29))*24),"Nu a fost afectat producator/consumator")),"")</f>
        <v>1.2500000000582077</v>
      </c>
      <c r="AU29" s="47">
        <f t="shared" ref="AU29:AU41" si="71">IF(B29="X",IF(AN29="DA",IF(AT29&lt;6,LEN(TRIM(U29))-LEN(SUBSTITUTE(U29,CHAR(44),""))+1,0),"-"),"")</f>
        <v>45</v>
      </c>
      <c r="AV29" s="570">
        <f t="shared" ref="AV29:AV41" si="72">IF(B29="X",IF(AN29="DA",LEN(TRIM(U29))-LEN(SUBSTITUTE(U29,CHAR(44),""))+1,"-"),"")</f>
        <v>45</v>
      </c>
      <c r="AW29" s="91">
        <f t="shared" ref="AW29:AW41" si="73">IF(B29="X",IF(AN29="","Afectat sau NU?",IF(AN29="DA",((AG29+AH29)-(AE29+AF29))*24,"Nu a fost afectat producator/consumator")),"")</f>
        <v>28.166666666627862</v>
      </c>
      <c r="AX29" s="47">
        <f t="shared" ref="AX29:AX41" si="74">IF(B29="X",IF(AN29="DA",IF(AW29&gt;24,IF(AZ29="NU",0,LEN(TRIM(V29))-LEN(SUBSTITUTE(V29,CHAR(44),""))+1),0),"-"),"")</f>
        <v>1</v>
      </c>
      <c r="AY29" s="315">
        <f t="shared" ref="AY29:AY41" si="75">IF(B29="X",IF(AN29="DA",IF(AW29&gt;24,LEN(TRIM(V29))-LEN(SUBSTITUTE(V29,CHAR(44),""))+1,0),"-"),"")</f>
        <v>1</v>
      </c>
      <c r="AZ29" s="220" t="s">
        <v>84</v>
      </c>
      <c r="BA29" s="57"/>
      <c r="BB29" s="57"/>
      <c r="BC29" s="57"/>
      <c r="BD29" s="57"/>
      <c r="BE29" s="345" t="str">
        <f t="shared" si="33"/>
        <v/>
      </c>
      <c r="BF29" s="47" t="str">
        <f t="shared" si="51"/>
        <v/>
      </c>
      <c r="BG29" s="315" t="str">
        <f t="shared" si="52"/>
        <v/>
      </c>
      <c r="BH29" s="566" t="str">
        <f t="shared" si="36"/>
        <v/>
      </c>
      <c r="BI29" s="47" t="str">
        <f t="shared" si="53"/>
        <v/>
      </c>
      <c r="BJ29" s="570" t="str">
        <f t="shared" si="54"/>
        <v/>
      </c>
      <c r="BK29" s="345" t="str">
        <f t="shared" si="55"/>
        <v/>
      </c>
      <c r="BL29" s="47" t="str">
        <f t="shared" si="56"/>
        <v/>
      </c>
      <c r="BM29" s="315" t="str">
        <f t="shared" si="57"/>
        <v/>
      </c>
      <c r="BN29" s="57"/>
      <c r="BO29" s="57"/>
    </row>
    <row r="30" spans="1:67" s="8" customFormat="1" ht="153" x14ac:dyDescent="0.25">
      <c r="A30" s="134">
        <v>15</v>
      </c>
      <c r="B30" s="42" t="s">
        <v>4</v>
      </c>
      <c r="C30" s="42" t="s">
        <v>93</v>
      </c>
      <c r="D30" s="43" t="s">
        <v>161</v>
      </c>
      <c r="E30" s="42">
        <v>9459</v>
      </c>
      <c r="F30" s="42" t="s">
        <v>164</v>
      </c>
      <c r="G30" s="42" t="s">
        <v>120</v>
      </c>
      <c r="H30" s="78">
        <v>231769.69</v>
      </c>
      <c r="I30" s="78">
        <v>565272.24</v>
      </c>
      <c r="J30" s="78">
        <v>233493.462</v>
      </c>
      <c r="K30" s="78">
        <v>580485.38</v>
      </c>
      <c r="L30" s="42" t="s">
        <v>93</v>
      </c>
      <c r="M30" s="42" t="s">
        <v>93</v>
      </c>
      <c r="N30" s="42" t="s">
        <v>144</v>
      </c>
      <c r="O30" s="42" t="s">
        <v>145</v>
      </c>
      <c r="P30" s="42" t="s">
        <v>93</v>
      </c>
      <c r="Q30" s="42" t="s">
        <v>93</v>
      </c>
      <c r="R30" s="42" t="s">
        <v>93</v>
      </c>
      <c r="S30" s="42" t="s">
        <v>93</v>
      </c>
      <c r="T30" s="42" t="s">
        <v>85</v>
      </c>
      <c r="U30" s="42" t="s">
        <v>1092</v>
      </c>
      <c r="V30" s="42" t="s">
        <v>86</v>
      </c>
      <c r="W30" s="42" t="s">
        <v>93</v>
      </c>
      <c r="X30" s="79">
        <v>43391</v>
      </c>
      <c r="Y30" s="80">
        <v>0.38194444444444442</v>
      </c>
      <c r="Z30" s="79">
        <v>43392</v>
      </c>
      <c r="AA30" s="80">
        <v>0.75</v>
      </c>
      <c r="AB30" s="42" t="s">
        <v>120</v>
      </c>
      <c r="AC30" s="435" t="s">
        <v>88</v>
      </c>
      <c r="AD30" s="125" t="s">
        <v>93</v>
      </c>
      <c r="AE30" s="127">
        <v>43391</v>
      </c>
      <c r="AF30" s="82">
        <v>0.38194444444444442</v>
      </c>
      <c r="AG30" s="81">
        <v>43392</v>
      </c>
      <c r="AH30" s="461">
        <v>0.54513888888888895</v>
      </c>
      <c r="AI30" s="361">
        <v>43391</v>
      </c>
      <c r="AJ30" s="82">
        <v>0.43402777777777773</v>
      </c>
      <c r="AK30" s="81">
        <v>43391</v>
      </c>
      <c r="AL30" s="476">
        <v>0.40833333333333338</v>
      </c>
      <c r="AM30" s="492" t="s">
        <v>165</v>
      </c>
      <c r="AN30" s="525" t="s">
        <v>84</v>
      </c>
      <c r="AO30" s="513" t="s">
        <v>879</v>
      </c>
      <c r="AP30" s="21"/>
      <c r="AQ30" s="316">
        <f t="shared" si="67"/>
        <v>0.63333333330228925</v>
      </c>
      <c r="AR30" s="44">
        <f t="shared" si="68"/>
        <v>1</v>
      </c>
      <c r="AS30" s="317">
        <f t="shared" si="69"/>
        <v>1</v>
      </c>
      <c r="AT30" s="560">
        <f t="shared" si="70"/>
        <v>1.2500000000582077</v>
      </c>
      <c r="AU30" s="44">
        <f t="shared" si="71"/>
        <v>45</v>
      </c>
      <c r="AV30" s="571">
        <f t="shared" si="72"/>
        <v>45</v>
      </c>
      <c r="AW30" s="316">
        <f t="shared" si="73"/>
        <v>27.916666666686069</v>
      </c>
      <c r="AX30" s="44">
        <f t="shared" si="74"/>
        <v>1</v>
      </c>
      <c r="AY30" s="317">
        <f t="shared" si="75"/>
        <v>1</v>
      </c>
      <c r="AZ30" s="299" t="s">
        <v>84</v>
      </c>
      <c r="BA30" s="57"/>
      <c r="BB30" s="57"/>
      <c r="BC30" s="57"/>
      <c r="BD30" s="57"/>
      <c r="BE30" s="400" t="str">
        <f t="shared" si="33"/>
        <v/>
      </c>
      <c r="BF30" s="44" t="str">
        <f t="shared" si="51"/>
        <v/>
      </c>
      <c r="BG30" s="317" t="str">
        <f t="shared" si="52"/>
        <v/>
      </c>
      <c r="BH30" s="567" t="str">
        <f t="shared" si="36"/>
        <v/>
      </c>
      <c r="BI30" s="44" t="str">
        <f t="shared" si="53"/>
        <v/>
      </c>
      <c r="BJ30" s="571" t="str">
        <f t="shared" si="54"/>
        <v/>
      </c>
      <c r="BK30" s="400" t="str">
        <f t="shared" si="55"/>
        <v/>
      </c>
      <c r="BL30" s="44" t="str">
        <f t="shared" si="56"/>
        <v/>
      </c>
      <c r="BM30" s="317" t="str">
        <f t="shared" si="57"/>
        <v/>
      </c>
      <c r="BN30" s="57"/>
      <c r="BO30" s="57"/>
    </row>
    <row r="31" spans="1:67" s="8" customFormat="1" ht="153" x14ac:dyDescent="0.25">
      <c r="A31" s="134">
        <v>16</v>
      </c>
      <c r="B31" s="42" t="s">
        <v>4</v>
      </c>
      <c r="C31" s="42" t="s">
        <v>93</v>
      </c>
      <c r="D31" s="43" t="s">
        <v>161</v>
      </c>
      <c r="E31" s="42">
        <v>9459</v>
      </c>
      <c r="F31" s="42" t="s">
        <v>164</v>
      </c>
      <c r="G31" s="42" t="s">
        <v>120</v>
      </c>
      <c r="H31" s="78">
        <v>233939.59</v>
      </c>
      <c r="I31" s="78">
        <v>564386.59</v>
      </c>
      <c r="J31" s="78">
        <v>233939.59</v>
      </c>
      <c r="K31" s="78">
        <v>564386.59</v>
      </c>
      <c r="L31" s="42" t="s">
        <v>93</v>
      </c>
      <c r="M31" s="42" t="s">
        <v>93</v>
      </c>
      <c r="N31" s="42" t="s">
        <v>162</v>
      </c>
      <c r="O31" s="42" t="s">
        <v>163</v>
      </c>
      <c r="P31" s="42" t="s">
        <v>93</v>
      </c>
      <c r="Q31" s="42" t="s">
        <v>93</v>
      </c>
      <c r="R31" s="42" t="s">
        <v>93</v>
      </c>
      <c r="S31" s="42" t="s">
        <v>93</v>
      </c>
      <c r="T31" s="42" t="s">
        <v>85</v>
      </c>
      <c r="U31" s="42" t="s">
        <v>1092</v>
      </c>
      <c r="V31" s="42" t="s">
        <v>86</v>
      </c>
      <c r="W31" s="42" t="s">
        <v>93</v>
      </c>
      <c r="X31" s="79">
        <v>43391</v>
      </c>
      <c r="Y31" s="80">
        <v>0.38194444444444442</v>
      </c>
      <c r="Z31" s="79">
        <v>43392</v>
      </c>
      <c r="AA31" s="80">
        <v>0.75</v>
      </c>
      <c r="AB31" s="42" t="s">
        <v>120</v>
      </c>
      <c r="AC31" s="435" t="s">
        <v>88</v>
      </c>
      <c r="AD31" s="125" t="s">
        <v>93</v>
      </c>
      <c r="AE31" s="127">
        <v>43391</v>
      </c>
      <c r="AF31" s="82">
        <v>0.38194444444444442</v>
      </c>
      <c r="AG31" s="81">
        <v>43392</v>
      </c>
      <c r="AH31" s="461">
        <v>0.55208333333333337</v>
      </c>
      <c r="AI31" s="361">
        <v>43391</v>
      </c>
      <c r="AJ31" s="82">
        <v>0.43402777777777773</v>
      </c>
      <c r="AK31" s="81">
        <v>43391</v>
      </c>
      <c r="AL31" s="476">
        <v>0.40833333333333338</v>
      </c>
      <c r="AM31" s="492" t="s">
        <v>165</v>
      </c>
      <c r="AN31" s="525" t="s">
        <v>158</v>
      </c>
      <c r="AO31" s="509"/>
      <c r="AP31" s="21"/>
      <c r="AQ31" s="400" t="str">
        <f t="shared" ref="AQ31" si="76">IF(B31="X",IF(AN31="","Afectat sau NU?",IF(AN31="DA",IF(((AK31+AL31)-(AE31+AF31))*24&lt;-720,"Neinformat",((AK31+AL31)-(AE31+AF31))*24),"Nu a fost afectat producator/consumator")),"")</f>
        <v>Nu a fost afectat producator/consumator</v>
      </c>
      <c r="AR31" s="44" t="str">
        <f t="shared" ref="AR31" si="77">IF(B31="X",IF(AN31="DA",IF(AQ31&lt;6,LEN(TRIM(V31))-LEN(SUBSTITUTE(V31,CHAR(44),""))+1,0),"-"),"")</f>
        <v>-</v>
      </c>
      <c r="AS31" s="317" t="str">
        <f t="shared" ref="AS31" si="78">IF(B31="X",IF(AN31="DA",LEN(TRIM(V31))-LEN(SUBSTITUTE(V31,CHAR(44),""))+1,"-"),"")</f>
        <v>-</v>
      </c>
      <c r="AT31" s="567" t="str">
        <f t="shared" ref="AT31" si="79">IF(B31="X",IF(AN31="","Afectat sau NU?",IF(AN31="DA",IF(((AI31+AJ31)-(AE31+AF31))*24&lt;-720,"Neinformat",((AI31+AJ31)-(AE31+AF31))*24),"Nu a fost afectat producator/consumator")),"")</f>
        <v>Nu a fost afectat producator/consumator</v>
      </c>
      <c r="AU31" s="44" t="str">
        <f t="shared" ref="AU31" si="80">IF(B31="X",IF(AN31="DA",IF(AT31&lt;6,LEN(TRIM(U31))-LEN(SUBSTITUTE(U31,CHAR(44),""))+1,0),"-"),"")</f>
        <v>-</v>
      </c>
      <c r="AV31" s="571" t="str">
        <f t="shared" ref="AV31" si="81">IF(B31="X",IF(AN31="DA",LEN(TRIM(U31))-LEN(SUBSTITUTE(U31,CHAR(44),""))+1,"-"),"")</f>
        <v>-</v>
      </c>
      <c r="AW31" s="400" t="str">
        <f t="shared" ref="AW31" si="82">IF(B31="X",IF(AN31="","Afectat sau NU?",IF(AN31="DA",((AG31+AH31)-(AE31+AF31))*24,"Nu a fost afectat producator/consumator")),"")</f>
        <v>Nu a fost afectat producator/consumator</v>
      </c>
      <c r="AX31" s="44" t="str">
        <f t="shared" ref="AX31" si="83">IF(B31="X",IF(AN31="DA",IF(AW31&gt;24,IF(AZ31="NU",0,LEN(TRIM(V31))-LEN(SUBSTITUTE(V31,CHAR(44),""))+1),0),"-"),"")</f>
        <v>-</v>
      </c>
      <c r="AY31" s="317" t="str">
        <f t="shared" ref="AY31" si="84">IF(B31="X",IF(AN31="DA",IF(AW31&gt;24,LEN(TRIM(V31))-LEN(SUBSTITUTE(V31,CHAR(44),""))+1,0),"-"),"")</f>
        <v>-</v>
      </c>
      <c r="BA31" s="57"/>
      <c r="BB31" s="57"/>
      <c r="BC31" s="57"/>
      <c r="BD31" s="57"/>
      <c r="BE31" s="400" t="str">
        <f t="shared" si="33"/>
        <v/>
      </c>
      <c r="BF31" s="44" t="str">
        <f t="shared" si="51"/>
        <v/>
      </c>
      <c r="BG31" s="317" t="str">
        <f t="shared" si="52"/>
        <v/>
      </c>
      <c r="BH31" s="567" t="str">
        <f t="shared" si="36"/>
        <v/>
      </c>
      <c r="BI31" s="44" t="str">
        <f t="shared" si="53"/>
        <v/>
      </c>
      <c r="BJ31" s="571" t="str">
        <f t="shared" si="54"/>
        <v/>
      </c>
      <c r="BK31" s="400" t="str">
        <f t="shared" si="55"/>
        <v/>
      </c>
      <c r="BL31" s="44" t="str">
        <f t="shared" si="56"/>
        <v/>
      </c>
      <c r="BM31" s="317" t="str">
        <f t="shared" si="57"/>
        <v/>
      </c>
      <c r="BN31" s="57"/>
      <c r="BO31" s="57"/>
    </row>
    <row r="32" spans="1:67" s="8" customFormat="1" ht="63.75" x14ac:dyDescent="0.25">
      <c r="A32" s="134">
        <v>17</v>
      </c>
      <c r="B32" s="42" t="s">
        <v>4</v>
      </c>
      <c r="C32" s="42" t="s">
        <v>93</v>
      </c>
      <c r="D32" s="43" t="s">
        <v>161</v>
      </c>
      <c r="E32" s="42">
        <v>12849</v>
      </c>
      <c r="F32" s="42" t="s">
        <v>146</v>
      </c>
      <c r="G32" s="42" t="s">
        <v>120</v>
      </c>
      <c r="H32" s="78">
        <v>231769.69</v>
      </c>
      <c r="I32" s="78">
        <v>565272.24</v>
      </c>
      <c r="J32" s="78">
        <v>233493.462</v>
      </c>
      <c r="K32" s="78">
        <v>580485.38</v>
      </c>
      <c r="L32" s="42" t="s">
        <v>93</v>
      </c>
      <c r="M32" s="42" t="s">
        <v>93</v>
      </c>
      <c r="N32" s="42" t="s">
        <v>147</v>
      </c>
      <c r="O32" s="42" t="s">
        <v>146</v>
      </c>
      <c r="P32" s="42" t="s">
        <v>93</v>
      </c>
      <c r="Q32" s="42" t="s">
        <v>93</v>
      </c>
      <c r="R32" s="42" t="s">
        <v>93</v>
      </c>
      <c r="S32" s="42" t="s">
        <v>93</v>
      </c>
      <c r="T32" s="42" t="s">
        <v>85</v>
      </c>
      <c r="U32" s="42" t="s">
        <v>1088</v>
      </c>
      <c r="V32" s="42" t="s">
        <v>119</v>
      </c>
      <c r="W32" s="42" t="s">
        <v>93</v>
      </c>
      <c r="X32" s="79">
        <v>43391</v>
      </c>
      <c r="Y32" s="80">
        <v>0.38194444444444442</v>
      </c>
      <c r="Z32" s="79">
        <v>43392</v>
      </c>
      <c r="AA32" s="80">
        <v>0.75</v>
      </c>
      <c r="AB32" s="42" t="s">
        <v>120</v>
      </c>
      <c r="AC32" s="435" t="s">
        <v>88</v>
      </c>
      <c r="AD32" s="125" t="s">
        <v>93</v>
      </c>
      <c r="AE32" s="127">
        <v>43391</v>
      </c>
      <c r="AF32" s="82">
        <v>0.38194444444444442</v>
      </c>
      <c r="AG32" s="81">
        <v>43392</v>
      </c>
      <c r="AH32" s="461">
        <v>0.52500000000000002</v>
      </c>
      <c r="AI32" s="361">
        <v>43391</v>
      </c>
      <c r="AJ32" s="82">
        <v>0.44097222222222227</v>
      </c>
      <c r="AK32" s="81">
        <v>43391</v>
      </c>
      <c r="AL32" s="476">
        <v>0.41250000000000003</v>
      </c>
      <c r="AM32" s="492" t="s">
        <v>165</v>
      </c>
      <c r="AN32" s="525" t="s">
        <v>84</v>
      </c>
      <c r="AO32" s="513" t="s">
        <v>879</v>
      </c>
      <c r="AP32" s="21"/>
      <c r="AQ32" s="316">
        <f t="shared" si="67"/>
        <v>0.73333333327900618</v>
      </c>
      <c r="AR32" s="44">
        <f t="shared" si="68"/>
        <v>1</v>
      </c>
      <c r="AS32" s="317">
        <f t="shared" si="69"/>
        <v>1</v>
      </c>
      <c r="AT32" s="560">
        <f t="shared" si="70"/>
        <v>1.4166666665696539</v>
      </c>
      <c r="AU32" s="44">
        <f t="shared" si="71"/>
        <v>17</v>
      </c>
      <c r="AV32" s="571">
        <f t="shared" si="72"/>
        <v>17</v>
      </c>
      <c r="AW32" s="316">
        <f t="shared" si="73"/>
        <v>27.433333333348855</v>
      </c>
      <c r="AX32" s="44">
        <f t="shared" si="74"/>
        <v>1</v>
      </c>
      <c r="AY32" s="317">
        <f t="shared" si="75"/>
        <v>1</v>
      </c>
      <c r="AZ32" s="225" t="s">
        <v>84</v>
      </c>
      <c r="BA32" s="57"/>
      <c r="BB32" s="57"/>
      <c r="BC32" s="57"/>
      <c r="BD32" s="57"/>
      <c r="BE32" s="400" t="str">
        <f t="shared" si="33"/>
        <v/>
      </c>
      <c r="BF32" s="44" t="str">
        <f t="shared" si="51"/>
        <v/>
      </c>
      <c r="BG32" s="317" t="str">
        <f t="shared" si="52"/>
        <v/>
      </c>
      <c r="BH32" s="567" t="str">
        <f t="shared" si="36"/>
        <v/>
      </c>
      <c r="BI32" s="44" t="str">
        <f t="shared" si="53"/>
        <v/>
      </c>
      <c r="BJ32" s="571" t="str">
        <f t="shared" si="54"/>
        <v/>
      </c>
      <c r="BK32" s="400" t="str">
        <f t="shared" si="55"/>
        <v/>
      </c>
      <c r="BL32" s="44" t="str">
        <f t="shared" si="56"/>
        <v/>
      </c>
      <c r="BM32" s="317" t="str">
        <f t="shared" si="57"/>
        <v/>
      </c>
      <c r="BN32" s="57"/>
      <c r="BO32" s="57"/>
    </row>
    <row r="33" spans="1:67" s="60" customFormat="1" ht="64.5" thickBot="1" x14ac:dyDescent="0.3">
      <c r="A33" s="135">
        <v>18</v>
      </c>
      <c r="B33" s="49" t="s">
        <v>4</v>
      </c>
      <c r="C33" s="49" t="s">
        <v>93</v>
      </c>
      <c r="D33" s="48" t="s">
        <v>161</v>
      </c>
      <c r="E33" s="49">
        <v>9547</v>
      </c>
      <c r="F33" s="49" t="s">
        <v>159</v>
      </c>
      <c r="G33" s="49" t="s">
        <v>120</v>
      </c>
      <c r="H33" s="50">
        <v>256278.42</v>
      </c>
      <c r="I33" s="50">
        <v>552609.19999999995</v>
      </c>
      <c r="J33" s="50">
        <v>256278.42</v>
      </c>
      <c r="K33" s="50">
        <v>552609.19999999995</v>
      </c>
      <c r="L33" s="49" t="s">
        <v>160</v>
      </c>
      <c r="M33" s="49" t="s">
        <v>159</v>
      </c>
      <c r="N33" s="49" t="s">
        <v>93</v>
      </c>
      <c r="O33" s="49" t="s">
        <v>93</v>
      </c>
      <c r="P33" s="49" t="s">
        <v>93</v>
      </c>
      <c r="Q33" s="49" t="s">
        <v>93</v>
      </c>
      <c r="R33" s="49" t="s">
        <v>93</v>
      </c>
      <c r="S33" s="49" t="s">
        <v>93</v>
      </c>
      <c r="T33" s="49" t="s">
        <v>85</v>
      </c>
      <c r="U33" s="42" t="s">
        <v>1088</v>
      </c>
      <c r="V33" s="49" t="s">
        <v>119</v>
      </c>
      <c r="W33" s="49" t="s">
        <v>93</v>
      </c>
      <c r="X33" s="51">
        <v>43391</v>
      </c>
      <c r="Y33" s="52">
        <v>0.375</v>
      </c>
      <c r="Z33" s="51">
        <v>43392</v>
      </c>
      <c r="AA33" s="52">
        <v>0.75</v>
      </c>
      <c r="AB33" s="49" t="s">
        <v>120</v>
      </c>
      <c r="AC33" s="436" t="s">
        <v>88</v>
      </c>
      <c r="AD33" s="208" t="s">
        <v>93</v>
      </c>
      <c r="AE33" s="210">
        <v>43391</v>
      </c>
      <c r="AF33" s="54">
        <v>0.38194444444444442</v>
      </c>
      <c r="AG33" s="53">
        <v>43392</v>
      </c>
      <c r="AH33" s="462">
        <v>0.53819444444444442</v>
      </c>
      <c r="AI33" s="405">
        <v>43391</v>
      </c>
      <c r="AJ33" s="54">
        <v>0.44097222222222227</v>
      </c>
      <c r="AK33" s="53">
        <v>43391</v>
      </c>
      <c r="AL33" s="477">
        <v>0.41250000000000003</v>
      </c>
      <c r="AM33" s="493" t="s">
        <v>165</v>
      </c>
      <c r="AN33" s="526" t="s">
        <v>158</v>
      </c>
      <c r="AO33" s="514"/>
      <c r="AP33" s="15"/>
      <c r="AQ33" s="428" t="str">
        <f t="shared" si="67"/>
        <v>Nu a fost afectat producator/consumator</v>
      </c>
      <c r="AR33" s="145" t="str">
        <f t="shared" si="68"/>
        <v>-</v>
      </c>
      <c r="AS33" s="429" t="str">
        <f t="shared" si="69"/>
        <v>-</v>
      </c>
      <c r="AT33" s="562" t="str">
        <f t="shared" si="70"/>
        <v>Nu a fost afectat producator/consumator</v>
      </c>
      <c r="AU33" s="145" t="str">
        <f t="shared" si="71"/>
        <v>-</v>
      </c>
      <c r="AV33" s="236" t="str">
        <f t="shared" si="72"/>
        <v>-</v>
      </c>
      <c r="AW33" s="428" t="str">
        <f t="shared" si="73"/>
        <v>Nu a fost afectat producator/consumator</v>
      </c>
      <c r="AX33" s="145" t="str">
        <f t="shared" si="74"/>
        <v>-</v>
      </c>
      <c r="AY33" s="429" t="str">
        <f t="shared" si="75"/>
        <v>-</v>
      </c>
      <c r="BA33" s="403"/>
      <c r="BB33" s="403"/>
      <c r="BC33" s="403"/>
      <c r="BD33" s="403"/>
      <c r="BE33" s="428" t="str">
        <f t="shared" si="33"/>
        <v/>
      </c>
      <c r="BF33" s="55" t="str">
        <f t="shared" si="51"/>
        <v/>
      </c>
      <c r="BG33" s="424" t="str">
        <f t="shared" si="52"/>
        <v/>
      </c>
      <c r="BH33" s="562" t="str">
        <f t="shared" si="36"/>
        <v/>
      </c>
      <c r="BI33" s="55" t="str">
        <f t="shared" si="53"/>
        <v/>
      </c>
      <c r="BJ33" s="572" t="str">
        <f t="shared" si="54"/>
        <v/>
      </c>
      <c r="BK33" s="428" t="str">
        <f t="shared" si="55"/>
        <v/>
      </c>
      <c r="BL33" s="55" t="str">
        <f t="shared" si="56"/>
        <v/>
      </c>
      <c r="BM33" s="424" t="str">
        <f t="shared" si="57"/>
        <v/>
      </c>
      <c r="BN33" s="403"/>
      <c r="BO33" s="403"/>
    </row>
    <row r="34" spans="1:67" s="8" customFormat="1" ht="153.75" thickBot="1" x14ac:dyDescent="0.3">
      <c r="A34" s="132">
        <v>19</v>
      </c>
      <c r="B34" s="36" t="s">
        <v>4</v>
      </c>
      <c r="C34" s="36" t="s">
        <v>93</v>
      </c>
      <c r="D34" s="35" t="s">
        <v>226</v>
      </c>
      <c r="E34" s="36">
        <v>144054</v>
      </c>
      <c r="F34" s="36" t="s">
        <v>154</v>
      </c>
      <c r="G34" s="36" t="s">
        <v>128</v>
      </c>
      <c r="H34" s="37">
        <v>452369.28303981997</v>
      </c>
      <c r="I34" s="37">
        <v>473784.67483611999</v>
      </c>
      <c r="J34" s="37">
        <v>452369.28303981997</v>
      </c>
      <c r="K34" s="37">
        <v>473784.67483611999</v>
      </c>
      <c r="L34" s="36" t="s">
        <v>93</v>
      </c>
      <c r="M34" s="36" t="s">
        <v>93</v>
      </c>
      <c r="N34" s="36" t="s">
        <v>155</v>
      </c>
      <c r="O34" s="36" t="s">
        <v>154</v>
      </c>
      <c r="P34" s="36" t="s">
        <v>93</v>
      </c>
      <c r="Q34" s="36" t="s">
        <v>93</v>
      </c>
      <c r="R34" s="36" t="s">
        <v>93</v>
      </c>
      <c r="S34" s="36" t="s">
        <v>93</v>
      </c>
      <c r="T34" s="36" t="s">
        <v>85</v>
      </c>
      <c r="U34" s="36" t="s">
        <v>1092</v>
      </c>
      <c r="V34" s="36" t="s">
        <v>86</v>
      </c>
      <c r="W34" s="36" t="s">
        <v>93</v>
      </c>
      <c r="X34" s="38">
        <v>43392</v>
      </c>
      <c r="Y34" s="39">
        <v>0.37708333333333338</v>
      </c>
      <c r="Z34" s="38">
        <v>43392</v>
      </c>
      <c r="AA34" s="39">
        <v>0.66666666666666663</v>
      </c>
      <c r="AB34" s="36" t="s">
        <v>5</v>
      </c>
      <c r="AC34" s="437" t="s">
        <v>88</v>
      </c>
      <c r="AD34" s="122" t="s">
        <v>93</v>
      </c>
      <c r="AE34" s="401">
        <v>43392</v>
      </c>
      <c r="AF34" s="110">
        <v>0.37708333333333338</v>
      </c>
      <c r="AG34" s="109">
        <v>43392</v>
      </c>
      <c r="AH34" s="458">
        <v>0.64583333333333337</v>
      </c>
      <c r="AI34" s="401">
        <v>43392</v>
      </c>
      <c r="AJ34" s="110">
        <v>0.50555555555555554</v>
      </c>
      <c r="AK34" s="109">
        <v>43392</v>
      </c>
      <c r="AL34" s="473">
        <v>0.40833333333333338</v>
      </c>
      <c r="AM34" s="489" t="s">
        <v>156</v>
      </c>
      <c r="AN34" s="522" t="s">
        <v>84</v>
      </c>
      <c r="AO34" s="506"/>
      <c r="AP34" s="21"/>
      <c r="AQ34" s="419">
        <f t="shared" si="67"/>
        <v>0.75</v>
      </c>
      <c r="AR34" s="111">
        <f t="shared" si="68"/>
        <v>1</v>
      </c>
      <c r="AS34" s="393">
        <f t="shared" si="69"/>
        <v>1</v>
      </c>
      <c r="AT34" s="557">
        <f t="shared" si="70"/>
        <v>3.0833333334303461</v>
      </c>
      <c r="AU34" s="111">
        <f t="shared" si="71"/>
        <v>45</v>
      </c>
      <c r="AV34" s="398">
        <f t="shared" si="72"/>
        <v>45</v>
      </c>
      <c r="AW34" s="419">
        <f t="shared" si="73"/>
        <v>6.4500000000698492</v>
      </c>
      <c r="AX34" s="111">
        <f t="shared" si="74"/>
        <v>0</v>
      </c>
      <c r="AY34" s="393">
        <f t="shared" si="75"/>
        <v>0</v>
      </c>
      <c r="BA34" s="57"/>
      <c r="BB34" s="57"/>
      <c r="BC34" s="57"/>
      <c r="BD34" s="57"/>
      <c r="BE34" s="346" t="str">
        <f t="shared" si="33"/>
        <v/>
      </c>
      <c r="BF34" s="9" t="str">
        <f t="shared" si="51"/>
        <v/>
      </c>
      <c r="BG34" s="33" t="str">
        <f t="shared" si="52"/>
        <v/>
      </c>
      <c r="BH34" s="565" t="str">
        <f t="shared" si="36"/>
        <v/>
      </c>
      <c r="BI34" s="9" t="str">
        <f t="shared" si="53"/>
        <v/>
      </c>
      <c r="BJ34" s="569" t="str">
        <f t="shared" si="54"/>
        <v/>
      </c>
      <c r="BK34" s="346" t="str">
        <f t="shared" si="55"/>
        <v/>
      </c>
      <c r="BL34" s="9" t="str">
        <f t="shared" si="56"/>
        <v/>
      </c>
      <c r="BM34" s="33" t="str">
        <f t="shared" si="57"/>
        <v/>
      </c>
      <c r="BN34" s="57"/>
      <c r="BO34" s="57"/>
    </row>
    <row r="35" spans="1:67" s="8" customFormat="1" ht="153.75" thickBot="1" x14ac:dyDescent="0.3">
      <c r="A35" s="132">
        <v>20</v>
      </c>
      <c r="B35" s="36" t="s">
        <v>4</v>
      </c>
      <c r="C35" s="36" t="s">
        <v>93</v>
      </c>
      <c r="D35" s="35" t="s">
        <v>237</v>
      </c>
      <c r="E35" s="36">
        <v>40198</v>
      </c>
      <c r="F35" s="36" t="s">
        <v>100</v>
      </c>
      <c r="G35" s="36" t="s">
        <v>100</v>
      </c>
      <c r="H35" s="37">
        <v>543024</v>
      </c>
      <c r="I35" s="37">
        <v>463918</v>
      </c>
      <c r="J35" s="37">
        <v>543024</v>
      </c>
      <c r="K35" s="37">
        <v>463918</v>
      </c>
      <c r="L35" s="36" t="s">
        <v>93</v>
      </c>
      <c r="M35" s="36" t="s">
        <v>93</v>
      </c>
      <c r="N35" s="36" t="s">
        <v>157</v>
      </c>
      <c r="O35" s="36" t="s">
        <v>238</v>
      </c>
      <c r="P35" s="36" t="s">
        <v>93</v>
      </c>
      <c r="Q35" s="36" t="s">
        <v>93</v>
      </c>
      <c r="R35" s="36" t="s">
        <v>93</v>
      </c>
      <c r="S35" s="36" t="s">
        <v>93</v>
      </c>
      <c r="T35" s="36" t="s">
        <v>85</v>
      </c>
      <c r="U35" s="36" t="s">
        <v>1093</v>
      </c>
      <c r="V35" s="36" t="s">
        <v>106</v>
      </c>
      <c r="W35" s="36" t="s">
        <v>93</v>
      </c>
      <c r="X35" s="38">
        <v>43392</v>
      </c>
      <c r="Y35" s="39">
        <v>0.4236111111111111</v>
      </c>
      <c r="Z35" s="38">
        <v>43392</v>
      </c>
      <c r="AA35" s="39">
        <v>0.58333333333333337</v>
      </c>
      <c r="AB35" s="36" t="s">
        <v>100</v>
      </c>
      <c r="AC35" s="437" t="s">
        <v>88</v>
      </c>
      <c r="AD35" s="207" t="s">
        <v>93</v>
      </c>
      <c r="AE35" s="401">
        <v>43392</v>
      </c>
      <c r="AF35" s="110">
        <v>0.4236111111111111</v>
      </c>
      <c r="AG35" s="109">
        <v>43392</v>
      </c>
      <c r="AH35" s="458">
        <v>0.54166666666666663</v>
      </c>
      <c r="AI35" s="401">
        <v>43392</v>
      </c>
      <c r="AJ35" s="110">
        <v>0.5083333333333333</v>
      </c>
      <c r="AK35" s="109">
        <v>43392</v>
      </c>
      <c r="AL35" s="473">
        <v>0.45555555555555555</v>
      </c>
      <c r="AM35" s="489" t="s">
        <v>93</v>
      </c>
      <c r="AN35" s="522" t="s">
        <v>158</v>
      </c>
      <c r="AO35" s="506"/>
      <c r="AP35" s="21"/>
      <c r="AQ35" s="394" t="str">
        <f t="shared" ref="AQ35" si="85">IF(B35="X",IF(AN35="","Afectat sau NU?",IF(AN35="DA",IF(((AK35+AL35)-(AE35+AF35))*24&lt;-720,"Neinformat",((AK35+AL35)-(AE35+AF35))*24),"Nu a fost afectat producator/consumator")),"")</f>
        <v>Nu a fost afectat producator/consumator</v>
      </c>
      <c r="AR35" s="111" t="str">
        <f t="shared" ref="AR35" si="86">IF(B35="X",IF(AN35="DA",IF(AQ35&lt;6,LEN(TRIM(V35))-LEN(SUBSTITUTE(V35,CHAR(44),""))+1,0),"-"),"")</f>
        <v>-</v>
      </c>
      <c r="AS35" s="393" t="str">
        <f t="shared" ref="AS35" si="87">IF(B35="X",IF(AN35="DA",LEN(TRIM(V35))-LEN(SUBSTITUTE(V35,CHAR(44),""))+1,"-"),"")</f>
        <v>-</v>
      </c>
      <c r="AT35" s="563" t="str">
        <f t="shared" ref="AT35" si="88">IF(B35="X",IF(AN35="","Afectat sau NU?",IF(AN35="DA",IF(((AI35+AJ35)-(AE35+AF35))*24&lt;-720,"Neinformat",((AI35+AJ35)-(AE35+AF35))*24),"Nu a fost afectat producator/consumator")),"")</f>
        <v>Nu a fost afectat producator/consumator</v>
      </c>
      <c r="AU35" s="111" t="str">
        <f t="shared" ref="AU35" si="89">IF(B35="X",IF(AN35="DA",IF(AT35&lt;6,LEN(TRIM(U35))-LEN(SUBSTITUTE(U35,CHAR(44),""))+1,0),"-"),"")</f>
        <v>-</v>
      </c>
      <c r="AV35" s="398" t="str">
        <f t="shared" ref="AV35" si="90">IF(B35="X",IF(AN35="DA",LEN(TRIM(U35))-LEN(SUBSTITUTE(U35,CHAR(44),""))+1,"-"),"")</f>
        <v>-</v>
      </c>
      <c r="AW35" s="394" t="str">
        <f t="shared" ref="AW35" si="91">IF(B35="X",IF(AN35="","Afectat sau NU?",IF(AN35="DA",((AG35+AH35)-(AE35+AF35))*24,"Nu a fost afectat producator/consumator")),"")</f>
        <v>Nu a fost afectat producator/consumator</v>
      </c>
      <c r="AX35" s="111" t="str">
        <f t="shared" ref="AX35" si="92">IF(B35="X",IF(AN35="DA",IF(AW35&gt;24,IF(AZ35="NU",0,LEN(TRIM(V35))-LEN(SUBSTITUTE(V35,CHAR(44),""))+1),0),"-"),"")</f>
        <v>-</v>
      </c>
      <c r="AY35" s="393" t="str">
        <f t="shared" ref="AY35" si="93">IF(B35="X",IF(AN35="DA",IF(AW35&gt;24,LEN(TRIM(V35))-LEN(SUBSTITUTE(V35,CHAR(44),""))+1,0),"-"),"")</f>
        <v>-</v>
      </c>
      <c r="BA35" s="57"/>
      <c r="BB35" s="57"/>
      <c r="BC35" s="57"/>
      <c r="BD35" s="57"/>
      <c r="BE35" s="346" t="str">
        <f t="shared" si="33"/>
        <v/>
      </c>
      <c r="BF35" s="9" t="str">
        <f t="shared" si="51"/>
        <v/>
      </c>
      <c r="BG35" s="33" t="str">
        <f t="shared" si="52"/>
        <v/>
      </c>
      <c r="BH35" s="565" t="str">
        <f t="shared" si="36"/>
        <v/>
      </c>
      <c r="BI35" s="9" t="str">
        <f t="shared" si="53"/>
        <v/>
      </c>
      <c r="BJ35" s="569" t="str">
        <f t="shared" si="54"/>
        <v/>
      </c>
      <c r="BK35" s="346" t="str">
        <f t="shared" si="55"/>
        <v/>
      </c>
      <c r="BL35" s="9" t="str">
        <f t="shared" si="56"/>
        <v/>
      </c>
      <c r="BM35" s="33" t="str">
        <f t="shared" si="57"/>
        <v/>
      </c>
      <c r="BN35" s="57"/>
      <c r="BO35" s="57"/>
    </row>
    <row r="36" spans="1:67" s="8" customFormat="1" ht="153" x14ac:dyDescent="0.25">
      <c r="A36" s="133">
        <v>21</v>
      </c>
      <c r="B36" s="46" t="s">
        <v>4</v>
      </c>
      <c r="C36" s="46" t="s">
        <v>93</v>
      </c>
      <c r="D36" s="45" t="s">
        <v>228</v>
      </c>
      <c r="E36" s="46">
        <v>131121</v>
      </c>
      <c r="F36" s="46" t="s">
        <v>171</v>
      </c>
      <c r="G36" s="46" t="s">
        <v>151</v>
      </c>
      <c r="H36" s="71">
        <v>551059</v>
      </c>
      <c r="I36" s="71">
        <v>410660</v>
      </c>
      <c r="J36" s="71">
        <v>551059</v>
      </c>
      <c r="K36" s="71">
        <v>410660</v>
      </c>
      <c r="L36" s="46" t="s">
        <v>93</v>
      </c>
      <c r="M36" s="46" t="s">
        <v>93</v>
      </c>
      <c r="N36" s="46" t="s">
        <v>148</v>
      </c>
      <c r="O36" s="46" t="s">
        <v>149</v>
      </c>
      <c r="P36" s="46" t="s">
        <v>93</v>
      </c>
      <c r="Q36" s="46" t="s">
        <v>93</v>
      </c>
      <c r="R36" s="46" t="s">
        <v>93</v>
      </c>
      <c r="S36" s="46" t="s">
        <v>93</v>
      </c>
      <c r="T36" s="46" t="s">
        <v>85</v>
      </c>
      <c r="U36" s="46" t="s">
        <v>1093</v>
      </c>
      <c r="V36" s="46" t="s">
        <v>106</v>
      </c>
      <c r="W36" s="46" t="s">
        <v>93</v>
      </c>
      <c r="X36" s="72">
        <v>43397</v>
      </c>
      <c r="Y36" s="73">
        <v>0.34375</v>
      </c>
      <c r="Z36" s="72">
        <v>43397</v>
      </c>
      <c r="AA36" s="73">
        <v>0.66666666666666663</v>
      </c>
      <c r="AB36" s="46" t="s">
        <v>153</v>
      </c>
      <c r="AC36" s="130" t="s">
        <v>88</v>
      </c>
      <c r="AD36" s="124" t="s">
        <v>93</v>
      </c>
      <c r="AE36" s="360">
        <v>43397</v>
      </c>
      <c r="AF36" s="77">
        <v>0.34375</v>
      </c>
      <c r="AG36" s="76">
        <v>43397</v>
      </c>
      <c r="AH36" s="460">
        <v>0.66319444444444442</v>
      </c>
      <c r="AI36" s="478">
        <v>43397</v>
      </c>
      <c r="AJ36" s="406">
        <v>0.3833333333333333</v>
      </c>
      <c r="AK36" s="76">
        <v>43397</v>
      </c>
      <c r="AL36" s="475">
        <v>0.34930555555555554</v>
      </c>
      <c r="AM36" s="491" t="s">
        <v>168</v>
      </c>
      <c r="AN36" s="524" t="s">
        <v>84</v>
      </c>
      <c r="AO36" s="512" t="s">
        <v>1094</v>
      </c>
      <c r="AP36" s="21"/>
      <c r="AQ36" s="91">
        <f t="shared" si="67"/>
        <v>0.13333333341870457</v>
      </c>
      <c r="AR36" s="47">
        <f t="shared" si="68"/>
        <v>1</v>
      </c>
      <c r="AS36" s="315">
        <f t="shared" si="69"/>
        <v>1</v>
      </c>
      <c r="AT36" s="559">
        <f t="shared" si="70"/>
        <v>0.94999999995343387</v>
      </c>
      <c r="AU36" s="47">
        <f t="shared" si="71"/>
        <v>44</v>
      </c>
      <c r="AV36" s="570">
        <f t="shared" si="72"/>
        <v>44</v>
      </c>
      <c r="AW36" s="91">
        <f t="shared" si="73"/>
        <v>7.6666666666860692</v>
      </c>
      <c r="AX36" s="47">
        <f t="shared" si="74"/>
        <v>0</v>
      </c>
      <c r="AY36" s="315">
        <f t="shared" si="75"/>
        <v>0</v>
      </c>
      <c r="BA36" s="57"/>
      <c r="BB36" s="57"/>
      <c r="BC36" s="57"/>
      <c r="BD36" s="57"/>
      <c r="BE36" s="345" t="str">
        <f t="shared" si="33"/>
        <v/>
      </c>
      <c r="BF36" s="47" t="str">
        <f t="shared" si="51"/>
        <v/>
      </c>
      <c r="BG36" s="315" t="str">
        <f t="shared" si="52"/>
        <v/>
      </c>
      <c r="BH36" s="566" t="str">
        <f t="shared" si="36"/>
        <v/>
      </c>
      <c r="BI36" s="47" t="str">
        <f t="shared" si="53"/>
        <v/>
      </c>
      <c r="BJ36" s="570" t="str">
        <f t="shared" si="54"/>
        <v/>
      </c>
      <c r="BK36" s="345" t="str">
        <f t="shared" si="55"/>
        <v/>
      </c>
      <c r="BL36" s="47" t="str">
        <f t="shared" si="56"/>
        <v/>
      </c>
      <c r="BM36" s="315" t="str">
        <f t="shared" si="57"/>
        <v/>
      </c>
      <c r="BN36" s="57"/>
      <c r="BO36" s="57"/>
    </row>
    <row r="37" spans="1:67" s="8" customFormat="1" ht="13.5" thickBot="1" x14ac:dyDescent="0.3">
      <c r="A37" s="135">
        <v>22</v>
      </c>
      <c r="B37" s="49" t="s">
        <v>4</v>
      </c>
      <c r="C37" s="49" t="s">
        <v>93</v>
      </c>
      <c r="D37" s="48" t="s">
        <v>228</v>
      </c>
      <c r="E37" s="49">
        <v>131121</v>
      </c>
      <c r="F37" s="49" t="s">
        <v>170</v>
      </c>
      <c r="G37" s="49" t="s">
        <v>151</v>
      </c>
      <c r="H37" s="50">
        <v>551059</v>
      </c>
      <c r="I37" s="50">
        <v>410660</v>
      </c>
      <c r="J37" s="50">
        <v>551059</v>
      </c>
      <c r="K37" s="50">
        <v>410660</v>
      </c>
      <c r="L37" s="49" t="s">
        <v>93</v>
      </c>
      <c r="M37" s="49" t="s">
        <v>93</v>
      </c>
      <c r="N37" s="49" t="s">
        <v>150</v>
      </c>
      <c r="O37" s="49" t="s">
        <v>152</v>
      </c>
      <c r="P37" s="49" t="s">
        <v>93</v>
      </c>
      <c r="Q37" s="49" t="s">
        <v>93</v>
      </c>
      <c r="R37" s="49" t="s">
        <v>93</v>
      </c>
      <c r="S37" s="49" t="s">
        <v>93</v>
      </c>
      <c r="T37" s="49" t="s">
        <v>174</v>
      </c>
      <c r="U37" s="49" t="s">
        <v>346</v>
      </c>
      <c r="V37" s="49" t="s">
        <v>229</v>
      </c>
      <c r="W37" s="49" t="s">
        <v>93</v>
      </c>
      <c r="X37" s="51">
        <v>43397</v>
      </c>
      <c r="Y37" s="52">
        <v>0.3444444444444445</v>
      </c>
      <c r="Z37" s="51">
        <v>43397</v>
      </c>
      <c r="AA37" s="52">
        <v>0.66666666666666663</v>
      </c>
      <c r="AB37" s="49" t="s">
        <v>153</v>
      </c>
      <c r="AC37" s="436" t="s">
        <v>88</v>
      </c>
      <c r="AD37" s="208" t="s">
        <v>93</v>
      </c>
      <c r="AE37" s="405">
        <v>43397</v>
      </c>
      <c r="AF37" s="54">
        <v>0.3444444444444445</v>
      </c>
      <c r="AG37" s="53">
        <v>43397</v>
      </c>
      <c r="AH37" s="462">
        <v>0.66319444444444442</v>
      </c>
      <c r="AI37" s="405">
        <v>43397</v>
      </c>
      <c r="AJ37" s="54">
        <v>0.38055555555555554</v>
      </c>
      <c r="AK37" s="53">
        <v>43397</v>
      </c>
      <c r="AL37" s="477">
        <v>0.3520833333333333</v>
      </c>
      <c r="AM37" s="493" t="s">
        <v>168</v>
      </c>
      <c r="AN37" s="526" t="s">
        <v>84</v>
      </c>
      <c r="AO37" s="514"/>
      <c r="AP37" s="21"/>
      <c r="AQ37" s="318">
        <f t="shared" si="67"/>
        <v>0.18333333323244005</v>
      </c>
      <c r="AR37" s="56">
        <f t="shared" si="68"/>
        <v>1</v>
      </c>
      <c r="AS37" s="319">
        <f t="shared" si="69"/>
        <v>1</v>
      </c>
      <c r="AT37" s="564">
        <f t="shared" si="70"/>
        <v>0.86666666669771075</v>
      </c>
      <c r="AU37" s="56">
        <f t="shared" si="71"/>
        <v>1</v>
      </c>
      <c r="AV37" s="573">
        <f t="shared" si="72"/>
        <v>1</v>
      </c>
      <c r="AW37" s="318">
        <f t="shared" si="73"/>
        <v>7.6499999999650754</v>
      </c>
      <c r="AX37" s="56">
        <f t="shared" si="74"/>
        <v>0</v>
      </c>
      <c r="AY37" s="319">
        <f t="shared" si="75"/>
        <v>0</v>
      </c>
      <c r="BA37" s="57"/>
      <c r="BB37" s="57"/>
      <c r="BC37" s="57"/>
      <c r="BD37" s="57"/>
      <c r="BE37" s="428" t="str">
        <f t="shared" si="33"/>
        <v/>
      </c>
      <c r="BF37" s="55" t="str">
        <f t="shared" si="51"/>
        <v/>
      </c>
      <c r="BG37" s="424" t="str">
        <f t="shared" si="52"/>
        <v/>
      </c>
      <c r="BH37" s="562" t="str">
        <f t="shared" si="36"/>
        <v/>
      </c>
      <c r="BI37" s="55" t="str">
        <f t="shared" si="53"/>
        <v/>
      </c>
      <c r="BJ37" s="572" t="str">
        <f t="shared" si="54"/>
        <v/>
      </c>
      <c r="BK37" s="428" t="str">
        <f t="shared" si="55"/>
        <v/>
      </c>
      <c r="BL37" s="55" t="str">
        <f t="shared" si="56"/>
        <v/>
      </c>
      <c r="BM37" s="424" t="str">
        <f t="shared" si="57"/>
        <v/>
      </c>
      <c r="BN37" s="57"/>
      <c r="BO37" s="57"/>
    </row>
    <row r="38" spans="1:67" s="60" customFormat="1" ht="153.75" thickBot="1" x14ac:dyDescent="0.3">
      <c r="A38" s="132">
        <v>23</v>
      </c>
      <c r="B38" s="36" t="s">
        <v>4</v>
      </c>
      <c r="C38" s="36" t="s">
        <v>93</v>
      </c>
      <c r="D38" s="35" t="s">
        <v>227</v>
      </c>
      <c r="E38" s="36">
        <v>144232</v>
      </c>
      <c r="F38" s="36" t="s">
        <v>167</v>
      </c>
      <c r="G38" s="36" t="s">
        <v>128</v>
      </c>
      <c r="H38" s="37">
        <v>464305.68</v>
      </c>
      <c r="I38" s="37">
        <v>499196.58</v>
      </c>
      <c r="J38" s="37">
        <v>464305.68</v>
      </c>
      <c r="K38" s="37">
        <v>499196.58</v>
      </c>
      <c r="L38" s="36" t="s">
        <v>93</v>
      </c>
      <c r="M38" s="36" t="s">
        <v>93</v>
      </c>
      <c r="N38" s="36" t="s">
        <v>166</v>
      </c>
      <c r="O38" s="36" t="s">
        <v>167</v>
      </c>
      <c r="P38" s="36" t="s">
        <v>93</v>
      </c>
      <c r="Q38" s="36" t="s">
        <v>93</v>
      </c>
      <c r="R38" s="36" t="s">
        <v>93</v>
      </c>
      <c r="S38" s="36" t="s">
        <v>93</v>
      </c>
      <c r="T38" s="36" t="s">
        <v>85</v>
      </c>
      <c r="U38" s="36" t="s">
        <v>1092</v>
      </c>
      <c r="V38" s="36" t="s">
        <v>86</v>
      </c>
      <c r="W38" s="36" t="s">
        <v>93</v>
      </c>
      <c r="X38" s="38">
        <v>43398</v>
      </c>
      <c r="Y38" s="39">
        <v>0.41666666666666669</v>
      </c>
      <c r="Z38" s="38">
        <v>43398</v>
      </c>
      <c r="AA38" s="39">
        <v>0.58333333333333337</v>
      </c>
      <c r="AB38" s="36" t="s">
        <v>5</v>
      </c>
      <c r="AC38" s="437" t="s">
        <v>88</v>
      </c>
      <c r="AD38" s="122" t="s">
        <v>93</v>
      </c>
      <c r="AE38" s="401">
        <v>43398</v>
      </c>
      <c r="AF38" s="110">
        <v>0.41666666666666669</v>
      </c>
      <c r="AG38" s="109">
        <v>43398</v>
      </c>
      <c r="AH38" s="458">
        <v>0.58333333333333337</v>
      </c>
      <c r="AI38" s="401">
        <v>43398</v>
      </c>
      <c r="AJ38" s="110">
        <v>0.54722222222222217</v>
      </c>
      <c r="AK38" s="109">
        <v>43398</v>
      </c>
      <c r="AL38" s="473">
        <v>0.54027777777777775</v>
      </c>
      <c r="AM38" s="489" t="s">
        <v>169</v>
      </c>
      <c r="AN38" s="522" t="s">
        <v>84</v>
      </c>
      <c r="AO38" s="506"/>
      <c r="AP38" s="15"/>
      <c r="AQ38" s="394">
        <f t="shared" si="67"/>
        <v>2.9666666667326353</v>
      </c>
      <c r="AR38" s="115">
        <f t="shared" si="68"/>
        <v>1</v>
      </c>
      <c r="AS38" s="427">
        <f t="shared" si="69"/>
        <v>1</v>
      </c>
      <c r="AT38" s="563">
        <f t="shared" si="70"/>
        <v>3.1333333334187046</v>
      </c>
      <c r="AU38" s="115">
        <f t="shared" si="71"/>
        <v>45</v>
      </c>
      <c r="AV38" s="232">
        <f t="shared" si="72"/>
        <v>45</v>
      </c>
      <c r="AW38" s="394">
        <f t="shared" si="73"/>
        <v>4.0000000001164153</v>
      </c>
      <c r="AX38" s="115">
        <f t="shared" si="74"/>
        <v>0</v>
      </c>
      <c r="AY38" s="427">
        <f t="shared" si="75"/>
        <v>0</v>
      </c>
      <c r="BA38" s="403"/>
      <c r="BB38" s="403"/>
      <c r="BC38" s="403"/>
      <c r="BD38" s="403"/>
      <c r="BE38" s="346" t="str">
        <f t="shared" si="33"/>
        <v/>
      </c>
      <c r="BF38" s="9" t="str">
        <f t="shared" si="51"/>
        <v/>
      </c>
      <c r="BG38" s="33" t="str">
        <f t="shared" si="52"/>
        <v/>
      </c>
      <c r="BH38" s="565" t="str">
        <f t="shared" si="36"/>
        <v/>
      </c>
      <c r="BI38" s="9" t="str">
        <f t="shared" si="53"/>
        <v/>
      </c>
      <c r="BJ38" s="569" t="str">
        <f t="shared" si="54"/>
        <v/>
      </c>
      <c r="BK38" s="346" t="str">
        <f t="shared" si="55"/>
        <v/>
      </c>
      <c r="BL38" s="9" t="str">
        <f t="shared" si="56"/>
        <v/>
      </c>
      <c r="BM38" s="33" t="str">
        <f t="shared" si="57"/>
        <v/>
      </c>
      <c r="BN38" s="403"/>
      <c r="BO38" s="403"/>
    </row>
    <row r="39" spans="1:67" s="60" customFormat="1" ht="26.25" thickBot="1" x14ac:dyDescent="0.3">
      <c r="A39" s="132">
        <v>24</v>
      </c>
      <c r="B39" s="36" t="s">
        <v>4</v>
      </c>
      <c r="C39" s="36" t="s">
        <v>93</v>
      </c>
      <c r="D39" s="35" t="s">
        <v>230</v>
      </c>
      <c r="E39" s="36">
        <v>138084</v>
      </c>
      <c r="F39" s="36" t="s">
        <v>173</v>
      </c>
      <c r="G39" s="36" t="s">
        <v>138</v>
      </c>
      <c r="H39" s="37">
        <v>359455.97435199999</v>
      </c>
      <c r="I39" s="37">
        <v>698833.38690200006</v>
      </c>
      <c r="J39" s="37">
        <v>359455.97435199999</v>
      </c>
      <c r="K39" s="37">
        <v>698833.38690200006</v>
      </c>
      <c r="L39" s="36" t="s">
        <v>93</v>
      </c>
      <c r="M39" s="36" t="s">
        <v>93</v>
      </c>
      <c r="N39" s="36" t="s">
        <v>172</v>
      </c>
      <c r="O39" s="36" t="s">
        <v>175</v>
      </c>
      <c r="P39" s="36" t="s">
        <v>93</v>
      </c>
      <c r="Q39" s="36" t="s">
        <v>93</v>
      </c>
      <c r="R39" s="36" t="s">
        <v>93</v>
      </c>
      <c r="S39" s="36" t="s">
        <v>93</v>
      </c>
      <c r="T39" s="36" t="s">
        <v>174</v>
      </c>
      <c r="U39" s="36" t="s">
        <v>232</v>
      </c>
      <c r="V39" s="36" t="s">
        <v>1146</v>
      </c>
      <c r="W39" s="36" t="s">
        <v>93</v>
      </c>
      <c r="X39" s="38">
        <v>43399</v>
      </c>
      <c r="Y39" s="39">
        <v>0.60416666666666663</v>
      </c>
      <c r="Z39" s="38">
        <v>43399</v>
      </c>
      <c r="AA39" s="39">
        <v>0.66666666666666663</v>
      </c>
      <c r="AB39" s="36" t="s">
        <v>111</v>
      </c>
      <c r="AC39" s="437" t="s">
        <v>88</v>
      </c>
      <c r="AD39" s="207" t="s">
        <v>93</v>
      </c>
      <c r="AE39" s="404">
        <v>43399</v>
      </c>
      <c r="AF39" s="41">
        <v>0.60416666666666663</v>
      </c>
      <c r="AG39" s="40">
        <v>43399</v>
      </c>
      <c r="AH39" s="457">
        <v>0.77430555555555547</v>
      </c>
      <c r="AI39" s="404">
        <v>43399</v>
      </c>
      <c r="AJ39" s="41">
        <v>0.63888888888888895</v>
      </c>
      <c r="AK39" s="40">
        <v>43399</v>
      </c>
      <c r="AL39" s="472">
        <v>0.62708333333333333</v>
      </c>
      <c r="AM39" s="488" t="s">
        <v>231</v>
      </c>
      <c r="AN39" s="521" t="s">
        <v>84</v>
      </c>
      <c r="AO39" s="505"/>
      <c r="AP39" s="15"/>
      <c r="AQ39" s="346">
        <f t="shared" si="67"/>
        <v>0.55000000004656613</v>
      </c>
      <c r="AR39" s="170">
        <f t="shared" si="68"/>
        <v>1</v>
      </c>
      <c r="AS39" s="430">
        <f t="shared" si="69"/>
        <v>1</v>
      </c>
      <c r="AT39" s="565">
        <f t="shared" si="70"/>
        <v>0.8333333334303461</v>
      </c>
      <c r="AU39" s="170">
        <f t="shared" si="71"/>
        <v>1</v>
      </c>
      <c r="AV39" s="237">
        <f t="shared" si="72"/>
        <v>1</v>
      </c>
      <c r="AW39" s="346">
        <f t="shared" si="73"/>
        <v>4.0833333333721384</v>
      </c>
      <c r="AX39" s="170">
        <f t="shared" si="74"/>
        <v>0</v>
      </c>
      <c r="AY39" s="430">
        <f t="shared" si="75"/>
        <v>0</v>
      </c>
      <c r="BA39" s="403"/>
      <c r="BB39" s="403"/>
      <c r="BC39" s="403"/>
      <c r="BD39" s="403"/>
      <c r="BE39" s="394" t="str">
        <f t="shared" si="33"/>
        <v/>
      </c>
      <c r="BF39" s="111" t="str">
        <f t="shared" si="51"/>
        <v/>
      </c>
      <c r="BG39" s="393" t="str">
        <f t="shared" si="52"/>
        <v/>
      </c>
      <c r="BH39" s="563" t="str">
        <f t="shared" si="36"/>
        <v/>
      </c>
      <c r="BI39" s="111" t="str">
        <f t="shared" si="53"/>
        <v/>
      </c>
      <c r="BJ39" s="398" t="str">
        <f t="shared" si="54"/>
        <v/>
      </c>
      <c r="BK39" s="394" t="str">
        <f t="shared" si="55"/>
        <v/>
      </c>
      <c r="BL39" s="111" t="str">
        <f t="shared" si="56"/>
        <v/>
      </c>
      <c r="BM39" s="393" t="str">
        <f t="shared" si="57"/>
        <v/>
      </c>
      <c r="BN39" s="403"/>
      <c r="BO39" s="403"/>
    </row>
    <row r="40" spans="1:67" s="8" customFormat="1" ht="13.5" thickBot="1" x14ac:dyDescent="0.3">
      <c r="A40" s="132">
        <v>25</v>
      </c>
      <c r="B40" s="36" t="s">
        <v>4</v>
      </c>
      <c r="C40" s="36" t="s">
        <v>93</v>
      </c>
      <c r="D40" s="35" t="s">
        <v>233</v>
      </c>
      <c r="E40" s="36">
        <v>158653</v>
      </c>
      <c r="F40" s="36" t="s">
        <v>176</v>
      </c>
      <c r="G40" s="36" t="s">
        <v>121</v>
      </c>
      <c r="H40" s="37">
        <v>196499.87</v>
      </c>
      <c r="I40" s="37">
        <v>499887.93</v>
      </c>
      <c r="J40" s="37">
        <v>196499.87</v>
      </c>
      <c r="K40" s="37">
        <v>499887.93</v>
      </c>
      <c r="L40" s="36" t="s">
        <v>93</v>
      </c>
      <c r="M40" s="36" t="s">
        <v>93</v>
      </c>
      <c r="N40" s="36" t="s">
        <v>93</v>
      </c>
      <c r="O40" s="36" t="s">
        <v>93</v>
      </c>
      <c r="P40" s="36" t="s">
        <v>93</v>
      </c>
      <c r="Q40" s="36" t="s">
        <v>93</v>
      </c>
      <c r="R40" s="36" t="s">
        <v>177</v>
      </c>
      <c r="S40" s="36" t="s">
        <v>176</v>
      </c>
      <c r="T40" s="36" t="s">
        <v>124</v>
      </c>
      <c r="U40" s="36" t="s">
        <v>234</v>
      </c>
      <c r="V40" s="36" t="s">
        <v>234</v>
      </c>
      <c r="W40" s="36" t="s">
        <v>93</v>
      </c>
      <c r="X40" s="38">
        <v>43404</v>
      </c>
      <c r="Y40" s="39">
        <v>0.30555555555555552</v>
      </c>
      <c r="Z40" s="38">
        <v>43404</v>
      </c>
      <c r="AA40" s="39">
        <v>0.5</v>
      </c>
      <c r="AB40" s="36" t="s">
        <v>120</v>
      </c>
      <c r="AC40" s="437" t="s">
        <v>88</v>
      </c>
      <c r="AD40" s="122" t="s">
        <v>93</v>
      </c>
      <c r="AE40" s="401">
        <v>43404</v>
      </c>
      <c r="AF40" s="110">
        <v>0.30555555555555552</v>
      </c>
      <c r="AG40" s="109">
        <v>43404</v>
      </c>
      <c r="AH40" s="458">
        <v>0.69791666666666663</v>
      </c>
      <c r="AI40" s="401">
        <v>43404</v>
      </c>
      <c r="AJ40" s="110">
        <v>0.31805555555555554</v>
      </c>
      <c r="AK40" s="109">
        <v>43404</v>
      </c>
      <c r="AL40" s="473">
        <v>0.31111111111111112</v>
      </c>
      <c r="AM40" s="489" t="s">
        <v>178</v>
      </c>
      <c r="AN40" s="522" t="s">
        <v>84</v>
      </c>
      <c r="AO40" s="506"/>
      <c r="AP40" s="21"/>
      <c r="AQ40" s="419">
        <f t="shared" si="67"/>
        <v>0.13333333341870457</v>
      </c>
      <c r="AR40" s="111">
        <f t="shared" si="68"/>
        <v>2</v>
      </c>
      <c r="AS40" s="393">
        <f t="shared" si="69"/>
        <v>2</v>
      </c>
      <c r="AT40" s="557">
        <f t="shared" si="70"/>
        <v>0.30000000010477379</v>
      </c>
      <c r="AU40" s="111">
        <f t="shared" si="71"/>
        <v>2</v>
      </c>
      <c r="AV40" s="398">
        <f t="shared" si="72"/>
        <v>2</v>
      </c>
      <c r="AW40" s="419">
        <f t="shared" si="73"/>
        <v>9.4166666666278616</v>
      </c>
      <c r="AX40" s="111">
        <f t="shared" si="74"/>
        <v>0</v>
      </c>
      <c r="AY40" s="393">
        <f t="shared" si="75"/>
        <v>0</v>
      </c>
      <c r="BA40" s="57"/>
      <c r="BB40" s="57"/>
      <c r="BC40" s="57"/>
      <c r="BD40" s="57"/>
      <c r="BE40" s="394" t="str">
        <f t="shared" si="33"/>
        <v/>
      </c>
      <c r="BF40" s="111" t="str">
        <f t="shared" si="51"/>
        <v/>
      </c>
      <c r="BG40" s="393" t="str">
        <f t="shared" si="52"/>
        <v/>
      </c>
      <c r="BH40" s="563" t="str">
        <f t="shared" si="36"/>
        <v/>
      </c>
      <c r="BI40" s="111" t="str">
        <f t="shared" si="53"/>
        <v/>
      </c>
      <c r="BJ40" s="398" t="str">
        <f t="shared" si="54"/>
        <v/>
      </c>
      <c r="BK40" s="394" t="str">
        <f t="shared" si="55"/>
        <v/>
      </c>
      <c r="BL40" s="111" t="str">
        <f t="shared" si="56"/>
        <v/>
      </c>
      <c r="BM40" s="393" t="str">
        <f t="shared" si="57"/>
        <v/>
      </c>
      <c r="BN40" s="57"/>
      <c r="BO40" s="57"/>
    </row>
    <row r="41" spans="1:67" s="8" customFormat="1" ht="13.5" thickBot="1" x14ac:dyDescent="0.3">
      <c r="A41" s="132">
        <v>26</v>
      </c>
      <c r="B41" s="36" t="s">
        <v>4</v>
      </c>
      <c r="C41" s="36" t="s">
        <v>93</v>
      </c>
      <c r="D41" s="35" t="s">
        <v>239</v>
      </c>
      <c r="E41" s="36">
        <v>49661</v>
      </c>
      <c r="F41" s="36" t="s">
        <v>182</v>
      </c>
      <c r="G41" s="36" t="s">
        <v>180</v>
      </c>
      <c r="H41" s="37">
        <v>625768.19999999995</v>
      </c>
      <c r="I41" s="37">
        <v>414382.55</v>
      </c>
      <c r="J41" s="37">
        <v>625768.19999999995</v>
      </c>
      <c r="K41" s="37">
        <v>414382.55</v>
      </c>
      <c r="L41" s="36" t="s">
        <v>93</v>
      </c>
      <c r="M41" s="36" t="s">
        <v>93</v>
      </c>
      <c r="N41" s="36" t="s">
        <v>93</v>
      </c>
      <c r="O41" s="36" t="s">
        <v>93</v>
      </c>
      <c r="P41" s="36" t="s">
        <v>93</v>
      </c>
      <c r="Q41" s="36" t="s">
        <v>93</v>
      </c>
      <c r="R41" s="36" t="s">
        <v>181</v>
      </c>
      <c r="S41" s="36" t="s">
        <v>182</v>
      </c>
      <c r="T41" s="36" t="s">
        <v>124</v>
      </c>
      <c r="U41" s="36" t="s">
        <v>240</v>
      </c>
      <c r="V41" s="36" t="s">
        <v>240</v>
      </c>
      <c r="W41" s="36" t="s">
        <v>93</v>
      </c>
      <c r="X41" s="38">
        <v>43405</v>
      </c>
      <c r="Y41" s="39">
        <v>0.68055555555555547</v>
      </c>
      <c r="Z41" s="38">
        <v>43406</v>
      </c>
      <c r="AA41" s="39">
        <v>0.79166666666666663</v>
      </c>
      <c r="AB41" s="36" t="s">
        <v>183</v>
      </c>
      <c r="AC41" s="437" t="s">
        <v>88</v>
      </c>
      <c r="AD41" s="122" t="s">
        <v>93</v>
      </c>
      <c r="AE41" s="401">
        <v>43405</v>
      </c>
      <c r="AF41" s="110">
        <v>0.68055555555555547</v>
      </c>
      <c r="AG41" s="109">
        <v>43406</v>
      </c>
      <c r="AH41" s="458">
        <v>0.1875</v>
      </c>
      <c r="AI41" s="401">
        <v>43405</v>
      </c>
      <c r="AJ41" s="110">
        <v>0.91666666666666663</v>
      </c>
      <c r="AK41" s="109">
        <v>43405</v>
      </c>
      <c r="AL41" s="473">
        <v>0.71736111111111101</v>
      </c>
      <c r="AM41" s="489" t="s">
        <v>184</v>
      </c>
      <c r="AN41" s="522" t="s">
        <v>84</v>
      </c>
      <c r="AO41" s="506"/>
      <c r="AP41" s="21"/>
      <c r="AQ41" s="419">
        <f t="shared" si="67"/>
        <v>0.88333333341870457</v>
      </c>
      <c r="AR41" s="111">
        <f t="shared" si="68"/>
        <v>1</v>
      </c>
      <c r="AS41" s="393">
        <f t="shared" si="69"/>
        <v>1</v>
      </c>
      <c r="AT41" s="557">
        <f t="shared" si="70"/>
        <v>5.6666666666278616</v>
      </c>
      <c r="AU41" s="111">
        <f t="shared" si="71"/>
        <v>1</v>
      </c>
      <c r="AV41" s="398">
        <f t="shared" si="72"/>
        <v>1</v>
      </c>
      <c r="AW41" s="419">
        <f t="shared" si="73"/>
        <v>12.166666666686069</v>
      </c>
      <c r="AX41" s="111">
        <f t="shared" si="74"/>
        <v>0</v>
      </c>
      <c r="AY41" s="393">
        <f t="shared" si="75"/>
        <v>0</v>
      </c>
      <c r="BA41" s="57"/>
      <c r="BB41" s="57"/>
      <c r="BC41" s="57"/>
      <c r="BD41" s="57"/>
      <c r="BE41" s="394" t="str">
        <f t="shared" si="33"/>
        <v/>
      </c>
      <c r="BF41" s="111" t="str">
        <f t="shared" si="51"/>
        <v/>
      </c>
      <c r="BG41" s="393" t="str">
        <f t="shared" si="52"/>
        <v/>
      </c>
      <c r="BH41" s="563" t="str">
        <f t="shared" si="36"/>
        <v/>
      </c>
      <c r="BI41" s="111" t="str">
        <f t="shared" si="53"/>
        <v/>
      </c>
      <c r="BJ41" s="398" t="str">
        <f t="shared" si="54"/>
        <v/>
      </c>
      <c r="BK41" s="394" t="str">
        <f t="shared" si="55"/>
        <v/>
      </c>
      <c r="BL41" s="111" t="str">
        <f t="shared" si="56"/>
        <v/>
      </c>
      <c r="BM41" s="393" t="str">
        <f t="shared" si="57"/>
        <v/>
      </c>
      <c r="BN41" s="57"/>
      <c r="BO41" s="57"/>
    </row>
    <row r="42" spans="1:67" s="8" customFormat="1" ht="63.75" x14ac:dyDescent="0.25">
      <c r="A42" s="133">
        <v>27</v>
      </c>
      <c r="B42" s="46" t="s">
        <v>4</v>
      </c>
      <c r="C42" s="46" t="s">
        <v>93</v>
      </c>
      <c r="D42" s="45" t="s">
        <v>186</v>
      </c>
      <c r="E42" s="46">
        <v>158314</v>
      </c>
      <c r="F42" s="46" t="s">
        <v>187</v>
      </c>
      <c r="G42" s="46" t="s">
        <v>121</v>
      </c>
      <c r="H42" s="71">
        <v>228618.48</v>
      </c>
      <c r="I42" s="71">
        <v>484544.56</v>
      </c>
      <c r="J42" s="71">
        <v>228618.48</v>
      </c>
      <c r="K42" s="71">
        <v>484544.56</v>
      </c>
      <c r="L42" s="46" t="s">
        <v>93</v>
      </c>
      <c r="M42" s="46" t="s">
        <v>93</v>
      </c>
      <c r="N42" s="46" t="s">
        <v>188</v>
      </c>
      <c r="O42" s="46" t="s">
        <v>187</v>
      </c>
      <c r="P42" s="46" t="s">
        <v>93</v>
      </c>
      <c r="Q42" s="46" t="s">
        <v>93</v>
      </c>
      <c r="R42" s="46" t="s">
        <v>93</v>
      </c>
      <c r="S42" s="46" t="s">
        <v>93</v>
      </c>
      <c r="T42" s="46" t="s">
        <v>85</v>
      </c>
      <c r="U42" s="46" t="s">
        <v>1095</v>
      </c>
      <c r="V42" s="46" t="s">
        <v>119</v>
      </c>
      <c r="W42" s="46" t="s">
        <v>93</v>
      </c>
      <c r="X42" s="72">
        <v>43410</v>
      </c>
      <c r="Y42" s="73">
        <v>0.64583333333333337</v>
      </c>
      <c r="Z42" s="72">
        <v>43410</v>
      </c>
      <c r="AA42" s="73">
        <v>0.875</v>
      </c>
      <c r="AB42" s="46" t="s">
        <v>120</v>
      </c>
      <c r="AC42" s="130" t="s">
        <v>88</v>
      </c>
      <c r="AD42" s="124" t="s">
        <v>93</v>
      </c>
      <c r="AE42" s="360">
        <v>43410</v>
      </c>
      <c r="AF42" s="77">
        <v>0.72916666666666663</v>
      </c>
      <c r="AG42" s="76">
        <v>43411</v>
      </c>
      <c r="AH42" s="460">
        <v>0.4548611111111111</v>
      </c>
      <c r="AI42" s="360">
        <v>43410</v>
      </c>
      <c r="AJ42" s="77">
        <v>0.75555555555555554</v>
      </c>
      <c r="AK42" s="76">
        <v>43410</v>
      </c>
      <c r="AL42" s="475">
        <v>0.64166666666666672</v>
      </c>
      <c r="AM42" s="491" t="s">
        <v>195</v>
      </c>
      <c r="AN42" s="524" t="s">
        <v>84</v>
      </c>
      <c r="AO42" s="508"/>
      <c r="AP42" s="21"/>
      <c r="AQ42" s="91">
        <f t="shared" ref="AQ42:AQ49" si="94">IF(B42="X",IF(AN42="","Afectat sau NU?",IF(AN42="DA",IF(((AK42+AL42)-(AE42+AF42))*24&lt;-720,"Neinformat",((AK42+AL42)-(AE42+AF42))*24),"Nu a fost afectat producator/consumator")),"")</f>
        <v>-2.0999999998603016</v>
      </c>
      <c r="AR42" s="47">
        <f t="shared" ref="AR42:AR49" si="95">IF(B42="X",IF(AN42="DA",IF(AQ42&lt;6,LEN(TRIM(V42))-LEN(SUBSTITUTE(V42,CHAR(44),""))+1,0),"-"),"")</f>
        <v>1</v>
      </c>
      <c r="AS42" s="315">
        <f t="shared" ref="AS42:AS49" si="96">IF(B42="X",IF(AN42="DA",LEN(TRIM(V42))-LEN(SUBSTITUTE(V42,CHAR(44),""))+1,"-"),"")</f>
        <v>1</v>
      </c>
      <c r="AT42" s="559">
        <f t="shared" ref="AT42:AT49" si="97">IF(B42="X",IF(AN42="","Afectat sau NU?",IF(AN42="DA",IF(((AI42+AJ42)-(AE42+AF42))*24&lt;-720,"Neinformat",((AI42+AJ42)-(AE42+AF42))*24),"Nu a fost afectat producator/consumator")),"")</f>
        <v>0.63333333347691223</v>
      </c>
      <c r="AU42" s="47">
        <f t="shared" ref="AU42:AU49" si="98">IF(B42="X",IF(AN42="DA",IF(AT42&lt;6,LEN(TRIM(U42))-LEN(SUBSTITUTE(U42,CHAR(44),""))+1,0),"-"),"")</f>
        <v>18</v>
      </c>
      <c r="AV42" s="570">
        <f t="shared" ref="AV42:AV49" si="99">IF(B42="X",IF(AN42="DA",LEN(TRIM(U42))-LEN(SUBSTITUTE(U42,CHAR(44),""))+1,"-"),"")</f>
        <v>18</v>
      </c>
      <c r="AW42" s="91">
        <f t="shared" ref="AW42:AW49" si="100">IF(B42="X",IF(AN42="","Afectat sau NU?",IF(AN42="DA",((AG42+AH42)-(AE42+AF42))*24,"Nu a fost afectat producator/consumator")),"")</f>
        <v>17.416666666686069</v>
      </c>
      <c r="AX42" s="47">
        <f t="shared" ref="AX42:AX49" si="101">IF(B42="X",IF(AN42="DA",IF(AW42&gt;24,IF(AZ42="NU",0,LEN(TRIM(V42))-LEN(SUBSTITUTE(V42,CHAR(44),""))+1),0),"-"),"")</f>
        <v>0</v>
      </c>
      <c r="AY42" s="315">
        <f t="shared" ref="AY42:AY49" si="102">IF(B42="X",IF(AN42="DA",IF(AW42&gt;24,LEN(TRIM(V42))-LEN(SUBSTITUTE(V42,CHAR(44),""))+1,0),"-"),"")</f>
        <v>0</v>
      </c>
      <c r="BA42" s="57"/>
      <c r="BB42" s="57"/>
      <c r="BC42" s="57"/>
      <c r="BD42" s="57"/>
      <c r="BE42" s="345" t="str">
        <f t="shared" si="33"/>
        <v/>
      </c>
      <c r="BF42" s="47" t="str">
        <f t="shared" si="51"/>
        <v/>
      </c>
      <c r="BG42" s="315" t="str">
        <f t="shared" si="52"/>
        <v/>
      </c>
      <c r="BH42" s="566" t="str">
        <f t="shared" si="36"/>
        <v/>
      </c>
      <c r="BI42" s="47" t="str">
        <f t="shared" si="53"/>
        <v/>
      </c>
      <c r="BJ42" s="570" t="str">
        <f t="shared" si="54"/>
        <v/>
      </c>
      <c r="BK42" s="345" t="str">
        <f t="shared" si="55"/>
        <v/>
      </c>
      <c r="BL42" s="47" t="str">
        <f t="shared" si="56"/>
        <v/>
      </c>
      <c r="BM42" s="315" t="str">
        <f t="shared" si="57"/>
        <v/>
      </c>
      <c r="BN42" s="57"/>
      <c r="BO42" s="57"/>
    </row>
    <row r="43" spans="1:67" s="8" customFormat="1" ht="64.5" thickBot="1" x14ac:dyDescent="0.3">
      <c r="A43" s="135">
        <v>28</v>
      </c>
      <c r="B43" s="49" t="s">
        <v>4</v>
      </c>
      <c r="C43" s="49" t="s">
        <v>93</v>
      </c>
      <c r="D43" s="48" t="s">
        <v>186</v>
      </c>
      <c r="E43" s="49">
        <v>158314</v>
      </c>
      <c r="F43" s="49" t="s">
        <v>190</v>
      </c>
      <c r="G43" s="49" t="s">
        <v>121</v>
      </c>
      <c r="H43" s="50">
        <v>224757.12</v>
      </c>
      <c r="I43" s="50">
        <v>484415.43</v>
      </c>
      <c r="J43" s="50">
        <v>224757.12</v>
      </c>
      <c r="K43" s="50">
        <v>484415.43</v>
      </c>
      <c r="L43" s="49" t="s">
        <v>93</v>
      </c>
      <c r="M43" s="49" t="s">
        <v>93</v>
      </c>
      <c r="N43" s="49" t="s">
        <v>189</v>
      </c>
      <c r="O43" s="49" t="s">
        <v>190</v>
      </c>
      <c r="P43" s="49" t="s">
        <v>93</v>
      </c>
      <c r="Q43" s="49" t="s">
        <v>93</v>
      </c>
      <c r="R43" s="49" t="s">
        <v>93</v>
      </c>
      <c r="S43" s="49" t="s">
        <v>93</v>
      </c>
      <c r="T43" s="49" t="s">
        <v>85</v>
      </c>
      <c r="U43" s="49" t="s">
        <v>1095</v>
      </c>
      <c r="V43" s="49" t="s">
        <v>119</v>
      </c>
      <c r="W43" s="49" t="s">
        <v>93</v>
      </c>
      <c r="X43" s="51">
        <v>43410</v>
      </c>
      <c r="Y43" s="52">
        <v>0.64583333333333337</v>
      </c>
      <c r="Z43" s="51">
        <v>43410</v>
      </c>
      <c r="AA43" s="52">
        <v>0.875</v>
      </c>
      <c r="AB43" s="49" t="s">
        <v>120</v>
      </c>
      <c r="AC43" s="436" t="s">
        <v>88</v>
      </c>
      <c r="AD43" s="126" t="s">
        <v>93</v>
      </c>
      <c r="AE43" s="362">
        <v>43410</v>
      </c>
      <c r="AF43" s="84">
        <v>0.72916666666666663</v>
      </c>
      <c r="AG43" s="83">
        <v>43411</v>
      </c>
      <c r="AH43" s="463">
        <v>0.3888888888888889</v>
      </c>
      <c r="AI43" s="362">
        <v>43410</v>
      </c>
      <c r="AJ43" s="84">
        <v>0.75555555555555554</v>
      </c>
      <c r="AK43" s="83">
        <v>43410</v>
      </c>
      <c r="AL43" s="479">
        <v>0.64166666666666672</v>
      </c>
      <c r="AM43" s="494" t="s">
        <v>195</v>
      </c>
      <c r="AN43" s="527" t="s">
        <v>84</v>
      </c>
      <c r="AO43" s="515"/>
      <c r="AP43" s="21"/>
      <c r="AQ43" s="318">
        <f t="shared" si="94"/>
        <v>-2.0999999998603016</v>
      </c>
      <c r="AR43" s="56">
        <f t="shared" si="95"/>
        <v>1</v>
      </c>
      <c r="AS43" s="319">
        <f t="shared" si="96"/>
        <v>1</v>
      </c>
      <c r="AT43" s="564">
        <f t="shared" si="97"/>
        <v>0.63333333347691223</v>
      </c>
      <c r="AU43" s="56">
        <f t="shared" si="98"/>
        <v>18</v>
      </c>
      <c r="AV43" s="573">
        <f t="shared" si="99"/>
        <v>18</v>
      </c>
      <c r="AW43" s="318">
        <f t="shared" si="100"/>
        <v>15.833333333430346</v>
      </c>
      <c r="AX43" s="56">
        <f t="shared" si="101"/>
        <v>0</v>
      </c>
      <c r="AY43" s="319">
        <f t="shared" si="102"/>
        <v>0</v>
      </c>
      <c r="BA43" s="57"/>
      <c r="BB43" s="57"/>
      <c r="BC43" s="57"/>
      <c r="BD43" s="57"/>
      <c r="BE43" s="426" t="str">
        <f t="shared" si="33"/>
        <v/>
      </c>
      <c r="BF43" s="56" t="str">
        <f t="shared" si="51"/>
        <v/>
      </c>
      <c r="BG43" s="319" t="str">
        <f t="shared" si="52"/>
        <v/>
      </c>
      <c r="BH43" s="579" t="str">
        <f t="shared" si="36"/>
        <v/>
      </c>
      <c r="BI43" s="56" t="str">
        <f t="shared" si="53"/>
        <v/>
      </c>
      <c r="BJ43" s="573" t="str">
        <f t="shared" si="54"/>
        <v/>
      </c>
      <c r="BK43" s="426" t="str">
        <f t="shared" si="55"/>
        <v/>
      </c>
      <c r="BL43" s="56" t="str">
        <f t="shared" si="56"/>
        <v/>
      </c>
      <c r="BM43" s="319" t="str">
        <f t="shared" si="57"/>
        <v/>
      </c>
      <c r="BN43" s="57"/>
      <c r="BO43" s="57"/>
    </row>
    <row r="44" spans="1:67" s="8" customFormat="1" ht="166.5" thickBot="1" x14ac:dyDescent="0.3">
      <c r="A44" s="132">
        <v>29</v>
      </c>
      <c r="B44" s="36" t="s">
        <v>4</v>
      </c>
      <c r="C44" s="36" t="s">
        <v>93</v>
      </c>
      <c r="D44" s="35" t="s">
        <v>241</v>
      </c>
      <c r="E44" s="36">
        <v>44391</v>
      </c>
      <c r="F44" s="36" t="s">
        <v>191</v>
      </c>
      <c r="G44" s="36" t="s">
        <v>183</v>
      </c>
      <c r="H44" s="37">
        <v>728793.89</v>
      </c>
      <c r="I44" s="37">
        <v>433063.82</v>
      </c>
      <c r="J44" s="37">
        <v>728793.89</v>
      </c>
      <c r="K44" s="37">
        <v>433063.82</v>
      </c>
      <c r="L44" s="36" t="s">
        <v>93</v>
      </c>
      <c r="M44" s="36" t="s">
        <v>93</v>
      </c>
      <c r="N44" s="36" t="s">
        <v>192</v>
      </c>
      <c r="O44" s="36" t="s">
        <v>193</v>
      </c>
      <c r="P44" s="36" t="s">
        <v>93</v>
      </c>
      <c r="Q44" s="36" t="s">
        <v>93</v>
      </c>
      <c r="R44" s="36" t="s">
        <v>93</v>
      </c>
      <c r="S44" s="36" t="s">
        <v>93</v>
      </c>
      <c r="T44" s="36" t="s">
        <v>85</v>
      </c>
      <c r="U44" s="36" t="s">
        <v>1096</v>
      </c>
      <c r="V44" s="36" t="s">
        <v>106</v>
      </c>
      <c r="W44" s="36" t="s">
        <v>93</v>
      </c>
      <c r="X44" s="38">
        <v>43411</v>
      </c>
      <c r="Y44" s="39">
        <v>0.34027777777777773</v>
      </c>
      <c r="Z44" s="38">
        <v>43411</v>
      </c>
      <c r="AA44" s="39">
        <v>0.75</v>
      </c>
      <c r="AB44" s="36" t="s">
        <v>183</v>
      </c>
      <c r="AC44" s="437" t="s">
        <v>88</v>
      </c>
      <c r="AD44" s="122" t="s">
        <v>93</v>
      </c>
      <c r="AE44" s="401">
        <v>43411</v>
      </c>
      <c r="AF44" s="110">
        <v>0.34027777777777773</v>
      </c>
      <c r="AG44" s="109">
        <v>43411</v>
      </c>
      <c r="AH44" s="458">
        <v>0.69444444444444453</v>
      </c>
      <c r="AI44" s="401">
        <v>43411</v>
      </c>
      <c r="AJ44" s="110">
        <v>0.36805555555555558</v>
      </c>
      <c r="AK44" s="109">
        <v>43411</v>
      </c>
      <c r="AL44" s="473">
        <v>0.35000000000000003</v>
      </c>
      <c r="AM44" s="489" t="s">
        <v>194</v>
      </c>
      <c r="AN44" s="522" t="s">
        <v>84</v>
      </c>
      <c r="AO44" s="506"/>
      <c r="AP44" s="21"/>
      <c r="AQ44" s="419">
        <f t="shared" si="94"/>
        <v>0.23333333322079852</v>
      </c>
      <c r="AR44" s="111">
        <f t="shared" si="95"/>
        <v>1</v>
      </c>
      <c r="AS44" s="393">
        <f t="shared" si="96"/>
        <v>1</v>
      </c>
      <c r="AT44" s="557">
        <f t="shared" si="97"/>
        <v>0.6666666665696539</v>
      </c>
      <c r="AU44" s="111">
        <f t="shared" si="98"/>
        <v>44</v>
      </c>
      <c r="AV44" s="398">
        <f t="shared" si="99"/>
        <v>44</v>
      </c>
      <c r="AW44" s="419">
        <f t="shared" si="100"/>
        <v>8.4999999999417923</v>
      </c>
      <c r="AX44" s="111">
        <f t="shared" si="101"/>
        <v>0</v>
      </c>
      <c r="AY44" s="393">
        <f t="shared" si="102"/>
        <v>0</v>
      </c>
      <c r="BA44" s="57"/>
      <c r="BB44" s="57"/>
      <c r="BC44" s="57"/>
      <c r="BD44" s="57"/>
      <c r="BE44" s="394" t="str">
        <f t="shared" si="33"/>
        <v/>
      </c>
      <c r="BF44" s="111" t="str">
        <f t="shared" si="51"/>
        <v/>
      </c>
      <c r="BG44" s="393" t="str">
        <f t="shared" si="52"/>
        <v/>
      </c>
      <c r="BH44" s="563" t="str">
        <f t="shared" si="36"/>
        <v/>
      </c>
      <c r="BI44" s="111" t="str">
        <f t="shared" si="53"/>
        <v/>
      </c>
      <c r="BJ44" s="398" t="str">
        <f t="shared" si="54"/>
        <v/>
      </c>
      <c r="BK44" s="394" t="str">
        <f t="shared" si="55"/>
        <v/>
      </c>
      <c r="BL44" s="111" t="str">
        <f t="shared" si="56"/>
        <v/>
      </c>
      <c r="BM44" s="393" t="str">
        <f t="shared" si="57"/>
        <v/>
      </c>
      <c r="BN44" s="57"/>
      <c r="BO44" s="57"/>
    </row>
    <row r="45" spans="1:67" s="8" customFormat="1" ht="26.25" thickBot="1" x14ac:dyDescent="0.3">
      <c r="A45" s="132">
        <v>30</v>
      </c>
      <c r="B45" s="36" t="s">
        <v>4</v>
      </c>
      <c r="C45" s="36" t="s">
        <v>93</v>
      </c>
      <c r="D45" s="35" t="s">
        <v>242</v>
      </c>
      <c r="E45" s="36">
        <v>117925</v>
      </c>
      <c r="F45" s="36" t="s">
        <v>96</v>
      </c>
      <c r="G45" s="36" t="s">
        <v>94</v>
      </c>
      <c r="H45" s="37">
        <v>470081.6</v>
      </c>
      <c r="I45" s="37">
        <v>557211.68000000005</v>
      </c>
      <c r="J45" s="37">
        <v>470081.6</v>
      </c>
      <c r="K45" s="37">
        <v>557211.68000000005</v>
      </c>
      <c r="L45" s="36" t="s">
        <v>93</v>
      </c>
      <c r="M45" s="36" t="s">
        <v>93</v>
      </c>
      <c r="N45" s="36" t="s">
        <v>93</v>
      </c>
      <c r="O45" s="36" t="s">
        <v>93</v>
      </c>
      <c r="P45" s="36" t="s">
        <v>93</v>
      </c>
      <c r="Q45" s="36" t="s">
        <v>93</v>
      </c>
      <c r="R45" s="36" t="s">
        <v>196</v>
      </c>
      <c r="S45" s="36" t="s">
        <v>243</v>
      </c>
      <c r="T45" s="36" t="s">
        <v>124</v>
      </c>
      <c r="U45" s="36" t="s">
        <v>115</v>
      </c>
      <c r="V45" s="36" t="s">
        <v>115</v>
      </c>
      <c r="W45" s="36" t="s">
        <v>93</v>
      </c>
      <c r="X45" s="38">
        <v>43423</v>
      </c>
      <c r="Y45" s="39">
        <v>0.40277777777777773</v>
      </c>
      <c r="Z45" s="38">
        <v>43423</v>
      </c>
      <c r="AA45" s="39">
        <v>0.75</v>
      </c>
      <c r="AB45" s="36" t="s">
        <v>5</v>
      </c>
      <c r="AC45" s="437" t="s">
        <v>88</v>
      </c>
      <c r="AD45" s="122" t="s">
        <v>93</v>
      </c>
      <c r="AE45" s="401">
        <v>43423</v>
      </c>
      <c r="AF45" s="110">
        <v>0.40277777777777773</v>
      </c>
      <c r="AG45" s="109">
        <v>43423</v>
      </c>
      <c r="AH45" s="458">
        <v>0.79166666666666663</v>
      </c>
      <c r="AI45" s="401">
        <v>43423</v>
      </c>
      <c r="AJ45" s="110">
        <v>0.4604166666666667</v>
      </c>
      <c r="AK45" s="109">
        <v>43423</v>
      </c>
      <c r="AL45" s="473">
        <v>0.4465277777777778</v>
      </c>
      <c r="AM45" s="489" t="s">
        <v>197</v>
      </c>
      <c r="AN45" s="522" t="s">
        <v>84</v>
      </c>
      <c r="AO45" s="506"/>
      <c r="AP45" s="21"/>
      <c r="AQ45" s="419">
        <f t="shared" si="94"/>
        <v>1.0499999999301508</v>
      </c>
      <c r="AR45" s="111">
        <f t="shared" si="95"/>
        <v>1</v>
      </c>
      <c r="AS45" s="393">
        <f t="shared" si="96"/>
        <v>1</v>
      </c>
      <c r="AT45" s="557">
        <f t="shared" si="97"/>
        <v>1.3833333333022892</v>
      </c>
      <c r="AU45" s="111">
        <f t="shared" si="98"/>
        <v>1</v>
      </c>
      <c r="AV45" s="398">
        <f t="shared" si="99"/>
        <v>1</v>
      </c>
      <c r="AW45" s="419">
        <f t="shared" si="100"/>
        <v>9.3333333331975155</v>
      </c>
      <c r="AX45" s="111">
        <f t="shared" si="101"/>
        <v>0</v>
      </c>
      <c r="AY45" s="393">
        <f t="shared" si="102"/>
        <v>0</v>
      </c>
      <c r="BA45" s="57"/>
      <c r="BB45" s="57"/>
      <c r="BC45" s="57"/>
      <c r="BD45" s="57"/>
      <c r="BE45" s="394" t="str">
        <f t="shared" si="33"/>
        <v/>
      </c>
      <c r="BF45" s="111" t="str">
        <f t="shared" si="51"/>
        <v/>
      </c>
      <c r="BG45" s="393" t="str">
        <f t="shared" si="52"/>
        <v/>
      </c>
      <c r="BH45" s="563" t="str">
        <f t="shared" si="36"/>
        <v/>
      </c>
      <c r="BI45" s="111" t="str">
        <f t="shared" si="53"/>
        <v/>
      </c>
      <c r="BJ45" s="398" t="str">
        <f t="shared" si="54"/>
        <v/>
      </c>
      <c r="BK45" s="394" t="str">
        <f t="shared" si="55"/>
        <v/>
      </c>
      <c r="BL45" s="111" t="str">
        <f t="shared" si="56"/>
        <v/>
      </c>
      <c r="BM45" s="393" t="str">
        <f t="shared" si="57"/>
        <v/>
      </c>
      <c r="BN45" s="57"/>
      <c r="BO45" s="57"/>
    </row>
    <row r="46" spans="1:67" s="8" customFormat="1" ht="90" thickBot="1" x14ac:dyDescent="0.3">
      <c r="A46" s="132">
        <v>31</v>
      </c>
      <c r="B46" s="36" t="s">
        <v>4</v>
      </c>
      <c r="C46" s="36" t="s">
        <v>93</v>
      </c>
      <c r="D46" s="35" t="s">
        <v>246</v>
      </c>
      <c r="E46" s="36">
        <v>35269</v>
      </c>
      <c r="F46" s="36" t="s">
        <v>198</v>
      </c>
      <c r="G46" s="36" t="s">
        <v>201</v>
      </c>
      <c r="H46" s="37">
        <v>429098.23</v>
      </c>
      <c r="I46" s="37">
        <v>633695.49</v>
      </c>
      <c r="J46" s="37">
        <v>429098.23</v>
      </c>
      <c r="K46" s="37">
        <v>633695.49</v>
      </c>
      <c r="L46" s="36" t="s">
        <v>93</v>
      </c>
      <c r="M46" s="36" t="s">
        <v>93</v>
      </c>
      <c r="N46" s="36" t="s">
        <v>199</v>
      </c>
      <c r="O46" s="36" t="s">
        <v>198</v>
      </c>
      <c r="P46" s="36" t="s">
        <v>93</v>
      </c>
      <c r="Q46" s="36" t="s">
        <v>93</v>
      </c>
      <c r="R46" s="36" t="s">
        <v>93</v>
      </c>
      <c r="S46" s="36" t="s">
        <v>93</v>
      </c>
      <c r="T46" s="36" t="s">
        <v>85</v>
      </c>
      <c r="U46" s="36" t="s">
        <v>1097</v>
      </c>
      <c r="V46" s="36" t="s">
        <v>247</v>
      </c>
      <c r="W46" s="36" t="s">
        <v>93</v>
      </c>
      <c r="X46" s="38">
        <v>43425</v>
      </c>
      <c r="Y46" s="39">
        <v>0.51041666666666663</v>
      </c>
      <c r="Z46" s="38">
        <v>43425</v>
      </c>
      <c r="AA46" s="39">
        <v>0.60416666666666663</v>
      </c>
      <c r="AB46" s="36" t="s">
        <v>111</v>
      </c>
      <c r="AC46" s="437" t="s">
        <v>88</v>
      </c>
      <c r="AD46" s="122" t="s">
        <v>93</v>
      </c>
      <c r="AE46" s="401">
        <v>43425</v>
      </c>
      <c r="AF46" s="110">
        <v>0.51041666666666663</v>
      </c>
      <c r="AG46" s="109">
        <v>43425</v>
      </c>
      <c r="AH46" s="458">
        <v>0.53680555555555554</v>
      </c>
      <c r="AI46" s="401">
        <v>43425</v>
      </c>
      <c r="AJ46" s="110">
        <v>0.56180555555555556</v>
      </c>
      <c r="AK46" s="109">
        <v>43425</v>
      </c>
      <c r="AL46" s="473">
        <v>0.52430555555555558</v>
      </c>
      <c r="AM46" s="489" t="s">
        <v>200</v>
      </c>
      <c r="AN46" s="522" t="s">
        <v>158</v>
      </c>
      <c r="AO46" s="506"/>
      <c r="AP46" s="21"/>
      <c r="AQ46" s="346" t="str">
        <f t="shared" si="94"/>
        <v>Nu a fost afectat producator/consumator</v>
      </c>
      <c r="AR46" s="9" t="str">
        <f t="shared" si="95"/>
        <v>-</v>
      </c>
      <c r="AS46" s="33" t="str">
        <f t="shared" si="96"/>
        <v>-</v>
      </c>
      <c r="AT46" s="565" t="str">
        <f t="shared" si="97"/>
        <v>Nu a fost afectat producator/consumator</v>
      </c>
      <c r="AU46" s="9" t="str">
        <f t="shared" si="98"/>
        <v>-</v>
      </c>
      <c r="AV46" s="569" t="str">
        <f t="shared" si="99"/>
        <v>-</v>
      </c>
      <c r="AW46" s="346" t="str">
        <f t="shared" si="100"/>
        <v>Nu a fost afectat producator/consumator</v>
      </c>
      <c r="AX46" s="9" t="str">
        <f t="shared" si="101"/>
        <v>-</v>
      </c>
      <c r="AY46" s="33" t="str">
        <f t="shared" si="102"/>
        <v>-</v>
      </c>
      <c r="BA46" s="57"/>
      <c r="BB46" s="57"/>
      <c r="BC46" s="57"/>
      <c r="BD46" s="57"/>
      <c r="BE46" s="394" t="str">
        <f t="shared" si="33"/>
        <v/>
      </c>
      <c r="BF46" s="111" t="str">
        <f t="shared" si="51"/>
        <v/>
      </c>
      <c r="BG46" s="393" t="str">
        <f t="shared" si="52"/>
        <v/>
      </c>
      <c r="BH46" s="563" t="str">
        <f t="shared" si="36"/>
        <v/>
      </c>
      <c r="BI46" s="111" t="str">
        <f t="shared" si="53"/>
        <v/>
      </c>
      <c r="BJ46" s="398" t="str">
        <f t="shared" si="54"/>
        <v/>
      </c>
      <c r="BK46" s="394" t="str">
        <f t="shared" si="55"/>
        <v/>
      </c>
      <c r="BL46" s="111" t="str">
        <f t="shared" si="56"/>
        <v/>
      </c>
      <c r="BM46" s="393" t="str">
        <f t="shared" si="57"/>
        <v/>
      </c>
      <c r="BN46" s="57"/>
      <c r="BO46" s="57"/>
    </row>
    <row r="47" spans="1:67" s="8" customFormat="1" ht="13.5" thickBot="1" x14ac:dyDescent="0.3">
      <c r="A47" s="132">
        <v>32</v>
      </c>
      <c r="B47" s="36" t="s">
        <v>4</v>
      </c>
      <c r="C47" s="36" t="s">
        <v>93</v>
      </c>
      <c r="D47" s="35" t="s">
        <v>244</v>
      </c>
      <c r="E47" s="36">
        <v>130543</v>
      </c>
      <c r="F47" s="36" t="s">
        <v>203</v>
      </c>
      <c r="G47" s="36" t="s">
        <v>151</v>
      </c>
      <c r="H47" s="37">
        <v>385348.28</v>
      </c>
      <c r="I47" s="37">
        <v>581447</v>
      </c>
      <c r="J47" s="37">
        <v>385348.28</v>
      </c>
      <c r="K47" s="37">
        <v>581447</v>
      </c>
      <c r="L47" s="36" t="s">
        <v>93</v>
      </c>
      <c r="M47" s="36" t="s">
        <v>93</v>
      </c>
      <c r="N47" s="36" t="s">
        <v>204</v>
      </c>
      <c r="O47" s="36" t="s">
        <v>205</v>
      </c>
      <c r="P47" s="36" t="s">
        <v>93</v>
      </c>
      <c r="Q47" s="36" t="s">
        <v>93</v>
      </c>
      <c r="R47" s="36" t="s">
        <v>93</v>
      </c>
      <c r="S47" s="36" t="s">
        <v>93</v>
      </c>
      <c r="T47" s="36" t="s">
        <v>174</v>
      </c>
      <c r="U47" s="36" t="s">
        <v>245</v>
      </c>
      <c r="V47" s="36" t="s">
        <v>202</v>
      </c>
      <c r="W47" s="36" t="s">
        <v>93</v>
      </c>
      <c r="X47" s="38">
        <v>43424</v>
      </c>
      <c r="Y47" s="39">
        <v>0.50694444444444442</v>
      </c>
      <c r="Z47" s="38">
        <v>43426</v>
      </c>
      <c r="AA47" s="39">
        <v>0.75</v>
      </c>
      <c r="AB47" s="36" t="s">
        <v>153</v>
      </c>
      <c r="AC47" s="437" t="s">
        <v>88</v>
      </c>
      <c r="AD47" s="207" t="s">
        <v>93</v>
      </c>
      <c r="AE47" s="402">
        <v>43424</v>
      </c>
      <c r="AF47" s="102">
        <v>0.50694444444444442</v>
      </c>
      <c r="AG47" s="101">
        <v>43426</v>
      </c>
      <c r="AH47" s="459">
        <v>0.70833333333333337</v>
      </c>
      <c r="AI47" s="402">
        <v>43424</v>
      </c>
      <c r="AJ47" s="102">
        <v>0.53333333333333333</v>
      </c>
      <c r="AK47" s="101">
        <v>43424</v>
      </c>
      <c r="AL47" s="474">
        <v>0.52708333333333335</v>
      </c>
      <c r="AM47" s="490" t="s">
        <v>206</v>
      </c>
      <c r="AN47" s="523" t="s">
        <v>84</v>
      </c>
      <c r="AO47" s="507"/>
      <c r="AP47" s="21"/>
      <c r="AQ47" s="419">
        <f t="shared" si="94"/>
        <v>0.48333333333721384</v>
      </c>
      <c r="AR47" s="111">
        <f t="shared" si="95"/>
        <v>1</v>
      </c>
      <c r="AS47" s="393">
        <f t="shared" si="96"/>
        <v>1</v>
      </c>
      <c r="AT47" s="557">
        <f t="shared" si="97"/>
        <v>0.63333333330228925</v>
      </c>
      <c r="AU47" s="111">
        <f t="shared" si="98"/>
        <v>1</v>
      </c>
      <c r="AV47" s="398">
        <f t="shared" si="99"/>
        <v>1</v>
      </c>
      <c r="AW47" s="419">
        <f t="shared" si="100"/>
        <v>52.833333333372138</v>
      </c>
      <c r="AX47" s="111">
        <f t="shared" si="101"/>
        <v>1</v>
      </c>
      <c r="AY47" s="393">
        <f t="shared" si="102"/>
        <v>1</v>
      </c>
      <c r="AZ47" s="228" t="s">
        <v>84</v>
      </c>
      <c r="BA47" s="57"/>
      <c r="BB47" s="57"/>
      <c r="BC47" s="57"/>
      <c r="BD47" s="57"/>
      <c r="BE47" s="394" t="str">
        <f t="shared" si="33"/>
        <v/>
      </c>
      <c r="BF47" s="111" t="str">
        <f t="shared" si="51"/>
        <v/>
      </c>
      <c r="BG47" s="393" t="str">
        <f t="shared" si="52"/>
        <v/>
      </c>
      <c r="BH47" s="563" t="str">
        <f t="shared" si="36"/>
        <v/>
      </c>
      <c r="BI47" s="111" t="str">
        <f t="shared" si="53"/>
        <v/>
      </c>
      <c r="BJ47" s="398" t="str">
        <f t="shared" si="54"/>
        <v/>
      </c>
      <c r="BK47" s="394" t="str">
        <f t="shared" si="55"/>
        <v/>
      </c>
      <c r="BL47" s="111" t="str">
        <f t="shared" si="56"/>
        <v/>
      </c>
      <c r="BM47" s="393" t="str">
        <f t="shared" si="57"/>
        <v/>
      </c>
      <c r="BN47" s="57"/>
      <c r="BO47" s="57"/>
    </row>
    <row r="48" spans="1:67" s="8" customFormat="1" ht="64.5" thickBot="1" x14ac:dyDescent="0.3">
      <c r="A48" s="138">
        <v>33</v>
      </c>
      <c r="B48" s="104" t="s">
        <v>4</v>
      </c>
      <c r="C48" s="104" t="s">
        <v>93</v>
      </c>
      <c r="D48" s="105" t="s">
        <v>254</v>
      </c>
      <c r="E48" s="104">
        <v>158323</v>
      </c>
      <c r="F48" s="104" t="s">
        <v>187</v>
      </c>
      <c r="G48" s="104" t="s">
        <v>121</v>
      </c>
      <c r="H48" s="106">
        <v>230258</v>
      </c>
      <c r="I48" s="106">
        <v>487626</v>
      </c>
      <c r="J48" s="106">
        <v>230258</v>
      </c>
      <c r="K48" s="106">
        <v>487626</v>
      </c>
      <c r="L48" s="104" t="s">
        <v>93</v>
      </c>
      <c r="M48" s="104" t="s">
        <v>93</v>
      </c>
      <c r="N48" s="104" t="s">
        <v>188</v>
      </c>
      <c r="O48" s="104" t="s">
        <v>187</v>
      </c>
      <c r="P48" s="104" t="s">
        <v>93</v>
      </c>
      <c r="Q48" s="104" t="s">
        <v>93</v>
      </c>
      <c r="R48" s="104" t="s">
        <v>93</v>
      </c>
      <c r="S48" s="104" t="s">
        <v>93</v>
      </c>
      <c r="T48" s="104" t="s">
        <v>85</v>
      </c>
      <c r="U48" s="104" t="s">
        <v>1098</v>
      </c>
      <c r="V48" s="104" t="s">
        <v>119</v>
      </c>
      <c r="W48" s="104" t="s">
        <v>93</v>
      </c>
      <c r="X48" s="107">
        <v>43432</v>
      </c>
      <c r="Y48" s="108">
        <v>0.45694444444444443</v>
      </c>
      <c r="Z48" s="107">
        <v>43432</v>
      </c>
      <c r="AA48" s="108">
        <v>0.5</v>
      </c>
      <c r="AB48" s="104" t="s">
        <v>120</v>
      </c>
      <c r="AC48" s="434" t="s">
        <v>88</v>
      </c>
      <c r="AD48" s="122" t="s">
        <v>93</v>
      </c>
      <c r="AE48" s="401">
        <v>43432</v>
      </c>
      <c r="AF48" s="110">
        <v>0.45694444444444443</v>
      </c>
      <c r="AG48" s="109">
        <v>43432</v>
      </c>
      <c r="AH48" s="458">
        <v>0.47222222222222227</v>
      </c>
      <c r="AI48" s="401">
        <v>43432</v>
      </c>
      <c r="AJ48" s="110">
        <v>0.48194444444444445</v>
      </c>
      <c r="AK48" s="109">
        <v>43432</v>
      </c>
      <c r="AL48" s="473">
        <v>0.45833333333333331</v>
      </c>
      <c r="AM48" s="489" t="s">
        <v>251</v>
      </c>
      <c r="AN48" s="522" t="s">
        <v>84</v>
      </c>
      <c r="AO48" s="506"/>
      <c r="AP48" s="21"/>
      <c r="AQ48" s="419">
        <f>IF(B48="X",IF(AN48="","Afectat sau NU?",IF(AN48="DA",IF(((AK48+AL48)-(AE48+AF48))*24&lt;-720,"Neinformat",((AK48+AL48)-(AE48+AF48))*24),"Nu a fost afectat producator/consumator")),"")</f>
        <v>3.3333333441987634E-2</v>
      </c>
      <c r="AR48" s="111">
        <f>IF(B48="X",IF(AN48="DA",IF(AQ48&lt;6,LEN(TRIM(V48))-LEN(SUBSTITUTE(V48,CHAR(44),""))+1,0),"-"),"")</f>
        <v>1</v>
      </c>
      <c r="AS48" s="393">
        <f>IF(B48="X",IF(AN48="DA",LEN(TRIM(V48))-LEN(SUBSTITUTE(V48,CHAR(44),""))+1,"-"),"")</f>
        <v>1</v>
      </c>
      <c r="AT48" s="557">
        <f>IF(B48="X",IF(AN48="","Afectat sau NU?",IF(AN48="DA",IF(((AI48+AJ48)-(AE48+AF48))*24&lt;-720,"Neinformat",((AI48+AJ48)-(AE48+AF48))*24),"Nu a fost afectat producator/consumator")),"")</f>
        <v>0.6000000000349246</v>
      </c>
      <c r="AU48" s="111">
        <f>IF(B48="X",IF(AN48="DA",IF(AT48&lt;6,LEN(TRIM(U48))-LEN(SUBSTITUTE(U48,CHAR(44),""))+1,0),"-"),"")</f>
        <v>18</v>
      </c>
      <c r="AV48" s="398">
        <f>IF(B48="X",IF(AN48="DA",LEN(TRIM(U48))-LEN(SUBSTITUTE(U48,CHAR(44),""))+1,"-"),"")</f>
        <v>18</v>
      </c>
      <c r="AW48" s="419">
        <f>IF(B48="X",IF(AN48="","Afectat sau NU?",IF(AN48="DA",((AG48+AH48)-(AE48+AF48))*24,"Nu a fost afectat producator/consumator")),"")</f>
        <v>0.36666666663950309</v>
      </c>
      <c r="AX48" s="111">
        <f>IF(B48="X",IF(AN48="DA",IF(AW48&gt;24,IF(AZ48="NU",0,LEN(TRIM(V48))-LEN(SUBSTITUTE(V48,CHAR(44),""))+1),0),"-"),"")</f>
        <v>0</v>
      </c>
      <c r="AY48" s="393">
        <f>IF(B48="X",IF(AN48="DA",IF(AW48&gt;24,LEN(TRIM(V48))-LEN(SUBSTITUTE(V48,CHAR(44),""))+1,0),"-"),"")</f>
        <v>0</v>
      </c>
      <c r="BA48" s="57"/>
      <c r="BB48" s="57"/>
      <c r="BC48" s="57"/>
      <c r="BD48" s="57"/>
      <c r="BE48" s="394" t="str">
        <f t="shared" si="33"/>
        <v/>
      </c>
      <c r="BF48" s="111" t="str">
        <f t="shared" si="51"/>
        <v/>
      </c>
      <c r="BG48" s="393" t="str">
        <f t="shared" si="52"/>
        <v/>
      </c>
      <c r="BH48" s="563" t="str">
        <f t="shared" si="36"/>
        <v/>
      </c>
      <c r="BI48" s="111" t="str">
        <f t="shared" si="53"/>
        <v/>
      </c>
      <c r="BJ48" s="398" t="str">
        <f t="shared" si="54"/>
        <v/>
      </c>
      <c r="BK48" s="394" t="str">
        <f t="shared" si="55"/>
        <v/>
      </c>
      <c r="BL48" s="111" t="str">
        <f t="shared" si="56"/>
        <v/>
      </c>
      <c r="BM48" s="393" t="str">
        <f t="shared" si="57"/>
        <v/>
      </c>
      <c r="BN48" s="57"/>
      <c r="BO48" s="57"/>
    </row>
    <row r="49" spans="1:67" s="8" customFormat="1" ht="64.5" thickBot="1" x14ac:dyDescent="0.3">
      <c r="A49" s="138">
        <v>34</v>
      </c>
      <c r="B49" s="104" t="s">
        <v>4</v>
      </c>
      <c r="C49" s="104" t="s">
        <v>93</v>
      </c>
      <c r="D49" s="105" t="s">
        <v>253</v>
      </c>
      <c r="E49" s="104">
        <v>137407</v>
      </c>
      <c r="F49" s="104" t="s">
        <v>137</v>
      </c>
      <c r="G49" s="104" t="s">
        <v>138</v>
      </c>
      <c r="H49" s="106">
        <v>385764.32</v>
      </c>
      <c r="I49" s="106">
        <v>714173.72</v>
      </c>
      <c r="J49" s="106">
        <v>385764.32</v>
      </c>
      <c r="K49" s="106">
        <v>714173.72</v>
      </c>
      <c r="L49" s="104" t="s">
        <v>93</v>
      </c>
      <c r="M49" s="104" t="s">
        <v>93</v>
      </c>
      <c r="N49" s="104" t="s">
        <v>139</v>
      </c>
      <c r="O49" s="104" t="s">
        <v>137</v>
      </c>
      <c r="P49" s="104" t="s">
        <v>93</v>
      </c>
      <c r="Q49" s="104" t="s">
        <v>93</v>
      </c>
      <c r="R49" s="104" t="s">
        <v>93</v>
      </c>
      <c r="S49" s="104" t="s">
        <v>93</v>
      </c>
      <c r="T49" s="104" t="s">
        <v>85</v>
      </c>
      <c r="U49" s="104" t="s">
        <v>1099</v>
      </c>
      <c r="V49" s="104" t="s">
        <v>119</v>
      </c>
      <c r="W49" s="104" t="s">
        <v>93</v>
      </c>
      <c r="X49" s="107">
        <v>43434</v>
      </c>
      <c r="Y49" s="108">
        <v>0.3923611111111111</v>
      </c>
      <c r="Z49" s="107">
        <v>43434</v>
      </c>
      <c r="AA49" s="108">
        <v>0.58333333333333337</v>
      </c>
      <c r="AB49" s="104" t="s">
        <v>111</v>
      </c>
      <c r="AC49" s="434" t="s">
        <v>88</v>
      </c>
      <c r="AD49" s="122" t="s">
        <v>93</v>
      </c>
      <c r="AE49" s="401">
        <v>43434</v>
      </c>
      <c r="AF49" s="110">
        <v>0.3923611111111111</v>
      </c>
      <c r="AG49" s="109">
        <v>43434</v>
      </c>
      <c r="AH49" s="458">
        <v>0.50694444444444442</v>
      </c>
      <c r="AI49" s="401">
        <v>43434</v>
      </c>
      <c r="AJ49" s="110">
        <v>0.43472222222222223</v>
      </c>
      <c r="AK49" s="109">
        <v>43434</v>
      </c>
      <c r="AL49" s="473">
        <v>0.42777777777777781</v>
      </c>
      <c r="AM49" s="489" t="s">
        <v>251</v>
      </c>
      <c r="AN49" s="522" t="s">
        <v>84</v>
      </c>
      <c r="AO49" s="506"/>
      <c r="AP49" s="21"/>
      <c r="AQ49" s="95">
        <f t="shared" si="94"/>
        <v>0.84999999997671694</v>
      </c>
      <c r="AR49" s="9">
        <f t="shared" si="95"/>
        <v>1</v>
      </c>
      <c r="AS49" s="33">
        <f t="shared" si="96"/>
        <v>1</v>
      </c>
      <c r="AT49" s="556">
        <f t="shared" si="97"/>
        <v>1.0166666666627862</v>
      </c>
      <c r="AU49" s="9">
        <f t="shared" si="98"/>
        <v>18</v>
      </c>
      <c r="AV49" s="569">
        <f t="shared" si="99"/>
        <v>18</v>
      </c>
      <c r="AW49" s="95">
        <f t="shared" si="100"/>
        <v>2.7500000000582077</v>
      </c>
      <c r="AX49" s="9">
        <f t="shared" si="101"/>
        <v>0</v>
      </c>
      <c r="AY49" s="33">
        <f t="shared" si="102"/>
        <v>0</v>
      </c>
      <c r="BA49" s="57"/>
      <c r="BB49" s="57"/>
      <c r="BC49" s="57"/>
      <c r="BD49" s="57"/>
      <c r="BE49" s="346" t="str">
        <f t="shared" si="33"/>
        <v/>
      </c>
      <c r="BF49" s="9" t="str">
        <f t="shared" si="51"/>
        <v/>
      </c>
      <c r="BG49" s="33" t="str">
        <f t="shared" si="52"/>
        <v/>
      </c>
      <c r="BH49" s="565" t="str">
        <f t="shared" si="36"/>
        <v/>
      </c>
      <c r="BI49" s="9" t="str">
        <f t="shared" si="53"/>
        <v/>
      </c>
      <c r="BJ49" s="569" t="str">
        <f t="shared" si="54"/>
        <v/>
      </c>
      <c r="BK49" s="346" t="str">
        <f t="shared" si="55"/>
        <v/>
      </c>
      <c r="BL49" s="9" t="str">
        <f t="shared" si="56"/>
        <v/>
      </c>
      <c r="BM49" s="33" t="str">
        <f t="shared" si="57"/>
        <v/>
      </c>
      <c r="BN49" s="57"/>
      <c r="BO49" s="57"/>
    </row>
    <row r="50" spans="1:67" s="8" customFormat="1" ht="153.75" thickBot="1" x14ac:dyDescent="0.3">
      <c r="A50" s="138">
        <v>35</v>
      </c>
      <c r="B50" s="104" t="s">
        <v>4</v>
      </c>
      <c r="C50" s="104" t="s">
        <v>93</v>
      </c>
      <c r="D50" s="105" t="s">
        <v>250</v>
      </c>
      <c r="E50" s="104">
        <v>86687</v>
      </c>
      <c r="F50" s="104" t="s">
        <v>210</v>
      </c>
      <c r="G50" s="104" t="s">
        <v>208</v>
      </c>
      <c r="H50" s="106">
        <v>340555</v>
      </c>
      <c r="I50" s="106">
        <v>484359</v>
      </c>
      <c r="J50" s="106">
        <v>340555</v>
      </c>
      <c r="K50" s="106">
        <v>484359</v>
      </c>
      <c r="L50" s="104" t="s">
        <v>93</v>
      </c>
      <c r="M50" s="104" t="s">
        <v>93</v>
      </c>
      <c r="N50" s="104" t="s">
        <v>209</v>
      </c>
      <c r="O50" s="104" t="s">
        <v>207</v>
      </c>
      <c r="P50" s="104" t="s">
        <v>93</v>
      </c>
      <c r="Q50" s="104" t="s">
        <v>93</v>
      </c>
      <c r="R50" s="104" t="s">
        <v>93</v>
      </c>
      <c r="S50" s="104" t="s">
        <v>93</v>
      </c>
      <c r="T50" s="104" t="s">
        <v>85</v>
      </c>
      <c r="U50" s="104" t="s">
        <v>252</v>
      </c>
      <c r="V50" s="104" t="s">
        <v>86</v>
      </c>
      <c r="W50" s="104" t="s">
        <v>93</v>
      </c>
      <c r="X50" s="107">
        <v>43444</v>
      </c>
      <c r="Y50" s="108">
        <v>0.40625</v>
      </c>
      <c r="Z50" s="107">
        <v>43444</v>
      </c>
      <c r="AA50" s="108">
        <v>0.45833333333333331</v>
      </c>
      <c r="AB50" s="104" t="s">
        <v>120</v>
      </c>
      <c r="AC50" s="434" t="s">
        <v>88</v>
      </c>
      <c r="AD50" s="122" t="s">
        <v>93</v>
      </c>
      <c r="AE50" s="401">
        <v>43444</v>
      </c>
      <c r="AF50" s="110">
        <v>0.40625</v>
      </c>
      <c r="AG50" s="109">
        <v>43444</v>
      </c>
      <c r="AH50" s="458">
        <v>0.42708333333333331</v>
      </c>
      <c r="AI50" s="401">
        <v>43444</v>
      </c>
      <c r="AJ50" s="110">
        <v>0.45208333333333334</v>
      </c>
      <c r="AK50" s="109">
        <v>43444</v>
      </c>
      <c r="AL50" s="473">
        <v>0.44305555555555554</v>
      </c>
      <c r="AM50" s="489" t="s">
        <v>251</v>
      </c>
      <c r="AN50" s="522" t="s">
        <v>84</v>
      </c>
      <c r="AO50" s="506"/>
      <c r="AP50" s="21"/>
      <c r="AQ50" s="419">
        <f t="shared" ref="AQ50" si="103">IF(B50="X",IF(AN50="","Afectat sau NU?",IF(AN50="DA",IF(((AK50+AL50)-(AE50+AF50))*24&lt;-720,"Neinformat",((AK50+AL50)-(AE50+AF50))*24),"Nu a fost afectat producator/consumator")),"")</f>
        <v>0.88333333341870457</v>
      </c>
      <c r="AR50" s="111">
        <f t="shared" ref="AR50" si="104">IF(B50="X",IF(AN50="DA",IF(AQ50&lt;6,LEN(TRIM(V50))-LEN(SUBSTITUTE(V50,CHAR(44),""))+1,0),"-"),"")</f>
        <v>1</v>
      </c>
      <c r="AS50" s="393">
        <f t="shared" ref="AS50" si="105">IF(B50="X",IF(AN50="DA",LEN(TRIM(V50))-LEN(SUBSTITUTE(V50,CHAR(44),""))+1,"-"),"")</f>
        <v>1</v>
      </c>
      <c r="AT50" s="557">
        <f t="shared" ref="AT50" si="106">IF(B50="X",IF(AN50="","Afectat sau NU?",IF(AN50="DA",IF(((AI50+AJ50)-(AE50+AF50))*24&lt;-720,"Neinformat",((AI50+AJ50)-(AE50+AF50))*24),"Nu a fost afectat producator/consumator")),"")</f>
        <v>1.0999999999185093</v>
      </c>
      <c r="AU50" s="111">
        <f t="shared" ref="AU50" si="107">IF(B50="X",IF(AN50="DA",IF(AT50&lt;6,LEN(TRIM(U50))-LEN(SUBSTITUTE(U50,CHAR(44),""))+1,0),"-"),"")</f>
        <v>45</v>
      </c>
      <c r="AV50" s="398">
        <f t="shared" ref="AV50" si="108">IF(B50="X",IF(AN50="DA",LEN(TRIM(U50))-LEN(SUBSTITUTE(U50,CHAR(44),""))+1,"-"),"")</f>
        <v>45</v>
      </c>
      <c r="AW50" s="419">
        <f t="shared" ref="AW50" si="109">IF(B50="X",IF(AN50="","Afectat sau NU?",IF(AN50="DA",((AG50+AH50)-(AE50+AF50))*24,"Nu a fost afectat producator/consumator")),"")</f>
        <v>0.50000000005820766</v>
      </c>
      <c r="AX50" s="111">
        <f t="shared" ref="AX50" si="110">IF(B50="X",IF(AN50="DA",IF(AW50&gt;24,IF(AZ50="NU",0,LEN(TRIM(V50))-LEN(SUBSTITUTE(V50,CHAR(44),""))+1),0),"-"),"")</f>
        <v>0</v>
      </c>
      <c r="AY50" s="393">
        <f t="shared" ref="AY50" si="111">IF(B50="X",IF(AN50="DA",IF(AW50&gt;24,LEN(TRIM(V50))-LEN(SUBSTITUTE(V50,CHAR(44),""))+1,0),"-"),"")</f>
        <v>0</v>
      </c>
      <c r="BA50" s="57"/>
      <c r="BB50" s="57"/>
      <c r="BC50" s="57"/>
      <c r="BD50" s="57"/>
      <c r="BE50" s="394" t="str">
        <f t="shared" si="33"/>
        <v/>
      </c>
      <c r="BF50" s="111" t="str">
        <f t="shared" si="51"/>
        <v/>
      </c>
      <c r="BG50" s="393" t="str">
        <f t="shared" si="52"/>
        <v/>
      </c>
      <c r="BH50" s="563" t="str">
        <f t="shared" si="36"/>
        <v/>
      </c>
      <c r="BI50" s="111" t="str">
        <f t="shared" si="53"/>
        <v/>
      </c>
      <c r="BJ50" s="398" t="str">
        <f t="shared" si="54"/>
        <v/>
      </c>
      <c r="BK50" s="394" t="str">
        <f t="shared" si="55"/>
        <v/>
      </c>
      <c r="BL50" s="111" t="str">
        <f t="shared" si="56"/>
        <v/>
      </c>
      <c r="BM50" s="393" t="str">
        <f t="shared" si="57"/>
        <v/>
      </c>
      <c r="BN50" s="57"/>
      <c r="BO50" s="57"/>
    </row>
    <row r="51" spans="1:67" s="8" customFormat="1" ht="166.5" thickBot="1" x14ac:dyDescent="0.3">
      <c r="A51" s="138">
        <v>36</v>
      </c>
      <c r="B51" s="104" t="s">
        <v>4</v>
      </c>
      <c r="C51" s="104" t="s">
        <v>93</v>
      </c>
      <c r="D51" s="105" t="s">
        <v>248</v>
      </c>
      <c r="E51" s="104">
        <v>42236</v>
      </c>
      <c r="F51" s="104" t="s">
        <v>211</v>
      </c>
      <c r="G51" s="104" t="s">
        <v>100</v>
      </c>
      <c r="H51" s="106">
        <v>514200.71</v>
      </c>
      <c r="I51" s="106">
        <v>431834.29</v>
      </c>
      <c r="J51" s="106">
        <v>514200.71</v>
      </c>
      <c r="K51" s="106">
        <v>431834.29</v>
      </c>
      <c r="L51" s="104" t="s">
        <v>93</v>
      </c>
      <c r="M51" s="104" t="s">
        <v>93</v>
      </c>
      <c r="N51" s="104" t="s">
        <v>212</v>
      </c>
      <c r="O51" s="104" t="s">
        <v>213</v>
      </c>
      <c r="P51" s="104" t="s">
        <v>93</v>
      </c>
      <c r="Q51" s="104" t="s">
        <v>93</v>
      </c>
      <c r="R51" s="104" t="s">
        <v>93</v>
      </c>
      <c r="S51" s="104" t="s">
        <v>93</v>
      </c>
      <c r="T51" s="104" t="s">
        <v>85</v>
      </c>
      <c r="U51" s="104" t="s">
        <v>249</v>
      </c>
      <c r="V51" s="104" t="s">
        <v>106</v>
      </c>
      <c r="W51" s="104" t="s">
        <v>93</v>
      </c>
      <c r="X51" s="107">
        <v>43454</v>
      </c>
      <c r="Y51" s="108">
        <v>0.375</v>
      </c>
      <c r="Z51" s="107">
        <v>43454</v>
      </c>
      <c r="AA51" s="108">
        <v>0.5</v>
      </c>
      <c r="AB51" s="104" t="s">
        <v>100</v>
      </c>
      <c r="AC51" s="434" t="s">
        <v>88</v>
      </c>
      <c r="AD51" s="122" t="s">
        <v>93</v>
      </c>
      <c r="AE51" s="401">
        <v>43454</v>
      </c>
      <c r="AF51" s="110">
        <v>0.375</v>
      </c>
      <c r="AG51" s="109">
        <v>43454</v>
      </c>
      <c r="AH51" s="458">
        <v>0.46180555555555558</v>
      </c>
      <c r="AI51" s="401">
        <v>43454</v>
      </c>
      <c r="AJ51" s="110">
        <v>0.40347222222222223</v>
      </c>
      <c r="AK51" s="109">
        <v>43454</v>
      </c>
      <c r="AL51" s="473">
        <v>0.3979166666666667</v>
      </c>
      <c r="AM51" s="489" t="s">
        <v>214</v>
      </c>
      <c r="AN51" s="522" t="s">
        <v>84</v>
      </c>
      <c r="AO51" s="506"/>
      <c r="AP51" s="21"/>
      <c r="AQ51" s="419">
        <f t="shared" ref="AQ51:AQ52" si="112">IF(B51="X",IF(AN51="","Afectat sau NU?",IF(AN51="DA",IF(((AK51+AL51)-(AE51+AF51))*24&lt;-720,"Neinformat",((AK51+AL51)-(AE51+AF51))*24),"Nu a fost afectat producator/consumator")),"")</f>
        <v>0.55000000004656613</v>
      </c>
      <c r="AR51" s="111">
        <f t="shared" ref="AR51:AR52" si="113">IF(B51="X",IF(AN51="DA",IF(AQ51&lt;6,LEN(TRIM(V51))-LEN(SUBSTITUTE(V51,CHAR(44),""))+1,0),"-"),"")</f>
        <v>1</v>
      </c>
      <c r="AS51" s="393">
        <f t="shared" ref="AS51:AS52" si="114">IF(B51="X",IF(AN51="DA",LEN(TRIM(V51))-LEN(SUBSTITUTE(V51,CHAR(44),""))+1,"-"),"")</f>
        <v>1</v>
      </c>
      <c r="AT51" s="557">
        <f t="shared" ref="AT51:AT52" si="115">IF(B51="X",IF(AN51="","Afectat sau NU?",IF(AN51="DA",IF(((AI51+AJ51)-(AE51+AF51))*24&lt;-720,"Neinformat",((AI51+AJ51)-(AE51+AF51))*24),"Nu a fost afectat producator/consumator")),"")</f>
        <v>0.68333333329064772</v>
      </c>
      <c r="AU51" s="111">
        <f t="shared" ref="AU51:AU52" si="116">IF(B51="X",IF(AN51="DA",IF(AT51&lt;6,LEN(TRIM(U51))-LEN(SUBSTITUTE(U51,CHAR(44),""))+1,0),"-"),"")</f>
        <v>45</v>
      </c>
      <c r="AV51" s="398">
        <f t="shared" ref="AV51:AV52" si="117">IF(B51="X",IF(AN51="DA",LEN(TRIM(U51))-LEN(SUBSTITUTE(U51,CHAR(44),""))+1,"-"),"")</f>
        <v>45</v>
      </c>
      <c r="AW51" s="419">
        <f t="shared" ref="AW51:AW52" si="118">IF(B51="X",IF(AN51="","Afectat sau NU?",IF(AN51="DA",((AG51+AH51)-(AE51+AF51))*24,"Nu a fost afectat producator/consumator")),"")</f>
        <v>2.0833333333139308</v>
      </c>
      <c r="AX51" s="111">
        <f t="shared" ref="AX51:AX52" si="119">IF(B51="X",IF(AN51="DA",IF(AW51&gt;24,IF(AZ51="NU",0,LEN(TRIM(V51))-LEN(SUBSTITUTE(V51,CHAR(44),""))+1),0),"-"),"")</f>
        <v>0</v>
      </c>
      <c r="AY51" s="393">
        <f t="shared" ref="AY51:AY52" si="120">IF(B51="X",IF(AN51="DA",IF(AW51&gt;24,LEN(TRIM(V51))-LEN(SUBSTITUTE(V51,CHAR(44),""))+1,0),"-"),"")</f>
        <v>0</v>
      </c>
      <c r="BA51" s="57"/>
      <c r="BB51" s="57"/>
      <c r="BC51" s="57"/>
      <c r="BD51" s="57"/>
      <c r="BE51" s="394" t="str">
        <f t="shared" si="33"/>
        <v/>
      </c>
      <c r="BF51" s="111" t="str">
        <f t="shared" si="51"/>
        <v/>
      </c>
      <c r="BG51" s="393" t="str">
        <f t="shared" si="52"/>
        <v/>
      </c>
      <c r="BH51" s="563" t="str">
        <f t="shared" si="36"/>
        <v/>
      </c>
      <c r="BI51" s="111" t="str">
        <f t="shared" si="53"/>
        <v/>
      </c>
      <c r="BJ51" s="398" t="str">
        <f t="shared" si="54"/>
        <v/>
      </c>
      <c r="BK51" s="394" t="str">
        <f t="shared" si="55"/>
        <v/>
      </c>
      <c r="BL51" s="111" t="str">
        <f t="shared" si="56"/>
        <v/>
      </c>
      <c r="BM51" s="393" t="str">
        <f t="shared" si="57"/>
        <v/>
      </c>
      <c r="BN51" s="57"/>
      <c r="BO51" s="57"/>
    </row>
    <row r="52" spans="1:67" s="8" customFormat="1" ht="153.75" thickBot="1" x14ac:dyDescent="0.3">
      <c r="A52" s="138">
        <v>37</v>
      </c>
      <c r="B52" s="104" t="s">
        <v>4</v>
      </c>
      <c r="C52" s="104" t="s">
        <v>93</v>
      </c>
      <c r="D52" s="105" t="s">
        <v>255</v>
      </c>
      <c r="E52" s="104">
        <v>56425</v>
      </c>
      <c r="F52" s="104" t="s">
        <v>215</v>
      </c>
      <c r="G52" s="104" t="s">
        <v>111</v>
      </c>
      <c r="H52" s="106">
        <v>415665.63</v>
      </c>
      <c r="I52" s="106">
        <v>553271.43000000005</v>
      </c>
      <c r="J52" s="106">
        <v>415665.63</v>
      </c>
      <c r="K52" s="106">
        <v>553271.43000000005</v>
      </c>
      <c r="L52" s="104" t="s">
        <v>93</v>
      </c>
      <c r="M52" s="104" t="s">
        <v>93</v>
      </c>
      <c r="N52" s="104" t="s">
        <v>216</v>
      </c>
      <c r="O52" s="104" t="s">
        <v>217</v>
      </c>
      <c r="P52" s="104" t="s">
        <v>93</v>
      </c>
      <c r="Q52" s="104" t="s">
        <v>93</v>
      </c>
      <c r="R52" s="104" t="s">
        <v>93</v>
      </c>
      <c r="S52" s="104" t="s">
        <v>93</v>
      </c>
      <c r="T52" s="104" t="s">
        <v>85</v>
      </c>
      <c r="U52" s="104" t="s">
        <v>256</v>
      </c>
      <c r="V52" s="104" t="s">
        <v>86</v>
      </c>
      <c r="W52" s="104" t="s">
        <v>93</v>
      </c>
      <c r="X52" s="107">
        <v>43459</v>
      </c>
      <c r="Y52" s="108">
        <v>0.4375</v>
      </c>
      <c r="Z52" s="107">
        <v>43459</v>
      </c>
      <c r="AA52" s="108">
        <v>0.54166666666666663</v>
      </c>
      <c r="AB52" s="104" t="s">
        <v>111</v>
      </c>
      <c r="AC52" s="434" t="s">
        <v>88</v>
      </c>
      <c r="AD52" s="122" t="s">
        <v>93</v>
      </c>
      <c r="AE52" s="401">
        <v>43459</v>
      </c>
      <c r="AF52" s="110">
        <v>0.4375</v>
      </c>
      <c r="AG52" s="109">
        <v>43459</v>
      </c>
      <c r="AH52" s="458">
        <v>0.54166666666666663</v>
      </c>
      <c r="AI52" s="401">
        <v>43459</v>
      </c>
      <c r="AJ52" s="110">
        <v>0.4604166666666667</v>
      </c>
      <c r="AK52" s="109">
        <v>43459</v>
      </c>
      <c r="AL52" s="473">
        <v>0.45069444444444445</v>
      </c>
      <c r="AM52" s="489" t="s">
        <v>93</v>
      </c>
      <c r="AN52" s="522" t="s">
        <v>84</v>
      </c>
      <c r="AO52" s="506"/>
      <c r="AP52" s="21"/>
      <c r="AQ52" s="419">
        <f t="shared" si="112"/>
        <v>0.31666666665114462</v>
      </c>
      <c r="AR52" s="111">
        <f t="shared" si="113"/>
        <v>1</v>
      </c>
      <c r="AS52" s="393">
        <f t="shared" si="114"/>
        <v>1</v>
      </c>
      <c r="AT52" s="557">
        <f t="shared" si="115"/>
        <v>0.55000000004656613</v>
      </c>
      <c r="AU52" s="111">
        <f t="shared" si="116"/>
        <v>45</v>
      </c>
      <c r="AV52" s="398">
        <f t="shared" si="117"/>
        <v>45</v>
      </c>
      <c r="AW52" s="419">
        <f t="shared" si="118"/>
        <v>2.4999999999417923</v>
      </c>
      <c r="AX52" s="111">
        <f t="shared" si="119"/>
        <v>0</v>
      </c>
      <c r="AY52" s="393">
        <f t="shared" si="120"/>
        <v>0</v>
      </c>
      <c r="BA52" s="57"/>
      <c r="BB52" s="57"/>
      <c r="BC52" s="57"/>
      <c r="BD52" s="57"/>
      <c r="BE52" s="394" t="str">
        <f t="shared" si="33"/>
        <v/>
      </c>
      <c r="BF52" s="111" t="str">
        <f t="shared" si="51"/>
        <v/>
      </c>
      <c r="BG52" s="393" t="str">
        <f t="shared" si="52"/>
        <v/>
      </c>
      <c r="BH52" s="563" t="str">
        <f t="shared" si="36"/>
        <v/>
      </c>
      <c r="BI52" s="111" t="str">
        <f t="shared" si="53"/>
        <v/>
      </c>
      <c r="BJ52" s="398" t="str">
        <f t="shared" si="54"/>
        <v/>
      </c>
      <c r="BK52" s="394" t="str">
        <f t="shared" si="55"/>
        <v/>
      </c>
      <c r="BL52" s="111" t="str">
        <f t="shared" si="56"/>
        <v/>
      </c>
      <c r="BM52" s="393" t="str">
        <f t="shared" si="57"/>
        <v/>
      </c>
      <c r="BN52" s="57"/>
      <c r="BO52" s="57"/>
    </row>
    <row r="53" spans="1:67" ht="75.75" customHeight="1" x14ac:dyDescent="0.25">
      <c r="A53" s="834">
        <v>38</v>
      </c>
      <c r="B53" s="821" t="s">
        <v>93</v>
      </c>
      <c r="C53" s="835" t="s">
        <v>4</v>
      </c>
      <c r="D53" s="837" t="s">
        <v>257</v>
      </c>
      <c r="E53" s="825">
        <v>9627</v>
      </c>
      <c r="F53" s="825" t="s">
        <v>258</v>
      </c>
      <c r="G53" s="825" t="s">
        <v>120</v>
      </c>
      <c r="H53" s="823">
        <v>171367.09</v>
      </c>
      <c r="I53" s="823">
        <v>530638.06000000006</v>
      </c>
      <c r="J53" s="825">
        <v>171367.09</v>
      </c>
      <c r="K53" s="825">
        <v>530638.06000000006</v>
      </c>
      <c r="L53" s="825" t="s">
        <v>259</v>
      </c>
      <c r="M53" s="825" t="s">
        <v>258</v>
      </c>
      <c r="N53" s="825" t="s">
        <v>93</v>
      </c>
      <c r="O53" s="825" t="s">
        <v>93</v>
      </c>
      <c r="P53" s="825" t="s">
        <v>93</v>
      </c>
      <c r="Q53" s="825" t="s">
        <v>93</v>
      </c>
      <c r="R53" s="825" t="s">
        <v>93</v>
      </c>
      <c r="S53" s="825" t="s">
        <v>93</v>
      </c>
      <c r="T53" s="825" t="s">
        <v>85</v>
      </c>
      <c r="U53" s="821" t="s">
        <v>1149</v>
      </c>
      <c r="V53" s="821" t="s">
        <v>86</v>
      </c>
      <c r="W53" s="821" t="s">
        <v>972</v>
      </c>
      <c r="X53" s="438">
        <v>43571</v>
      </c>
      <c r="Y53" s="439">
        <v>0.41666666666666669</v>
      </c>
      <c r="Z53" s="438">
        <v>43571</v>
      </c>
      <c r="AA53" s="439">
        <v>0.70833333333333337</v>
      </c>
      <c r="AB53" s="821" t="s">
        <v>120</v>
      </c>
      <c r="AC53" s="440" t="s">
        <v>977</v>
      </c>
      <c r="AD53" s="843"/>
      <c r="AE53" s="585"/>
      <c r="AF53" s="329"/>
      <c r="AG53" s="328"/>
      <c r="AH53" s="586"/>
      <c r="AI53" s="585"/>
      <c r="AJ53" s="329"/>
      <c r="AK53" s="328"/>
      <c r="AL53" s="587"/>
      <c r="AM53" s="495" t="s">
        <v>973</v>
      </c>
      <c r="AN53" s="528" t="s">
        <v>158</v>
      </c>
      <c r="AO53" s="516"/>
      <c r="AP53" s="21"/>
      <c r="AQ53" s="91" t="str">
        <f t="shared" ref="AQ53:AQ57" si="121">IF(B53="X",IF(AN53="","Afectat sau NU?",IF(AN53="DA",IF(((AK53+AL53)-(AE53+AF53))*24&lt;-720,"Neinformat",((AK53+AL53)-(AE53+AF53))*24),"Nu a fost afectat producator/consumator")),"")</f>
        <v/>
      </c>
      <c r="AR53" s="47" t="str">
        <f t="shared" ref="AR53:AR57" si="122">IF(B53="X",IF(AN53="DA",IF(AQ53&lt;6,LEN(TRIM(V53))-LEN(SUBSTITUTE(V53,CHAR(44),""))+1,0),"-"),"")</f>
        <v/>
      </c>
      <c r="AS53" s="315" t="str">
        <f t="shared" ref="AS53:AS57" si="123">IF(B53="X",IF(AN53="DA",LEN(TRIM(V53))-LEN(SUBSTITUTE(V53,CHAR(44),""))+1,"-"),"")</f>
        <v/>
      </c>
      <c r="AT53" s="559" t="str">
        <f t="shared" ref="AT53:AT57" si="124">IF(B53="X",IF(AN53="","Afectat sau NU?",IF(AN53="DA",IF(((AI53+AJ53)-(AE53+AF53))*24&lt;-720,"Neinformat",((AI53+AJ53)-(AE53+AF53))*24),"Nu a fost afectat producator/consumator")),"")</f>
        <v/>
      </c>
      <c r="AU53" s="47" t="str">
        <f t="shared" ref="AU53:AU57" si="125">IF(B53="X",IF(AN53="DA",IF(AT53&lt;6,LEN(TRIM(U53))-LEN(SUBSTITUTE(U53,CHAR(44),""))+1,0),"-"),"")</f>
        <v/>
      </c>
      <c r="AV53" s="570" t="str">
        <f t="shared" ref="AV53:AV57" si="126">IF(B53="X",IF(AN53="DA",LEN(TRIM(U53))-LEN(SUBSTITUTE(U53,CHAR(44),""))+1,"-"),"")</f>
        <v/>
      </c>
      <c r="AW53" s="91" t="str">
        <f t="shared" ref="AW53:AW57" si="127">IF(B53="X",IF(AN53="","Afectat sau NU?",IF(AN53="DA",((AG53+AH53)-(AE53+AF53))*24,"Nu a fost afectat producator/consumator")),"")</f>
        <v/>
      </c>
      <c r="AX53" s="47" t="str">
        <f t="shared" ref="AX53:AX57" si="128">IF(B53="X",IF(AN53="DA",IF(AW53&gt;24,IF(AZ53="NU",0,LEN(TRIM(V53))-LEN(SUBSTITUTE(V53,CHAR(44),""))+1),0),"-"),"")</f>
        <v/>
      </c>
      <c r="AY53" s="315" t="str">
        <f t="shared" ref="AY53:AY57" si="129">IF(B53="X",IF(AN53="DA",IF(AW53&gt;24,LEN(TRIM(V53))-LEN(SUBSTITUTE(V53,CHAR(44),""))+1,0),"-"),"")</f>
        <v/>
      </c>
      <c r="AZ53" s="8"/>
      <c r="BA53" s="57"/>
      <c r="BB53" s="57"/>
      <c r="BC53" s="57"/>
      <c r="BD53" s="57"/>
      <c r="BE53" s="346" t="str">
        <f t="shared" si="33"/>
        <v>Nu a fost afectat producator/consumator</v>
      </c>
      <c r="BF53" s="9" t="str">
        <f t="shared" ref="BF53:BF118" si="130">IF(C53="X",IF(AN53="DA",IF(AND(BE53&gt;=5,AK53&lt;&gt;""),LEN(TRIM(V53))-LEN(SUBSTITUTE(V53,CHAR(44),""))+1,0),"-"),"")</f>
        <v>-</v>
      </c>
      <c r="BG53" s="33" t="str">
        <f t="shared" ref="BG53:BG118" si="131">IF(C53="X",IF(AN53="DA",LEN(TRIM(V53))-LEN(SUBSTITUTE(V53,CHAR(44),""))+1,"-"),"")</f>
        <v>-</v>
      </c>
      <c r="BH53" s="565" t="str">
        <f t="shared" si="36"/>
        <v>Nu a fost afectat producator/consumator</v>
      </c>
      <c r="BI53" s="9" t="str">
        <f t="shared" ref="BI53:BI118" si="132">IF(C53="X",IF(AN53="DA",IF(AND(BH53&gt;=5,AI53&lt;&gt;""),LEN(TRIM(U53))-LEN(SUBSTITUTE(U53,CHAR(44),""))+1,0),"-"),"")</f>
        <v>-</v>
      </c>
      <c r="BJ53" s="569" t="str">
        <f t="shared" ref="BJ53:BJ118" si="133">IF(C53="X",IF(AN53="DA",LEN(TRIM(U53))-LEN(SUBSTITUTE(U53,CHAR(44),""))+1,"-"),"")</f>
        <v>-</v>
      </c>
      <c r="BK53" s="346" t="str">
        <f t="shared" ref="BK53:BK118" si="134">IF(C53="X",IF(AN53="","Afectat sau NU?",IF(AN53="DA",((AG53+AH53)-(Z53+AA53))*24,"Nu a fost afectat producator/consumator")),"")</f>
        <v>Nu a fost afectat producator/consumator</v>
      </c>
      <c r="BL53" s="9" t="str">
        <f t="shared" ref="BL53:BL118" si="135">IF(C53="X",IF(AN53&lt;&gt;"DA","-",IF(AND(AN53="DA",BK53&lt;=0),LEN(TRIM(V53))-LEN(SUBSTITUTE(V53,CHAR(44),""))+1+LEN(TRIM(U53))-LEN(SUBSTITUTE(U53,CHAR(44),""))+1,0)),"")</f>
        <v>-</v>
      </c>
      <c r="BM53" s="33" t="str">
        <f t="shared" ref="BM53:BM118" si="136">IF(C53="X",IF(AN53="DA",LEN(TRIM(V53))-LEN(SUBSTITUTE(V53,CHAR(44),""))+1+LEN(TRIM(U53))-LEN(SUBSTITUTE(U53,CHAR(44),""))+1,"-"),"")</f>
        <v>-</v>
      </c>
    </row>
    <row r="54" spans="1:67" ht="62.25" customHeight="1" x14ac:dyDescent="0.25">
      <c r="A54" s="828"/>
      <c r="B54" s="822"/>
      <c r="C54" s="836"/>
      <c r="D54" s="838"/>
      <c r="E54" s="821"/>
      <c r="F54" s="821"/>
      <c r="G54" s="821"/>
      <c r="H54" s="824"/>
      <c r="I54" s="824"/>
      <c r="J54" s="821"/>
      <c r="K54" s="821"/>
      <c r="L54" s="821"/>
      <c r="M54" s="821"/>
      <c r="N54" s="821"/>
      <c r="O54" s="821"/>
      <c r="P54" s="821"/>
      <c r="Q54" s="821"/>
      <c r="R54" s="821"/>
      <c r="S54" s="821"/>
      <c r="T54" s="821"/>
      <c r="U54" s="822"/>
      <c r="V54" s="822"/>
      <c r="W54" s="822"/>
      <c r="X54" s="336">
        <v>43572</v>
      </c>
      <c r="Y54" s="337">
        <v>0.41666666666666669</v>
      </c>
      <c r="Z54" s="336">
        <v>43572</v>
      </c>
      <c r="AA54" s="337">
        <v>0.70833333333333337</v>
      </c>
      <c r="AB54" s="822"/>
      <c r="AC54" s="338" t="s">
        <v>977</v>
      </c>
      <c r="AD54" s="844"/>
      <c r="AE54" s="588"/>
      <c r="AF54" s="213"/>
      <c r="AG54" s="212"/>
      <c r="AH54" s="589"/>
      <c r="AI54" s="588"/>
      <c r="AJ54" s="213"/>
      <c r="AK54" s="212"/>
      <c r="AL54" s="590"/>
      <c r="AM54" s="496" t="s">
        <v>974</v>
      </c>
      <c r="AN54" s="529" t="s">
        <v>158</v>
      </c>
      <c r="AO54" s="517"/>
      <c r="AP54" s="21"/>
      <c r="AQ54" s="316" t="str">
        <f t="shared" ref="AQ54" si="137">IF(B54="X",IF(AN54="","Afectat sau NU?",IF(AN54="DA",IF(((AK54+AL54)-(AE54+AF54))*24&lt;-720,"Neinformat",((AK54+AL54)-(AE54+AF54))*24),"Nu a fost afectat producator/consumator")),"")</f>
        <v/>
      </c>
      <c r="AR54" s="44" t="str">
        <f t="shared" ref="AR54" si="138">IF(B54="X",IF(AN54="DA",IF(AQ54&lt;6,LEN(TRIM(V54))-LEN(SUBSTITUTE(V54,CHAR(44),""))+1,0),"-"),"")</f>
        <v/>
      </c>
      <c r="AS54" s="317" t="str">
        <f t="shared" ref="AS54" si="139">IF(B54="X",IF(AN54="DA",LEN(TRIM(V54))-LEN(SUBSTITUTE(V54,CHAR(44),""))+1,"-"),"")</f>
        <v/>
      </c>
      <c r="AT54" s="560" t="str">
        <f t="shared" ref="AT54" si="140">IF(B54="X",IF(AN54="","Afectat sau NU?",IF(AN54="DA",IF(((AI54+AJ54)-(AE54+AF54))*24&lt;-720,"Neinformat",((AI54+AJ54)-(AE54+AF54))*24),"Nu a fost afectat producator/consumator")),"")</f>
        <v/>
      </c>
      <c r="AU54" s="44" t="str">
        <f t="shared" ref="AU54" si="141">IF(B54="X",IF(AN54="DA",IF(AT54&lt;6,LEN(TRIM(U54))-LEN(SUBSTITUTE(U54,CHAR(44),""))+1,0),"-"),"")</f>
        <v/>
      </c>
      <c r="AV54" s="571" t="str">
        <f t="shared" ref="AV54" si="142">IF(B54="X",IF(AN54="DA",LEN(TRIM(U54))-LEN(SUBSTITUTE(U54,CHAR(44),""))+1,"-"),"")</f>
        <v/>
      </c>
      <c r="AW54" s="316" t="str">
        <f t="shared" ref="AW54" si="143">IF(B54="X",IF(AN54="","Afectat sau NU?",IF(AN54="DA",((AG54+AH54)-(AE54+AF54))*24,"Nu a fost afectat producator/consumator")),"")</f>
        <v/>
      </c>
      <c r="AX54" s="44" t="str">
        <f t="shared" ref="AX54" si="144">IF(B54="X",IF(AN54="DA",IF(AW54&gt;24,IF(AZ54="NU",0,LEN(TRIM(V54))-LEN(SUBSTITUTE(V54,CHAR(44),""))+1),0),"-"),"")</f>
        <v/>
      </c>
      <c r="AY54" s="317" t="str">
        <f t="shared" ref="AY54" si="145">IF(B54="X",IF(AN54="DA",IF(AW54&gt;24,LEN(TRIM(V54))-LEN(SUBSTITUTE(V54,CHAR(44),""))+1,0),"-"),"")</f>
        <v/>
      </c>
      <c r="AZ54" s="8"/>
      <c r="BA54" s="57"/>
      <c r="BB54" s="57"/>
      <c r="BC54" s="57"/>
      <c r="BD54" s="57"/>
      <c r="BE54" s="400" t="str">
        <f>IF(C53="X",IF(AN54="","Afectat sau NU?",IF(AN54="DA",IF(AK54="","Neinformat",NETWORKDAYS(AK54+AL54,AE54+AF54,$BR$2:$BR$14)-2),"Nu a fost afectat producator/consumator")),"")</f>
        <v>Nu a fost afectat producator/consumator</v>
      </c>
      <c r="BF54" s="44" t="str">
        <f>IF(C53="X",IF(AN54="DA",IF(AND(BE54&gt;=5,AK54&lt;&gt;""),LEN(TRIM(V54))-LEN(SUBSTITUTE(V54,CHAR(44),""))+1,0),"-"),"")</f>
        <v>-</v>
      </c>
      <c r="BG54" s="317" t="str">
        <f>IF(C53="X",IF(AN54="DA",LEN(TRIM(V54))-LEN(SUBSTITUTE(V54,CHAR(44),""))+1,"-"),"")</f>
        <v>-</v>
      </c>
      <c r="BH54" s="567" t="str">
        <f>IF(C53="X",IF(AN54="","Afectat sau NU?",IF(AN54="DA",IF(AI54="","Neinformat",NETWORKDAYS(AI54+AJ54,AE54+AF54,$BR$2:$BR$14)-2),"Nu a fost afectat producator/consumator")),"")</f>
        <v>Nu a fost afectat producator/consumator</v>
      </c>
      <c r="BI54" s="44" t="str">
        <f>IF(C53="X",IF(AN54="DA",IF(AND(BH54&gt;=5,AI54&lt;&gt;""),LEN(TRIM(U54))-LEN(SUBSTITUTE(U54,CHAR(44),""))+1,0),"-"),"")</f>
        <v>-</v>
      </c>
      <c r="BJ54" s="571" t="str">
        <f>IF(C53="X",IF(AN54="DA",LEN(TRIM(U54))-LEN(SUBSTITUTE(U54,CHAR(44),""))+1,"-"),"")</f>
        <v>-</v>
      </c>
      <c r="BK54" s="400" t="str">
        <f>IF(C53="X",IF(AN54="","Afectat sau NU?",IF(AN54="DA",((AG54+AH54)-(Z54+AA54))*24,"Nu a fost afectat producator/consumator")),"")</f>
        <v>Nu a fost afectat producator/consumator</v>
      </c>
      <c r="BL54" s="44" t="str">
        <f>IF(C53="X",IF(AN54&lt;&gt;"DA","-",IF(AND(AN54="DA",BK54&lt;=0),LEN(TRIM(V54))-LEN(SUBSTITUTE(V54,CHAR(44),""))+1+LEN(TRIM(U54))-LEN(SUBSTITUTE(U54,CHAR(44),""))+1,0)),"")</f>
        <v>-</v>
      </c>
      <c r="BM54" s="317" t="str">
        <f>IF(C53="X",IF(AN54="DA",LEN(TRIM(V54))-LEN(SUBSTITUTE(V54,CHAR(44),""))+1+LEN(TRIM(U54))-LEN(SUBSTITUTE(U54,CHAR(44),""))+1,"-"),"")</f>
        <v>-</v>
      </c>
    </row>
    <row r="55" spans="1:67" ht="78" customHeight="1" x14ac:dyDescent="0.25">
      <c r="A55" s="828">
        <f>A53+1</f>
        <v>39</v>
      </c>
      <c r="B55" s="826" t="s">
        <v>93</v>
      </c>
      <c r="C55" s="830" t="s">
        <v>4</v>
      </c>
      <c r="D55" s="832" t="s">
        <v>257</v>
      </c>
      <c r="E55" s="826">
        <v>11584</v>
      </c>
      <c r="F55" s="826" t="s">
        <v>262</v>
      </c>
      <c r="G55" s="826" t="s">
        <v>120</v>
      </c>
      <c r="H55" s="841">
        <v>198438.37</v>
      </c>
      <c r="I55" s="841">
        <v>527271.69999999995</v>
      </c>
      <c r="J55" s="826">
        <v>198438.37</v>
      </c>
      <c r="K55" s="826">
        <v>527271.69999999995</v>
      </c>
      <c r="L55" s="826" t="s">
        <v>263</v>
      </c>
      <c r="M55" s="826" t="s">
        <v>262</v>
      </c>
      <c r="N55" s="826" t="s">
        <v>93</v>
      </c>
      <c r="O55" s="826" t="s">
        <v>93</v>
      </c>
      <c r="P55" s="826" t="s">
        <v>93</v>
      </c>
      <c r="Q55" s="826" t="s">
        <v>93</v>
      </c>
      <c r="R55" s="826" t="s">
        <v>93</v>
      </c>
      <c r="S55" s="826" t="s">
        <v>93</v>
      </c>
      <c r="T55" s="826" t="s">
        <v>85</v>
      </c>
      <c r="U55" s="826" t="s">
        <v>1149</v>
      </c>
      <c r="V55" s="826" t="s">
        <v>86</v>
      </c>
      <c r="W55" s="826" t="s">
        <v>972</v>
      </c>
      <c r="X55" s="336">
        <v>43571</v>
      </c>
      <c r="Y55" s="337">
        <v>0.41666666666666669</v>
      </c>
      <c r="Z55" s="336">
        <v>43571</v>
      </c>
      <c r="AA55" s="337">
        <v>0.70833333333333337</v>
      </c>
      <c r="AB55" s="826" t="s">
        <v>120</v>
      </c>
      <c r="AC55" s="338" t="s">
        <v>977</v>
      </c>
      <c r="AD55" s="839"/>
      <c r="AE55" s="588"/>
      <c r="AF55" s="213"/>
      <c r="AG55" s="212"/>
      <c r="AH55" s="589"/>
      <c r="AI55" s="588"/>
      <c r="AJ55" s="213"/>
      <c r="AK55" s="212"/>
      <c r="AL55" s="590"/>
      <c r="AM55" s="496" t="s">
        <v>975</v>
      </c>
      <c r="AN55" s="529" t="s">
        <v>158</v>
      </c>
      <c r="AO55" s="517"/>
      <c r="AP55" s="21"/>
      <c r="AQ55" s="316" t="str">
        <f t="shared" si="121"/>
        <v/>
      </c>
      <c r="AR55" s="44" t="str">
        <f t="shared" si="122"/>
        <v/>
      </c>
      <c r="AS55" s="317" t="str">
        <f t="shared" si="123"/>
        <v/>
      </c>
      <c r="AT55" s="560" t="str">
        <f t="shared" si="124"/>
        <v/>
      </c>
      <c r="AU55" s="44" t="str">
        <f t="shared" si="125"/>
        <v/>
      </c>
      <c r="AV55" s="571" t="str">
        <f t="shared" si="126"/>
        <v/>
      </c>
      <c r="AW55" s="316" t="str">
        <f t="shared" si="127"/>
        <v/>
      </c>
      <c r="AX55" s="44" t="str">
        <f t="shared" si="128"/>
        <v/>
      </c>
      <c r="AY55" s="317" t="str">
        <f t="shared" si="129"/>
        <v/>
      </c>
      <c r="AZ55" s="8"/>
      <c r="BA55" s="57"/>
      <c r="BB55" s="57"/>
      <c r="BC55" s="57"/>
      <c r="BD55" s="57"/>
      <c r="BE55" s="400" t="str">
        <f t="shared" si="33"/>
        <v>Nu a fost afectat producator/consumator</v>
      </c>
      <c r="BF55" s="44" t="str">
        <f>IF(C55="X",IF(AN55="DA",IF(AND(BE55&gt;=5,AK55&lt;&gt;""),LEN(TRIM(V55))-LEN(SUBSTITUTE(V55,CHAR(44),""))+1,0),"-"),"")</f>
        <v>-</v>
      </c>
      <c r="BG55" s="317" t="str">
        <f t="shared" si="131"/>
        <v>-</v>
      </c>
      <c r="BH55" s="567" t="str">
        <f t="shared" si="36"/>
        <v>Nu a fost afectat producator/consumator</v>
      </c>
      <c r="BI55" s="44" t="str">
        <f t="shared" si="132"/>
        <v>-</v>
      </c>
      <c r="BJ55" s="571" t="str">
        <f t="shared" si="133"/>
        <v>-</v>
      </c>
      <c r="BK55" s="400" t="str">
        <f t="shared" si="134"/>
        <v>Nu a fost afectat producator/consumator</v>
      </c>
      <c r="BL55" s="44" t="str">
        <f t="shared" si="135"/>
        <v>-</v>
      </c>
      <c r="BM55" s="317" t="str">
        <f t="shared" si="136"/>
        <v>-</v>
      </c>
    </row>
    <row r="56" spans="1:67" ht="67.5" customHeight="1" thickBot="1" x14ac:dyDescent="0.3">
      <c r="A56" s="829"/>
      <c r="B56" s="827"/>
      <c r="C56" s="831"/>
      <c r="D56" s="833"/>
      <c r="E56" s="827"/>
      <c r="F56" s="827"/>
      <c r="G56" s="827"/>
      <c r="H56" s="842"/>
      <c r="I56" s="842"/>
      <c r="J56" s="827"/>
      <c r="K56" s="827"/>
      <c r="L56" s="827"/>
      <c r="M56" s="827"/>
      <c r="N56" s="827"/>
      <c r="O56" s="827"/>
      <c r="P56" s="827"/>
      <c r="Q56" s="827"/>
      <c r="R56" s="827"/>
      <c r="S56" s="827"/>
      <c r="T56" s="827"/>
      <c r="U56" s="827"/>
      <c r="V56" s="827"/>
      <c r="W56" s="827"/>
      <c r="X56" s="339">
        <v>43572</v>
      </c>
      <c r="Y56" s="340">
        <v>0.41666666666666669</v>
      </c>
      <c r="Z56" s="339">
        <v>43572</v>
      </c>
      <c r="AA56" s="340">
        <v>0.70833333333333337</v>
      </c>
      <c r="AB56" s="827"/>
      <c r="AC56" s="341" t="s">
        <v>977</v>
      </c>
      <c r="AD56" s="840"/>
      <c r="AE56" s="591"/>
      <c r="AF56" s="217"/>
      <c r="AG56" s="216"/>
      <c r="AH56" s="592"/>
      <c r="AI56" s="591"/>
      <c r="AJ56" s="217"/>
      <c r="AK56" s="216"/>
      <c r="AL56" s="593"/>
      <c r="AM56" s="497" t="s">
        <v>976</v>
      </c>
      <c r="AN56" s="530" t="s">
        <v>158</v>
      </c>
      <c r="AO56" s="518"/>
      <c r="AP56" s="21"/>
      <c r="AQ56" s="318" t="str">
        <f t="shared" ref="AQ56" si="146">IF(B56="X",IF(AN56="","Afectat sau NU?",IF(AN56="DA",IF(((AK56+AL56)-(AE56+AF56))*24&lt;-720,"Neinformat",((AK56+AL56)-(AE56+AF56))*24),"Nu a fost afectat producator/consumator")),"")</f>
        <v/>
      </c>
      <c r="AR56" s="56" t="str">
        <f t="shared" ref="AR56" si="147">IF(B56="X",IF(AN56="DA",IF(AQ56&lt;6,LEN(TRIM(V56))-LEN(SUBSTITUTE(V56,CHAR(44),""))+1,0),"-"),"")</f>
        <v/>
      </c>
      <c r="AS56" s="319" t="str">
        <f t="shared" ref="AS56" si="148">IF(B56="X",IF(AN56="DA",LEN(TRIM(V56))-LEN(SUBSTITUTE(V56,CHAR(44),""))+1,"-"),"")</f>
        <v/>
      </c>
      <c r="AT56" s="564" t="str">
        <f t="shared" ref="AT56" si="149">IF(B56="X",IF(AN56="","Afectat sau NU?",IF(AN56="DA",IF(((AI56+AJ56)-(AE56+AF56))*24&lt;-720,"Neinformat",((AI56+AJ56)-(AE56+AF56))*24),"Nu a fost afectat producator/consumator")),"")</f>
        <v/>
      </c>
      <c r="AU56" s="56" t="str">
        <f t="shared" ref="AU56" si="150">IF(B56="X",IF(AN56="DA",IF(AT56&lt;6,LEN(TRIM(U56))-LEN(SUBSTITUTE(U56,CHAR(44),""))+1,0),"-"),"")</f>
        <v/>
      </c>
      <c r="AV56" s="573" t="str">
        <f t="shared" ref="AV56" si="151">IF(B56="X",IF(AN56="DA",LEN(TRIM(U56))-LEN(SUBSTITUTE(U56,CHAR(44),""))+1,"-"),"")</f>
        <v/>
      </c>
      <c r="AW56" s="318" t="str">
        <f t="shared" ref="AW56" si="152">IF(B56="X",IF(AN56="","Afectat sau NU?",IF(AN56="DA",((AG56+AH56)-(AE56+AF56))*24,"Nu a fost afectat producator/consumator")),"")</f>
        <v/>
      </c>
      <c r="AX56" s="56" t="str">
        <f t="shared" ref="AX56" si="153">IF(B56="X",IF(AN56="DA",IF(AW56&gt;24,IF(AZ56="NU",0,LEN(TRIM(V56))-LEN(SUBSTITUTE(V56,CHAR(44),""))+1),0),"-"),"")</f>
        <v/>
      </c>
      <c r="AY56" s="319" t="str">
        <f t="shared" ref="AY56" si="154">IF(B56="X",IF(AN56="DA",IF(AW56&gt;24,LEN(TRIM(V56))-LEN(SUBSTITUTE(V56,CHAR(44),""))+1,0),"-"),"")</f>
        <v/>
      </c>
      <c r="AZ56" s="8"/>
      <c r="BA56" s="57"/>
      <c r="BB56" s="57"/>
      <c r="BC56" s="57"/>
      <c r="BD56" s="57"/>
      <c r="BE56" s="399" t="str">
        <f>IF(C55="X",IF(AN56="","Afectat sau NU?",IF(AN56="DA",IF(AK56="","Neinformat",NETWORKDAYS(AK56+AL56,AE56+AF56,$BR$2:$BR$14)-2),"Nu a fost afectat producator/consumator")),"")</f>
        <v>Nu a fost afectat producator/consumator</v>
      </c>
      <c r="BF56" s="121" t="str">
        <f>IF(C55="X",IF(AN56="DA",IF(AND(BE56&gt;=5,AK56&lt;&gt;""),LEN(TRIM(V56))-LEN(SUBSTITUTE(V56,CHAR(44),""))+1,0),"-"),"")</f>
        <v>-</v>
      </c>
      <c r="BG56" s="391" t="str">
        <f>IF(C55="X",IF(AN56="DA",LEN(TRIM(V56))-LEN(SUBSTITUTE(V56,CHAR(44),""))+1,"-"),"")</f>
        <v>-</v>
      </c>
      <c r="BH56" s="568" t="str">
        <f>IF(C55="X",IF(AN56="","Afectat sau NU?",IF(AN56="DA",IF(AI56="","Neinformat",NETWORKDAYS(AI56+AJ56,AE56+AF56,$BR$2:$BR$14)-2),"Nu a fost afectat producator/consumator")),"")</f>
        <v>Nu a fost afectat producator/consumator</v>
      </c>
      <c r="BI56" s="121" t="str">
        <f>IF(C55="X",IF(AN56="DA",IF(AND(BH56&gt;=5,AI56&lt;&gt;""),LEN(TRIM(U56))-LEN(SUBSTITUTE(U56,CHAR(44),""))+1,0),"-"),"")</f>
        <v>-</v>
      </c>
      <c r="BJ56" s="549" t="str">
        <f>IF(C55="X",IF(AN56="DA",LEN(TRIM(U56))-LEN(SUBSTITUTE(U56,CHAR(44),""))+1,"-"),"")</f>
        <v>-</v>
      </c>
      <c r="BK56" s="399" t="str">
        <f>IF(C55="X",IF(AN56="","Afectat sau NU?",IF(AN56="DA",((AG56+AH56)-(Z56+AA56))*24,"Nu a fost afectat producator/consumator")),"")</f>
        <v>Nu a fost afectat producator/consumator</v>
      </c>
      <c r="BL56" s="121" t="str">
        <f>IF(C55="X",IF(AN56&lt;&gt;"DA","-",IF(AND(AN56="DA",BK56&lt;=0),LEN(TRIM(V56))-LEN(SUBSTITUTE(V56,CHAR(44),""))+1+LEN(TRIM(U56))-LEN(SUBSTITUTE(U56,CHAR(44),""))+1,0)),"")</f>
        <v>-</v>
      </c>
      <c r="BM56" s="391" t="str">
        <f>IF(C55="X",IF(AN56="DA",LEN(TRIM(V56))-LEN(SUBSTITUTE(V56,CHAR(44),""))+1+LEN(TRIM(U56))-LEN(SUBSTITUTE(U56,CHAR(44),""))+1,"-"),"")</f>
        <v>-</v>
      </c>
    </row>
    <row r="57" spans="1:67" ht="77.25" thickBot="1" x14ac:dyDescent="0.3">
      <c r="A57" s="324">
        <f>A55+1</f>
        <v>40</v>
      </c>
      <c r="B57" s="331" t="s">
        <v>93</v>
      </c>
      <c r="C57" s="332" t="s">
        <v>4</v>
      </c>
      <c r="D57" s="333" t="s">
        <v>264</v>
      </c>
      <c r="E57" s="334">
        <v>158314</v>
      </c>
      <c r="F57" s="334" t="s">
        <v>187</v>
      </c>
      <c r="G57" s="334" t="s">
        <v>121</v>
      </c>
      <c r="H57" s="335">
        <v>228618.53</v>
      </c>
      <c r="I57" s="335">
        <v>484544.85</v>
      </c>
      <c r="J57" s="334">
        <v>228618.53</v>
      </c>
      <c r="K57" s="334">
        <v>484544.85</v>
      </c>
      <c r="L57" s="334" t="s">
        <v>188</v>
      </c>
      <c r="M57" s="334" t="s">
        <v>187</v>
      </c>
      <c r="N57" s="334" t="s">
        <v>93</v>
      </c>
      <c r="O57" s="334" t="s">
        <v>93</v>
      </c>
      <c r="P57" s="334" t="s">
        <v>93</v>
      </c>
      <c r="Q57" s="334" t="s">
        <v>93</v>
      </c>
      <c r="R57" s="334" t="s">
        <v>93</v>
      </c>
      <c r="S57" s="334" t="s">
        <v>93</v>
      </c>
      <c r="T57" s="334" t="s">
        <v>85</v>
      </c>
      <c r="U57" s="334" t="s">
        <v>1153</v>
      </c>
      <c r="V57" s="334" t="s">
        <v>119</v>
      </c>
      <c r="W57" s="334" t="s">
        <v>967</v>
      </c>
      <c r="X57" s="328"/>
      <c r="Y57" s="329"/>
      <c r="Z57" s="328"/>
      <c r="AA57" s="329"/>
      <c r="AB57" s="334" t="s">
        <v>120</v>
      </c>
      <c r="AC57" s="330" t="s">
        <v>261</v>
      </c>
      <c r="AD57" s="444" t="s">
        <v>970</v>
      </c>
      <c r="AE57" s="407"/>
      <c r="AF57" s="408"/>
      <c r="AG57" s="409"/>
      <c r="AH57" s="464"/>
      <c r="AI57" s="407"/>
      <c r="AJ57" s="408"/>
      <c r="AK57" s="409"/>
      <c r="AL57" s="480"/>
      <c r="AM57" s="498"/>
      <c r="AN57" s="531"/>
      <c r="AO57" s="519"/>
      <c r="AQ57" s="91" t="str">
        <f t="shared" si="121"/>
        <v/>
      </c>
      <c r="AR57" s="47" t="str">
        <f t="shared" si="122"/>
        <v/>
      </c>
      <c r="AS57" s="315" t="str">
        <f t="shared" si="123"/>
        <v/>
      </c>
      <c r="AT57" s="559" t="str">
        <f t="shared" si="124"/>
        <v/>
      </c>
      <c r="AU57" s="47" t="str">
        <f t="shared" si="125"/>
        <v/>
      </c>
      <c r="AV57" s="570" t="str">
        <f t="shared" si="126"/>
        <v/>
      </c>
      <c r="AW57" s="91" t="str">
        <f t="shared" si="127"/>
        <v/>
      </c>
      <c r="AX57" s="47" t="str">
        <f t="shared" si="128"/>
        <v/>
      </c>
      <c r="AY57" s="315" t="str">
        <f t="shared" si="129"/>
        <v/>
      </c>
      <c r="BE57" s="346" t="str">
        <f t="shared" si="33"/>
        <v>Afectat sau NU?</v>
      </c>
      <c r="BF57" s="9" t="str">
        <f t="shared" si="130"/>
        <v>-</v>
      </c>
      <c r="BG57" s="33" t="str">
        <f t="shared" si="131"/>
        <v>-</v>
      </c>
      <c r="BH57" s="565" t="str">
        <f t="shared" si="36"/>
        <v>Afectat sau NU?</v>
      </c>
      <c r="BI57" s="9" t="str">
        <f t="shared" si="132"/>
        <v>-</v>
      </c>
      <c r="BJ57" s="569" t="str">
        <f t="shared" si="133"/>
        <v>-</v>
      </c>
      <c r="BK57" s="346" t="str">
        <f t="shared" si="134"/>
        <v>Afectat sau NU?</v>
      </c>
      <c r="BL57" s="9" t="str">
        <f t="shared" si="135"/>
        <v>-</v>
      </c>
      <c r="BM57" s="33" t="str">
        <f t="shared" si="136"/>
        <v>-</v>
      </c>
    </row>
    <row r="58" spans="1:67" ht="77.25" thickBot="1" x14ac:dyDescent="0.3">
      <c r="A58" s="149">
        <f t="shared" ref="A58:A120" si="155">A57+1</f>
        <v>41</v>
      </c>
      <c r="B58" s="150" t="s">
        <v>93</v>
      </c>
      <c r="C58" s="151" t="s">
        <v>4</v>
      </c>
      <c r="D58" s="152" t="s">
        <v>264</v>
      </c>
      <c r="E58" s="153">
        <v>158314</v>
      </c>
      <c r="F58" s="153" t="s">
        <v>190</v>
      </c>
      <c r="G58" s="153" t="s">
        <v>121</v>
      </c>
      <c r="H58" s="128">
        <v>224757.02</v>
      </c>
      <c r="I58" s="128">
        <v>484415.36</v>
      </c>
      <c r="J58" s="153">
        <v>224757.02</v>
      </c>
      <c r="K58" s="153">
        <v>484415.36</v>
      </c>
      <c r="L58" s="153" t="s">
        <v>189</v>
      </c>
      <c r="M58" s="153" t="s">
        <v>265</v>
      </c>
      <c r="N58" s="153" t="s">
        <v>93</v>
      </c>
      <c r="O58" s="153" t="s">
        <v>93</v>
      </c>
      <c r="P58" s="153" t="s">
        <v>93</v>
      </c>
      <c r="Q58" s="153" t="s">
        <v>93</v>
      </c>
      <c r="R58" s="153" t="s">
        <v>93</v>
      </c>
      <c r="S58" s="153" t="s">
        <v>93</v>
      </c>
      <c r="T58" s="153" t="s">
        <v>85</v>
      </c>
      <c r="U58" s="153" t="s">
        <v>1153</v>
      </c>
      <c r="V58" s="153" t="s">
        <v>119</v>
      </c>
      <c r="W58" s="153" t="s">
        <v>967</v>
      </c>
      <c r="X58" s="212"/>
      <c r="Y58" s="213"/>
      <c r="Z58" s="212"/>
      <c r="AA58" s="213"/>
      <c r="AB58" s="153" t="s">
        <v>120</v>
      </c>
      <c r="AC58" s="224" t="s">
        <v>261</v>
      </c>
      <c r="AD58" s="125" t="s">
        <v>970</v>
      </c>
      <c r="AE58" s="410"/>
      <c r="AF58" s="243"/>
      <c r="AG58" s="242"/>
      <c r="AH58" s="465"/>
      <c r="AI58" s="410"/>
      <c r="AJ58" s="243"/>
      <c r="AK58" s="242"/>
      <c r="AL58" s="481"/>
      <c r="AM58" s="499"/>
      <c r="AN58" s="532"/>
      <c r="AO58" s="517"/>
      <c r="AQ58" s="91" t="str">
        <f t="shared" ref="AQ58:AQ121" si="156">IF(B58="X",IF(AN58="","Afectat sau NU?",IF(AN58="DA",IF(((AK58+AL58)-(AE58+AF58))*24&lt;-720,"Neinformat",((AK58+AL58)-(AE58+AF58))*24),"Nu a fost afectat producator/consumator")),"")</f>
        <v/>
      </c>
      <c r="AR58" s="47" t="str">
        <f t="shared" ref="AR58:AR121" si="157">IF(B58="X",IF(AN58="DA",IF(AQ58&lt;6,LEN(TRIM(V58))-LEN(SUBSTITUTE(V58,CHAR(44),""))+1,0),"-"),"")</f>
        <v/>
      </c>
      <c r="AS58" s="315" t="str">
        <f t="shared" ref="AS58:AS121" si="158">IF(B58="X",IF(AN58="DA",LEN(TRIM(V58))-LEN(SUBSTITUTE(V58,CHAR(44),""))+1,"-"),"")</f>
        <v/>
      </c>
      <c r="AT58" s="559" t="str">
        <f t="shared" ref="AT58:AT121" si="159">IF(B58="X",IF(AN58="","Afectat sau NU?",IF(AN58="DA",IF(((AI58+AJ58)-(AE58+AF58))*24&lt;-720,"Neinformat",((AI58+AJ58)-(AE58+AF58))*24),"Nu a fost afectat producator/consumator")),"")</f>
        <v/>
      </c>
      <c r="AU58" s="47" t="str">
        <f t="shared" ref="AU58:AU121" si="160">IF(B58="X",IF(AN58="DA",IF(AT58&lt;6,LEN(TRIM(U58))-LEN(SUBSTITUTE(U58,CHAR(44),""))+1,0),"-"),"")</f>
        <v/>
      </c>
      <c r="AV58" s="570" t="str">
        <f t="shared" ref="AV58:AV121" si="161">IF(B58="X",IF(AN58="DA",LEN(TRIM(U58))-LEN(SUBSTITUTE(U58,CHAR(44),""))+1,"-"),"")</f>
        <v/>
      </c>
      <c r="AW58" s="91" t="str">
        <f t="shared" ref="AW58:AW121" si="162">IF(B58="X",IF(AN58="","Afectat sau NU?",IF(AN58="DA",((AG58+AH58)-(AE58+AF58))*24,"Nu a fost afectat producator/consumator")),"")</f>
        <v/>
      </c>
      <c r="AX58" s="47" t="str">
        <f t="shared" ref="AX58:AX121" si="163">IF(B58="X",IF(AN58="DA",IF(AW58&gt;24,IF(AZ58="NU",0,LEN(TRIM(V58))-LEN(SUBSTITUTE(V58,CHAR(44),""))+1),0),"-"),"")</f>
        <v/>
      </c>
      <c r="AY58" s="315" t="str">
        <f t="shared" ref="AY58:AY121" si="164">IF(B58="X",IF(AN58="DA",IF(AW58&gt;24,LEN(TRIM(V58))-LEN(SUBSTITUTE(V58,CHAR(44),""))+1,0),"-"),"")</f>
        <v/>
      </c>
      <c r="BE58" s="400" t="str">
        <f t="shared" si="33"/>
        <v>Afectat sau NU?</v>
      </c>
      <c r="BF58" s="44" t="str">
        <f t="shared" si="130"/>
        <v>-</v>
      </c>
      <c r="BG58" s="317" t="str">
        <f t="shared" si="131"/>
        <v>-</v>
      </c>
      <c r="BH58" s="567" t="str">
        <f t="shared" si="36"/>
        <v>Afectat sau NU?</v>
      </c>
      <c r="BI58" s="44" t="str">
        <f t="shared" si="132"/>
        <v>-</v>
      </c>
      <c r="BJ58" s="571" t="str">
        <f t="shared" si="133"/>
        <v>-</v>
      </c>
      <c r="BK58" s="400" t="str">
        <f t="shared" si="134"/>
        <v>Afectat sau NU?</v>
      </c>
      <c r="BL58" s="44" t="str">
        <f t="shared" si="135"/>
        <v>-</v>
      </c>
      <c r="BM58" s="317" t="str">
        <f t="shared" si="136"/>
        <v>-</v>
      </c>
    </row>
    <row r="59" spans="1:67" ht="77.25" thickBot="1" x14ac:dyDescent="0.3">
      <c r="A59" s="149">
        <f t="shared" si="155"/>
        <v>42</v>
      </c>
      <c r="B59" s="150" t="s">
        <v>93</v>
      </c>
      <c r="C59" s="151" t="s">
        <v>4</v>
      </c>
      <c r="D59" s="152" t="s">
        <v>264</v>
      </c>
      <c r="E59" s="153">
        <v>158396</v>
      </c>
      <c r="F59" s="153" t="s">
        <v>266</v>
      </c>
      <c r="G59" s="153" t="s">
        <v>121</v>
      </c>
      <c r="H59" s="128">
        <v>219348.36</v>
      </c>
      <c r="I59" s="128">
        <v>482046.97</v>
      </c>
      <c r="J59" s="153">
        <v>219348.36</v>
      </c>
      <c r="K59" s="153">
        <v>482046.97</v>
      </c>
      <c r="L59" s="153" t="s">
        <v>267</v>
      </c>
      <c r="M59" s="153" t="s">
        <v>266</v>
      </c>
      <c r="N59" s="153" t="s">
        <v>93</v>
      </c>
      <c r="O59" s="153" t="s">
        <v>93</v>
      </c>
      <c r="P59" s="153" t="s">
        <v>93</v>
      </c>
      <c r="Q59" s="153" t="s">
        <v>93</v>
      </c>
      <c r="R59" s="153" t="s">
        <v>93</v>
      </c>
      <c r="S59" s="153" t="s">
        <v>93</v>
      </c>
      <c r="T59" s="153" t="s">
        <v>85</v>
      </c>
      <c r="U59" s="153" t="s">
        <v>1153</v>
      </c>
      <c r="V59" s="153" t="s">
        <v>119</v>
      </c>
      <c r="W59" s="153" t="s">
        <v>967</v>
      </c>
      <c r="X59" s="212"/>
      <c r="Y59" s="213"/>
      <c r="Z59" s="212"/>
      <c r="AA59" s="213"/>
      <c r="AB59" s="153" t="s">
        <v>120</v>
      </c>
      <c r="AC59" s="224" t="s">
        <v>261</v>
      </c>
      <c r="AD59" s="125" t="s">
        <v>970</v>
      </c>
      <c r="AE59" s="410"/>
      <c r="AF59" s="243"/>
      <c r="AG59" s="242"/>
      <c r="AH59" s="465"/>
      <c r="AI59" s="410"/>
      <c r="AJ59" s="243"/>
      <c r="AK59" s="242"/>
      <c r="AL59" s="481"/>
      <c r="AM59" s="499"/>
      <c r="AN59" s="532"/>
      <c r="AO59" s="517"/>
      <c r="AQ59" s="91" t="str">
        <f t="shared" si="156"/>
        <v/>
      </c>
      <c r="AR59" s="47" t="str">
        <f t="shared" si="157"/>
        <v/>
      </c>
      <c r="AS59" s="315" t="str">
        <f t="shared" si="158"/>
        <v/>
      </c>
      <c r="AT59" s="559" t="str">
        <f t="shared" si="159"/>
        <v/>
      </c>
      <c r="AU59" s="47" t="str">
        <f t="shared" si="160"/>
        <v/>
      </c>
      <c r="AV59" s="570" t="str">
        <f t="shared" si="161"/>
        <v/>
      </c>
      <c r="AW59" s="91" t="str">
        <f t="shared" si="162"/>
        <v/>
      </c>
      <c r="AX59" s="47" t="str">
        <f t="shared" si="163"/>
        <v/>
      </c>
      <c r="AY59" s="315" t="str">
        <f t="shared" si="164"/>
        <v/>
      </c>
      <c r="BE59" s="400" t="str">
        <f t="shared" si="33"/>
        <v>Afectat sau NU?</v>
      </c>
      <c r="BF59" s="44" t="str">
        <f t="shared" si="130"/>
        <v>-</v>
      </c>
      <c r="BG59" s="317" t="str">
        <f t="shared" si="131"/>
        <v>-</v>
      </c>
      <c r="BH59" s="567" t="str">
        <f t="shared" si="36"/>
        <v>Afectat sau NU?</v>
      </c>
      <c r="BI59" s="44" t="str">
        <f t="shared" si="132"/>
        <v>-</v>
      </c>
      <c r="BJ59" s="571" t="str">
        <f t="shared" si="133"/>
        <v>-</v>
      </c>
      <c r="BK59" s="400" t="str">
        <f t="shared" si="134"/>
        <v>Afectat sau NU?</v>
      </c>
      <c r="BL59" s="44" t="str">
        <f t="shared" si="135"/>
        <v>-</v>
      </c>
      <c r="BM59" s="317" t="str">
        <f t="shared" si="136"/>
        <v>-</v>
      </c>
    </row>
    <row r="60" spans="1:67" ht="76.5" x14ac:dyDescent="0.25">
      <c r="A60" s="149">
        <f t="shared" si="155"/>
        <v>43</v>
      </c>
      <c r="B60" s="150" t="s">
        <v>93</v>
      </c>
      <c r="C60" s="151" t="s">
        <v>4</v>
      </c>
      <c r="D60" s="152" t="s">
        <v>264</v>
      </c>
      <c r="E60" s="153">
        <v>159516</v>
      </c>
      <c r="F60" s="153" t="s">
        <v>268</v>
      </c>
      <c r="G60" s="153" t="s">
        <v>121</v>
      </c>
      <c r="H60" s="128">
        <v>219649.42</v>
      </c>
      <c r="I60" s="128">
        <v>478583.35</v>
      </c>
      <c r="J60" s="153">
        <v>219649.42</v>
      </c>
      <c r="K60" s="153">
        <v>478583.35</v>
      </c>
      <c r="L60" s="153" t="s">
        <v>269</v>
      </c>
      <c r="M60" s="153" t="s">
        <v>268</v>
      </c>
      <c r="N60" s="153" t="s">
        <v>93</v>
      </c>
      <c r="O60" s="153" t="s">
        <v>93</v>
      </c>
      <c r="P60" s="153" t="s">
        <v>93</v>
      </c>
      <c r="Q60" s="153" t="s">
        <v>93</v>
      </c>
      <c r="R60" s="153" t="s">
        <v>93</v>
      </c>
      <c r="S60" s="153" t="s">
        <v>93</v>
      </c>
      <c r="T60" s="153" t="s">
        <v>85</v>
      </c>
      <c r="U60" s="153" t="s">
        <v>1153</v>
      </c>
      <c r="V60" s="153" t="s">
        <v>119</v>
      </c>
      <c r="W60" s="153" t="s">
        <v>967</v>
      </c>
      <c r="X60" s="212"/>
      <c r="Y60" s="213"/>
      <c r="Z60" s="212"/>
      <c r="AA60" s="213"/>
      <c r="AB60" s="153" t="s">
        <v>120</v>
      </c>
      <c r="AC60" s="224" t="s">
        <v>261</v>
      </c>
      <c r="AD60" s="125" t="s">
        <v>970</v>
      </c>
      <c r="AE60" s="410"/>
      <c r="AF60" s="243"/>
      <c r="AG60" s="242"/>
      <c r="AH60" s="465"/>
      <c r="AI60" s="410"/>
      <c r="AJ60" s="243"/>
      <c r="AK60" s="242"/>
      <c r="AL60" s="481"/>
      <c r="AM60" s="499"/>
      <c r="AN60" s="532"/>
      <c r="AO60" s="517"/>
      <c r="AQ60" s="91" t="str">
        <f t="shared" si="156"/>
        <v/>
      </c>
      <c r="AR60" s="47" t="str">
        <f t="shared" si="157"/>
        <v/>
      </c>
      <c r="AS60" s="315" t="str">
        <f t="shared" si="158"/>
        <v/>
      </c>
      <c r="AT60" s="559" t="str">
        <f t="shared" si="159"/>
        <v/>
      </c>
      <c r="AU60" s="47" t="str">
        <f t="shared" si="160"/>
        <v/>
      </c>
      <c r="AV60" s="570" t="str">
        <f t="shared" si="161"/>
        <v/>
      </c>
      <c r="AW60" s="91" t="str">
        <f t="shared" si="162"/>
        <v/>
      </c>
      <c r="AX60" s="47" t="str">
        <f t="shared" si="163"/>
        <v/>
      </c>
      <c r="AY60" s="315" t="str">
        <f t="shared" si="164"/>
        <v/>
      </c>
      <c r="BE60" s="400" t="str">
        <f t="shared" si="33"/>
        <v>Afectat sau NU?</v>
      </c>
      <c r="BF60" s="44" t="str">
        <f t="shared" si="130"/>
        <v>-</v>
      </c>
      <c r="BG60" s="317" t="str">
        <f t="shared" si="131"/>
        <v>-</v>
      </c>
      <c r="BH60" s="567" t="str">
        <f t="shared" si="36"/>
        <v>Afectat sau NU?</v>
      </c>
      <c r="BI60" s="44" t="str">
        <f t="shared" si="132"/>
        <v>-</v>
      </c>
      <c r="BJ60" s="571" t="str">
        <f t="shared" si="133"/>
        <v>-</v>
      </c>
      <c r="BK60" s="400" t="str">
        <f t="shared" si="134"/>
        <v>Afectat sau NU?</v>
      </c>
      <c r="BL60" s="44" t="str">
        <f t="shared" si="135"/>
        <v>-</v>
      </c>
      <c r="BM60" s="317" t="str">
        <f t="shared" si="136"/>
        <v>-</v>
      </c>
    </row>
    <row r="61" spans="1:67" ht="141" thickBot="1" x14ac:dyDescent="0.3">
      <c r="A61" s="144">
        <f t="shared" si="155"/>
        <v>44</v>
      </c>
      <c r="B61" s="633" t="s">
        <v>93</v>
      </c>
      <c r="C61" s="146" t="s">
        <v>4</v>
      </c>
      <c r="D61" s="154" t="s">
        <v>264</v>
      </c>
      <c r="E61" s="145">
        <v>157861</v>
      </c>
      <c r="F61" s="145" t="s">
        <v>270</v>
      </c>
      <c r="G61" s="145" t="s">
        <v>121</v>
      </c>
      <c r="H61" s="131">
        <v>214047.26</v>
      </c>
      <c r="I61" s="131">
        <v>479657.04</v>
      </c>
      <c r="J61" s="145">
        <v>214047.26</v>
      </c>
      <c r="K61" s="145">
        <v>479657.04</v>
      </c>
      <c r="L61" s="145" t="s">
        <v>271</v>
      </c>
      <c r="M61" s="145" t="s">
        <v>272</v>
      </c>
      <c r="N61" s="145" t="s">
        <v>93</v>
      </c>
      <c r="O61" s="145" t="s">
        <v>93</v>
      </c>
      <c r="P61" s="145" t="s">
        <v>93</v>
      </c>
      <c r="Q61" s="145" t="s">
        <v>93</v>
      </c>
      <c r="R61" s="145" t="s">
        <v>93</v>
      </c>
      <c r="S61" s="145" t="s">
        <v>93</v>
      </c>
      <c r="T61" s="145" t="s">
        <v>85</v>
      </c>
      <c r="U61" s="145" t="s">
        <v>1154</v>
      </c>
      <c r="V61" s="145" t="s">
        <v>86</v>
      </c>
      <c r="W61" s="145" t="s">
        <v>967</v>
      </c>
      <c r="X61" s="221"/>
      <c r="Y61" s="222"/>
      <c r="Z61" s="221"/>
      <c r="AA61" s="222"/>
      <c r="AB61" s="145" t="s">
        <v>120</v>
      </c>
      <c r="AC61" s="223" t="s">
        <v>261</v>
      </c>
      <c r="AD61" s="208" t="s">
        <v>970</v>
      </c>
      <c r="AE61" s="411"/>
      <c r="AF61" s="412"/>
      <c r="AG61" s="413"/>
      <c r="AH61" s="466"/>
      <c r="AI61" s="411"/>
      <c r="AJ61" s="412"/>
      <c r="AK61" s="413"/>
      <c r="AL61" s="482"/>
      <c r="AM61" s="500"/>
      <c r="AN61" s="533"/>
      <c r="AO61" s="518"/>
      <c r="AQ61" s="425" t="str">
        <f t="shared" si="156"/>
        <v/>
      </c>
      <c r="AR61" s="18" t="str">
        <f t="shared" si="157"/>
        <v/>
      </c>
      <c r="AS61" s="20" t="str">
        <f t="shared" si="158"/>
        <v/>
      </c>
      <c r="AT61" s="558" t="str">
        <f t="shared" si="159"/>
        <v/>
      </c>
      <c r="AU61" s="18" t="str">
        <f t="shared" si="160"/>
        <v/>
      </c>
      <c r="AV61" s="19" t="str">
        <f t="shared" si="161"/>
        <v/>
      </c>
      <c r="AW61" s="425" t="str">
        <f t="shared" si="162"/>
        <v/>
      </c>
      <c r="AX61" s="18" t="str">
        <f t="shared" si="163"/>
        <v/>
      </c>
      <c r="AY61" s="20" t="str">
        <f t="shared" si="164"/>
        <v/>
      </c>
      <c r="BE61" s="344" t="str">
        <f t="shared" si="33"/>
        <v>Afectat sau NU?</v>
      </c>
      <c r="BF61" s="18" t="str">
        <f t="shared" si="130"/>
        <v>-</v>
      </c>
      <c r="BG61" s="20" t="str">
        <f t="shared" si="131"/>
        <v>-</v>
      </c>
      <c r="BH61" s="548" t="str">
        <f t="shared" si="36"/>
        <v>Afectat sau NU?</v>
      </c>
      <c r="BI61" s="18" t="str">
        <f t="shared" si="132"/>
        <v>-</v>
      </c>
      <c r="BJ61" s="19" t="str">
        <f t="shared" si="133"/>
        <v>-</v>
      </c>
      <c r="BK61" s="344" t="str">
        <f t="shared" si="134"/>
        <v>Afectat sau NU?</v>
      </c>
      <c r="BL61" s="18" t="str">
        <f t="shared" si="135"/>
        <v>-</v>
      </c>
      <c r="BM61" s="20" t="str">
        <f t="shared" si="136"/>
        <v>-</v>
      </c>
    </row>
    <row r="62" spans="1:67" ht="51" x14ac:dyDescent="0.25">
      <c r="A62" s="139">
        <f t="shared" si="155"/>
        <v>45</v>
      </c>
      <c r="B62" s="634" t="s">
        <v>93</v>
      </c>
      <c r="C62" s="155" t="s">
        <v>4</v>
      </c>
      <c r="D62" s="156" t="s">
        <v>273</v>
      </c>
      <c r="E62" s="155">
        <v>80506</v>
      </c>
      <c r="F62" s="155" t="s">
        <v>274</v>
      </c>
      <c r="G62" s="155" t="s">
        <v>275</v>
      </c>
      <c r="H62" s="157">
        <v>394216.24</v>
      </c>
      <c r="I62" s="157">
        <v>369063.53</v>
      </c>
      <c r="J62" s="155">
        <v>443476.28</v>
      </c>
      <c r="K62" s="155">
        <v>353552.9</v>
      </c>
      <c r="L62" s="155" t="s">
        <v>93</v>
      </c>
      <c r="M62" s="155" t="s">
        <v>93</v>
      </c>
      <c r="N62" s="155" t="s">
        <v>93</v>
      </c>
      <c r="O62" s="155" t="s">
        <v>93</v>
      </c>
      <c r="P62" s="155" t="s">
        <v>276</v>
      </c>
      <c r="Q62" s="155" t="s">
        <v>277</v>
      </c>
      <c r="R62" s="155" t="s">
        <v>93</v>
      </c>
      <c r="S62" s="155" t="s">
        <v>93</v>
      </c>
      <c r="T62" s="155" t="s">
        <v>124</v>
      </c>
      <c r="U62" s="155" t="s">
        <v>115</v>
      </c>
      <c r="V62" s="155" t="s">
        <v>115</v>
      </c>
      <c r="W62" s="155" t="s">
        <v>1120</v>
      </c>
      <c r="X62" s="214"/>
      <c r="Y62" s="215"/>
      <c r="Z62" s="214"/>
      <c r="AA62" s="215"/>
      <c r="AB62" s="155" t="s">
        <v>107</v>
      </c>
      <c r="AC62" s="155" t="s">
        <v>261</v>
      </c>
      <c r="AD62" s="124" t="s">
        <v>970</v>
      </c>
      <c r="AE62" s="630"/>
      <c r="AF62" s="408"/>
      <c r="AG62" s="409"/>
      <c r="AH62" s="464"/>
      <c r="AI62" s="407"/>
      <c r="AJ62" s="408"/>
      <c r="AK62" s="409"/>
      <c r="AL62" s="480"/>
      <c r="AM62" s="498"/>
      <c r="AN62" s="531"/>
      <c r="AO62" s="519"/>
      <c r="AQ62" s="91" t="str">
        <f t="shared" si="156"/>
        <v/>
      </c>
      <c r="AR62" s="47" t="str">
        <f t="shared" si="157"/>
        <v/>
      </c>
      <c r="AS62" s="315" t="str">
        <f t="shared" si="158"/>
        <v/>
      </c>
      <c r="AT62" s="559" t="str">
        <f t="shared" si="159"/>
        <v/>
      </c>
      <c r="AU62" s="47" t="str">
        <f t="shared" si="160"/>
        <v/>
      </c>
      <c r="AV62" s="570" t="str">
        <f t="shared" si="161"/>
        <v/>
      </c>
      <c r="AW62" s="91" t="str">
        <f t="shared" si="162"/>
        <v/>
      </c>
      <c r="AX62" s="47" t="str">
        <f t="shared" si="163"/>
        <v/>
      </c>
      <c r="AY62" s="315" t="str">
        <f t="shared" si="164"/>
        <v/>
      </c>
      <c r="BE62" s="345" t="str">
        <f t="shared" si="33"/>
        <v>Afectat sau NU?</v>
      </c>
      <c r="BF62" s="47" t="str">
        <f t="shared" si="130"/>
        <v>-</v>
      </c>
      <c r="BG62" s="315" t="str">
        <f t="shared" si="131"/>
        <v>-</v>
      </c>
      <c r="BH62" s="566" t="str">
        <f t="shared" si="36"/>
        <v>Afectat sau NU?</v>
      </c>
      <c r="BI62" s="47" t="str">
        <f t="shared" si="132"/>
        <v>-</v>
      </c>
      <c r="BJ62" s="570" t="str">
        <f t="shared" si="133"/>
        <v>-</v>
      </c>
      <c r="BK62" s="345" t="str">
        <f t="shared" si="134"/>
        <v>Afectat sau NU?</v>
      </c>
      <c r="BL62" s="47" t="str">
        <f t="shared" si="135"/>
        <v>-</v>
      </c>
      <c r="BM62" s="315" t="str">
        <f t="shared" si="136"/>
        <v>-</v>
      </c>
    </row>
    <row r="63" spans="1:67" ht="51" x14ac:dyDescent="0.25">
      <c r="A63" s="149">
        <f t="shared" si="155"/>
        <v>46</v>
      </c>
      <c r="B63" s="158" t="s">
        <v>93</v>
      </c>
      <c r="C63" s="159" t="s">
        <v>4</v>
      </c>
      <c r="D63" s="160" t="s">
        <v>273</v>
      </c>
      <c r="E63" s="159">
        <v>80515</v>
      </c>
      <c r="F63" s="159" t="s">
        <v>274</v>
      </c>
      <c r="G63" s="159" t="s">
        <v>275</v>
      </c>
      <c r="H63" s="161">
        <v>394216.24</v>
      </c>
      <c r="I63" s="161">
        <v>369063.53</v>
      </c>
      <c r="J63" s="159">
        <v>443476.28</v>
      </c>
      <c r="K63" s="159">
        <v>353552.9</v>
      </c>
      <c r="L63" s="159" t="s">
        <v>93</v>
      </c>
      <c r="M63" s="159" t="s">
        <v>93</v>
      </c>
      <c r="N63" s="159" t="s">
        <v>93</v>
      </c>
      <c r="O63" s="159" t="s">
        <v>93</v>
      </c>
      <c r="P63" s="159" t="s">
        <v>278</v>
      </c>
      <c r="Q63" s="159" t="s">
        <v>279</v>
      </c>
      <c r="R63" s="159" t="s">
        <v>93</v>
      </c>
      <c r="S63" s="159" t="s">
        <v>93</v>
      </c>
      <c r="T63" s="159" t="s">
        <v>124</v>
      </c>
      <c r="U63" s="159" t="s">
        <v>240</v>
      </c>
      <c r="V63" s="159" t="s">
        <v>240</v>
      </c>
      <c r="W63" s="159" t="s">
        <v>1120</v>
      </c>
      <c r="X63" s="212"/>
      <c r="Y63" s="213"/>
      <c r="Z63" s="212"/>
      <c r="AA63" s="213"/>
      <c r="AB63" s="159" t="s">
        <v>107</v>
      </c>
      <c r="AC63" s="159" t="s">
        <v>261</v>
      </c>
      <c r="AD63" s="125" t="s">
        <v>970</v>
      </c>
      <c r="AE63" s="631"/>
      <c r="AF63" s="243"/>
      <c r="AG63" s="242"/>
      <c r="AH63" s="465"/>
      <c r="AI63" s="410"/>
      <c r="AJ63" s="243"/>
      <c r="AK63" s="242"/>
      <c r="AL63" s="481"/>
      <c r="AM63" s="499"/>
      <c r="AN63" s="532"/>
      <c r="AO63" s="517"/>
      <c r="AQ63" s="316" t="str">
        <f t="shared" si="156"/>
        <v/>
      </c>
      <c r="AR63" s="44" t="str">
        <f t="shared" si="157"/>
        <v/>
      </c>
      <c r="AS63" s="317" t="str">
        <f t="shared" si="158"/>
        <v/>
      </c>
      <c r="AT63" s="560" t="str">
        <f t="shared" si="159"/>
        <v/>
      </c>
      <c r="AU63" s="44" t="str">
        <f t="shared" si="160"/>
        <v/>
      </c>
      <c r="AV63" s="571" t="str">
        <f t="shared" si="161"/>
        <v/>
      </c>
      <c r="AW63" s="316" t="str">
        <f t="shared" si="162"/>
        <v/>
      </c>
      <c r="AX63" s="44" t="str">
        <f t="shared" si="163"/>
        <v/>
      </c>
      <c r="AY63" s="317" t="str">
        <f t="shared" si="164"/>
        <v/>
      </c>
      <c r="BE63" s="400" t="str">
        <f t="shared" si="33"/>
        <v>Afectat sau NU?</v>
      </c>
      <c r="BF63" s="44" t="str">
        <f t="shared" si="130"/>
        <v>-</v>
      </c>
      <c r="BG63" s="317" t="str">
        <f t="shared" si="131"/>
        <v>-</v>
      </c>
      <c r="BH63" s="567" t="str">
        <f t="shared" si="36"/>
        <v>Afectat sau NU?</v>
      </c>
      <c r="BI63" s="44" t="str">
        <f t="shared" si="132"/>
        <v>-</v>
      </c>
      <c r="BJ63" s="571" t="str">
        <f t="shared" si="133"/>
        <v>-</v>
      </c>
      <c r="BK63" s="400" t="str">
        <f t="shared" si="134"/>
        <v>Afectat sau NU?</v>
      </c>
      <c r="BL63" s="44" t="str">
        <f t="shared" si="135"/>
        <v>-</v>
      </c>
      <c r="BM63" s="317" t="str">
        <f t="shared" si="136"/>
        <v>-</v>
      </c>
    </row>
    <row r="64" spans="1:67" ht="51" x14ac:dyDescent="0.25">
      <c r="A64" s="149">
        <f t="shared" si="155"/>
        <v>47</v>
      </c>
      <c r="B64" s="158" t="s">
        <v>93</v>
      </c>
      <c r="C64" s="159" t="s">
        <v>4</v>
      </c>
      <c r="D64" s="160" t="s">
        <v>273</v>
      </c>
      <c r="E64" s="159">
        <v>80757</v>
      </c>
      <c r="F64" s="159" t="s">
        <v>274</v>
      </c>
      <c r="G64" s="159" t="s">
        <v>275</v>
      </c>
      <c r="H64" s="161">
        <v>394216.24</v>
      </c>
      <c r="I64" s="161">
        <v>369063.53</v>
      </c>
      <c r="J64" s="159">
        <v>443476.28</v>
      </c>
      <c r="K64" s="159">
        <v>353552.9</v>
      </c>
      <c r="L64" s="159" t="s">
        <v>93</v>
      </c>
      <c r="M64" s="159" t="s">
        <v>93</v>
      </c>
      <c r="N64" s="159" t="s">
        <v>93</v>
      </c>
      <c r="O64" s="159" t="s">
        <v>93</v>
      </c>
      <c r="P64" s="159" t="s">
        <v>280</v>
      </c>
      <c r="Q64" s="159" t="s">
        <v>281</v>
      </c>
      <c r="R64" s="159" t="s">
        <v>93</v>
      </c>
      <c r="S64" s="159" t="s">
        <v>93</v>
      </c>
      <c r="T64" s="159" t="s">
        <v>124</v>
      </c>
      <c r="U64" s="159" t="s">
        <v>240</v>
      </c>
      <c r="V64" s="159" t="s">
        <v>240</v>
      </c>
      <c r="W64" s="159" t="s">
        <v>1120</v>
      </c>
      <c r="X64" s="212"/>
      <c r="Y64" s="213"/>
      <c r="Z64" s="212"/>
      <c r="AA64" s="213"/>
      <c r="AB64" s="159" t="s">
        <v>107</v>
      </c>
      <c r="AC64" s="159" t="s">
        <v>261</v>
      </c>
      <c r="AD64" s="125" t="s">
        <v>970</v>
      </c>
      <c r="AE64" s="631"/>
      <c r="AF64" s="243"/>
      <c r="AG64" s="242"/>
      <c r="AH64" s="465"/>
      <c r="AI64" s="410"/>
      <c r="AJ64" s="243"/>
      <c r="AK64" s="242"/>
      <c r="AL64" s="481"/>
      <c r="AM64" s="499"/>
      <c r="AN64" s="532"/>
      <c r="AO64" s="517"/>
      <c r="AQ64" s="316" t="str">
        <f t="shared" si="156"/>
        <v/>
      </c>
      <c r="AR64" s="44" t="str">
        <f t="shared" si="157"/>
        <v/>
      </c>
      <c r="AS64" s="317" t="str">
        <f t="shared" si="158"/>
        <v/>
      </c>
      <c r="AT64" s="560" t="str">
        <f t="shared" si="159"/>
        <v/>
      </c>
      <c r="AU64" s="44" t="str">
        <f t="shared" si="160"/>
        <v/>
      </c>
      <c r="AV64" s="571" t="str">
        <f t="shared" si="161"/>
        <v/>
      </c>
      <c r="AW64" s="316" t="str">
        <f t="shared" si="162"/>
        <v/>
      </c>
      <c r="AX64" s="44" t="str">
        <f t="shared" si="163"/>
        <v/>
      </c>
      <c r="AY64" s="317" t="str">
        <f t="shared" si="164"/>
        <v/>
      </c>
      <c r="BE64" s="400" t="str">
        <f t="shared" si="33"/>
        <v>Afectat sau NU?</v>
      </c>
      <c r="BF64" s="44" t="str">
        <f t="shared" si="130"/>
        <v>-</v>
      </c>
      <c r="BG64" s="317" t="str">
        <f t="shared" si="131"/>
        <v>-</v>
      </c>
      <c r="BH64" s="567" t="str">
        <f t="shared" si="36"/>
        <v>Afectat sau NU?</v>
      </c>
      <c r="BI64" s="44" t="str">
        <f t="shared" si="132"/>
        <v>-</v>
      </c>
      <c r="BJ64" s="571" t="str">
        <f t="shared" si="133"/>
        <v>-</v>
      </c>
      <c r="BK64" s="400" t="str">
        <f t="shared" si="134"/>
        <v>Afectat sau NU?</v>
      </c>
      <c r="BL64" s="44" t="str">
        <f t="shared" si="135"/>
        <v>-</v>
      </c>
      <c r="BM64" s="317" t="str">
        <f t="shared" si="136"/>
        <v>-</v>
      </c>
    </row>
    <row r="65" spans="1:65" ht="51" x14ac:dyDescent="0.25">
      <c r="A65" s="149">
        <f t="shared" si="155"/>
        <v>48</v>
      </c>
      <c r="B65" s="158" t="s">
        <v>93</v>
      </c>
      <c r="C65" s="159" t="s">
        <v>4</v>
      </c>
      <c r="D65" s="160" t="s">
        <v>273</v>
      </c>
      <c r="E65" s="159" t="s">
        <v>282</v>
      </c>
      <c r="F65" s="159" t="s">
        <v>283</v>
      </c>
      <c r="G65" s="159" t="s">
        <v>284</v>
      </c>
      <c r="H65" s="161">
        <v>394216.24</v>
      </c>
      <c r="I65" s="161">
        <v>369063.53</v>
      </c>
      <c r="J65" s="159">
        <v>443476.28</v>
      </c>
      <c r="K65" s="159">
        <v>353552.9</v>
      </c>
      <c r="L65" s="159" t="s">
        <v>93</v>
      </c>
      <c r="M65" s="159" t="s">
        <v>93</v>
      </c>
      <c r="N65" s="159" t="s">
        <v>93</v>
      </c>
      <c r="O65" s="159" t="s">
        <v>93</v>
      </c>
      <c r="P65" s="159" t="s">
        <v>285</v>
      </c>
      <c r="Q65" s="159" t="s">
        <v>286</v>
      </c>
      <c r="R65" s="159" t="s">
        <v>93</v>
      </c>
      <c r="S65" s="159" t="s">
        <v>93</v>
      </c>
      <c r="T65" s="159" t="s">
        <v>124</v>
      </c>
      <c r="U65" s="159" t="s">
        <v>240</v>
      </c>
      <c r="V65" s="159" t="s">
        <v>240</v>
      </c>
      <c r="W65" s="159" t="s">
        <v>1120</v>
      </c>
      <c r="X65" s="212"/>
      <c r="Y65" s="213"/>
      <c r="Z65" s="212"/>
      <c r="AA65" s="213"/>
      <c r="AB65" s="159" t="s">
        <v>107</v>
      </c>
      <c r="AC65" s="159" t="s">
        <v>261</v>
      </c>
      <c r="AD65" s="125" t="s">
        <v>970</v>
      </c>
      <c r="AE65" s="631"/>
      <c r="AF65" s="243"/>
      <c r="AG65" s="242"/>
      <c r="AH65" s="465"/>
      <c r="AI65" s="410"/>
      <c r="AJ65" s="243"/>
      <c r="AK65" s="242"/>
      <c r="AL65" s="481"/>
      <c r="AM65" s="499"/>
      <c r="AN65" s="532"/>
      <c r="AO65" s="517"/>
      <c r="AQ65" s="316" t="str">
        <f t="shared" si="156"/>
        <v/>
      </c>
      <c r="AR65" s="44" t="str">
        <f t="shared" si="157"/>
        <v/>
      </c>
      <c r="AS65" s="317" t="str">
        <f t="shared" si="158"/>
        <v/>
      </c>
      <c r="AT65" s="560" t="str">
        <f t="shared" si="159"/>
        <v/>
      </c>
      <c r="AU65" s="44" t="str">
        <f t="shared" si="160"/>
        <v/>
      </c>
      <c r="AV65" s="571" t="str">
        <f t="shared" si="161"/>
        <v/>
      </c>
      <c r="AW65" s="316" t="str">
        <f t="shared" si="162"/>
        <v/>
      </c>
      <c r="AX65" s="44" t="str">
        <f t="shared" si="163"/>
        <v/>
      </c>
      <c r="AY65" s="317" t="str">
        <f t="shared" si="164"/>
        <v/>
      </c>
      <c r="BE65" s="400" t="str">
        <f t="shared" si="33"/>
        <v>Afectat sau NU?</v>
      </c>
      <c r="BF65" s="44" t="str">
        <f t="shared" si="130"/>
        <v>-</v>
      </c>
      <c r="BG65" s="317" t="str">
        <f t="shared" si="131"/>
        <v>-</v>
      </c>
      <c r="BH65" s="567" t="str">
        <f t="shared" si="36"/>
        <v>Afectat sau NU?</v>
      </c>
      <c r="BI65" s="44" t="str">
        <f t="shared" si="132"/>
        <v>-</v>
      </c>
      <c r="BJ65" s="571" t="str">
        <f t="shared" si="133"/>
        <v>-</v>
      </c>
      <c r="BK65" s="400" t="str">
        <f t="shared" si="134"/>
        <v>Afectat sau NU?</v>
      </c>
      <c r="BL65" s="44" t="str">
        <f t="shared" si="135"/>
        <v>-</v>
      </c>
      <c r="BM65" s="317" t="str">
        <f t="shared" si="136"/>
        <v>-</v>
      </c>
    </row>
    <row r="66" spans="1:65" ht="51" x14ac:dyDescent="0.25">
      <c r="A66" s="149">
        <f t="shared" si="155"/>
        <v>49</v>
      </c>
      <c r="B66" s="158" t="s">
        <v>93</v>
      </c>
      <c r="C66" s="159" t="s">
        <v>4</v>
      </c>
      <c r="D66" s="160" t="s">
        <v>273</v>
      </c>
      <c r="E66" s="159">
        <v>168434</v>
      </c>
      <c r="F66" s="159" t="s">
        <v>287</v>
      </c>
      <c r="G66" s="159" t="s">
        <v>284</v>
      </c>
      <c r="H66" s="161">
        <v>394216.24</v>
      </c>
      <c r="I66" s="161">
        <v>369063.53</v>
      </c>
      <c r="J66" s="159">
        <v>443476.28</v>
      </c>
      <c r="K66" s="159">
        <v>353552.9</v>
      </c>
      <c r="L66" s="159" t="s">
        <v>93</v>
      </c>
      <c r="M66" s="159" t="s">
        <v>93</v>
      </c>
      <c r="N66" s="159" t="s">
        <v>93</v>
      </c>
      <c r="O66" s="159" t="s">
        <v>93</v>
      </c>
      <c r="P66" s="159" t="s">
        <v>288</v>
      </c>
      <c r="Q66" s="159" t="s">
        <v>289</v>
      </c>
      <c r="R66" s="159" t="s">
        <v>93</v>
      </c>
      <c r="S66" s="159" t="s">
        <v>93</v>
      </c>
      <c r="T66" s="159" t="s">
        <v>124</v>
      </c>
      <c r="U66" s="159" t="s">
        <v>240</v>
      </c>
      <c r="V66" s="159" t="s">
        <v>240</v>
      </c>
      <c r="W66" s="159" t="s">
        <v>1120</v>
      </c>
      <c r="X66" s="212"/>
      <c r="Y66" s="213"/>
      <c r="Z66" s="212"/>
      <c r="AA66" s="213"/>
      <c r="AB66" s="159" t="s">
        <v>107</v>
      </c>
      <c r="AC66" s="159" t="s">
        <v>261</v>
      </c>
      <c r="AD66" s="125" t="s">
        <v>970</v>
      </c>
      <c r="AE66" s="631"/>
      <c r="AF66" s="243"/>
      <c r="AG66" s="242"/>
      <c r="AH66" s="465"/>
      <c r="AI66" s="410"/>
      <c r="AJ66" s="243"/>
      <c r="AK66" s="242"/>
      <c r="AL66" s="481"/>
      <c r="AM66" s="499"/>
      <c r="AN66" s="532"/>
      <c r="AO66" s="517"/>
      <c r="AQ66" s="316" t="str">
        <f t="shared" si="156"/>
        <v/>
      </c>
      <c r="AR66" s="44" t="str">
        <f t="shared" si="157"/>
        <v/>
      </c>
      <c r="AS66" s="317" t="str">
        <f t="shared" si="158"/>
        <v/>
      </c>
      <c r="AT66" s="560" t="str">
        <f t="shared" si="159"/>
        <v/>
      </c>
      <c r="AU66" s="44" t="str">
        <f t="shared" si="160"/>
        <v/>
      </c>
      <c r="AV66" s="571" t="str">
        <f t="shared" si="161"/>
        <v/>
      </c>
      <c r="AW66" s="316" t="str">
        <f t="shared" si="162"/>
        <v/>
      </c>
      <c r="AX66" s="44" t="str">
        <f t="shared" si="163"/>
        <v/>
      </c>
      <c r="AY66" s="317" t="str">
        <f t="shared" si="164"/>
        <v/>
      </c>
      <c r="BE66" s="400" t="str">
        <f t="shared" si="33"/>
        <v>Afectat sau NU?</v>
      </c>
      <c r="BF66" s="44" t="str">
        <f t="shared" si="130"/>
        <v>-</v>
      </c>
      <c r="BG66" s="317" t="str">
        <f t="shared" si="131"/>
        <v>-</v>
      </c>
      <c r="BH66" s="567" t="str">
        <f t="shared" si="36"/>
        <v>Afectat sau NU?</v>
      </c>
      <c r="BI66" s="44" t="str">
        <f t="shared" si="132"/>
        <v>-</v>
      </c>
      <c r="BJ66" s="571" t="str">
        <f t="shared" si="133"/>
        <v>-</v>
      </c>
      <c r="BK66" s="400" t="str">
        <f t="shared" si="134"/>
        <v>Afectat sau NU?</v>
      </c>
      <c r="BL66" s="44" t="str">
        <f t="shared" si="135"/>
        <v>-</v>
      </c>
      <c r="BM66" s="317" t="str">
        <f t="shared" si="136"/>
        <v>-</v>
      </c>
    </row>
    <row r="67" spans="1:65" ht="51" x14ac:dyDescent="0.25">
      <c r="A67" s="149">
        <f t="shared" si="155"/>
        <v>50</v>
      </c>
      <c r="B67" s="158" t="s">
        <v>93</v>
      </c>
      <c r="C67" s="159" t="s">
        <v>4</v>
      </c>
      <c r="D67" s="160" t="s">
        <v>273</v>
      </c>
      <c r="E67" s="159">
        <v>170872</v>
      </c>
      <c r="F67" s="159" t="s">
        <v>290</v>
      </c>
      <c r="G67" s="159" t="s">
        <v>284</v>
      </c>
      <c r="H67" s="161">
        <v>394216.24</v>
      </c>
      <c r="I67" s="161">
        <v>369063.53</v>
      </c>
      <c r="J67" s="159">
        <v>443476.28</v>
      </c>
      <c r="K67" s="159">
        <v>353552.9</v>
      </c>
      <c r="L67" s="159" t="s">
        <v>93</v>
      </c>
      <c r="M67" s="159" t="s">
        <v>93</v>
      </c>
      <c r="N67" s="159" t="s">
        <v>93</v>
      </c>
      <c r="O67" s="159" t="s">
        <v>93</v>
      </c>
      <c r="P67" s="159" t="s">
        <v>291</v>
      </c>
      <c r="Q67" s="159" t="s">
        <v>292</v>
      </c>
      <c r="R67" s="159" t="s">
        <v>93</v>
      </c>
      <c r="S67" s="159" t="s">
        <v>93</v>
      </c>
      <c r="T67" s="159" t="s">
        <v>124</v>
      </c>
      <c r="U67" s="159" t="s">
        <v>240</v>
      </c>
      <c r="V67" s="159" t="s">
        <v>240</v>
      </c>
      <c r="W67" s="159" t="s">
        <v>1120</v>
      </c>
      <c r="X67" s="212"/>
      <c r="Y67" s="213"/>
      <c r="Z67" s="212"/>
      <c r="AA67" s="213"/>
      <c r="AB67" s="159" t="s">
        <v>107</v>
      </c>
      <c r="AC67" s="159" t="s">
        <v>261</v>
      </c>
      <c r="AD67" s="125" t="s">
        <v>970</v>
      </c>
      <c r="AE67" s="631"/>
      <c r="AF67" s="243"/>
      <c r="AG67" s="242"/>
      <c r="AH67" s="465"/>
      <c r="AI67" s="410"/>
      <c r="AJ67" s="243"/>
      <c r="AK67" s="242"/>
      <c r="AL67" s="481"/>
      <c r="AM67" s="499"/>
      <c r="AN67" s="532"/>
      <c r="AO67" s="517"/>
      <c r="AQ67" s="316" t="str">
        <f t="shared" si="156"/>
        <v/>
      </c>
      <c r="AR67" s="44" t="str">
        <f t="shared" si="157"/>
        <v/>
      </c>
      <c r="AS67" s="317" t="str">
        <f t="shared" si="158"/>
        <v/>
      </c>
      <c r="AT67" s="560" t="str">
        <f t="shared" si="159"/>
        <v/>
      </c>
      <c r="AU67" s="44" t="str">
        <f t="shared" si="160"/>
        <v/>
      </c>
      <c r="AV67" s="571" t="str">
        <f t="shared" si="161"/>
        <v/>
      </c>
      <c r="AW67" s="316" t="str">
        <f t="shared" si="162"/>
        <v/>
      </c>
      <c r="AX67" s="44" t="str">
        <f t="shared" si="163"/>
        <v/>
      </c>
      <c r="AY67" s="317" t="str">
        <f t="shared" si="164"/>
        <v/>
      </c>
      <c r="BE67" s="400" t="str">
        <f t="shared" si="33"/>
        <v>Afectat sau NU?</v>
      </c>
      <c r="BF67" s="44" t="str">
        <f t="shared" si="130"/>
        <v>-</v>
      </c>
      <c r="BG67" s="317" t="str">
        <f t="shared" si="131"/>
        <v>-</v>
      </c>
      <c r="BH67" s="567" t="str">
        <f t="shared" si="36"/>
        <v>Afectat sau NU?</v>
      </c>
      <c r="BI67" s="44" t="str">
        <f t="shared" si="132"/>
        <v>-</v>
      </c>
      <c r="BJ67" s="571" t="str">
        <f t="shared" si="133"/>
        <v>-</v>
      </c>
      <c r="BK67" s="400" t="str">
        <f t="shared" si="134"/>
        <v>Afectat sau NU?</v>
      </c>
      <c r="BL67" s="44" t="str">
        <f t="shared" si="135"/>
        <v>-</v>
      </c>
      <c r="BM67" s="317" t="str">
        <f t="shared" si="136"/>
        <v>-</v>
      </c>
    </row>
    <row r="68" spans="1:65" ht="51" x14ac:dyDescent="0.25">
      <c r="A68" s="149">
        <f t="shared" si="155"/>
        <v>51</v>
      </c>
      <c r="B68" s="158" t="s">
        <v>93</v>
      </c>
      <c r="C68" s="159" t="s">
        <v>4</v>
      </c>
      <c r="D68" s="160" t="s">
        <v>273</v>
      </c>
      <c r="E68" s="159">
        <v>170346</v>
      </c>
      <c r="F68" s="159" t="s">
        <v>293</v>
      </c>
      <c r="G68" s="159" t="s">
        <v>284</v>
      </c>
      <c r="H68" s="161">
        <v>394216.24</v>
      </c>
      <c r="I68" s="161">
        <v>369063.53</v>
      </c>
      <c r="J68" s="159">
        <v>443476.28</v>
      </c>
      <c r="K68" s="159">
        <v>353552.9</v>
      </c>
      <c r="L68" s="159" t="s">
        <v>93</v>
      </c>
      <c r="M68" s="159" t="s">
        <v>93</v>
      </c>
      <c r="N68" s="159" t="s">
        <v>93</v>
      </c>
      <c r="O68" s="159" t="s">
        <v>93</v>
      </c>
      <c r="P68" s="159" t="s">
        <v>294</v>
      </c>
      <c r="Q68" s="159" t="s">
        <v>295</v>
      </c>
      <c r="R68" s="159" t="s">
        <v>93</v>
      </c>
      <c r="S68" s="159" t="s">
        <v>93</v>
      </c>
      <c r="T68" s="159" t="s">
        <v>124</v>
      </c>
      <c r="U68" s="159" t="s">
        <v>405</v>
      </c>
      <c r="V68" s="159" t="s">
        <v>405</v>
      </c>
      <c r="W68" s="159" t="s">
        <v>1120</v>
      </c>
      <c r="X68" s="212"/>
      <c r="Y68" s="213"/>
      <c r="Z68" s="212"/>
      <c r="AA68" s="213"/>
      <c r="AB68" s="159" t="s">
        <v>107</v>
      </c>
      <c r="AC68" s="159" t="s">
        <v>261</v>
      </c>
      <c r="AD68" s="125" t="s">
        <v>970</v>
      </c>
      <c r="AE68" s="631"/>
      <c r="AF68" s="243"/>
      <c r="AG68" s="242"/>
      <c r="AH68" s="465"/>
      <c r="AI68" s="410"/>
      <c r="AJ68" s="243"/>
      <c r="AK68" s="242"/>
      <c r="AL68" s="481"/>
      <c r="AM68" s="499"/>
      <c r="AN68" s="532"/>
      <c r="AO68" s="517"/>
      <c r="AQ68" s="316" t="str">
        <f t="shared" si="156"/>
        <v/>
      </c>
      <c r="AR68" s="44" t="str">
        <f t="shared" si="157"/>
        <v/>
      </c>
      <c r="AS68" s="317" t="str">
        <f t="shared" si="158"/>
        <v/>
      </c>
      <c r="AT68" s="560" t="str">
        <f t="shared" si="159"/>
        <v/>
      </c>
      <c r="AU68" s="44" t="str">
        <f t="shared" si="160"/>
        <v/>
      </c>
      <c r="AV68" s="571" t="str">
        <f t="shared" si="161"/>
        <v/>
      </c>
      <c r="AW68" s="316" t="str">
        <f t="shared" si="162"/>
        <v/>
      </c>
      <c r="AX68" s="44" t="str">
        <f t="shared" si="163"/>
        <v/>
      </c>
      <c r="AY68" s="317" t="str">
        <f t="shared" si="164"/>
        <v/>
      </c>
      <c r="BE68" s="400" t="str">
        <f t="shared" si="33"/>
        <v>Afectat sau NU?</v>
      </c>
      <c r="BF68" s="44" t="str">
        <f t="shared" si="130"/>
        <v>-</v>
      </c>
      <c r="BG68" s="317" t="str">
        <f t="shared" si="131"/>
        <v>-</v>
      </c>
      <c r="BH68" s="567" t="str">
        <f t="shared" si="36"/>
        <v>Afectat sau NU?</v>
      </c>
      <c r="BI68" s="44" t="str">
        <f t="shared" si="132"/>
        <v>-</v>
      </c>
      <c r="BJ68" s="571" t="str">
        <f t="shared" si="133"/>
        <v>-</v>
      </c>
      <c r="BK68" s="400" t="str">
        <f t="shared" si="134"/>
        <v>Afectat sau NU?</v>
      </c>
      <c r="BL68" s="44" t="str">
        <f t="shared" si="135"/>
        <v>-</v>
      </c>
      <c r="BM68" s="317" t="str">
        <f t="shared" si="136"/>
        <v>-</v>
      </c>
    </row>
    <row r="69" spans="1:65" ht="51" x14ac:dyDescent="0.25">
      <c r="A69" s="149">
        <f t="shared" si="155"/>
        <v>52</v>
      </c>
      <c r="B69" s="158" t="s">
        <v>93</v>
      </c>
      <c r="C69" s="159" t="s">
        <v>4</v>
      </c>
      <c r="D69" s="160" t="s">
        <v>273</v>
      </c>
      <c r="E69" s="159">
        <v>82243</v>
      </c>
      <c r="F69" s="159" t="s">
        <v>296</v>
      </c>
      <c r="G69" s="159" t="s">
        <v>275</v>
      </c>
      <c r="H69" s="161">
        <v>394216.24</v>
      </c>
      <c r="I69" s="161">
        <v>369063.53</v>
      </c>
      <c r="J69" s="159">
        <v>443476.28</v>
      </c>
      <c r="K69" s="159">
        <v>353552.9</v>
      </c>
      <c r="L69" s="159" t="s">
        <v>93</v>
      </c>
      <c r="M69" s="159" t="s">
        <v>93</v>
      </c>
      <c r="N69" s="159" t="s">
        <v>93</v>
      </c>
      <c r="O69" s="159" t="s">
        <v>93</v>
      </c>
      <c r="P69" s="159" t="s">
        <v>297</v>
      </c>
      <c r="Q69" s="159" t="s">
        <v>298</v>
      </c>
      <c r="R69" s="159" t="s">
        <v>93</v>
      </c>
      <c r="S69" s="159" t="s">
        <v>93</v>
      </c>
      <c r="T69" s="159" t="s">
        <v>124</v>
      </c>
      <c r="U69" s="159" t="s">
        <v>115</v>
      </c>
      <c r="V69" s="159" t="s">
        <v>115</v>
      </c>
      <c r="W69" s="159" t="s">
        <v>1120</v>
      </c>
      <c r="X69" s="212"/>
      <c r="Y69" s="213"/>
      <c r="Z69" s="212"/>
      <c r="AA69" s="213"/>
      <c r="AB69" s="159" t="s">
        <v>107</v>
      </c>
      <c r="AC69" s="159" t="s">
        <v>261</v>
      </c>
      <c r="AD69" s="125" t="s">
        <v>970</v>
      </c>
      <c r="AE69" s="631"/>
      <c r="AF69" s="243"/>
      <c r="AG69" s="242"/>
      <c r="AH69" s="465"/>
      <c r="AI69" s="410"/>
      <c r="AJ69" s="243"/>
      <c r="AK69" s="242"/>
      <c r="AL69" s="481"/>
      <c r="AM69" s="499"/>
      <c r="AN69" s="532"/>
      <c r="AO69" s="517"/>
      <c r="AQ69" s="316" t="str">
        <f t="shared" si="156"/>
        <v/>
      </c>
      <c r="AR69" s="44" t="str">
        <f t="shared" si="157"/>
        <v/>
      </c>
      <c r="AS69" s="317" t="str">
        <f t="shared" si="158"/>
        <v/>
      </c>
      <c r="AT69" s="560" t="str">
        <f t="shared" si="159"/>
        <v/>
      </c>
      <c r="AU69" s="44" t="str">
        <f t="shared" si="160"/>
        <v/>
      </c>
      <c r="AV69" s="571" t="str">
        <f t="shared" si="161"/>
        <v/>
      </c>
      <c r="AW69" s="316" t="str">
        <f t="shared" si="162"/>
        <v/>
      </c>
      <c r="AX69" s="44" t="str">
        <f t="shared" si="163"/>
        <v/>
      </c>
      <c r="AY69" s="317" t="str">
        <f t="shared" si="164"/>
        <v/>
      </c>
      <c r="BE69" s="400" t="str">
        <f t="shared" si="33"/>
        <v>Afectat sau NU?</v>
      </c>
      <c r="BF69" s="44" t="str">
        <f t="shared" si="130"/>
        <v>-</v>
      </c>
      <c r="BG69" s="317" t="str">
        <f t="shared" si="131"/>
        <v>-</v>
      </c>
      <c r="BH69" s="567" t="str">
        <f t="shared" si="36"/>
        <v>Afectat sau NU?</v>
      </c>
      <c r="BI69" s="44" t="str">
        <f t="shared" si="132"/>
        <v>-</v>
      </c>
      <c r="BJ69" s="571" t="str">
        <f t="shared" si="133"/>
        <v>-</v>
      </c>
      <c r="BK69" s="400" t="str">
        <f t="shared" si="134"/>
        <v>Afectat sau NU?</v>
      </c>
      <c r="BL69" s="44" t="str">
        <f t="shared" si="135"/>
        <v>-</v>
      </c>
      <c r="BM69" s="317" t="str">
        <f t="shared" si="136"/>
        <v>-</v>
      </c>
    </row>
    <row r="70" spans="1:65" ht="51" x14ac:dyDescent="0.25">
      <c r="A70" s="149">
        <f t="shared" si="155"/>
        <v>53</v>
      </c>
      <c r="B70" s="158" t="s">
        <v>93</v>
      </c>
      <c r="C70" s="159" t="s">
        <v>4</v>
      </c>
      <c r="D70" s="160" t="s">
        <v>273</v>
      </c>
      <c r="E70" s="159">
        <v>174290</v>
      </c>
      <c r="F70" s="159" t="s">
        <v>299</v>
      </c>
      <c r="G70" s="159" t="s">
        <v>284</v>
      </c>
      <c r="H70" s="161">
        <v>394216.24</v>
      </c>
      <c r="I70" s="161">
        <v>369063.53</v>
      </c>
      <c r="J70" s="159">
        <v>443476.28</v>
      </c>
      <c r="K70" s="159">
        <v>353552.9</v>
      </c>
      <c r="L70" s="159" t="s">
        <v>93</v>
      </c>
      <c r="M70" s="159" t="s">
        <v>93</v>
      </c>
      <c r="N70" s="159" t="s">
        <v>93</v>
      </c>
      <c r="O70" s="159" t="s">
        <v>93</v>
      </c>
      <c r="P70" s="159" t="s">
        <v>300</v>
      </c>
      <c r="Q70" s="159" t="s">
        <v>301</v>
      </c>
      <c r="R70" s="159" t="s">
        <v>93</v>
      </c>
      <c r="S70" s="159" t="s">
        <v>93</v>
      </c>
      <c r="T70" s="159" t="s">
        <v>124</v>
      </c>
      <c r="U70" s="159" t="s">
        <v>302</v>
      </c>
      <c r="V70" s="159" t="s">
        <v>302</v>
      </c>
      <c r="W70" s="159" t="s">
        <v>1120</v>
      </c>
      <c r="X70" s="212"/>
      <c r="Y70" s="213"/>
      <c r="Z70" s="212"/>
      <c r="AA70" s="213"/>
      <c r="AB70" s="159" t="s">
        <v>107</v>
      </c>
      <c r="AC70" s="159" t="s">
        <v>261</v>
      </c>
      <c r="AD70" s="125" t="s">
        <v>970</v>
      </c>
      <c r="AE70" s="631"/>
      <c r="AF70" s="243"/>
      <c r="AG70" s="242"/>
      <c r="AH70" s="465"/>
      <c r="AI70" s="410"/>
      <c r="AJ70" s="243"/>
      <c r="AK70" s="242"/>
      <c r="AL70" s="481"/>
      <c r="AM70" s="499"/>
      <c r="AN70" s="532"/>
      <c r="AO70" s="517"/>
      <c r="AQ70" s="316" t="str">
        <f t="shared" si="156"/>
        <v/>
      </c>
      <c r="AR70" s="44" t="str">
        <f t="shared" si="157"/>
        <v/>
      </c>
      <c r="AS70" s="317" t="str">
        <f t="shared" si="158"/>
        <v/>
      </c>
      <c r="AT70" s="560" t="str">
        <f t="shared" si="159"/>
        <v/>
      </c>
      <c r="AU70" s="44" t="str">
        <f t="shared" si="160"/>
        <v/>
      </c>
      <c r="AV70" s="571" t="str">
        <f t="shared" si="161"/>
        <v/>
      </c>
      <c r="AW70" s="316" t="str">
        <f t="shared" si="162"/>
        <v/>
      </c>
      <c r="AX70" s="44" t="str">
        <f t="shared" si="163"/>
        <v/>
      </c>
      <c r="AY70" s="317" t="str">
        <f t="shared" si="164"/>
        <v/>
      </c>
      <c r="BE70" s="400" t="str">
        <f t="shared" si="33"/>
        <v>Afectat sau NU?</v>
      </c>
      <c r="BF70" s="44" t="str">
        <f t="shared" si="130"/>
        <v>-</v>
      </c>
      <c r="BG70" s="317" t="str">
        <f t="shared" si="131"/>
        <v>-</v>
      </c>
      <c r="BH70" s="567" t="str">
        <f t="shared" si="36"/>
        <v>Afectat sau NU?</v>
      </c>
      <c r="BI70" s="44" t="str">
        <f t="shared" si="132"/>
        <v>-</v>
      </c>
      <c r="BJ70" s="571" t="str">
        <f t="shared" si="133"/>
        <v>-</v>
      </c>
      <c r="BK70" s="400" t="str">
        <f t="shared" si="134"/>
        <v>Afectat sau NU?</v>
      </c>
      <c r="BL70" s="44" t="str">
        <f t="shared" si="135"/>
        <v>-</v>
      </c>
      <c r="BM70" s="317" t="str">
        <f t="shared" si="136"/>
        <v>-</v>
      </c>
    </row>
    <row r="71" spans="1:65" ht="51" x14ac:dyDescent="0.25">
      <c r="A71" s="149">
        <f t="shared" si="155"/>
        <v>54</v>
      </c>
      <c r="B71" s="158" t="s">
        <v>93</v>
      </c>
      <c r="C71" s="159" t="s">
        <v>4</v>
      </c>
      <c r="D71" s="160" t="s">
        <v>273</v>
      </c>
      <c r="E71" s="159">
        <v>174290</v>
      </c>
      <c r="F71" s="159" t="s">
        <v>299</v>
      </c>
      <c r="G71" s="159" t="s">
        <v>284</v>
      </c>
      <c r="H71" s="161">
        <v>394216.24</v>
      </c>
      <c r="I71" s="161">
        <v>369063.53</v>
      </c>
      <c r="J71" s="159">
        <v>443476.28</v>
      </c>
      <c r="K71" s="159">
        <v>353552.9</v>
      </c>
      <c r="L71" s="159" t="s">
        <v>93</v>
      </c>
      <c r="M71" s="159" t="s">
        <v>93</v>
      </c>
      <c r="N71" s="159" t="s">
        <v>93</v>
      </c>
      <c r="O71" s="159" t="s">
        <v>93</v>
      </c>
      <c r="P71" s="159" t="s">
        <v>303</v>
      </c>
      <c r="Q71" s="159" t="s">
        <v>304</v>
      </c>
      <c r="R71" s="159" t="s">
        <v>93</v>
      </c>
      <c r="S71" s="159" t="s">
        <v>93</v>
      </c>
      <c r="T71" s="159" t="s">
        <v>124</v>
      </c>
      <c r="U71" s="159" t="s">
        <v>305</v>
      </c>
      <c r="V71" s="159" t="s">
        <v>305</v>
      </c>
      <c r="W71" s="159" t="s">
        <v>1120</v>
      </c>
      <c r="X71" s="212"/>
      <c r="Y71" s="213"/>
      <c r="Z71" s="212"/>
      <c r="AA71" s="213"/>
      <c r="AB71" s="159" t="s">
        <v>107</v>
      </c>
      <c r="AC71" s="159" t="s">
        <v>261</v>
      </c>
      <c r="AD71" s="125" t="s">
        <v>970</v>
      </c>
      <c r="AE71" s="631"/>
      <c r="AF71" s="243"/>
      <c r="AG71" s="242"/>
      <c r="AH71" s="465"/>
      <c r="AI71" s="410"/>
      <c r="AJ71" s="243"/>
      <c r="AK71" s="242"/>
      <c r="AL71" s="481"/>
      <c r="AM71" s="499"/>
      <c r="AN71" s="532"/>
      <c r="AO71" s="517"/>
      <c r="AQ71" s="316" t="str">
        <f t="shared" si="156"/>
        <v/>
      </c>
      <c r="AR71" s="44" t="str">
        <f t="shared" si="157"/>
        <v/>
      </c>
      <c r="AS71" s="317" t="str">
        <f t="shared" si="158"/>
        <v/>
      </c>
      <c r="AT71" s="560" t="str">
        <f t="shared" si="159"/>
        <v/>
      </c>
      <c r="AU71" s="44" t="str">
        <f t="shared" si="160"/>
        <v/>
      </c>
      <c r="AV71" s="571" t="str">
        <f t="shared" si="161"/>
        <v/>
      </c>
      <c r="AW71" s="316" t="str">
        <f t="shared" si="162"/>
        <v/>
      </c>
      <c r="AX71" s="44" t="str">
        <f t="shared" si="163"/>
        <v/>
      </c>
      <c r="AY71" s="317" t="str">
        <f t="shared" si="164"/>
        <v/>
      </c>
      <c r="BE71" s="400" t="str">
        <f t="shared" si="33"/>
        <v>Afectat sau NU?</v>
      </c>
      <c r="BF71" s="44" t="str">
        <f t="shared" si="130"/>
        <v>-</v>
      </c>
      <c r="BG71" s="317" t="str">
        <f t="shared" si="131"/>
        <v>-</v>
      </c>
      <c r="BH71" s="567" t="str">
        <f t="shared" si="36"/>
        <v>Afectat sau NU?</v>
      </c>
      <c r="BI71" s="44" t="str">
        <f t="shared" si="132"/>
        <v>-</v>
      </c>
      <c r="BJ71" s="571" t="str">
        <f t="shared" si="133"/>
        <v>-</v>
      </c>
      <c r="BK71" s="400" t="str">
        <f t="shared" si="134"/>
        <v>Afectat sau NU?</v>
      </c>
      <c r="BL71" s="44" t="str">
        <f t="shared" si="135"/>
        <v>-</v>
      </c>
      <c r="BM71" s="317" t="str">
        <f t="shared" si="136"/>
        <v>-</v>
      </c>
    </row>
    <row r="72" spans="1:65" ht="51" x14ac:dyDescent="0.25">
      <c r="A72" s="149">
        <f t="shared" si="155"/>
        <v>55</v>
      </c>
      <c r="B72" s="158" t="s">
        <v>93</v>
      </c>
      <c r="C72" s="159" t="s">
        <v>4</v>
      </c>
      <c r="D72" s="160" t="s">
        <v>273</v>
      </c>
      <c r="E72" s="159">
        <v>171209</v>
      </c>
      <c r="F72" s="159" t="s">
        <v>306</v>
      </c>
      <c r="G72" s="159" t="s">
        <v>284</v>
      </c>
      <c r="H72" s="161">
        <v>394216.24</v>
      </c>
      <c r="I72" s="161">
        <v>369063.53</v>
      </c>
      <c r="J72" s="159">
        <v>443476.28</v>
      </c>
      <c r="K72" s="159">
        <v>353552.9</v>
      </c>
      <c r="L72" s="159" t="s">
        <v>93</v>
      </c>
      <c r="M72" s="159" t="s">
        <v>93</v>
      </c>
      <c r="N72" s="159" t="s">
        <v>93</v>
      </c>
      <c r="O72" s="159" t="s">
        <v>93</v>
      </c>
      <c r="P72" s="159" t="s">
        <v>307</v>
      </c>
      <c r="Q72" s="159" t="s">
        <v>308</v>
      </c>
      <c r="R72" s="159" t="s">
        <v>93</v>
      </c>
      <c r="S72" s="159" t="s">
        <v>93</v>
      </c>
      <c r="T72" s="159" t="s">
        <v>124</v>
      </c>
      <c r="U72" s="159" t="s">
        <v>240</v>
      </c>
      <c r="V72" s="159" t="s">
        <v>240</v>
      </c>
      <c r="W72" s="159" t="s">
        <v>1120</v>
      </c>
      <c r="X72" s="212"/>
      <c r="Y72" s="213"/>
      <c r="Z72" s="212"/>
      <c r="AA72" s="213"/>
      <c r="AB72" s="159" t="s">
        <v>107</v>
      </c>
      <c r="AC72" s="159" t="s">
        <v>261</v>
      </c>
      <c r="AD72" s="125" t="s">
        <v>970</v>
      </c>
      <c r="AE72" s="631"/>
      <c r="AF72" s="243"/>
      <c r="AG72" s="242"/>
      <c r="AH72" s="465"/>
      <c r="AI72" s="410"/>
      <c r="AJ72" s="243"/>
      <c r="AK72" s="242"/>
      <c r="AL72" s="481"/>
      <c r="AM72" s="499"/>
      <c r="AN72" s="532"/>
      <c r="AO72" s="517"/>
      <c r="AQ72" s="316" t="str">
        <f t="shared" si="156"/>
        <v/>
      </c>
      <c r="AR72" s="44" t="str">
        <f t="shared" si="157"/>
        <v/>
      </c>
      <c r="AS72" s="317" t="str">
        <f t="shared" si="158"/>
        <v/>
      </c>
      <c r="AT72" s="560" t="str">
        <f t="shared" si="159"/>
        <v/>
      </c>
      <c r="AU72" s="44" t="str">
        <f t="shared" si="160"/>
        <v/>
      </c>
      <c r="AV72" s="571" t="str">
        <f t="shared" si="161"/>
        <v/>
      </c>
      <c r="AW72" s="316" t="str">
        <f t="shared" si="162"/>
        <v/>
      </c>
      <c r="AX72" s="44" t="str">
        <f t="shared" si="163"/>
        <v/>
      </c>
      <c r="AY72" s="317" t="str">
        <f t="shared" si="164"/>
        <v/>
      </c>
      <c r="BE72" s="400" t="str">
        <f t="shared" si="33"/>
        <v>Afectat sau NU?</v>
      </c>
      <c r="BF72" s="44" t="str">
        <f t="shared" si="130"/>
        <v>-</v>
      </c>
      <c r="BG72" s="317" t="str">
        <f t="shared" si="131"/>
        <v>-</v>
      </c>
      <c r="BH72" s="567" t="str">
        <f t="shared" si="36"/>
        <v>Afectat sau NU?</v>
      </c>
      <c r="BI72" s="44" t="str">
        <f t="shared" si="132"/>
        <v>-</v>
      </c>
      <c r="BJ72" s="571" t="str">
        <f t="shared" si="133"/>
        <v>-</v>
      </c>
      <c r="BK72" s="400" t="str">
        <f t="shared" si="134"/>
        <v>Afectat sau NU?</v>
      </c>
      <c r="BL72" s="44" t="str">
        <f t="shared" si="135"/>
        <v>-</v>
      </c>
      <c r="BM72" s="317" t="str">
        <f t="shared" si="136"/>
        <v>-</v>
      </c>
    </row>
    <row r="73" spans="1:65" ht="51.75" thickBot="1" x14ac:dyDescent="0.3">
      <c r="A73" s="165">
        <f t="shared" si="155"/>
        <v>56</v>
      </c>
      <c r="B73" s="166" t="s">
        <v>93</v>
      </c>
      <c r="C73" s="166" t="s">
        <v>4</v>
      </c>
      <c r="D73" s="167" t="s">
        <v>273</v>
      </c>
      <c r="E73" s="166">
        <v>171218</v>
      </c>
      <c r="F73" s="166" t="s">
        <v>309</v>
      </c>
      <c r="G73" s="166" t="s">
        <v>284</v>
      </c>
      <c r="H73" s="168">
        <v>394216.24</v>
      </c>
      <c r="I73" s="168">
        <v>369063.53</v>
      </c>
      <c r="J73" s="166">
        <v>443476.28</v>
      </c>
      <c r="K73" s="166">
        <v>353552.9</v>
      </c>
      <c r="L73" s="166" t="s">
        <v>93</v>
      </c>
      <c r="M73" s="166" t="s">
        <v>93</v>
      </c>
      <c r="N73" s="166" t="s">
        <v>93</v>
      </c>
      <c r="O73" s="166" t="s">
        <v>93</v>
      </c>
      <c r="P73" s="166" t="s">
        <v>310</v>
      </c>
      <c r="Q73" s="166" t="s">
        <v>311</v>
      </c>
      <c r="R73" s="166" t="s">
        <v>93</v>
      </c>
      <c r="S73" s="166" t="s">
        <v>93</v>
      </c>
      <c r="T73" s="166" t="s">
        <v>124</v>
      </c>
      <c r="U73" s="166" t="s">
        <v>234</v>
      </c>
      <c r="V73" s="166" t="s">
        <v>234</v>
      </c>
      <c r="W73" s="166" t="s">
        <v>1120</v>
      </c>
      <c r="X73" s="216"/>
      <c r="Y73" s="217"/>
      <c r="Z73" s="216"/>
      <c r="AA73" s="217"/>
      <c r="AB73" s="166" t="s">
        <v>107</v>
      </c>
      <c r="AC73" s="166" t="s">
        <v>261</v>
      </c>
      <c r="AD73" s="445" t="s">
        <v>970</v>
      </c>
      <c r="AE73" s="632"/>
      <c r="AF73" s="412"/>
      <c r="AG73" s="413"/>
      <c r="AH73" s="466"/>
      <c r="AI73" s="411"/>
      <c r="AJ73" s="412"/>
      <c r="AK73" s="413"/>
      <c r="AL73" s="482"/>
      <c r="AM73" s="500"/>
      <c r="AN73" s="533"/>
      <c r="AO73" s="518"/>
      <c r="AQ73" s="423" t="str">
        <f t="shared" si="156"/>
        <v/>
      </c>
      <c r="AR73" s="55" t="str">
        <f t="shared" si="157"/>
        <v/>
      </c>
      <c r="AS73" s="424" t="str">
        <f t="shared" si="158"/>
        <v/>
      </c>
      <c r="AT73" s="561" t="str">
        <f t="shared" si="159"/>
        <v/>
      </c>
      <c r="AU73" s="55" t="str">
        <f t="shared" si="160"/>
        <v/>
      </c>
      <c r="AV73" s="572" t="str">
        <f t="shared" si="161"/>
        <v/>
      </c>
      <c r="AW73" s="423" t="str">
        <f t="shared" si="162"/>
        <v/>
      </c>
      <c r="AX73" s="55" t="str">
        <f t="shared" si="163"/>
        <v/>
      </c>
      <c r="AY73" s="424" t="str">
        <f t="shared" si="164"/>
        <v/>
      </c>
      <c r="BE73" s="428" t="str">
        <f t="shared" si="33"/>
        <v>Afectat sau NU?</v>
      </c>
      <c r="BF73" s="55" t="str">
        <f t="shared" si="130"/>
        <v>-</v>
      </c>
      <c r="BG73" s="424" t="str">
        <f t="shared" si="131"/>
        <v>-</v>
      </c>
      <c r="BH73" s="562" t="str">
        <f t="shared" si="36"/>
        <v>Afectat sau NU?</v>
      </c>
      <c r="BI73" s="55" t="str">
        <f t="shared" si="132"/>
        <v>-</v>
      </c>
      <c r="BJ73" s="572" t="str">
        <f t="shared" si="133"/>
        <v>-</v>
      </c>
      <c r="BK73" s="428" t="str">
        <f t="shared" si="134"/>
        <v>Afectat sau NU?</v>
      </c>
      <c r="BL73" s="55" t="str">
        <f t="shared" si="135"/>
        <v>-</v>
      </c>
      <c r="BM73" s="424" t="str">
        <f t="shared" si="136"/>
        <v>-</v>
      </c>
    </row>
    <row r="74" spans="1:65" ht="51" x14ac:dyDescent="0.25">
      <c r="A74" s="324">
        <f t="shared" si="155"/>
        <v>57</v>
      </c>
      <c r="B74" s="325" t="s">
        <v>93</v>
      </c>
      <c r="C74" s="325" t="s">
        <v>4</v>
      </c>
      <c r="D74" s="326" t="s">
        <v>312</v>
      </c>
      <c r="E74" s="325">
        <v>78828</v>
      </c>
      <c r="F74" s="325" t="s">
        <v>313</v>
      </c>
      <c r="G74" s="325" t="s">
        <v>275</v>
      </c>
      <c r="H74" s="327">
        <v>394190.83</v>
      </c>
      <c r="I74" s="327">
        <v>369053.71</v>
      </c>
      <c r="J74" s="325">
        <v>368939.5</v>
      </c>
      <c r="K74" s="325">
        <v>406604.47</v>
      </c>
      <c r="L74" s="325" t="s">
        <v>93</v>
      </c>
      <c r="M74" s="325" t="s">
        <v>93</v>
      </c>
      <c r="N74" s="325" t="s">
        <v>93</v>
      </c>
      <c r="O74" s="325" t="s">
        <v>93</v>
      </c>
      <c r="P74" s="325" t="s">
        <v>314</v>
      </c>
      <c r="Q74" s="325" t="s">
        <v>313</v>
      </c>
      <c r="R74" s="325" t="s">
        <v>93</v>
      </c>
      <c r="S74" s="325" t="s">
        <v>93</v>
      </c>
      <c r="T74" s="325" t="s">
        <v>124</v>
      </c>
      <c r="U74" s="325" t="s">
        <v>315</v>
      </c>
      <c r="V74" s="325" t="s">
        <v>315</v>
      </c>
      <c r="W74" s="325" t="s">
        <v>1120</v>
      </c>
      <c r="X74" s="328"/>
      <c r="Y74" s="329"/>
      <c r="Z74" s="328"/>
      <c r="AA74" s="329"/>
      <c r="AB74" s="325" t="s">
        <v>107</v>
      </c>
      <c r="AC74" s="325" t="s">
        <v>261</v>
      </c>
      <c r="AD74" s="444" t="s">
        <v>970</v>
      </c>
      <c r="AE74" s="630"/>
      <c r="AF74" s="408"/>
      <c r="AG74" s="409"/>
      <c r="AH74" s="464"/>
      <c r="AI74" s="407"/>
      <c r="AJ74" s="408"/>
      <c r="AK74" s="409"/>
      <c r="AL74" s="480"/>
      <c r="AM74" s="498"/>
      <c r="AN74" s="531"/>
      <c r="AO74" s="519"/>
      <c r="AQ74" s="91" t="str">
        <f t="shared" si="156"/>
        <v/>
      </c>
      <c r="AR74" s="47" t="str">
        <f t="shared" si="157"/>
        <v/>
      </c>
      <c r="AS74" s="315" t="str">
        <f t="shared" si="158"/>
        <v/>
      </c>
      <c r="AT74" s="559" t="str">
        <f t="shared" si="159"/>
        <v/>
      </c>
      <c r="AU74" s="47" t="str">
        <f t="shared" si="160"/>
        <v/>
      </c>
      <c r="AV74" s="570" t="str">
        <f t="shared" si="161"/>
        <v/>
      </c>
      <c r="AW74" s="91" t="str">
        <f t="shared" si="162"/>
        <v/>
      </c>
      <c r="AX74" s="47" t="str">
        <f t="shared" si="163"/>
        <v/>
      </c>
      <c r="AY74" s="315" t="str">
        <f t="shared" si="164"/>
        <v/>
      </c>
      <c r="BE74" s="345" t="str">
        <f t="shared" si="33"/>
        <v>Afectat sau NU?</v>
      </c>
      <c r="BF74" s="47" t="str">
        <f t="shared" si="130"/>
        <v>-</v>
      </c>
      <c r="BG74" s="315" t="str">
        <f t="shared" si="131"/>
        <v>-</v>
      </c>
      <c r="BH74" s="566" t="str">
        <f t="shared" si="36"/>
        <v>Afectat sau NU?</v>
      </c>
      <c r="BI74" s="47" t="str">
        <f t="shared" si="132"/>
        <v>-</v>
      </c>
      <c r="BJ74" s="570" t="str">
        <f t="shared" si="133"/>
        <v>-</v>
      </c>
      <c r="BK74" s="345" t="str">
        <f t="shared" si="134"/>
        <v>Afectat sau NU?</v>
      </c>
      <c r="BL74" s="47" t="str">
        <f t="shared" si="135"/>
        <v>-</v>
      </c>
      <c r="BM74" s="315" t="str">
        <f t="shared" si="136"/>
        <v>-</v>
      </c>
    </row>
    <row r="75" spans="1:65" ht="51" x14ac:dyDescent="0.25">
      <c r="A75" s="149">
        <f t="shared" si="155"/>
        <v>58</v>
      </c>
      <c r="B75" s="159" t="s">
        <v>93</v>
      </c>
      <c r="C75" s="159" t="s">
        <v>4</v>
      </c>
      <c r="D75" s="160" t="s">
        <v>312</v>
      </c>
      <c r="E75" s="159">
        <v>78828</v>
      </c>
      <c r="F75" s="159" t="s">
        <v>313</v>
      </c>
      <c r="G75" s="159" t="s">
        <v>275</v>
      </c>
      <c r="H75" s="161">
        <v>394190.83</v>
      </c>
      <c r="I75" s="161">
        <v>369053.71</v>
      </c>
      <c r="J75" s="159">
        <v>368939.5</v>
      </c>
      <c r="K75" s="159">
        <v>406604.47</v>
      </c>
      <c r="L75" s="159" t="s">
        <v>93</v>
      </c>
      <c r="M75" s="159" t="s">
        <v>93</v>
      </c>
      <c r="N75" s="159" t="s">
        <v>93</v>
      </c>
      <c r="O75" s="159" t="s">
        <v>93</v>
      </c>
      <c r="P75" s="159" t="s">
        <v>316</v>
      </c>
      <c r="Q75" s="159" t="s">
        <v>317</v>
      </c>
      <c r="R75" s="159" t="s">
        <v>93</v>
      </c>
      <c r="S75" s="159" t="s">
        <v>93</v>
      </c>
      <c r="T75" s="159" t="s">
        <v>124</v>
      </c>
      <c r="U75" s="159" t="s">
        <v>315</v>
      </c>
      <c r="V75" s="159" t="s">
        <v>315</v>
      </c>
      <c r="W75" s="159" t="s">
        <v>1120</v>
      </c>
      <c r="X75" s="212"/>
      <c r="Y75" s="213"/>
      <c r="Z75" s="212"/>
      <c r="AA75" s="213"/>
      <c r="AB75" s="159" t="s">
        <v>107</v>
      </c>
      <c r="AC75" s="159" t="s">
        <v>261</v>
      </c>
      <c r="AD75" s="125" t="s">
        <v>970</v>
      </c>
      <c r="AE75" s="631"/>
      <c r="AF75" s="243"/>
      <c r="AG75" s="242"/>
      <c r="AH75" s="465"/>
      <c r="AI75" s="410"/>
      <c r="AJ75" s="243"/>
      <c r="AK75" s="242"/>
      <c r="AL75" s="481"/>
      <c r="AM75" s="499"/>
      <c r="AN75" s="532"/>
      <c r="AO75" s="517"/>
      <c r="AQ75" s="316" t="str">
        <f t="shared" si="156"/>
        <v/>
      </c>
      <c r="AR75" s="44" t="str">
        <f t="shared" si="157"/>
        <v/>
      </c>
      <c r="AS75" s="317" t="str">
        <f t="shared" si="158"/>
        <v/>
      </c>
      <c r="AT75" s="560" t="str">
        <f t="shared" si="159"/>
        <v/>
      </c>
      <c r="AU75" s="44" t="str">
        <f t="shared" si="160"/>
        <v/>
      </c>
      <c r="AV75" s="571" t="str">
        <f t="shared" si="161"/>
        <v/>
      </c>
      <c r="AW75" s="316" t="str">
        <f t="shared" si="162"/>
        <v/>
      </c>
      <c r="AX75" s="44" t="str">
        <f t="shared" si="163"/>
        <v/>
      </c>
      <c r="AY75" s="317" t="str">
        <f t="shared" si="164"/>
        <v/>
      </c>
      <c r="BE75" s="400" t="str">
        <f t="shared" si="33"/>
        <v>Afectat sau NU?</v>
      </c>
      <c r="BF75" s="44" t="str">
        <f t="shared" si="130"/>
        <v>-</v>
      </c>
      <c r="BG75" s="317" t="str">
        <f t="shared" si="131"/>
        <v>-</v>
      </c>
      <c r="BH75" s="567" t="str">
        <f t="shared" si="36"/>
        <v>Afectat sau NU?</v>
      </c>
      <c r="BI75" s="44" t="str">
        <f t="shared" si="132"/>
        <v>-</v>
      </c>
      <c r="BJ75" s="571" t="str">
        <f t="shared" si="133"/>
        <v>-</v>
      </c>
      <c r="BK75" s="400" t="str">
        <f t="shared" si="134"/>
        <v>Afectat sau NU?</v>
      </c>
      <c r="BL75" s="44" t="str">
        <f t="shared" si="135"/>
        <v>-</v>
      </c>
      <c r="BM75" s="317" t="str">
        <f t="shared" si="136"/>
        <v>-</v>
      </c>
    </row>
    <row r="76" spans="1:65" ht="51" x14ac:dyDescent="0.25">
      <c r="A76" s="149">
        <f t="shared" si="155"/>
        <v>59</v>
      </c>
      <c r="B76" s="159" t="s">
        <v>93</v>
      </c>
      <c r="C76" s="159" t="s">
        <v>4</v>
      </c>
      <c r="D76" s="160" t="s">
        <v>312</v>
      </c>
      <c r="E76" s="159">
        <v>78855</v>
      </c>
      <c r="F76" s="159" t="s">
        <v>318</v>
      </c>
      <c r="G76" s="159" t="s">
        <v>275</v>
      </c>
      <c r="H76" s="161">
        <v>394190.83</v>
      </c>
      <c r="I76" s="161">
        <v>369053.71</v>
      </c>
      <c r="J76" s="159">
        <v>368939.5</v>
      </c>
      <c r="K76" s="159">
        <v>406604.47</v>
      </c>
      <c r="L76" s="159" t="s">
        <v>93</v>
      </c>
      <c r="M76" s="159" t="s">
        <v>93</v>
      </c>
      <c r="N76" s="159" t="s">
        <v>93</v>
      </c>
      <c r="O76" s="159" t="s">
        <v>93</v>
      </c>
      <c r="P76" s="159" t="s">
        <v>319</v>
      </c>
      <c r="Q76" s="159" t="s">
        <v>320</v>
      </c>
      <c r="R76" s="159" t="s">
        <v>93</v>
      </c>
      <c r="S76" s="159" t="s">
        <v>93</v>
      </c>
      <c r="T76" s="159" t="s">
        <v>124</v>
      </c>
      <c r="U76" s="159" t="s">
        <v>240</v>
      </c>
      <c r="V76" s="159" t="s">
        <v>240</v>
      </c>
      <c r="W76" s="159" t="s">
        <v>1120</v>
      </c>
      <c r="X76" s="212"/>
      <c r="Y76" s="213"/>
      <c r="Z76" s="212"/>
      <c r="AA76" s="213"/>
      <c r="AB76" s="159" t="s">
        <v>107</v>
      </c>
      <c r="AC76" s="159" t="s">
        <v>261</v>
      </c>
      <c r="AD76" s="125" t="s">
        <v>970</v>
      </c>
      <c r="AE76" s="631"/>
      <c r="AF76" s="243"/>
      <c r="AG76" s="242"/>
      <c r="AH76" s="465"/>
      <c r="AI76" s="410"/>
      <c r="AJ76" s="243"/>
      <c r="AK76" s="242"/>
      <c r="AL76" s="481"/>
      <c r="AM76" s="499"/>
      <c r="AN76" s="532"/>
      <c r="AO76" s="517"/>
      <c r="AQ76" s="316" t="str">
        <f t="shared" si="156"/>
        <v/>
      </c>
      <c r="AR76" s="44" t="str">
        <f t="shared" si="157"/>
        <v/>
      </c>
      <c r="AS76" s="317" t="str">
        <f t="shared" si="158"/>
        <v/>
      </c>
      <c r="AT76" s="560" t="str">
        <f t="shared" si="159"/>
        <v/>
      </c>
      <c r="AU76" s="44" t="str">
        <f t="shared" si="160"/>
        <v/>
      </c>
      <c r="AV76" s="571" t="str">
        <f t="shared" si="161"/>
        <v/>
      </c>
      <c r="AW76" s="316" t="str">
        <f t="shared" si="162"/>
        <v/>
      </c>
      <c r="AX76" s="44" t="str">
        <f t="shared" si="163"/>
        <v/>
      </c>
      <c r="AY76" s="317" t="str">
        <f t="shared" si="164"/>
        <v/>
      </c>
      <c r="BE76" s="400" t="str">
        <f t="shared" si="33"/>
        <v>Afectat sau NU?</v>
      </c>
      <c r="BF76" s="44" t="str">
        <f t="shared" si="130"/>
        <v>-</v>
      </c>
      <c r="BG76" s="317" t="str">
        <f t="shared" si="131"/>
        <v>-</v>
      </c>
      <c r="BH76" s="567" t="str">
        <f t="shared" si="36"/>
        <v>Afectat sau NU?</v>
      </c>
      <c r="BI76" s="44" t="str">
        <f t="shared" si="132"/>
        <v>-</v>
      </c>
      <c r="BJ76" s="571" t="str">
        <f t="shared" si="133"/>
        <v>-</v>
      </c>
      <c r="BK76" s="400" t="str">
        <f t="shared" si="134"/>
        <v>Afectat sau NU?</v>
      </c>
      <c r="BL76" s="44" t="str">
        <f t="shared" si="135"/>
        <v>-</v>
      </c>
      <c r="BM76" s="317" t="str">
        <f t="shared" si="136"/>
        <v>-</v>
      </c>
    </row>
    <row r="77" spans="1:65" ht="51" x14ac:dyDescent="0.25">
      <c r="A77" s="149">
        <f t="shared" si="155"/>
        <v>60</v>
      </c>
      <c r="B77" s="159" t="s">
        <v>93</v>
      </c>
      <c r="C77" s="159" t="s">
        <v>4</v>
      </c>
      <c r="D77" s="160" t="s">
        <v>312</v>
      </c>
      <c r="E77" s="159">
        <v>78463</v>
      </c>
      <c r="F77" s="159" t="s">
        <v>321</v>
      </c>
      <c r="G77" s="159" t="s">
        <v>275</v>
      </c>
      <c r="H77" s="161">
        <v>394190.83</v>
      </c>
      <c r="I77" s="161">
        <v>369053.71</v>
      </c>
      <c r="J77" s="159">
        <v>368939.5</v>
      </c>
      <c r="K77" s="159">
        <v>406604.47</v>
      </c>
      <c r="L77" s="159" t="s">
        <v>93</v>
      </c>
      <c r="M77" s="159" t="s">
        <v>93</v>
      </c>
      <c r="N77" s="159" t="s">
        <v>93</v>
      </c>
      <c r="O77" s="159" t="s">
        <v>93</v>
      </c>
      <c r="P77" s="159" t="s">
        <v>322</v>
      </c>
      <c r="Q77" s="159" t="s">
        <v>323</v>
      </c>
      <c r="R77" s="159" t="s">
        <v>93</v>
      </c>
      <c r="S77" s="159" t="s">
        <v>93</v>
      </c>
      <c r="T77" s="159" t="s">
        <v>124</v>
      </c>
      <c r="U77" s="159" t="s">
        <v>240</v>
      </c>
      <c r="V77" s="159" t="s">
        <v>240</v>
      </c>
      <c r="W77" s="159" t="s">
        <v>1120</v>
      </c>
      <c r="X77" s="212"/>
      <c r="Y77" s="213"/>
      <c r="Z77" s="212"/>
      <c r="AA77" s="213"/>
      <c r="AB77" s="159" t="s">
        <v>107</v>
      </c>
      <c r="AC77" s="159" t="s">
        <v>261</v>
      </c>
      <c r="AD77" s="125" t="s">
        <v>970</v>
      </c>
      <c r="AE77" s="631"/>
      <c r="AF77" s="243"/>
      <c r="AG77" s="242"/>
      <c r="AH77" s="465"/>
      <c r="AI77" s="410"/>
      <c r="AJ77" s="243"/>
      <c r="AK77" s="242"/>
      <c r="AL77" s="481"/>
      <c r="AM77" s="499"/>
      <c r="AN77" s="532"/>
      <c r="AO77" s="517"/>
      <c r="AQ77" s="316" t="str">
        <f t="shared" si="156"/>
        <v/>
      </c>
      <c r="AR77" s="44" t="str">
        <f t="shared" si="157"/>
        <v/>
      </c>
      <c r="AS77" s="317" t="str">
        <f t="shared" si="158"/>
        <v/>
      </c>
      <c r="AT77" s="560" t="str">
        <f t="shared" si="159"/>
        <v/>
      </c>
      <c r="AU77" s="44" t="str">
        <f t="shared" si="160"/>
        <v/>
      </c>
      <c r="AV77" s="571" t="str">
        <f t="shared" si="161"/>
        <v/>
      </c>
      <c r="AW77" s="316" t="str">
        <f t="shared" si="162"/>
        <v/>
      </c>
      <c r="AX77" s="44" t="str">
        <f t="shared" si="163"/>
        <v/>
      </c>
      <c r="AY77" s="317" t="str">
        <f t="shared" si="164"/>
        <v/>
      </c>
      <c r="BE77" s="400" t="str">
        <f t="shared" si="33"/>
        <v>Afectat sau NU?</v>
      </c>
      <c r="BF77" s="44" t="str">
        <f t="shared" si="130"/>
        <v>-</v>
      </c>
      <c r="BG77" s="317" t="str">
        <f t="shared" si="131"/>
        <v>-</v>
      </c>
      <c r="BH77" s="567" t="str">
        <f t="shared" si="36"/>
        <v>Afectat sau NU?</v>
      </c>
      <c r="BI77" s="44" t="str">
        <f t="shared" si="132"/>
        <v>-</v>
      </c>
      <c r="BJ77" s="571" t="str">
        <f t="shared" si="133"/>
        <v>-</v>
      </c>
      <c r="BK77" s="400" t="str">
        <f t="shared" si="134"/>
        <v>Afectat sau NU?</v>
      </c>
      <c r="BL77" s="44" t="str">
        <f t="shared" si="135"/>
        <v>-</v>
      </c>
      <c r="BM77" s="317" t="str">
        <f t="shared" si="136"/>
        <v>-</v>
      </c>
    </row>
    <row r="78" spans="1:65" ht="51" x14ac:dyDescent="0.25">
      <c r="A78" s="149">
        <f t="shared" si="155"/>
        <v>61</v>
      </c>
      <c r="B78" s="159" t="s">
        <v>93</v>
      </c>
      <c r="C78" s="159" t="s">
        <v>4</v>
      </c>
      <c r="D78" s="160" t="s">
        <v>312</v>
      </c>
      <c r="E78" s="159">
        <v>82555</v>
      </c>
      <c r="F78" s="159" t="s">
        <v>324</v>
      </c>
      <c r="G78" s="159" t="s">
        <v>275</v>
      </c>
      <c r="H78" s="161">
        <v>394190.83</v>
      </c>
      <c r="I78" s="161">
        <v>369053.71</v>
      </c>
      <c r="J78" s="159">
        <v>368939.5</v>
      </c>
      <c r="K78" s="159">
        <v>406604.47</v>
      </c>
      <c r="L78" s="159" t="s">
        <v>93</v>
      </c>
      <c r="M78" s="159" t="s">
        <v>93</v>
      </c>
      <c r="N78" s="159" t="s">
        <v>93</v>
      </c>
      <c r="O78" s="159" t="s">
        <v>93</v>
      </c>
      <c r="P78" s="159" t="s">
        <v>325</v>
      </c>
      <c r="Q78" s="159" t="s">
        <v>326</v>
      </c>
      <c r="R78" s="159" t="s">
        <v>93</v>
      </c>
      <c r="S78" s="159" t="s">
        <v>93</v>
      </c>
      <c r="T78" s="159" t="s">
        <v>124</v>
      </c>
      <c r="U78" s="159" t="s">
        <v>240</v>
      </c>
      <c r="V78" s="159" t="s">
        <v>240</v>
      </c>
      <c r="W78" s="159" t="s">
        <v>1120</v>
      </c>
      <c r="X78" s="212"/>
      <c r="Y78" s="213"/>
      <c r="Z78" s="212"/>
      <c r="AA78" s="213"/>
      <c r="AB78" s="159" t="s">
        <v>107</v>
      </c>
      <c r="AC78" s="159" t="s">
        <v>261</v>
      </c>
      <c r="AD78" s="125" t="s">
        <v>970</v>
      </c>
      <c r="AE78" s="631"/>
      <c r="AF78" s="243"/>
      <c r="AG78" s="242"/>
      <c r="AH78" s="465"/>
      <c r="AI78" s="410"/>
      <c r="AJ78" s="243"/>
      <c r="AK78" s="242"/>
      <c r="AL78" s="481"/>
      <c r="AM78" s="499"/>
      <c r="AN78" s="532"/>
      <c r="AO78" s="517"/>
      <c r="AQ78" s="316" t="str">
        <f t="shared" si="156"/>
        <v/>
      </c>
      <c r="AR78" s="44" t="str">
        <f t="shared" si="157"/>
        <v/>
      </c>
      <c r="AS78" s="317" t="str">
        <f t="shared" si="158"/>
        <v/>
      </c>
      <c r="AT78" s="560" t="str">
        <f t="shared" si="159"/>
        <v/>
      </c>
      <c r="AU78" s="44" t="str">
        <f t="shared" si="160"/>
        <v/>
      </c>
      <c r="AV78" s="571" t="str">
        <f t="shared" si="161"/>
        <v/>
      </c>
      <c r="AW78" s="316" t="str">
        <f t="shared" si="162"/>
        <v/>
      </c>
      <c r="AX78" s="44" t="str">
        <f t="shared" si="163"/>
        <v/>
      </c>
      <c r="AY78" s="317" t="str">
        <f t="shared" si="164"/>
        <v/>
      </c>
      <c r="BE78" s="400" t="str">
        <f t="shared" si="33"/>
        <v>Afectat sau NU?</v>
      </c>
      <c r="BF78" s="44" t="str">
        <f t="shared" si="130"/>
        <v>-</v>
      </c>
      <c r="BG78" s="317" t="str">
        <f t="shared" si="131"/>
        <v>-</v>
      </c>
      <c r="BH78" s="567" t="str">
        <f t="shared" si="36"/>
        <v>Afectat sau NU?</v>
      </c>
      <c r="BI78" s="44" t="str">
        <f t="shared" si="132"/>
        <v>-</v>
      </c>
      <c r="BJ78" s="571" t="str">
        <f t="shared" si="133"/>
        <v>-</v>
      </c>
      <c r="BK78" s="400" t="str">
        <f t="shared" si="134"/>
        <v>Afectat sau NU?</v>
      </c>
      <c r="BL78" s="44" t="str">
        <f t="shared" si="135"/>
        <v>-</v>
      </c>
      <c r="BM78" s="317" t="str">
        <f t="shared" si="136"/>
        <v>-</v>
      </c>
    </row>
    <row r="79" spans="1:65" ht="51" x14ac:dyDescent="0.25">
      <c r="A79" s="149">
        <f t="shared" si="155"/>
        <v>62</v>
      </c>
      <c r="B79" s="159" t="s">
        <v>93</v>
      </c>
      <c r="C79" s="159" t="s">
        <v>4</v>
      </c>
      <c r="D79" s="160" t="s">
        <v>312</v>
      </c>
      <c r="E79" s="159">
        <v>71064</v>
      </c>
      <c r="F79" s="159" t="s">
        <v>327</v>
      </c>
      <c r="G79" s="159" t="s">
        <v>328</v>
      </c>
      <c r="H79" s="161">
        <v>394190.83</v>
      </c>
      <c r="I79" s="161">
        <v>369053.71</v>
      </c>
      <c r="J79" s="159">
        <v>368939.5</v>
      </c>
      <c r="K79" s="159">
        <v>406604.47</v>
      </c>
      <c r="L79" s="159" t="s">
        <v>93</v>
      </c>
      <c r="M79" s="159" t="s">
        <v>93</v>
      </c>
      <c r="N79" s="159" t="s">
        <v>93</v>
      </c>
      <c r="O79" s="159" t="s">
        <v>93</v>
      </c>
      <c r="P79" s="159" t="s">
        <v>329</v>
      </c>
      <c r="Q79" s="159" t="s">
        <v>327</v>
      </c>
      <c r="R79" s="159" t="s">
        <v>93</v>
      </c>
      <c r="S79" s="159" t="s">
        <v>93</v>
      </c>
      <c r="T79" s="159" t="s">
        <v>124</v>
      </c>
      <c r="U79" s="159" t="s">
        <v>240</v>
      </c>
      <c r="V79" s="159" t="s">
        <v>240</v>
      </c>
      <c r="W79" s="159" t="s">
        <v>1120</v>
      </c>
      <c r="X79" s="212"/>
      <c r="Y79" s="213"/>
      <c r="Z79" s="212"/>
      <c r="AA79" s="213"/>
      <c r="AB79" s="159" t="s">
        <v>107</v>
      </c>
      <c r="AC79" s="159" t="s">
        <v>261</v>
      </c>
      <c r="AD79" s="125" t="s">
        <v>970</v>
      </c>
      <c r="AE79" s="631"/>
      <c r="AF79" s="243"/>
      <c r="AG79" s="242"/>
      <c r="AH79" s="465"/>
      <c r="AI79" s="410"/>
      <c r="AJ79" s="243"/>
      <c r="AK79" s="242"/>
      <c r="AL79" s="481"/>
      <c r="AM79" s="499"/>
      <c r="AN79" s="532"/>
      <c r="AO79" s="517"/>
      <c r="AQ79" s="316" t="str">
        <f t="shared" si="156"/>
        <v/>
      </c>
      <c r="AR79" s="44" t="str">
        <f t="shared" si="157"/>
        <v/>
      </c>
      <c r="AS79" s="317" t="str">
        <f t="shared" si="158"/>
        <v/>
      </c>
      <c r="AT79" s="560" t="str">
        <f t="shared" si="159"/>
        <v/>
      </c>
      <c r="AU79" s="44" t="str">
        <f t="shared" si="160"/>
        <v/>
      </c>
      <c r="AV79" s="571" t="str">
        <f t="shared" si="161"/>
        <v/>
      </c>
      <c r="AW79" s="316" t="str">
        <f t="shared" si="162"/>
        <v/>
      </c>
      <c r="AX79" s="44" t="str">
        <f t="shared" si="163"/>
        <v/>
      </c>
      <c r="AY79" s="317" t="str">
        <f t="shared" si="164"/>
        <v/>
      </c>
      <c r="BE79" s="400" t="str">
        <f t="shared" si="33"/>
        <v>Afectat sau NU?</v>
      </c>
      <c r="BF79" s="44" t="str">
        <f t="shared" si="130"/>
        <v>-</v>
      </c>
      <c r="BG79" s="317" t="str">
        <f t="shared" si="131"/>
        <v>-</v>
      </c>
      <c r="BH79" s="567" t="str">
        <f t="shared" si="36"/>
        <v>Afectat sau NU?</v>
      </c>
      <c r="BI79" s="44" t="str">
        <f t="shared" si="132"/>
        <v>-</v>
      </c>
      <c r="BJ79" s="571" t="str">
        <f t="shared" si="133"/>
        <v>-</v>
      </c>
      <c r="BK79" s="400" t="str">
        <f t="shared" si="134"/>
        <v>Afectat sau NU?</v>
      </c>
      <c r="BL79" s="44" t="str">
        <f t="shared" si="135"/>
        <v>-</v>
      </c>
      <c r="BM79" s="317" t="str">
        <f t="shared" si="136"/>
        <v>-</v>
      </c>
    </row>
    <row r="80" spans="1:65" ht="51" x14ac:dyDescent="0.25">
      <c r="A80" s="149">
        <f t="shared" si="155"/>
        <v>63</v>
      </c>
      <c r="B80" s="159" t="s">
        <v>93</v>
      </c>
      <c r="C80" s="159" t="s">
        <v>4</v>
      </c>
      <c r="D80" s="160" t="s">
        <v>312</v>
      </c>
      <c r="E80" s="159">
        <v>81816</v>
      </c>
      <c r="F80" s="159" t="s">
        <v>330</v>
      </c>
      <c r="G80" s="159" t="s">
        <v>275</v>
      </c>
      <c r="H80" s="161">
        <v>394190.83</v>
      </c>
      <c r="I80" s="161">
        <v>369053.71</v>
      </c>
      <c r="J80" s="159">
        <v>368939.5</v>
      </c>
      <c r="K80" s="159">
        <v>406604.47</v>
      </c>
      <c r="L80" s="159" t="s">
        <v>93</v>
      </c>
      <c r="M80" s="159" t="s">
        <v>93</v>
      </c>
      <c r="N80" s="159" t="s">
        <v>93</v>
      </c>
      <c r="O80" s="159" t="s">
        <v>93</v>
      </c>
      <c r="P80" s="159" t="s">
        <v>331</v>
      </c>
      <c r="Q80" s="159" t="s">
        <v>330</v>
      </c>
      <c r="R80" s="159" t="s">
        <v>93</v>
      </c>
      <c r="S80" s="159" t="s">
        <v>93</v>
      </c>
      <c r="T80" s="159" t="s">
        <v>124</v>
      </c>
      <c r="U80" s="159" t="s">
        <v>305</v>
      </c>
      <c r="V80" s="159" t="s">
        <v>305</v>
      </c>
      <c r="W80" s="159" t="s">
        <v>1120</v>
      </c>
      <c r="X80" s="212"/>
      <c r="Y80" s="213"/>
      <c r="Z80" s="212"/>
      <c r="AA80" s="213"/>
      <c r="AB80" s="159" t="s">
        <v>107</v>
      </c>
      <c r="AC80" s="159" t="s">
        <v>261</v>
      </c>
      <c r="AD80" s="125" t="s">
        <v>970</v>
      </c>
      <c r="AE80" s="631"/>
      <c r="AF80" s="243"/>
      <c r="AG80" s="242"/>
      <c r="AH80" s="465"/>
      <c r="AI80" s="410"/>
      <c r="AJ80" s="243"/>
      <c r="AK80" s="242"/>
      <c r="AL80" s="481"/>
      <c r="AM80" s="499"/>
      <c r="AN80" s="532"/>
      <c r="AO80" s="517"/>
      <c r="AQ80" s="316" t="str">
        <f t="shared" si="156"/>
        <v/>
      </c>
      <c r="AR80" s="44" t="str">
        <f t="shared" si="157"/>
        <v/>
      </c>
      <c r="AS80" s="317" t="str">
        <f t="shared" si="158"/>
        <v/>
      </c>
      <c r="AT80" s="560" t="str">
        <f t="shared" si="159"/>
        <v/>
      </c>
      <c r="AU80" s="44" t="str">
        <f t="shared" si="160"/>
        <v/>
      </c>
      <c r="AV80" s="571" t="str">
        <f t="shared" si="161"/>
        <v/>
      </c>
      <c r="AW80" s="316" t="str">
        <f t="shared" si="162"/>
        <v/>
      </c>
      <c r="AX80" s="44" t="str">
        <f t="shared" si="163"/>
        <v/>
      </c>
      <c r="AY80" s="317" t="str">
        <f t="shared" si="164"/>
        <v/>
      </c>
      <c r="BE80" s="400" t="str">
        <f t="shared" si="33"/>
        <v>Afectat sau NU?</v>
      </c>
      <c r="BF80" s="44" t="str">
        <f t="shared" si="130"/>
        <v>-</v>
      </c>
      <c r="BG80" s="317" t="str">
        <f t="shared" si="131"/>
        <v>-</v>
      </c>
      <c r="BH80" s="567" t="str">
        <f t="shared" si="36"/>
        <v>Afectat sau NU?</v>
      </c>
      <c r="BI80" s="44" t="str">
        <f t="shared" si="132"/>
        <v>-</v>
      </c>
      <c r="BJ80" s="571" t="str">
        <f t="shared" si="133"/>
        <v>-</v>
      </c>
      <c r="BK80" s="400" t="str">
        <f t="shared" si="134"/>
        <v>Afectat sau NU?</v>
      </c>
      <c r="BL80" s="44" t="str">
        <f t="shared" si="135"/>
        <v>-</v>
      </c>
      <c r="BM80" s="317" t="str">
        <f t="shared" si="136"/>
        <v>-</v>
      </c>
    </row>
    <row r="81" spans="1:65" ht="51" x14ac:dyDescent="0.25">
      <c r="A81" s="149">
        <f t="shared" si="155"/>
        <v>64</v>
      </c>
      <c r="B81" s="159" t="s">
        <v>93</v>
      </c>
      <c r="C81" s="159" t="s">
        <v>4</v>
      </c>
      <c r="D81" s="160" t="s">
        <v>312</v>
      </c>
      <c r="E81" s="159">
        <v>80506</v>
      </c>
      <c r="F81" s="159" t="s">
        <v>274</v>
      </c>
      <c r="G81" s="159" t="s">
        <v>275</v>
      </c>
      <c r="H81" s="161">
        <v>394190.83</v>
      </c>
      <c r="I81" s="161">
        <v>369053.71</v>
      </c>
      <c r="J81" s="159">
        <v>368939.5</v>
      </c>
      <c r="K81" s="159">
        <v>406604.47</v>
      </c>
      <c r="L81" s="159" t="s">
        <v>93</v>
      </c>
      <c r="M81" s="159" t="s">
        <v>93</v>
      </c>
      <c r="N81" s="159" t="s">
        <v>93</v>
      </c>
      <c r="O81" s="159" t="s">
        <v>93</v>
      </c>
      <c r="P81" s="159" t="s">
        <v>276</v>
      </c>
      <c r="Q81" s="159" t="s">
        <v>332</v>
      </c>
      <c r="R81" s="159" t="s">
        <v>93</v>
      </c>
      <c r="S81" s="159" t="s">
        <v>93</v>
      </c>
      <c r="T81" s="159" t="s">
        <v>124</v>
      </c>
      <c r="U81" s="159" t="s">
        <v>115</v>
      </c>
      <c r="V81" s="159" t="s">
        <v>115</v>
      </c>
      <c r="W81" s="159" t="s">
        <v>1120</v>
      </c>
      <c r="X81" s="212"/>
      <c r="Y81" s="213"/>
      <c r="Z81" s="212"/>
      <c r="AA81" s="213"/>
      <c r="AB81" s="159" t="s">
        <v>107</v>
      </c>
      <c r="AC81" s="159" t="s">
        <v>261</v>
      </c>
      <c r="AD81" s="125" t="s">
        <v>970</v>
      </c>
      <c r="AE81" s="631"/>
      <c r="AF81" s="243"/>
      <c r="AG81" s="242"/>
      <c r="AH81" s="465"/>
      <c r="AI81" s="410"/>
      <c r="AJ81" s="243"/>
      <c r="AK81" s="242"/>
      <c r="AL81" s="481"/>
      <c r="AM81" s="499"/>
      <c r="AN81" s="532"/>
      <c r="AO81" s="517"/>
      <c r="AQ81" s="316" t="str">
        <f t="shared" si="156"/>
        <v/>
      </c>
      <c r="AR81" s="44" t="str">
        <f t="shared" si="157"/>
        <v/>
      </c>
      <c r="AS81" s="317" t="str">
        <f t="shared" si="158"/>
        <v/>
      </c>
      <c r="AT81" s="560" t="str">
        <f t="shared" si="159"/>
        <v/>
      </c>
      <c r="AU81" s="44" t="str">
        <f t="shared" si="160"/>
        <v/>
      </c>
      <c r="AV81" s="571" t="str">
        <f t="shared" si="161"/>
        <v/>
      </c>
      <c r="AW81" s="316" t="str">
        <f t="shared" si="162"/>
        <v/>
      </c>
      <c r="AX81" s="44" t="str">
        <f t="shared" si="163"/>
        <v/>
      </c>
      <c r="AY81" s="317" t="str">
        <f t="shared" si="164"/>
        <v/>
      </c>
      <c r="BE81" s="400" t="str">
        <f t="shared" si="33"/>
        <v>Afectat sau NU?</v>
      </c>
      <c r="BF81" s="44" t="str">
        <f t="shared" si="130"/>
        <v>-</v>
      </c>
      <c r="BG81" s="317" t="str">
        <f t="shared" si="131"/>
        <v>-</v>
      </c>
      <c r="BH81" s="567" t="str">
        <f t="shared" si="36"/>
        <v>Afectat sau NU?</v>
      </c>
      <c r="BI81" s="44" t="str">
        <f t="shared" si="132"/>
        <v>-</v>
      </c>
      <c r="BJ81" s="571" t="str">
        <f t="shared" si="133"/>
        <v>-</v>
      </c>
      <c r="BK81" s="400" t="str">
        <f t="shared" si="134"/>
        <v>Afectat sau NU?</v>
      </c>
      <c r="BL81" s="44" t="str">
        <f t="shared" si="135"/>
        <v>-</v>
      </c>
      <c r="BM81" s="317" t="str">
        <f t="shared" si="136"/>
        <v>-</v>
      </c>
    </row>
    <row r="82" spans="1:65" ht="140.25" x14ac:dyDescent="0.25">
      <c r="A82" s="149">
        <f t="shared" si="155"/>
        <v>65</v>
      </c>
      <c r="B82" s="159" t="s">
        <v>93</v>
      </c>
      <c r="C82" s="159" t="s">
        <v>4</v>
      </c>
      <c r="D82" s="160" t="s">
        <v>312</v>
      </c>
      <c r="E82" s="159">
        <v>78089</v>
      </c>
      <c r="F82" s="159" t="s">
        <v>334</v>
      </c>
      <c r="G82" s="159" t="s">
        <v>275</v>
      </c>
      <c r="H82" s="161">
        <v>394190.83</v>
      </c>
      <c r="I82" s="161">
        <v>369053.71</v>
      </c>
      <c r="J82" s="159">
        <v>368939.5</v>
      </c>
      <c r="K82" s="159">
        <v>406604.47</v>
      </c>
      <c r="L82" s="159" t="s">
        <v>93</v>
      </c>
      <c r="M82" s="159" t="s">
        <v>93</v>
      </c>
      <c r="N82" s="159" t="s">
        <v>335</v>
      </c>
      <c r="O82" s="159" t="s">
        <v>334</v>
      </c>
      <c r="P82" s="159" t="s">
        <v>93</v>
      </c>
      <c r="Q82" s="159" t="s">
        <v>93</v>
      </c>
      <c r="R82" s="159" t="s">
        <v>93</v>
      </c>
      <c r="S82" s="159" t="s">
        <v>93</v>
      </c>
      <c r="T82" s="159" t="s">
        <v>85</v>
      </c>
      <c r="U82" s="159" t="s">
        <v>980</v>
      </c>
      <c r="V82" s="159" t="s">
        <v>106</v>
      </c>
      <c r="W82" s="159" t="s">
        <v>1120</v>
      </c>
      <c r="X82" s="212"/>
      <c r="Y82" s="213"/>
      <c r="Z82" s="212"/>
      <c r="AA82" s="213"/>
      <c r="AB82" s="159" t="s">
        <v>107</v>
      </c>
      <c r="AC82" s="159" t="s">
        <v>336</v>
      </c>
      <c r="AD82" s="125" t="s">
        <v>970</v>
      </c>
      <c r="AE82" s="631"/>
      <c r="AF82" s="243"/>
      <c r="AG82" s="242"/>
      <c r="AH82" s="465"/>
      <c r="AI82" s="410"/>
      <c r="AJ82" s="243"/>
      <c r="AK82" s="242"/>
      <c r="AL82" s="481"/>
      <c r="AM82" s="499"/>
      <c r="AN82" s="532"/>
      <c r="AO82" s="517"/>
      <c r="AQ82" s="316" t="str">
        <f t="shared" si="156"/>
        <v/>
      </c>
      <c r="AR82" s="44" t="str">
        <f t="shared" si="157"/>
        <v/>
      </c>
      <c r="AS82" s="317" t="str">
        <f t="shared" si="158"/>
        <v/>
      </c>
      <c r="AT82" s="560" t="str">
        <f t="shared" si="159"/>
        <v/>
      </c>
      <c r="AU82" s="44" t="str">
        <f t="shared" si="160"/>
        <v/>
      </c>
      <c r="AV82" s="571" t="str">
        <f t="shared" si="161"/>
        <v/>
      </c>
      <c r="AW82" s="316" t="str">
        <f t="shared" si="162"/>
        <v/>
      </c>
      <c r="AX82" s="44" t="str">
        <f t="shared" si="163"/>
        <v/>
      </c>
      <c r="AY82" s="317" t="str">
        <f t="shared" si="164"/>
        <v/>
      </c>
      <c r="BE82" s="400" t="str">
        <f t="shared" ref="BE82:BE145" si="165">IF(C82="X",IF(AN82="","Afectat sau NU?",IF(AN82="DA",IF(AK82="","Neinformat",NETWORKDAYS(AK82+AL82,AE82+AF82,$BR$2:$BR$14)-2),"Nu a fost afectat producator/consumator")),"")</f>
        <v>Afectat sau NU?</v>
      </c>
      <c r="BF82" s="44" t="str">
        <f t="shared" si="130"/>
        <v>-</v>
      </c>
      <c r="BG82" s="317" t="str">
        <f t="shared" si="131"/>
        <v>-</v>
      </c>
      <c r="BH82" s="567" t="str">
        <f t="shared" ref="BH82:BH145" si="166">IF(C82="X",IF(AN82="","Afectat sau NU?",IF(AN82="DA",IF(AI82="","Neinformat",NETWORKDAYS(AI82+AJ82,AE82+AF82,$BR$2:$BR$14)-2),"Nu a fost afectat producator/consumator")),"")</f>
        <v>Afectat sau NU?</v>
      </c>
      <c r="BI82" s="44" t="str">
        <f t="shared" si="132"/>
        <v>-</v>
      </c>
      <c r="BJ82" s="571" t="str">
        <f t="shared" si="133"/>
        <v>-</v>
      </c>
      <c r="BK82" s="400" t="str">
        <f t="shared" si="134"/>
        <v>Afectat sau NU?</v>
      </c>
      <c r="BL82" s="44" t="str">
        <f t="shared" si="135"/>
        <v>-</v>
      </c>
      <c r="BM82" s="317" t="str">
        <f t="shared" si="136"/>
        <v>-</v>
      </c>
    </row>
    <row r="83" spans="1:65" ht="140.25" x14ac:dyDescent="0.25">
      <c r="A83" s="149">
        <f t="shared" si="155"/>
        <v>66</v>
      </c>
      <c r="B83" s="159" t="s">
        <v>93</v>
      </c>
      <c r="C83" s="159" t="s">
        <v>4</v>
      </c>
      <c r="D83" s="160" t="s">
        <v>312</v>
      </c>
      <c r="E83" s="159">
        <v>78089</v>
      </c>
      <c r="F83" s="159" t="s">
        <v>337</v>
      </c>
      <c r="G83" s="159" t="s">
        <v>275</v>
      </c>
      <c r="H83" s="161">
        <v>394190.83</v>
      </c>
      <c r="I83" s="161">
        <v>369053.71</v>
      </c>
      <c r="J83" s="159">
        <v>368939.5</v>
      </c>
      <c r="K83" s="159">
        <v>406604.47</v>
      </c>
      <c r="L83" s="159" t="s">
        <v>93</v>
      </c>
      <c r="M83" s="159" t="s">
        <v>93</v>
      </c>
      <c r="N83" s="159" t="s">
        <v>338</v>
      </c>
      <c r="O83" s="159" t="s">
        <v>337</v>
      </c>
      <c r="P83" s="159" t="s">
        <v>93</v>
      </c>
      <c r="Q83" s="159" t="s">
        <v>93</v>
      </c>
      <c r="R83" s="159" t="s">
        <v>93</v>
      </c>
      <c r="S83" s="159" t="s">
        <v>93</v>
      </c>
      <c r="T83" s="159" t="s">
        <v>85</v>
      </c>
      <c r="U83" s="159" t="s">
        <v>980</v>
      </c>
      <c r="V83" s="159" t="s">
        <v>106</v>
      </c>
      <c r="W83" s="159" t="s">
        <v>1120</v>
      </c>
      <c r="X83" s="212"/>
      <c r="Y83" s="213"/>
      <c r="Z83" s="212"/>
      <c r="AA83" s="213"/>
      <c r="AB83" s="159" t="s">
        <v>107</v>
      </c>
      <c r="AC83" s="159" t="s">
        <v>336</v>
      </c>
      <c r="AD83" s="125" t="s">
        <v>970</v>
      </c>
      <c r="AE83" s="631"/>
      <c r="AF83" s="243"/>
      <c r="AG83" s="242"/>
      <c r="AH83" s="465"/>
      <c r="AI83" s="410"/>
      <c r="AJ83" s="243"/>
      <c r="AK83" s="242"/>
      <c r="AL83" s="481"/>
      <c r="AM83" s="499"/>
      <c r="AN83" s="532"/>
      <c r="AO83" s="517"/>
      <c r="AQ83" s="316" t="str">
        <f t="shared" si="156"/>
        <v/>
      </c>
      <c r="AR83" s="44" t="str">
        <f t="shared" si="157"/>
        <v/>
      </c>
      <c r="AS83" s="317" t="str">
        <f t="shared" si="158"/>
        <v/>
      </c>
      <c r="AT83" s="560" t="str">
        <f t="shared" si="159"/>
        <v/>
      </c>
      <c r="AU83" s="44" t="str">
        <f t="shared" si="160"/>
        <v/>
      </c>
      <c r="AV83" s="571" t="str">
        <f t="shared" si="161"/>
        <v/>
      </c>
      <c r="AW83" s="316" t="str">
        <f t="shared" si="162"/>
        <v/>
      </c>
      <c r="AX83" s="44" t="str">
        <f t="shared" si="163"/>
        <v/>
      </c>
      <c r="AY83" s="317" t="str">
        <f t="shared" si="164"/>
        <v/>
      </c>
      <c r="BE83" s="400" t="str">
        <f t="shared" si="165"/>
        <v>Afectat sau NU?</v>
      </c>
      <c r="BF83" s="44" t="str">
        <f t="shared" si="130"/>
        <v>-</v>
      </c>
      <c r="BG83" s="317" t="str">
        <f t="shared" si="131"/>
        <v>-</v>
      </c>
      <c r="BH83" s="567" t="str">
        <f t="shared" si="166"/>
        <v>Afectat sau NU?</v>
      </c>
      <c r="BI83" s="44" t="str">
        <f t="shared" si="132"/>
        <v>-</v>
      </c>
      <c r="BJ83" s="571" t="str">
        <f t="shared" si="133"/>
        <v>-</v>
      </c>
      <c r="BK83" s="400" t="str">
        <f t="shared" si="134"/>
        <v>Afectat sau NU?</v>
      </c>
      <c r="BL83" s="44" t="str">
        <f t="shared" si="135"/>
        <v>-</v>
      </c>
      <c r="BM83" s="317" t="str">
        <f t="shared" si="136"/>
        <v>-</v>
      </c>
    </row>
    <row r="84" spans="1:65" ht="140.25" x14ac:dyDescent="0.25">
      <c r="A84" s="149">
        <f t="shared" si="155"/>
        <v>67</v>
      </c>
      <c r="B84" s="159" t="s">
        <v>93</v>
      </c>
      <c r="C84" s="159" t="s">
        <v>4</v>
      </c>
      <c r="D84" s="160" t="s">
        <v>312</v>
      </c>
      <c r="E84" s="159">
        <v>82136</v>
      </c>
      <c r="F84" s="159" t="s">
        <v>339</v>
      </c>
      <c r="G84" s="159" t="s">
        <v>275</v>
      </c>
      <c r="H84" s="161">
        <v>394190.83</v>
      </c>
      <c r="I84" s="161">
        <v>369053.71</v>
      </c>
      <c r="J84" s="159">
        <v>368939.5</v>
      </c>
      <c r="K84" s="159">
        <v>406604.47</v>
      </c>
      <c r="L84" s="159" t="s">
        <v>93</v>
      </c>
      <c r="M84" s="159" t="s">
        <v>93</v>
      </c>
      <c r="N84" s="159" t="s">
        <v>340</v>
      </c>
      <c r="O84" s="159" t="s">
        <v>339</v>
      </c>
      <c r="P84" s="159" t="s">
        <v>93</v>
      </c>
      <c r="Q84" s="159" t="s">
        <v>93</v>
      </c>
      <c r="R84" s="159" t="s">
        <v>93</v>
      </c>
      <c r="S84" s="159" t="s">
        <v>93</v>
      </c>
      <c r="T84" s="159" t="s">
        <v>85</v>
      </c>
      <c r="U84" s="159" t="s">
        <v>980</v>
      </c>
      <c r="V84" s="159" t="s">
        <v>106</v>
      </c>
      <c r="W84" s="159" t="s">
        <v>1120</v>
      </c>
      <c r="X84" s="212"/>
      <c r="Y84" s="213"/>
      <c r="Z84" s="212"/>
      <c r="AA84" s="213"/>
      <c r="AB84" s="159" t="s">
        <v>107</v>
      </c>
      <c r="AC84" s="159" t="s">
        <v>336</v>
      </c>
      <c r="AD84" s="125" t="s">
        <v>970</v>
      </c>
      <c r="AE84" s="631"/>
      <c r="AF84" s="243"/>
      <c r="AG84" s="242"/>
      <c r="AH84" s="465"/>
      <c r="AI84" s="410"/>
      <c r="AJ84" s="243"/>
      <c r="AK84" s="242"/>
      <c r="AL84" s="481"/>
      <c r="AM84" s="499"/>
      <c r="AN84" s="532"/>
      <c r="AO84" s="517"/>
      <c r="AQ84" s="316" t="str">
        <f t="shared" si="156"/>
        <v/>
      </c>
      <c r="AR84" s="44" t="str">
        <f t="shared" si="157"/>
        <v/>
      </c>
      <c r="AS84" s="317" t="str">
        <f t="shared" si="158"/>
        <v/>
      </c>
      <c r="AT84" s="560" t="str">
        <f t="shared" si="159"/>
        <v/>
      </c>
      <c r="AU84" s="44" t="str">
        <f t="shared" si="160"/>
        <v/>
      </c>
      <c r="AV84" s="571" t="str">
        <f t="shared" si="161"/>
        <v/>
      </c>
      <c r="AW84" s="316" t="str">
        <f t="shared" si="162"/>
        <v/>
      </c>
      <c r="AX84" s="44" t="str">
        <f t="shared" si="163"/>
        <v/>
      </c>
      <c r="AY84" s="317" t="str">
        <f t="shared" si="164"/>
        <v/>
      </c>
      <c r="BE84" s="400" t="str">
        <f t="shared" si="165"/>
        <v>Afectat sau NU?</v>
      </c>
      <c r="BF84" s="44" t="str">
        <f t="shared" si="130"/>
        <v>-</v>
      </c>
      <c r="BG84" s="317" t="str">
        <f t="shared" si="131"/>
        <v>-</v>
      </c>
      <c r="BH84" s="567" t="str">
        <f t="shared" si="166"/>
        <v>Afectat sau NU?</v>
      </c>
      <c r="BI84" s="44" t="str">
        <f t="shared" si="132"/>
        <v>-</v>
      </c>
      <c r="BJ84" s="571" t="str">
        <f t="shared" si="133"/>
        <v>-</v>
      </c>
      <c r="BK84" s="400" t="str">
        <f t="shared" si="134"/>
        <v>Afectat sau NU?</v>
      </c>
      <c r="BL84" s="44" t="str">
        <f t="shared" si="135"/>
        <v>-</v>
      </c>
      <c r="BM84" s="317" t="str">
        <f t="shared" si="136"/>
        <v>-</v>
      </c>
    </row>
    <row r="85" spans="1:65" ht="140.25" x14ac:dyDescent="0.25">
      <c r="A85" s="149">
        <f t="shared" si="155"/>
        <v>68</v>
      </c>
      <c r="B85" s="159" t="s">
        <v>93</v>
      </c>
      <c r="C85" s="159" t="s">
        <v>4</v>
      </c>
      <c r="D85" s="160" t="s">
        <v>312</v>
      </c>
      <c r="E85" s="159">
        <v>82136</v>
      </c>
      <c r="F85" s="159" t="s">
        <v>341</v>
      </c>
      <c r="G85" s="159" t="s">
        <v>275</v>
      </c>
      <c r="H85" s="161">
        <v>394190.83</v>
      </c>
      <c r="I85" s="161">
        <v>369053.71</v>
      </c>
      <c r="J85" s="159">
        <v>368939.5</v>
      </c>
      <c r="K85" s="159">
        <v>406604.47</v>
      </c>
      <c r="L85" s="159" t="s">
        <v>93</v>
      </c>
      <c r="M85" s="159" t="s">
        <v>93</v>
      </c>
      <c r="N85" s="159" t="s">
        <v>342</v>
      </c>
      <c r="O85" s="159" t="s">
        <v>341</v>
      </c>
      <c r="P85" s="159" t="s">
        <v>93</v>
      </c>
      <c r="Q85" s="159" t="s">
        <v>93</v>
      </c>
      <c r="R85" s="159" t="s">
        <v>93</v>
      </c>
      <c r="S85" s="159" t="s">
        <v>93</v>
      </c>
      <c r="T85" s="159" t="s">
        <v>85</v>
      </c>
      <c r="U85" s="159" t="s">
        <v>980</v>
      </c>
      <c r="V85" s="159" t="s">
        <v>106</v>
      </c>
      <c r="W85" s="159" t="s">
        <v>1120</v>
      </c>
      <c r="X85" s="212"/>
      <c r="Y85" s="213"/>
      <c r="Z85" s="212"/>
      <c r="AA85" s="213"/>
      <c r="AB85" s="159" t="s">
        <v>107</v>
      </c>
      <c r="AC85" s="159" t="s">
        <v>336</v>
      </c>
      <c r="AD85" s="125" t="s">
        <v>970</v>
      </c>
      <c r="AE85" s="631"/>
      <c r="AF85" s="243"/>
      <c r="AG85" s="242"/>
      <c r="AH85" s="465"/>
      <c r="AI85" s="410"/>
      <c r="AJ85" s="243"/>
      <c r="AK85" s="242"/>
      <c r="AL85" s="481"/>
      <c r="AM85" s="499"/>
      <c r="AN85" s="532"/>
      <c r="AO85" s="517"/>
      <c r="AQ85" s="316" t="str">
        <f t="shared" si="156"/>
        <v/>
      </c>
      <c r="AR85" s="44" t="str">
        <f t="shared" si="157"/>
        <v/>
      </c>
      <c r="AS85" s="317" t="str">
        <f t="shared" si="158"/>
        <v/>
      </c>
      <c r="AT85" s="560" t="str">
        <f t="shared" si="159"/>
        <v/>
      </c>
      <c r="AU85" s="44" t="str">
        <f t="shared" si="160"/>
        <v/>
      </c>
      <c r="AV85" s="571" t="str">
        <f t="shared" si="161"/>
        <v/>
      </c>
      <c r="AW85" s="316" t="str">
        <f t="shared" si="162"/>
        <v/>
      </c>
      <c r="AX85" s="44" t="str">
        <f t="shared" si="163"/>
        <v/>
      </c>
      <c r="AY85" s="317" t="str">
        <f t="shared" si="164"/>
        <v/>
      </c>
      <c r="BE85" s="400" t="str">
        <f t="shared" si="165"/>
        <v>Afectat sau NU?</v>
      </c>
      <c r="BF85" s="44" t="str">
        <f t="shared" si="130"/>
        <v>-</v>
      </c>
      <c r="BG85" s="317" t="str">
        <f t="shared" si="131"/>
        <v>-</v>
      </c>
      <c r="BH85" s="567" t="str">
        <f t="shared" si="166"/>
        <v>Afectat sau NU?</v>
      </c>
      <c r="BI85" s="44" t="str">
        <f t="shared" si="132"/>
        <v>-</v>
      </c>
      <c r="BJ85" s="571" t="str">
        <f t="shared" si="133"/>
        <v>-</v>
      </c>
      <c r="BK85" s="400" t="str">
        <f t="shared" si="134"/>
        <v>Afectat sau NU?</v>
      </c>
      <c r="BL85" s="44" t="str">
        <f t="shared" si="135"/>
        <v>-</v>
      </c>
      <c r="BM85" s="317" t="str">
        <f t="shared" si="136"/>
        <v>-</v>
      </c>
    </row>
    <row r="86" spans="1:65" ht="51" x14ac:dyDescent="0.25">
      <c r="A86" s="149">
        <f t="shared" si="155"/>
        <v>69</v>
      </c>
      <c r="B86" s="159" t="s">
        <v>93</v>
      </c>
      <c r="C86" s="159" t="s">
        <v>4</v>
      </c>
      <c r="D86" s="160" t="s">
        <v>312</v>
      </c>
      <c r="E86" s="159">
        <v>81576</v>
      </c>
      <c r="F86" s="159" t="s">
        <v>343</v>
      </c>
      <c r="G86" s="159" t="s">
        <v>275</v>
      </c>
      <c r="H86" s="161">
        <v>394190.83</v>
      </c>
      <c r="I86" s="161">
        <v>369053.71</v>
      </c>
      <c r="J86" s="159">
        <v>368939.5</v>
      </c>
      <c r="K86" s="159">
        <v>406604.47</v>
      </c>
      <c r="L86" s="159" t="s">
        <v>93</v>
      </c>
      <c r="M86" s="159" t="s">
        <v>93</v>
      </c>
      <c r="N86" s="159" t="s">
        <v>344</v>
      </c>
      <c r="O86" s="159" t="s">
        <v>345</v>
      </c>
      <c r="P86" s="159" t="s">
        <v>93</v>
      </c>
      <c r="Q86" s="159" t="s">
        <v>93</v>
      </c>
      <c r="R86" s="159" t="s">
        <v>93</v>
      </c>
      <c r="S86" s="159" t="s">
        <v>93</v>
      </c>
      <c r="T86" s="159" t="s">
        <v>174</v>
      </c>
      <c r="U86" s="159" t="s">
        <v>346</v>
      </c>
      <c r="V86" s="159" t="s">
        <v>345</v>
      </c>
      <c r="W86" s="159" t="s">
        <v>1120</v>
      </c>
      <c r="X86" s="212"/>
      <c r="Y86" s="213"/>
      <c r="Z86" s="212"/>
      <c r="AA86" s="213"/>
      <c r="AB86" s="159" t="s">
        <v>107</v>
      </c>
      <c r="AC86" s="159" t="s">
        <v>336</v>
      </c>
      <c r="AD86" s="125" t="s">
        <v>970</v>
      </c>
      <c r="AE86" s="631"/>
      <c r="AF86" s="243"/>
      <c r="AG86" s="242"/>
      <c r="AH86" s="465"/>
      <c r="AI86" s="410"/>
      <c r="AJ86" s="243"/>
      <c r="AK86" s="242"/>
      <c r="AL86" s="481"/>
      <c r="AM86" s="499"/>
      <c r="AN86" s="532"/>
      <c r="AO86" s="517"/>
      <c r="AQ86" s="316" t="str">
        <f t="shared" si="156"/>
        <v/>
      </c>
      <c r="AR86" s="44" t="str">
        <f t="shared" si="157"/>
        <v/>
      </c>
      <c r="AS86" s="317" t="str">
        <f t="shared" si="158"/>
        <v/>
      </c>
      <c r="AT86" s="560" t="str">
        <f t="shared" si="159"/>
        <v/>
      </c>
      <c r="AU86" s="44" t="str">
        <f t="shared" si="160"/>
        <v/>
      </c>
      <c r="AV86" s="571" t="str">
        <f t="shared" si="161"/>
        <v/>
      </c>
      <c r="AW86" s="316" t="str">
        <f t="shared" si="162"/>
        <v/>
      </c>
      <c r="AX86" s="44" t="str">
        <f t="shared" si="163"/>
        <v/>
      </c>
      <c r="AY86" s="317" t="str">
        <f t="shared" si="164"/>
        <v/>
      </c>
      <c r="BE86" s="400" t="str">
        <f t="shared" si="165"/>
        <v>Afectat sau NU?</v>
      </c>
      <c r="BF86" s="44" t="str">
        <f t="shared" si="130"/>
        <v>-</v>
      </c>
      <c r="BG86" s="317" t="str">
        <f t="shared" si="131"/>
        <v>-</v>
      </c>
      <c r="BH86" s="567" t="str">
        <f t="shared" si="166"/>
        <v>Afectat sau NU?</v>
      </c>
      <c r="BI86" s="44" t="str">
        <f t="shared" si="132"/>
        <v>-</v>
      </c>
      <c r="BJ86" s="571" t="str">
        <f t="shared" si="133"/>
        <v>-</v>
      </c>
      <c r="BK86" s="400" t="str">
        <f t="shared" si="134"/>
        <v>Afectat sau NU?</v>
      </c>
      <c r="BL86" s="44" t="str">
        <f t="shared" si="135"/>
        <v>-</v>
      </c>
      <c r="BM86" s="317" t="str">
        <f t="shared" si="136"/>
        <v>-</v>
      </c>
    </row>
    <row r="87" spans="1:65" ht="39" thickBot="1" x14ac:dyDescent="0.3">
      <c r="A87" s="165">
        <f t="shared" si="155"/>
        <v>70</v>
      </c>
      <c r="B87" s="166" t="s">
        <v>93</v>
      </c>
      <c r="C87" s="166" t="s">
        <v>4</v>
      </c>
      <c r="D87" s="167" t="s">
        <v>312</v>
      </c>
      <c r="E87" s="166">
        <v>77812</v>
      </c>
      <c r="F87" s="166" t="s">
        <v>347</v>
      </c>
      <c r="G87" s="166" t="s">
        <v>275</v>
      </c>
      <c r="H87" s="168">
        <v>394190.83</v>
      </c>
      <c r="I87" s="168">
        <v>369053.71</v>
      </c>
      <c r="J87" s="168">
        <v>368939.5</v>
      </c>
      <c r="K87" s="166">
        <v>406604.47</v>
      </c>
      <c r="L87" s="166" t="s">
        <v>93</v>
      </c>
      <c r="M87" s="166" t="s">
        <v>93</v>
      </c>
      <c r="N87" s="166" t="s">
        <v>348</v>
      </c>
      <c r="O87" s="166" t="s">
        <v>1148</v>
      </c>
      <c r="P87" s="166" t="s">
        <v>93</v>
      </c>
      <c r="Q87" s="166" t="s">
        <v>93</v>
      </c>
      <c r="R87" s="166" t="s">
        <v>93</v>
      </c>
      <c r="S87" s="166" t="s">
        <v>93</v>
      </c>
      <c r="T87" s="166" t="s">
        <v>174</v>
      </c>
      <c r="U87" s="166" t="s">
        <v>981</v>
      </c>
      <c r="V87" s="166" t="s">
        <v>1147</v>
      </c>
      <c r="W87" s="166" t="s">
        <v>1120</v>
      </c>
      <c r="X87" s="216"/>
      <c r="Y87" s="217"/>
      <c r="Z87" s="216"/>
      <c r="AA87" s="217"/>
      <c r="AB87" s="166" t="s">
        <v>107</v>
      </c>
      <c r="AC87" s="166" t="s">
        <v>336</v>
      </c>
      <c r="AD87" s="445" t="s">
        <v>970</v>
      </c>
      <c r="AE87" s="632"/>
      <c r="AF87" s="412"/>
      <c r="AG87" s="413"/>
      <c r="AH87" s="466"/>
      <c r="AI87" s="411"/>
      <c r="AJ87" s="412"/>
      <c r="AK87" s="413"/>
      <c r="AL87" s="482"/>
      <c r="AM87" s="500"/>
      <c r="AN87" s="533"/>
      <c r="AO87" s="518"/>
      <c r="AQ87" s="318" t="str">
        <f t="shared" si="156"/>
        <v/>
      </c>
      <c r="AR87" s="56" t="str">
        <f t="shared" si="157"/>
        <v/>
      </c>
      <c r="AS87" s="319" t="str">
        <f t="shared" si="158"/>
        <v/>
      </c>
      <c r="AT87" s="564" t="str">
        <f t="shared" si="159"/>
        <v/>
      </c>
      <c r="AU87" s="56" t="str">
        <f t="shared" si="160"/>
        <v/>
      </c>
      <c r="AV87" s="573" t="str">
        <f t="shared" si="161"/>
        <v/>
      </c>
      <c r="AW87" s="318" t="str">
        <f t="shared" si="162"/>
        <v/>
      </c>
      <c r="AX87" s="56" t="str">
        <f t="shared" si="163"/>
        <v/>
      </c>
      <c r="AY87" s="319" t="str">
        <f t="shared" si="164"/>
        <v/>
      </c>
      <c r="BE87" s="426" t="str">
        <f t="shared" si="165"/>
        <v>Afectat sau NU?</v>
      </c>
      <c r="BF87" s="56" t="str">
        <f t="shared" si="130"/>
        <v>-</v>
      </c>
      <c r="BG87" s="319" t="str">
        <f t="shared" si="131"/>
        <v>-</v>
      </c>
      <c r="BH87" s="579" t="str">
        <f t="shared" si="166"/>
        <v>Afectat sau NU?</v>
      </c>
      <c r="BI87" s="56" t="str">
        <f t="shared" si="132"/>
        <v>-</v>
      </c>
      <c r="BJ87" s="573" t="str">
        <f t="shared" si="133"/>
        <v>-</v>
      </c>
      <c r="BK87" s="426" t="str">
        <f t="shared" si="134"/>
        <v>Afectat sau NU?</v>
      </c>
      <c r="BL87" s="56" t="str">
        <f t="shared" si="135"/>
        <v>-</v>
      </c>
      <c r="BM87" s="319" t="str">
        <f t="shared" si="136"/>
        <v>-</v>
      </c>
    </row>
    <row r="88" spans="1:65" ht="141" thickBot="1" x14ac:dyDescent="0.3">
      <c r="A88" s="281">
        <f t="shared" si="155"/>
        <v>71</v>
      </c>
      <c r="B88" s="26" t="s">
        <v>93</v>
      </c>
      <c r="C88" s="715" t="s">
        <v>4</v>
      </c>
      <c r="D88" s="716" t="s">
        <v>349</v>
      </c>
      <c r="E88" s="347">
        <v>174922</v>
      </c>
      <c r="F88" s="347" t="s">
        <v>350</v>
      </c>
      <c r="G88" s="347" t="s">
        <v>351</v>
      </c>
      <c r="H88" s="348">
        <v>671646.37</v>
      </c>
      <c r="I88" s="348">
        <v>489878.34</v>
      </c>
      <c r="J88" s="347">
        <v>671646.37</v>
      </c>
      <c r="K88" s="347">
        <v>489878.34</v>
      </c>
      <c r="L88" s="347" t="s">
        <v>352</v>
      </c>
      <c r="M88" s="347" t="s">
        <v>350</v>
      </c>
      <c r="N88" s="282" t="s">
        <v>93</v>
      </c>
      <c r="O88" s="282" t="s">
        <v>93</v>
      </c>
      <c r="P88" s="282" t="s">
        <v>93</v>
      </c>
      <c r="Q88" s="282" t="s">
        <v>93</v>
      </c>
      <c r="R88" s="282" t="s">
        <v>93</v>
      </c>
      <c r="S88" s="282" t="s">
        <v>93</v>
      </c>
      <c r="T88" s="347" t="s">
        <v>85</v>
      </c>
      <c r="U88" s="347" t="s">
        <v>893</v>
      </c>
      <c r="V88" s="347" t="s">
        <v>106</v>
      </c>
      <c r="W88" s="349" t="s">
        <v>260</v>
      </c>
      <c r="X88" s="283"/>
      <c r="Y88" s="284"/>
      <c r="Z88" s="283"/>
      <c r="AA88" s="284"/>
      <c r="AB88" s="349" t="s">
        <v>183</v>
      </c>
      <c r="AC88" s="350" t="s">
        <v>261</v>
      </c>
      <c r="AD88" s="209" t="s">
        <v>944</v>
      </c>
      <c r="AE88" s="392"/>
      <c r="AF88" s="273"/>
      <c r="AG88" s="272"/>
      <c r="AH88" s="467"/>
      <c r="AI88" s="392"/>
      <c r="AJ88" s="273"/>
      <c r="AK88" s="272"/>
      <c r="AL88" s="483"/>
      <c r="AM88" s="501"/>
      <c r="AN88" s="534"/>
      <c r="AO88" s="420"/>
      <c r="AQ88" s="425" t="str">
        <f t="shared" si="156"/>
        <v/>
      </c>
      <c r="AR88" s="18" t="str">
        <f t="shared" si="157"/>
        <v/>
      </c>
      <c r="AS88" s="20" t="str">
        <f t="shared" si="158"/>
        <v/>
      </c>
      <c r="AT88" s="558" t="str">
        <f t="shared" si="159"/>
        <v/>
      </c>
      <c r="AU88" s="18" t="str">
        <f t="shared" si="160"/>
        <v/>
      </c>
      <c r="AV88" s="19" t="str">
        <f t="shared" si="161"/>
        <v/>
      </c>
      <c r="AW88" s="425" t="str">
        <f t="shared" si="162"/>
        <v/>
      </c>
      <c r="AX88" s="18" t="str">
        <f t="shared" si="163"/>
        <v/>
      </c>
      <c r="AY88" s="20" t="str">
        <f t="shared" si="164"/>
        <v/>
      </c>
      <c r="BE88" s="346" t="str">
        <f t="shared" si="165"/>
        <v>Afectat sau NU?</v>
      </c>
      <c r="BF88" s="9" t="str">
        <f t="shared" si="130"/>
        <v>-</v>
      </c>
      <c r="BG88" s="33" t="str">
        <f t="shared" si="131"/>
        <v>-</v>
      </c>
      <c r="BH88" s="565" t="str">
        <f t="shared" si="166"/>
        <v>Afectat sau NU?</v>
      </c>
      <c r="BI88" s="9" t="str">
        <f t="shared" si="132"/>
        <v>-</v>
      </c>
      <c r="BJ88" s="569" t="str">
        <f t="shared" si="133"/>
        <v>-</v>
      </c>
      <c r="BK88" s="346" t="str">
        <f t="shared" si="134"/>
        <v>Afectat sau NU?</v>
      </c>
      <c r="BL88" s="9" t="str">
        <f t="shared" si="135"/>
        <v>-</v>
      </c>
      <c r="BM88" s="33" t="str">
        <f t="shared" si="136"/>
        <v>-</v>
      </c>
    </row>
    <row r="89" spans="1:65" ht="140.25" x14ac:dyDescent="0.25">
      <c r="A89" s="139">
        <f t="shared" si="155"/>
        <v>72</v>
      </c>
      <c r="B89" s="140" t="s">
        <v>93</v>
      </c>
      <c r="C89" s="141" t="s">
        <v>4</v>
      </c>
      <c r="D89" s="148" t="s">
        <v>353</v>
      </c>
      <c r="E89" s="285">
        <v>46830</v>
      </c>
      <c r="F89" s="285" t="s">
        <v>354</v>
      </c>
      <c r="G89" s="285" t="s">
        <v>180</v>
      </c>
      <c r="H89" s="287">
        <v>673802.17</v>
      </c>
      <c r="I89" s="287">
        <v>417606.33</v>
      </c>
      <c r="J89" s="285">
        <v>673802.17</v>
      </c>
      <c r="K89" s="285">
        <v>417606.33</v>
      </c>
      <c r="L89" s="285" t="s">
        <v>355</v>
      </c>
      <c r="M89" s="285" t="s">
        <v>354</v>
      </c>
      <c r="N89" s="285" t="s">
        <v>93</v>
      </c>
      <c r="O89" s="285" t="s">
        <v>93</v>
      </c>
      <c r="P89" s="285" t="s">
        <v>93</v>
      </c>
      <c r="Q89" s="285" t="s">
        <v>93</v>
      </c>
      <c r="R89" s="285" t="s">
        <v>93</v>
      </c>
      <c r="S89" s="285" t="s">
        <v>93</v>
      </c>
      <c r="T89" s="285" t="s">
        <v>85</v>
      </c>
      <c r="U89" s="285" t="s">
        <v>893</v>
      </c>
      <c r="V89" s="285" t="s">
        <v>106</v>
      </c>
      <c r="W89" s="288" t="s">
        <v>356</v>
      </c>
      <c r="X89" s="214"/>
      <c r="Y89" s="215"/>
      <c r="Z89" s="214"/>
      <c r="AA89" s="215"/>
      <c r="AB89" s="288" t="s">
        <v>183</v>
      </c>
      <c r="AC89" s="292" t="s">
        <v>261</v>
      </c>
      <c r="AD89" s="207" t="s">
        <v>944</v>
      </c>
      <c r="AE89" s="407"/>
      <c r="AF89" s="408"/>
      <c r="AG89" s="409"/>
      <c r="AH89" s="464"/>
      <c r="AI89" s="407"/>
      <c r="AJ89" s="408"/>
      <c r="AK89" s="409"/>
      <c r="AL89" s="480"/>
      <c r="AM89" s="498"/>
      <c r="AN89" s="531"/>
      <c r="AO89" s="519"/>
      <c r="AQ89" s="95" t="str">
        <f t="shared" si="156"/>
        <v/>
      </c>
      <c r="AR89" s="9" t="str">
        <f t="shared" si="157"/>
        <v/>
      </c>
      <c r="AS89" s="33" t="str">
        <f t="shared" si="158"/>
        <v/>
      </c>
      <c r="AT89" s="556" t="str">
        <f t="shared" si="159"/>
        <v/>
      </c>
      <c r="AU89" s="9" t="str">
        <f t="shared" si="160"/>
        <v/>
      </c>
      <c r="AV89" s="569" t="str">
        <f t="shared" si="161"/>
        <v/>
      </c>
      <c r="AW89" s="95" t="str">
        <f t="shared" si="162"/>
        <v/>
      </c>
      <c r="AX89" s="9" t="str">
        <f t="shared" si="163"/>
        <v/>
      </c>
      <c r="AY89" s="33" t="str">
        <f t="shared" si="164"/>
        <v/>
      </c>
      <c r="BE89" s="345" t="str">
        <f t="shared" si="165"/>
        <v>Afectat sau NU?</v>
      </c>
      <c r="BF89" s="47" t="str">
        <f t="shared" si="130"/>
        <v>-</v>
      </c>
      <c r="BG89" s="315" t="str">
        <f t="shared" si="131"/>
        <v>-</v>
      </c>
      <c r="BH89" s="566" t="str">
        <f t="shared" si="166"/>
        <v>Afectat sau NU?</v>
      </c>
      <c r="BI89" s="47" t="str">
        <f t="shared" si="132"/>
        <v>-</v>
      </c>
      <c r="BJ89" s="570" t="str">
        <f t="shared" si="133"/>
        <v>-</v>
      </c>
      <c r="BK89" s="345" t="str">
        <f t="shared" si="134"/>
        <v>Afectat sau NU?</v>
      </c>
      <c r="BL89" s="47" t="str">
        <f t="shared" si="135"/>
        <v>-</v>
      </c>
      <c r="BM89" s="315" t="str">
        <f t="shared" si="136"/>
        <v>-</v>
      </c>
    </row>
    <row r="90" spans="1:65" ht="63.75" x14ac:dyDescent="0.25">
      <c r="A90" s="149">
        <f t="shared" si="155"/>
        <v>73</v>
      </c>
      <c r="B90" s="153" t="s">
        <v>93</v>
      </c>
      <c r="C90" s="151" t="s">
        <v>4</v>
      </c>
      <c r="D90" s="152" t="s">
        <v>353</v>
      </c>
      <c r="E90" s="289">
        <v>46377</v>
      </c>
      <c r="F90" s="289" t="s">
        <v>357</v>
      </c>
      <c r="G90" s="289" t="s">
        <v>180</v>
      </c>
      <c r="H90" s="290">
        <v>652992.72</v>
      </c>
      <c r="I90" s="290">
        <v>415050.79</v>
      </c>
      <c r="J90" s="289">
        <v>652992.72</v>
      </c>
      <c r="K90" s="289">
        <v>415050.79</v>
      </c>
      <c r="L90" s="289" t="s">
        <v>358</v>
      </c>
      <c r="M90" s="289" t="s">
        <v>359</v>
      </c>
      <c r="N90" s="289" t="s">
        <v>93</v>
      </c>
      <c r="O90" s="289" t="s">
        <v>93</v>
      </c>
      <c r="P90" s="289" t="s">
        <v>93</v>
      </c>
      <c r="Q90" s="289" t="s">
        <v>93</v>
      </c>
      <c r="R90" s="289" t="s">
        <v>93</v>
      </c>
      <c r="S90" s="289" t="s">
        <v>93</v>
      </c>
      <c r="T90" s="289" t="s">
        <v>174</v>
      </c>
      <c r="U90" s="289" t="s">
        <v>360</v>
      </c>
      <c r="V90" s="289" t="s">
        <v>361</v>
      </c>
      <c r="W90" s="291" t="s">
        <v>356</v>
      </c>
      <c r="X90" s="212"/>
      <c r="Y90" s="213"/>
      <c r="Z90" s="212"/>
      <c r="AA90" s="213"/>
      <c r="AB90" s="291" t="s">
        <v>183</v>
      </c>
      <c r="AC90" s="293" t="s">
        <v>261</v>
      </c>
      <c r="AD90" s="125" t="s">
        <v>944</v>
      </c>
      <c r="AE90" s="410"/>
      <c r="AF90" s="243"/>
      <c r="AG90" s="242"/>
      <c r="AH90" s="465"/>
      <c r="AI90" s="410"/>
      <c r="AJ90" s="243"/>
      <c r="AK90" s="242"/>
      <c r="AL90" s="481"/>
      <c r="AM90" s="499"/>
      <c r="AN90" s="532"/>
      <c r="AO90" s="517"/>
      <c r="AQ90" s="316" t="str">
        <f t="shared" si="156"/>
        <v/>
      </c>
      <c r="AR90" s="44" t="str">
        <f t="shared" si="157"/>
        <v/>
      </c>
      <c r="AS90" s="317" t="str">
        <f t="shared" si="158"/>
        <v/>
      </c>
      <c r="AT90" s="560" t="str">
        <f t="shared" si="159"/>
        <v/>
      </c>
      <c r="AU90" s="44" t="str">
        <f t="shared" si="160"/>
        <v/>
      </c>
      <c r="AV90" s="571" t="str">
        <f t="shared" si="161"/>
        <v/>
      </c>
      <c r="AW90" s="316" t="str">
        <f t="shared" si="162"/>
        <v/>
      </c>
      <c r="AX90" s="44" t="str">
        <f t="shared" si="163"/>
        <v/>
      </c>
      <c r="AY90" s="317" t="str">
        <f t="shared" si="164"/>
        <v/>
      </c>
      <c r="BE90" s="400" t="str">
        <f t="shared" si="165"/>
        <v>Afectat sau NU?</v>
      </c>
      <c r="BF90" s="44" t="str">
        <f t="shared" si="130"/>
        <v>-</v>
      </c>
      <c r="BG90" s="317" t="str">
        <f t="shared" si="131"/>
        <v>-</v>
      </c>
      <c r="BH90" s="567" t="str">
        <f t="shared" si="166"/>
        <v>Afectat sau NU?</v>
      </c>
      <c r="BI90" s="44" t="str">
        <f t="shared" si="132"/>
        <v>-</v>
      </c>
      <c r="BJ90" s="571" t="str">
        <f t="shared" si="133"/>
        <v>-</v>
      </c>
      <c r="BK90" s="400" t="str">
        <f t="shared" si="134"/>
        <v>Afectat sau NU?</v>
      </c>
      <c r="BL90" s="44" t="str">
        <f t="shared" si="135"/>
        <v>-</v>
      </c>
      <c r="BM90" s="317" t="str">
        <f t="shared" si="136"/>
        <v>-</v>
      </c>
    </row>
    <row r="91" spans="1:65" ht="140.25" x14ac:dyDescent="0.25">
      <c r="A91" s="149">
        <f t="shared" si="155"/>
        <v>74</v>
      </c>
      <c r="B91" s="153" t="s">
        <v>93</v>
      </c>
      <c r="C91" s="151" t="s">
        <v>4</v>
      </c>
      <c r="D91" s="152" t="s">
        <v>353</v>
      </c>
      <c r="E91" s="289">
        <v>48771</v>
      </c>
      <c r="F91" s="289" t="s">
        <v>362</v>
      </c>
      <c r="G91" s="289" t="s">
        <v>180</v>
      </c>
      <c r="H91" s="290">
        <v>651135.92000000004</v>
      </c>
      <c r="I91" s="290">
        <v>415783.19</v>
      </c>
      <c r="J91" s="289">
        <v>651135.92000000004</v>
      </c>
      <c r="K91" s="289">
        <v>415783.19</v>
      </c>
      <c r="L91" s="289" t="s">
        <v>363</v>
      </c>
      <c r="M91" s="289" t="s">
        <v>362</v>
      </c>
      <c r="N91" s="289" t="s">
        <v>93</v>
      </c>
      <c r="O91" s="289" t="s">
        <v>93</v>
      </c>
      <c r="P91" s="289" t="s">
        <v>93</v>
      </c>
      <c r="Q91" s="289" t="s">
        <v>93</v>
      </c>
      <c r="R91" s="289" t="s">
        <v>93</v>
      </c>
      <c r="S91" s="289" t="s">
        <v>93</v>
      </c>
      <c r="T91" s="289" t="s">
        <v>85</v>
      </c>
      <c r="U91" s="289" t="s">
        <v>893</v>
      </c>
      <c r="V91" s="289" t="s">
        <v>106</v>
      </c>
      <c r="W91" s="291" t="s">
        <v>356</v>
      </c>
      <c r="X91" s="212"/>
      <c r="Y91" s="213"/>
      <c r="Z91" s="212"/>
      <c r="AA91" s="213"/>
      <c r="AB91" s="291" t="s">
        <v>183</v>
      </c>
      <c r="AC91" s="293" t="s">
        <v>261</v>
      </c>
      <c r="AD91" s="209" t="s">
        <v>944</v>
      </c>
      <c r="AE91" s="410"/>
      <c r="AF91" s="243"/>
      <c r="AG91" s="242"/>
      <c r="AH91" s="465"/>
      <c r="AI91" s="410"/>
      <c r="AJ91" s="243"/>
      <c r="AK91" s="242"/>
      <c r="AL91" s="481"/>
      <c r="AM91" s="499"/>
      <c r="AN91" s="532"/>
      <c r="AO91" s="517"/>
      <c r="AQ91" s="425" t="str">
        <f t="shared" si="156"/>
        <v/>
      </c>
      <c r="AR91" s="18" t="str">
        <f t="shared" si="157"/>
        <v/>
      </c>
      <c r="AS91" s="20" t="str">
        <f t="shared" si="158"/>
        <v/>
      </c>
      <c r="AT91" s="558" t="str">
        <f t="shared" si="159"/>
        <v/>
      </c>
      <c r="AU91" s="18" t="str">
        <f t="shared" si="160"/>
        <v/>
      </c>
      <c r="AV91" s="19" t="str">
        <f t="shared" si="161"/>
        <v/>
      </c>
      <c r="AW91" s="425" t="str">
        <f t="shared" si="162"/>
        <v/>
      </c>
      <c r="AX91" s="18" t="str">
        <f t="shared" si="163"/>
        <v/>
      </c>
      <c r="AY91" s="20" t="str">
        <f t="shared" si="164"/>
        <v/>
      </c>
      <c r="BE91" s="400" t="str">
        <f t="shared" si="165"/>
        <v>Afectat sau NU?</v>
      </c>
      <c r="BF91" s="44" t="str">
        <f t="shared" si="130"/>
        <v>-</v>
      </c>
      <c r="BG91" s="317" t="str">
        <f t="shared" si="131"/>
        <v>-</v>
      </c>
      <c r="BH91" s="567" t="str">
        <f t="shared" si="166"/>
        <v>Afectat sau NU?</v>
      </c>
      <c r="BI91" s="44" t="str">
        <f t="shared" si="132"/>
        <v>-</v>
      </c>
      <c r="BJ91" s="571" t="str">
        <f t="shared" si="133"/>
        <v>-</v>
      </c>
      <c r="BK91" s="400" t="str">
        <f t="shared" si="134"/>
        <v>Afectat sau NU?</v>
      </c>
      <c r="BL91" s="44" t="str">
        <f t="shared" si="135"/>
        <v>-</v>
      </c>
      <c r="BM91" s="317" t="str">
        <f t="shared" si="136"/>
        <v>-</v>
      </c>
    </row>
    <row r="92" spans="1:65" ht="51" x14ac:dyDescent="0.25">
      <c r="A92" s="149">
        <f t="shared" si="155"/>
        <v>75</v>
      </c>
      <c r="B92" s="153" t="s">
        <v>93</v>
      </c>
      <c r="C92" s="151" t="s">
        <v>4</v>
      </c>
      <c r="D92" s="152" t="s">
        <v>353</v>
      </c>
      <c r="E92" s="159">
        <v>44934</v>
      </c>
      <c r="F92" s="159" t="s">
        <v>364</v>
      </c>
      <c r="G92" s="159" t="s">
        <v>180</v>
      </c>
      <c r="H92" s="161">
        <v>687098.79</v>
      </c>
      <c r="I92" s="161">
        <v>421724.52</v>
      </c>
      <c r="J92" s="159">
        <v>687098.79</v>
      </c>
      <c r="K92" s="159">
        <v>421724.52</v>
      </c>
      <c r="L92" s="159" t="s">
        <v>93</v>
      </c>
      <c r="M92" s="159" t="s">
        <v>93</v>
      </c>
      <c r="N92" s="159" t="s">
        <v>93</v>
      </c>
      <c r="O92" s="159" t="s">
        <v>93</v>
      </c>
      <c r="P92" s="159" t="s">
        <v>365</v>
      </c>
      <c r="Q92" s="159" t="s">
        <v>364</v>
      </c>
      <c r="R92" s="159" t="s">
        <v>93</v>
      </c>
      <c r="S92" s="159" t="s">
        <v>93</v>
      </c>
      <c r="T92" s="159" t="s">
        <v>124</v>
      </c>
      <c r="U92" s="159" t="s">
        <v>315</v>
      </c>
      <c r="V92" s="159" t="s">
        <v>315</v>
      </c>
      <c r="W92" s="153" t="s">
        <v>943</v>
      </c>
      <c r="X92" s="212"/>
      <c r="Y92" s="213"/>
      <c r="Z92" s="212"/>
      <c r="AA92" s="213"/>
      <c r="AB92" s="153" t="s">
        <v>183</v>
      </c>
      <c r="AC92" s="224" t="s">
        <v>261</v>
      </c>
      <c r="AD92" s="125" t="s">
        <v>942</v>
      </c>
      <c r="AE92" s="410"/>
      <c r="AF92" s="243"/>
      <c r="AG92" s="242"/>
      <c r="AH92" s="465"/>
      <c r="AI92" s="410"/>
      <c r="AJ92" s="243"/>
      <c r="AK92" s="242"/>
      <c r="AL92" s="481"/>
      <c r="AM92" s="499"/>
      <c r="AN92" s="532"/>
      <c r="AO92" s="517"/>
      <c r="AQ92" s="316" t="str">
        <f t="shared" si="156"/>
        <v/>
      </c>
      <c r="AR92" s="44" t="str">
        <f t="shared" si="157"/>
        <v/>
      </c>
      <c r="AS92" s="317" t="str">
        <f t="shared" si="158"/>
        <v/>
      </c>
      <c r="AT92" s="560" t="str">
        <f t="shared" si="159"/>
        <v/>
      </c>
      <c r="AU92" s="44" t="str">
        <f t="shared" si="160"/>
        <v/>
      </c>
      <c r="AV92" s="571" t="str">
        <f t="shared" si="161"/>
        <v/>
      </c>
      <c r="AW92" s="316" t="str">
        <f t="shared" si="162"/>
        <v/>
      </c>
      <c r="AX92" s="44" t="str">
        <f t="shared" si="163"/>
        <v/>
      </c>
      <c r="AY92" s="317" t="str">
        <f t="shared" si="164"/>
        <v/>
      </c>
      <c r="BE92" s="400" t="str">
        <f t="shared" si="165"/>
        <v>Afectat sau NU?</v>
      </c>
      <c r="BF92" s="44" t="str">
        <f t="shared" si="130"/>
        <v>-</v>
      </c>
      <c r="BG92" s="317" t="str">
        <f t="shared" si="131"/>
        <v>-</v>
      </c>
      <c r="BH92" s="567" t="str">
        <f t="shared" si="166"/>
        <v>Afectat sau NU?</v>
      </c>
      <c r="BI92" s="44" t="str">
        <f t="shared" si="132"/>
        <v>-</v>
      </c>
      <c r="BJ92" s="571" t="str">
        <f t="shared" si="133"/>
        <v>-</v>
      </c>
      <c r="BK92" s="400" t="str">
        <f t="shared" si="134"/>
        <v>Afectat sau NU?</v>
      </c>
      <c r="BL92" s="44" t="str">
        <f t="shared" si="135"/>
        <v>-</v>
      </c>
      <c r="BM92" s="317" t="str">
        <f t="shared" si="136"/>
        <v>-</v>
      </c>
    </row>
    <row r="93" spans="1:65" ht="63.75" x14ac:dyDescent="0.25">
      <c r="A93" s="149">
        <f t="shared" si="155"/>
        <v>76</v>
      </c>
      <c r="B93" s="153" t="s">
        <v>93</v>
      </c>
      <c r="C93" s="151" t="s">
        <v>4</v>
      </c>
      <c r="D93" s="152" t="s">
        <v>353</v>
      </c>
      <c r="E93" s="289">
        <v>43279</v>
      </c>
      <c r="F93" s="289" t="s">
        <v>366</v>
      </c>
      <c r="G93" s="289" t="s">
        <v>183</v>
      </c>
      <c r="H93" s="290">
        <v>689791.29</v>
      </c>
      <c r="I93" s="290">
        <v>424094.77</v>
      </c>
      <c r="J93" s="289">
        <v>689791.29</v>
      </c>
      <c r="K93" s="289">
        <v>424094.77</v>
      </c>
      <c r="L93" s="289" t="s">
        <v>93</v>
      </c>
      <c r="M93" s="289" t="s">
        <v>93</v>
      </c>
      <c r="N93" s="289" t="s">
        <v>93</v>
      </c>
      <c r="O93" s="289" t="s">
        <v>93</v>
      </c>
      <c r="P93" s="289" t="s">
        <v>367</v>
      </c>
      <c r="Q93" s="289" t="s">
        <v>368</v>
      </c>
      <c r="R93" s="289" t="s">
        <v>93</v>
      </c>
      <c r="S93" s="289" t="s">
        <v>93</v>
      </c>
      <c r="T93" s="289" t="s">
        <v>124</v>
      </c>
      <c r="U93" s="289" t="s">
        <v>315</v>
      </c>
      <c r="V93" s="289" t="s">
        <v>315</v>
      </c>
      <c r="W93" s="291" t="s">
        <v>356</v>
      </c>
      <c r="X93" s="212"/>
      <c r="Y93" s="213"/>
      <c r="Z93" s="212"/>
      <c r="AA93" s="213"/>
      <c r="AB93" s="291" t="s">
        <v>183</v>
      </c>
      <c r="AC93" s="293" t="s">
        <v>261</v>
      </c>
      <c r="AD93" s="125" t="s">
        <v>944</v>
      </c>
      <c r="AE93" s="410"/>
      <c r="AF93" s="243"/>
      <c r="AG93" s="242"/>
      <c r="AH93" s="465"/>
      <c r="AI93" s="410"/>
      <c r="AJ93" s="243"/>
      <c r="AK93" s="242"/>
      <c r="AL93" s="481"/>
      <c r="AM93" s="499"/>
      <c r="AN93" s="532"/>
      <c r="AO93" s="517"/>
      <c r="AQ93" s="316" t="str">
        <f t="shared" si="156"/>
        <v/>
      </c>
      <c r="AR93" s="44" t="str">
        <f t="shared" si="157"/>
        <v/>
      </c>
      <c r="AS93" s="317" t="str">
        <f t="shared" si="158"/>
        <v/>
      </c>
      <c r="AT93" s="560" t="str">
        <f t="shared" si="159"/>
        <v/>
      </c>
      <c r="AU93" s="44" t="str">
        <f t="shared" si="160"/>
        <v/>
      </c>
      <c r="AV93" s="571" t="str">
        <f t="shared" si="161"/>
        <v/>
      </c>
      <c r="AW93" s="316" t="str">
        <f t="shared" si="162"/>
        <v/>
      </c>
      <c r="AX93" s="44" t="str">
        <f t="shared" si="163"/>
        <v/>
      </c>
      <c r="AY93" s="317" t="str">
        <f t="shared" si="164"/>
        <v/>
      </c>
      <c r="BE93" s="400" t="str">
        <f t="shared" si="165"/>
        <v>Afectat sau NU?</v>
      </c>
      <c r="BF93" s="44" t="str">
        <f t="shared" si="130"/>
        <v>-</v>
      </c>
      <c r="BG93" s="317" t="str">
        <f t="shared" si="131"/>
        <v>-</v>
      </c>
      <c r="BH93" s="567" t="str">
        <f t="shared" si="166"/>
        <v>Afectat sau NU?</v>
      </c>
      <c r="BI93" s="44" t="str">
        <f t="shared" si="132"/>
        <v>-</v>
      </c>
      <c r="BJ93" s="571" t="str">
        <f t="shared" si="133"/>
        <v>-</v>
      </c>
      <c r="BK93" s="400" t="str">
        <f t="shared" si="134"/>
        <v>Afectat sau NU?</v>
      </c>
      <c r="BL93" s="44" t="str">
        <f t="shared" si="135"/>
        <v>-</v>
      </c>
      <c r="BM93" s="317" t="str">
        <f t="shared" si="136"/>
        <v>-</v>
      </c>
    </row>
    <row r="94" spans="1:65" ht="51" x14ac:dyDescent="0.25">
      <c r="A94" s="149">
        <f t="shared" si="155"/>
        <v>77</v>
      </c>
      <c r="B94" s="153" t="s">
        <v>93</v>
      </c>
      <c r="C94" s="151" t="s">
        <v>4</v>
      </c>
      <c r="D94" s="152" t="s">
        <v>353</v>
      </c>
      <c r="E94" s="159">
        <v>43279</v>
      </c>
      <c r="F94" s="159" t="s">
        <v>366</v>
      </c>
      <c r="G94" s="159" t="s">
        <v>183</v>
      </c>
      <c r="H94" s="161">
        <v>689791.29</v>
      </c>
      <c r="I94" s="161">
        <v>424094.77</v>
      </c>
      <c r="J94" s="159">
        <v>689791.29</v>
      </c>
      <c r="K94" s="159">
        <v>424094.77</v>
      </c>
      <c r="L94" s="159" t="s">
        <v>93</v>
      </c>
      <c r="M94" s="159" t="s">
        <v>93</v>
      </c>
      <c r="N94" s="159" t="s">
        <v>93</v>
      </c>
      <c r="O94" s="159" t="s">
        <v>93</v>
      </c>
      <c r="P94" s="159" t="s">
        <v>369</v>
      </c>
      <c r="Q94" s="159" t="s">
        <v>370</v>
      </c>
      <c r="R94" s="159" t="s">
        <v>93</v>
      </c>
      <c r="S94" s="159" t="s">
        <v>93</v>
      </c>
      <c r="T94" s="159" t="s">
        <v>124</v>
      </c>
      <c r="U94" s="159" t="s">
        <v>315</v>
      </c>
      <c r="V94" s="159" t="s">
        <v>315</v>
      </c>
      <c r="W94" s="153" t="s">
        <v>943</v>
      </c>
      <c r="X94" s="212"/>
      <c r="Y94" s="213"/>
      <c r="Z94" s="212"/>
      <c r="AA94" s="213"/>
      <c r="AB94" s="153" t="s">
        <v>183</v>
      </c>
      <c r="AC94" s="224" t="s">
        <v>261</v>
      </c>
      <c r="AD94" s="125" t="s">
        <v>942</v>
      </c>
      <c r="AE94" s="410"/>
      <c r="AF94" s="243"/>
      <c r="AG94" s="242"/>
      <c r="AH94" s="465"/>
      <c r="AI94" s="410"/>
      <c r="AJ94" s="243"/>
      <c r="AK94" s="242"/>
      <c r="AL94" s="481"/>
      <c r="AM94" s="499"/>
      <c r="AN94" s="532"/>
      <c r="AO94" s="517"/>
      <c r="AQ94" s="316" t="str">
        <f t="shared" si="156"/>
        <v/>
      </c>
      <c r="AR94" s="44" t="str">
        <f t="shared" si="157"/>
        <v/>
      </c>
      <c r="AS94" s="317" t="str">
        <f t="shared" si="158"/>
        <v/>
      </c>
      <c r="AT94" s="560" t="str">
        <f t="shared" si="159"/>
        <v/>
      </c>
      <c r="AU94" s="44" t="str">
        <f t="shared" si="160"/>
        <v/>
      </c>
      <c r="AV94" s="571" t="str">
        <f t="shared" si="161"/>
        <v/>
      </c>
      <c r="AW94" s="316" t="str">
        <f t="shared" si="162"/>
        <v/>
      </c>
      <c r="AX94" s="44" t="str">
        <f t="shared" si="163"/>
        <v/>
      </c>
      <c r="AY94" s="317" t="str">
        <f t="shared" si="164"/>
        <v/>
      </c>
      <c r="BE94" s="400" t="str">
        <f t="shared" si="165"/>
        <v>Afectat sau NU?</v>
      </c>
      <c r="BF94" s="44" t="str">
        <f t="shared" si="130"/>
        <v>-</v>
      </c>
      <c r="BG94" s="317" t="str">
        <f t="shared" si="131"/>
        <v>-</v>
      </c>
      <c r="BH94" s="567" t="str">
        <f t="shared" si="166"/>
        <v>Afectat sau NU?</v>
      </c>
      <c r="BI94" s="44" t="str">
        <f t="shared" si="132"/>
        <v>-</v>
      </c>
      <c r="BJ94" s="571" t="str">
        <f t="shared" si="133"/>
        <v>-</v>
      </c>
      <c r="BK94" s="400" t="str">
        <f t="shared" si="134"/>
        <v>Afectat sau NU?</v>
      </c>
      <c r="BL94" s="44" t="str">
        <f t="shared" si="135"/>
        <v>-</v>
      </c>
      <c r="BM94" s="317" t="str">
        <f t="shared" si="136"/>
        <v>-</v>
      </c>
    </row>
    <row r="95" spans="1:65" ht="63.75" x14ac:dyDescent="0.25">
      <c r="A95" s="149">
        <f t="shared" si="155"/>
        <v>78</v>
      </c>
      <c r="B95" s="153" t="s">
        <v>93</v>
      </c>
      <c r="C95" s="151" t="s">
        <v>4</v>
      </c>
      <c r="D95" s="152" t="s">
        <v>353</v>
      </c>
      <c r="E95" s="289">
        <v>46830</v>
      </c>
      <c r="F95" s="289" t="s">
        <v>354</v>
      </c>
      <c r="G95" s="289" t="s">
        <v>180</v>
      </c>
      <c r="H95" s="290">
        <v>673818.97</v>
      </c>
      <c r="I95" s="290">
        <v>417579.15</v>
      </c>
      <c r="J95" s="289">
        <v>673818.97</v>
      </c>
      <c r="K95" s="289">
        <v>417579.15</v>
      </c>
      <c r="L95" s="289" t="s">
        <v>93</v>
      </c>
      <c r="M95" s="289" t="s">
        <v>93</v>
      </c>
      <c r="N95" s="289" t="s">
        <v>93</v>
      </c>
      <c r="O95" s="289" t="s">
        <v>93</v>
      </c>
      <c r="P95" s="289" t="s">
        <v>371</v>
      </c>
      <c r="Q95" s="289" t="s">
        <v>372</v>
      </c>
      <c r="R95" s="289" t="s">
        <v>93</v>
      </c>
      <c r="S95" s="289" t="s">
        <v>93</v>
      </c>
      <c r="T95" s="289" t="s">
        <v>124</v>
      </c>
      <c r="U95" s="289" t="s">
        <v>333</v>
      </c>
      <c r="V95" s="289" t="s">
        <v>115</v>
      </c>
      <c r="W95" s="291" t="s">
        <v>356</v>
      </c>
      <c r="X95" s="212"/>
      <c r="Y95" s="213"/>
      <c r="Z95" s="212"/>
      <c r="AA95" s="213"/>
      <c r="AB95" s="291" t="s">
        <v>183</v>
      </c>
      <c r="AC95" s="293" t="s">
        <v>261</v>
      </c>
      <c r="AD95" s="125" t="s">
        <v>944</v>
      </c>
      <c r="AE95" s="410"/>
      <c r="AF95" s="243"/>
      <c r="AG95" s="242"/>
      <c r="AH95" s="465"/>
      <c r="AI95" s="410"/>
      <c r="AJ95" s="243"/>
      <c r="AK95" s="242"/>
      <c r="AL95" s="481"/>
      <c r="AM95" s="499"/>
      <c r="AN95" s="532"/>
      <c r="AO95" s="517"/>
      <c r="AQ95" s="316" t="str">
        <f t="shared" si="156"/>
        <v/>
      </c>
      <c r="AR95" s="44" t="str">
        <f t="shared" si="157"/>
        <v/>
      </c>
      <c r="AS95" s="317" t="str">
        <f t="shared" si="158"/>
        <v/>
      </c>
      <c r="AT95" s="560" t="str">
        <f t="shared" si="159"/>
        <v/>
      </c>
      <c r="AU95" s="44" t="str">
        <f t="shared" si="160"/>
        <v/>
      </c>
      <c r="AV95" s="571" t="str">
        <f t="shared" si="161"/>
        <v/>
      </c>
      <c r="AW95" s="316" t="str">
        <f t="shared" si="162"/>
        <v/>
      </c>
      <c r="AX95" s="44" t="str">
        <f t="shared" si="163"/>
        <v/>
      </c>
      <c r="AY95" s="317" t="str">
        <f t="shared" si="164"/>
        <v/>
      </c>
      <c r="BE95" s="400" t="str">
        <f t="shared" si="165"/>
        <v>Afectat sau NU?</v>
      </c>
      <c r="BF95" s="44" t="str">
        <f t="shared" si="130"/>
        <v>-</v>
      </c>
      <c r="BG95" s="317" t="str">
        <f t="shared" si="131"/>
        <v>-</v>
      </c>
      <c r="BH95" s="567" t="str">
        <f t="shared" si="166"/>
        <v>Afectat sau NU?</v>
      </c>
      <c r="BI95" s="44" t="str">
        <f t="shared" si="132"/>
        <v>-</v>
      </c>
      <c r="BJ95" s="571" t="str">
        <f t="shared" si="133"/>
        <v>-</v>
      </c>
      <c r="BK95" s="400" t="str">
        <f t="shared" si="134"/>
        <v>Afectat sau NU?</v>
      </c>
      <c r="BL95" s="44" t="str">
        <f t="shared" si="135"/>
        <v>-</v>
      </c>
      <c r="BM95" s="317" t="str">
        <f t="shared" si="136"/>
        <v>-</v>
      </c>
    </row>
    <row r="96" spans="1:65" ht="63.75" x14ac:dyDescent="0.25">
      <c r="A96" s="149">
        <f t="shared" si="155"/>
        <v>79</v>
      </c>
      <c r="B96" s="153" t="s">
        <v>93</v>
      </c>
      <c r="C96" s="151" t="s">
        <v>4</v>
      </c>
      <c r="D96" s="152" t="s">
        <v>353</v>
      </c>
      <c r="E96" s="289">
        <v>46830</v>
      </c>
      <c r="F96" s="289" t="s">
        <v>354</v>
      </c>
      <c r="G96" s="289" t="s">
        <v>180</v>
      </c>
      <c r="H96" s="290">
        <v>673818.16</v>
      </c>
      <c r="I96" s="290">
        <v>417578.22</v>
      </c>
      <c r="J96" s="289">
        <v>673818.16</v>
      </c>
      <c r="K96" s="289">
        <v>417578.22</v>
      </c>
      <c r="L96" s="289" t="s">
        <v>93</v>
      </c>
      <c r="M96" s="289" t="s">
        <v>93</v>
      </c>
      <c r="N96" s="289" t="s">
        <v>93</v>
      </c>
      <c r="O96" s="289" t="s">
        <v>93</v>
      </c>
      <c r="P96" s="289" t="s">
        <v>373</v>
      </c>
      <c r="Q96" s="289" t="s">
        <v>354</v>
      </c>
      <c r="R96" s="289" t="s">
        <v>93</v>
      </c>
      <c r="S96" s="289" t="s">
        <v>93</v>
      </c>
      <c r="T96" s="289" t="s">
        <v>124</v>
      </c>
      <c r="U96" s="289" t="s">
        <v>315</v>
      </c>
      <c r="V96" s="289" t="s">
        <v>315</v>
      </c>
      <c r="W96" s="291" t="s">
        <v>356</v>
      </c>
      <c r="X96" s="212"/>
      <c r="Y96" s="213"/>
      <c r="Z96" s="212"/>
      <c r="AA96" s="213"/>
      <c r="AB96" s="291" t="s">
        <v>183</v>
      </c>
      <c r="AC96" s="293" t="s">
        <v>261</v>
      </c>
      <c r="AD96" s="125" t="s">
        <v>944</v>
      </c>
      <c r="AE96" s="410"/>
      <c r="AF96" s="243"/>
      <c r="AG96" s="242"/>
      <c r="AH96" s="465"/>
      <c r="AI96" s="410"/>
      <c r="AJ96" s="243"/>
      <c r="AK96" s="242"/>
      <c r="AL96" s="481"/>
      <c r="AM96" s="499"/>
      <c r="AN96" s="532"/>
      <c r="AO96" s="517"/>
      <c r="AQ96" s="316" t="str">
        <f t="shared" si="156"/>
        <v/>
      </c>
      <c r="AR96" s="44" t="str">
        <f t="shared" si="157"/>
        <v/>
      </c>
      <c r="AS96" s="317" t="str">
        <f t="shared" si="158"/>
        <v/>
      </c>
      <c r="AT96" s="560" t="str">
        <f t="shared" si="159"/>
        <v/>
      </c>
      <c r="AU96" s="44" t="str">
        <f t="shared" si="160"/>
        <v/>
      </c>
      <c r="AV96" s="571" t="str">
        <f t="shared" si="161"/>
        <v/>
      </c>
      <c r="AW96" s="316" t="str">
        <f t="shared" si="162"/>
        <v/>
      </c>
      <c r="AX96" s="44" t="str">
        <f t="shared" si="163"/>
        <v/>
      </c>
      <c r="AY96" s="317" t="str">
        <f t="shared" si="164"/>
        <v/>
      </c>
      <c r="BE96" s="400" t="str">
        <f t="shared" si="165"/>
        <v>Afectat sau NU?</v>
      </c>
      <c r="BF96" s="44" t="str">
        <f t="shared" si="130"/>
        <v>-</v>
      </c>
      <c r="BG96" s="317" t="str">
        <f t="shared" si="131"/>
        <v>-</v>
      </c>
      <c r="BH96" s="567" t="str">
        <f t="shared" si="166"/>
        <v>Afectat sau NU?</v>
      </c>
      <c r="BI96" s="44" t="str">
        <f t="shared" si="132"/>
        <v>-</v>
      </c>
      <c r="BJ96" s="571" t="str">
        <f t="shared" si="133"/>
        <v>-</v>
      </c>
      <c r="BK96" s="400" t="str">
        <f t="shared" si="134"/>
        <v>Afectat sau NU?</v>
      </c>
      <c r="BL96" s="44" t="str">
        <f t="shared" si="135"/>
        <v>-</v>
      </c>
      <c r="BM96" s="317" t="str">
        <f t="shared" si="136"/>
        <v>-</v>
      </c>
    </row>
    <row r="97" spans="1:65" ht="51" x14ac:dyDescent="0.25">
      <c r="A97" s="149">
        <f t="shared" si="155"/>
        <v>80</v>
      </c>
      <c r="B97" s="153" t="s">
        <v>93</v>
      </c>
      <c r="C97" s="151" t="s">
        <v>4</v>
      </c>
      <c r="D97" s="152" t="s">
        <v>353</v>
      </c>
      <c r="E97" s="159">
        <v>43180</v>
      </c>
      <c r="F97" s="159" t="s">
        <v>374</v>
      </c>
      <c r="G97" s="159" t="s">
        <v>183</v>
      </c>
      <c r="H97" s="161">
        <v>668594.85</v>
      </c>
      <c r="I97" s="161">
        <v>412338.03</v>
      </c>
      <c r="J97" s="159">
        <v>668594.85</v>
      </c>
      <c r="K97" s="159">
        <v>412338.03</v>
      </c>
      <c r="L97" s="159" t="s">
        <v>93</v>
      </c>
      <c r="M97" s="159" t="s">
        <v>93</v>
      </c>
      <c r="N97" s="159" t="s">
        <v>93</v>
      </c>
      <c r="O97" s="159" t="s">
        <v>93</v>
      </c>
      <c r="P97" s="159" t="s">
        <v>375</v>
      </c>
      <c r="Q97" s="159" t="s">
        <v>374</v>
      </c>
      <c r="R97" s="159" t="s">
        <v>93</v>
      </c>
      <c r="S97" s="159" t="s">
        <v>93</v>
      </c>
      <c r="T97" s="159" t="s">
        <v>124</v>
      </c>
      <c r="U97" s="159" t="s">
        <v>115</v>
      </c>
      <c r="V97" s="159" t="s">
        <v>115</v>
      </c>
      <c r="W97" s="153" t="s">
        <v>943</v>
      </c>
      <c r="X97" s="212"/>
      <c r="Y97" s="213"/>
      <c r="Z97" s="212"/>
      <c r="AA97" s="213"/>
      <c r="AB97" s="153" t="s">
        <v>183</v>
      </c>
      <c r="AC97" s="224" t="s">
        <v>261</v>
      </c>
      <c r="AD97" s="125" t="s">
        <v>946</v>
      </c>
      <c r="AE97" s="410"/>
      <c r="AF97" s="243"/>
      <c r="AG97" s="242"/>
      <c r="AH97" s="465"/>
      <c r="AI97" s="410"/>
      <c r="AJ97" s="243"/>
      <c r="AK97" s="242"/>
      <c r="AL97" s="481"/>
      <c r="AM97" s="499"/>
      <c r="AN97" s="532"/>
      <c r="AO97" s="517"/>
      <c r="AQ97" s="316" t="str">
        <f t="shared" si="156"/>
        <v/>
      </c>
      <c r="AR97" s="44" t="str">
        <f t="shared" si="157"/>
        <v/>
      </c>
      <c r="AS97" s="317" t="str">
        <f t="shared" si="158"/>
        <v/>
      </c>
      <c r="AT97" s="560" t="str">
        <f t="shared" si="159"/>
        <v/>
      </c>
      <c r="AU97" s="44" t="str">
        <f t="shared" si="160"/>
        <v/>
      </c>
      <c r="AV97" s="571" t="str">
        <f t="shared" si="161"/>
        <v/>
      </c>
      <c r="AW97" s="316" t="str">
        <f t="shared" si="162"/>
        <v/>
      </c>
      <c r="AX97" s="44" t="str">
        <f t="shared" si="163"/>
        <v/>
      </c>
      <c r="AY97" s="317" t="str">
        <f t="shared" si="164"/>
        <v/>
      </c>
      <c r="BE97" s="400" t="str">
        <f t="shared" si="165"/>
        <v>Afectat sau NU?</v>
      </c>
      <c r="BF97" s="44" t="str">
        <f t="shared" si="130"/>
        <v>-</v>
      </c>
      <c r="BG97" s="317" t="str">
        <f t="shared" si="131"/>
        <v>-</v>
      </c>
      <c r="BH97" s="567" t="str">
        <f t="shared" si="166"/>
        <v>Afectat sau NU?</v>
      </c>
      <c r="BI97" s="44" t="str">
        <f t="shared" si="132"/>
        <v>-</v>
      </c>
      <c r="BJ97" s="571" t="str">
        <f t="shared" si="133"/>
        <v>-</v>
      </c>
      <c r="BK97" s="400" t="str">
        <f t="shared" si="134"/>
        <v>Afectat sau NU?</v>
      </c>
      <c r="BL97" s="44" t="str">
        <f t="shared" si="135"/>
        <v>-</v>
      </c>
      <c r="BM97" s="317" t="str">
        <f t="shared" si="136"/>
        <v>-</v>
      </c>
    </row>
    <row r="98" spans="1:65" ht="51" x14ac:dyDescent="0.25">
      <c r="A98" s="149">
        <f t="shared" si="155"/>
        <v>81</v>
      </c>
      <c r="B98" s="153" t="s">
        <v>93</v>
      </c>
      <c r="C98" s="151" t="s">
        <v>4</v>
      </c>
      <c r="D98" s="152" t="s">
        <v>353</v>
      </c>
      <c r="E98" s="159">
        <v>43180</v>
      </c>
      <c r="F98" s="159" t="s">
        <v>374</v>
      </c>
      <c r="G98" s="159" t="s">
        <v>183</v>
      </c>
      <c r="H98" s="161">
        <v>668600.18000000005</v>
      </c>
      <c r="I98" s="161">
        <v>412323.17</v>
      </c>
      <c r="J98" s="159">
        <v>668600.18000000005</v>
      </c>
      <c r="K98" s="159">
        <v>412323.17</v>
      </c>
      <c r="L98" s="159" t="s">
        <v>93</v>
      </c>
      <c r="M98" s="159" t="s">
        <v>93</v>
      </c>
      <c r="N98" s="159" t="s">
        <v>93</v>
      </c>
      <c r="O98" s="159" t="s">
        <v>93</v>
      </c>
      <c r="P98" s="159" t="s">
        <v>376</v>
      </c>
      <c r="Q98" s="159" t="s">
        <v>377</v>
      </c>
      <c r="R98" s="159" t="s">
        <v>93</v>
      </c>
      <c r="S98" s="159" t="s">
        <v>93</v>
      </c>
      <c r="T98" s="159" t="s">
        <v>124</v>
      </c>
      <c r="U98" s="159" t="s">
        <v>115</v>
      </c>
      <c r="V98" s="159" t="s">
        <v>115</v>
      </c>
      <c r="W98" s="153" t="s">
        <v>945</v>
      </c>
      <c r="X98" s="212"/>
      <c r="Y98" s="213"/>
      <c r="Z98" s="212"/>
      <c r="AA98" s="213"/>
      <c r="AB98" s="153" t="s">
        <v>183</v>
      </c>
      <c r="AC98" s="224" t="s">
        <v>261</v>
      </c>
      <c r="AD98" s="125" t="s">
        <v>946</v>
      </c>
      <c r="AE98" s="410"/>
      <c r="AF98" s="243"/>
      <c r="AG98" s="242"/>
      <c r="AH98" s="465"/>
      <c r="AI98" s="410"/>
      <c r="AJ98" s="243"/>
      <c r="AK98" s="242"/>
      <c r="AL98" s="481"/>
      <c r="AM98" s="499"/>
      <c r="AN98" s="532"/>
      <c r="AO98" s="517"/>
      <c r="AQ98" s="316" t="str">
        <f t="shared" si="156"/>
        <v/>
      </c>
      <c r="AR98" s="44" t="str">
        <f t="shared" si="157"/>
        <v/>
      </c>
      <c r="AS98" s="317" t="str">
        <f t="shared" si="158"/>
        <v/>
      </c>
      <c r="AT98" s="560" t="str">
        <f t="shared" si="159"/>
        <v/>
      </c>
      <c r="AU98" s="44" t="str">
        <f t="shared" si="160"/>
        <v/>
      </c>
      <c r="AV98" s="571" t="str">
        <f t="shared" si="161"/>
        <v/>
      </c>
      <c r="AW98" s="316" t="str">
        <f t="shared" si="162"/>
        <v/>
      </c>
      <c r="AX98" s="44" t="str">
        <f t="shared" si="163"/>
        <v/>
      </c>
      <c r="AY98" s="317" t="str">
        <f t="shared" si="164"/>
        <v/>
      </c>
      <c r="BE98" s="400" t="str">
        <f t="shared" si="165"/>
        <v>Afectat sau NU?</v>
      </c>
      <c r="BF98" s="44" t="str">
        <f t="shared" si="130"/>
        <v>-</v>
      </c>
      <c r="BG98" s="317" t="str">
        <f t="shared" si="131"/>
        <v>-</v>
      </c>
      <c r="BH98" s="567" t="str">
        <f t="shared" si="166"/>
        <v>Afectat sau NU?</v>
      </c>
      <c r="BI98" s="44" t="str">
        <f t="shared" si="132"/>
        <v>-</v>
      </c>
      <c r="BJ98" s="571" t="str">
        <f t="shared" si="133"/>
        <v>-</v>
      </c>
      <c r="BK98" s="400" t="str">
        <f t="shared" si="134"/>
        <v>Afectat sau NU?</v>
      </c>
      <c r="BL98" s="44" t="str">
        <f t="shared" si="135"/>
        <v>-</v>
      </c>
      <c r="BM98" s="317" t="str">
        <f t="shared" si="136"/>
        <v>-</v>
      </c>
    </row>
    <row r="99" spans="1:65" ht="63.75" x14ac:dyDescent="0.25">
      <c r="A99" s="149">
        <f t="shared" si="155"/>
        <v>82</v>
      </c>
      <c r="B99" s="153" t="s">
        <v>93</v>
      </c>
      <c r="C99" s="151" t="s">
        <v>4</v>
      </c>
      <c r="D99" s="152" t="s">
        <v>353</v>
      </c>
      <c r="E99" s="289">
        <v>46377</v>
      </c>
      <c r="F99" s="289" t="s">
        <v>378</v>
      </c>
      <c r="G99" s="289" t="s">
        <v>180</v>
      </c>
      <c r="H99" s="290">
        <v>664697.46</v>
      </c>
      <c r="I99" s="290">
        <v>411738.54</v>
      </c>
      <c r="J99" s="289">
        <v>664697.46</v>
      </c>
      <c r="K99" s="289">
        <v>411738.54</v>
      </c>
      <c r="L99" s="289" t="s">
        <v>93</v>
      </c>
      <c r="M99" s="289" t="s">
        <v>93</v>
      </c>
      <c r="N99" s="289" t="s">
        <v>93</v>
      </c>
      <c r="O99" s="289" t="s">
        <v>93</v>
      </c>
      <c r="P99" s="289" t="s">
        <v>379</v>
      </c>
      <c r="Q99" s="289" t="s">
        <v>378</v>
      </c>
      <c r="R99" s="289" t="s">
        <v>93</v>
      </c>
      <c r="S99" s="289" t="s">
        <v>93</v>
      </c>
      <c r="T99" s="289" t="s">
        <v>124</v>
      </c>
      <c r="U99" s="289" t="s">
        <v>305</v>
      </c>
      <c r="V99" s="289" t="s">
        <v>305</v>
      </c>
      <c r="W99" s="291" t="s">
        <v>356</v>
      </c>
      <c r="X99" s="212"/>
      <c r="Y99" s="213"/>
      <c r="Z99" s="212"/>
      <c r="AA99" s="213"/>
      <c r="AB99" s="291" t="s">
        <v>183</v>
      </c>
      <c r="AC99" s="293" t="s">
        <v>261</v>
      </c>
      <c r="AD99" s="125" t="s">
        <v>944</v>
      </c>
      <c r="AE99" s="410"/>
      <c r="AF99" s="243"/>
      <c r="AG99" s="242"/>
      <c r="AH99" s="465"/>
      <c r="AI99" s="410"/>
      <c r="AJ99" s="243"/>
      <c r="AK99" s="242"/>
      <c r="AL99" s="481"/>
      <c r="AM99" s="499"/>
      <c r="AN99" s="532"/>
      <c r="AO99" s="517"/>
      <c r="AQ99" s="316" t="str">
        <f t="shared" si="156"/>
        <v/>
      </c>
      <c r="AR99" s="44" t="str">
        <f t="shared" si="157"/>
        <v/>
      </c>
      <c r="AS99" s="317" t="str">
        <f t="shared" si="158"/>
        <v/>
      </c>
      <c r="AT99" s="560" t="str">
        <f t="shared" si="159"/>
        <v/>
      </c>
      <c r="AU99" s="44" t="str">
        <f t="shared" si="160"/>
        <v/>
      </c>
      <c r="AV99" s="571" t="str">
        <f t="shared" si="161"/>
        <v/>
      </c>
      <c r="AW99" s="316" t="str">
        <f t="shared" si="162"/>
        <v/>
      </c>
      <c r="AX99" s="44" t="str">
        <f t="shared" si="163"/>
        <v/>
      </c>
      <c r="AY99" s="317" t="str">
        <f t="shared" si="164"/>
        <v/>
      </c>
      <c r="BE99" s="400" t="str">
        <f t="shared" si="165"/>
        <v>Afectat sau NU?</v>
      </c>
      <c r="BF99" s="44" t="str">
        <f t="shared" si="130"/>
        <v>-</v>
      </c>
      <c r="BG99" s="317" t="str">
        <f t="shared" si="131"/>
        <v>-</v>
      </c>
      <c r="BH99" s="567" t="str">
        <f t="shared" si="166"/>
        <v>Afectat sau NU?</v>
      </c>
      <c r="BI99" s="44" t="str">
        <f t="shared" si="132"/>
        <v>-</v>
      </c>
      <c r="BJ99" s="571" t="str">
        <f t="shared" si="133"/>
        <v>-</v>
      </c>
      <c r="BK99" s="400" t="str">
        <f t="shared" si="134"/>
        <v>Afectat sau NU?</v>
      </c>
      <c r="BL99" s="44" t="str">
        <f t="shared" si="135"/>
        <v>-</v>
      </c>
      <c r="BM99" s="317" t="str">
        <f t="shared" si="136"/>
        <v>-</v>
      </c>
    </row>
    <row r="100" spans="1:65" ht="64.5" thickBot="1" x14ac:dyDescent="0.3">
      <c r="A100" s="144">
        <f t="shared" si="155"/>
        <v>83</v>
      </c>
      <c r="B100" s="145" t="s">
        <v>93</v>
      </c>
      <c r="C100" s="146" t="s">
        <v>4</v>
      </c>
      <c r="D100" s="154" t="s">
        <v>353</v>
      </c>
      <c r="E100" s="294">
        <v>46787</v>
      </c>
      <c r="F100" s="294" t="s">
        <v>380</v>
      </c>
      <c r="G100" s="294" t="s">
        <v>180</v>
      </c>
      <c r="H100" s="295">
        <v>655767.71</v>
      </c>
      <c r="I100" s="295">
        <v>398942.51</v>
      </c>
      <c r="J100" s="294">
        <v>655767.71</v>
      </c>
      <c r="K100" s="294">
        <v>398942.51</v>
      </c>
      <c r="L100" s="294" t="s">
        <v>93</v>
      </c>
      <c r="M100" s="294" t="s">
        <v>93</v>
      </c>
      <c r="N100" s="294" t="s">
        <v>93</v>
      </c>
      <c r="O100" s="294" t="s">
        <v>93</v>
      </c>
      <c r="P100" s="294" t="s">
        <v>381</v>
      </c>
      <c r="Q100" s="294" t="s">
        <v>380</v>
      </c>
      <c r="R100" s="294" t="s">
        <v>93</v>
      </c>
      <c r="S100" s="294" t="s">
        <v>93</v>
      </c>
      <c r="T100" s="294" t="s">
        <v>124</v>
      </c>
      <c r="U100" s="294" t="s">
        <v>240</v>
      </c>
      <c r="V100" s="294" t="s">
        <v>240</v>
      </c>
      <c r="W100" s="296" t="s">
        <v>356</v>
      </c>
      <c r="X100" s="221"/>
      <c r="Y100" s="222"/>
      <c r="Z100" s="221"/>
      <c r="AA100" s="222"/>
      <c r="AB100" s="296" t="s">
        <v>183</v>
      </c>
      <c r="AC100" s="297" t="s">
        <v>261</v>
      </c>
      <c r="AD100" s="125" t="s">
        <v>944</v>
      </c>
      <c r="AE100" s="411"/>
      <c r="AF100" s="412"/>
      <c r="AG100" s="413"/>
      <c r="AH100" s="466"/>
      <c r="AI100" s="411"/>
      <c r="AJ100" s="412"/>
      <c r="AK100" s="413"/>
      <c r="AL100" s="482"/>
      <c r="AM100" s="500"/>
      <c r="AN100" s="533"/>
      <c r="AO100" s="518"/>
      <c r="AQ100" s="425" t="str">
        <f t="shared" si="156"/>
        <v/>
      </c>
      <c r="AR100" s="18" t="str">
        <f t="shared" si="157"/>
        <v/>
      </c>
      <c r="AS100" s="20" t="str">
        <f t="shared" si="158"/>
        <v/>
      </c>
      <c r="AT100" s="558" t="str">
        <f t="shared" si="159"/>
        <v/>
      </c>
      <c r="AU100" s="18" t="str">
        <f t="shared" si="160"/>
        <v/>
      </c>
      <c r="AV100" s="19" t="str">
        <f t="shared" si="161"/>
        <v/>
      </c>
      <c r="AW100" s="425" t="str">
        <f t="shared" si="162"/>
        <v/>
      </c>
      <c r="AX100" s="18" t="str">
        <f t="shared" si="163"/>
        <v/>
      </c>
      <c r="AY100" s="20" t="str">
        <f t="shared" si="164"/>
        <v/>
      </c>
      <c r="BE100" s="428" t="str">
        <f t="shared" si="165"/>
        <v>Afectat sau NU?</v>
      </c>
      <c r="BF100" s="55" t="str">
        <f t="shared" si="130"/>
        <v>-</v>
      </c>
      <c r="BG100" s="424" t="str">
        <f t="shared" si="131"/>
        <v>-</v>
      </c>
      <c r="BH100" s="562" t="str">
        <f t="shared" si="166"/>
        <v>Afectat sau NU?</v>
      </c>
      <c r="BI100" s="55" t="str">
        <f t="shared" si="132"/>
        <v>-</v>
      </c>
      <c r="BJ100" s="572" t="str">
        <f t="shared" si="133"/>
        <v>-</v>
      </c>
      <c r="BK100" s="428" t="str">
        <f t="shared" si="134"/>
        <v>Afectat sau NU?</v>
      </c>
      <c r="BL100" s="55" t="str">
        <f t="shared" si="135"/>
        <v>-</v>
      </c>
      <c r="BM100" s="424" t="str">
        <f t="shared" si="136"/>
        <v>-</v>
      </c>
    </row>
    <row r="101" spans="1:65" ht="140.25" x14ac:dyDescent="0.25">
      <c r="A101" s="139">
        <f t="shared" si="155"/>
        <v>84</v>
      </c>
      <c r="B101" s="140" t="s">
        <v>93</v>
      </c>
      <c r="C101" s="141" t="s">
        <v>4</v>
      </c>
      <c r="D101" s="148" t="s">
        <v>382</v>
      </c>
      <c r="E101" s="140">
        <v>1071</v>
      </c>
      <c r="F101" s="140" t="s">
        <v>383</v>
      </c>
      <c r="G101" s="140" t="s">
        <v>384</v>
      </c>
      <c r="H101" s="143">
        <v>395426.38448100002</v>
      </c>
      <c r="I101" s="143">
        <v>510215.40422099998</v>
      </c>
      <c r="J101" s="143">
        <v>395426.38448100002</v>
      </c>
      <c r="K101" s="143">
        <v>510215.40422099998</v>
      </c>
      <c r="L101" s="140" t="s">
        <v>385</v>
      </c>
      <c r="M101" s="140" t="s">
        <v>386</v>
      </c>
      <c r="N101" s="140" t="s">
        <v>93</v>
      </c>
      <c r="O101" s="140" t="s">
        <v>93</v>
      </c>
      <c r="P101" s="140" t="s">
        <v>93</v>
      </c>
      <c r="Q101" s="140" t="s">
        <v>93</v>
      </c>
      <c r="R101" s="140" t="s">
        <v>93</v>
      </c>
      <c r="S101" s="140" t="s">
        <v>93</v>
      </c>
      <c r="T101" s="140" t="s">
        <v>85</v>
      </c>
      <c r="U101" s="140" t="s">
        <v>1149</v>
      </c>
      <c r="V101" s="140" t="s">
        <v>86</v>
      </c>
      <c r="W101" s="140" t="s">
        <v>260</v>
      </c>
      <c r="X101" s="214"/>
      <c r="Y101" s="215"/>
      <c r="Z101" s="214"/>
      <c r="AA101" s="215"/>
      <c r="AB101" s="140" t="s">
        <v>5</v>
      </c>
      <c r="AC101" s="218" t="s">
        <v>261</v>
      </c>
      <c r="AD101" s="4"/>
      <c r="AE101" s="407"/>
      <c r="AF101" s="408"/>
      <c r="AG101" s="409"/>
      <c r="AH101" s="464"/>
      <c r="AI101" s="407"/>
      <c r="AJ101" s="408"/>
      <c r="AK101" s="409"/>
      <c r="AL101" s="480"/>
      <c r="AM101" s="498"/>
      <c r="AN101" s="531"/>
      <c r="AO101" s="519"/>
      <c r="AQ101" s="95" t="str">
        <f t="shared" si="156"/>
        <v/>
      </c>
      <c r="AR101" s="9" t="str">
        <f t="shared" si="157"/>
        <v/>
      </c>
      <c r="AS101" s="33" t="str">
        <f t="shared" si="158"/>
        <v/>
      </c>
      <c r="AT101" s="556" t="str">
        <f t="shared" si="159"/>
        <v/>
      </c>
      <c r="AU101" s="9" t="str">
        <f t="shared" si="160"/>
        <v/>
      </c>
      <c r="AV101" s="569" t="str">
        <f t="shared" si="161"/>
        <v/>
      </c>
      <c r="AW101" s="95" t="str">
        <f t="shared" si="162"/>
        <v/>
      </c>
      <c r="AX101" s="9" t="str">
        <f t="shared" si="163"/>
        <v/>
      </c>
      <c r="AY101" s="33" t="str">
        <f t="shared" si="164"/>
        <v/>
      </c>
      <c r="BE101" s="345" t="str">
        <f t="shared" si="165"/>
        <v>Afectat sau NU?</v>
      </c>
      <c r="BF101" s="47" t="str">
        <f t="shared" si="130"/>
        <v>-</v>
      </c>
      <c r="BG101" s="315" t="str">
        <f t="shared" si="131"/>
        <v>-</v>
      </c>
      <c r="BH101" s="566" t="str">
        <f t="shared" si="166"/>
        <v>Afectat sau NU?</v>
      </c>
      <c r="BI101" s="47" t="str">
        <f t="shared" si="132"/>
        <v>-</v>
      </c>
      <c r="BJ101" s="570" t="str">
        <f t="shared" si="133"/>
        <v>-</v>
      </c>
      <c r="BK101" s="345" t="str">
        <f t="shared" si="134"/>
        <v>Afectat sau NU?</v>
      </c>
      <c r="BL101" s="47" t="str">
        <f t="shared" si="135"/>
        <v>-</v>
      </c>
      <c r="BM101" s="315" t="str">
        <f t="shared" si="136"/>
        <v>-</v>
      </c>
    </row>
    <row r="102" spans="1:65" ht="140.25" x14ac:dyDescent="0.25">
      <c r="A102" s="149">
        <f t="shared" si="155"/>
        <v>85</v>
      </c>
      <c r="B102" s="153" t="s">
        <v>93</v>
      </c>
      <c r="C102" s="151" t="s">
        <v>4</v>
      </c>
      <c r="D102" s="152" t="s">
        <v>382</v>
      </c>
      <c r="E102" s="153">
        <v>7384</v>
      </c>
      <c r="F102" s="153" t="s">
        <v>387</v>
      </c>
      <c r="G102" s="153" t="s">
        <v>384</v>
      </c>
      <c r="H102" s="128">
        <v>397685.98344099999</v>
      </c>
      <c r="I102" s="128">
        <v>511910.971945</v>
      </c>
      <c r="J102" s="128">
        <v>397685.98344099999</v>
      </c>
      <c r="K102" s="128">
        <v>511910.971945</v>
      </c>
      <c r="L102" s="153" t="s">
        <v>388</v>
      </c>
      <c r="M102" s="153" t="s">
        <v>387</v>
      </c>
      <c r="N102" s="153" t="s">
        <v>93</v>
      </c>
      <c r="O102" s="153" t="s">
        <v>93</v>
      </c>
      <c r="P102" s="153" t="s">
        <v>93</v>
      </c>
      <c r="Q102" s="153" t="s">
        <v>93</v>
      </c>
      <c r="R102" s="153" t="s">
        <v>93</v>
      </c>
      <c r="S102" s="153" t="s">
        <v>93</v>
      </c>
      <c r="T102" s="153" t="s">
        <v>85</v>
      </c>
      <c r="U102" s="153" t="s">
        <v>1149</v>
      </c>
      <c r="V102" s="153" t="s">
        <v>86</v>
      </c>
      <c r="W102" s="153" t="s">
        <v>260</v>
      </c>
      <c r="X102" s="212"/>
      <c r="Y102" s="213"/>
      <c r="Z102" s="212"/>
      <c r="AA102" s="213"/>
      <c r="AB102" s="153" t="s">
        <v>5</v>
      </c>
      <c r="AC102" s="224" t="s">
        <v>261</v>
      </c>
      <c r="AD102" s="446"/>
      <c r="AE102" s="410"/>
      <c r="AF102" s="243"/>
      <c r="AG102" s="242"/>
      <c r="AH102" s="465"/>
      <c r="AI102" s="410"/>
      <c r="AJ102" s="243"/>
      <c r="AK102" s="242"/>
      <c r="AL102" s="481"/>
      <c r="AM102" s="499"/>
      <c r="AN102" s="532"/>
      <c r="AO102" s="517"/>
      <c r="AQ102" s="316" t="str">
        <f t="shared" si="156"/>
        <v/>
      </c>
      <c r="AR102" s="44" t="str">
        <f t="shared" si="157"/>
        <v/>
      </c>
      <c r="AS102" s="317" t="str">
        <f t="shared" si="158"/>
        <v/>
      </c>
      <c r="AT102" s="560" t="str">
        <f t="shared" si="159"/>
        <v/>
      </c>
      <c r="AU102" s="44" t="str">
        <f t="shared" si="160"/>
        <v/>
      </c>
      <c r="AV102" s="571" t="str">
        <f t="shared" si="161"/>
        <v/>
      </c>
      <c r="AW102" s="316" t="str">
        <f t="shared" si="162"/>
        <v/>
      </c>
      <c r="AX102" s="44" t="str">
        <f t="shared" si="163"/>
        <v/>
      </c>
      <c r="AY102" s="317" t="str">
        <f t="shared" si="164"/>
        <v/>
      </c>
      <c r="BE102" s="400" t="str">
        <f t="shared" si="165"/>
        <v>Afectat sau NU?</v>
      </c>
      <c r="BF102" s="44" t="str">
        <f t="shared" si="130"/>
        <v>-</v>
      </c>
      <c r="BG102" s="317" t="str">
        <f t="shared" si="131"/>
        <v>-</v>
      </c>
      <c r="BH102" s="567" t="str">
        <f t="shared" si="166"/>
        <v>Afectat sau NU?</v>
      </c>
      <c r="BI102" s="44" t="str">
        <f t="shared" si="132"/>
        <v>-</v>
      </c>
      <c r="BJ102" s="571" t="str">
        <f t="shared" si="133"/>
        <v>-</v>
      </c>
      <c r="BK102" s="400" t="str">
        <f t="shared" si="134"/>
        <v>Afectat sau NU?</v>
      </c>
      <c r="BL102" s="44" t="str">
        <f t="shared" si="135"/>
        <v>-</v>
      </c>
      <c r="BM102" s="317" t="str">
        <f t="shared" si="136"/>
        <v>-</v>
      </c>
    </row>
    <row r="103" spans="1:65" ht="140.25" x14ac:dyDescent="0.25">
      <c r="A103" s="149">
        <f t="shared" si="155"/>
        <v>86</v>
      </c>
      <c r="B103" s="153" t="s">
        <v>93</v>
      </c>
      <c r="C103" s="151" t="s">
        <v>4</v>
      </c>
      <c r="D103" s="152" t="s">
        <v>382</v>
      </c>
      <c r="E103" s="153">
        <v>1071</v>
      </c>
      <c r="F103" s="153" t="s">
        <v>389</v>
      </c>
      <c r="G103" s="153" t="s">
        <v>384</v>
      </c>
      <c r="H103" s="128">
        <v>392105.69195200002</v>
      </c>
      <c r="I103" s="128">
        <v>506483.01897199999</v>
      </c>
      <c r="J103" s="128">
        <v>392105.69195200002</v>
      </c>
      <c r="K103" s="128">
        <v>506483.01897199999</v>
      </c>
      <c r="L103" s="153" t="s">
        <v>390</v>
      </c>
      <c r="M103" s="153" t="s">
        <v>389</v>
      </c>
      <c r="N103" s="153" t="s">
        <v>93</v>
      </c>
      <c r="O103" s="153" t="s">
        <v>93</v>
      </c>
      <c r="P103" s="153" t="s">
        <v>93</v>
      </c>
      <c r="Q103" s="153" t="s">
        <v>93</v>
      </c>
      <c r="R103" s="153" t="s">
        <v>93</v>
      </c>
      <c r="S103" s="153" t="s">
        <v>93</v>
      </c>
      <c r="T103" s="153" t="s">
        <v>85</v>
      </c>
      <c r="U103" s="153" t="s">
        <v>1149</v>
      </c>
      <c r="V103" s="153" t="s">
        <v>86</v>
      </c>
      <c r="W103" s="153" t="s">
        <v>260</v>
      </c>
      <c r="X103" s="212"/>
      <c r="Y103" s="213"/>
      <c r="Z103" s="212"/>
      <c r="AA103" s="213"/>
      <c r="AB103" s="153" t="s">
        <v>5</v>
      </c>
      <c r="AC103" s="224" t="s">
        <v>261</v>
      </c>
      <c r="AD103" s="446"/>
      <c r="AE103" s="410"/>
      <c r="AF103" s="243"/>
      <c r="AG103" s="242"/>
      <c r="AH103" s="465"/>
      <c r="AI103" s="410"/>
      <c r="AJ103" s="243"/>
      <c r="AK103" s="242"/>
      <c r="AL103" s="481"/>
      <c r="AM103" s="499"/>
      <c r="AN103" s="532"/>
      <c r="AO103" s="517"/>
      <c r="AQ103" s="316" t="str">
        <f t="shared" si="156"/>
        <v/>
      </c>
      <c r="AR103" s="44" t="str">
        <f t="shared" si="157"/>
        <v/>
      </c>
      <c r="AS103" s="317" t="str">
        <f t="shared" si="158"/>
        <v/>
      </c>
      <c r="AT103" s="560" t="str">
        <f t="shared" si="159"/>
        <v/>
      </c>
      <c r="AU103" s="44" t="str">
        <f t="shared" si="160"/>
        <v/>
      </c>
      <c r="AV103" s="571" t="str">
        <f t="shared" si="161"/>
        <v/>
      </c>
      <c r="AW103" s="316" t="str">
        <f t="shared" si="162"/>
        <v/>
      </c>
      <c r="AX103" s="44" t="str">
        <f t="shared" si="163"/>
        <v/>
      </c>
      <c r="AY103" s="317" t="str">
        <f t="shared" si="164"/>
        <v/>
      </c>
      <c r="BE103" s="400" t="str">
        <f t="shared" si="165"/>
        <v>Afectat sau NU?</v>
      </c>
      <c r="BF103" s="44" t="str">
        <f t="shared" si="130"/>
        <v>-</v>
      </c>
      <c r="BG103" s="317" t="str">
        <f t="shared" si="131"/>
        <v>-</v>
      </c>
      <c r="BH103" s="567" t="str">
        <f t="shared" si="166"/>
        <v>Afectat sau NU?</v>
      </c>
      <c r="BI103" s="44" t="str">
        <f t="shared" si="132"/>
        <v>-</v>
      </c>
      <c r="BJ103" s="571" t="str">
        <f t="shared" si="133"/>
        <v>-</v>
      </c>
      <c r="BK103" s="400" t="str">
        <f t="shared" si="134"/>
        <v>Afectat sau NU?</v>
      </c>
      <c r="BL103" s="44" t="str">
        <f t="shared" si="135"/>
        <v>-</v>
      </c>
      <c r="BM103" s="317" t="str">
        <f t="shared" si="136"/>
        <v>-</v>
      </c>
    </row>
    <row r="104" spans="1:65" ht="140.25" x14ac:dyDescent="0.25">
      <c r="A104" s="149">
        <f t="shared" si="155"/>
        <v>87</v>
      </c>
      <c r="B104" s="153" t="s">
        <v>93</v>
      </c>
      <c r="C104" s="151" t="s">
        <v>4</v>
      </c>
      <c r="D104" s="152" t="s">
        <v>382</v>
      </c>
      <c r="E104" s="153">
        <v>1874</v>
      </c>
      <c r="F104" s="153" t="s">
        <v>391</v>
      </c>
      <c r="G104" s="153" t="s">
        <v>384</v>
      </c>
      <c r="H104" s="128">
        <v>387512.88831200002</v>
      </c>
      <c r="I104" s="128">
        <v>503448.97878300003</v>
      </c>
      <c r="J104" s="128">
        <v>387512.88831200002</v>
      </c>
      <c r="K104" s="128">
        <v>503448.97878300003</v>
      </c>
      <c r="L104" s="153" t="s">
        <v>392</v>
      </c>
      <c r="M104" s="153" t="s">
        <v>393</v>
      </c>
      <c r="N104" s="153" t="s">
        <v>93</v>
      </c>
      <c r="O104" s="153" t="s">
        <v>93</v>
      </c>
      <c r="P104" s="153" t="s">
        <v>93</v>
      </c>
      <c r="Q104" s="153" t="s">
        <v>93</v>
      </c>
      <c r="R104" s="153" t="s">
        <v>93</v>
      </c>
      <c r="S104" s="153" t="s">
        <v>93</v>
      </c>
      <c r="T104" s="153" t="s">
        <v>85</v>
      </c>
      <c r="U104" s="153" t="s">
        <v>1149</v>
      </c>
      <c r="V104" s="153" t="s">
        <v>86</v>
      </c>
      <c r="W104" s="153" t="s">
        <v>260</v>
      </c>
      <c r="X104" s="212"/>
      <c r="Y104" s="213"/>
      <c r="Z104" s="212"/>
      <c r="AA104" s="213"/>
      <c r="AB104" s="153" t="s">
        <v>5</v>
      </c>
      <c r="AC104" s="224" t="s">
        <v>261</v>
      </c>
      <c r="AD104" s="446"/>
      <c r="AE104" s="410"/>
      <c r="AF104" s="243"/>
      <c r="AG104" s="242"/>
      <c r="AH104" s="465"/>
      <c r="AI104" s="410"/>
      <c r="AJ104" s="243"/>
      <c r="AK104" s="242"/>
      <c r="AL104" s="481"/>
      <c r="AM104" s="499"/>
      <c r="AN104" s="532"/>
      <c r="AO104" s="517"/>
      <c r="AQ104" s="316" t="str">
        <f t="shared" si="156"/>
        <v/>
      </c>
      <c r="AR104" s="44" t="str">
        <f t="shared" si="157"/>
        <v/>
      </c>
      <c r="AS104" s="317" t="str">
        <f t="shared" si="158"/>
        <v/>
      </c>
      <c r="AT104" s="560" t="str">
        <f t="shared" si="159"/>
        <v/>
      </c>
      <c r="AU104" s="44" t="str">
        <f t="shared" si="160"/>
        <v/>
      </c>
      <c r="AV104" s="571" t="str">
        <f t="shared" si="161"/>
        <v/>
      </c>
      <c r="AW104" s="316" t="str">
        <f t="shared" si="162"/>
        <v/>
      </c>
      <c r="AX104" s="44" t="str">
        <f t="shared" si="163"/>
        <v/>
      </c>
      <c r="AY104" s="317" t="str">
        <f t="shared" si="164"/>
        <v/>
      </c>
      <c r="BE104" s="400" t="str">
        <f t="shared" si="165"/>
        <v>Afectat sau NU?</v>
      </c>
      <c r="BF104" s="44" t="str">
        <f t="shared" si="130"/>
        <v>-</v>
      </c>
      <c r="BG104" s="317" t="str">
        <f t="shared" si="131"/>
        <v>-</v>
      </c>
      <c r="BH104" s="567" t="str">
        <f t="shared" si="166"/>
        <v>Afectat sau NU?</v>
      </c>
      <c r="BI104" s="44" t="str">
        <f t="shared" si="132"/>
        <v>-</v>
      </c>
      <c r="BJ104" s="571" t="str">
        <f t="shared" si="133"/>
        <v>-</v>
      </c>
      <c r="BK104" s="400" t="str">
        <f t="shared" si="134"/>
        <v>Afectat sau NU?</v>
      </c>
      <c r="BL104" s="44" t="str">
        <f t="shared" si="135"/>
        <v>-</v>
      </c>
      <c r="BM104" s="317" t="str">
        <f t="shared" si="136"/>
        <v>-</v>
      </c>
    </row>
    <row r="105" spans="1:65" ht="141" thickBot="1" x14ac:dyDescent="0.3">
      <c r="A105" s="144">
        <f t="shared" si="155"/>
        <v>88</v>
      </c>
      <c r="B105" s="145" t="s">
        <v>93</v>
      </c>
      <c r="C105" s="146" t="s">
        <v>4</v>
      </c>
      <c r="D105" s="154" t="s">
        <v>382</v>
      </c>
      <c r="E105" s="145">
        <v>1874</v>
      </c>
      <c r="F105" s="145" t="s">
        <v>391</v>
      </c>
      <c r="G105" s="145" t="s">
        <v>384</v>
      </c>
      <c r="H105" s="131">
        <v>387215.40472599998</v>
      </c>
      <c r="I105" s="131">
        <v>503365.81493300002</v>
      </c>
      <c r="J105" s="131">
        <v>387215.40472599998</v>
      </c>
      <c r="K105" s="131">
        <v>503365.81493300002</v>
      </c>
      <c r="L105" s="145" t="s">
        <v>394</v>
      </c>
      <c r="M105" s="145" t="s">
        <v>395</v>
      </c>
      <c r="N105" s="145" t="s">
        <v>93</v>
      </c>
      <c r="O105" s="145" t="s">
        <v>93</v>
      </c>
      <c r="P105" s="145" t="s">
        <v>93</v>
      </c>
      <c r="Q105" s="145" t="s">
        <v>93</v>
      </c>
      <c r="R105" s="145" t="s">
        <v>93</v>
      </c>
      <c r="S105" s="145" t="s">
        <v>93</v>
      </c>
      <c r="T105" s="145" t="s">
        <v>85</v>
      </c>
      <c r="U105" s="145" t="s">
        <v>1149</v>
      </c>
      <c r="V105" s="145" t="s">
        <v>86</v>
      </c>
      <c r="W105" s="145" t="s">
        <v>260</v>
      </c>
      <c r="X105" s="221"/>
      <c r="Y105" s="222"/>
      <c r="Z105" s="221"/>
      <c r="AA105" s="222"/>
      <c r="AB105" s="145" t="s">
        <v>5</v>
      </c>
      <c r="AC105" s="223" t="s">
        <v>261</v>
      </c>
      <c r="AD105" s="447"/>
      <c r="AE105" s="411"/>
      <c r="AF105" s="412"/>
      <c r="AG105" s="413"/>
      <c r="AH105" s="466"/>
      <c r="AI105" s="411"/>
      <c r="AJ105" s="412"/>
      <c r="AK105" s="413"/>
      <c r="AL105" s="482"/>
      <c r="AM105" s="500"/>
      <c r="AN105" s="533"/>
      <c r="AO105" s="518"/>
      <c r="AQ105" s="425" t="str">
        <f t="shared" si="156"/>
        <v/>
      </c>
      <c r="AR105" s="18" t="str">
        <f t="shared" si="157"/>
        <v/>
      </c>
      <c r="AS105" s="20" t="str">
        <f t="shared" si="158"/>
        <v/>
      </c>
      <c r="AT105" s="558" t="str">
        <f t="shared" si="159"/>
        <v/>
      </c>
      <c r="AU105" s="18" t="str">
        <f t="shared" si="160"/>
        <v/>
      </c>
      <c r="AV105" s="19" t="str">
        <f t="shared" si="161"/>
        <v/>
      </c>
      <c r="AW105" s="425" t="str">
        <f t="shared" si="162"/>
        <v/>
      </c>
      <c r="AX105" s="18" t="str">
        <f t="shared" si="163"/>
        <v/>
      </c>
      <c r="AY105" s="20" t="str">
        <f t="shared" si="164"/>
        <v/>
      </c>
      <c r="BE105" s="426" t="str">
        <f t="shared" si="165"/>
        <v>Afectat sau NU?</v>
      </c>
      <c r="BF105" s="56" t="str">
        <f t="shared" si="130"/>
        <v>-</v>
      </c>
      <c r="BG105" s="319" t="str">
        <f t="shared" si="131"/>
        <v>-</v>
      </c>
      <c r="BH105" s="579" t="str">
        <f t="shared" si="166"/>
        <v>Afectat sau NU?</v>
      </c>
      <c r="BI105" s="56" t="str">
        <f t="shared" si="132"/>
        <v>-</v>
      </c>
      <c r="BJ105" s="573" t="str">
        <f t="shared" si="133"/>
        <v>-</v>
      </c>
      <c r="BK105" s="426" t="str">
        <f t="shared" si="134"/>
        <v>Afectat sau NU?</v>
      </c>
      <c r="BL105" s="56" t="str">
        <f t="shared" si="135"/>
        <v>-</v>
      </c>
      <c r="BM105" s="319" t="str">
        <f t="shared" si="136"/>
        <v>-</v>
      </c>
    </row>
    <row r="106" spans="1:65" ht="51.75" thickBot="1" x14ac:dyDescent="0.3">
      <c r="A106" s="169">
        <f t="shared" si="155"/>
        <v>89</v>
      </c>
      <c r="B106" s="170" t="s">
        <v>93</v>
      </c>
      <c r="C106" s="171" t="s">
        <v>4</v>
      </c>
      <c r="D106" s="172" t="s">
        <v>396</v>
      </c>
      <c r="E106" s="173">
        <v>100521</v>
      </c>
      <c r="F106" s="173" t="s">
        <v>397</v>
      </c>
      <c r="G106" s="173" t="s">
        <v>397</v>
      </c>
      <c r="H106" s="174">
        <v>580148.32999999996</v>
      </c>
      <c r="I106" s="174">
        <v>269506.59999999998</v>
      </c>
      <c r="J106" s="174">
        <v>555279.97</v>
      </c>
      <c r="K106" s="174">
        <v>322933.18</v>
      </c>
      <c r="L106" s="173" t="s">
        <v>398</v>
      </c>
      <c r="M106" s="173" t="s">
        <v>397</v>
      </c>
      <c r="N106" s="173" t="s">
        <v>93</v>
      </c>
      <c r="O106" s="173" t="s">
        <v>93</v>
      </c>
      <c r="P106" s="173" t="s">
        <v>93</v>
      </c>
      <c r="Q106" s="173" t="s">
        <v>93</v>
      </c>
      <c r="R106" s="173" t="s">
        <v>93</v>
      </c>
      <c r="S106" s="173" t="s">
        <v>93</v>
      </c>
      <c r="T106" s="173" t="s">
        <v>85</v>
      </c>
      <c r="U106" s="173" t="s">
        <v>1155</v>
      </c>
      <c r="V106" s="173" t="s">
        <v>399</v>
      </c>
      <c r="W106" s="170" t="s">
        <v>1001</v>
      </c>
      <c r="X106" s="229"/>
      <c r="Y106" s="230"/>
      <c r="Z106" s="229"/>
      <c r="AA106" s="230"/>
      <c r="AB106" s="170" t="s">
        <v>153</v>
      </c>
      <c r="AC106" s="231" t="s">
        <v>261</v>
      </c>
      <c r="AD106" s="207" t="s">
        <v>1002</v>
      </c>
      <c r="AE106" s="392"/>
      <c r="AF106" s="273"/>
      <c r="AG106" s="272"/>
      <c r="AH106" s="467"/>
      <c r="AI106" s="392"/>
      <c r="AJ106" s="273"/>
      <c r="AK106" s="272"/>
      <c r="AL106" s="483"/>
      <c r="AM106" s="501"/>
      <c r="AN106" s="534"/>
      <c r="AO106" s="420"/>
      <c r="AQ106" s="95" t="str">
        <f t="shared" si="156"/>
        <v/>
      </c>
      <c r="AR106" s="9" t="str">
        <f t="shared" si="157"/>
        <v/>
      </c>
      <c r="AS106" s="33" t="str">
        <f t="shared" si="158"/>
        <v/>
      </c>
      <c r="AT106" s="556" t="str">
        <f t="shared" si="159"/>
        <v/>
      </c>
      <c r="AU106" s="9" t="str">
        <f t="shared" si="160"/>
        <v/>
      </c>
      <c r="AV106" s="569" t="str">
        <f t="shared" si="161"/>
        <v/>
      </c>
      <c r="AW106" s="95" t="str">
        <f t="shared" si="162"/>
        <v/>
      </c>
      <c r="AX106" s="9" t="str">
        <f t="shared" si="163"/>
        <v/>
      </c>
      <c r="AY106" s="33" t="str">
        <f t="shared" si="164"/>
        <v/>
      </c>
      <c r="BE106" s="346" t="str">
        <f t="shared" si="165"/>
        <v>Afectat sau NU?</v>
      </c>
      <c r="BF106" s="9" t="str">
        <f t="shared" si="130"/>
        <v>-</v>
      </c>
      <c r="BG106" s="33" t="str">
        <f t="shared" si="131"/>
        <v>-</v>
      </c>
      <c r="BH106" s="565" t="str">
        <f t="shared" si="166"/>
        <v>Afectat sau NU?</v>
      </c>
      <c r="BI106" s="9" t="str">
        <f t="shared" si="132"/>
        <v>-</v>
      </c>
      <c r="BJ106" s="569" t="str">
        <f t="shared" si="133"/>
        <v>-</v>
      </c>
      <c r="BK106" s="346" t="str">
        <f t="shared" si="134"/>
        <v>Afectat sau NU?</v>
      </c>
      <c r="BL106" s="9" t="str">
        <f t="shared" si="135"/>
        <v>-</v>
      </c>
      <c r="BM106" s="33" t="str">
        <f t="shared" si="136"/>
        <v>-</v>
      </c>
    </row>
    <row r="107" spans="1:65" ht="140.25" x14ac:dyDescent="0.25">
      <c r="A107" s="139">
        <f t="shared" si="155"/>
        <v>90</v>
      </c>
      <c r="B107" s="140" t="s">
        <v>93</v>
      </c>
      <c r="C107" s="140" t="s">
        <v>4</v>
      </c>
      <c r="D107" s="142" t="s">
        <v>401</v>
      </c>
      <c r="E107" s="140">
        <v>9627</v>
      </c>
      <c r="F107" s="140" t="s">
        <v>258</v>
      </c>
      <c r="G107" s="140" t="s">
        <v>120</v>
      </c>
      <c r="H107" s="143">
        <v>171367.09</v>
      </c>
      <c r="I107" s="143">
        <v>530638.06000000006</v>
      </c>
      <c r="J107" s="143">
        <v>171367.09</v>
      </c>
      <c r="K107" s="143">
        <v>530638.06000000006</v>
      </c>
      <c r="L107" s="140" t="s">
        <v>259</v>
      </c>
      <c r="M107" s="140" t="s">
        <v>258</v>
      </c>
      <c r="N107" s="140" t="s">
        <v>93</v>
      </c>
      <c r="O107" s="140" t="s">
        <v>93</v>
      </c>
      <c r="P107" s="140" t="s">
        <v>93</v>
      </c>
      <c r="Q107" s="140" t="s">
        <v>93</v>
      </c>
      <c r="R107" s="140" t="s">
        <v>93</v>
      </c>
      <c r="S107" s="140" t="s">
        <v>93</v>
      </c>
      <c r="T107" s="140" t="s">
        <v>85</v>
      </c>
      <c r="U107" s="140" t="s">
        <v>1154</v>
      </c>
      <c r="V107" s="140" t="s">
        <v>86</v>
      </c>
      <c r="W107" s="140" t="s">
        <v>968</v>
      </c>
      <c r="X107" s="214"/>
      <c r="Y107" s="215"/>
      <c r="Z107" s="214"/>
      <c r="AA107" s="215"/>
      <c r="AB107" s="140" t="s">
        <v>120</v>
      </c>
      <c r="AC107" s="218" t="s">
        <v>261</v>
      </c>
      <c r="AD107" s="124" t="s">
        <v>970</v>
      </c>
      <c r="AE107" s="407"/>
      <c r="AF107" s="408"/>
      <c r="AG107" s="409"/>
      <c r="AH107" s="464"/>
      <c r="AI107" s="407"/>
      <c r="AJ107" s="408"/>
      <c r="AK107" s="409"/>
      <c r="AL107" s="480"/>
      <c r="AM107" s="498"/>
      <c r="AN107" s="531"/>
      <c r="AO107" s="519"/>
      <c r="AQ107" s="95" t="str">
        <f t="shared" si="156"/>
        <v/>
      </c>
      <c r="AR107" s="9" t="str">
        <f t="shared" si="157"/>
        <v/>
      </c>
      <c r="AS107" s="33" t="str">
        <f t="shared" si="158"/>
        <v/>
      </c>
      <c r="AT107" s="556" t="str">
        <f t="shared" si="159"/>
        <v/>
      </c>
      <c r="AU107" s="9" t="str">
        <f t="shared" si="160"/>
        <v/>
      </c>
      <c r="AV107" s="569" t="str">
        <f t="shared" si="161"/>
        <v/>
      </c>
      <c r="AW107" s="95" t="str">
        <f t="shared" si="162"/>
        <v/>
      </c>
      <c r="AX107" s="9" t="str">
        <f t="shared" si="163"/>
        <v/>
      </c>
      <c r="AY107" s="33" t="str">
        <f t="shared" si="164"/>
        <v/>
      </c>
      <c r="BE107" s="345" t="str">
        <f t="shared" si="165"/>
        <v>Afectat sau NU?</v>
      </c>
      <c r="BF107" s="47" t="str">
        <f t="shared" si="130"/>
        <v>-</v>
      </c>
      <c r="BG107" s="315" t="str">
        <f t="shared" si="131"/>
        <v>-</v>
      </c>
      <c r="BH107" s="566" t="str">
        <f t="shared" si="166"/>
        <v>Afectat sau NU?</v>
      </c>
      <c r="BI107" s="47" t="str">
        <f t="shared" si="132"/>
        <v>-</v>
      </c>
      <c r="BJ107" s="570" t="str">
        <f t="shared" si="133"/>
        <v>-</v>
      </c>
      <c r="BK107" s="345" t="str">
        <f t="shared" si="134"/>
        <v>Afectat sau NU?</v>
      </c>
      <c r="BL107" s="47" t="str">
        <f t="shared" si="135"/>
        <v>-</v>
      </c>
      <c r="BM107" s="315" t="str">
        <f t="shared" si="136"/>
        <v>-</v>
      </c>
    </row>
    <row r="108" spans="1:65" ht="141" thickBot="1" x14ac:dyDescent="0.3">
      <c r="A108" s="165">
        <f t="shared" si="155"/>
        <v>91</v>
      </c>
      <c r="B108" s="113" t="s">
        <v>93</v>
      </c>
      <c r="C108" s="113" t="s">
        <v>4</v>
      </c>
      <c r="D108" s="199" t="s">
        <v>401</v>
      </c>
      <c r="E108" s="113">
        <v>11584</v>
      </c>
      <c r="F108" s="113" t="s">
        <v>262</v>
      </c>
      <c r="G108" s="113" t="s">
        <v>120</v>
      </c>
      <c r="H108" s="112">
        <v>198438.37</v>
      </c>
      <c r="I108" s="112">
        <v>527271.69999999995</v>
      </c>
      <c r="J108" s="112">
        <v>198438.37</v>
      </c>
      <c r="K108" s="112">
        <v>527271.69999999995</v>
      </c>
      <c r="L108" s="113" t="s">
        <v>263</v>
      </c>
      <c r="M108" s="113" t="s">
        <v>262</v>
      </c>
      <c r="N108" s="113" t="s">
        <v>93</v>
      </c>
      <c r="O108" s="113" t="s">
        <v>93</v>
      </c>
      <c r="P108" s="113" t="s">
        <v>93</v>
      </c>
      <c r="Q108" s="113" t="s">
        <v>93</v>
      </c>
      <c r="R108" s="113" t="s">
        <v>93</v>
      </c>
      <c r="S108" s="113" t="s">
        <v>93</v>
      </c>
      <c r="T108" s="113" t="s">
        <v>85</v>
      </c>
      <c r="U108" s="113" t="s">
        <v>1154</v>
      </c>
      <c r="V108" s="113" t="s">
        <v>86</v>
      </c>
      <c r="W108" s="113" t="s">
        <v>968</v>
      </c>
      <c r="X108" s="216"/>
      <c r="Y108" s="217"/>
      <c r="Z108" s="216"/>
      <c r="AA108" s="217"/>
      <c r="AB108" s="113" t="s">
        <v>120</v>
      </c>
      <c r="AC108" s="219" t="s">
        <v>261</v>
      </c>
      <c r="AD108" s="445" t="s">
        <v>970</v>
      </c>
      <c r="AE108" s="411"/>
      <c r="AF108" s="412"/>
      <c r="AG108" s="413"/>
      <c r="AH108" s="466"/>
      <c r="AI108" s="411"/>
      <c r="AJ108" s="412"/>
      <c r="AK108" s="413"/>
      <c r="AL108" s="482"/>
      <c r="AM108" s="500"/>
      <c r="AN108" s="533"/>
      <c r="AO108" s="518"/>
      <c r="AQ108" s="318" t="str">
        <f t="shared" si="156"/>
        <v/>
      </c>
      <c r="AR108" s="56" t="str">
        <f t="shared" si="157"/>
        <v/>
      </c>
      <c r="AS108" s="319" t="str">
        <f t="shared" si="158"/>
        <v/>
      </c>
      <c r="AT108" s="564" t="str">
        <f t="shared" si="159"/>
        <v/>
      </c>
      <c r="AU108" s="56" t="str">
        <f t="shared" si="160"/>
        <v/>
      </c>
      <c r="AV108" s="573" t="str">
        <f t="shared" si="161"/>
        <v/>
      </c>
      <c r="AW108" s="318" t="str">
        <f t="shared" si="162"/>
        <v/>
      </c>
      <c r="AX108" s="56" t="str">
        <f t="shared" si="163"/>
        <v/>
      </c>
      <c r="AY108" s="319" t="str">
        <f t="shared" si="164"/>
        <v/>
      </c>
      <c r="BE108" s="428" t="str">
        <f t="shared" si="165"/>
        <v>Afectat sau NU?</v>
      </c>
      <c r="BF108" s="55" t="str">
        <f t="shared" si="130"/>
        <v>-</v>
      </c>
      <c r="BG108" s="424" t="str">
        <f t="shared" si="131"/>
        <v>-</v>
      </c>
      <c r="BH108" s="562" t="str">
        <f t="shared" si="166"/>
        <v>Afectat sau NU?</v>
      </c>
      <c r="BI108" s="55" t="str">
        <f t="shared" si="132"/>
        <v>-</v>
      </c>
      <c r="BJ108" s="572" t="str">
        <f t="shared" si="133"/>
        <v>-</v>
      </c>
      <c r="BK108" s="428" t="str">
        <f t="shared" si="134"/>
        <v>Afectat sau NU?</v>
      </c>
      <c r="BL108" s="55" t="str">
        <f t="shared" si="135"/>
        <v>-</v>
      </c>
      <c r="BM108" s="424" t="str">
        <f t="shared" si="136"/>
        <v>-</v>
      </c>
    </row>
    <row r="109" spans="1:65" ht="51" x14ac:dyDescent="0.25">
      <c r="A109" s="324">
        <f t="shared" si="155"/>
        <v>92</v>
      </c>
      <c r="B109" s="334" t="s">
        <v>93</v>
      </c>
      <c r="C109" s="334" t="s">
        <v>4</v>
      </c>
      <c r="D109" s="333" t="s">
        <v>402</v>
      </c>
      <c r="E109" s="334">
        <v>158314</v>
      </c>
      <c r="F109" s="334" t="s">
        <v>187</v>
      </c>
      <c r="G109" s="334" t="s">
        <v>121</v>
      </c>
      <c r="H109" s="335">
        <v>228618.53</v>
      </c>
      <c r="I109" s="335">
        <v>484544.85</v>
      </c>
      <c r="J109" s="335">
        <v>228618.53</v>
      </c>
      <c r="K109" s="335">
        <v>484544.85</v>
      </c>
      <c r="L109" s="334" t="s">
        <v>188</v>
      </c>
      <c r="M109" s="334" t="s">
        <v>187</v>
      </c>
      <c r="N109" s="334" t="s">
        <v>93</v>
      </c>
      <c r="O109" s="334" t="s">
        <v>93</v>
      </c>
      <c r="P109" s="334" t="s">
        <v>93</v>
      </c>
      <c r="Q109" s="334" t="s">
        <v>93</v>
      </c>
      <c r="R109" s="334" t="s">
        <v>93</v>
      </c>
      <c r="S109" s="334" t="s">
        <v>93</v>
      </c>
      <c r="T109" s="334" t="s">
        <v>85</v>
      </c>
      <c r="U109" s="334" t="s">
        <v>1156</v>
      </c>
      <c r="V109" s="334" t="s">
        <v>119</v>
      </c>
      <c r="W109" s="334" t="s">
        <v>403</v>
      </c>
      <c r="X109" s="328"/>
      <c r="Y109" s="329"/>
      <c r="Z109" s="328"/>
      <c r="AA109" s="329"/>
      <c r="AB109" s="334" t="s">
        <v>120</v>
      </c>
      <c r="AC109" s="330" t="s">
        <v>261</v>
      </c>
      <c r="AD109" s="448"/>
      <c r="AE109" s="407"/>
      <c r="AF109" s="408"/>
      <c r="AG109" s="409"/>
      <c r="AH109" s="464"/>
      <c r="AI109" s="407"/>
      <c r="AJ109" s="408"/>
      <c r="AK109" s="409"/>
      <c r="AL109" s="480"/>
      <c r="AM109" s="498"/>
      <c r="AN109" s="531"/>
      <c r="AO109" s="519"/>
      <c r="AQ109" s="95" t="str">
        <f t="shared" si="156"/>
        <v/>
      </c>
      <c r="AR109" s="9" t="str">
        <f t="shared" si="157"/>
        <v/>
      </c>
      <c r="AS109" s="33" t="str">
        <f t="shared" si="158"/>
        <v/>
      </c>
      <c r="AT109" s="556" t="str">
        <f t="shared" si="159"/>
        <v/>
      </c>
      <c r="AU109" s="9" t="str">
        <f t="shared" si="160"/>
        <v/>
      </c>
      <c r="AV109" s="569" t="str">
        <f t="shared" si="161"/>
        <v/>
      </c>
      <c r="AW109" s="95" t="str">
        <f t="shared" si="162"/>
        <v/>
      </c>
      <c r="AX109" s="9" t="str">
        <f t="shared" si="163"/>
        <v/>
      </c>
      <c r="AY109" s="33" t="str">
        <f t="shared" si="164"/>
        <v/>
      </c>
      <c r="BE109" s="345" t="str">
        <f t="shared" si="165"/>
        <v>Afectat sau NU?</v>
      </c>
      <c r="BF109" s="47" t="str">
        <f t="shared" si="130"/>
        <v>-</v>
      </c>
      <c r="BG109" s="315" t="str">
        <f t="shared" si="131"/>
        <v>-</v>
      </c>
      <c r="BH109" s="566" t="str">
        <f t="shared" si="166"/>
        <v>Afectat sau NU?</v>
      </c>
      <c r="BI109" s="47" t="str">
        <f t="shared" si="132"/>
        <v>-</v>
      </c>
      <c r="BJ109" s="570" t="str">
        <f t="shared" si="133"/>
        <v>-</v>
      </c>
      <c r="BK109" s="345" t="str">
        <f t="shared" si="134"/>
        <v>Afectat sau NU?</v>
      </c>
      <c r="BL109" s="47" t="str">
        <f t="shared" si="135"/>
        <v>-</v>
      </c>
      <c r="BM109" s="315" t="str">
        <f t="shared" si="136"/>
        <v>-</v>
      </c>
    </row>
    <row r="110" spans="1:65" ht="51" x14ac:dyDescent="0.25">
      <c r="A110" s="149">
        <f t="shared" si="155"/>
        <v>93</v>
      </c>
      <c r="B110" s="153" t="s">
        <v>93</v>
      </c>
      <c r="C110" s="153" t="s">
        <v>4</v>
      </c>
      <c r="D110" s="152" t="s">
        <v>402</v>
      </c>
      <c r="E110" s="153">
        <v>158314</v>
      </c>
      <c r="F110" s="153" t="s">
        <v>190</v>
      </c>
      <c r="G110" s="153" t="s">
        <v>121</v>
      </c>
      <c r="H110" s="128">
        <v>224757.02</v>
      </c>
      <c r="I110" s="128">
        <v>484415.36</v>
      </c>
      <c r="J110" s="128">
        <v>224757.02</v>
      </c>
      <c r="K110" s="128">
        <v>484415.36</v>
      </c>
      <c r="L110" s="153" t="s">
        <v>189</v>
      </c>
      <c r="M110" s="153" t="s">
        <v>265</v>
      </c>
      <c r="N110" s="153" t="s">
        <v>93</v>
      </c>
      <c r="O110" s="153" t="s">
        <v>93</v>
      </c>
      <c r="P110" s="153" t="s">
        <v>93</v>
      </c>
      <c r="Q110" s="153" t="s">
        <v>93</v>
      </c>
      <c r="R110" s="153" t="s">
        <v>93</v>
      </c>
      <c r="S110" s="153" t="s">
        <v>93</v>
      </c>
      <c r="T110" s="153" t="s">
        <v>85</v>
      </c>
      <c r="U110" s="153" t="s">
        <v>1156</v>
      </c>
      <c r="V110" s="153" t="s">
        <v>119</v>
      </c>
      <c r="W110" s="153" t="s">
        <v>403</v>
      </c>
      <c r="X110" s="212"/>
      <c r="Y110" s="213"/>
      <c r="Z110" s="212"/>
      <c r="AA110" s="213"/>
      <c r="AB110" s="153" t="s">
        <v>120</v>
      </c>
      <c r="AC110" s="224" t="s">
        <v>261</v>
      </c>
      <c r="AD110" s="446"/>
      <c r="AE110" s="410"/>
      <c r="AF110" s="243"/>
      <c r="AG110" s="242"/>
      <c r="AH110" s="465"/>
      <c r="AI110" s="410"/>
      <c r="AJ110" s="243"/>
      <c r="AK110" s="242"/>
      <c r="AL110" s="481"/>
      <c r="AM110" s="499"/>
      <c r="AN110" s="532"/>
      <c r="AO110" s="517"/>
      <c r="AQ110" s="316" t="str">
        <f t="shared" si="156"/>
        <v/>
      </c>
      <c r="AR110" s="44" t="str">
        <f t="shared" si="157"/>
        <v/>
      </c>
      <c r="AS110" s="317" t="str">
        <f t="shared" si="158"/>
        <v/>
      </c>
      <c r="AT110" s="560" t="str">
        <f t="shared" si="159"/>
        <v/>
      </c>
      <c r="AU110" s="44" t="str">
        <f t="shared" si="160"/>
        <v/>
      </c>
      <c r="AV110" s="571" t="str">
        <f t="shared" si="161"/>
        <v/>
      </c>
      <c r="AW110" s="316" t="str">
        <f t="shared" si="162"/>
        <v/>
      </c>
      <c r="AX110" s="44" t="str">
        <f t="shared" si="163"/>
        <v/>
      </c>
      <c r="AY110" s="317" t="str">
        <f t="shared" si="164"/>
        <v/>
      </c>
      <c r="BE110" s="400" t="str">
        <f t="shared" si="165"/>
        <v>Afectat sau NU?</v>
      </c>
      <c r="BF110" s="44" t="str">
        <f t="shared" si="130"/>
        <v>-</v>
      </c>
      <c r="BG110" s="317" t="str">
        <f t="shared" si="131"/>
        <v>-</v>
      </c>
      <c r="BH110" s="567" t="str">
        <f t="shared" si="166"/>
        <v>Afectat sau NU?</v>
      </c>
      <c r="BI110" s="44" t="str">
        <f t="shared" si="132"/>
        <v>-</v>
      </c>
      <c r="BJ110" s="571" t="str">
        <f t="shared" si="133"/>
        <v>-</v>
      </c>
      <c r="BK110" s="400" t="str">
        <f t="shared" si="134"/>
        <v>Afectat sau NU?</v>
      </c>
      <c r="BL110" s="44" t="str">
        <f t="shared" si="135"/>
        <v>-</v>
      </c>
      <c r="BM110" s="317" t="str">
        <f t="shared" si="136"/>
        <v>-</v>
      </c>
    </row>
    <row r="111" spans="1:65" ht="51" x14ac:dyDescent="0.25">
      <c r="A111" s="149">
        <f t="shared" si="155"/>
        <v>94</v>
      </c>
      <c r="B111" s="153" t="s">
        <v>93</v>
      </c>
      <c r="C111" s="153" t="s">
        <v>4</v>
      </c>
      <c r="D111" s="152" t="s">
        <v>402</v>
      </c>
      <c r="E111" s="153">
        <v>158396</v>
      </c>
      <c r="F111" s="153" t="s">
        <v>266</v>
      </c>
      <c r="G111" s="153" t="s">
        <v>121</v>
      </c>
      <c r="H111" s="128">
        <v>219348.36</v>
      </c>
      <c r="I111" s="128">
        <v>482046.97</v>
      </c>
      <c r="J111" s="128">
        <v>219348.36</v>
      </c>
      <c r="K111" s="128">
        <v>482046.97</v>
      </c>
      <c r="L111" s="153" t="s">
        <v>267</v>
      </c>
      <c r="M111" s="153" t="s">
        <v>266</v>
      </c>
      <c r="N111" s="153" t="s">
        <v>93</v>
      </c>
      <c r="O111" s="153" t="s">
        <v>93</v>
      </c>
      <c r="P111" s="153" t="s">
        <v>93</v>
      </c>
      <c r="Q111" s="153" t="s">
        <v>93</v>
      </c>
      <c r="R111" s="153" t="s">
        <v>93</v>
      </c>
      <c r="S111" s="153" t="s">
        <v>93</v>
      </c>
      <c r="T111" s="153" t="s">
        <v>85</v>
      </c>
      <c r="U111" s="153" t="s">
        <v>1156</v>
      </c>
      <c r="V111" s="153" t="s">
        <v>119</v>
      </c>
      <c r="W111" s="153" t="s">
        <v>403</v>
      </c>
      <c r="X111" s="212"/>
      <c r="Y111" s="213"/>
      <c r="Z111" s="212"/>
      <c r="AA111" s="213"/>
      <c r="AB111" s="153" t="s">
        <v>120</v>
      </c>
      <c r="AC111" s="224" t="s">
        <v>261</v>
      </c>
      <c r="AD111" s="446"/>
      <c r="AE111" s="410"/>
      <c r="AF111" s="243"/>
      <c r="AG111" s="242"/>
      <c r="AH111" s="465"/>
      <c r="AI111" s="410"/>
      <c r="AJ111" s="243"/>
      <c r="AK111" s="242"/>
      <c r="AL111" s="481"/>
      <c r="AM111" s="499"/>
      <c r="AN111" s="532"/>
      <c r="AO111" s="517"/>
      <c r="AQ111" s="316" t="str">
        <f t="shared" si="156"/>
        <v/>
      </c>
      <c r="AR111" s="44" t="str">
        <f t="shared" si="157"/>
        <v/>
      </c>
      <c r="AS111" s="317" t="str">
        <f t="shared" si="158"/>
        <v/>
      </c>
      <c r="AT111" s="560" t="str">
        <f t="shared" si="159"/>
        <v/>
      </c>
      <c r="AU111" s="44" t="str">
        <f t="shared" si="160"/>
        <v/>
      </c>
      <c r="AV111" s="571" t="str">
        <f t="shared" si="161"/>
        <v/>
      </c>
      <c r="AW111" s="316" t="str">
        <f t="shared" si="162"/>
        <v/>
      </c>
      <c r="AX111" s="44" t="str">
        <f t="shared" si="163"/>
        <v/>
      </c>
      <c r="AY111" s="317" t="str">
        <f t="shared" si="164"/>
        <v/>
      </c>
      <c r="BE111" s="400" t="str">
        <f t="shared" si="165"/>
        <v>Afectat sau NU?</v>
      </c>
      <c r="BF111" s="44" t="str">
        <f t="shared" si="130"/>
        <v>-</v>
      </c>
      <c r="BG111" s="317" t="str">
        <f t="shared" si="131"/>
        <v>-</v>
      </c>
      <c r="BH111" s="567" t="str">
        <f t="shared" si="166"/>
        <v>Afectat sau NU?</v>
      </c>
      <c r="BI111" s="44" t="str">
        <f t="shared" si="132"/>
        <v>-</v>
      </c>
      <c r="BJ111" s="571" t="str">
        <f t="shared" si="133"/>
        <v>-</v>
      </c>
      <c r="BK111" s="400" t="str">
        <f t="shared" si="134"/>
        <v>Afectat sau NU?</v>
      </c>
      <c r="BL111" s="44" t="str">
        <f t="shared" si="135"/>
        <v>-</v>
      </c>
      <c r="BM111" s="317" t="str">
        <f t="shared" si="136"/>
        <v>-</v>
      </c>
    </row>
    <row r="112" spans="1:65" ht="51" x14ac:dyDescent="0.25">
      <c r="A112" s="149">
        <f t="shared" si="155"/>
        <v>95</v>
      </c>
      <c r="B112" s="153" t="s">
        <v>93</v>
      </c>
      <c r="C112" s="153" t="s">
        <v>4</v>
      </c>
      <c r="D112" s="152" t="s">
        <v>402</v>
      </c>
      <c r="E112" s="153">
        <v>159516</v>
      </c>
      <c r="F112" s="153" t="s">
        <v>268</v>
      </c>
      <c r="G112" s="153" t="s">
        <v>121</v>
      </c>
      <c r="H112" s="128">
        <v>219649.42</v>
      </c>
      <c r="I112" s="128">
        <v>478583.35</v>
      </c>
      <c r="J112" s="128">
        <v>219649.42</v>
      </c>
      <c r="K112" s="128">
        <v>478583.35</v>
      </c>
      <c r="L112" s="153" t="s">
        <v>269</v>
      </c>
      <c r="M112" s="153" t="s">
        <v>268</v>
      </c>
      <c r="N112" s="153" t="s">
        <v>93</v>
      </c>
      <c r="O112" s="153" t="s">
        <v>93</v>
      </c>
      <c r="P112" s="153" t="s">
        <v>93</v>
      </c>
      <c r="Q112" s="153" t="s">
        <v>93</v>
      </c>
      <c r="R112" s="153" t="s">
        <v>93</v>
      </c>
      <c r="S112" s="153" t="s">
        <v>93</v>
      </c>
      <c r="T112" s="153" t="s">
        <v>85</v>
      </c>
      <c r="U112" s="153" t="s">
        <v>1156</v>
      </c>
      <c r="V112" s="153" t="s">
        <v>119</v>
      </c>
      <c r="W112" s="153" t="s">
        <v>403</v>
      </c>
      <c r="X112" s="212"/>
      <c r="Y112" s="213"/>
      <c r="Z112" s="212"/>
      <c r="AA112" s="213"/>
      <c r="AB112" s="153" t="s">
        <v>120</v>
      </c>
      <c r="AC112" s="224" t="s">
        <v>261</v>
      </c>
      <c r="AD112" s="446"/>
      <c r="AE112" s="410"/>
      <c r="AF112" s="243"/>
      <c r="AG112" s="242"/>
      <c r="AH112" s="465"/>
      <c r="AI112" s="410"/>
      <c r="AJ112" s="243"/>
      <c r="AK112" s="242"/>
      <c r="AL112" s="481"/>
      <c r="AM112" s="499"/>
      <c r="AN112" s="532"/>
      <c r="AO112" s="517"/>
      <c r="AQ112" s="316" t="str">
        <f t="shared" si="156"/>
        <v/>
      </c>
      <c r="AR112" s="44" t="str">
        <f t="shared" si="157"/>
        <v/>
      </c>
      <c r="AS112" s="317" t="str">
        <f t="shared" si="158"/>
        <v/>
      </c>
      <c r="AT112" s="560" t="str">
        <f t="shared" si="159"/>
        <v/>
      </c>
      <c r="AU112" s="44" t="str">
        <f t="shared" si="160"/>
        <v/>
      </c>
      <c r="AV112" s="571" t="str">
        <f t="shared" si="161"/>
        <v/>
      </c>
      <c r="AW112" s="316" t="str">
        <f t="shared" si="162"/>
        <v/>
      </c>
      <c r="AX112" s="44" t="str">
        <f t="shared" si="163"/>
        <v/>
      </c>
      <c r="AY112" s="317" t="str">
        <f t="shared" si="164"/>
        <v/>
      </c>
      <c r="BE112" s="400" t="str">
        <f t="shared" si="165"/>
        <v>Afectat sau NU?</v>
      </c>
      <c r="BF112" s="44" t="str">
        <f t="shared" si="130"/>
        <v>-</v>
      </c>
      <c r="BG112" s="317" t="str">
        <f t="shared" si="131"/>
        <v>-</v>
      </c>
      <c r="BH112" s="567" t="str">
        <f t="shared" si="166"/>
        <v>Afectat sau NU?</v>
      </c>
      <c r="BI112" s="44" t="str">
        <f t="shared" si="132"/>
        <v>-</v>
      </c>
      <c r="BJ112" s="571" t="str">
        <f t="shared" si="133"/>
        <v>-</v>
      </c>
      <c r="BK112" s="400" t="str">
        <f t="shared" si="134"/>
        <v>Afectat sau NU?</v>
      </c>
      <c r="BL112" s="44" t="str">
        <f t="shared" si="135"/>
        <v>-</v>
      </c>
      <c r="BM112" s="317" t="str">
        <f t="shared" si="136"/>
        <v>-</v>
      </c>
    </row>
    <row r="113" spans="1:65" ht="141" thickBot="1" x14ac:dyDescent="0.3">
      <c r="A113" s="144">
        <f t="shared" si="155"/>
        <v>96</v>
      </c>
      <c r="B113" s="145" t="s">
        <v>93</v>
      </c>
      <c r="C113" s="145" t="s">
        <v>4</v>
      </c>
      <c r="D113" s="154" t="s">
        <v>402</v>
      </c>
      <c r="E113" s="145">
        <v>157861</v>
      </c>
      <c r="F113" s="145" t="s">
        <v>270</v>
      </c>
      <c r="G113" s="145" t="s">
        <v>121</v>
      </c>
      <c r="H113" s="131">
        <v>214047.26</v>
      </c>
      <c r="I113" s="131">
        <v>479657.04</v>
      </c>
      <c r="J113" s="131">
        <v>214047.26</v>
      </c>
      <c r="K113" s="131">
        <v>479657.04</v>
      </c>
      <c r="L113" s="145" t="s">
        <v>271</v>
      </c>
      <c r="M113" s="145" t="s">
        <v>272</v>
      </c>
      <c r="N113" s="145" t="s">
        <v>93</v>
      </c>
      <c r="O113" s="145" t="s">
        <v>93</v>
      </c>
      <c r="P113" s="145" t="s">
        <v>93</v>
      </c>
      <c r="Q113" s="145" t="s">
        <v>93</v>
      </c>
      <c r="R113" s="145" t="s">
        <v>93</v>
      </c>
      <c r="S113" s="145" t="s">
        <v>93</v>
      </c>
      <c r="T113" s="145" t="s">
        <v>85</v>
      </c>
      <c r="U113" s="145" t="s">
        <v>1150</v>
      </c>
      <c r="V113" s="145" t="s">
        <v>86</v>
      </c>
      <c r="W113" s="145" t="s">
        <v>403</v>
      </c>
      <c r="X113" s="221"/>
      <c r="Y113" s="222"/>
      <c r="Z113" s="221"/>
      <c r="AA113" s="222"/>
      <c r="AB113" s="145" t="s">
        <v>120</v>
      </c>
      <c r="AC113" s="223" t="s">
        <v>261</v>
      </c>
      <c r="AD113" s="447"/>
      <c r="AE113" s="411"/>
      <c r="AF113" s="412"/>
      <c r="AG113" s="413"/>
      <c r="AH113" s="466"/>
      <c r="AI113" s="411"/>
      <c r="AJ113" s="412"/>
      <c r="AK113" s="413"/>
      <c r="AL113" s="482"/>
      <c r="AM113" s="500"/>
      <c r="AN113" s="533"/>
      <c r="AO113" s="518"/>
      <c r="AQ113" s="425" t="str">
        <f t="shared" si="156"/>
        <v/>
      </c>
      <c r="AR113" s="18" t="str">
        <f t="shared" si="157"/>
        <v/>
      </c>
      <c r="AS113" s="20" t="str">
        <f t="shared" si="158"/>
        <v/>
      </c>
      <c r="AT113" s="558" t="str">
        <f t="shared" si="159"/>
        <v/>
      </c>
      <c r="AU113" s="18" t="str">
        <f t="shared" si="160"/>
        <v/>
      </c>
      <c r="AV113" s="19" t="str">
        <f t="shared" si="161"/>
        <v/>
      </c>
      <c r="AW113" s="425" t="str">
        <f t="shared" si="162"/>
        <v/>
      </c>
      <c r="AX113" s="18" t="str">
        <f t="shared" si="163"/>
        <v/>
      </c>
      <c r="AY113" s="20" t="str">
        <f t="shared" si="164"/>
        <v/>
      </c>
      <c r="BE113" s="428" t="str">
        <f t="shared" si="165"/>
        <v>Afectat sau NU?</v>
      </c>
      <c r="BF113" s="55" t="str">
        <f t="shared" si="130"/>
        <v>-</v>
      </c>
      <c r="BG113" s="424" t="str">
        <f t="shared" si="131"/>
        <v>-</v>
      </c>
      <c r="BH113" s="562" t="str">
        <f t="shared" si="166"/>
        <v>Afectat sau NU?</v>
      </c>
      <c r="BI113" s="55" t="str">
        <f t="shared" si="132"/>
        <v>-</v>
      </c>
      <c r="BJ113" s="572" t="str">
        <f t="shared" si="133"/>
        <v>-</v>
      </c>
      <c r="BK113" s="428" t="str">
        <f t="shared" si="134"/>
        <v>Afectat sau NU?</v>
      </c>
      <c r="BL113" s="55" t="str">
        <f t="shared" si="135"/>
        <v>-</v>
      </c>
      <c r="BM113" s="424" t="str">
        <f t="shared" si="136"/>
        <v>-</v>
      </c>
    </row>
    <row r="114" spans="1:65" ht="51" x14ac:dyDescent="0.25">
      <c r="A114" s="139">
        <f t="shared" si="155"/>
        <v>97</v>
      </c>
      <c r="B114" s="155" t="s">
        <v>93</v>
      </c>
      <c r="C114" s="155" t="s">
        <v>4</v>
      </c>
      <c r="D114" s="156" t="s">
        <v>404</v>
      </c>
      <c r="E114" s="155">
        <v>80506</v>
      </c>
      <c r="F114" s="155" t="s">
        <v>274</v>
      </c>
      <c r="G114" s="155" t="s">
        <v>275</v>
      </c>
      <c r="H114" s="157">
        <v>394216.24</v>
      </c>
      <c r="I114" s="157">
        <v>369063.53</v>
      </c>
      <c r="J114" s="157">
        <v>443476.28</v>
      </c>
      <c r="K114" s="157">
        <v>353552.9</v>
      </c>
      <c r="L114" s="155" t="s">
        <v>93</v>
      </c>
      <c r="M114" s="155" t="s">
        <v>93</v>
      </c>
      <c r="N114" s="155" t="s">
        <v>93</v>
      </c>
      <c r="O114" s="155" t="s">
        <v>93</v>
      </c>
      <c r="P114" s="155" t="s">
        <v>276</v>
      </c>
      <c r="Q114" s="155" t="s">
        <v>277</v>
      </c>
      <c r="R114" s="155" t="s">
        <v>93</v>
      </c>
      <c r="S114" s="155" t="s">
        <v>93</v>
      </c>
      <c r="T114" s="155" t="s">
        <v>124</v>
      </c>
      <c r="U114" s="155" t="s">
        <v>115</v>
      </c>
      <c r="V114" s="155" t="s">
        <v>115</v>
      </c>
      <c r="W114" s="155" t="s">
        <v>1120</v>
      </c>
      <c r="X114" s="214"/>
      <c r="Y114" s="215"/>
      <c r="Z114" s="214"/>
      <c r="AA114" s="215"/>
      <c r="AB114" s="155" t="s">
        <v>107</v>
      </c>
      <c r="AC114" s="155" t="s">
        <v>261</v>
      </c>
      <c r="AD114" s="124" t="s">
        <v>970</v>
      </c>
      <c r="AE114" s="630"/>
      <c r="AF114" s="408"/>
      <c r="AG114" s="409"/>
      <c r="AH114" s="464"/>
      <c r="AI114" s="407"/>
      <c r="AJ114" s="408"/>
      <c r="AK114" s="409"/>
      <c r="AL114" s="480"/>
      <c r="AM114" s="498"/>
      <c r="AN114" s="531"/>
      <c r="AO114" s="519"/>
      <c r="AQ114" s="95" t="str">
        <f t="shared" si="156"/>
        <v/>
      </c>
      <c r="AR114" s="9" t="str">
        <f t="shared" si="157"/>
        <v/>
      </c>
      <c r="AS114" s="33" t="str">
        <f t="shared" si="158"/>
        <v/>
      </c>
      <c r="AT114" s="556" t="str">
        <f t="shared" si="159"/>
        <v/>
      </c>
      <c r="AU114" s="9" t="str">
        <f t="shared" si="160"/>
        <v/>
      </c>
      <c r="AV114" s="569" t="str">
        <f t="shared" si="161"/>
        <v/>
      </c>
      <c r="AW114" s="95" t="str">
        <f t="shared" si="162"/>
        <v/>
      </c>
      <c r="AX114" s="9" t="str">
        <f t="shared" si="163"/>
        <v/>
      </c>
      <c r="AY114" s="33" t="str">
        <f t="shared" si="164"/>
        <v/>
      </c>
      <c r="BE114" s="345" t="str">
        <f t="shared" si="165"/>
        <v>Afectat sau NU?</v>
      </c>
      <c r="BF114" s="47" t="str">
        <f t="shared" si="130"/>
        <v>-</v>
      </c>
      <c r="BG114" s="315" t="str">
        <f t="shared" si="131"/>
        <v>-</v>
      </c>
      <c r="BH114" s="566" t="str">
        <f t="shared" si="166"/>
        <v>Afectat sau NU?</v>
      </c>
      <c r="BI114" s="47" t="str">
        <f t="shared" si="132"/>
        <v>-</v>
      </c>
      <c r="BJ114" s="570" t="str">
        <f t="shared" si="133"/>
        <v>-</v>
      </c>
      <c r="BK114" s="345" t="str">
        <f t="shared" si="134"/>
        <v>Afectat sau NU?</v>
      </c>
      <c r="BL114" s="47" t="str">
        <f t="shared" si="135"/>
        <v>-</v>
      </c>
      <c r="BM114" s="315" t="str">
        <f t="shared" si="136"/>
        <v>-</v>
      </c>
    </row>
    <row r="115" spans="1:65" ht="51" x14ac:dyDescent="0.25">
      <c r="A115" s="149">
        <f t="shared" si="155"/>
        <v>98</v>
      </c>
      <c r="B115" s="159" t="s">
        <v>93</v>
      </c>
      <c r="C115" s="159" t="s">
        <v>4</v>
      </c>
      <c r="D115" s="160" t="s">
        <v>404</v>
      </c>
      <c r="E115" s="159">
        <v>80515</v>
      </c>
      <c r="F115" s="159" t="s">
        <v>274</v>
      </c>
      <c r="G115" s="159" t="s">
        <v>275</v>
      </c>
      <c r="H115" s="161">
        <v>394216.24</v>
      </c>
      <c r="I115" s="161">
        <v>369063.53</v>
      </c>
      <c r="J115" s="161">
        <v>443476.28</v>
      </c>
      <c r="K115" s="161">
        <v>353552.9</v>
      </c>
      <c r="L115" s="159" t="s">
        <v>93</v>
      </c>
      <c r="M115" s="159" t="s">
        <v>93</v>
      </c>
      <c r="N115" s="159" t="s">
        <v>93</v>
      </c>
      <c r="O115" s="159" t="s">
        <v>93</v>
      </c>
      <c r="P115" s="159" t="s">
        <v>278</v>
      </c>
      <c r="Q115" s="159" t="s">
        <v>279</v>
      </c>
      <c r="R115" s="159" t="s">
        <v>93</v>
      </c>
      <c r="S115" s="159" t="s">
        <v>93</v>
      </c>
      <c r="T115" s="159" t="s">
        <v>124</v>
      </c>
      <c r="U115" s="159" t="s">
        <v>240</v>
      </c>
      <c r="V115" s="159" t="s">
        <v>240</v>
      </c>
      <c r="W115" s="159" t="s">
        <v>1120</v>
      </c>
      <c r="X115" s="212"/>
      <c r="Y115" s="213"/>
      <c r="Z115" s="212"/>
      <c r="AA115" s="213"/>
      <c r="AB115" s="159" t="s">
        <v>107</v>
      </c>
      <c r="AC115" s="159" t="s">
        <v>261</v>
      </c>
      <c r="AD115" s="125" t="s">
        <v>970</v>
      </c>
      <c r="AE115" s="631"/>
      <c r="AF115" s="243"/>
      <c r="AG115" s="242"/>
      <c r="AH115" s="465"/>
      <c r="AI115" s="410"/>
      <c r="AJ115" s="243"/>
      <c r="AK115" s="242"/>
      <c r="AL115" s="481"/>
      <c r="AM115" s="499"/>
      <c r="AN115" s="532"/>
      <c r="AO115" s="517"/>
      <c r="AQ115" s="316" t="str">
        <f t="shared" si="156"/>
        <v/>
      </c>
      <c r="AR115" s="44" t="str">
        <f t="shared" si="157"/>
        <v/>
      </c>
      <c r="AS115" s="317" t="str">
        <f t="shared" si="158"/>
        <v/>
      </c>
      <c r="AT115" s="560" t="str">
        <f t="shared" si="159"/>
        <v/>
      </c>
      <c r="AU115" s="44" t="str">
        <f t="shared" si="160"/>
        <v/>
      </c>
      <c r="AV115" s="571" t="str">
        <f t="shared" si="161"/>
        <v/>
      </c>
      <c r="AW115" s="316" t="str">
        <f t="shared" si="162"/>
        <v/>
      </c>
      <c r="AX115" s="44" t="str">
        <f t="shared" si="163"/>
        <v/>
      </c>
      <c r="AY115" s="317" t="str">
        <f t="shared" si="164"/>
        <v/>
      </c>
      <c r="BE115" s="400" t="str">
        <f t="shared" si="165"/>
        <v>Afectat sau NU?</v>
      </c>
      <c r="BF115" s="44" t="str">
        <f t="shared" si="130"/>
        <v>-</v>
      </c>
      <c r="BG115" s="317" t="str">
        <f t="shared" si="131"/>
        <v>-</v>
      </c>
      <c r="BH115" s="567" t="str">
        <f t="shared" si="166"/>
        <v>Afectat sau NU?</v>
      </c>
      <c r="BI115" s="44" t="str">
        <f t="shared" si="132"/>
        <v>-</v>
      </c>
      <c r="BJ115" s="571" t="str">
        <f t="shared" si="133"/>
        <v>-</v>
      </c>
      <c r="BK115" s="400" t="str">
        <f t="shared" si="134"/>
        <v>Afectat sau NU?</v>
      </c>
      <c r="BL115" s="44" t="str">
        <f t="shared" si="135"/>
        <v>-</v>
      </c>
      <c r="BM115" s="317" t="str">
        <f t="shared" si="136"/>
        <v>-</v>
      </c>
    </row>
    <row r="116" spans="1:65" ht="51" x14ac:dyDescent="0.25">
      <c r="A116" s="149">
        <f t="shared" si="155"/>
        <v>99</v>
      </c>
      <c r="B116" s="159" t="s">
        <v>93</v>
      </c>
      <c r="C116" s="159" t="s">
        <v>4</v>
      </c>
      <c r="D116" s="160" t="s">
        <v>404</v>
      </c>
      <c r="E116" s="159">
        <v>80757</v>
      </c>
      <c r="F116" s="159" t="s">
        <v>274</v>
      </c>
      <c r="G116" s="159" t="s">
        <v>275</v>
      </c>
      <c r="H116" s="161">
        <v>394216.24</v>
      </c>
      <c r="I116" s="161">
        <v>369063.53</v>
      </c>
      <c r="J116" s="161">
        <v>443476.28</v>
      </c>
      <c r="K116" s="161">
        <v>353552.9</v>
      </c>
      <c r="L116" s="159" t="s">
        <v>93</v>
      </c>
      <c r="M116" s="159" t="s">
        <v>93</v>
      </c>
      <c r="N116" s="159" t="s">
        <v>93</v>
      </c>
      <c r="O116" s="159" t="s">
        <v>93</v>
      </c>
      <c r="P116" s="159" t="s">
        <v>280</v>
      </c>
      <c r="Q116" s="159" t="s">
        <v>281</v>
      </c>
      <c r="R116" s="159" t="s">
        <v>93</v>
      </c>
      <c r="S116" s="159" t="s">
        <v>93</v>
      </c>
      <c r="T116" s="159" t="s">
        <v>124</v>
      </c>
      <c r="U116" s="159" t="s">
        <v>240</v>
      </c>
      <c r="V116" s="159" t="s">
        <v>240</v>
      </c>
      <c r="W116" s="159" t="s">
        <v>1120</v>
      </c>
      <c r="X116" s="212"/>
      <c r="Y116" s="213"/>
      <c r="Z116" s="212"/>
      <c r="AA116" s="213"/>
      <c r="AB116" s="159" t="s">
        <v>107</v>
      </c>
      <c r="AC116" s="159" t="s">
        <v>261</v>
      </c>
      <c r="AD116" s="125" t="s">
        <v>970</v>
      </c>
      <c r="AE116" s="631"/>
      <c r="AF116" s="243"/>
      <c r="AG116" s="242"/>
      <c r="AH116" s="465"/>
      <c r="AI116" s="410"/>
      <c r="AJ116" s="243"/>
      <c r="AK116" s="242"/>
      <c r="AL116" s="481"/>
      <c r="AM116" s="499"/>
      <c r="AN116" s="532"/>
      <c r="AO116" s="517"/>
      <c r="AQ116" s="316" t="str">
        <f t="shared" si="156"/>
        <v/>
      </c>
      <c r="AR116" s="44" t="str">
        <f t="shared" si="157"/>
        <v/>
      </c>
      <c r="AS116" s="317" t="str">
        <f t="shared" si="158"/>
        <v/>
      </c>
      <c r="AT116" s="560" t="str">
        <f t="shared" si="159"/>
        <v/>
      </c>
      <c r="AU116" s="44" t="str">
        <f t="shared" si="160"/>
        <v/>
      </c>
      <c r="AV116" s="571" t="str">
        <f t="shared" si="161"/>
        <v/>
      </c>
      <c r="AW116" s="316" t="str">
        <f t="shared" si="162"/>
        <v/>
      </c>
      <c r="AX116" s="44" t="str">
        <f t="shared" si="163"/>
        <v/>
      </c>
      <c r="AY116" s="317" t="str">
        <f t="shared" si="164"/>
        <v/>
      </c>
      <c r="BE116" s="400" t="str">
        <f t="shared" si="165"/>
        <v>Afectat sau NU?</v>
      </c>
      <c r="BF116" s="44" t="str">
        <f t="shared" si="130"/>
        <v>-</v>
      </c>
      <c r="BG116" s="317" t="str">
        <f t="shared" si="131"/>
        <v>-</v>
      </c>
      <c r="BH116" s="567" t="str">
        <f t="shared" si="166"/>
        <v>Afectat sau NU?</v>
      </c>
      <c r="BI116" s="44" t="str">
        <f t="shared" si="132"/>
        <v>-</v>
      </c>
      <c r="BJ116" s="571" t="str">
        <f t="shared" si="133"/>
        <v>-</v>
      </c>
      <c r="BK116" s="400" t="str">
        <f t="shared" si="134"/>
        <v>Afectat sau NU?</v>
      </c>
      <c r="BL116" s="44" t="str">
        <f t="shared" si="135"/>
        <v>-</v>
      </c>
      <c r="BM116" s="317" t="str">
        <f t="shared" si="136"/>
        <v>-</v>
      </c>
    </row>
    <row r="117" spans="1:65" ht="51" x14ac:dyDescent="0.25">
      <c r="A117" s="149">
        <f t="shared" si="155"/>
        <v>100</v>
      </c>
      <c r="B117" s="159" t="s">
        <v>93</v>
      </c>
      <c r="C117" s="159" t="s">
        <v>4</v>
      </c>
      <c r="D117" s="160" t="s">
        <v>404</v>
      </c>
      <c r="E117" s="159" t="s">
        <v>282</v>
      </c>
      <c r="F117" s="159" t="s">
        <v>283</v>
      </c>
      <c r="G117" s="159" t="s">
        <v>284</v>
      </c>
      <c r="H117" s="161">
        <v>394216.24</v>
      </c>
      <c r="I117" s="161">
        <v>369063.53</v>
      </c>
      <c r="J117" s="161">
        <v>443476.28</v>
      </c>
      <c r="K117" s="161">
        <v>353552.9</v>
      </c>
      <c r="L117" s="159" t="s">
        <v>93</v>
      </c>
      <c r="M117" s="159" t="s">
        <v>93</v>
      </c>
      <c r="N117" s="159" t="s">
        <v>93</v>
      </c>
      <c r="O117" s="159" t="s">
        <v>93</v>
      </c>
      <c r="P117" s="159" t="s">
        <v>285</v>
      </c>
      <c r="Q117" s="159" t="s">
        <v>286</v>
      </c>
      <c r="R117" s="159" t="s">
        <v>93</v>
      </c>
      <c r="S117" s="159" t="s">
        <v>93</v>
      </c>
      <c r="T117" s="159" t="s">
        <v>124</v>
      </c>
      <c r="U117" s="159" t="s">
        <v>240</v>
      </c>
      <c r="V117" s="159" t="s">
        <v>240</v>
      </c>
      <c r="W117" s="159" t="s">
        <v>1120</v>
      </c>
      <c r="X117" s="212"/>
      <c r="Y117" s="213"/>
      <c r="Z117" s="212"/>
      <c r="AA117" s="213"/>
      <c r="AB117" s="159" t="s">
        <v>107</v>
      </c>
      <c r="AC117" s="159" t="s">
        <v>261</v>
      </c>
      <c r="AD117" s="125" t="s">
        <v>970</v>
      </c>
      <c r="AE117" s="631"/>
      <c r="AF117" s="243"/>
      <c r="AG117" s="242"/>
      <c r="AH117" s="465"/>
      <c r="AI117" s="410"/>
      <c r="AJ117" s="243"/>
      <c r="AK117" s="242"/>
      <c r="AL117" s="481"/>
      <c r="AM117" s="499"/>
      <c r="AN117" s="532"/>
      <c r="AO117" s="517"/>
      <c r="AQ117" s="316" t="str">
        <f t="shared" si="156"/>
        <v/>
      </c>
      <c r="AR117" s="44" t="str">
        <f t="shared" si="157"/>
        <v/>
      </c>
      <c r="AS117" s="317" t="str">
        <f t="shared" si="158"/>
        <v/>
      </c>
      <c r="AT117" s="560" t="str">
        <f t="shared" si="159"/>
        <v/>
      </c>
      <c r="AU117" s="44" t="str">
        <f t="shared" si="160"/>
        <v/>
      </c>
      <c r="AV117" s="571" t="str">
        <f t="shared" si="161"/>
        <v/>
      </c>
      <c r="AW117" s="316" t="str">
        <f t="shared" si="162"/>
        <v/>
      </c>
      <c r="AX117" s="44" t="str">
        <f t="shared" si="163"/>
        <v/>
      </c>
      <c r="AY117" s="317" t="str">
        <f t="shared" si="164"/>
        <v/>
      </c>
      <c r="BE117" s="400" t="str">
        <f t="shared" si="165"/>
        <v>Afectat sau NU?</v>
      </c>
      <c r="BF117" s="44" t="str">
        <f t="shared" si="130"/>
        <v>-</v>
      </c>
      <c r="BG117" s="317" t="str">
        <f t="shared" si="131"/>
        <v>-</v>
      </c>
      <c r="BH117" s="567" t="str">
        <f t="shared" si="166"/>
        <v>Afectat sau NU?</v>
      </c>
      <c r="BI117" s="44" t="str">
        <f t="shared" si="132"/>
        <v>-</v>
      </c>
      <c r="BJ117" s="571" t="str">
        <f t="shared" si="133"/>
        <v>-</v>
      </c>
      <c r="BK117" s="400" t="str">
        <f t="shared" si="134"/>
        <v>Afectat sau NU?</v>
      </c>
      <c r="BL117" s="44" t="str">
        <f t="shared" si="135"/>
        <v>-</v>
      </c>
      <c r="BM117" s="317" t="str">
        <f t="shared" si="136"/>
        <v>-</v>
      </c>
    </row>
    <row r="118" spans="1:65" ht="51" x14ac:dyDescent="0.25">
      <c r="A118" s="149">
        <f t="shared" si="155"/>
        <v>101</v>
      </c>
      <c r="B118" s="159" t="s">
        <v>93</v>
      </c>
      <c r="C118" s="159" t="s">
        <v>4</v>
      </c>
      <c r="D118" s="160" t="s">
        <v>404</v>
      </c>
      <c r="E118" s="159">
        <v>168434</v>
      </c>
      <c r="F118" s="159" t="s">
        <v>287</v>
      </c>
      <c r="G118" s="159" t="s">
        <v>284</v>
      </c>
      <c r="H118" s="161">
        <v>394216.24</v>
      </c>
      <c r="I118" s="161">
        <v>369063.53</v>
      </c>
      <c r="J118" s="161">
        <v>443476.28</v>
      </c>
      <c r="K118" s="161">
        <v>353552.9</v>
      </c>
      <c r="L118" s="159" t="s">
        <v>93</v>
      </c>
      <c r="M118" s="159" t="s">
        <v>93</v>
      </c>
      <c r="N118" s="159" t="s">
        <v>93</v>
      </c>
      <c r="O118" s="159" t="s">
        <v>93</v>
      </c>
      <c r="P118" s="159" t="s">
        <v>288</v>
      </c>
      <c r="Q118" s="159" t="s">
        <v>289</v>
      </c>
      <c r="R118" s="159" t="s">
        <v>93</v>
      </c>
      <c r="S118" s="159" t="s">
        <v>93</v>
      </c>
      <c r="T118" s="159" t="s">
        <v>124</v>
      </c>
      <c r="U118" s="159" t="s">
        <v>240</v>
      </c>
      <c r="V118" s="159" t="s">
        <v>240</v>
      </c>
      <c r="W118" s="159" t="s">
        <v>1120</v>
      </c>
      <c r="X118" s="212"/>
      <c r="Y118" s="213"/>
      <c r="Z118" s="212"/>
      <c r="AA118" s="213"/>
      <c r="AB118" s="159" t="s">
        <v>107</v>
      </c>
      <c r="AC118" s="159" t="s">
        <v>261</v>
      </c>
      <c r="AD118" s="125" t="s">
        <v>970</v>
      </c>
      <c r="AE118" s="631"/>
      <c r="AF118" s="243"/>
      <c r="AG118" s="242"/>
      <c r="AH118" s="465"/>
      <c r="AI118" s="410"/>
      <c r="AJ118" s="243"/>
      <c r="AK118" s="242"/>
      <c r="AL118" s="481"/>
      <c r="AM118" s="499"/>
      <c r="AN118" s="532"/>
      <c r="AO118" s="517"/>
      <c r="AQ118" s="316" t="str">
        <f t="shared" si="156"/>
        <v/>
      </c>
      <c r="AR118" s="44" t="str">
        <f t="shared" si="157"/>
        <v/>
      </c>
      <c r="AS118" s="317" t="str">
        <f t="shared" si="158"/>
        <v/>
      </c>
      <c r="AT118" s="560" t="str">
        <f t="shared" si="159"/>
        <v/>
      </c>
      <c r="AU118" s="44" t="str">
        <f t="shared" si="160"/>
        <v/>
      </c>
      <c r="AV118" s="571" t="str">
        <f t="shared" si="161"/>
        <v/>
      </c>
      <c r="AW118" s="316" t="str">
        <f t="shared" si="162"/>
        <v/>
      </c>
      <c r="AX118" s="44" t="str">
        <f t="shared" si="163"/>
        <v/>
      </c>
      <c r="AY118" s="317" t="str">
        <f t="shared" si="164"/>
        <v/>
      </c>
      <c r="BE118" s="400" t="str">
        <f t="shared" si="165"/>
        <v>Afectat sau NU?</v>
      </c>
      <c r="BF118" s="44" t="str">
        <f t="shared" si="130"/>
        <v>-</v>
      </c>
      <c r="BG118" s="317" t="str">
        <f t="shared" si="131"/>
        <v>-</v>
      </c>
      <c r="BH118" s="567" t="str">
        <f t="shared" si="166"/>
        <v>Afectat sau NU?</v>
      </c>
      <c r="BI118" s="44" t="str">
        <f t="shared" si="132"/>
        <v>-</v>
      </c>
      <c r="BJ118" s="571" t="str">
        <f t="shared" si="133"/>
        <v>-</v>
      </c>
      <c r="BK118" s="400" t="str">
        <f t="shared" si="134"/>
        <v>Afectat sau NU?</v>
      </c>
      <c r="BL118" s="44" t="str">
        <f t="shared" si="135"/>
        <v>-</v>
      </c>
      <c r="BM118" s="317" t="str">
        <f t="shared" si="136"/>
        <v>-</v>
      </c>
    </row>
    <row r="119" spans="1:65" ht="51" x14ac:dyDescent="0.25">
      <c r="A119" s="149">
        <f t="shared" si="155"/>
        <v>102</v>
      </c>
      <c r="B119" s="159" t="s">
        <v>93</v>
      </c>
      <c r="C119" s="159" t="s">
        <v>4</v>
      </c>
      <c r="D119" s="160" t="s">
        <v>404</v>
      </c>
      <c r="E119" s="159">
        <v>170872</v>
      </c>
      <c r="F119" s="159" t="s">
        <v>290</v>
      </c>
      <c r="G119" s="159" t="s">
        <v>284</v>
      </c>
      <c r="H119" s="161">
        <v>394216.24</v>
      </c>
      <c r="I119" s="161">
        <v>369063.53</v>
      </c>
      <c r="J119" s="161">
        <v>443476.28</v>
      </c>
      <c r="K119" s="161">
        <v>353552.9</v>
      </c>
      <c r="L119" s="159" t="s">
        <v>93</v>
      </c>
      <c r="M119" s="159" t="s">
        <v>93</v>
      </c>
      <c r="N119" s="159" t="s">
        <v>93</v>
      </c>
      <c r="O119" s="159" t="s">
        <v>93</v>
      </c>
      <c r="P119" s="159" t="s">
        <v>291</v>
      </c>
      <c r="Q119" s="159" t="s">
        <v>292</v>
      </c>
      <c r="R119" s="159" t="s">
        <v>93</v>
      </c>
      <c r="S119" s="159" t="s">
        <v>93</v>
      </c>
      <c r="T119" s="159" t="s">
        <v>124</v>
      </c>
      <c r="U119" s="159" t="s">
        <v>240</v>
      </c>
      <c r="V119" s="159" t="s">
        <v>240</v>
      </c>
      <c r="W119" s="159" t="s">
        <v>1120</v>
      </c>
      <c r="X119" s="212"/>
      <c r="Y119" s="213"/>
      <c r="Z119" s="212"/>
      <c r="AA119" s="213"/>
      <c r="AB119" s="159" t="s">
        <v>107</v>
      </c>
      <c r="AC119" s="159" t="s">
        <v>261</v>
      </c>
      <c r="AD119" s="125" t="s">
        <v>970</v>
      </c>
      <c r="AE119" s="631"/>
      <c r="AF119" s="243"/>
      <c r="AG119" s="242"/>
      <c r="AH119" s="465"/>
      <c r="AI119" s="410"/>
      <c r="AJ119" s="243"/>
      <c r="AK119" s="242"/>
      <c r="AL119" s="481"/>
      <c r="AM119" s="499"/>
      <c r="AN119" s="532"/>
      <c r="AO119" s="517"/>
      <c r="AQ119" s="425" t="str">
        <f t="shared" si="156"/>
        <v/>
      </c>
      <c r="AR119" s="18" t="str">
        <f t="shared" si="157"/>
        <v/>
      </c>
      <c r="AS119" s="20" t="str">
        <f t="shared" si="158"/>
        <v/>
      </c>
      <c r="AT119" s="558" t="str">
        <f t="shared" si="159"/>
        <v/>
      </c>
      <c r="AU119" s="18" t="str">
        <f t="shared" si="160"/>
        <v/>
      </c>
      <c r="AV119" s="19" t="str">
        <f t="shared" si="161"/>
        <v/>
      </c>
      <c r="AW119" s="425" t="str">
        <f t="shared" si="162"/>
        <v/>
      </c>
      <c r="AX119" s="18" t="str">
        <f t="shared" si="163"/>
        <v/>
      </c>
      <c r="AY119" s="20" t="str">
        <f t="shared" si="164"/>
        <v/>
      </c>
      <c r="BE119" s="400" t="str">
        <f t="shared" si="165"/>
        <v>Afectat sau NU?</v>
      </c>
      <c r="BF119" s="44" t="str">
        <f t="shared" ref="BF119:BF182" si="167">IF(C119="X",IF(AN119="DA",IF(AND(BE119&gt;=5,AK119&lt;&gt;""),LEN(TRIM(V119))-LEN(SUBSTITUTE(V119,CHAR(44),""))+1,0),"-"),"")</f>
        <v>-</v>
      </c>
      <c r="BG119" s="317" t="str">
        <f t="shared" ref="BG119:BG182" si="168">IF(C119="X",IF(AN119="DA",LEN(TRIM(V119))-LEN(SUBSTITUTE(V119,CHAR(44),""))+1,"-"),"")</f>
        <v>-</v>
      </c>
      <c r="BH119" s="567" t="str">
        <f t="shared" si="166"/>
        <v>Afectat sau NU?</v>
      </c>
      <c r="BI119" s="44" t="str">
        <f t="shared" ref="BI119:BI182" si="169">IF(C119="X",IF(AN119="DA",IF(AND(BH119&gt;=5,AI119&lt;&gt;""),LEN(TRIM(U119))-LEN(SUBSTITUTE(U119,CHAR(44),""))+1,0),"-"),"")</f>
        <v>-</v>
      </c>
      <c r="BJ119" s="571" t="str">
        <f t="shared" ref="BJ119:BJ182" si="170">IF(C119="X",IF(AN119="DA",LEN(TRIM(U119))-LEN(SUBSTITUTE(U119,CHAR(44),""))+1,"-"),"")</f>
        <v>-</v>
      </c>
      <c r="BK119" s="400" t="str">
        <f t="shared" ref="BK119:BK182" si="171">IF(C119="X",IF(AN119="","Afectat sau NU?",IF(AN119="DA",((AG119+AH119)-(Z119+AA119))*24,"Nu a fost afectat producator/consumator")),"")</f>
        <v>Afectat sau NU?</v>
      </c>
      <c r="BL119" s="44" t="str">
        <f t="shared" ref="BL119:BL182" si="172">IF(C119="X",IF(AN119&lt;&gt;"DA","-",IF(AND(AN119="DA",BK119&lt;=0),LEN(TRIM(V119))-LEN(SUBSTITUTE(V119,CHAR(44),""))+1+LEN(TRIM(U119))-LEN(SUBSTITUTE(U119,CHAR(44),""))+1,0)),"")</f>
        <v>-</v>
      </c>
      <c r="BM119" s="317" t="str">
        <f t="shared" ref="BM119:BM182" si="173">IF(C119="X",IF(AN119="DA",LEN(TRIM(V119))-LEN(SUBSTITUTE(V119,CHAR(44),""))+1+LEN(TRIM(U119))-LEN(SUBSTITUTE(U119,CHAR(44),""))+1,"-"),"")</f>
        <v>-</v>
      </c>
    </row>
    <row r="120" spans="1:65" ht="51" x14ac:dyDescent="0.25">
      <c r="A120" s="149">
        <f t="shared" si="155"/>
        <v>103</v>
      </c>
      <c r="B120" s="159" t="s">
        <v>93</v>
      </c>
      <c r="C120" s="159" t="s">
        <v>4</v>
      </c>
      <c r="D120" s="160" t="s">
        <v>404</v>
      </c>
      <c r="E120" s="159">
        <v>170346</v>
      </c>
      <c r="F120" s="159" t="s">
        <v>293</v>
      </c>
      <c r="G120" s="159" t="s">
        <v>284</v>
      </c>
      <c r="H120" s="161">
        <v>394216.24</v>
      </c>
      <c r="I120" s="161">
        <v>369063.53</v>
      </c>
      <c r="J120" s="161">
        <v>443476.28</v>
      </c>
      <c r="K120" s="161">
        <v>353552.9</v>
      </c>
      <c r="L120" s="159" t="s">
        <v>93</v>
      </c>
      <c r="M120" s="159" t="s">
        <v>93</v>
      </c>
      <c r="N120" s="159" t="s">
        <v>93</v>
      </c>
      <c r="O120" s="159" t="s">
        <v>93</v>
      </c>
      <c r="P120" s="159" t="s">
        <v>294</v>
      </c>
      <c r="Q120" s="159" t="s">
        <v>295</v>
      </c>
      <c r="R120" s="159" t="s">
        <v>93</v>
      </c>
      <c r="S120" s="159" t="s">
        <v>93</v>
      </c>
      <c r="T120" s="159" t="s">
        <v>124</v>
      </c>
      <c r="U120" s="159" t="s">
        <v>405</v>
      </c>
      <c r="V120" s="159" t="s">
        <v>405</v>
      </c>
      <c r="W120" s="159" t="s">
        <v>1120</v>
      </c>
      <c r="X120" s="212"/>
      <c r="Y120" s="213"/>
      <c r="Z120" s="212"/>
      <c r="AA120" s="213"/>
      <c r="AB120" s="159" t="s">
        <v>107</v>
      </c>
      <c r="AC120" s="159" t="s">
        <v>261</v>
      </c>
      <c r="AD120" s="125" t="s">
        <v>970</v>
      </c>
      <c r="AE120" s="631"/>
      <c r="AF120" s="243"/>
      <c r="AG120" s="242"/>
      <c r="AH120" s="465"/>
      <c r="AI120" s="410"/>
      <c r="AJ120" s="243"/>
      <c r="AK120" s="242"/>
      <c r="AL120" s="481"/>
      <c r="AM120" s="499"/>
      <c r="AN120" s="532"/>
      <c r="AO120" s="517"/>
      <c r="AQ120" s="316" t="str">
        <f t="shared" si="156"/>
        <v/>
      </c>
      <c r="AR120" s="44" t="str">
        <f t="shared" si="157"/>
        <v/>
      </c>
      <c r="AS120" s="317" t="str">
        <f t="shared" si="158"/>
        <v/>
      </c>
      <c r="AT120" s="560" t="str">
        <f t="shared" si="159"/>
        <v/>
      </c>
      <c r="AU120" s="44" t="str">
        <f t="shared" si="160"/>
        <v/>
      </c>
      <c r="AV120" s="571" t="str">
        <f t="shared" si="161"/>
        <v/>
      </c>
      <c r="AW120" s="316" t="str">
        <f t="shared" si="162"/>
        <v/>
      </c>
      <c r="AX120" s="44" t="str">
        <f t="shared" si="163"/>
        <v/>
      </c>
      <c r="AY120" s="317" t="str">
        <f t="shared" si="164"/>
        <v/>
      </c>
      <c r="BE120" s="400" t="str">
        <f t="shared" si="165"/>
        <v>Afectat sau NU?</v>
      </c>
      <c r="BF120" s="44" t="str">
        <f t="shared" si="167"/>
        <v>-</v>
      </c>
      <c r="BG120" s="317" t="str">
        <f t="shared" si="168"/>
        <v>-</v>
      </c>
      <c r="BH120" s="567" t="str">
        <f t="shared" si="166"/>
        <v>Afectat sau NU?</v>
      </c>
      <c r="BI120" s="44" t="str">
        <f t="shared" si="169"/>
        <v>-</v>
      </c>
      <c r="BJ120" s="571" t="str">
        <f t="shared" si="170"/>
        <v>-</v>
      </c>
      <c r="BK120" s="400" t="str">
        <f t="shared" si="171"/>
        <v>Afectat sau NU?</v>
      </c>
      <c r="BL120" s="44" t="str">
        <f t="shared" si="172"/>
        <v>-</v>
      </c>
      <c r="BM120" s="317" t="str">
        <f t="shared" si="173"/>
        <v>-</v>
      </c>
    </row>
    <row r="121" spans="1:65" ht="51" x14ac:dyDescent="0.25">
      <c r="A121" s="149">
        <f t="shared" ref="A121:A184" si="174">A120+1</f>
        <v>104</v>
      </c>
      <c r="B121" s="159" t="s">
        <v>93</v>
      </c>
      <c r="C121" s="159" t="s">
        <v>4</v>
      </c>
      <c r="D121" s="160" t="s">
        <v>404</v>
      </c>
      <c r="E121" s="159">
        <v>82243</v>
      </c>
      <c r="F121" s="159" t="s">
        <v>296</v>
      </c>
      <c r="G121" s="159" t="s">
        <v>275</v>
      </c>
      <c r="H121" s="161">
        <v>394216.24</v>
      </c>
      <c r="I121" s="161">
        <v>369063.53</v>
      </c>
      <c r="J121" s="161">
        <v>443476.28</v>
      </c>
      <c r="K121" s="161">
        <v>353552.9</v>
      </c>
      <c r="L121" s="159" t="s">
        <v>93</v>
      </c>
      <c r="M121" s="159" t="s">
        <v>93</v>
      </c>
      <c r="N121" s="159" t="s">
        <v>93</v>
      </c>
      <c r="O121" s="159" t="s">
        <v>93</v>
      </c>
      <c r="P121" s="159" t="s">
        <v>297</v>
      </c>
      <c r="Q121" s="159" t="s">
        <v>298</v>
      </c>
      <c r="R121" s="159" t="s">
        <v>93</v>
      </c>
      <c r="S121" s="159" t="s">
        <v>93</v>
      </c>
      <c r="T121" s="159" t="s">
        <v>124</v>
      </c>
      <c r="U121" s="159" t="s">
        <v>115</v>
      </c>
      <c r="V121" s="159" t="s">
        <v>115</v>
      </c>
      <c r="W121" s="159" t="s">
        <v>1120</v>
      </c>
      <c r="X121" s="212"/>
      <c r="Y121" s="213"/>
      <c r="Z121" s="212"/>
      <c r="AA121" s="213"/>
      <c r="AB121" s="159" t="s">
        <v>107</v>
      </c>
      <c r="AC121" s="159" t="s">
        <v>261</v>
      </c>
      <c r="AD121" s="125" t="s">
        <v>970</v>
      </c>
      <c r="AE121" s="631"/>
      <c r="AF121" s="243"/>
      <c r="AG121" s="242"/>
      <c r="AH121" s="465"/>
      <c r="AI121" s="410"/>
      <c r="AJ121" s="243"/>
      <c r="AK121" s="242"/>
      <c r="AL121" s="481"/>
      <c r="AM121" s="499"/>
      <c r="AN121" s="532"/>
      <c r="AO121" s="517"/>
      <c r="AQ121" s="316" t="str">
        <f t="shared" si="156"/>
        <v/>
      </c>
      <c r="AR121" s="44" t="str">
        <f t="shared" si="157"/>
        <v/>
      </c>
      <c r="AS121" s="317" t="str">
        <f t="shared" si="158"/>
        <v/>
      </c>
      <c r="AT121" s="560" t="str">
        <f t="shared" si="159"/>
        <v/>
      </c>
      <c r="AU121" s="44" t="str">
        <f t="shared" si="160"/>
        <v/>
      </c>
      <c r="AV121" s="571" t="str">
        <f t="shared" si="161"/>
        <v/>
      </c>
      <c r="AW121" s="316" t="str">
        <f t="shared" si="162"/>
        <v/>
      </c>
      <c r="AX121" s="44" t="str">
        <f t="shared" si="163"/>
        <v/>
      </c>
      <c r="AY121" s="317" t="str">
        <f t="shared" si="164"/>
        <v/>
      </c>
      <c r="BE121" s="400" t="str">
        <f t="shared" si="165"/>
        <v>Afectat sau NU?</v>
      </c>
      <c r="BF121" s="44" t="str">
        <f t="shared" si="167"/>
        <v>-</v>
      </c>
      <c r="BG121" s="317" t="str">
        <f t="shared" si="168"/>
        <v>-</v>
      </c>
      <c r="BH121" s="567" t="str">
        <f t="shared" si="166"/>
        <v>Afectat sau NU?</v>
      </c>
      <c r="BI121" s="44" t="str">
        <f t="shared" si="169"/>
        <v>-</v>
      </c>
      <c r="BJ121" s="571" t="str">
        <f t="shared" si="170"/>
        <v>-</v>
      </c>
      <c r="BK121" s="400" t="str">
        <f t="shared" si="171"/>
        <v>Afectat sau NU?</v>
      </c>
      <c r="BL121" s="44" t="str">
        <f t="shared" si="172"/>
        <v>-</v>
      </c>
      <c r="BM121" s="317" t="str">
        <f t="shared" si="173"/>
        <v>-</v>
      </c>
    </row>
    <row r="122" spans="1:65" ht="51" x14ac:dyDescent="0.25">
      <c r="A122" s="149">
        <f t="shared" si="174"/>
        <v>105</v>
      </c>
      <c r="B122" s="159" t="s">
        <v>93</v>
      </c>
      <c r="C122" s="159" t="s">
        <v>4</v>
      </c>
      <c r="D122" s="160" t="s">
        <v>404</v>
      </c>
      <c r="E122" s="159">
        <v>174290</v>
      </c>
      <c r="F122" s="159" t="s">
        <v>299</v>
      </c>
      <c r="G122" s="159" t="s">
        <v>284</v>
      </c>
      <c r="H122" s="161">
        <v>394216.24</v>
      </c>
      <c r="I122" s="161">
        <v>369063.53</v>
      </c>
      <c r="J122" s="161">
        <v>443476.28</v>
      </c>
      <c r="K122" s="161">
        <v>353552.9</v>
      </c>
      <c r="L122" s="159" t="s">
        <v>93</v>
      </c>
      <c r="M122" s="159" t="s">
        <v>93</v>
      </c>
      <c r="N122" s="159" t="s">
        <v>93</v>
      </c>
      <c r="O122" s="159" t="s">
        <v>93</v>
      </c>
      <c r="P122" s="159" t="s">
        <v>300</v>
      </c>
      <c r="Q122" s="159" t="s">
        <v>301</v>
      </c>
      <c r="R122" s="159" t="s">
        <v>93</v>
      </c>
      <c r="S122" s="159" t="s">
        <v>93</v>
      </c>
      <c r="T122" s="159" t="s">
        <v>124</v>
      </c>
      <c r="U122" s="159" t="s">
        <v>302</v>
      </c>
      <c r="V122" s="159" t="s">
        <v>302</v>
      </c>
      <c r="W122" s="159" t="s">
        <v>1120</v>
      </c>
      <c r="X122" s="212"/>
      <c r="Y122" s="213"/>
      <c r="Z122" s="212"/>
      <c r="AA122" s="213"/>
      <c r="AB122" s="159" t="s">
        <v>107</v>
      </c>
      <c r="AC122" s="159" t="s">
        <v>261</v>
      </c>
      <c r="AD122" s="125" t="s">
        <v>970</v>
      </c>
      <c r="AE122" s="631"/>
      <c r="AF122" s="243"/>
      <c r="AG122" s="242"/>
      <c r="AH122" s="465"/>
      <c r="AI122" s="410"/>
      <c r="AJ122" s="243"/>
      <c r="AK122" s="242"/>
      <c r="AL122" s="481"/>
      <c r="AM122" s="499"/>
      <c r="AN122" s="532"/>
      <c r="AO122" s="517"/>
      <c r="AQ122" s="316" t="str">
        <f t="shared" ref="AQ122:AQ185" si="175">IF(B122="X",IF(AN122="","Afectat sau NU?",IF(AN122="DA",IF(((AK122+AL122)-(AE122+AF122))*24&lt;-720,"Neinformat",((AK122+AL122)-(AE122+AF122))*24),"Nu a fost afectat producator/consumator")),"")</f>
        <v/>
      </c>
      <c r="AR122" s="44" t="str">
        <f t="shared" ref="AR122:AR185" si="176">IF(B122="X",IF(AN122="DA",IF(AQ122&lt;6,LEN(TRIM(V122))-LEN(SUBSTITUTE(V122,CHAR(44),""))+1,0),"-"),"")</f>
        <v/>
      </c>
      <c r="AS122" s="317" t="str">
        <f t="shared" ref="AS122:AS185" si="177">IF(B122="X",IF(AN122="DA",LEN(TRIM(V122))-LEN(SUBSTITUTE(V122,CHAR(44),""))+1,"-"),"")</f>
        <v/>
      </c>
      <c r="AT122" s="560" t="str">
        <f t="shared" ref="AT122:AT185" si="178">IF(B122="X",IF(AN122="","Afectat sau NU?",IF(AN122="DA",IF(((AI122+AJ122)-(AE122+AF122))*24&lt;-720,"Neinformat",((AI122+AJ122)-(AE122+AF122))*24),"Nu a fost afectat producator/consumator")),"")</f>
        <v/>
      </c>
      <c r="AU122" s="44" t="str">
        <f t="shared" ref="AU122:AU185" si="179">IF(B122="X",IF(AN122="DA",IF(AT122&lt;6,LEN(TRIM(U122))-LEN(SUBSTITUTE(U122,CHAR(44),""))+1,0),"-"),"")</f>
        <v/>
      </c>
      <c r="AV122" s="571" t="str">
        <f t="shared" ref="AV122:AV185" si="180">IF(B122="X",IF(AN122="DA",LEN(TRIM(U122))-LEN(SUBSTITUTE(U122,CHAR(44),""))+1,"-"),"")</f>
        <v/>
      </c>
      <c r="AW122" s="316" t="str">
        <f t="shared" ref="AW122:AW185" si="181">IF(B122="X",IF(AN122="","Afectat sau NU?",IF(AN122="DA",((AG122+AH122)-(AE122+AF122))*24,"Nu a fost afectat producator/consumator")),"")</f>
        <v/>
      </c>
      <c r="AX122" s="44" t="str">
        <f t="shared" ref="AX122:AX185" si="182">IF(B122="X",IF(AN122="DA",IF(AW122&gt;24,IF(AZ122="NU",0,LEN(TRIM(V122))-LEN(SUBSTITUTE(V122,CHAR(44),""))+1),0),"-"),"")</f>
        <v/>
      </c>
      <c r="AY122" s="317" t="str">
        <f t="shared" ref="AY122:AY185" si="183">IF(B122="X",IF(AN122="DA",IF(AW122&gt;24,LEN(TRIM(V122))-LEN(SUBSTITUTE(V122,CHAR(44),""))+1,0),"-"),"")</f>
        <v/>
      </c>
      <c r="BE122" s="400" t="str">
        <f t="shared" si="165"/>
        <v>Afectat sau NU?</v>
      </c>
      <c r="BF122" s="44" t="str">
        <f t="shared" si="167"/>
        <v>-</v>
      </c>
      <c r="BG122" s="317" t="str">
        <f t="shared" si="168"/>
        <v>-</v>
      </c>
      <c r="BH122" s="567" t="str">
        <f t="shared" si="166"/>
        <v>Afectat sau NU?</v>
      </c>
      <c r="BI122" s="44" t="str">
        <f t="shared" si="169"/>
        <v>-</v>
      </c>
      <c r="BJ122" s="571" t="str">
        <f t="shared" si="170"/>
        <v>-</v>
      </c>
      <c r="BK122" s="400" t="str">
        <f t="shared" si="171"/>
        <v>Afectat sau NU?</v>
      </c>
      <c r="BL122" s="44" t="str">
        <f t="shared" si="172"/>
        <v>-</v>
      </c>
      <c r="BM122" s="317" t="str">
        <f t="shared" si="173"/>
        <v>-</v>
      </c>
    </row>
    <row r="123" spans="1:65" ht="51" x14ac:dyDescent="0.25">
      <c r="A123" s="149">
        <f t="shared" si="174"/>
        <v>106</v>
      </c>
      <c r="B123" s="159" t="s">
        <v>93</v>
      </c>
      <c r="C123" s="159" t="s">
        <v>4</v>
      </c>
      <c r="D123" s="160" t="s">
        <v>404</v>
      </c>
      <c r="E123" s="159">
        <v>174290</v>
      </c>
      <c r="F123" s="159" t="s">
        <v>299</v>
      </c>
      <c r="G123" s="159" t="s">
        <v>284</v>
      </c>
      <c r="H123" s="161">
        <v>394216.24</v>
      </c>
      <c r="I123" s="161">
        <v>369063.53</v>
      </c>
      <c r="J123" s="161">
        <v>443476.28</v>
      </c>
      <c r="K123" s="161">
        <v>353552.9</v>
      </c>
      <c r="L123" s="159" t="s">
        <v>93</v>
      </c>
      <c r="M123" s="159" t="s">
        <v>93</v>
      </c>
      <c r="N123" s="159" t="s">
        <v>93</v>
      </c>
      <c r="O123" s="159" t="s">
        <v>93</v>
      </c>
      <c r="P123" s="159" t="s">
        <v>303</v>
      </c>
      <c r="Q123" s="159" t="s">
        <v>304</v>
      </c>
      <c r="R123" s="159" t="s">
        <v>93</v>
      </c>
      <c r="S123" s="159" t="s">
        <v>93</v>
      </c>
      <c r="T123" s="159" t="s">
        <v>124</v>
      </c>
      <c r="U123" s="159" t="s">
        <v>305</v>
      </c>
      <c r="V123" s="159" t="s">
        <v>305</v>
      </c>
      <c r="W123" s="159" t="s">
        <v>1120</v>
      </c>
      <c r="X123" s="212"/>
      <c r="Y123" s="213"/>
      <c r="Z123" s="212"/>
      <c r="AA123" s="213"/>
      <c r="AB123" s="159" t="s">
        <v>107</v>
      </c>
      <c r="AC123" s="159" t="s">
        <v>261</v>
      </c>
      <c r="AD123" s="125" t="s">
        <v>970</v>
      </c>
      <c r="AE123" s="631"/>
      <c r="AF123" s="243"/>
      <c r="AG123" s="242"/>
      <c r="AH123" s="465"/>
      <c r="AI123" s="410"/>
      <c r="AJ123" s="243"/>
      <c r="AK123" s="242"/>
      <c r="AL123" s="481"/>
      <c r="AM123" s="499"/>
      <c r="AN123" s="532"/>
      <c r="AO123" s="517"/>
      <c r="AQ123" s="316" t="str">
        <f t="shared" si="175"/>
        <v/>
      </c>
      <c r="AR123" s="44" t="str">
        <f t="shared" si="176"/>
        <v/>
      </c>
      <c r="AS123" s="317" t="str">
        <f t="shared" si="177"/>
        <v/>
      </c>
      <c r="AT123" s="560" t="str">
        <f t="shared" si="178"/>
        <v/>
      </c>
      <c r="AU123" s="44" t="str">
        <f t="shared" si="179"/>
        <v/>
      </c>
      <c r="AV123" s="571" t="str">
        <f t="shared" si="180"/>
        <v/>
      </c>
      <c r="AW123" s="316" t="str">
        <f t="shared" si="181"/>
        <v/>
      </c>
      <c r="AX123" s="44" t="str">
        <f t="shared" si="182"/>
        <v/>
      </c>
      <c r="AY123" s="317" t="str">
        <f t="shared" si="183"/>
        <v/>
      </c>
      <c r="BE123" s="400" t="str">
        <f t="shared" si="165"/>
        <v>Afectat sau NU?</v>
      </c>
      <c r="BF123" s="44" t="str">
        <f t="shared" si="167"/>
        <v>-</v>
      </c>
      <c r="BG123" s="317" t="str">
        <f t="shared" si="168"/>
        <v>-</v>
      </c>
      <c r="BH123" s="567" t="str">
        <f t="shared" si="166"/>
        <v>Afectat sau NU?</v>
      </c>
      <c r="BI123" s="44" t="str">
        <f t="shared" si="169"/>
        <v>-</v>
      </c>
      <c r="BJ123" s="571" t="str">
        <f t="shared" si="170"/>
        <v>-</v>
      </c>
      <c r="BK123" s="400" t="str">
        <f t="shared" si="171"/>
        <v>Afectat sau NU?</v>
      </c>
      <c r="BL123" s="44" t="str">
        <f t="shared" si="172"/>
        <v>-</v>
      </c>
      <c r="BM123" s="317" t="str">
        <f t="shared" si="173"/>
        <v>-</v>
      </c>
    </row>
    <row r="124" spans="1:65" ht="51" x14ac:dyDescent="0.25">
      <c r="A124" s="149">
        <f t="shared" si="174"/>
        <v>107</v>
      </c>
      <c r="B124" s="159" t="s">
        <v>93</v>
      </c>
      <c r="C124" s="159" t="s">
        <v>4</v>
      </c>
      <c r="D124" s="160" t="s">
        <v>404</v>
      </c>
      <c r="E124" s="159">
        <v>171209</v>
      </c>
      <c r="F124" s="159" t="s">
        <v>306</v>
      </c>
      <c r="G124" s="159" t="s">
        <v>284</v>
      </c>
      <c r="H124" s="161">
        <v>394216.24</v>
      </c>
      <c r="I124" s="161">
        <v>369063.53</v>
      </c>
      <c r="J124" s="161">
        <v>443476.28</v>
      </c>
      <c r="K124" s="161">
        <v>353552.9</v>
      </c>
      <c r="L124" s="159" t="s">
        <v>93</v>
      </c>
      <c r="M124" s="159" t="s">
        <v>93</v>
      </c>
      <c r="N124" s="159" t="s">
        <v>93</v>
      </c>
      <c r="O124" s="159" t="s">
        <v>93</v>
      </c>
      <c r="P124" s="159" t="s">
        <v>307</v>
      </c>
      <c r="Q124" s="159" t="s">
        <v>308</v>
      </c>
      <c r="R124" s="159" t="s">
        <v>93</v>
      </c>
      <c r="S124" s="159" t="s">
        <v>93</v>
      </c>
      <c r="T124" s="159" t="s">
        <v>124</v>
      </c>
      <c r="U124" s="159" t="s">
        <v>240</v>
      </c>
      <c r="V124" s="159" t="s">
        <v>240</v>
      </c>
      <c r="W124" s="159" t="s">
        <v>1120</v>
      </c>
      <c r="X124" s="212"/>
      <c r="Y124" s="213"/>
      <c r="Z124" s="212"/>
      <c r="AA124" s="213"/>
      <c r="AB124" s="159" t="s">
        <v>107</v>
      </c>
      <c r="AC124" s="159" t="s">
        <v>261</v>
      </c>
      <c r="AD124" s="125" t="s">
        <v>970</v>
      </c>
      <c r="AE124" s="631"/>
      <c r="AF124" s="243"/>
      <c r="AG124" s="242"/>
      <c r="AH124" s="465"/>
      <c r="AI124" s="410"/>
      <c r="AJ124" s="243"/>
      <c r="AK124" s="242"/>
      <c r="AL124" s="481"/>
      <c r="AM124" s="499"/>
      <c r="AN124" s="532"/>
      <c r="AO124" s="517"/>
      <c r="AQ124" s="316" t="str">
        <f t="shared" si="175"/>
        <v/>
      </c>
      <c r="AR124" s="44" t="str">
        <f t="shared" si="176"/>
        <v/>
      </c>
      <c r="AS124" s="317" t="str">
        <f t="shared" si="177"/>
        <v/>
      </c>
      <c r="AT124" s="560" t="str">
        <f t="shared" si="178"/>
        <v/>
      </c>
      <c r="AU124" s="44" t="str">
        <f t="shared" si="179"/>
        <v/>
      </c>
      <c r="AV124" s="571" t="str">
        <f t="shared" si="180"/>
        <v/>
      </c>
      <c r="AW124" s="316" t="str">
        <f t="shared" si="181"/>
        <v/>
      </c>
      <c r="AX124" s="44" t="str">
        <f t="shared" si="182"/>
        <v/>
      </c>
      <c r="AY124" s="317" t="str">
        <f t="shared" si="183"/>
        <v/>
      </c>
      <c r="BE124" s="400" t="str">
        <f t="shared" si="165"/>
        <v>Afectat sau NU?</v>
      </c>
      <c r="BF124" s="44" t="str">
        <f t="shared" si="167"/>
        <v>-</v>
      </c>
      <c r="BG124" s="317" t="str">
        <f t="shared" si="168"/>
        <v>-</v>
      </c>
      <c r="BH124" s="567" t="str">
        <f t="shared" si="166"/>
        <v>Afectat sau NU?</v>
      </c>
      <c r="BI124" s="44" t="str">
        <f t="shared" si="169"/>
        <v>-</v>
      </c>
      <c r="BJ124" s="571" t="str">
        <f t="shared" si="170"/>
        <v>-</v>
      </c>
      <c r="BK124" s="400" t="str">
        <f t="shared" si="171"/>
        <v>Afectat sau NU?</v>
      </c>
      <c r="BL124" s="44" t="str">
        <f t="shared" si="172"/>
        <v>-</v>
      </c>
      <c r="BM124" s="317" t="str">
        <f t="shared" si="173"/>
        <v>-</v>
      </c>
    </row>
    <row r="125" spans="1:65" ht="51.75" thickBot="1" x14ac:dyDescent="0.3">
      <c r="A125" s="165">
        <f t="shared" si="174"/>
        <v>108</v>
      </c>
      <c r="B125" s="166" t="s">
        <v>93</v>
      </c>
      <c r="C125" s="166" t="s">
        <v>4</v>
      </c>
      <c r="D125" s="167" t="s">
        <v>404</v>
      </c>
      <c r="E125" s="166">
        <v>171218</v>
      </c>
      <c r="F125" s="166" t="s">
        <v>309</v>
      </c>
      <c r="G125" s="166" t="s">
        <v>284</v>
      </c>
      <c r="H125" s="168">
        <v>394216.24</v>
      </c>
      <c r="I125" s="168">
        <v>369063.53</v>
      </c>
      <c r="J125" s="168">
        <v>443476.28</v>
      </c>
      <c r="K125" s="168">
        <v>353552.9</v>
      </c>
      <c r="L125" s="166" t="s">
        <v>93</v>
      </c>
      <c r="M125" s="166" t="s">
        <v>93</v>
      </c>
      <c r="N125" s="166" t="s">
        <v>93</v>
      </c>
      <c r="O125" s="166" t="s">
        <v>93</v>
      </c>
      <c r="P125" s="166" t="s">
        <v>310</v>
      </c>
      <c r="Q125" s="166" t="s">
        <v>311</v>
      </c>
      <c r="R125" s="166" t="s">
        <v>93</v>
      </c>
      <c r="S125" s="166" t="s">
        <v>93</v>
      </c>
      <c r="T125" s="166" t="s">
        <v>124</v>
      </c>
      <c r="U125" s="166" t="s">
        <v>234</v>
      </c>
      <c r="V125" s="166" t="s">
        <v>234</v>
      </c>
      <c r="W125" s="166" t="s">
        <v>1120</v>
      </c>
      <c r="X125" s="216"/>
      <c r="Y125" s="217"/>
      <c r="Z125" s="216"/>
      <c r="AA125" s="217"/>
      <c r="AB125" s="166" t="s">
        <v>107</v>
      </c>
      <c r="AC125" s="166" t="s">
        <v>261</v>
      </c>
      <c r="AD125" s="445" t="s">
        <v>970</v>
      </c>
      <c r="AE125" s="632"/>
      <c r="AF125" s="412"/>
      <c r="AG125" s="413"/>
      <c r="AH125" s="466"/>
      <c r="AI125" s="411"/>
      <c r="AJ125" s="412"/>
      <c r="AK125" s="413"/>
      <c r="AL125" s="482"/>
      <c r="AM125" s="500"/>
      <c r="AN125" s="533"/>
      <c r="AO125" s="518"/>
      <c r="AQ125" s="425" t="str">
        <f t="shared" si="175"/>
        <v/>
      </c>
      <c r="AR125" s="18" t="str">
        <f t="shared" si="176"/>
        <v/>
      </c>
      <c r="AS125" s="20" t="str">
        <f t="shared" si="177"/>
        <v/>
      </c>
      <c r="AT125" s="558" t="str">
        <f t="shared" si="178"/>
        <v/>
      </c>
      <c r="AU125" s="18" t="str">
        <f t="shared" si="179"/>
        <v/>
      </c>
      <c r="AV125" s="19" t="str">
        <f t="shared" si="180"/>
        <v/>
      </c>
      <c r="AW125" s="425" t="str">
        <f t="shared" si="181"/>
        <v/>
      </c>
      <c r="AX125" s="18" t="str">
        <f t="shared" si="182"/>
        <v/>
      </c>
      <c r="AY125" s="20" t="str">
        <f t="shared" si="183"/>
        <v/>
      </c>
      <c r="BE125" s="428" t="str">
        <f t="shared" si="165"/>
        <v>Afectat sau NU?</v>
      </c>
      <c r="BF125" s="55" t="str">
        <f t="shared" si="167"/>
        <v>-</v>
      </c>
      <c r="BG125" s="424" t="str">
        <f t="shared" si="168"/>
        <v>-</v>
      </c>
      <c r="BH125" s="562" t="str">
        <f t="shared" si="166"/>
        <v>Afectat sau NU?</v>
      </c>
      <c r="BI125" s="55" t="str">
        <f t="shared" si="169"/>
        <v>-</v>
      </c>
      <c r="BJ125" s="572" t="str">
        <f t="shared" si="170"/>
        <v>-</v>
      </c>
      <c r="BK125" s="428" t="str">
        <f t="shared" si="171"/>
        <v>Afectat sau NU?</v>
      </c>
      <c r="BL125" s="55" t="str">
        <f t="shared" si="172"/>
        <v>-</v>
      </c>
      <c r="BM125" s="424" t="str">
        <f t="shared" si="173"/>
        <v>-</v>
      </c>
    </row>
    <row r="126" spans="1:65" ht="51" x14ac:dyDescent="0.25">
      <c r="A126" s="324">
        <f t="shared" si="174"/>
        <v>109</v>
      </c>
      <c r="B126" s="325" t="s">
        <v>93</v>
      </c>
      <c r="C126" s="325" t="s">
        <v>4</v>
      </c>
      <c r="D126" s="326" t="s">
        <v>406</v>
      </c>
      <c r="E126" s="325">
        <v>78828</v>
      </c>
      <c r="F126" s="325" t="s">
        <v>313</v>
      </c>
      <c r="G126" s="325" t="s">
        <v>275</v>
      </c>
      <c r="H126" s="327">
        <v>394190.83</v>
      </c>
      <c r="I126" s="327">
        <v>369053.71</v>
      </c>
      <c r="J126" s="327">
        <v>368939.5</v>
      </c>
      <c r="K126" s="327">
        <v>406604.47</v>
      </c>
      <c r="L126" s="325" t="s">
        <v>93</v>
      </c>
      <c r="M126" s="325" t="s">
        <v>93</v>
      </c>
      <c r="N126" s="325" t="s">
        <v>93</v>
      </c>
      <c r="O126" s="325" t="s">
        <v>93</v>
      </c>
      <c r="P126" s="325" t="s">
        <v>314</v>
      </c>
      <c r="Q126" s="325" t="s">
        <v>313</v>
      </c>
      <c r="R126" s="325" t="s">
        <v>93</v>
      </c>
      <c r="S126" s="325" t="s">
        <v>93</v>
      </c>
      <c r="T126" s="325" t="s">
        <v>124</v>
      </c>
      <c r="U126" s="325" t="s">
        <v>315</v>
      </c>
      <c r="V126" s="325" t="s">
        <v>315</v>
      </c>
      <c r="W126" s="325" t="s">
        <v>1120</v>
      </c>
      <c r="X126" s="328"/>
      <c r="Y126" s="329"/>
      <c r="Z126" s="328"/>
      <c r="AA126" s="329"/>
      <c r="AB126" s="325" t="s">
        <v>107</v>
      </c>
      <c r="AC126" s="325" t="s">
        <v>261</v>
      </c>
      <c r="AD126" s="444" t="s">
        <v>970</v>
      </c>
      <c r="AE126" s="630"/>
      <c r="AF126" s="408"/>
      <c r="AG126" s="409"/>
      <c r="AH126" s="464"/>
      <c r="AI126" s="407"/>
      <c r="AJ126" s="408"/>
      <c r="AK126" s="409"/>
      <c r="AL126" s="480"/>
      <c r="AM126" s="498"/>
      <c r="AN126" s="531"/>
      <c r="AO126" s="519"/>
      <c r="AQ126" s="95" t="str">
        <f t="shared" si="175"/>
        <v/>
      </c>
      <c r="AR126" s="9" t="str">
        <f t="shared" si="176"/>
        <v/>
      </c>
      <c r="AS126" s="33" t="str">
        <f t="shared" si="177"/>
        <v/>
      </c>
      <c r="AT126" s="556" t="str">
        <f t="shared" si="178"/>
        <v/>
      </c>
      <c r="AU126" s="9" t="str">
        <f t="shared" si="179"/>
        <v/>
      </c>
      <c r="AV126" s="569" t="str">
        <f t="shared" si="180"/>
        <v/>
      </c>
      <c r="AW126" s="95" t="str">
        <f t="shared" si="181"/>
        <v/>
      </c>
      <c r="AX126" s="9" t="str">
        <f t="shared" si="182"/>
        <v/>
      </c>
      <c r="AY126" s="33" t="str">
        <f t="shared" si="183"/>
        <v/>
      </c>
      <c r="BE126" s="345" t="str">
        <f t="shared" si="165"/>
        <v>Afectat sau NU?</v>
      </c>
      <c r="BF126" s="47" t="str">
        <f t="shared" si="167"/>
        <v>-</v>
      </c>
      <c r="BG126" s="315" t="str">
        <f t="shared" si="168"/>
        <v>-</v>
      </c>
      <c r="BH126" s="566" t="str">
        <f t="shared" si="166"/>
        <v>Afectat sau NU?</v>
      </c>
      <c r="BI126" s="47" t="str">
        <f t="shared" si="169"/>
        <v>-</v>
      </c>
      <c r="BJ126" s="570" t="str">
        <f t="shared" si="170"/>
        <v>-</v>
      </c>
      <c r="BK126" s="345" t="str">
        <f t="shared" si="171"/>
        <v>Afectat sau NU?</v>
      </c>
      <c r="BL126" s="47" t="str">
        <f t="shared" si="172"/>
        <v>-</v>
      </c>
      <c r="BM126" s="315" t="str">
        <f t="shared" si="173"/>
        <v>-</v>
      </c>
    </row>
    <row r="127" spans="1:65" ht="51" x14ac:dyDescent="0.25">
      <c r="A127" s="149">
        <f t="shared" si="174"/>
        <v>110</v>
      </c>
      <c r="B127" s="159" t="s">
        <v>93</v>
      </c>
      <c r="C127" s="159" t="s">
        <v>4</v>
      </c>
      <c r="D127" s="160" t="s">
        <v>406</v>
      </c>
      <c r="E127" s="159">
        <v>78828</v>
      </c>
      <c r="F127" s="159" t="s">
        <v>313</v>
      </c>
      <c r="G127" s="159" t="s">
        <v>275</v>
      </c>
      <c r="H127" s="161">
        <v>394190.83</v>
      </c>
      <c r="I127" s="161">
        <v>369053.71</v>
      </c>
      <c r="J127" s="161">
        <v>368939.5</v>
      </c>
      <c r="K127" s="161">
        <v>406604.47</v>
      </c>
      <c r="L127" s="159" t="s">
        <v>93</v>
      </c>
      <c r="M127" s="159" t="s">
        <v>93</v>
      </c>
      <c r="N127" s="159" t="s">
        <v>93</v>
      </c>
      <c r="O127" s="159" t="s">
        <v>93</v>
      </c>
      <c r="P127" s="159" t="s">
        <v>316</v>
      </c>
      <c r="Q127" s="159" t="s">
        <v>317</v>
      </c>
      <c r="R127" s="159" t="s">
        <v>93</v>
      </c>
      <c r="S127" s="159" t="s">
        <v>93</v>
      </c>
      <c r="T127" s="159" t="s">
        <v>124</v>
      </c>
      <c r="U127" s="159" t="s">
        <v>315</v>
      </c>
      <c r="V127" s="159" t="s">
        <v>315</v>
      </c>
      <c r="W127" s="159" t="s">
        <v>1120</v>
      </c>
      <c r="X127" s="212"/>
      <c r="Y127" s="213"/>
      <c r="Z127" s="212"/>
      <c r="AA127" s="213"/>
      <c r="AB127" s="159" t="s">
        <v>107</v>
      </c>
      <c r="AC127" s="159" t="s">
        <v>261</v>
      </c>
      <c r="AD127" s="125" t="s">
        <v>970</v>
      </c>
      <c r="AE127" s="631"/>
      <c r="AF127" s="243"/>
      <c r="AG127" s="242"/>
      <c r="AH127" s="465"/>
      <c r="AI127" s="410"/>
      <c r="AJ127" s="243"/>
      <c r="AK127" s="242"/>
      <c r="AL127" s="481"/>
      <c r="AM127" s="499"/>
      <c r="AN127" s="532"/>
      <c r="AO127" s="517"/>
      <c r="AQ127" s="316" t="str">
        <f t="shared" si="175"/>
        <v/>
      </c>
      <c r="AR127" s="44" t="str">
        <f t="shared" si="176"/>
        <v/>
      </c>
      <c r="AS127" s="317" t="str">
        <f t="shared" si="177"/>
        <v/>
      </c>
      <c r="AT127" s="560" t="str">
        <f t="shared" si="178"/>
        <v/>
      </c>
      <c r="AU127" s="44" t="str">
        <f t="shared" si="179"/>
        <v/>
      </c>
      <c r="AV127" s="571" t="str">
        <f t="shared" si="180"/>
        <v/>
      </c>
      <c r="AW127" s="316" t="str">
        <f t="shared" si="181"/>
        <v/>
      </c>
      <c r="AX127" s="44" t="str">
        <f t="shared" si="182"/>
        <v/>
      </c>
      <c r="AY127" s="317" t="str">
        <f t="shared" si="183"/>
        <v/>
      </c>
      <c r="BE127" s="400" t="str">
        <f t="shared" si="165"/>
        <v>Afectat sau NU?</v>
      </c>
      <c r="BF127" s="44" t="str">
        <f t="shared" si="167"/>
        <v>-</v>
      </c>
      <c r="BG127" s="317" t="str">
        <f t="shared" si="168"/>
        <v>-</v>
      </c>
      <c r="BH127" s="567" t="str">
        <f t="shared" si="166"/>
        <v>Afectat sau NU?</v>
      </c>
      <c r="BI127" s="44" t="str">
        <f t="shared" si="169"/>
        <v>-</v>
      </c>
      <c r="BJ127" s="571" t="str">
        <f t="shared" si="170"/>
        <v>-</v>
      </c>
      <c r="BK127" s="400" t="str">
        <f t="shared" si="171"/>
        <v>Afectat sau NU?</v>
      </c>
      <c r="BL127" s="44" t="str">
        <f t="shared" si="172"/>
        <v>-</v>
      </c>
      <c r="BM127" s="317" t="str">
        <f t="shared" si="173"/>
        <v>-</v>
      </c>
    </row>
    <row r="128" spans="1:65" ht="51" x14ac:dyDescent="0.25">
      <c r="A128" s="149">
        <f t="shared" si="174"/>
        <v>111</v>
      </c>
      <c r="B128" s="159" t="s">
        <v>93</v>
      </c>
      <c r="C128" s="159" t="s">
        <v>4</v>
      </c>
      <c r="D128" s="160" t="s">
        <v>406</v>
      </c>
      <c r="E128" s="159">
        <v>78855</v>
      </c>
      <c r="F128" s="159" t="s">
        <v>318</v>
      </c>
      <c r="G128" s="159" t="s">
        <v>275</v>
      </c>
      <c r="H128" s="161">
        <v>394190.83</v>
      </c>
      <c r="I128" s="161">
        <v>369053.71</v>
      </c>
      <c r="J128" s="161">
        <v>368939.5</v>
      </c>
      <c r="K128" s="161">
        <v>406604.47</v>
      </c>
      <c r="L128" s="159" t="s">
        <v>93</v>
      </c>
      <c r="M128" s="159" t="s">
        <v>93</v>
      </c>
      <c r="N128" s="159" t="s">
        <v>93</v>
      </c>
      <c r="O128" s="159" t="s">
        <v>93</v>
      </c>
      <c r="P128" s="159" t="s">
        <v>319</v>
      </c>
      <c r="Q128" s="159" t="s">
        <v>320</v>
      </c>
      <c r="R128" s="159" t="s">
        <v>93</v>
      </c>
      <c r="S128" s="159" t="s">
        <v>93</v>
      </c>
      <c r="T128" s="159" t="s">
        <v>124</v>
      </c>
      <c r="U128" s="159" t="s">
        <v>240</v>
      </c>
      <c r="V128" s="159" t="s">
        <v>240</v>
      </c>
      <c r="W128" s="159" t="s">
        <v>1120</v>
      </c>
      <c r="X128" s="212"/>
      <c r="Y128" s="213"/>
      <c r="Z128" s="212"/>
      <c r="AA128" s="213"/>
      <c r="AB128" s="159" t="s">
        <v>107</v>
      </c>
      <c r="AC128" s="159" t="s">
        <v>261</v>
      </c>
      <c r="AD128" s="125" t="s">
        <v>970</v>
      </c>
      <c r="AE128" s="631"/>
      <c r="AF128" s="243"/>
      <c r="AG128" s="242"/>
      <c r="AH128" s="465"/>
      <c r="AI128" s="410"/>
      <c r="AJ128" s="243"/>
      <c r="AK128" s="242"/>
      <c r="AL128" s="481"/>
      <c r="AM128" s="499"/>
      <c r="AN128" s="532"/>
      <c r="AO128" s="517"/>
      <c r="AQ128" s="316" t="str">
        <f t="shared" si="175"/>
        <v/>
      </c>
      <c r="AR128" s="44" t="str">
        <f t="shared" si="176"/>
        <v/>
      </c>
      <c r="AS128" s="317" t="str">
        <f t="shared" si="177"/>
        <v/>
      </c>
      <c r="AT128" s="560" t="str">
        <f t="shared" si="178"/>
        <v/>
      </c>
      <c r="AU128" s="44" t="str">
        <f t="shared" si="179"/>
        <v/>
      </c>
      <c r="AV128" s="571" t="str">
        <f t="shared" si="180"/>
        <v/>
      </c>
      <c r="AW128" s="316" t="str">
        <f t="shared" si="181"/>
        <v/>
      </c>
      <c r="AX128" s="44" t="str">
        <f t="shared" si="182"/>
        <v/>
      </c>
      <c r="AY128" s="317" t="str">
        <f t="shared" si="183"/>
        <v/>
      </c>
      <c r="BE128" s="400" t="str">
        <f t="shared" si="165"/>
        <v>Afectat sau NU?</v>
      </c>
      <c r="BF128" s="44" t="str">
        <f t="shared" si="167"/>
        <v>-</v>
      </c>
      <c r="BG128" s="317" t="str">
        <f t="shared" si="168"/>
        <v>-</v>
      </c>
      <c r="BH128" s="567" t="str">
        <f t="shared" si="166"/>
        <v>Afectat sau NU?</v>
      </c>
      <c r="BI128" s="44" t="str">
        <f t="shared" si="169"/>
        <v>-</v>
      </c>
      <c r="BJ128" s="571" t="str">
        <f t="shared" si="170"/>
        <v>-</v>
      </c>
      <c r="BK128" s="400" t="str">
        <f t="shared" si="171"/>
        <v>Afectat sau NU?</v>
      </c>
      <c r="BL128" s="44" t="str">
        <f t="shared" si="172"/>
        <v>-</v>
      </c>
      <c r="BM128" s="317" t="str">
        <f t="shared" si="173"/>
        <v>-</v>
      </c>
    </row>
    <row r="129" spans="1:65" ht="51" x14ac:dyDescent="0.25">
      <c r="A129" s="149">
        <f t="shared" si="174"/>
        <v>112</v>
      </c>
      <c r="B129" s="159" t="s">
        <v>93</v>
      </c>
      <c r="C129" s="159" t="s">
        <v>4</v>
      </c>
      <c r="D129" s="160" t="s">
        <v>406</v>
      </c>
      <c r="E129" s="159">
        <v>78463</v>
      </c>
      <c r="F129" s="159" t="s">
        <v>321</v>
      </c>
      <c r="G129" s="159" t="s">
        <v>275</v>
      </c>
      <c r="H129" s="161">
        <v>394190.83</v>
      </c>
      <c r="I129" s="161">
        <v>369053.71</v>
      </c>
      <c r="J129" s="161">
        <v>368939.5</v>
      </c>
      <c r="K129" s="161">
        <v>406604.47</v>
      </c>
      <c r="L129" s="159" t="s">
        <v>93</v>
      </c>
      <c r="M129" s="159" t="s">
        <v>93</v>
      </c>
      <c r="N129" s="159" t="s">
        <v>93</v>
      </c>
      <c r="O129" s="159" t="s">
        <v>93</v>
      </c>
      <c r="P129" s="159" t="s">
        <v>322</v>
      </c>
      <c r="Q129" s="159" t="s">
        <v>323</v>
      </c>
      <c r="R129" s="159" t="s">
        <v>93</v>
      </c>
      <c r="S129" s="159" t="s">
        <v>93</v>
      </c>
      <c r="T129" s="159" t="s">
        <v>124</v>
      </c>
      <c r="U129" s="159" t="s">
        <v>240</v>
      </c>
      <c r="V129" s="159" t="s">
        <v>240</v>
      </c>
      <c r="W129" s="159" t="s">
        <v>1120</v>
      </c>
      <c r="X129" s="212"/>
      <c r="Y129" s="213"/>
      <c r="Z129" s="212"/>
      <c r="AA129" s="213"/>
      <c r="AB129" s="159" t="s">
        <v>107</v>
      </c>
      <c r="AC129" s="159" t="s">
        <v>261</v>
      </c>
      <c r="AD129" s="125" t="s">
        <v>970</v>
      </c>
      <c r="AE129" s="631"/>
      <c r="AF129" s="243"/>
      <c r="AG129" s="242"/>
      <c r="AH129" s="465"/>
      <c r="AI129" s="410"/>
      <c r="AJ129" s="243"/>
      <c r="AK129" s="242"/>
      <c r="AL129" s="481"/>
      <c r="AM129" s="499"/>
      <c r="AN129" s="532"/>
      <c r="AO129" s="517"/>
      <c r="AQ129" s="316" t="str">
        <f t="shared" si="175"/>
        <v/>
      </c>
      <c r="AR129" s="44" t="str">
        <f t="shared" si="176"/>
        <v/>
      </c>
      <c r="AS129" s="317" t="str">
        <f t="shared" si="177"/>
        <v/>
      </c>
      <c r="AT129" s="560" t="str">
        <f t="shared" si="178"/>
        <v/>
      </c>
      <c r="AU129" s="44" t="str">
        <f t="shared" si="179"/>
        <v/>
      </c>
      <c r="AV129" s="571" t="str">
        <f t="shared" si="180"/>
        <v/>
      </c>
      <c r="AW129" s="316" t="str">
        <f t="shared" si="181"/>
        <v/>
      </c>
      <c r="AX129" s="44" t="str">
        <f t="shared" si="182"/>
        <v/>
      </c>
      <c r="AY129" s="317" t="str">
        <f t="shared" si="183"/>
        <v/>
      </c>
      <c r="BE129" s="400" t="str">
        <f t="shared" si="165"/>
        <v>Afectat sau NU?</v>
      </c>
      <c r="BF129" s="44" t="str">
        <f t="shared" si="167"/>
        <v>-</v>
      </c>
      <c r="BG129" s="317" t="str">
        <f t="shared" si="168"/>
        <v>-</v>
      </c>
      <c r="BH129" s="567" t="str">
        <f t="shared" si="166"/>
        <v>Afectat sau NU?</v>
      </c>
      <c r="BI129" s="44" t="str">
        <f t="shared" si="169"/>
        <v>-</v>
      </c>
      <c r="BJ129" s="571" t="str">
        <f t="shared" si="170"/>
        <v>-</v>
      </c>
      <c r="BK129" s="400" t="str">
        <f t="shared" si="171"/>
        <v>Afectat sau NU?</v>
      </c>
      <c r="BL129" s="44" t="str">
        <f t="shared" si="172"/>
        <v>-</v>
      </c>
      <c r="BM129" s="317" t="str">
        <f t="shared" si="173"/>
        <v>-</v>
      </c>
    </row>
    <row r="130" spans="1:65" ht="51" x14ac:dyDescent="0.25">
      <c r="A130" s="149">
        <f t="shared" si="174"/>
        <v>113</v>
      </c>
      <c r="B130" s="159" t="s">
        <v>93</v>
      </c>
      <c r="C130" s="159" t="s">
        <v>4</v>
      </c>
      <c r="D130" s="160" t="s">
        <v>406</v>
      </c>
      <c r="E130" s="159">
        <v>82555</v>
      </c>
      <c r="F130" s="159" t="s">
        <v>324</v>
      </c>
      <c r="G130" s="159" t="s">
        <v>275</v>
      </c>
      <c r="H130" s="161">
        <v>394190.83</v>
      </c>
      <c r="I130" s="161">
        <v>369053.71</v>
      </c>
      <c r="J130" s="161">
        <v>368939.5</v>
      </c>
      <c r="K130" s="161">
        <v>406604.47</v>
      </c>
      <c r="L130" s="159" t="s">
        <v>93</v>
      </c>
      <c r="M130" s="159" t="s">
        <v>93</v>
      </c>
      <c r="N130" s="159" t="s">
        <v>93</v>
      </c>
      <c r="O130" s="159" t="s">
        <v>93</v>
      </c>
      <c r="P130" s="159" t="s">
        <v>325</v>
      </c>
      <c r="Q130" s="159" t="s">
        <v>326</v>
      </c>
      <c r="R130" s="159" t="s">
        <v>93</v>
      </c>
      <c r="S130" s="159" t="s">
        <v>93</v>
      </c>
      <c r="T130" s="159" t="s">
        <v>124</v>
      </c>
      <c r="U130" s="159" t="s">
        <v>240</v>
      </c>
      <c r="V130" s="159" t="s">
        <v>240</v>
      </c>
      <c r="W130" s="159" t="s">
        <v>1120</v>
      </c>
      <c r="X130" s="212"/>
      <c r="Y130" s="213"/>
      <c r="Z130" s="212"/>
      <c r="AA130" s="213"/>
      <c r="AB130" s="159" t="s">
        <v>107</v>
      </c>
      <c r="AC130" s="159" t="s">
        <v>261</v>
      </c>
      <c r="AD130" s="125" t="s">
        <v>970</v>
      </c>
      <c r="AE130" s="631"/>
      <c r="AF130" s="243"/>
      <c r="AG130" s="242"/>
      <c r="AH130" s="465"/>
      <c r="AI130" s="410"/>
      <c r="AJ130" s="243"/>
      <c r="AK130" s="242"/>
      <c r="AL130" s="481"/>
      <c r="AM130" s="499"/>
      <c r="AN130" s="532"/>
      <c r="AO130" s="517"/>
      <c r="AQ130" s="316" t="str">
        <f t="shared" si="175"/>
        <v/>
      </c>
      <c r="AR130" s="44" t="str">
        <f t="shared" si="176"/>
        <v/>
      </c>
      <c r="AS130" s="317" t="str">
        <f t="shared" si="177"/>
        <v/>
      </c>
      <c r="AT130" s="560" t="str">
        <f t="shared" si="178"/>
        <v/>
      </c>
      <c r="AU130" s="44" t="str">
        <f t="shared" si="179"/>
        <v/>
      </c>
      <c r="AV130" s="571" t="str">
        <f t="shared" si="180"/>
        <v/>
      </c>
      <c r="AW130" s="316" t="str">
        <f t="shared" si="181"/>
        <v/>
      </c>
      <c r="AX130" s="44" t="str">
        <f t="shared" si="182"/>
        <v/>
      </c>
      <c r="AY130" s="317" t="str">
        <f t="shared" si="183"/>
        <v/>
      </c>
      <c r="BE130" s="400" t="str">
        <f t="shared" si="165"/>
        <v>Afectat sau NU?</v>
      </c>
      <c r="BF130" s="44" t="str">
        <f t="shared" si="167"/>
        <v>-</v>
      </c>
      <c r="BG130" s="317" t="str">
        <f t="shared" si="168"/>
        <v>-</v>
      </c>
      <c r="BH130" s="567" t="str">
        <f t="shared" si="166"/>
        <v>Afectat sau NU?</v>
      </c>
      <c r="BI130" s="44" t="str">
        <f t="shared" si="169"/>
        <v>-</v>
      </c>
      <c r="BJ130" s="571" t="str">
        <f t="shared" si="170"/>
        <v>-</v>
      </c>
      <c r="BK130" s="400" t="str">
        <f t="shared" si="171"/>
        <v>Afectat sau NU?</v>
      </c>
      <c r="BL130" s="44" t="str">
        <f t="shared" si="172"/>
        <v>-</v>
      </c>
      <c r="BM130" s="317" t="str">
        <f t="shared" si="173"/>
        <v>-</v>
      </c>
    </row>
    <row r="131" spans="1:65" ht="51" x14ac:dyDescent="0.25">
      <c r="A131" s="149">
        <f t="shared" si="174"/>
        <v>114</v>
      </c>
      <c r="B131" s="159" t="s">
        <v>93</v>
      </c>
      <c r="C131" s="159" t="s">
        <v>4</v>
      </c>
      <c r="D131" s="160" t="s">
        <v>406</v>
      </c>
      <c r="E131" s="159">
        <v>71064</v>
      </c>
      <c r="F131" s="159" t="s">
        <v>327</v>
      </c>
      <c r="G131" s="159" t="s">
        <v>328</v>
      </c>
      <c r="H131" s="161">
        <v>394190.83</v>
      </c>
      <c r="I131" s="161">
        <v>369053.71</v>
      </c>
      <c r="J131" s="161">
        <v>368939.5</v>
      </c>
      <c r="K131" s="161">
        <v>406604.47</v>
      </c>
      <c r="L131" s="159" t="s">
        <v>93</v>
      </c>
      <c r="M131" s="159" t="s">
        <v>93</v>
      </c>
      <c r="N131" s="159" t="s">
        <v>93</v>
      </c>
      <c r="O131" s="159" t="s">
        <v>93</v>
      </c>
      <c r="P131" s="159" t="s">
        <v>329</v>
      </c>
      <c r="Q131" s="159" t="s">
        <v>327</v>
      </c>
      <c r="R131" s="159" t="s">
        <v>93</v>
      </c>
      <c r="S131" s="159" t="s">
        <v>93</v>
      </c>
      <c r="T131" s="159" t="s">
        <v>124</v>
      </c>
      <c r="U131" s="159" t="s">
        <v>240</v>
      </c>
      <c r="V131" s="159" t="s">
        <v>240</v>
      </c>
      <c r="W131" s="159" t="s">
        <v>1120</v>
      </c>
      <c r="X131" s="212"/>
      <c r="Y131" s="213"/>
      <c r="Z131" s="212"/>
      <c r="AA131" s="213"/>
      <c r="AB131" s="159" t="s">
        <v>107</v>
      </c>
      <c r="AC131" s="159" t="s">
        <v>261</v>
      </c>
      <c r="AD131" s="125" t="s">
        <v>970</v>
      </c>
      <c r="AE131" s="631"/>
      <c r="AF131" s="243"/>
      <c r="AG131" s="242"/>
      <c r="AH131" s="465"/>
      <c r="AI131" s="410"/>
      <c r="AJ131" s="243"/>
      <c r="AK131" s="242"/>
      <c r="AL131" s="481"/>
      <c r="AM131" s="499"/>
      <c r="AN131" s="532"/>
      <c r="AO131" s="517"/>
      <c r="AQ131" s="425" t="str">
        <f t="shared" si="175"/>
        <v/>
      </c>
      <c r="AR131" s="18" t="str">
        <f t="shared" si="176"/>
        <v/>
      </c>
      <c r="AS131" s="20" t="str">
        <f t="shared" si="177"/>
        <v/>
      </c>
      <c r="AT131" s="558" t="str">
        <f t="shared" si="178"/>
        <v/>
      </c>
      <c r="AU131" s="18" t="str">
        <f t="shared" si="179"/>
        <v/>
      </c>
      <c r="AV131" s="19" t="str">
        <f t="shared" si="180"/>
        <v/>
      </c>
      <c r="AW131" s="425" t="str">
        <f t="shared" si="181"/>
        <v/>
      </c>
      <c r="AX131" s="18" t="str">
        <f t="shared" si="182"/>
        <v/>
      </c>
      <c r="AY131" s="20" t="str">
        <f t="shared" si="183"/>
        <v/>
      </c>
      <c r="BE131" s="400" t="str">
        <f t="shared" si="165"/>
        <v>Afectat sau NU?</v>
      </c>
      <c r="BF131" s="44" t="str">
        <f t="shared" si="167"/>
        <v>-</v>
      </c>
      <c r="BG131" s="317" t="str">
        <f t="shared" si="168"/>
        <v>-</v>
      </c>
      <c r="BH131" s="567" t="str">
        <f t="shared" si="166"/>
        <v>Afectat sau NU?</v>
      </c>
      <c r="BI131" s="44" t="str">
        <f t="shared" si="169"/>
        <v>-</v>
      </c>
      <c r="BJ131" s="571" t="str">
        <f t="shared" si="170"/>
        <v>-</v>
      </c>
      <c r="BK131" s="400" t="str">
        <f t="shared" si="171"/>
        <v>Afectat sau NU?</v>
      </c>
      <c r="BL131" s="44" t="str">
        <f t="shared" si="172"/>
        <v>-</v>
      </c>
      <c r="BM131" s="317" t="str">
        <f t="shared" si="173"/>
        <v>-</v>
      </c>
    </row>
    <row r="132" spans="1:65" ht="51" x14ac:dyDescent="0.25">
      <c r="A132" s="149">
        <f t="shared" si="174"/>
        <v>115</v>
      </c>
      <c r="B132" s="159" t="s">
        <v>93</v>
      </c>
      <c r="C132" s="159" t="s">
        <v>4</v>
      </c>
      <c r="D132" s="160" t="s">
        <v>406</v>
      </c>
      <c r="E132" s="159">
        <v>81816</v>
      </c>
      <c r="F132" s="159" t="s">
        <v>330</v>
      </c>
      <c r="G132" s="159" t="s">
        <v>275</v>
      </c>
      <c r="H132" s="161">
        <v>394190.83</v>
      </c>
      <c r="I132" s="161">
        <v>369053.71</v>
      </c>
      <c r="J132" s="161">
        <v>368939.5</v>
      </c>
      <c r="K132" s="161">
        <v>406604.47</v>
      </c>
      <c r="L132" s="159" t="s">
        <v>93</v>
      </c>
      <c r="M132" s="159" t="s">
        <v>93</v>
      </c>
      <c r="N132" s="159" t="s">
        <v>93</v>
      </c>
      <c r="O132" s="159" t="s">
        <v>93</v>
      </c>
      <c r="P132" s="159" t="s">
        <v>331</v>
      </c>
      <c r="Q132" s="159" t="s">
        <v>330</v>
      </c>
      <c r="R132" s="159" t="s">
        <v>93</v>
      </c>
      <c r="S132" s="159" t="s">
        <v>93</v>
      </c>
      <c r="T132" s="159" t="s">
        <v>124</v>
      </c>
      <c r="U132" s="159" t="s">
        <v>305</v>
      </c>
      <c r="V132" s="159" t="s">
        <v>305</v>
      </c>
      <c r="W132" s="159" t="s">
        <v>1120</v>
      </c>
      <c r="X132" s="212"/>
      <c r="Y132" s="213"/>
      <c r="Z132" s="212"/>
      <c r="AA132" s="213"/>
      <c r="AB132" s="159" t="s">
        <v>107</v>
      </c>
      <c r="AC132" s="159" t="s">
        <v>261</v>
      </c>
      <c r="AD132" s="125" t="s">
        <v>970</v>
      </c>
      <c r="AE132" s="631"/>
      <c r="AF132" s="243"/>
      <c r="AG132" s="242"/>
      <c r="AH132" s="465"/>
      <c r="AI132" s="410"/>
      <c r="AJ132" s="243"/>
      <c r="AK132" s="242"/>
      <c r="AL132" s="481"/>
      <c r="AM132" s="499"/>
      <c r="AN132" s="532"/>
      <c r="AO132" s="517"/>
      <c r="AQ132" s="316" t="str">
        <f t="shared" si="175"/>
        <v/>
      </c>
      <c r="AR132" s="44" t="str">
        <f t="shared" si="176"/>
        <v/>
      </c>
      <c r="AS132" s="317" t="str">
        <f t="shared" si="177"/>
        <v/>
      </c>
      <c r="AT132" s="560" t="str">
        <f t="shared" si="178"/>
        <v/>
      </c>
      <c r="AU132" s="44" t="str">
        <f t="shared" si="179"/>
        <v/>
      </c>
      <c r="AV132" s="571" t="str">
        <f t="shared" si="180"/>
        <v/>
      </c>
      <c r="AW132" s="316" t="str">
        <f t="shared" si="181"/>
        <v/>
      </c>
      <c r="AX132" s="44" t="str">
        <f t="shared" si="182"/>
        <v/>
      </c>
      <c r="AY132" s="317" t="str">
        <f t="shared" si="183"/>
        <v/>
      </c>
      <c r="BE132" s="400" t="str">
        <f t="shared" si="165"/>
        <v>Afectat sau NU?</v>
      </c>
      <c r="BF132" s="44" t="str">
        <f t="shared" si="167"/>
        <v>-</v>
      </c>
      <c r="BG132" s="317" t="str">
        <f t="shared" si="168"/>
        <v>-</v>
      </c>
      <c r="BH132" s="567" t="str">
        <f t="shared" si="166"/>
        <v>Afectat sau NU?</v>
      </c>
      <c r="BI132" s="44" t="str">
        <f t="shared" si="169"/>
        <v>-</v>
      </c>
      <c r="BJ132" s="571" t="str">
        <f t="shared" si="170"/>
        <v>-</v>
      </c>
      <c r="BK132" s="400" t="str">
        <f t="shared" si="171"/>
        <v>Afectat sau NU?</v>
      </c>
      <c r="BL132" s="44" t="str">
        <f t="shared" si="172"/>
        <v>-</v>
      </c>
      <c r="BM132" s="317" t="str">
        <f t="shared" si="173"/>
        <v>-</v>
      </c>
    </row>
    <row r="133" spans="1:65" ht="51" x14ac:dyDescent="0.25">
      <c r="A133" s="149">
        <f t="shared" si="174"/>
        <v>116</v>
      </c>
      <c r="B133" s="159" t="s">
        <v>93</v>
      </c>
      <c r="C133" s="159" t="s">
        <v>4</v>
      </c>
      <c r="D133" s="160" t="s">
        <v>406</v>
      </c>
      <c r="E133" s="159">
        <v>80506</v>
      </c>
      <c r="F133" s="159" t="s">
        <v>274</v>
      </c>
      <c r="G133" s="159" t="s">
        <v>275</v>
      </c>
      <c r="H133" s="161">
        <v>394190.83</v>
      </c>
      <c r="I133" s="161">
        <v>369053.71</v>
      </c>
      <c r="J133" s="161">
        <v>368939.5</v>
      </c>
      <c r="K133" s="161">
        <v>406604.47</v>
      </c>
      <c r="L133" s="159" t="s">
        <v>93</v>
      </c>
      <c r="M133" s="159" t="s">
        <v>93</v>
      </c>
      <c r="N133" s="159" t="s">
        <v>93</v>
      </c>
      <c r="O133" s="159" t="s">
        <v>93</v>
      </c>
      <c r="P133" s="159" t="s">
        <v>276</v>
      </c>
      <c r="Q133" s="159" t="s">
        <v>332</v>
      </c>
      <c r="R133" s="159" t="s">
        <v>93</v>
      </c>
      <c r="S133" s="159" t="s">
        <v>93</v>
      </c>
      <c r="T133" s="159" t="s">
        <v>124</v>
      </c>
      <c r="U133" s="159" t="s">
        <v>115</v>
      </c>
      <c r="V133" s="159" t="s">
        <v>115</v>
      </c>
      <c r="W133" s="159" t="s">
        <v>1120</v>
      </c>
      <c r="X133" s="212"/>
      <c r="Y133" s="213"/>
      <c r="Z133" s="212"/>
      <c r="AA133" s="213"/>
      <c r="AB133" s="159" t="s">
        <v>107</v>
      </c>
      <c r="AC133" s="159" t="s">
        <v>261</v>
      </c>
      <c r="AD133" s="125" t="s">
        <v>970</v>
      </c>
      <c r="AE133" s="631"/>
      <c r="AF133" s="243"/>
      <c r="AG133" s="242"/>
      <c r="AH133" s="465"/>
      <c r="AI133" s="410"/>
      <c r="AJ133" s="243"/>
      <c r="AK133" s="242"/>
      <c r="AL133" s="481"/>
      <c r="AM133" s="499"/>
      <c r="AN133" s="532"/>
      <c r="AO133" s="517"/>
      <c r="AQ133" s="316" t="str">
        <f t="shared" si="175"/>
        <v/>
      </c>
      <c r="AR133" s="44" t="str">
        <f t="shared" si="176"/>
        <v/>
      </c>
      <c r="AS133" s="317" t="str">
        <f t="shared" si="177"/>
        <v/>
      </c>
      <c r="AT133" s="560" t="str">
        <f t="shared" si="178"/>
        <v/>
      </c>
      <c r="AU133" s="44" t="str">
        <f t="shared" si="179"/>
        <v/>
      </c>
      <c r="AV133" s="571" t="str">
        <f t="shared" si="180"/>
        <v/>
      </c>
      <c r="AW133" s="316" t="str">
        <f t="shared" si="181"/>
        <v/>
      </c>
      <c r="AX133" s="44" t="str">
        <f t="shared" si="182"/>
        <v/>
      </c>
      <c r="AY133" s="317" t="str">
        <f t="shared" si="183"/>
        <v/>
      </c>
      <c r="BE133" s="400" t="str">
        <f t="shared" si="165"/>
        <v>Afectat sau NU?</v>
      </c>
      <c r="BF133" s="44" t="str">
        <f t="shared" si="167"/>
        <v>-</v>
      </c>
      <c r="BG133" s="317" t="str">
        <f t="shared" si="168"/>
        <v>-</v>
      </c>
      <c r="BH133" s="567" t="str">
        <f t="shared" si="166"/>
        <v>Afectat sau NU?</v>
      </c>
      <c r="BI133" s="44" t="str">
        <f t="shared" si="169"/>
        <v>-</v>
      </c>
      <c r="BJ133" s="571" t="str">
        <f t="shared" si="170"/>
        <v>-</v>
      </c>
      <c r="BK133" s="400" t="str">
        <f t="shared" si="171"/>
        <v>Afectat sau NU?</v>
      </c>
      <c r="BL133" s="44" t="str">
        <f t="shared" si="172"/>
        <v>-</v>
      </c>
      <c r="BM133" s="317" t="str">
        <f t="shared" si="173"/>
        <v>-</v>
      </c>
    </row>
    <row r="134" spans="1:65" ht="140.25" x14ac:dyDescent="0.25">
      <c r="A134" s="149">
        <f t="shared" si="174"/>
        <v>117</v>
      </c>
      <c r="B134" s="159" t="s">
        <v>93</v>
      </c>
      <c r="C134" s="159" t="s">
        <v>4</v>
      </c>
      <c r="D134" s="160" t="s">
        <v>406</v>
      </c>
      <c r="E134" s="159">
        <v>78089</v>
      </c>
      <c r="F134" s="159" t="s">
        <v>334</v>
      </c>
      <c r="G134" s="159" t="s">
        <v>275</v>
      </c>
      <c r="H134" s="161">
        <v>394190.83</v>
      </c>
      <c r="I134" s="161">
        <v>369053.71</v>
      </c>
      <c r="J134" s="161">
        <v>368939.5</v>
      </c>
      <c r="K134" s="161">
        <v>406604.47</v>
      </c>
      <c r="L134" s="159" t="s">
        <v>93</v>
      </c>
      <c r="M134" s="159" t="s">
        <v>93</v>
      </c>
      <c r="N134" s="159" t="s">
        <v>335</v>
      </c>
      <c r="O134" s="159" t="s">
        <v>334</v>
      </c>
      <c r="P134" s="159" t="s">
        <v>93</v>
      </c>
      <c r="Q134" s="159" t="s">
        <v>93</v>
      </c>
      <c r="R134" s="159" t="s">
        <v>93</v>
      </c>
      <c r="S134" s="159" t="s">
        <v>93</v>
      </c>
      <c r="T134" s="159" t="s">
        <v>85</v>
      </c>
      <c r="U134" s="159" t="s">
        <v>980</v>
      </c>
      <c r="V134" s="159" t="s">
        <v>106</v>
      </c>
      <c r="W134" s="159" t="s">
        <v>1120</v>
      </c>
      <c r="X134" s="212"/>
      <c r="Y134" s="213"/>
      <c r="Z134" s="212"/>
      <c r="AA134" s="213"/>
      <c r="AB134" s="159" t="s">
        <v>107</v>
      </c>
      <c r="AC134" s="159" t="s">
        <v>336</v>
      </c>
      <c r="AD134" s="125" t="s">
        <v>970</v>
      </c>
      <c r="AE134" s="631"/>
      <c r="AF134" s="243"/>
      <c r="AG134" s="242"/>
      <c r="AH134" s="465"/>
      <c r="AI134" s="410"/>
      <c r="AJ134" s="243"/>
      <c r="AK134" s="242"/>
      <c r="AL134" s="481"/>
      <c r="AM134" s="499"/>
      <c r="AN134" s="532"/>
      <c r="AO134" s="517"/>
      <c r="AQ134" s="425" t="str">
        <f t="shared" si="175"/>
        <v/>
      </c>
      <c r="AR134" s="18" t="str">
        <f t="shared" si="176"/>
        <v/>
      </c>
      <c r="AS134" s="20" t="str">
        <f t="shared" si="177"/>
        <v/>
      </c>
      <c r="AT134" s="558" t="str">
        <f t="shared" si="178"/>
        <v/>
      </c>
      <c r="AU134" s="18" t="str">
        <f t="shared" si="179"/>
        <v/>
      </c>
      <c r="AV134" s="19" t="str">
        <f t="shared" si="180"/>
        <v/>
      </c>
      <c r="AW134" s="425" t="str">
        <f t="shared" si="181"/>
        <v/>
      </c>
      <c r="AX134" s="18" t="str">
        <f t="shared" si="182"/>
        <v/>
      </c>
      <c r="AY134" s="20" t="str">
        <f t="shared" si="183"/>
        <v/>
      </c>
      <c r="BE134" s="400" t="str">
        <f t="shared" si="165"/>
        <v>Afectat sau NU?</v>
      </c>
      <c r="BF134" s="44" t="str">
        <f t="shared" si="167"/>
        <v>-</v>
      </c>
      <c r="BG134" s="317" t="str">
        <f t="shared" si="168"/>
        <v>-</v>
      </c>
      <c r="BH134" s="567" t="str">
        <f t="shared" si="166"/>
        <v>Afectat sau NU?</v>
      </c>
      <c r="BI134" s="44" t="str">
        <f t="shared" si="169"/>
        <v>-</v>
      </c>
      <c r="BJ134" s="571" t="str">
        <f t="shared" si="170"/>
        <v>-</v>
      </c>
      <c r="BK134" s="400" t="str">
        <f t="shared" si="171"/>
        <v>Afectat sau NU?</v>
      </c>
      <c r="BL134" s="44" t="str">
        <f t="shared" si="172"/>
        <v>-</v>
      </c>
      <c r="BM134" s="317" t="str">
        <f t="shared" si="173"/>
        <v>-</v>
      </c>
    </row>
    <row r="135" spans="1:65" ht="140.25" x14ac:dyDescent="0.25">
      <c r="A135" s="149">
        <f t="shared" si="174"/>
        <v>118</v>
      </c>
      <c r="B135" s="159" t="s">
        <v>93</v>
      </c>
      <c r="C135" s="159" t="s">
        <v>4</v>
      </c>
      <c r="D135" s="160" t="s">
        <v>406</v>
      </c>
      <c r="E135" s="159">
        <v>78089</v>
      </c>
      <c r="F135" s="159" t="s">
        <v>337</v>
      </c>
      <c r="G135" s="159" t="s">
        <v>275</v>
      </c>
      <c r="H135" s="161">
        <v>394190.83</v>
      </c>
      <c r="I135" s="161">
        <v>369053.71</v>
      </c>
      <c r="J135" s="161">
        <v>368939.5</v>
      </c>
      <c r="K135" s="161">
        <v>406604.47</v>
      </c>
      <c r="L135" s="159" t="s">
        <v>93</v>
      </c>
      <c r="M135" s="159" t="s">
        <v>93</v>
      </c>
      <c r="N135" s="159" t="s">
        <v>338</v>
      </c>
      <c r="O135" s="159" t="s">
        <v>337</v>
      </c>
      <c r="P135" s="159" t="s">
        <v>93</v>
      </c>
      <c r="Q135" s="159" t="s">
        <v>93</v>
      </c>
      <c r="R135" s="159" t="s">
        <v>93</v>
      </c>
      <c r="S135" s="159" t="s">
        <v>93</v>
      </c>
      <c r="T135" s="159" t="s">
        <v>85</v>
      </c>
      <c r="U135" s="159" t="s">
        <v>980</v>
      </c>
      <c r="V135" s="159" t="s">
        <v>106</v>
      </c>
      <c r="W135" s="159" t="s">
        <v>1120</v>
      </c>
      <c r="X135" s="212"/>
      <c r="Y135" s="213"/>
      <c r="Z135" s="212"/>
      <c r="AA135" s="213"/>
      <c r="AB135" s="159" t="s">
        <v>107</v>
      </c>
      <c r="AC135" s="159" t="s">
        <v>336</v>
      </c>
      <c r="AD135" s="125" t="s">
        <v>970</v>
      </c>
      <c r="AE135" s="631"/>
      <c r="AF135" s="243"/>
      <c r="AG135" s="242"/>
      <c r="AH135" s="465"/>
      <c r="AI135" s="410"/>
      <c r="AJ135" s="243"/>
      <c r="AK135" s="242"/>
      <c r="AL135" s="481"/>
      <c r="AM135" s="499"/>
      <c r="AN135" s="532"/>
      <c r="AO135" s="517"/>
      <c r="AQ135" s="316" t="str">
        <f t="shared" si="175"/>
        <v/>
      </c>
      <c r="AR135" s="44" t="str">
        <f t="shared" si="176"/>
        <v/>
      </c>
      <c r="AS135" s="317" t="str">
        <f t="shared" si="177"/>
        <v/>
      </c>
      <c r="AT135" s="560" t="str">
        <f t="shared" si="178"/>
        <v/>
      </c>
      <c r="AU135" s="44" t="str">
        <f t="shared" si="179"/>
        <v/>
      </c>
      <c r="AV135" s="571" t="str">
        <f t="shared" si="180"/>
        <v/>
      </c>
      <c r="AW135" s="316" t="str">
        <f t="shared" si="181"/>
        <v/>
      </c>
      <c r="AX135" s="44" t="str">
        <f t="shared" si="182"/>
        <v/>
      </c>
      <c r="AY135" s="317" t="str">
        <f t="shared" si="183"/>
        <v/>
      </c>
      <c r="BE135" s="400" t="str">
        <f t="shared" si="165"/>
        <v>Afectat sau NU?</v>
      </c>
      <c r="BF135" s="44" t="str">
        <f t="shared" si="167"/>
        <v>-</v>
      </c>
      <c r="BG135" s="317" t="str">
        <f t="shared" si="168"/>
        <v>-</v>
      </c>
      <c r="BH135" s="567" t="str">
        <f t="shared" si="166"/>
        <v>Afectat sau NU?</v>
      </c>
      <c r="BI135" s="44" t="str">
        <f t="shared" si="169"/>
        <v>-</v>
      </c>
      <c r="BJ135" s="571" t="str">
        <f t="shared" si="170"/>
        <v>-</v>
      </c>
      <c r="BK135" s="400" t="str">
        <f t="shared" si="171"/>
        <v>Afectat sau NU?</v>
      </c>
      <c r="BL135" s="44" t="str">
        <f t="shared" si="172"/>
        <v>-</v>
      </c>
      <c r="BM135" s="317" t="str">
        <f t="shared" si="173"/>
        <v>-</v>
      </c>
    </row>
    <row r="136" spans="1:65" ht="140.25" x14ac:dyDescent="0.25">
      <c r="A136" s="149">
        <f t="shared" si="174"/>
        <v>119</v>
      </c>
      <c r="B136" s="159" t="s">
        <v>93</v>
      </c>
      <c r="C136" s="159" t="s">
        <v>4</v>
      </c>
      <c r="D136" s="160" t="s">
        <v>406</v>
      </c>
      <c r="E136" s="159">
        <v>82136</v>
      </c>
      <c r="F136" s="159" t="s">
        <v>339</v>
      </c>
      <c r="G136" s="159" t="s">
        <v>275</v>
      </c>
      <c r="H136" s="161">
        <v>394190.83</v>
      </c>
      <c r="I136" s="161">
        <v>369053.71</v>
      </c>
      <c r="J136" s="161">
        <v>368939.5</v>
      </c>
      <c r="K136" s="161">
        <v>406604.47</v>
      </c>
      <c r="L136" s="159" t="s">
        <v>93</v>
      </c>
      <c r="M136" s="159" t="s">
        <v>93</v>
      </c>
      <c r="N136" s="159" t="s">
        <v>340</v>
      </c>
      <c r="O136" s="159" t="s">
        <v>339</v>
      </c>
      <c r="P136" s="159" t="s">
        <v>93</v>
      </c>
      <c r="Q136" s="159" t="s">
        <v>93</v>
      </c>
      <c r="R136" s="159" t="s">
        <v>93</v>
      </c>
      <c r="S136" s="159" t="s">
        <v>93</v>
      </c>
      <c r="T136" s="159" t="s">
        <v>85</v>
      </c>
      <c r="U136" s="159" t="s">
        <v>980</v>
      </c>
      <c r="V136" s="159" t="s">
        <v>106</v>
      </c>
      <c r="W136" s="159" t="s">
        <v>1120</v>
      </c>
      <c r="X136" s="212"/>
      <c r="Y136" s="213"/>
      <c r="Z136" s="212"/>
      <c r="AA136" s="213"/>
      <c r="AB136" s="159" t="s">
        <v>107</v>
      </c>
      <c r="AC136" s="159" t="s">
        <v>336</v>
      </c>
      <c r="AD136" s="125" t="s">
        <v>970</v>
      </c>
      <c r="AE136" s="631"/>
      <c r="AF136" s="243"/>
      <c r="AG136" s="242"/>
      <c r="AH136" s="465"/>
      <c r="AI136" s="410"/>
      <c r="AJ136" s="243"/>
      <c r="AK136" s="242"/>
      <c r="AL136" s="481"/>
      <c r="AM136" s="499"/>
      <c r="AN136" s="532"/>
      <c r="AO136" s="517"/>
      <c r="AQ136" s="316" t="str">
        <f t="shared" si="175"/>
        <v/>
      </c>
      <c r="AR136" s="44" t="str">
        <f t="shared" si="176"/>
        <v/>
      </c>
      <c r="AS136" s="317" t="str">
        <f t="shared" si="177"/>
        <v/>
      </c>
      <c r="AT136" s="560" t="str">
        <f t="shared" si="178"/>
        <v/>
      </c>
      <c r="AU136" s="44" t="str">
        <f t="shared" si="179"/>
        <v/>
      </c>
      <c r="AV136" s="571" t="str">
        <f t="shared" si="180"/>
        <v/>
      </c>
      <c r="AW136" s="316" t="str">
        <f t="shared" si="181"/>
        <v/>
      </c>
      <c r="AX136" s="44" t="str">
        <f t="shared" si="182"/>
        <v/>
      </c>
      <c r="AY136" s="317" t="str">
        <f t="shared" si="183"/>
        <v/>
      </c>
      <c r="BE136" s="400" t="str">
        <f t="shared" si="165"/>
        <v>Afectat sau NU?</v>
      </c>
      <c r="BF136" s="44" t="str">
        <f t="shared" si="167"/>
        <v>-</v>
      </c>
      <c r="BG136" s="317" t="str">
        <f t="shared" si="168"/>
        <v>-</v>
      </c>
      <c r="BH136" s="567" t="str">
        <f t="shared" si="166"/>
        <v>Afectat sau NU?</v>
      </c>
      <c r="BI136" s="44" t="str">
        <f t="shared" si="169"/>
        <v>-</v>
      </c>
      <c r="BJ136" s="571" t="str">
        <f t="shared" si="170"/>
        <v>-</v>
      </c>
      <c r="BK136" s="400" t="str">
        <f t="shared" si="171"/>
        <v>Afectat sau NU?</v>
      </c>
      <c r="BL136" s="44" t="str">
        <f t="shared" si="172"/>
        <v>-</v>
      </c>
      <c r="BM136" s="317" t="str">
        <f t="shared" si="173"/>
        <v>-</v>
      </c>
    </row>
    <row r="137" spans="1:65" ht="140.25" x14ac:dyDescent="0.25">
      <c r="A137" s="149">
        <f t="shared" si="174"/>
        <v>120</v>
      </c>
      <c r="B137" s="159" t="s">
        <v>93</v>
      </c>
      <c r="C137" s="159" t="s">
        <v>4</v>
      </c>
      <c r="D137" s="160" t="s">
        <v>406</v>
      </c>
      <c r="E137" s="159">
        <v>82136</v>
      </c>
      <c r="F137" s="159" t="s">
        <v>341</v>
      </c>
      <c r="G137" s="159" t="s">
        <v>275</v>
      </c>
      <c r="H137" s="161">
        <v>394190.83</v>
      </c>
      <c r="I137" s="161">
        <v>369053.71</v>
      </c>
      <c r="J137" s="161">
        <v>368939.5</v>
      </c>
      <c r="K137" s="161">
        <v>406604.47</v>
      </c>
      <c r="L137" s="159" t="s">
        <v>93</v>
      </c>
      <c r="M137" s="159" t="s">
        <v>93</v>
      </c>
      <c r="N137" s="159" t="s">
        <v>342</v>
      </c>
      <c r="O137" s="159" t="s">
        <v>341</v>
      </c>
      <c r="P137" s="159" t="s">
        <v>93</v>
      </c>
      <c r="Q137" s="159" t="s">
        <v>93</v>
      </c>
      <c r="R137" s="159" t="s">
        <v>93</v>
      </c>
      <c r="S137" s="159" t="s">
        <v>93</v>
      </c>
      <c r="T137" s="159" t="s">
        <v>85</v>
      </c>
      <c r="U137" s="159" t="s">
        <v>980</v>
      </c>
      <c r="V137" s="159" t="s">
        <v>106</v>
      </c>
      <c r="W137" s="159" t="s">
        <v>1120</v>
      </c>
      <c r="X137" s="212"/>
      <c r="Y137" s="213"/>
      <c r="Z137" s="212"/>
      <c r="AA137" s="213"/>
      <c r="AB137" s="159" t="s">
        <v>107</v>
      </c>
      <c r="AC137" s="159" t="s">
        <v>336</v>
      </c>
      <c r="AD137" s="125" t="s">
        <v>970</v>
      </c>
      <c r="AE137" s="631"/>
      <c r="AF137" s="243"/>
      <c r="AG137" s="242"/>
      <c r="AH137" s="465"/>
      <c r="AI137" s="410"/>
      <c r="AJ137" s="243"/>
      <c r="AK137" s="242"/>
      <c r="AL137" s="481"/>
      <c r="AM137" s="499"/>
      <c r="AN137" s="532"/>
      <c r="AO137" s="517"/>
      <c r="AQ137" s="425" t="str">
        <f t="shared" si="175"/>
        <v/>
      </c>
      <c r="AR137" s="18" t="str">
        <f t="shared" si="176"/>
        <v/>
      </c>
      <c r="AS137" s="20" t="str">
        <f t="shared" si="177"/>
        <v/>
      </c>
      <c r="AT137" s="558" t="str">
        <f t="shared" si="178"/>
        <v/>
      </c>
      <c r="AU137" s="18" t="str">
        <f t="shared" si="179"/>
        <v/>
      </c>
      <c r="AV137" s="19" t="str">
        <f t="shared" si="180"/>
        <v/>
      </c>
      <c r="AW137" s="425" t="str">
        <f t="shared" si="181"/>
        <v/>
      </c>
      <c r="AX137" s="18" t="str">
        <f t="shared" si="182"/>
        <v/>
      </c>
      <c r="AY137" s="20" t="str">
        <f t="shared" si="183"/>
        <v/>
      </c>
      <c r="BE137" s="400" t="str">
        <f t="shared" si="165"/>
        <v>Afectat sau NU?</v>
      </c>
      <c r="BF137" s="44" t="str">
        <f t="shared" si="167"/>
        <v>-</v>
      </c>
      <c r="BG137" s="317" t="str">
        <f t="shared" si="168"/>
        <v>-</v>
      </c>
      <c r="BH137" s="567" t="str">
        <f t="shared" si="166"/>
        <v>Afectat sau NU?</v>
      </c>
      <c r="BI137" s="44" t="str">
        <f t="shared" si="169"/>
        <v>-</v>
      </c>
      <c r="BJ137" s="571" t="str">
        <f t="shared" si="170"/>
        <v>-</v>
      </c>
      <c r="BK137" s="400" t="str">
        <f t="shared" si="171"/>
        <v>Afectat sau NU?</v>
      </c>
      <c r="BL137" s="44" t="str">
        <f t="shared" si="172"/>
        <v>-</v>
      </c>
      <c r="BM137" s="317" t="str">
        <f t="shared" si="173"/>
        <v>-</v>
      </c>
    </row>
    <row r="138" spans="1:65" ht="51" x14ac:dyDescent="0.25">
      <c r="A138" s="149">
        <f t="shared" si="174"/>
        <v>121</v>
      </c>
      <c r="B138" s="159" t="s">
        <v>93</v>
      </c>
      <c r="C138" s="159" t="s">
        <v>4</v>
      </c>
      <c r="D138" s="160" t="s">
        <v>406</v>
      </c>
      <c r="E138" s="159">
        <v>81576</v>
      </c>
      <c r="F138" s="159" t="s">
        <v>343</v>
      </c>
      <c r="G138" s="159" t="s">
        <v>275</v>
      </c>
      <c r="H138" s="161">
        <v>394190.83</v>
      </c>
      <c r="I138" s="161">
        <v>369053.71</v>
      </c>
      <c r="J138" s="161">
        <v>368939.5</v>
      </c>
      <c r="K138" s="161">
        <v>406604.47</v>
      </c>
      <c r="L138" s="159" t="s">
        <v>93</v>
      </c>
      <c r="M138" s="159" t="s">
        <v>93</v>
      </c>
      <c r="N138" s="159" t="s">
        <v>344</v>
      </c>
      <c r="O138" s="159" t="s">
        <v>345</v>
      </c>
      <c r="P138" s="159" t="s">
        <v>93</v>
      </c>
      <c r="Q138" s="159" t="s">
        <v>93</v>
      </c>
      <c r="R138" s="159" t="s">
        <v>93</v>
      </c>
      <c r="S138" s="159" t="s">
        <v>93</v>
      </c>
      <c r="T138" s="159" t="s">
        <v>174</v>
      </c>
      <c r="U138" s="159" t="s">
        <v>346</v>
      </c>
      <c r="V138" s="159" t="s">
        <v>345</v>
      </c>
      <c r="W138" s="159" t="s">
        <v>1120</v>
      </c>
      <c r="X138" s="212"/>
      <c r="Y138" s="213"/>
      <c r="Z138" s="212"/>
      <c r="AA138" s="213"/>
      <c r="AB138" s="159" t="s">
        <v>107</v>
      </c>
      <c r="AC138" s="159" t="s">
        <v>336</v>
      </c>
      <c r="AD138" s="125" t="s">
        <v>970</v>
      </c>
      <c r="AE138" s="631"/>
      <c r="AF138" s="243"/>
      <c r="AG138" s="242"/>
      <c r="AH138" s="465"/>
      <c r="AI138" s="410"/>
      <c r="AJ138" s="243"/>
      <c r="AK138" s="242"/>
      <c r="AL138" s="481"/>
      <c r="AM138" s="499"/>
      <c r="AN138" s="532"/>
      <c r="AO138" s="517"/>
      <c r="AQ138" s="316" t="str">
        <f t="shared" si="175"/>
        <v/>
      </c>
      <c r="AR138" s="44" t="str">
        <f t="shared" si="176"/>
        <v/>
      </c>
      <c r="AS138" s="317" t="str">
        <f t="shared" si="177"/>
        <v/>
      </c>
      <c r="AT138" s="560" t="str">
        <f t="shared" si="178"/>
        <v/>
      </c>
      <c r="AU138" s="44" t="str">
        <f t="shared" si="179"/>
        <v/>
      </c>
      <c r="AV138" s="571" t="str">
        <f t="shared" si="180"/>
        <v/>
      </c>
      <c r="AW138" s="316" t="str">
        <f t="shared" si="181"/>
        <v/>
      </c>
      <c r="AX138" s="44" t="str">
        <f t="shared" si="182"/>
        <v/>
      </c>
      <c r="AY138" s="317" t="str">
        <f t="shared" si="183"/>
        <v/>
      </c>
      <c r="BE138" s="400" t="str">
        <f t="shared" si="165"/>
        <v>Afectat sau NU?</v>
      </c>
      <c r="BF138" s="44" t="str">
        <f t="shared" si="167"/>
        <v>-</v>
      </c>
      <c r="BG138" s="317" t="str">
        <f t="shared" si="168"/>
        <v>-</v>
      </c>
      <c r="BH138" s="567" t="str">
        <f t="shared" si="166"/>
        <v>Afectat sau NU?</v>
      </c>
      <c r="BI138" s="44" t="str">
        <f t="shared" si="169"/>
        <v>-</v>
      </c>
      <c r="BJ138" s="571" t="str">
        <f t="shared" si="170"/>
        <v>-</v>
      </c>
      <c r="BK138" s="400" t="str">
        <f t="shared" si="171"/>
        <v>Afectat sau NU?</v>
      </c>
      <c r="BL138" s="44" t="str">
        <f t="shared" si="172"/>
        <v>-</v>
      </c>
      <c r="BM138" s="317" t="str">
        <f t="shared" si="173"/>
        <v>-</v>
      </c>
    </row>
    <row r="139" spans="1:65" ht="39" thickBot="1" x14ac:dyDescent="0.3">
      <c r="A139" s="165">
        <f t="shared" si="174"/>
        <v>122</v>
      </c>
      <c r="B139" s="166" t="s">
        <v>93</v>
      </c>
      <c r="C139" s="166" t="s">
        <v>4</v>
      </c>
      <c r="D139" s="167" t="s">
        <v>406</v>
      </c>
      <c r="E139" s="166">
        <v>77812</v>
      </c>
      <c r="F139" s="166" t="s">
        <v>347</v>
      </c>
      <c r="G139" s="166" t="s">
        <v>275</v>
      </c>
      <c r="H139" s="168">
        <v>394190.83</v>
      </c>
      <c r="I139" s="168">
        <v>369053.71</v>
      </c>
      <c r="J139" s="168">
        <v>368939.5</v>
      </c>
      <c r="K139" s="168">
        <v>406604.47</v>
      </c>
      <c r="L139" s="166" t="s">
        <v>93</v>
      </c>
      <c r="M139" s="166" t="s">
        <v>93</v>
      </c>
      <c r="N139" s="166" t="s">
        <v>348</v>
      </c>
      <c r="O139" s="166" t="s">
        <v>1148</v>
      </c>
      <c r="P139" s="166" t="s">
        <v>93</v>
      </c>
      <c r="Q139" s="166" t="s">
        <v>93</v>
      </c>
      <c r="R139" s="166" t="s">
        <v>93</v>
      </c>
      <c r="S139" s="166" t="s">
        <v>93</v>
      </c>
      <c r="T139" s="166" t="s">
        <v>174</v>
      </c>
      <c r="U139" s="166" t="s">
        <v>981</v>
      </c>
      <c r="V139" s="166" t="s">
        <v>1147</v>
      </c>
      <c r="W139" s="166" t="s">
        <v>1120</v>
      </c>
      <c r="X139" s="216"/>
      <c r="Y139" s="217"/>
      <c r="Z139" s="216"/>
      <c r="AA139" s="217"/>
      <c r="AB139" s="166" t="s">
        <v>107</v>
      </c>
      <c r="AC139" s="166" t="s">
        <v>336</v>
      </c>
      <c r="AD139" s="445" t="s">
        <v>970</v>
      </c>
      <c r="AE139" s="632"/>
      <c r="AF139" s="412"/>
      <c r="AG139" s="413"/>
      <c r="AH139" s="466"/>
      <c r="AI139" s="411"/>
      <c r="AJ139" s="412"/>
      <c r="AK139" s="413"/>
      <c r="AL139" s="482"/>
      <c r="AM139" s="500"/>
      <c r="AN139" s="533"/>
      <c r="AO139" s="518"/>
      <c r="AQ139" s="425" t="str">
        <f t="shared" si="175"/>
        <v/>
      </c>
      <c r="AR139" s="18" t="str">
        <f t="shared" si="176"/>
        <v/>
      </c>
      <c r="AS139" s="20" t="str">
        <f t="shared" si="177"/>
        <v/>
      </c>
      <c r="AT139" s="558" t="str">
        <f t="shared" si="178"/>
        <v/>
      </c>
      <c r="AU139" s="18" t="str">
        <f t="shared" si="179"/>
        <v/>
      </c>
      <c r="AV139" s="19" t="str">
        <f t="shared" si="180"/>
        <v/>
      </c>
      <c r="AW139" s="425" t="str">
        <f t="shared" si="181"/>
        <v/>
      </c>
      <c r="AX139" s="18" t="str">
        <f t="shared" si="182"/>
        <v/>
      </c>
      <c r="AY139" s="20" t="str">
        <f t="shared" si="183"/>
        <v/>
      </c>
      <c r="BE139" s="428" t="str">
        <f t="shared" si="165"/>
        <v>Afectat sau NU?</v>
      </c>
      <c r="BF139" s="55" t="str">
        <f t="shared" si="167"/>
        <v>-</v>
      </c>
      <c r="BG139" s="424" t="str">
        <f t="shared" si="168"/>
        <v>-</v>
      </c>
      <c r="BH139" s="562" t="str">
        <f t="shared" si="166"/>
        <v>Afectat sau NU?</v>
      </c>
      <c r="BI139" s="55" t="str">
        <f t="shared" si="169"/>
        <v>-</v>
      </c>
      <c r="BJ139" s="572" t="str">
        <f t="shared" si="170"/>
        <v>-</v>
      </c>
      <c r="BK139" s="428" t="str">
        <f t="shared" si="171"/>
        <v>Afectat sau NU?</v>
      </c>
      <c r="BL139" s="55" t="str">
        <f t="shared" si="172"/>
        <v>-</v>
      </c>
      <c r="BM139" s="424" t="str">
        <f t="shared" si="173"/>
        <v>-</v>
      </c>
    </row>
    <row r="140" spans="1:65" ht="13.5" thickBot="1" x14ac:dyDescent="0.3">
      <c r="A140" s="276">
        <f t="shared" si="174"/>
        <v>123</v>
      </c>
      <c r="B140" s="351" t="s">
        <v>93</v>
      </c>
      <c r="C140" s="351" t="s">
        <v>4</v>
      </c>
      <c r="D140" s="352" t="s">
        <v>407</v>
      </c>
      <c r="E140" s="278">
        <v>66081</v>
      </c>
      <c r="F140" s="278" t="s">
        <v>408</v>
      </c>
      <c r="G140" s="278" t="s">
        <v>409</v>
      </c>
      <c r="H140" s="320">
        <v>540271.56000000006</v>
      </c>
      <c r="I140" s="320">
        <v>360541.04</v>
      </c>
      <c r="J140" s="320">
        <v>544542.80000000005</v>
      </c>
      <c r="K140" s="320">
        <v>352331.31</v>
      </c>
      <c r="L140" s="278" t="s">
        <v>93</v>
      </c>
      <c r="M140" s="278" t="s">
        <v>93</v>
      </c>
      <c r="N140" s="278" t="s">
        <v>410</v>
      </c>
      <c r="O140" s="278" t="s">
        <v>411</v>
      </c>
      <c r="P140" s="278" t="s">
        <v>93</v>
      </c>
      <c r="Q140" s="278" t="s">
        <v>93</v>
      </c>
      <c r="R140" s="278" t="s">
        <v>93</v>
      </c>
      <c r="S140" s="278" t="s">
        <v>93</v>
      </c>
      <c r="T140" s="278" t="s">
        <v>174</v>
      </c>
      <c r="U140" s="278" t="s">
        <v>412</v>
      </c>
      <c r="V140" s="278" t="s">
        <v>413</v>
      </c>
      <c r="W140" s="278" t="s">
        <v>414</v>
      </c>
      <c r="X140" s="279"/>
      <c r="Y140" s="280"/>
      <c r="Z140" s="279"/>
      <c r="AA140" s="280"/>
      <c r="AB140" s="278" t="s">
        <v>415</v>
      </c>
      <c r="AC140" s="353"/>
      <c r="AD140" s="449"/>
      <c r="AE140" s="392"/>
      <c r="AF140" s="273"/>
      <c r="AG140" s="272"/>
      <c r="AH140" s="467"/>
      <c r="AI140" s="392"/>
      <c r="AJ140" s="273"/>
      <c r="AK140" s="272"/>
      <c r="AL140" s="483"/>
      <c r="AM140" s="501"/>
      <c r="AN140" s="534"/>
      <c r="AO140" s="420"/>
      <c r="AQ140" s="95" t="str">
        <f t="shared" si="175"/>
        <v/>
      </c>
      <c r="AR140" s="9" t="str">
        <f t="shared" si="176"/>
        <v/>
      </c>
      <c r="AS140" s="33" t="str">
        <f t="shared" si="177"/>
        <v/>
      </c>
      <c r="AT140" s="556" t="str">
        <f t="shared" si="178"/>
        <v/>
      </c>
      <c r="AU140" s="9" t="str">
        <f t="shared" si="179"/>
        <v/>
      </c>
      <c r="AV140" s="569" t="str">
        <f t="shared" si="180"/>
        <v/>
      </c>
      <c r="AW140" s="95" t="str">
        <f t="shared" si="181"/>
        <v/>
      </c>
      <c r="AX140" s="9" t="str">
        <f t="shared" si="182"/>
        <v/>
      </c>
      <c r="AY140" s="33" t="str">
        <f t="shared" si="183"/>
        <v/>
      </c>
      <c r="BE140" s="394" t="str">
        <f t="shared" si="165"/>
        <v>Afectat sau NU?</v>
      </c>
      <c r="BF140" s="111" t="str">
        <f t="shared" si="167"/>
        <v>-</v>
      </c>
      <c r="BG140" s="393" t="str">
        <f t="shared" si="168"/>
        <v>-</v>
      </c>
      <c r="BH140" s="563" t="str">
        <f t="shared" si="166"/>
        <v>Afectat sau NU?</v>
      </c>
      <c r="BI140" s="111" t="str">
        <f t="shared" si="169"/>
        <v>-</v>
      </c>
      <c r="BJ140" s="398" t="str">
        <f t="shared" si="170"/>
        <v>-</v>
      </c>
      <c r="BK140" s="394" t="str">
        <f t="shared" si="171"/>
        <v>Afectat sau NU?</v>
      </c>
      <c r="BL140" s="111" t="str">
        <f t="shared" si="172"/>
        <v>-</v>
      </c>
      <c r="BM140" s="393" t="str">
        <f t="shared" si="173"/>
        <v>-</v>
      </c>
    </row>
    <row r="141" spans="1:65" ht="140.25" x14ac:dyDescent="0.25">
      <c r="A141" s="139">
        <f t="shared" si="174"/>
        <v>124</v>
      </c>
      <c r="B141" s="140" t="s">
        <v>93</v>
      </c>
      <c r="C141" s="140" t="s">
        <v>4</v>
      </c>
      <c r="D141" s="156" t="s">
        <v>416</v>
      </c>
      <c r="E141" s="155">
        <v>77153</v>
      </c>
      <c r="F141" s="155" t="s">
        <v>417</v>
      </c>
      <c r="G141" s="155" t="s">
        <v>418</v>
      </c>
      <c r="H141" s="157">
        <v>724254.19</v>
      </c>
      <c r="I141" s="157">
        <v>442629.69</v>
      </c>
      <c r="J141" s="155">
        <v>716510.08</v>
      </c>
      <c r="K141" s="155">
        <v>451620.98</v>
      </c>
      <c r="L141" s="155" t="s">
        <v>93</v>
      </c>
      <c r="M141" s="155" t="s">
        <v>93</v>
      </c>
      <c r="N141" s="155" t="s">
        <v>419</v>
      </c>
      <c r="O141" s="155" t="s">
        <v>417</v>
      </c>
      <c r="P141" s="155" t="s">
        <v>93</v>
      </c>
      <c r="Q141" s="155" t="s">
        <v>93</v>
      </c>
      <c r="R141" s="155" t="s">
        <v>93</v>
      </c>
      <c r="S141" s="155" t="s">
        <v>93</v>
      </c>
      <c r="T141" s="155" t="s">
        <v>85</v>
      </c>
      <c r="U141" s="155" t="s">
        <v>960</v>
      </c>
      <c r="V141" s="155" t="s">
        <v>106</v>
      </c>
      <c r="W141" s="155" t="s">
        <v>947</v>
      </c>
      <c r="X141" s="214"/>
      <c r="Y141" s="215"/>
      <c r="Z141" s="214"/>
      <c r="AA141" s="215"/>
      <c r="AB141" s="155" t="s">
        <v>183</v>
      </c>
      <c r="AC141" s="233"/>
      <c r="AD141" s="124" t="s">
        <v>948</v>
      </c>
      <c r="AE141" s="407"/>
      <c r="AF141" s="408"/>
      <c r="AG141" s="409"/>
      <c r="AH141" s="464"/>
      <c r="AI141" s="407"/>
      <c r="AJ141" s="408"/>
      <c r="AK141" s="409"/>
      <c r="AL141" s="480"/>
      <c r="AM141" s="498"/>
      <c r="AN141" s="531"/>
      <c r="AO141" s="519"/>
      <c r="AQ141" s="95" t="str">
        <f t="shared" si="175"/>
        <v/>
      </c>
      <c r="AR141" s="9" t="str">
        <f t="shared" si="176"/>
        <v/>
      </c>
      <c r="AS141" s="33" t="str">
        <f t="shared" si="177"/>
        <v/>
      </c>
      <c r="AT141" s="556" t="str">
        <f t="shared" si="178"/>
        <v/>
      </c>
      <c r="AU141" s="9" t="str">
        <f t="shared" si="179"/>
        <v/>
      </c>
      <c r="AV141" s="569" t="str">
        <f t="shared" si="180"/>
        <v/>
      </c>
      <c r="AW141" s="95" t="str">
        <f t="shared" si="181"/>
        <v/>
      </c>
      <c r="AX141" s="9" t="str">
        <f t="shared" si="182"/>
        <v/>
      </c>
      <c r="AY141" s="33" t="str">
        <f t="shared" si="183"/>
        <v/>
      </c>
      <c r="BE141" s="345" t="str">
        <f t="shared" si="165"/>
        <v>Afectat sau NU?</v>
      </c>
      <c r="BF141" s="47" t="str">
        <f t="shared" si="167"/>
        <v>-</v>
      </c>
      <c r="BG141" s="315" t="str">
        <f t="shared" si="168"/>
        <v>-</v>
      </c>
      <c r="BH141" s="566" t="str">
        <f t="shared" si="166"/>
        <v>Afectat sau NU?</v>
      </c>
      <c r="BI141" s="47" t="str">
        <f t="shared" si="169"/>
        <v>-</v>
      </c>
      <c r="BJ141" s="570" t="str">
        <f t="shared" si="170"/>
        <v>-</v>
      </c>
      <c r="BK141" s="345" t="str">
        <f t="shared" si="171"/>
        <v>Afectat sau NU?</v>
      </c>
      <c r="BL141" s="47" t="str">
        <f t="shared" si="172"/>
        <v>-</v>
      </c>
      <c r="BM141" s="315" t="str">
        <f t="shared" si="173"/>
        <v>-</v>
      </c>
    </row>
    <row r="142" spans="1:65" ht="140.25" x14ac:dyDescent="0.25">
      <c r="A142" s="149">
        <f t="shared" si="174"/>
        <v>125</v>
      </c>
      <c r="B142" s="153" t="s">
        <v>93</v>
      </c>
      <c r="C142" s="153" t="s">
        <v>4</v>
      </c>
      <c r="D142" s="160" t="s">
        <v>416</v>
      </c>
      <c r="E142" s="159">
        <v>76585</v>
      </c>
      <c r="F142" s="159" t="s">
        <v>421</v>
      </c>
      <c r="G142" s="159" t="s">
        <v>418</v>
      </c>
      <c r="H142" s="161">
        <v>724254.19</v>
      </c>
      <c r="I142" s="161">
        <v>442629.69</v>
      </c>
      <c r="J142" s="159">
        <v>716510.08</v>
      </c>
      <c r="K142" s="159">
        <v>451620.98</v>
      </c>
      <c r="L142" s="159" t="s">
        <v>93</v>
      </c>
      <c r="M142" s="159" t="s">
        <v>93</v>
      </c>
      <c r="N142" s="159" t="s">
        <v>422</v>
      </c>
      <c r="O142" s="159" t="s">
        <v>421</v>
      </c>
      <c r="P142" s="159" t="s">
        <v>93</v>
      </c>
      <c r="Q142" s="159" t="s">
        <v>93</v>
      </c>
      <c r="R142" s="159" t="s">
        <v>93</v>
      </c>
      <c r="S142" s="159" t="s">
        <v>93</v>
      </c>
      <c r="T142" s="159" t="s">
        <v>85</v>
      </c>
      <c r="U142" s="159" t="s">
        <v>960</v>
      </c>
      <c r="V142" s="159" t="s">
        <v>106</v>
      </c>
      <c r="W142" s="159" t="s">
        <v>947</v>
      </c>
      <c r="X142" s="212"/>
      <c r="Y142" s="213"/>
      <c r="Z142" s="212"/>
      <c r="AA142" s="213"/>
      <c r="AB142" s="159" t="s">
        <v>183</v>
      </c>
      <c r="AC142" s="234"/>
      <c r="AD142" s="125" t="s">
        <v>948</v>
      </c>
      <c r="AE142" s="410"/>
      <c r="AF142" s="243"/>
      <c r="AG142" s="242"/>
      <c r="AH142" s="465"/>
      <c r="AI142" s="410"/>
      <c r="AJ142" s="243"/>
      <c r="AK142" s="242"/>
      <c r="AL142" s="481"/>
      <c r="AM142" s="499"/>
      <c r="AN142" s="532"/>
      <c r="AO142" s="517"/>
      <c r="AQ142" s="316" t="str">
        <f t="shared" si="175"/>
        <v/>
      </c>
      <c r="AR142" s="44" t="str">
        <f t="shared" si="176"/>
        <v/>
      </c>
      <c r="AS142" s="317" t="str">
        <f t="shared" si="177"/>
        <v/>
      </c>
      <c r="AT142" s="560" t="str">
        <f t="shared" si="178"/>
        <v/>
      </c>
      <c r="AU142" s="44" t="str">
        <f t="shared" si="179"/>
        <v/>
      </c>
      <c r="AV142" s="571" t="str">
        <f t="shared" si="180"/>
        <v/>
      </c>
      <c r="AW142" s="316" t="str">
        <f t="shared" si="181"/>
        <v/>
      </c>
      <c r="AX142" s="44" t="str">
        <f t="shared" si="182"/>
        <v/>
      </c>
      <c r="AY142" s="317" t="str">
        <f t="shared" si="183"/>
        <v/>
      </c>
      <c r="BE142" s="400" t="str">
        <f t="shared" si="165"/>
        <v>Afectat sau NU?</v>
      </c>
      <c r="BF142" s="44" t="str">
        <f t="shared" si="167"/>
        <v>-</v>
      </c>
      <c r="BG142" s="317" t="str">
        <f t="shared" si="168"/>
        <v>-</v>
      </c>
      <c r="BH142" s="567" t="str">
        <f t="shared" si="166"/>
        <v>Afectat sau NU?</v>
      </c>
      <c r="BI142" s="44" t="str">
        <f t="shared" si="169"/>
        <v>-</v>
      </c>
      <c r="BJ142" s="571" t="str">
        <f t="shared" si="170"/>
        <v>-</v>
      </c>
      <c r="BK142" s="400" t="str">
        <f t="shared" si="171"/>
        <v>Afectat sau NU?</v>
      </c>
      <c r="BL142" s="44" t="str">
        <f t="shared" si="172"/>
        <v>-</v>
      </c>
      <c r="BM142" s="317" t="str">
        <f t="shared" si="173"/>
        <v>-</v>
      </c>
    </row>
    <row r="143" spans="1:65" ht="90" thickBot="1" x14ac:dyDescent="0.3">
      <c r="A143" s="165">
        <f>A142+1</f>
        <v>126</v>
      </c>
      <c r="B143" s="113" t="s">
        <v>93</v>
      </c>
      <c r="C143" s="113" t="s">
        <v>4</v>
      </c>
      <c r="D143" s="167" t="s">
        <v>416</v>
      </c>
      <c r="E143" s="166">
        <v>42682</v>
      </c>
      <c r="F143" s="166" t="s">
        <v>423</v>
      </c>
      <c r="G143" s="166" t="s">
        <v>418</v>
      </c>
      <c r="H143" s="168">
        <v>724254.19</v>
      </c>
      <c r="I143" s="168">
        <v>442629.69</v>
      </c>
      <c r="J143" s="166">
        <v>716510.08</v>
      </c>
      <c r="K143" s="166">
        <v>451620.98</v>
      </c>
      <c r="L143" s="166" t="s">
        <v>93</v>
      </c>
      <c r="M143" s="166" t="s">
        <v>93</v>
      </c>
      <c r="N143" s="166" t="s">
        <v>424</v>
      </c>
      <c r="O143" s="166" t="s">
        <v>425</v>
      </c>
      <c r="P143" s="166" t="s">
        <v>93</v>
      </c>
      <c r="Q143" s="166" t="s">
        <v>93</v>
      </c>
      <c r="R143" s="166" t="s">
        <v>93</v>
      </c>
      <c r="S143" s="166" t="s">
        <v>93</v>
      </c>
      <c r="T143" s="166" t="s">
        <v>174</v>
      </c>
      <c r="U143" s="166" t="s">
        <v>961</v>
      </c>
      <c r="V143" s="166" t="s">
        <v>240</v>
      </c>
      <c r="W143" s="166" t="s">
        <v>947</v>
      </c>
      <c r="X143" s="216"/>
      <c r="Y143" s="217"/>
      <c r="Z143" s="216"/>
      <c r="AA143" s="217"/>
      <c r="AB143" s="166" t="s">
        <v>183</v>
      </c>
      <c r="AC143" s="235"/>
      <c r="AD143" s="445" t="s">
        <v>948</v>
      </c>
      <c r="AE143" s="411"/>
      <c r="AF143" s="412"/>
      <c r="AG143" s="413"/>
      <c r="AH143" s="466"/>
      <c r="AI143" s="411"/>
      <c r="AJ143" s="412"/>
      <c r="AK143" s="413"/>
      <c r="AL143" s="482"/>
      <c r="AM143" s="500"/>
      <c r="AN143" s="533"/>
      <c r="AO143" s="518"/>
      <c r="AQ143" s="425" t="str">
        <f t="shared" si="175"/>
        <v/>
      </c>
      <c r="AR143" s="18" t="str">
        <f t="shared" si="176"/>
        <v/>
      </c>
      <c r="AS143" s="20" t="str">
        <f t="shared" si="177"/>
        <v/>
      </c>
      <c r="AT143" s="558" t="str">
        <f t="shared" si="178"/>
        <v/>
      </c>
      <c r="AU143" s="18" t="str">
        <f t="shared" si="179"/>
        <v/>
      </c>
      <c r="AV143" s="19" t="str">
        <f t="shared" si="180"/>
        <v/>
      </c>
      <c r="AW143" s="425" t="str">
        <f t="shared" si="181"/>
        <v/>
      </c>
      <c r="AX143" s="18" t="str">
        <f t="shared" si="182"/>
        <v/>
      </c>
      <c r="AY143" s="20" t="str">
        <f t="shared" si="183"/>
        <v/>
      </c>
      <c r="BE143" s="428" t="str">
        <f t="shared" si="165"/>
        <v>Afectat sau NU?</v>
      </c>
      <c r="BF143" s="55" t="str">
        <f t="shared" si="167"/>
        <v>-</v>
      </c>
      <c r="BG143" s="424" t="str">
        <f t="shared" si="168"/>
        <v>-</v>
      </c>
      <c r="BH143" s="562" t="str">
        <f t="shared" si="166"/>
        <v>Afectat sau NU?</v>
      </c>
      <c r="BI143" s="55" t="str">
        <f t="shared" si="169"/>
        <v>-</v>
      </c>
      <c r="BJ143" s="572" t="str">
        <f t="shared" si="170"/>
        <v>-</v>
      </c>
      <c r="BK143" s="428" t="str">
        <f t="shared" si="171"/>
        <v>Afectat sau NU?</v>
      </c>
      <c r="BL143" s="55" t="str">
        <f t="shared" si="172"/>
        <v>-</v>
      </c>
      <c r="BM143" s="424" t="str">
        <f t="shared" si="173"/>
        <v>-</v>
      </c>
    </row>
    <row r="144" spans="1:65" ht="140.25" x14ac:dyDescent="0.25">
      <c r="A144" s="139">
        <f t="shared" si="174"/>
        <v>127</v>
      </c>
      <c r="B144" s="140" t="s">
        <v>93</v>
      </c>
      <c r="C144" s="140" t="s">
        <v>4</v>
      </c>
      <c r="D144" s="156" t="s">
        <v>426</v>
      </c>
      <c r="E144" s="155">
        <v>67256</v>
      </c>
      <c r="F144" s="155" t="s">
        <v>427</v>
      </c>
      <c r="G144" s="155" t="s">
        <v>101</v>
      </c>
      <c r="H144" s="157">
        <v>561830.12</v>
      </c>
      <c r="I144" s="157">
        <v>373144.01</v>
      </c>
      <c r="J144" s="157">
        <v>567501.55000000005</v>
      </c>
      <c r="K144" s="157">
        <v>372878.02</v>
      </c>
      <c r="L144" s="155" t="s">
        <v>93</v>
      </c>
      <c r="M144" s="155" t="s">
        <v>93</v>
      </c>
      <c r="N144" s="155" t="s">
        <v>428</v>
      </c>
      <c r="O144" s="155" t="s">
        <v>427</v>
      </c>
      <c r="P144" s="155" t="s">
        <v>93</v>
      </c>
      <c r="Q144" s="155" t="s">
        <v>93</v>
      </c>
      <c r="R144" s="155" t="s">
        <v>93</v>
      </c>
      <c r="S144" s="155" t="s">
        <v>93</v>
      </c>
      <c r="T144" s="155" t="s">
        <v>85</v>
      </c>
      <c r="U144" s="155" t="s">
        <v>893</v>
      </c>
      <c r="V144" s="155" t="s">
        <v>106</v>
      </c>
      <c r="W144" s="155" t="s">
        <v>429</v>
      </c>
      <c r="X144" s="214"/>
      <c r="Y144" s="215"/>
      <c r="Z144" s="214"/>
      <c r="AA144" s="215"/>
      <c r="AB144" s="155" t="s">
        <v>415</v>
      </c>
      <c r="AC144" s="233"/>
      <c r="AD144" s="4"/>
      <c r="AE144" s="407"/>
      <c r="AF144" s="408"/>
      <c r="AG144" s="409"/>
      <c r="AH144" s="464"/>
      <c r="AI144" s="407"/>
      <c r="AJ144" s="408"/>
      <c r="AK144" s="409"/>
      <c r="AL144" s="480"/>
      <c r="AM144" s="498"/>
      <c r="AN144" s="531"/>
      <c r="AO144" s="519"/>
      <c r="AQ144" s="95" t="str">
        <f t="shared" si="175"/>
        <v/>
      </c>
      <c r="AR144" s="9" t="str">
        <f t="shared" si="176"/>
        <v/>
      </c>
      <c r="AS144" s="33" t="str">
        <f t="shared" si="177"/>
        <v/>
      </c>
      <c r="AT144" s="556" t="str">
        <f t="shared" si="178"/>
        <v/>
      </c>
      <c r="AU144" s="9" t="str">
        <f t="shared" si="179"/>
        <v/>
      </c>
      <c r="AV144" s="569" t="str">
        <f t="shared" si="180"/>
        <v/>
      </c>
      <c r="AW144" s="95" t="str">
        <f t="shared" si="181"/>
        <v/>
      </c>
      <c r="AX144" s="9" t="str">
        <f t="shared" si="182"/>
        <v/>
      </c>
      <c r="AY144" s="33" t="str">
        <f t="shared" si="183"/>
        <v/>
      </c>
      <c r="BE144" s="345" t="str">
        <f t="shared" si="165"/>
        <v>Afectat sau NU?</v>
      </c>
      <c r="BF144" s="47" t="str">
        <f t="shared" si="167"/>
        <v>-</v>
      </c>
      <c r="BG144" s="315" t="str">
        <f t="shared" si="168"/>
        <v>-</v>
      </c>
      <c r="BH144" s="566" t="str">
        <f t="shared" si="166"/>
        <v>Afectat sau NU?</v>
      </c>
      <c r="BI144" s="47" t="str">
        <f t="shared" si="169"/>
        <v>-</v>
      </c>
      <c r="BJ144" s="570" t="str">
        <f t="shared" si="170"/>
        <v>-</v>
      </c>
      <c r="BK144" s="345" t="str">
        <f t="shared" si="171"/>
        <v>Afectat sau NU?</v>
      </c>
      <c r="BL144" s="47" t="str">
        <f t="shared" si="172"/>
        <v>-</v>
      </c>
      <c r="BM144" s="315" t="str">
        <f t="shared" si="173"/>
        <v>-</v>
      </c>
    </row>
    <row r="145" spans="1:65" ht="141" thickBot="1" x14ac:dyDescent="0.3">
      <c r="A145" s="149">
        <f t="shared" si="174"/>
        <v>128</v>
      </c>
      <c r="B145" s="153" t="s">
        <v>93</v>
      </c>
      <c r="C145" s="153" t="s">
        <v>4</v>
      </c>
      <c r="D145" s="160" t="s">
        <v>426</v>
      </c>
      <c r="E145" s="159">
        <v>134194</v>
      </c>
      <c r="F145" s="159" t="s">
        <v>430</v>
      </c>
      <c r="G145" s="159" t="s">
        <v>151</v>
      </c>
      <c r="H145" s="161">
        <v>561830.12</v>
      </c>
      <c r="I145" s="161">
        <v>373144.01</v>
      </c>
      <c r="J145" s="161">
        <v>567501.55000000005</v>
      </c>
      <c r="K145" s="161">
        <v>372878.02</v>
      </c>
      <c r="L145" s="159" t="s">
        <v>93</v>
      </c>
      <c r="M145" s="159" t="s">
        <v>93</v>
      </c>
      <c r="N145" s="159" t="s">
        <v>431</v>
      </c>
      <c r="O145" s="159" t="s">
        <v>432</v>
      </c>
      <c r="P145" s="159" t="s">
        <v>93</v>
      </c>
      <c r="Q145" s="159" t="s">
        <v>93</v>
      </c>
      <c r="R145" s="159" t="s">
        <v>93</v>
      </c>
      <c r="S145" s="159" t="s">
        <v>93</v>
      </c>
      <c r="T145" s="159" t="s">
        <v>85</v>
      </c>
      <c r="U145" s="159" t="s">
        <v>893</v>
      </c>
      <c r="V145" s="159" t="s">
        <v>106</v>
      </c>
      <c r="W145" s="159" t="s">
        <v>429</v>
      </c>
      <c r="X145" s="212"/>
      <c r="Y145" s="213"/>
      <c r="Z145" s="212"/>
      <c r="AA145" s="213"/>
      <c r="AB145" s="159" t="s">
        <v>415</v>
      </c>
      <c r="AC145" s="234"/>
      <c r="AD145" s="446"/>
      <c r="AE145" s="410"/>
      <c r="AF145" s="243"/>
      <c r="AG145" s="242"/>
      <c r="AH145" s="465"/>
      <c r="AI145" s="410"/>
      <c r="AJ145" s="243"/>
      <c r="AK145" s="242"/>
      <c r="AL145" s="481"/>
      <c r="AM145" s="499"/>
      <c r="AN145" s="532"/>
      <c r="AO145" s="517"/>
      <c r="AQ145" s="316" t="str">
        <f t="shared" si="175"/>
        <v/>
      </c>
      <c r="AR145" s="44" t="str">
        <f t="shared" si="176"/>
        <v/>
      </c>
      <c r="AS145" s="317" t="str">
        <f t="shared" si="177"/>
        <v/>
      </c>
      <c r="AT145" s="560" t="str">
        <f t="shared" si="178"/>
        <v/>
      </c>
      <c r="AU145" s="44" t="str">
        <f t="shared" si="179"/>
        <v/>
      </c>
      <c r="AV145" s="571" t="str">
        <f t="shared" si="180"/>
        <v/>
      </c>
      <c r="AW145" s="316" t="str">
        <f t="shared" si="181"/>
        <v/>
      </c>
      <c r="AX145" s="44" t="str">
        <f t="shared" si="182"/>
        <v/>
      </c>
      <c r="AY145" s="317" t="str">
        <f t="shared" si="183"/>
        <v/>
      </c>
      <c r="BE145" s="426" t="str">
        <f t="shared" si="165"/>
        <v>Afectat sau NU?</v>
      </c>
      <c r="BF145" s="56" t="str">
        <f t="shared" si="167"/>
        <v>-</v>
      </c>
      <c r="BG145" s="319" t="str">
        <f t="shared" si="168"/>
        <v>-</v>
      </c>
      <c r="BH145" s="579" t="str">
        <f t="shared" si="166"/>
        <v>Afectat sau NU?</v>
      </c>
      <c r="BI145" s="56" t="str">
        <f t="shared" si="169"/>
        <v>-</v>
      </c>
      <c r="BJ145" s="573" t="str">
        <f t="shared" si="170"/>
        <v>-</v>
      </c>
      <c r="BK145" s="426" t="str">
        <f t="shared" si="171"/>
        <v>Afectat sau NU?</v>
      </c>
      <c r="BL145" s="56" t="str">
        <f t="shared" si="172"/>
        <v>-</v>
      </c>
      <c r="BM145" s="319" t="str">
        <f t="shared" si="173"/>
        <v>-</v>
      </c>
    </row>
    <row r="146" spans="1:65" ht="13.5" thickBot="1" x14ac:dyDescent="0.3">
      <c r="A146" s="165">
        <f t="shared" si="174"/>
        <v>129</v>
      </c>
      <c r="B146" s="113" t="s">
        <v>93</v>
      </c>
      <c r="C146" s="113" t="s">
        <v>4</v>
      </c>
      <c r="D146" s="167" t="s">
        <v>426</v>
      </c>
      <c r="E146" s="166">
        <v>67256</v>
      </c>
      <c r="F146" s="166" t="s">
        <v>427</v>
      </c>
      <c r="G146" s="166" t="s">
        <v>101</v>
      </c>
      <c r="H146" s="168">
        <v>561830.12</v>
      </c>
      <c r="I146" s="168">
        <v>373144.01</v>
      </c>
      <c r="J146" s="168">
        <v>567501.55000000005</v>
      </c>
      <c r="K146" s="168">
        <v>372878.02</v>
      </c>
      <c r="L146" s="166" t="s">
        <v>93</v>
      </c>
      <c r="M146" s="166" t="s">
        <v>93</v>
      </c>
      <c r="N146" s="166" t="s">
        <v>93</v>
      </c>
      <c r="O146" s="166" t="s">
        <v>93</v>
      </c>
      <c r="P146" s="166" t="s">
        <v>93</v>
      </c>
      <c r="Q146" s="166" t="s">
        <v>93</v>
      </c>
      <c r="R146" s="166" t="s">
        <v>433</v>
      </c>
      <c r="S146" s="166" t="s">
        <v>434</v>
      </c>
      <c r="T146" s="166" t="s">
        <v>124</v>
      </c>
      <c r="U146" s="166" t="s">
        <v>305</v>
      </c>
      <c r="V146" s="166" t="s">
        <v>305</v>
      </c>
      <c r="W146" s="166" t="s">
        <v>429</v>
      </c>
      <c r="X146" s="216"/>
      <c r="Y146" s="217"/>
      <c r="Z146" s="216"/>
      <c r="AA146" s="217"/>
      <c r="AB146" s="166" t="s">
        <v>415</v>
      </c>
      <c r="AC146" s="235"/>
      <c r="AD146" s="450"/>
      <c r="AE146" s="411"/>
      <c r="AF146" s="412"/>
      <c r="AG146" s="413"/>
      <c r="AH146" s="466"/>
      <c r="AI146" s="411"/>
      <c r="AJ146" s="412"/>
      <c r="AK146" s="413"/>
      <c r="AL146" s="482"/>
      <c r="AM146" s="500"/>
      <c r="AN146" s="533"/>
      <c r="AO146" s="518"/>
      <c r="AQ146" s="425" t="str">
        <f t="shared" si="175"/>
        <v/>
      </c>
      <c r="AR146" s="18" t="str">
        <f t="shared" si="176"/>
        <v/>
      </c>
      <c r="AS146" s="20" t="str">
        <f t="shared" si="177"/>
        <v/>
      </c>
      <c r="AT146" s="558" t="str">
        <f t="shared" si="178"/>
        <v/>
      </c>
      <c r="AU146" s="18" t="str">
        <f t="shared" si="179"/>
        <v/>
      </c>
      <c r="AV146" s="19" t="str">
        <f t="shared" si="180"/>
        <v/>
      </c>
      <c r="AW146" s="425" t="str">
        <f t="shared" si="181"/>
        <v/>
      </c>
      <c r="AX146" s="18" t="str">
        <f t="shared" si="182"/>
        <v/>
      </c>
      <c r="AY146" s="20" t="str">
        <f t="shared" si="183"/>
        <v/>
      </c>
      <c r="BE146" s="394" t="str">
        <f t="shared" ref="BE146:BE209" si="184">IF(C146="X",IF(AN146="","Afectat sau NU?",IF(AN146="DA",IF(AK146="","Neinformat",NETWORKDAYS(AK146+AL146,AE146+AF146,$BR$2:$BR$14)-2),"Nu a fost afectat producator/consumator")),"")</f>
        <v>Afectat sau NU?</v>
      </c>
      <c r="BF146" s="111" t="str">
        <f t="shared" si="167"/>
        <v>-</v>
      </c>
      <c r="BG146" s="393" t="str">
        <f t="shared" si="168"/>
        <v>-</v>
      </c>
      <c r="BH146" s="563" t="str">
        <f t="shared" ref="BH146:BH209" si="185">IF(C146="X",IF(AN146="","Afectat sau NU?",IF(AN146="DA",IF(AI146="","Neinformat",NETWORKDAYS(AI146+AJ146,AE146+AF146,$BR$2:$BR$14)-2),"Nu a fost afectat producator/consumator")),"")</f>
        <v>Afectat sau NU?</v>
      </c>
      <c r="BI146" s="111" t="str">
        <f t="shared" si="169"/>
        <v>-</v>
      </c>
      <c r="BJ146" s="398" t="str">
        <f t="shared" si="170"/>
        <v>-</v>
      </c>
      <c r="BK146" s="394" t="str">
        <f t="shared" si="171"/>
        <v>Afectat sau NU?</v>
      </c>
      <c r="BL146" s="111" t="str">
        <f t="shared" si="172"/>
        <v>-</v>
      </c>
      <c r="BM146" s="393" t="str">
        <f t="shared" si="173"/>
        <v>-</v>
      </c>
    </row>
    <row r="147" spans="1:65" ht="51.75" thickBot="1" x14ac:dyDescent="0.3">
      <c r="A147" s="193">
        <f t="shared" si="174"/>
        <v>130</v>
      </c>
      <c r="B147" s="115" t="s">
        <v>93</v>
      </c>
      <c r="C147" s="115" t="s">
        <v>4</v>
      </c>
      <c r="D147" s="180" t="s">
        <v>435</v>
      </c>
      <c r="E147" s="182">
        <v>134050</v>
      </c>
      <c r="F147" s="182" t="s">
        <v>436</v>
      </c>
      <c r="G147" s="182" t="s">
        <v>151</v>
      </c>
      <c r="H147" s="197">
        <v>554239.9</v>
      </c>
      <c r="I147" s="197">
        <v>400506.9</v>
      </c>
      <c r="J147" s="197">
        <v>561557.84</v>
      </c>
      <c r="K147" s="197">
        <v>386871.14</v>
      </c>
      <c r="L147" s="182" t="s">
        <v>93</v>
      </c>
      <c r="M147" s="182" t="s">
        <v>93</v>
      </c>
      <c r="N147" s="182" t="s">
        <v>437</v>
      </c>
      <c r="O147" s="182" t="s">
        <v>436</v>
      </c>
      <c r="P147" s="182" t="s">
        <v>93</v>
      </c>
      <c r="Q147" s="182" t="s">
        <v>93</v>
      </c>
      <c r="R147" s="182" t="s">
        <v>93</v>
      </c>
      <c r="S147" s="182" t="s">
        <v>93</v>
      </c>
      <c r="T147" s="182" t="s">
        <v>85</v>
      </c>
      <c r="U147" s="182" t="s">
        <v>438</v>
      </c>
      <c r="V147" s="182" t="s">
        <v>439</v>
      </c>
      <c r="W147" s="182" t="s">
        <v>440</v>
      </c>
      <c r="X147" s="226"/>
      <c r="Y147" s="227"/>
      <c r="Z147" s="226"/>
      <c r="AA147" s="227"/>
      <c r="AB147" s="182" t="s">
        <v>415</v>
      </c>
      <c r="AC147" s="232"/>
      <c r="AD147" s="451"/>
      <c r="AE147" s="392"/>
      <c r="AF147" s="273"/>
      <c r="AG147" s="272"/>
      <c r="AH147" s="467"/>
      <c r="AI147" s="392"/>
      <c r="AJ147" s="273"/>
      <c r="AK147" s="272"/>
      <c r="AL147" s="483"/>
      <c r="AM147" s="501"/>
      <c r="AN147" s="534"/>
      <c r="AO147" s="420"/>
      <c r="AQ147" s="95" t="str">
        <f t="shared" si="175"/>
        <v/>
      </c>
      <c r="AR147" s="9" t="str">
        <f t="shared" si="176"/>
        <v/>
      </c>
      <c r="AS147" s="33" t="str">
        <f t="shared" si="177"/>
        <v/>
      </c>
      <c r="AT147" s="556" t="str">
        <f t="shared" si="178"/>
        <v/>
      </c>
      <c r="AU147" s="9" t="str">
        <f t="shared" si="179"/>
        <v/>
      </c>
      <c r="AV147" s="569" t="str">
        <f t="shared" si="180"/>
        <v/>
      </c>
      <c r="AW147" s="95" t="str">
        <f t="shared" si="181"/>
        <v/>
      </c>
      <c r="AX147" s="9" t="str">
        <f t="shared" si="182"/>
        <v/>
      </c>
      <c r="AY147" s="33" t="str">
        <f t="shared" si="183"/>
        <v/>
      </c>
      <c r="BE147" s="394" t="str">
        <f t="shared" si="184"/>
        <v>Afectat sau NU?</v>
      </c>
      <c r="BF147" s="111" t="str">
        <f t="shared" si="167"/>
        <v>-</v>
      </c>
      <c r="BG147" s="393" t="str">
        <f t="shared" si="168"/>
        <v>-</v>
      </c>
      <c r="BH147" s="563" t="str">
        <f t="shared" si="185"/>
        <v>Afectat sau NU?</v>
      </c>
      <c r="BI147" s="111" t="str">
        <f t="shared" si="169"/>
        <v>-</v>
      </c>
      <c r="BJ147" s="398" t="str">
        <f t="shared" si="170"/>
        <v>-</v>
      </c>
      <c r="BK147" s="394" t="str">
        <f t="shared" si="171"/>
        <v>Afectat sau NU?</v>
      </c>
      <c r="BL147" s="111" t="str">
        <f t="shared" si="172"/>
        <v>-</v>
      </c>
      <c r="BM147" s="393" t="str">
        <f t="shared" si="173"/>
        <v>-</v>
      </c>
    </row>
    <row r="148" spans="1:65" ht="25.5" x14ac:dyDescent="0.25">
      <c r="A148" s="139">
        <f t="shared" si="174"/>
        <v>131</v>
      </c>
      <c r="B148" s="140" t="s">
        <v>93</v>
      </c>
      <c r="C148" s="140" t="s">
        <v>4</v>
      </c>
      <c r="D148" s="148" t="s">
        <v>441</v>
      </c>
      <c r="E148" s="140">
        <v>144795</v>
      </c>
      <c r="F148" s="140" t="s">
        <v>442</v>
      </c>
      <c r="G148" s="140" t="s">
        <v>128</v>
      </c>
      <c r="H148" s="143">
        <v>422836.38</v>
      </c>
      <c r="I148" s="143">
        <v>493063.02</v>
      </c>
      <c r="J148" s="140">
        <v>422864.33</v>
      </c>
      <c r="K148" s="140">
        <v>492914.95</v>
      </c>
      <c r="L148" s="140" t="s">
        <v>93</v>
      </c>
      <c r="M148" s="140" t="s">
        <v>93</v>
      </c>
      <c r="N148" s="140" t="s">
        <v>93</v>
      </c>
      <c r="O148" s="140" t="s">
        <v>93</v>
      </c>
      <c r="P148" s="140" t="s">
        <v>93</v>
      </c>
      <c r="Q148" s="140" t="s">
        <v>93</v>
      </c>
      <c r="R148" s="140" t="s">
        <v>443</v>
      </c>
      <c r="S148" s="140" t="s">
        <v>444</v>
      </c>
      <c r="T148" s="140" t="s">
        <v>124</v>
      </c>
      <c r="U148" s="140" t="s">
        <v>333</v>
      </c>
      <c r="V148" s="140" t="s">
        <v>115</v>
      </c>
      <c r="W148" s="155" t="s">
        <v>440</v>
      </c>
      <c r="X148" s="214"/>
      <c r="Y148" s="215"/>
      <c r="Z148" s="214"/>
      <c r="AA148" s="215"/>
      <c r="AB148" s="155" t="s">
        <v>445</v>
      </c>
      <c r="AC148" s="233"/>
      <c r="AD148" s="4"/>
      <c r="AE148" s="407"/>
      <c r="AF148" s="408"/>
      <c r="AG148" s="409"/>
      <c r="AH148" s="464"/>
      <c r="AI148" s="407"/>
      <c r="AJ148" s="408"/>
      <c r="AK148" s="409"/>
      <c r="AL148" s="480"/>
      <c r="AM148" s="498"/>
      <c r="AN148" s="531"/>
      <c r="AO148" s="519"/>
      <c r="AQ148" s="91" t="str">
        <f t="shared" si="175"/>
        <v/>
      </c>
      <c r="AR148" s="47" t="str">
        <f t="shared" si="176"/>
        <v/>
      </c>
      <c r="AS148" s="315" t="str">
        <f t="shared" si="177"/>
        <v/>
      </c>
      <c r="AT148" s="559" t="str">
        <f t="shared" si="178"/>
        <v/>
      </c>
      <c r="AU148" s="47" t="str">
        <f t="shared" si="179"/>
        <v/>
      </c>
      <c r="AV148" s="570" t="str">
        <f t="shared" si="180"/>
        <v/>
      </c>
      <c r="AW148" s="91" t="str">
        <f t="shared" si="181"/>
        <v/>
      </c>
      <c r="AX148" s="47" t="str">
        <f t="shared" si="182"/>
        <v/>
      </c>
      <c r="AY148" s="315" t="str">
        <f t="shared" si="183"/>
        <v/>
      </c>
      <c r="BE148" s="345" t="str">
        <f t="shared" si="184"/>
        <v>Afectat sau NU?</v>
      </c>
      <c r="BF148" s="47" t="str">
        <f t="shared" si="167"/>
        <v>-</v>
      </c>
      <c r="BG148" s="315" t="str">
        <f t="shared" si="168"/>
        <v>-</v>
      </c>
      <c r="BH148" s="566" t="str">
        <f t="shared" si="185"/>
        <v>Afectat sau NU?</v>
      </c>
      <c r="BI148" s="47" t="str">
        <f t="shared" si="169"/>
        <v>-</v>
      </c>
      <c r="BJ148" s="570" t="str">
        <f t="shared" si="170"/>
        <v>-</v>
      </c>
      <c r="BK148" s="345" t="str">
        <f t="shared" si="171"/>
        <v>Afectat sau NU?</v>
      </c>
      <c r="BL148" s="47" t="str">
        <f t="shared" si="172"/>
        <v>-</v>
      </c>
      <c r="BM148" s="315" t="str">
        <f t="shared" si="173"/>
        <v>-</v>
      </c>
    </row>
    <row r="149" spans="1:65" ht="141" thickBot="1" x14ac:dyDescent="0.3">
      <c r="A149" s="144">
        <f t="shared" si="174"/>
        <v>132</v>
      </c>
      <c r="B149" s="145" t="s">
        <v>93</v>
      </c>
      <c r="C149" s="145" t="s">
        <v>4</v>
      </c>
      <c r="D149" s="154" t="s">
        <v>441</v>
      </c>
      <c r="E149" s="145">
        <v>144795</v>
      </c>
      <c r="F149" s="145" t="s">
        <v>442</v>
      </c>
      <c r="G149" s="145" t="s">
        <v>128</v>
      </c>
      <c r="H149" s="131">
        <v>422836.38</v>
      </c>
      <c r="I149" s="131">
        <v>493063.02</v>
      </c>
      <c r="J149" s="145">
        <v>422864.33</v>
      </c>
      <c r="K149" s="145">
        <v>492914.95</v>
      </c>
      <c r="L149" s="145" t="s">
        <v>93</v>
      </c>
      <c r="M149" s="145" t="s">
        <v>93</v>
      </c>
      <c r="N149" s="244" t="s">
        <v>446</v>
      </c>
      <c r="O149" s="145" t="s">
        <v>447</v>
      </c>
      <c r="P149" s="145" t="s">
        <v>93</v>
      </c>
      <c r="Q149" s="145" t="s">
        <v>93</v>
      </c>
      <c r="R149" s="145" t="s">
        <v>93</v>
      </c>
      <c r="S149" s="145" t="s">
        <v>93</v>
      </c>
      <c r="T149" s="145" t="s">
        <v>85</v>
      </c>
      <c r="U149" s="145" t="s">
        <v>1150</v>
      </c>
      <c r="V149" s="145" t="s">
        <v>86</v>
      </c>
      <c r="W149" s="162" t="s">
        <v>440</v>
      </c>
      <c r="X149" s="221"/>
      <c r="Y149" s="222"/>
      <c r="Z149" s="221"/>
      <c r="AA149" s="222"/>
      <c r="AB149" s="162" t="s">
        <v>445</v>
      </c>
      <c r="AC149" s="236"/>
      <c r="AD149" s="447"/>
      <c r="AE149" s="411"/>
      <c r="AF149" s="412"/>
      <c r="AG149" s="413"/>
      <c r="AH149" s="466"/>
      <c r="AI149" s="411"/>
      <c r="AJ149" s="412"/>
      <c r="AK149" s="413"/>
      <c r="AL149" s="482"/>
      <c r="AM149" s="500"/>
      <c r="AN149" s="533"/>
      <c r="AO149" s="518"/>
      <c r="AQ149" s="425" t="str">
        <f t="shared" si="175"/>
        <v/>
      </c>
      <c r="AR149" s="18" t="str">
        <f t="shared" si="176"/>
        <v/>
      </c>
      <c r="AS149" s="20" t="str">
        <f t="shared" si="177"/>
        <v/>
      </c>
      <c r="AT149" s="558" t="str">
        <f t="shared" si="178"/>
        <v/>
      </c>
      <c r="AU149" s="18" t="str">
        <f t="shared" si="179"/>
        <v/>
      </c>
      <c r="AV149" s="19" t="str">
        <f t="shared" si="180"/>
        <v/>
      </c>
      <c r="AW149" s="425" t="str">
        <f t="shared" si="181"/>
        <v/>
      </c>
      <c r="AX149" s="18" t="str">
        <f t="shared" si="182"/>
        <v/>
      </c>
      <c r="AY149" s="20" t="str">
        <f t="shared" si="183"/>
        <v/>
      </c>
      <c r="BE149" s="428" t="str">
        <f t="shared" si="184"/>
        <v>Afectat sau NU?</v>
      </c>
      <c r="BF149" s="55" t="str">
        <f t="shared" si="167"/>
        <v>-</v>
      </c>
      <c r="BG149" s="424" t="str">
        <f t="shared" si="168"/>
        <v>-</v>
      </c>
      <c r="BH149" s="562" t="str">
        <f t="shared" si="185"/>
        <v>Afectat sau NU?</v>
      </c>
      <c r="BI149" s="55" t="str">
        <f t="shared" si="169"/>
        <v>-</v>
      </c>
      <c r="BJ149" s="572" t="str">
        <f t="shared" si="170"/>
        <v>-</v>
      </c>
      <c r="BK149" s="428" t="str">
        <f t="shared" si="171"/>
        <v>Afectat sau NU?</v>
      </c>
      <c r="BL149" s="55" t="str">
        <f t="shared" si="172"/>
        <v>-</v>
      </c>
      <c r="BM149" s="424" t="str">
        <f t="shared" si="173"/>
        <v>-</v>
      </c>
    </row>
    <row r="150" spans="1:65" ht="153" x14ac:dyDescent="0.25">
      <c r="A150" s="139">
        <f t="shared" si="174"/>
        <v>133</v>
      </c>
      <c r="B150" s="155" t="s">
        <v>93</v>
      </c>
      <c r="C150" s="155" t="s">
        <v>4</v>
      </c>
      <c r="D150" s="156" t="s">
        <v>448</v>
      </c>
      <c r="E150" s="155">
        <v>46830</v>
      </c>
      <c r="F150" s="155" t="s">
        <v>354</v>
      </c>
      <c r="G150" s="155" t="s">
        <v>180</v>
      </c>
      <c r="H150" s="157">
        <v>673804.03</v>
      </c>
      <c r="I150" s="157">
        <v>417584.6</v>
      </c>
      <c r="J150" s="155">
        <v>664130.81999999995</v>
      </c>
      <c r="K150" s="155">
        <v>407745.49</v>
      </c>
      <c r="L150" s="155" t="s">
        <v>93</v>
      </c>
      <c r="M150" s="155" t="s">
        <v>93</v>
      </c>
      <c r="N150" s="155" t="s">
        <v>355</v>
      </c>
      <c r="O150" s="155" t="s">
        <v>354</v>
      </c>
      <c r="P150" s="155" t="s">
        <v>93</v>
      </c>
      <c r="Q150" s="155" t="s">
        <v>93</v>
      </c>
      <c r="R150" s="155" t="s">
        <v>93</v>
      </c>
      <c r="S150" s="155" t="s">
        <v>93</v>
      </c>
      <c r="T150" s="155" t="s">
        <v>85</v>
      </c>
      <c r="U150" s="155" t="s">
        <v>959</v>
      </c>
      <c r="V150" s="155" t="s">
        <v>106</v>
      </c>
      <c r="W150" s="155" t="s">
        <v>949</v>
      </c>
      <c r="X150" s="214"/>
      <c r="Y150" s="215"/>
      <c r="Z150" s="214"/>
      <c r="AA150" s="215"/>
      <c r="AB150" s="155" t="s">
        <v>183</v>
      </c>
      <c r="AC150" s="233"/>
      <c r="AD150" s="124" t="s">
        <v>948</v>
      </c>
      <c r="AE150" s="407"/>
      <c r="AF150" s="408"/>
      <c r="AG150" s="409"/>
      <c r="AH150" s="464"/>
      <c r="AI150" s="407"/>
      <c r="AJ150" s="408"/>
      <c r="AK150" s="409"/>
      <c r="AL150" s="480"/>
      <c r="AM150" s="498"/>
      <c r="AN150" s="531"/>
      <c r="AO150" s="519"/>
      <c r="AQ150" s="95" t="str">
        <f t="shared" si="175"/>
        <v/>
      </c>
      <c r="AR150" s="9" t="str">
        <f t="shared" si="176"/>
        <v/>
      </c>
      <c r="AS150" s="33" t="str">
        <f t="shared" si="177"/>
        <v/>
      </c>
      <c r="AT150" s="556" t="str">
        <f t="shared" si="178"/>
        <v/>
      </c>
      <c r="AU150" s="9" t="str">
        <f t="shared" si="179"/>
        <v/>
      </c>
      <c r="AV150" s="569" t="str">
        <f t="shared" si="180"/>
        <v/>
      </c>
      <c r="AW150" s="95" t="str">
        <f t="shared" si="181"/>
        <v/>
      </c>
      <c r="AX150" s="9" t="str">
        <f t="shared" si="182"/>
        <v/>
      </c>
      <c r="AY150" s="33" t="str">
        <f t="shared" si="183"/>
        <v/>
      </c>
      <c r="BE150" s="345" t="str">
        <f t="shared" si="184"/>
        <v>Afectat sau NU?</v>
      </c>
      <c r="BF150" s="47" t="str">
        <f t="shared" si="167"/>
        <v>-</v>
      </c>
      <c r="BG150" s="315" t="str">
        <f t="shared" si="168"/>
        <v>-</v>
      </c>
      <c r="BH150" s="566" t="str">
        <f t="shared" si="185"/>
        <v>Afectat sau NU?</v>
      </c>
      <c r="BI150" s="47" t="str">
        <f t="shared" si="169"/>
        <v>-</v>
      </c>
      <c r="BJ150" s="570" t="str">
        <f t="shared" si="170"/>
        <v>-</v>
      </c>
      <c r="BK150" s="345" t="str">
        <f t="shared" si="171"/>
        <v>Afectat sau NU?</v>
      </c>
      <c r="BL150" s="47" t="str">
        <f t="shared" si="172"/>
        <v>-</v>
      </c>
      <c r="BM150" s="315" t="str">
        <f t="shared" si="173"/>
        <v>-</v>
      </c>
    </row>
    <row r="151" spans="1:65" ht="89.25" x14ac:dyDescent="0.25">
      <c r="A151" s="149">
        <f t="shared" si="174"/>
        <v>134</v>
      </c>
      <c r="B151" s="159" t="s">
        <v>93</v>
      </c>
      <c r="C151" s="159" t="s">
        <v>4</v>
      </c>
      <c r="D151" s="160" t="s">
        <v>448</v>
      </c>
      <c r="E151" s="159">
        <v>46830</v>
      </c>
      <c r="F151" s="159" t="s">
        <v>354</v>
      </c>
      <c r="G151" s="159" t="s">
        <v>180</v>
      </c>
      <c r="H151" s="161">
        <v>673815.46</v>
      </c>
      <c r="I151" s="161">
        <v>417595.58</v>
      </c>
      <c r="J151" s="159">
        <v>673804.03</v>
      </c>
      <c r="K151" s="159">
        <v>417584.6</v>
      </c>
      <c r="L151" s="159" t="s">
        <v>93</v>
      </c>
      <c r="M151" s="159" t="s">
        <v>93</v>
      </c>
      <c r="N151" s="159" t="s">
        <v>93</v>
      </c>
      <c r="O151" s="159" t="s">
        <v>93</v>
      </c>
      <c r="P151" s="159" t="s">
        <v>93</v>
      </c>
      <c r="Q151" s="159" t="s">
        <v>93</v>
      </c>
      <c r="R151" s="159" t="s">
        <v>371</v>
      </c>
      <c r="S151" s="159" t="s">
        <v>372</v>
      </c>
      <c r="T151" s="159" t="s">
        <v>124</v>
      </c>
      <c r="U151" s="159" t="s">
        <v>115</v>
      </c>
      <c r="V151" s="159" t="s">
        <v>115</v>
      </c>
      <c r="W151" s="159" t="s">
        <v>949</v>
      </c>
      <c r="X151" s="212"/>
      <c r="Y151" s="213"/>
      <c r="Z151" s="212"/>
      <c r="AA151" s="213"/>
      <c r="AB151" s="159" t="s">
        <v>183</v>
      </c>
      <c r="AC151" s="234"/>
      <c r="AD151" s="125" t="s">
        <v>948</v>
      </c>
      <c r="AE151" s="410"/>
      <c r="AF151" s="243"/>
      <c r="AG151" s="242"/>
      <c r="AH151" s="465"/>
      <c r="AI151" s="410"/>
      <c r="AJ151" s="243"/>
      <c r="AK151" s="242"/>
      <c r="AL151" s="481"/>
      <c r="AM151" s="499"/>
      <c r="AN151" s="532"/>
      <c r="AO151" s="517"/>
      <c r="AQ151" s="316" t="str">
        <f t="shared" si="175"/>
        <v/>
      </c>
      <c r="AR151" s="44" t="str">
        <f t="shared" si="176"/>
        <v/>
      </c>
      <c r="AS151" s="317" t="str">
        <f t="shared" si="177"/>
        <v/>
      </c>
      <c r="AT151" s="560" t="str">
        <f t="shared" si="178"/>
        <v/>
      </c>
      <c r="AU151" s="44" t="str">
        <f t="shared" si="179"/>
        <v/>
      </c>
      <c r="AV151" s="571" t="str">
        <f t="shared" si="180"/>
        <v/>
      </c>
      <c r="AW151" s="316" t="str">
        <f t="shared" si="181"/>
        <v/>
      </c>
      <c r="AX151" s="44" t="str">
        <f t="shared" si="182"/>
        <v/>
      </c>
      <c r="AY151" s="317" t="str">
        <f t="shared" si="183"/>
        <v/>
      </c>
      <c r="BE151" s="400" t="str">
        <f t="shared" si="184"/>
        <v>Afectat sau NU?</v>
      </c>
      <c r="BF151" s="44" t="str">
        <f t="shared" si="167"/>
        <v>-</v>
      </c>
      <c r="BG151" s="317" t="str">
        <f t="shared" si="168"/>
        <v>-</v>
      </c>
      <c r="BH151" s="567" t="str">
        <f t="shared" si="185"/>
        <v>Afectat sau NU?</v>
      </c>
      <c r="BI151" s="44" t="str">
        <f t="shared" si="169"/>
        <v>-</v>
      </c>
      <c r="BJ151" s="571" t="str">
        <f t="shared" si="170"/>
        <v>-</v>
      </c>
      <c r="BK151" s="400" t="str">
        <f t="shared" si="171"/>
        <v>Afectat sau NU?</v>
      </c>
      <c r="BL151" s="44" t="str">
        <f t="shared" si="172"/>
        <v>-</v>
      </c>
      <c r="BM151" s="317" t="str">
        <f t="shared" si="173"/>
        <v>-</v>
      </c>
    </row>
    <row r="152" spans="1:65" ht="90" thickBot="1" x14ac:dyDescent="0.3">
      <c r="A152" s="144">
        <f t="shared" si="174"/>
        <v>135</v>
      </c>
      <c r="B152" s="162" t="s">
        <v>93</v>
      </c>
      <c r="C152" s="162" t="s">
        <v>4</v>
      </c>
      <c r="D152" s="163" t="s">
        <v>448</v>
      </c>
      <c r="E152" s="162">
        <v>46830</v>
      </c>
      <c r="F152" s="162" t="s">
        <v>354</v>
      </c>
      <c r="G152" s="162" t="s">
        <v>180</v>
      </c>
      <c r="H152" s="164">
        <v>673815.46</v>
      </c>
      <c r="I152" s="164">
        <v>417595.58</v>
      </c>
      <c r="J152" s="162">
        <v>673804.03</v>
      </c>
      <c r="K152" s="162">
        <v>417584.6</v>
      </c>
      <c r="L152" s="162" t="s">
        <v>93</v>
      </c>
      <c r="M152" s="162" t="s">
        <v>93</v>
      </c>
      <c r="N152" s="162" t="s">
        <v>93</v>
      </c>
      <c r="O152" s="162" t="s">
        <v>93</v>
      </c>
      <c r="P152" s="162" t="s">
        <v>93</v>
      </c>
      <c r="Q152" s="162" t="s">
        <v>93</v>
      </c>
      <c r="R152" s="162" t="s">
        <v>373</v>
      </c>
      <c r="S152" s="162" t="s">
        <v>450</v>
      </c>
      <c r="T152" s="162" t="s">
        <v>124</v>
      </c>
      <c r="U152" s="162" t="s">
        <v>315</v>
      </c>
      <c r="V152" s="162" t="s">
        <v>315</v>
      </c>
      <c r="W152" s="162" t="s">
        <v>949</v>
      </c>
      <c r="X152" s="221"/>
      <c r="Y152" s="222"/>
      <c r="Z152" s="221"/>
      <c r="AA152" s="222"/>
      <c r="AB152" s="162" t="s">
        <v>183</v>
      </c>
      <c r="AC152" s="236"/>
      <c r="AD152" s="208" t="s">
        <v>948</v>
      </c>
      <c r="AE152" s="411"/>
      <c r="AF152" s="412"/>
      <c r="AG152" s="413"/>
      <c r="AH152" s="466"/>
      <c r="AI152" s="411"/>
      <c r="AJ152" s="412"/>
      <c r="AK152" s="413"/>
      <c r="AL152" s="482"/>
      <c r="AM152" s="500"/>
      <c r="AN152" s="533"/>
      <c r="AO152" s="518"/>
      <c r="AQ152" s="425" t="str">
        <f t="shared" si="175"/>
        <v/>
      </c>
      <c r="AR152" s="18" t="str">
        <f t="shared" si="176"/>
        <v/>
      </c>
      <c r="AS152" s="20" t="str">
        <f t="shared" si="177"/>
        <v/>
      </c>
      <c r="AT152" s="558" t="str">
        <f t="shared" si="178"/>
        <v/>
      </c>
      <c r="AU152" s="18" t="str">
        <f t="shared" si="179"/>
        <v/>
      </c>
      <c r="AV152" s="19" t="str">
        <f t="shared" si="180"/>
        <v/>
      </c>
      <c r="AW152" s="425" t="str">
        <f t="shared" si="181"/>
        <v/>
      </c>
      <c r="AX152" s="18" t="str">
        <f t="shared" si="182"/>
        <v/>
      </c>
      <c r="AY152" s="20" t="str">
        <f t="shared" si="183"/>
        <v/>
      </c>
      <c r="BE152" s="428" t="str">
        <f t="shared" si="184"/>
        <v>Afectat sau NU?</v>
      </c>
      <c r="BF152" s="55" t="str">
        <f t="shared" si="167"/>
        <v>-</v>
      </c>
      <c r="BG152" s="424" t="str">
        <f t="shared" si="168"/>
        <v>-</v>
      </c>
      <c r="BH152" s="562" t="str">
        <f t="shared" si="185"/>
        <v>Afectat sau NU?</v>
      </c>
      <c r="BI152" s="55" t="str">
        <f t="shared" si="169"/>
        <v>-</v>
      </c>
      <c r="BJ152" s="572" t="str">
        <f t="shared" si="170"/>
        <v>-</v>
      </c>
      <c r="BK152" s="428" t="str">
        <f t="shared" si="171"/>
        <v>Afectat sau NU?</v>
      </c>
      <c r="BL152" s="55" t="str">
        <f t="shared" si="172"/>
        <v>-</v>
      </c>
      <c r="BM152" s="424" t="str">
        <f t="shared" si="173"/>
        <v>-</v>
      </c>
    </row>
    <row r="153" spans="1:65" ht="25.5" x14ac:dyDescent="0.25">
      <c r="A153" s="365">
        <f t="shared" si="174"/>
        <v>136</v>
      </c>
      <c r="B153" s="368" t="s">
        <v>93</v>
      </c>
      <c r="C153" s="368" t="s">
        <v>4</v>
      </c>
      <c r="D153" s="367" t="s">
        <v>451</v>
      </c>
      <c r="E153" s="368">
        <v>72409</v>
      </c>
      <c r="F153" s="368" t="s">
        <v>452</v>
      </c>
      <c r="G153" s="368" t="s">
        <v>328</v>
      </c>
      <c r="H153" s="369">
        <v>399121.4</v>
      </c>
      <c r="I153" s="369">
        <v>320728.24</v>
      </c>
      <c r="J153" s="368">
        <v>409613.93</v>
      </c>
      <c r="K153" s="368">
        <v>317372.3</v>
      </c>
      <c r="L153" s="368" t="s">
        <v>93</v>
      </c>
      <c r="M153" s="368" t="s">
        <v>93</v>
      </c>
      <c r="N153" s="368" t="s">
        <v>93</v>
      </c>
      <c r="O153" s="368" t="s">
        <v>93</v>
      </c>
      <c r="P153" s="368" t="s">
        <v>453</v>
      </c>
      <c r="Q153" s="368" t="s">
        <v>454</v>
      </c>
      <c r="R153" s="368" t="s">
        <v>93</v>
      </c>
      <c r="S153" s="368" t="s">
        <v>93</v>
      </c>
      <c r="T153" s="368" t="s">
        <v>455</v>
      </c>
      <c r="U153" s="368" t="s">
        <v>456</v>
      </c>
      <c r="V153" s="368" t="s">
        <v>1144</v>
      </c>
      <c r="W153" s="368" t="s">
        <v>1131</v>
      </c>
      <c r="X153" s="370"/>
      <c r="Y153" s="371"/>
      <c r="Z153" s="370"/>
      <c r="AA153" s="371"/>
      <c r="AB153" s="635" t="s">
        <v>107</v>
      </c>
      <c r="AC153" s="368"/>
      <c r="AD153" s="454" t="s">
        <v>1132</v>
      </c>
      <c r="AE153" s="630"/>
      <c r="AF153" s="408"/>
      <c r="AG153" s="409"/>
      <c r="AH153" s="464"/>
      <c r="AI153" s="407"/>
      <c r="AJ153" s="408"/>
      <c r="AK153" s="409"/>
      <c r="AL153" s="480"/>
      <c r="AM153" s="498"/>
      <c r="AN153" s="531"/>
      <c r="AO153" s="519"/>
      <c r="AQ153" s="95" t="str">
        <f t="shared" si="175"/>
        <v/>
      </c>
      <c r="AR153" s="9" t="str">
        <f t="shared" si="176"/>
        <v/>
      </c>
      <c r="AS153" s="33" t="str">
        <f t="shared" si="177"/>
        <v/>
      </c>
      <c r="AT153" s="556" t="str">
        <f t="shared" si="178"/>
        <v/>
      </c>
      <c r="AU153" s="9" t="str">
        <f t="shared" si="179"/>
        <v/>
      </c>
      <c r="AV153" s="569" t="str">
        <f t="shared" si="180"/>
        <v/>
      </c>
      <c r="AW153" s="95" t="str">
        <f t="shared" si="181"/>
        <v/>
      </c>
      <c r="AX153" s="9" t="str">
        <f t="shared" si="182"/>
        <v/>
      </c>
      <c r="AY153" s="33" t="str">
        <f t="shared" si="183"/>
        <v/>
      </c>
      <c r="BE153" s="345" t="str">
        <f t="shared" si="184"/>
        <v>Afectat sau NU?</v>
      </c>
      <c r="BF153" s="47" t="str">
        <f t="shared" si="167"/>
        <v>-</v>
      </c>
      <c r="BG153" s="315" t="str">
        <f t="shared" si="168"/>
        <v>-</v>
      </c>
      <c r="BH153" s="566" t="str">
        <f t="shared" si="185"/>
        <v>Afectat sau NU?</v>
      </c>
      <c r="BI153" s="47" t="str">
        <f t="shared" si="169"/>
        <v>-</v>
      </c>
      <c r="BJ153" s="570" t="str">
        <f t="shared" si="170"/>
        <v>-</v>
      </c>
      <c r="BK153" s="345" t="str">
        <f t="shared" si="171"/>
        <v>Afectat sau NU?</v>
      </c>
      <c r="BL153" s="47" t="str">
        <f t="shared" si="172"/>
        <v>-</v>
      </c>
      <c r="BM153" s="315" t="str">
        <f t="shared" si="173"/>
        <v>-</v>
      </c>
    </row>
    <row r="154" spans="1:65" ht="25.5" x14ac:dyDescent="0.25">
      <c r="A154" s="373">
        <f t="shared" si="174"/>
        <v>137</v>
      </c>
      <c r="B154" s="376" t="s">
        <v>93</v>
      </c>
      <c r="C154" s="376" t="s">
        <v>4</v>
      </c>
      <c r="D154" s="375" t="s">
        <v>451</v>
      </c>
      <c r="E154" s="376">
        <v>72409</v>
      </c>
      <c r="F154" s="376" t="s">
        <v>452</v>
      </c>
      <c r="G154" s="376" t="s">
        <v>328</v>
      </c>
      <c r="H154" s="377">
        <v>399121.4</v>
      </c>
      <c r="I154" s="377">
        <v>320728.24</v>
      </c>
      <c r="J154" s="376">
        <v>409613.93</v>
      </c>
      <c r="K154" s="376">
        <v>317372.3</v>
      </c>
      <c r="L154" s="376" t="s">
        <v>93</v>
      </c>
      <c r="M154" s="376" t="s">
        <v>93</v>
      </c>
      <c r="N154" s="376" t="s">
        <v>457</v>
      </c>
      <c r="O154" s="376" t="s">
        <v>458</v>
      </c>
      <c r="P154" s="376" t="s">
        <v>93</v>
      </c>
      <c r="Q154" s="376" t="s">
        <v>93</v>
      </c>
      <c r="R154" s="376" t="s">
        <v>93</v>
      </c>
      <c r="S154" s="376" t="s">
        <v>93</v>
      </c>
      <c r="T154" s="376" t="s">
        <v>459</v>
      </c>
      <c r="U154" s="376" t="s">
        <v>460</v>
      </c>
      <c r="V154" s="376" t="s">
        <v>1144</v>
      </c>
      <c r="W154" s="376" t="s">
        <v>1131</v>
      </c>
      <c r="X154" s="378"/>
      <c r="Y154" s="379"/>
      <c r="Z154" s="378"/>
      <c r="AA154" s="379"/>
      <c r="AB154" s="636" t="s">
        <v>107</v>
      </c>
      <c r="AC154" s="376"/>
      <c r="AD154" s="455" t="s">
        <v>1132</v>
      </c>
      <c r="AE154" s="631"/>
      <c r="AF154" s="243"/>
      <c r="AG154" s="242"/>
      <c r="AH154" s="465"/>
      <c r="AI154" s="410"/>
      <c r="AJ154" s="243"/>
      <c r="AK154" s="242"/>
      <c r="AL154" s="481"/>
      <c r="AM154" s="499"/>
      <c r="AN154" s="532"/>
      <c r="AO154" s="517"/>
      <c r="AQ154" s="316" t="str">
        <f t="shared" si="175"/>
        <v/>
      </c>
      <c r="AR154" s="44" t="str">
        <f t="shared" si="176"/>
        <v/>
      </c>
      <c r="AS154" s="317" t="str">
        <f t="shared" si="177"/>
        <v/>
      </c>
      <c r="AT154" s="560" t="str">
        <f t="shared" si="178"/>
        <v/>
      </c>
      <c r="AU154" s="44" t="str">
        <f t="shared" si="179"/>
        <v/>
      </c>
      <c r="AV154" s="571" t="str">
        <f t="shared" si="180"/>
        <v/>
      </c>
      <c r="AW154" s="316" t="str">
        <f t="shared" si="181"/>
        <v/>
      </c>
      <c r="AX154" s="44" t="str">
        <f t="shared" si="182"/>
        <v/>
      </c>
      <c r="AY154" s="317" t="str">
        <f t="shared" si="183"/>
        <v/>
      </c>
      <c r="BE154" s="400" t="str">
        <f t="shared" si="184"/>
        <v>Afectat sau NU?</v>
      </c>
      <c r="BF154" s="44" t="str">
        <f t="shared" si="167"/>
        <v>-</v>
      </c>
      <c r="BG154" s="317" t="str">
        <f t="shared" si="168"/>
        <v>-</v>
      </c>
      <c r="BH154" s="567" t="str">
        <f t="shared" si="185"/>
        <v>Afectat sau NU?</v>
      </c>
      <c r="BI154" s="44" t="str">
        <f t="shared" si="169"/>
        <v>-</v>
      </c>
      <c r="BJ154" s="571" t="str">
        <f t="shared" si="170"/>
        <v>-</v>
      </c>
      <c r="BK154" s="400" t="str">
        <f t="shared" si="171"/>
        <v>Afectat sau NU?</v>
      </c>
      <c r="BL154" s="44" t="str">
        <f t="shared" si="172"/>
        <v>-</v>
      </c>
      <c r="BM154" s="317" t="str">
        <f t="shared" si="173"/>
        <v>-</v>
      </c>
    </row>
    <row r="155" spans="1:65" ht="140.25" x14ac:dyDescent="0.25">
      <c r="A155" s="373">
        <f t="shared" si="174"/>
        <v>138</v>
      </c>
      <c r="B155" s="376" t="s">
        <v>93</v>
      </c>
      <c r="C155" s="376" t="s">
        <v>4</v>
      </c>
      <c r="D155" s="375" t="s">
        <v>451</v>
      </c>
      <c r="E155" s="376">
        <v>73246</v>
      </c>
      <c r="F155" s="376" t="s">
        <v>461</v>
      </c>
      <c r="G155" s="376" t="s">
        <v>328</v>
      </c>
      <c r="H155" s="377">
        <v>399121.4</v>
      </c>
      <c r="I155" s="377">
        <v>320728.24</v>
      </c>
      <c r="J155" s="376">
        <v>409613.93</v>
      </c>
      <c r="K155" s="376">
        <v>317372.3</v>
      </c>
      <c r="L155" s="376" t="s">
        <v>93</v>
      </c>
      <c r="M155" s="376" t="s">
        <v>93</v>
      </c>
      <c r="N155" s="376" t="s">
        <v>462</v>
      </c>
      <c r="O155" s="376" t="s">
        <v>461</v>
      </c>
      <c r="P155" s="376" t="s">
        <v>93</v>
      </c>
      <c r="Q155" s="376" t="s">
        <v>93</v>
      </c>
      <c r="R155" s="376" t="s">
        <v>93</v>
      </c>
      <c r="S155" s="376" t="s">
        <v>93</v>
      </c>
      <c r="T155" s="376" t="s">
        <v>85</v>
      </c>
      <c r="U155" s="376" t="s">
        <v>893</v>
      </c>
      <c r="V155" s="376" t="s">
        <v>106</v>
      </c>
      <c r="W155" s="376" t="s">
        <v>1131</v>
      </c>
      <c r="X155" s="378"/>
      <c r="Y155" s="379"/>
      <c r="Z155" s="378"/>
      <c r="AA155" s="379"/>
      <c r="AB155" s="636" t="s">
        <v>107</v>
      </c>
      <c r="AC155" s="376"/>
      <c r="AD155" s="455" t="s">
        <v>1132</v>
      </c>
      <c r="AE155" s="631"/>
      <c r="AF155" s="243"/>
      <c r="AG155" s="242"/>
      <c r="AH155" s="465"/>
      <c r="AI155" s="410"/>
      <c r="AJ155" s="243"/>
      <c r="AK155" s="242"/>
      <c r="AL155" s="481"/>
      <c r="AM155" s="499"/>
      <c r="AN155" s="532"/>
      <c r="AO155" s="517"/>
      <c r="AQ155" s="316" t="str">
        <f t="shared" si="175"/>
        <v/>
      </c>
      <c r="AR155" s="44" t="str">
        <f t="shared" si="176"/>
        <v/>
      </c>
      <c r="AS155" s="317" t="str">
        <f t="shared" si="177"/>
        <v/>
      </c>
      <c r="AT155" s="560" t="str">
        <f t="shared" si="178"/>
        <v/>
      </c>
      <c r="AU155" s="44" t="str">
        <f t="shared" si="179"/>
        <v/>
      </c>
      <c r="AV155" s="571" t="str">
        <f t="shared" si="180"/>
        <v/>
      </c>
      <c r="AW155" s="316" t="str">
        <f t="shared" si="181"/>
        <v/>
      </c>
      <c r="AX155" s="44" t="str">
        <f t="shared" si="182"/>
        <v/>
      </c>
      <c r="AY155" s="317" t="str">
        <f t="shared" si="183"/>
        <v/>
      </c>
      <c r="BE155" s="400" t="str">
        <f t="shared" si="184"/>
        <v>Afectat sau NU?</v>
      </c>
      <c r="BF155" s="44" t="str">
        <f t="shared" si="167"/>
        <v>-</v>
      </c>
      <c r="BG155" s="317" t="str">
        <f t="shared" si="168"/>
        <v>-</v>
      </c>
      <c r="BH155" s="567" t="str">
        <f t="shared" si="185"/>
        <v>Afectat sau NU?</v>
      </c>
      <c r="BI155" s="44" t="str">
        <f t="shared" si="169"/>
        <v>-</v>
      </c>
      <c r="BJ155" s="571" t="str">
        <f t="shared" si="170"/>
        <v>-</v>
      </c>
      <c r="BK155" s="400" t="str">
        <f t="shared" si="171"/>
        <v>Afectat sau NU?</v>
      </c>
      <c r="BL155" s="44" t="str">
        <f t="shared" si="172"/>
        <v>-</v>
      </c>
      <c r="BM155" s="317" t="str">
        <f t="shared" si="173"/>
        <v>-</v>
      </c>
    </row>
    <row r="156" spans="1:65" ht="25.5" x14ac:dyDescent="0.25">
      <c r="A156" s="373">
        <f t="shared" si="174"/>
        <v>139</v>
      </c>
      <c r="B156" s="376" t="s">
        <v>93</v>
      </c>
      <c r="C156" s="376" t="s">
        <v>4</v>
      </c>
      <c r="D156" s="375" t="s">
        <v>451</v>
      </c>
      <c r="E156" s="376">
        <v>72418</v>
      </c>
      <c r="F156" s="376" t="s">
        <v>452</v>
      </c>
      <c r="G156" s="376" t="s">
        <v>328</v>
      </c>
      <c r="H156" s="377">
        <v>399121.4</v>
      </c>
      <c r="I156" s="377">
        <v>320728.24</v>
      </c>
      <c r="J156" s="376">
        <v>409613.93</v>
      </c>
      <c r="K156" s="376">
        <v>317372.3</v>
      </c>
      <c r="L156" s="376" t="s">
        <v>93</v>
      </c>
      <c r="M156" s="376" t="s">
        <v>93</v>
      </c>
      <c r="N156" s="376" t="s">
        <v>463</v>
      </c>
      <c r="O156" s="376" t="s">
        <v>452</v>
      </c>
      <c r="P156" s="376" t="s">
        <v>93</v>
      </c>
      <c r="Q156" s="376" t="s">
        <v>93</v>
      </c>
      <c r="R156" s="376" t="s">
        <v>93</v>
      </c>
      <c r="S156" s="376" t="s">
        <v>93</v>
      </c>
      <c r="T156" s="376" t="s">
        <v>85</v>
      </c>
      <c r="U156" s="376" t="s">
        <v>464</v>
      </c>
      <c r="V156" s="376" t="s">
        <v>465</v>
      </c>
      <c r="W156" s="376" t="s">
        <v>1131</v>
      </c>
      <c r="X156" s="378"/>
      <c r="Y156" s="379"/>
      <c r="Z156" s="378"/>
      <c r="AA156" s="379"/>
      <c r="AB156" s="636" t="s">
        <v>107</v>
      </c>
      <c r="AC156" s="376"/>
      <c r="AD156" s="455" t="s">
        <v>1132</v>
      </c>
      <c r="AE156" s="631"/>
      <c r="AF156" s="243"/>
      <c r="AG156" s="242"/>
      <c r="AH156" s="465"/>
      <c r="AI156" s="410"/>
      <c r="AJ156" s="243"/>
      <c r="AK156" s="242"/>
      <c r="AL156" s="481"/>
      <c r="AM156" s="499"/>
      <c r="AN156" s="532"/>
      <c r="AO156" s="517"/>
      <c r="AQ156" s="316" t="str">
        <f t="shared" si="175"/>
        <v/>
      </c>
      <c r="AR156" s="44" t="str">
        <f t="shared" si="176"/>
        <v/>
      </c>
      <c r="AS156" s="317" t="str">
        <f t="shared" si="177"/>
        <v/>
      </c>
      <c r="AT156" s="560" t="str">
        <f t="shared" si="178"/>
        <v/>
      </c>
      <c r="AU156" s="44" t="str">
        <f t="shared" si="179"/>
        <v/>
      </c>
      <c r="AV156" s="571" t="str">
        <f t="shared" si="180"/>
        <v/>
      </c>
      <c r="AW156" s="316" t="str">
        <f t="shared" si="181"/>
        <v/>
      </c>
      <c r="AX156" s="44" t="str">
        <f t="shared" si="182"/>
        <v/>
      </c>
      <c r="AY156" s="317" t="str">
        <f t="shared" si="183"/>
        <v/>
      </c>
      <c r="BE156" s="400" t="str">
        <f t="shared" si="184"/>
        <v>Afectat sau NU?</v>
      </c>
      <c r="BF156" s="44" t="str">
        <f t="shared" si="167"/>
        <v>-</v>
      </c>
      <c r="BG156" s="317" t="str">
        <f t="shared" si="168"/>
        <v>-</v>
      </c>
      <c r="BH156" s="567" t="str">
        <f t="shared" si="185"/>
        <v>Afectat sau NU?</v>
      </c>
      <c r="BI156" s="44" t="str">
        <f t="shared" si="169"/>
        <v>-</v>
      </c>
      <c r="BJ156" s="571" t="str">
        <f t="shared" si="170"/>
        <v>-</v>
      </c>
      <c r="BK156" s="400" t="str">
        <f t="shared" si="171"/>
        <v>Afectat sau NU?</v>
      </c>
      <c r="BL156" s="44" t="str">
        <f t="shared" si="172"/>
        <v>-</v>
      </c>
      <c r="BM156" s="317" t="str">
        <f t="shared" si="173"/>
        <v>-</v>
      </c>
    </row>
    <row r="157" spans="1:65" ht="51" x14ac:dyDescent="0.25">
      <c r="A157" s="373">
        <f t="shared" si="174"/>
        <v>140</v>
      </c>
      <c r="B157" s="376" t="s">
        <v>93</v>
      </c>
      <c r="C157" s="376" t="s">
        <v>4</v>
      </c>
      <c r="D157" s="375" t="s">
        <v>451</v>
      </c>
      <c r="E157" s="376">
        <v>73629</v>
      </c>
      <c r="F157" s="376" t="s">
        <v>466</v>
      </c>
      <c r="G157" s="376" t="s">
        <v>328</v>
      </c>
      <c r="H157" s="377">
        <v>399121.4</v>
      </c>
      <c r="I157" s="377">
        <v>320728.24</v>
      </c>
      <c r="J157" s="376">
        <v>409613.93</v>
      </c>
      <c r="K157" s="376">
        <v>317372.3</v>
      </c>
      <c r="L157" s="376" t="s">
        <v>93</v>
      </c>
      <c r="M157" s="376" t="s">
        <v>93</v>
      </c>
      <c r="N157" s="376" t="s">
        <v>467</v>
      </c>
      <c r="O157" s="376" t="s">
        <v>466</v>
      </c>
      <c r="P157" s="376" t="s">
        <v>93</v>
      </c>
      <c r="Q157" s="376" t="s">
        <v>93</v>
      </c>
      <c r="R157" s="376" t="s">
        <v>93</v>
      </c>
      <c r="S157" s="376" t="s">
        <v>93</v>
      </c>
      <c r="T157" s="376" t="s">
        <v>85</v>
      </c>
      <c r="U157" s="376" t="s">
        <v>1157</v>
      </c>
      <c r="V157" s="376" t="s">
        <v>468</v>
      </c>
      <c r="W157" s="376" t="s">
        <v>1131</v>
      </c>
      <c r="X157" s="378"/>
      <c r="Y157" s="379"/>
      <c r="Z157" s="378"/>
      <c r="AA157" s="379"/>
      <c r="AB157" s="636" t="s">
        <v>107</v>
      </c>
      <c r="AC157" s="376"/>
      <c r="AD157" s="455" t="s">
        <v>1132</v>
      </c>
      <c r="AE157" s="631"/>
      <c r="AF157" s="243"/>
      <c r="AG157" s="242"/>
      <c r="AH157" s="465"/>
      <c r="AI157" s="410"/>
      <c r="AJ157" s="243"/>
      <c r="AK157" s="242"/>
      <c r="AL157" s="481"/>
      <c r="AM157" s="499"/>
      <c r="AN157" s="532"/>
      <c r="AO157" s="517"/>
      <c r="AQ157" s="316" t="str">
        <f t="shared" si="175"/>
        <v/>
      </c>
      <c r="AR157" s="44" t="str">
        <f t="shared" si="176"/>
        <v/>
      </c>
      <c r="AS157" s="317" t="str">
        <f t="shared" si="177"/>
        <v/>
      </c>
      <c r="AT157" s="560" t="str">
        <f t="shared" si="178"/>
        <v/>
      </c>
      <c r="AU157" s="44" t="str">
        <f t="shared" si="179"/>
        <v/>
      </c>
      <c r="AV157" s="571" t="str">
        <f t="shared" si="180"/>
        <v/>
      </c>
      <c r="AW157" s="316" t="str">
        <f t="shared" si="181"/>
        <v/>
      </c>
      <c r="AX157" s="44" t="str">
        <f t="shared" si="182"/>
        <v/>
      </c>
      <c r="AY157" s="317" t="str">
        <f t="shared" si="183"/>
        <v/>
      </c>
      <c r="BE157" s="400" t="str">
        <f t="shared" si="184"/>
        <v>Afectat sau NU?</v>
      </c>
      <c r="BF157" s="44" t="str">
        <f t="shared" si="167"/>
        <v>-</v>
      </c>
      <c r="BG157" s="317" t="str">
        <f t="shared" si="168"/>
        <v>-</v>
      </c>
      <c r="BH157" s="567" t="str">
        <f t="shared" si="185"/>
        <v>Afectat sau NU?</v>
      </c>
      <c r="BI157" s="44" t="str">
        <f t="shared" si="169"/>
        <v>-</v>
      </c>
      <c r="BJ157" s="571" t="str">
        <f t="shared" si="170"/>
        <v>-</v>
      </c>
      <c r="BK157" s="400" t="str">
        <f t="shared" si="171"/>
        <v>Afectat sau NU?</v>
      </c>
      <c r="BL157" s="44" t="str">
        <f t="shared" si="172"/>
        <v>-</v>
      </c>
      <c r="BM157" s="317" t="str">
        <f t="shared" si="173"/>
        <v>-</v>
      </c>
    </row>
    <row r="158" spans="1:65" ht="25.5" x14ac:dyDescent="0.25">
      <c r="A158" s="373">
        <f t="shared" si="174"/>
        <v>141</v>
      </c>
      <c r="B158" s="376" t="s">
        <v>93</v>
      </c>
      <c r="C158" s="376" t="s">
        <v>4</v>
      </c>
      <c r="D158" s="375" t="s">
        <v>451</v>
      </c>
      <c r="E158" s="376">
        <v>69900</v>
      </c>
      <c r="F158" s="376" t="s">
        <v>107</v>
      </c>
      <c r="G158" s="376" t="s">
        <v>328</v>
      </c>
      <c r="H158" s="377">
        <v>399121.4</v>
      </c>
      <c r="I158" s="377">
        <v>320728.24</v>
      </c>
      <c r="J158" s="376">
        <v>409613.93</v>
      </c>
      <c r="K158" s="376">
        <v>317372.3</v>
      </c>
      <c r="L158" s="376" t="s">
        <v>93</v>
      </c>
      <c r="M158" s="376" t="s">
        <v>93</v>
      </c>
      <c r="N158" s="376" t="s">
        <v>469</v>
      </c>
      <c r="O158" s="376" t="s">
        <v>470</v>
      </c>
      <c r="P158" s="376" t="s">
        <v>93</v>
      </c>
      <c r="Q158" s="376" t="s">
        <v>93</v>
      </c>
      <c r="R158" s="376" t="s">
        <v>93</v>
      </c>
      <c r="S158" s="376" t="s">
        <v>93</v>
      </c>
      <c r="T158" s="376" t="s">
        <v>174</v>
      </c>
      <c r="U158" s="376" t="s">
        <v>360</v>
      </c>
      <c r="V158" s="376" t="s">
        <v>471</v>
      </c>
      <c r="W158" s="376" t="s">
        <v>1131</v>
      </c>
      <c r="X158" s="378"/>
      <c r="Y158" s="379"/>
      <c r="Z158" s="378"/>
      <c r="AA158" s="379"/>
      <c r="AB158" s="636" t="s">
        <v>107</v>
      </c>
      <c r="AC158" s="376"/>
      <c r="AD158" s="455" t="s">
        <v>1132</v>
      </c>
      <c r="AE158" s="631"/>
      <c r="AF158" s="243"/>
      <c r="AG158" s="242"/>
      <c r="AH158" s="465"/>
      <c r="AI158" s="410"/>
      <c r="AJ158" s="243"/>
      <c r="AK158" s="242"/>
      <c r="AL158" s="481"/>
      <c r="AM158" s="499"/>
      <c r="AN158" s="532"/>
      <c r="AO158" s="517"/>
      <c r="AQ158" s="425" t="str">
        <f t="shared" si="175"/>
        <v/>
      </c>
      <c r="AR158" s="18" t="str">
        <f t="shared" si="176"/>
        <v/>
      </c>
      <c r="AS158" s="20" t="str">
        <f t="shared" si="177"/>
        <v/>
      </c>
      <c r="AT158" s="558" t="str">
        <f t="shared" si="178"/>
        <v/>
      </c>
      <c r="AU158" s="18" t="str">
        <f t="shared" si="179"/>
        <v/>
      </c>
      <c r="AV158" s="19" t="str">
        <f t="shared" si="180"/>
        <v/>
      </c>
      <c r="AW158" s="425" t="str">
        <f t="shared" si="181"/>
        <v/>
      </c>
      <c r="AX158" s="18" t="str">
        <f t="shared" si="182"/>
        <v/>
      </c>
      <c r="AY158" s="20" t="str">
        <f t="shared" si="183"/>
        <v/>
      </c>
      <c r="BE158" s="400" t="str">
        <f t="shared" si="184"/>
        <v>Afectat sau NU?</v>
      </c>
      <c r="BF158" s="44" t="str">
        <f t="shared" si="167"/>
        <v>-</v>
      </c>
      <c r="BG158" s="317" t="str">
        <f t="shared" si="168"/>
        <v>-</v>
      </c>
      <c r="BH158" s="567" t="str">
        <f t="shared" si="185"/>
        <v>Afectat sau NU?</v>
      </c>
      <c r="BI158" s="44" t="str">
        <f t="shared" si="169"/>
        <v>-</v>
      </c>
      <c r="BJ158" s="571" t="str">
        <f t="shared" si="170"/>
        <v>-</v>
      </c>
      <c r="BK158" s="400" t="str">
        <f t="shared" si="171"/>
        <v>Afectat sau NU?</v>
      </c>
      <c r="BL158" s="44" t="str">
        <f t="shared" si="172"/>
        <v>-</v>
      </c>
      <c r="BM158" s="317" t="str">
        <f t="shared" si="173"/>
        <v>-</v>
      </c>
    </row>
    <row r="159" spans="1:65" ht="25.5" x14ac:dyDescent="0.25">
      <c r="A159" s="373">
        <f t="shared" si="174"/>
        <v>142</v>
      </c>
      <c r="B159" s="376" t="s">
        <v>93</v>
      </c>
      <c r="C159" s="376" t="s">
        <v>4</v>
      </c>
      <c r="D159" s="375" t="s">
        <v>451</v>
      </c>
      <c r="E159" s="376">
        <v>69900</v>
      </c>
      <c r="F159" s="376" t="s">
        <v>107</v>
      </c>
      <c r="G159" s="376" t="s">
        <v>328</v>
      </c>
      <c r="H159" s="377">
        <v>399121.4</v>
      </c>
      <c r="I159" s="377">
        <v>320728.24</v>
      </c>
      <c r="J159" s="376">
        <v>409613.93</v>
      </c>
      <c r="K159" s="376">
        <v>317372.3</v>
      </c>
      <c r="L159" s="376" t="s">
        <v>93</v>
      </c>
      <c r="M159" s="376" t="s">
        <v>93</v>
      </c>
      <c r="N159" s="376" t="s">
        <v>472</v>
      </c>
      <c r="O159" s="376" t="s">
        <v>473</v>
      </c>
      <c r="P159" s="376" t="s">
        <v>93</v>
      </c>
      <c r="Q159" s="376" t="s">
        <v>93</v>
      </c>
      <c r="R159" s="376" t="s">
        <v>93</v>
      </c>
      <c r="S159" s="376" t="s">
        <v>93</v>
      </c>
      <c r="T159" s="376" t="s">
        <v>174</v>
      </c>
      <c r="U159" s="376" t="s">
        <v>346</v>
      </c>
      <c r="V159" s="376" t="s">
        <v>474</v>
      </c>
      <c r="W159" s="376" t="s">
        <v>1131</v>
      </c>
      <c r="X159" s="378"/>
      <c r="Y159" s="379"/>
      <c r="Z159" s="378"/>
      <c r="AA159" s="379"/>
      <c r="AB159" s="636" t="s">
        <v>107</v>
      </c>
      <c r="AC159" s="376"/>
      <c r="AD159" s="455" t="s">
        <v>1132</v>
      </c>
      <c r="AE159" s="631"/>
      <c r="AF159" s="243"/>
      <c r="AG159" s="242"/>
      <c r="AH159" s="465"/>
      <c r="AI159" s="410"/>
      <c r="AJ159" s="243"/>
      <c r="AK159" s="242"/>
      <c r="AL159" s="481"/>
      <c r="AM159" s="499"/>
      <c r="AN159" s="532"/>
      <c r="AO159" s="517"/>
      <c r="AQ159" s="316" t="str">
        <f t="shared" si="175"/>
        <v/>
      </c>
      <c r="AR159" s="44" t="str">
        <f t="shared" si="176"/>
        <v/>
      </c>
      <c r="AS159" s="317" t="str">
        <f t="shared" si="177"/>
        <v/>
      </c>
      <c r="AT159" s="560" t="str">
        <f t="shared" si="178"/>
        <v/>
      </c>
      <c r="AU159" s="44" t="str">
        <f t="shared" si="179"/>
        <v/>
      </c>
      <c r="AV159" s="571" t="str">
        <f t="shared" si="180"/>
        <v/>
      </c>
      <c r="AW159" s="316" t="str">
        <f t="shared" si="181"/>
        <v/>
      </c>
      <c r="AX159" s="44" t="str">
        <f t="shared" si="182"/>
        <v/>
      </c>
      <c r="AY159" s="317" t="str">
        <f t="shared" si="183"/>
        <v/>
      </c>
      <c r="BE159" s="400" t="str">
        <f t="shared" si="184"/>
        <v>Afectat sau NU?</v>
      </c>
      <c r="BF159" s="44" t="str">
        <f t="shared" si="167"/>
        <v>-</v>
      </c>
      <c r="BG159" s="317" t="str">
        <f t="shared" si="168"/>
        <v>-</v>
      </c>
      <c r="BH159" s="567" t="str">
        <f t="shared" si="185"/>
        <v>Afectat sau NU?</v>
      </c>
      <c r="BI159" s="44" t="str">
        <f t="shared" si="169"/>
        <v>-</v>
      </c>
      <c r="BJ159" s="571" t="str">
        <f t="shared" si="170"/>
        <v>-</v>
      </c>
      <c r="BK159" s="400" t="str">
        <f t="shared" si="171"/>
        <v>Afectat sau NU?</v>
      </c>
      <c r="BL159" s="44" t="str">
        <f t="shared" si="172"/>
        <v>-</v>
      </c>
      <c r="BM159" s="317" t="str">
        <f t="shared" si="173"/>
        <v>-</v>
      </c>
    </row>
    <row r="160" spans="1:65" ht="140.25" x14ac:dyDescent="0.25">
      <c r="A160" s="373">
        <f t="shared" si="174"/>
        <v>143</v>
      </c>
      <c r="B160" s="376" t="s">
        <v>93</v>
      </c>
      <c r="C160" s="376" t="s">
        <v>4</v>
      </c>
      <c r="D160" s="375" t="s">
        <v>451</v>
      </c>
      <c r="E160" s="376">
        <v>69900</v>
      </c>
      <c r="F160" s="376" t="s">
        <v>107</v>
      </c>
      <c r="G160" s="376" t="s">
        <v>328</v>
      </c>
      <c r="H160" s="377">
        <v>399121.4</v>
      </c>
      <c r="I160" s="377">
        <v>320728.24</v>
      </c>
      <c r="J160" s="376">
        <v>409613.93</v>
      </c>
      <c r="K160" s="376">
        <v>317372.3</v>
      </c>
      <c r="L160" s="376" t="s">
        <v>93</v>
      </c>
      <c r="M160" s="376" t="s">
        <v>93</v>
      </c>
      <c r="N160" s="376" t="s">
        <v>475</v>
      </c>
      <c r="O160" s="376" t="s">
        <v>476</v>
      </c>
      <c r="P160" s="376" t="s">
        <v>93</v>
      </c>
      <c r="Q160" s="376" t="s">
        <v>93</v>
      </c>
      <c r="R160" s="376" t="s">
        <v>93</v>
      </c>
      <c r="S160" s="376" t="s">
        <v>93</v>
      </c>
      <c r="T160" s="376" t="s">
        <v>85</v>
      </c>
      <c r="U160" s="376" t="s">
        <v>893</v>
      </c>
      <c r="V160" s="376" t="s">
        <v>106</v>
      </c>
      <c r="W160" s="376" t="s">
        <v>1131</v>
      </c>
      <c r="X160" s="378"/>
      <c r="Y160" s="379"/>
      <c r="Z160" s="378"/>
      <c r="AA160" s="379"/>
      <c r="AB160" s="636" t="s">
        <v>107</v>
      </c>
      <c r="AC160" s="376"/>
      <c r="AD160" s="455" t="s">
        <v>1132</v>
      </c>
      <c r="AE160" s="631"/>
      <c r="AF160" s="243"/>
      <c r="AG160" s="242"/>
      <c r="AH160" s="465"/>
      <c r="AI160" s="410"/>
      <c r="AJ160" s="243"/>
      <c r="AK160" s="242"/>
      <c r="AL160" s="481"/>
      <c r="AM160" s="499"/>
      <c r="AN160" s="532"/>
      <c r="AO160" s="517"/>
      <c r="AQ160" s="316" t="str">
        <f t="shared" si="175"/>
        <v/>
      </c>
      <c r="AR160" s="44" t="str">
        <f t="shared" si="176"/>
        <v/>
      </c>
      <c r="AS160" s="317" t="str">
        <f t="shared" si="177"/>
        <v/>
      </c>
      <c r="AT160" s="560" t="str">
        <f t="shared" si="178"/>
        <v/>
      </c>
      <c r="AU160" s="44" t="str">
        <f t="shared" si="179"/>
        <v/>
      </c>
      <c r="AV160" s="571" t="str">
        <f t="shared" si="180"/>
        <v/>
      </c>
      <c r="AW160" s="316" t="str">
        <f t="shared" si="181"/>
        <v/>
      </c>
      <c r="AX160" s="44" t="str">
        <f t="shared" si="182"/>
        <v/>
      </c>
      <c r="AY160" s="317" t="str">
        <f t="shared" si="183"/>
        <v/>
      </c>
      <c r="BE160" s="400" t="str">
        <f t="shared" si="184"/>
        <v>Afectat sau NU?</v>
      </c>
      <c r="BF160" s="44" t="str">
        <f t="shared" si="167"/>
        <v>-</v>
      </c>
      <c r="BG160" s="317" t="str">
        <f t="shared" si="168"/>
        <v>-</v>
      </c>
      <c r="BH160" s="567" t="str">
        <f t="shared" si="185"/>
        <v>Afectat sau NU?</v>
      </c>
      <c r="BI160" s="44" t="str">
        <f t="shared" si="169"/>
        <v>-</v>
      </c>
      <c r="BJ160" s="571" t="str">
        <f t="shared" si="170"/>
        <v>-</v>
      </c>
      <c r="BK160" s="400" t="str">
        <f t="shared" si="171"/>
        <v>Afectat sau NU?</v>
      </c>
      <c r="BL160" s="44" t="str">
        <f t="shared" si="172"/>
        <v>-</v>
      </c>
      <c r="BM160" s="317" t="str">
        <f t="shared" si="173"/>
        <v>-</v>
      </c>
    </row>
    <row r="161" spans="1:65" ht="140.25" x14ac:dyDescent="0.25">
      <c r="A161" s="373">
        <f t="shared" si="174"/>
        <v>144</v>
      </c>
      <c r="B161" s="376" t="s">
        <v>93</v>
      </c>
      <c r="C161" s="376" t="s">
        <v>4</v>
      </c>
      <c r="D161" s="375" t="s">
        <v>451</v>
      </c>
      <c r="E161" s="376">
        <v>69900</v>
      </c>
      <c r="F161" s="376" t="s">
        <v>107</v>
      </c>
      <c r="G161" s="376" t="s">
        <v>328</v>
      </c>
      <c r="H161" s="377">
        <v>399121.4</v>
      </c>
      <c r="I161" s="377">
        <v>320728.24</v>
      </c>
      <c r="J161" s="376">
        <v>409613.93</v>
      </c>
      <c r="K161" s="376">
        <v>317372.3</v>
      </c>
      <c r="L161" s="376" t="s">
        <v>93</v>
      </c>
      <c r="M161" s="376" t="s">
        <v>93</v>
      </c>
      <c r="N161" s="376" t="s">
        <v>477</v>
      </c>
      <c r="O161" s="376" t="s">
        <v>478</v>
      </c>
      <c r="P161" s="376" t="s">
        <v>93</v>
      </c>
      <c r="Q161" s="376" t="s">
        <v>93</v>
      </c>
      <c r="R161" s="376" t="s">
        <v>93</v>
      </c>
      <c r="S161" s="376" t="s">
        <v>93</v>
      </c>
      <c r="T161" s="376" t="s">
        <v>85</v>
      </c>
      <c r="U161" s="376" t="s">
        <v>893</v>
      </c>
      <c r="V161" s="376" t="s">
        <v>106</v>
      </c>
      <c r="W161" s="376" t="s">
        <v>1131</v>
      </c>
      <c r="X161" s="378"/>
      <c r="Y161" s="379"/>
      <c r="Z161" s="378"/>
      <c r="AA161" s="379"/>
      <c r="AB161" s="636" t="s">
        <v>107</v>
      </c>
      <c r="AC161" s="376"/>
      <c r="AD161" s="455" t="s">
        <v>1132</v>
      </c>
      <c r="AE161" s="631"/>
      <c r="AF161" s="243"/>
      <c r="AG161" s="242"/>
      <c r="AH161" s="465"/>
      <c r="AI161" s="410"/>
      <c r="AJ161" s="243"/>
      <c r="AK161" s="242"/>
      <c r="AL161" s="481"/>
      <c r="AM161" s="499"/>
      <c r="AN161" s="532"/>
      <c r="AO161" s="517"/>
      <c r="AQ161" s="316" t="str">
        <f t="shared" si="175"/>
        <v/>
      </c>
      <c r="AR161" s="44" t="str">
        <f t="shared" si="176"/>
        <v/>
      </c>
      <c r="AS161" s="317" t="str">
        <f t="shared" si="177"/>
        <v/>
      </c>
      <c r="AT161" s="560" t="str">
        <f t="shared" si="178"/>
        <v/>
      </c>
      <c r="AU161" s="44" t="str">
        <f t="shared" si="179"/>
        <v/>
      </c>
      <c r="AV161" s="571" t="str">
        <f t="shared" si="180"/>
        <v/>
      </c>
      <c r="AW161" s="316" t="str">
        <f t="shared" si="181"/>
        <v/>
      </c>
      <c r="AX161" s="44" t="str">
        <f t="shared" si="182"/>
        <v/>
      </c>
      <c r="AY161" s="317" t="str">
        <f t="shared" si="183"/>
        <v/>
      </c>
      <c r="BE161" s="400" t="str">
        <f t="shared" si="184"/>
        <v>Afectat sau NU?</v>
      </c>
      <c r="BF161" s="44" t="str">
        <f t="shared" si="167"/>
        <v>-</v>
      </c>
      <c r="BG161" s="317" t="str">
        <f t="shared" si="168"/>
        <v>-</v>
      </c>
      <c r="BH161" s="567" t="str">
        <f t="shared" si="185"/>
        <v>Afectat sau NU?</v>
      </c>
      <c r="BI161" s="44" t="str">
        <f t="shared" si="169"/>
        <v>-</v>
      </c>
      <c r="BJ161" s="571" t="str">
        <f t="shared" si="170"/>
        <v>-</v>
      </c>
      <c r="BK161" s="400" t="str">
        <f t="shared" si="171"/>
        <v>Afectat sau NU?</v>
      </c>
      <c r="BL161" s="44" t="str">
        <f t="shared" si="172"/>
        <v>-</v>
      </c>
      <c r="BM161" s="317" t="str">
        <f t="shared" si="173"/>
        <v>-</v>
      </c>
    </row>
    <row r="162" spans="1:65" ht="141" thickBot="1" x14ac:dyDescent="0.3">
      <c r="A162" s="381">
        <f t="shared" si="174"/>
        <v>145</v>
      </c>
      <c r="B162" s="384" t="s">
        <v>93</v>
      </c>
      <c r="C162" s="384" t="s">
        <v>4</v>
      </c>
      <c r="D162" s="383" t="s">
        <v>451</v>
      </c>
      <c r="E162" s="384">
        <v>70110</v>
      </c>
      <c r="F162" s="384" t="s">
        <v>479</v>
      </c>
      <c r="G162" s="384" t="s">
        <v>328</v>
      </c>
      <c r="H162" s="385">
        <v>399121.4</v>
      </c>
      <c r="I162" s="385">
        <v>320728.24</v>
      </c>
      <c r="J162" s="384">
        <v>409613.93</v>
      </c>
      <c r="K162" s="384">
        <v>317372.3</v>
      </c>
      <c r="L162" s="384" t="s">
        <v>93</v>
      </c>
      <c r="M162" s="384" t="s">
        <v>93</v>
      </c>
      <c r="N162" s="384" t="s">
        <v>480</v>
      </c>
      <c r="O162" s="384" t="s">
        <v>479</v>
      </c>
      <c r="P162" s="384" t="s">
        <v>93</v>
      </c>
      <c r="Q162" s="384" t="s">
        <v>93</v>
      </c>
      <c r="R162" s="384" t="s">
        <v>93</v>
      </c>
      <c r="S162" s="384" t="s">
        <v>93</v>
      </c>
      <c r="T162" s="384" t="s">
        <v>85</v>
      </c>
      <c r="U162" s="384" t="s">
        <v>893</v>
      </c>
      <c r="V162" s="384" t="s">
        <v>106</v>
      </c>
      <c r="W162" s="384" t="s">
        <v>1131</v>
      </c>
      <c r="X162" s="386"/>
      <c r="Y162" s="387"/>
      <c r="Z162" s="386"/>
      <c r="AA162" s="387"/>
      <c r="AB162" s="637" t="s">
        <v>107</v>
      </c>
      <c r="AC162" s="384"/>
      <c r="AD162" s="456" t="s">
        <v>1132</v>
      </c>
      <c r="AE162" s="632"/>
      <c r="AF162" s="412"/>
      <c r="AG162" s="413"/>
      <c r="AH162" s="466"/>
      <c r="AI162" s="411"/>
      <c r="AJ162" s="412"/>
      <c r="AK162" s="413"/>
      <c r="AL162" s="482"/>
      <c r="AM162" s="500"/>
      <c r="AN162" s="533"/>
      <c r="AO162" s="518"/>
      <c r="AQ162" s="425" t="str">
        <f t="shared" si="175"/>
        <v/>
      </c>
      <c r="AR162" s="18" t="str">
        <f t="shared" si="176"/>
        <v/>
      </c>
      <c r="AS162" s="20" t="str">
        <f t="shared" si="177"/>
        <v/>
      </c>
      <c r="AT162" s="558" t="str">
        <f t="shared" si="178"/>
        <v/>
      </c>
      <c r="AU162" s="18" t="str">
        <f t="shared" si="179"/>
        <v/>
      </c>
      <c r="AV162" s="19" t="str">
        <f t="shared" si="180"/>
        <v/>
      </c>
      <c r="AW162" s="425" t="str">
        <f t="shared" si="181"/>
        <v/>
      </c>
      <c r="AX162" s="18" t="str">
        <f t="shared" si="182"/>
        <v/>
      </c>
      <c r="AY162" s="20" t="str">
        <f t="shared" si="183"/>
        <v/>
      </c>
      <c r="BE162" s="428" t="str">
        <f t="shared" si="184"/>
        <v>Afectat sau NU?</v>
      </c>
      <c r="BF162" s="55" t="str">
        <f t="shared" si="167"/>
        <v>-</v>
      </c>
      <c r="BG162" s="424" t="str">
        <f t="shared" si="168"/>
        <v>-</v>
      </c>
      <c r="BH162" s="562" t="str">
        <f t="shared" si="185"/>
        <v>Afectat sau NU?</v>
      </c>
      <c r="BI162" s="55" t="str">
        <f t="shared" si="169"/>
        <v>-</v>
      </c>
      <c r="BJ162" s="572" t="str">
        <f t="shared" si="170"/>
        <v>-</v>
      </c>
      <c r="BK162" s="428" t="str">
        <f t="shared" si="171"/>
        <v>Afectat sau NU?</v>
      </c>
      <c r="BL162" s="55" t="str">
        <f t="shared" si="172"/>
        <v>-</v>
      </c>
      <c r="BM162" s="424" t="str">
        <f t="shared" si="173"/>
        <v>-</v>
      </c>
    </row>
    <row r="163" spans="1:65" ht="140.25" x14ac:dyDescent="0.25">
      <c r="A163" s="324">
        <f t="shared" si="174"/>
        <v>146</v>
      </c>
      <c r="B163" s="334" t="s">
        <v>93</v>
      </c>
      <c r="C163" s="334" t="s">
        <v>4</v>
      </c>
      <c r="D163" s="326" t="s">
        <v>481</v>
      </c>
      <c r="E163" s="325">
        <v>41621</v>
      </c>
      <c r="F163" s="325" t="s">
        <v>482</v>
      </c>
      <c r="G163" s="325" t="s">
        <v>100</v>
      </c>
      <c r="H163" s="325">
        <v>519566</v>
      </c>
      <c r="I163" s="325">
        <v>442939</v>
      </c>
      <c r="J163" s="325">
        <v>519566</v>
      </c>
      <c r="K163" s="325">
        <v>442939</v>
      </c>
      <c r="L163" s="325" t="s">
        <v>93</v>
      </c>
      <c r="M163" s="325" t="s">
        <v>93</v>
      </c>
      <c r="N163" s="325" t="s">
        <v>483</v>
      </c>
      <c r="O163" s="325" t="s">
        <v>484</v>
      </c>
      <c r="P163" s="325" t="s">
        <v>93</v>
      </c>
      <c r="Q163" s="325" t="s">
        <v>93</v>
      </c>
      <c r="R163" s="325" t="s">
        <v>93</v>
      </c>
      <c r="S163" s="325" t="s">
        <v>93</v>
      </c>
      <c r="T163" s="325" t="s">
        <v>85</v>
      </c>
      <c r="U163" s="325" t="s">
        <v>893</v>
      </c>
      <c r="V163" s="325" t="s">
        <v>106</v>
      </c>
      <c r="W163" s="325" t="s">
        <v>414</v>
      </c>
      <c r="X163" s="328"/>
      <c r="Y163" s="329"/>
      <c r="Z163" s="328"/>
      <c r="AA163" s="329"/>
      <c r="AB163" s="325" t="s">
        <v>100</v>
      </c>
      <c r="AC163" s="358"/>
      <c r="AD163" s="448"/>
      <c r="AE163" s="407"/>
      <c r="AF163" s="408"/>
      <c r="AG163" s="409"/>
      <c r="AH163" s="464"/>
      <c r="AI163" s="407"/>
      <c r="AJ163" s="408"/>
      <c r="AK163" s="409"/>
      <c r="AL163" s="480"/>
      <c r="AM163" s="498"/>
      <c r="AN163" s="531"/>
      <c r="AO163" s="519"/>
      <c r="AQ163" s="95" t="str">
        <f t="shared" si="175"/>
        <v/>
      </c>
      <c r="AR163" s="9" t="str">
        <f t="shared" si="176"/>
        <v/>
      </c>
      <c r="AS163" s="33" t="str">
        <f t="shared" si="177"/>
        <v/>
      </c>
      <c r="AT163" s="556" t="str">
        <f t="shared" si="178"/>
        <v/>
      </c>
      <c r="AU163" s="9" t="str">
        <f t="shared" si="179"/>
        <v/>
      </c>
      <c r="AV163" s="569" t="str">
        <f t="shared" si="180"/>
        <v/>
      </c>
      <c r="AW163" s="95" t="str">
        <f t="shared" si="181"/>
        <v/>
      </c>
      <c r="AX163" s="9" t="str">
        <f t="shared" si="182"/>
        <v/>
      </c>
      <c r="AY163" s="33" t="str">
        <f t="shared" si="183"/>
        <v/>
      </c>
      <c r="BE163" s="345" t="str">
        <f t="shared" si="184"/>
        <v>Afectat sau NU?</v>
      </c>
      <c r="BF163" s="47" t="str">
        <f t="shared" si="167"/>
        <v>-</v>
      </c>
      <c r="BG163" s="315" t="str">
        <f t="shared" si="168"/>
        <v>-</v>
      </c>
      <c r="BH163" s="566" t="str">
        <f t="shared" si="185"/>
        <v>Afectat sau NU?</v>
      </c>
      <c r="BI163" s="47" t="str">
        <f t="shared" si="169"/>
        <v>-</v>
      </c>
      <c r="BJ163" s="570" t="str">
        <f t="shared" si="170"/>
        <v>-</v>
      </c>
      <c r="BK163" s="345" t="str">
        <f t="shared" si="171"/>
        <v>Afectat sau NU?</v>
      </c>
      <c r="BL163" s="47" t="str">
        <f t="shared" si="172"/>
        <v>-</v>
      </c>
      <c r="BM163" s="315" t="str">
        <f t="shared" si="173"/>
        <v>-</v>
      </c>
    </row>
    <row r="164" spans="1:65" ht="25.5" x14ac:dyDescent="0.25">
      <c r="A164" s="149">
        <f t="shared" si="174"/>
        <v>147</v>
      </c>
      <c r="B164" s="153" t="s">
        <v>93</v>
      </c>
      <c r="C164" s="153" t="s">
        <v>4</v>
      </c>
      <c r="D164" s="160" t="s">
        <v>481</v>
      </c>
      <c r="E164" s="159">
        <v>40492</v>
      </c>
      <c r="F164" s="159" t="s">
        <v>485</v>
      </c>
      <c r="G164" s="159" t="s">
        <v>100</v>
      </c>
      <c r="H164" s="159">
        <v>519566</v>
      </c>
      <c r="I164" s="159">
        <v>442939</v>
      </c>
      <c r="J164" s="159">
        <v>519566</v>
      </c>
      <c r="K164" s="159">
        <v>442939</v>
      </c>
      <c r="L164" s="159" t="s">
        <v>93</v>
      </c>
      <c r="M164" s="159" t="s">
        <v>93</v>
      </c>
      <c r="N164" s="159" t="s">
        <v>486</v>
      </c>
      <c r="O164" s="159" t="s">
        <v>487</v>
      </c>
      <c r="P164" s="159" t="s">
        <v>93</v>
      </c>
      <c r="Q164" s="159" t="s">
        <v>93</v>
      </c>
      <c r="R164" s="159" t="s">
        <v>93</v>
      </c>
      <c r="S164" s="159" t="s">
        <v>93</v>
      </c>
      <c r="T164" s="159" t="s">
        <v>174</v>
      </c>
      <c r="U164" s="159" t="s">
        <v>412</v>
      </c>
      <c r="V164" s="159" t="s">
        <v>488</v>
      </c>
      <c r="W164" s="159" t="s">
        <v>414</v>
      </c>
      <c r="X164" s="212"/>
      <c r="Y164" s="213"/>
      <c r="Z164" s="212"/>
      <c r="AA164" s="213"/>
      <c r="AB164" s="159" t="s">
        <v>100</v>
      </c>
      <c r="AC164" s="234"/>
      <c r="AD164" s="446"/>
      <c r="AE164" s="410"/>
      <c r="AF164" s="243"/>
      <c r="AG164" s="242"/>
      <c r="AH164" s="465"/>
      <c r="AI164" s="410"/>
      <c r="AJ164" s="243"/>
      <c r="AK164" s="242"/>
      <c r="AL164" s="481"/>
      <c r="AM164" s="499"/>
      <c r="AN164" s="532"/>
      <c r="AO164" s="517"/>
      <c r="AQ164" s="316" t="str">
        <f t="shared" si="175"/>
        <v/>
      </c>
      <c r="AR164" s="44" t="str">
        <f t="shared" si="176"/>
        <v/>
      </c>
      <c r="AS164" s="317" t="str">
        <f t="shared" si="177"/>
        <v/>
      </c>
      <c r="AT164" s="560" t="str">
        <f t="shared" si="178"/>
        <v/>
      </c>
      <c r="AU164" s="44" t="str">
        <f t="shared" si="179"/>
        <v/>
      </c>
      <c r="AV164" s="571" t="str">
        <f t="shared" si="180"/>
        <v/>
      </c>
      <c r="AW164" s="316" t="str">
        <f t="shared" si="181"/>
        <v/>
      </c>
      <c r="AX164" s="44" t="str">
        <f t="shared" si="182"/>
        <v/>
      </c>
      <c r="AY164" s="317" t="str">
        <f t="shared" si="183"/>
        <v/>
      </c>
      <c r="BE164" s="400" t="str">
        <f t="shared" si="184"/>
        <v>Afectat sau NU?</v>
      </c>
      <c r="BF164" s="44" t="str">
        <f t="shared" si="167"/>
        <v>-</v>
      </c>
      <c r="BG164" s="317" t="str">
        <f t="shared" si="168"/>
        <v>-</v>
      </c>
      <c r="BH164" s="567" t="str">
        <f t="shared" si="185"/>
        <v>Afectat sau NU?</v>
      </c>
      <c r="BI164" s="44" t="str">
        <f t="shared" si="169"/>
        <v>-</v>
      </c>
      <c r="BJ164" s="571" t="str">
        <f t="shared" si="170"/>
        <v>-</v>
      </c>
      <c r="BK164" s="400" t="str">
        <f t="shared" si="171"/>
        <v>Afectat sau NU?</v>
      </c>
      <c r="BL164" s="44" t="str">
        <f t="shared" si="172"/>
        <v>-</v>
      </c>
      <c r="BM164" s="317" t="str">
        <f t="shared" si="173"/>
        <v>-</v>
      </c>
    </row>
    <row r="165" spans="1:65" ht="102.75" thickBot="1" x14ac:dyDescent="0.3">
      <c r="A165" s="144">
        <f t="shared" si="174"/>
        <v>148</v>
      </c>
      <c r="B165" s="145" t="s">
        <v>93</v>
      </c>
      <c r="C165" s="145" t="s">
        <v>4</v>
      </c>
      <c r="D165" s="163" t="s">
        <v>481</v>
      </c>
      <c r="E165" s="162">
        <v>41471</v>
      </c>
      <c r="F165" s="162" t="s">
        <v>489</v>
      </c>
      <c r="G165" s="162" t="s">
        <v>100</v>
      </c>
      <c r="H165" s="162">
        <v>519566</v>
      </c>
      <c r="I165" s="162">
        <v>442939</v>
      </c>
      <c r="J165" s="162">
        <v>519566</v>
      </c>
      <c r="K165" s="162">
        <v>442939</v>
      </c>
      <c r="L165" s="162" t="s">
        <v>93</v>
      </c>
      <c r="M165" s="162" t="s">
        <v>93</v>
      </c>
      <c r="N165" s="162" t="s">
        <v>490</v>
      </c>
      <c r="O165" s="162" t="s">
        <v>491</v>
      </c>
      <c r="P165" s="162" t="s">
        <v>93</v>
      </c>
      <c r="Q165" s="162" t="s">
        <v>93</v>
      </c>
      <c r="R165" s="162" t="s">
        <v>93</v>
      </c>
      <c r="S165" s="162" t="s">
        <v>93</v>
      </c>
      <c r="T165" s="162" t="s">
        <v>85</v>
      </c>
      <c r="U165" s="162" t="s">
        <v>1158</v>
      </c>
      <c r="V165" s="162" t="s">
        <v>360</v>
      </c>
      <c r="W165" s="162" t="s">
        <v>414</v>
      </c>
      <c r="X165" s="221"/>
      <c r="Y165" s="222"/>
      <c r="Z165" s="221"/>
      <c r="AA165" s="222"/>
      <c r="AB165" s="162" t="s">
        <v>100</v>
      </c>
      <c r="AC165" s="236"/>
      <c r="AD165" s="447"/>
      <c r="AE165" s="411"/>
      <c r="AF165" s="412"/>
      <c r="AG165" s="413"/>
      <c r="AH165" s="466"/>
      <c r="AI165" s="411"/>
      <c r="AJ165" s="412"/>
      <c r="AK165" s="413"/>
      <c r="AL165" s="482"/>
      <c r="AM165" s="500"/>
      <c r="AN165" s="533"/>
      <c r="AO165" s="518"/>
      <c r="AQ165" s="425" t="str">
        <f t="shared" si="175"/>
        <v/>
      </c>
      <c r="AR165" s="18" t="str">
        <f t="shared" si="176"/>
        <v/>
      </c>
      <c r="AS165" s="20" t="str">
        <f t="shared" si="177"/>
        <v/>
      </c>
      <c r="AT165" s="558" t="str">
        <f t="shared" si="178"/>
        <v/>
      </c>
      <c r="AU165" s="18" t="str">
        <f t="shared" si="179"/>
        <v/>
      </c>
      <c r="AV165" s="19" t="str">
        <f t="shared" si="180"/>
        <v/>
      </c>
      <c r="AW165" s="425" t="str">
        <f t="shared" si="181"/>
        <v/>
      </c>
      <c r="AX165" s="18" t="str">
        <f t="shared" si="182"/>
        <v/>
      </c>
      <c r="AY165" s="20" t="str">
        <f t="shared" si="183"/>
        <v/>
      </c>
      <c r="BE165" s="428" t="str">
        <f t="shared" si="184"/>
        <v>Afectat sau NU?</v>
      </c>
      <c r="BF165" s="55" t="str">
        <f t="shared" si="167"/>
        <v>-</v>
      </c>
      <c r="BG165" s="424" t="str">
        <f t="shared" si="168"/>
        <v>-</v>
      </c>
      <c r="BH165" s="562" t="str">
        <f t="shared" si="185"/>
        <v>Afectat sau NU?</v>
      </c>
      <c r="BI165" s="55" t="str">
        <f t="shared" si="169"/>
        <v>-</v>
      </c>
      <c r="BJ165" s="572" t="str">
        <f t="shared" si="170"/>
        <v>-</v>
      </c>
      <c r="BK165" s="428" t="str">
        <f t="shared" si="171"/>
        <v>Afectat sau NU?</v>
      </c>
      <c r="BL165" s="55" t="str">
        <f t="shared" si="172"/>
        <v>-</v>
      </c>
      <c r="BM165" s="424" t="str">
        <f t="shared" si="173"/>
        <v>-</v>
      </c>
    </row>
    <row r="166" spans="1:65" ht="38.25" x14ac:dyDescent="0.25">
      <c r="A166" s="139">
        <f t="shared" si="174"/>
        <v>149</v>
      </c>
      <c r="B166" s="140" t="s">
        <v>93</v>
      </c>
      <c r="C166" s="140" t="s">
        <v>4</v>
      </c>
      <c r="D166" s="156" t="s">
        <v>492</v>
      </c>
      <c r="E166" s="155">
        <v>85582</v>
      </c>
      <c r="F166" s="155" t="s">
        <v>493</v>
      </c>
      <c r="G166" s="155" t="s">
        <v>494</v>
      </c>
      <c r="H166" s="155">
        <v>528595</v>
      </c>
      <c r="I166" s="155">
        <v>498017</v>
      </c>
      <c r="J166" s="155">
        <v>528595</v>
      </c>
      <c r="K166" s="155">
        <v>498017</v>
      </c>
      <c r="L166" s="155" t="s">
        <v>93</v>
      </c>
      <c r="M166" s="155" t="s">
        <v>93</v>
      </c>
      <c r="N166" s="155" t="s">
        <v>495</v>
      </c>
      <c r="O166" s="155" t="s">
        <v>496</v>
      </c>
      <c r="P166" s="155" t="s">
        <v>93</v>
      </c>
      <c r="Q166" s="155" t="s">
        <v>93</v>
      </c>
      <c r="R166" s="155" t="s">
        <v>93</v>
      </c>
      <c r="S166" s="155" t="s">
        <v>93</v>
      </c>
      <c r="T166" s="155" t="s">
        <v>85</v>
      </c>
      <c r="U166" s="155" t="s">
        <v>497</v>
      </c>
      <c r="V166" s="140" t="s">
        <v>781</v>
      </c>
      <c r="W166" s="155" t="s">
        <v>260</v>
      </c>
      <c r="X166" s="214"/>
      <c r="Y166" s="215"/>
      <c r="Z166" s="214"/>
      <c r="AA166" s="215"/>
      <c r="AB166" s="155" t="s">
        <v>100</v>
      </c>
      <c r="AC166" s="233"/>
      <c r="AD166" s="4"/>
      <c r="AE166" s="407"/>
      <c r="AF166" s="408"/>
      <c r="AG166" s="409"/>
      <c r="AH166" s="464"/>
      <c r="AI166" s="407"/>
      <c r="AJ166" s="408"/>
      <c r="AK166" s="409"/>
      <c r="AL166" s="480"/>
      <c r="AM166" s="498"/>
      <c r="AN166" s="531"/>
      <c r="AO166" s="519"/>
      <c r="AQ166" s="95" t="str">
        <f t="shared" si="175"/>
        <v/>
      </c>
      <c r="AR166" s="9" t="str">
        <f t="shared" si="176"/>
        <v/>
      </c>
      <c r="AS166" s="33" t="str">
        <f t="shared" si="177"/>
        <v/>
      </c>
      <c r="AT166" s="556" t="str">
        <f t="shared" si="178"/>
        <v/>
      </c>
      <c r="AU166" s="9" t="str">
        <f t="shared" si="179"/>
        <v/>
      </c>
      <c r="AV166" s="569" t="str">
        <f t="shared" si="180"/>
        <v/>
      </c>
      <c r="AW166" s="95" t="str">
        <f t="shared" si="181"/>
        <v/>
      </c>
      <c r="AX166" s="9" t="str">
        <f t="shared" si="182"/>
        <v/>
      </c>
      <c r="AY166" s="33" t="str">
        <f t="shared" si="183"/>
        <v/>
      </c>
      <c r="BE166" s="345" t="str">
        <f t="shared" si="184"/>
        <v>Afectat sau NU?</v>
      </c>
      <c r="BF166" s="47" t="str">
        <f t="shared" si="167"/>
        <v>-</v>
      </c>
      <c r="BG166" s="315" t="str">
        <f t="shared" si="168"/>
        <v>-</v>
      </c>
      <c r="BH166" s="566" t="str">
        <f t="shared" si="185"/>
        <v>Afectat sau NU?</v>
      </c>
      <c r="BI166" s="47" t="str">
        <f t="shared" si="169"/>
        <v>-</v>
      </c>
      <c r="BJ166" s="570" t="str">
        <f t="shared" si="170"/>
        <v>-</v>
      </c>
      <c r="BK166" s="345" t="str">
        <f t="shared" si="171"/>
        <v>Afectat sau NU?</v>
      </c>
      <c r="BL166" s="47" t="str">
        <f t="shared" si="172"/>
        <v>-</v>
      </c>
      <c r="BM166" s="315" t="str">
        <f t="shared" si="173"/>
        <v>-</v>
      </c>
    </row>
    <row r="167" spans="1:65" ht="38.25" x14ac:dyDescent="0.25">
      <c r="A167" s="149">
        <f t="shared" si="174"/>
        <v>150</v>
      </c>
      <c r="B167" s="153" t="s">
        <v>93</v>
      </c>
      <c r="C167" s="153" t="s">
        <v>4</v>
      </c>
      <c r="D167" s="160" t="s">
        <v>492</v>
      </c>
      <c r="E167" s="159">
        <v>85582</v>
      </c>
      <c r="F167" s="159" t="s">
        <v>493</v>
      </c>
      <c r="G167" s="159" t="s">
        <v>494</v>
      </c>
      <c r="H167" s="159">
        <v>528595</v>
      </c>
      <c r="I167" s="159">
        <v>498017</v>
      </c>
      <c r="J167" s="159">
        <v>528595</v>
      </c>
      <c r="K167" s="159">
        <v>498017</v>
      </c>
      <c r="L167" s="159" t="s">
        <v>93</v>
      </c>
      <c r="M167" s="159" t="s">
        <v>93</v>
      </c>
      <c r="N167" s="159" t="s">
        <v>498</v>
      </c>
      <c r="O167" s="159" t="s">
        <v>499</v>
      </c>
      <c r="P167" s="159" t="s">
        <v>93</v>
      </c>
      <c r="Q167" s="159" t="s">
        <v>93</v>
      </c>
      <c r="R167" s="159" t="s">
        <v>93</v>
      </c>
      <c r="S167" s="159" t="s">
        <v>93</v>
      </c>
      <c r="T167" s="159" t="s">
        <v>85</v>
      </c>
      <c r="U167" s="159" t="s">
        <v>497</v>
      </c>
      <c r="V167" s="153" t="s">
        <v>781</v>
      </c>
      <c r="W167" s="159" t="s">
        <v>260</v>
      </c>
      <c r="X167" s="212"/>
      <c r="Y167" s="213"/>
      <c r="Z167" s="212"/>
      <c r="AA167" s="213"/>
      <c r="AB167" s="159" t="s">
        <v>100</v>
      </c>
      <c r="AC167" s="234"/>
      <c r="AD167" s="446"/>
      <c r="AE167" s="410"/>
      <c r="AF167" s="243"/>
      <c r="AG167" s="242"/>
      <c r="AH167" s="465"/>
      <c r="AI167" s="410"/>
      <c r="AJ167" s="243"/>
      <c r="AK167" s="242"/>
      <c r="AL167" s="481"/>
      <c r="AM167" s="499"/>
      <c r="AN167" s="532"/>
      <c r="AO167" s="517"/>
      <c r="AQ167" s="316" t="str">
        <f t="shared" si="175"/>
        <v/>
      </c>
      <c r="AR167" s="44" t="str">
        <f t="shared" si="176"/>
        <v/>
      </c>
      <c r="AS167" s="317" t="str">
        <f t="shared" si="177"/>
        <v/>
      </c>
      <c r="AT167" s="560" t="str">
        <f t="shared" si="178"/>
        <v/>
      </c>
      <c r="AU167" s="44" t="str">
        <f t="shared" si="179"/>
        <v/>
      </c>
      <c r="AV167" s="571" t="str">
        <f t="shared" si="180"/>
        <v/>
      </c>
      <c r="AW167" s="316" t="str">
        <f t="shared" si="181"/>
        <v/>
      </c>
      <c r="AX167" s="44" t="str">
        <f t="shared" si="182"/>
        <v/>
      </c>
      <c r="AY167" s="317" t="str">
        <f t="shared" si="183"/>
        <v/>
      </c>
      <c r="BE167" s="400" t="str">
        <f t="shared" si="184"/>
        <v>Afectat sau NU?</v>
      </c>
      <c r="BF167" s="44" t="str">
        <f t="shared" si="167"/>
        <v>-</v>
      </c>
      <c r="BG167" s="317" t="str">
        <f t="shared" si="168"/>
        <v>-</v>
      </c>
      <c r="BH167" s="567" t="str">
        <f t="shared" si="185"/>
        <v>Afectat sau NU?</v>
      </c>
      <c r="BI167" s="44" t="str">
        <f t="shared" si="169"/>
        <v>-</v>
      </c>
      <c r="BJ167" s="571" t="str">
        <f t="shared" si="170"/>
        <v>-</v>
      </c>
      <c r="BK167" s="400" t="str">
        <f t="shared" si="171"/>
        <v>Afectat sau NU?</v>
      </c>
      <c r="BL167" s="44" t="str">
        <f t="shared" si="172"/>
        <v>-</v>
      </c>
      <c r="BM167" s="317" t="str">
        <f t="shared" si="173"/>
        <v>-</v>
      </c>
    </row>
    <row r="168" spans="1:65" ht="140.25" x14ac:dyDescent="0.25">
      <c r="A168" s="149">
        <f t="shared" si="174"/>
        <v>151</v>
      </c>
      <c r="B168" s="153" t="s">
        <v>93</v>
      </c>
      <c r="C168" s="153" t="s">
        <v>4</v>
      </c>
      <c r="D168" s="160" t="s">
        <v>492</v>
      </c>
      <c r="E168" s="159">
        <v>83525</v>
      </c>
      <c r="F168" s="159" t="s">
        <v>500</v>
      </c>
      <c r="G168" s="159" t="s">
        <v>494</v>
      </c>
      <c r="H168" s="159">
        <v>502769</v>
      </c>
      <c r="I168" s="159">
        <v>530742</v>
      </c>
      <c r="J168" s="159">
        <v>502769</v>
      </c>
      <c r="K168" s="159">
        <v>530742</v>
      </c>
      <c r="L168" s="159" t="s">
        <v>93</v>
      </c>
      <c r="M168" s="159" t="s">
        <v>93</v>
      </c>
      <c r="N168" s="159" t="s">
        <v>501</v>
      </c>
      <c r="O168" s="159" t="s">
        <v>500</v>
      </c>
      <c r="P168" s="159" t="s">
        <v>93</v>
      </c>
      <c r="Q168" s="159" t="s">
        <v>93</v>
      </c>
      <c r="R168" s="159" t="s">
        <v>93</v>
      </c>
      <c r="S168" s="159" t="s">
        <v>93</v>
      </c>
      <c r="T168" s="159" t="s">
        <v>85</v>
      </c>
      <c r="U168" s="159" t="s">
        <v>1149</v>
      </c>
      <c r="V168" s="153" t="s">
        <v>86</v>
      </c>
      <c r="W168" s="159" t="s">
        <v>260</v>
      </c>
      <c r="X168" s="212"/>
      <c r="Y168" s="213"/>
      <c r="Z168" s="212"/>
      <c r="AA168" s="213"/>
      <c r="AB168" s="159" t="s">
        <v>100</v>
      </c>
      <c r="AC168" s="234"/>
      <c r="AD168" s="446"/>
      <c r="AE168" s="410"/>
      <c r="AF168" s="243"/>
      <c r="AG168" s="242"/>
      <c r="AH168" s="465"/>
      <c r="AI168" s="410"/>
      <c r="AJ168" s="243"/>
      <c r="AK168" s="242"/>
      <c r="AL168" s="481"/>
      <c r="AM168" s="499"/>
      <c r="AN168" s="532"/>
      <c r="AO168" s="517"/>
      <c r="AQ168" s="316" t="str">
        <f t="shared" si="175"/>
        <v/>
      </c>
      <c r="AR168" s="44" t="str">
        <f t="shared" si="176"/>
        <v/>
      </c>
      <c r="AS168" s="317" t="str">
        <f t="shared" si="177"/>
        <v/>
      </c>
      <c r="AT168" s="560" t="str">
        <f t="shared" si="178"/>
        <v/>
      </c>
      <c r="AU168" s="44" t="str">
        <f t="shared" si="179"/>
        <v/>
      </c>
      <c r="AV168" s="571" t="str">
        <f t="shared" si="180"/>
        <v/>
      </c>
      <c r="AW168" s="316" t="str">
        <f t="shared" si="181"/>
        <v/>
      </c>
      <c r="AX168" s="44" t="str">
        <f t="shared" si="182"/>
        <v/>
      </c>
      <c r="AY168" s="317" t="str">
        <f t="shared" si="183"/>
        <v/>
      </c>
      <c r="BE168" s="400" t="str">
        <f t="shared" si="184"/>
        <v>Afectat sau NU?</v>
      </c>
      <c r="BF168" s="44" t="str">
        <f t="shared" si="167"/>
        <v>-</v>
      </c>
      <c r="BG168" s="317" t="str">
        <f t="shared" si="168"/>
        <v>-</v>
      </c>
      <c r="BH168" s="567" t="str">
        <f t="shared" si="185"/>
        <v>Afectat sau NU?</v>
      </c>
      <c r="BI168" s="44" t="str">
        <f t="shared" si="169"/>
        <v>-</v>
      </c>
      <c r="BJ168" s="571" t="str">
        <f t="shared" si="170"/>
        <v>-</v>
      </c>
      <c r="BK168" s="400" t="str">
        <f t="shared" si="171"/>
        <v>Afectat sau NU?</v>
      </c>
      <c r="BL168" s="44" t="str">
        <f t="shared" si="172"/>
        <v>-</v>
      </c>
      <c r="BM168" s="317" t="str">
        <f t="shared" si="173"/>
        <v>-</v>
      </c>
    </row>
    <row r="169" spans="1:65" ht="38.25" x14ac:dyDescent="0.25">
      <c r="A169" s="149">
        <f t="shared" si="174"/>
        <v>152</v>
      </c>
      <c r="B169" s="153" t="s">
        <v>93</v>
      </c>
      <c r="C169" s="153" t="s">
        <v>4</v>
      </c>
      <c r="D169" s="160" t="s">
        <v>492</v>
      </c>
      <c r="E169" s="159">
        <v>85127</v>
      </c>
      <c r="F169" s="159" t="s">
        <v>502</v>
      </c>
      <c r="G169" s="159" t="s">
        <v>494</v>
      </c>
      <c r="H169" s="159">
        <v>508388</v>
      </c>
      <c r="I169" s="159">
        <v>530078</v>
      </c>
      <c r="J169" s="159">
        <v>508388</v>
      </c>
      <c r="K169" s="159">
        <v>530078</v>
      </c>
      <c r="L169" s="159" t="s">
        <v>93</v>
      </c>
      <c r="M169" s="159" t="s">
        <v>93</v>
      </c>
      <c r="N169" s="159" t="s">
        <v>503</v>
      </c>
      <c r="O169" s="159" t="s">
        <v>502</v>
      </c>
      <c r="P169" s="159" t="s">
        <v>93</v>
      </c>
      <c r="Q169" s="159" t="s">
        <v>93</v>
      </c>
      <c r="R169" s="159" t="s">
        <v>93</v>
      </c>
      <c r="S169" s="159" t="s">
        <v>93</v>
      </c>
      <c r="T169" s="159" t="s">
        <v>85</v>
      </c>
      <c r="U169" s="159" t="s">
        <v>497</v>
      </c>
      <c r="V169" s="153" t="s">
        <v>781</v>
      </c>
      <c r="W169" s="159" t="s">
        <v>260</v>
      </c>
      <c r="X169" s="212"/>
      <c r="Y169" s="213"/>
      <c r="Z169" s="212"/>
      <c r="AA169" s="213"/>
      <c r="AB169" s="159" t="s">
        <v>100</v>
      </c>
      <c r="AC169" s="234"/>
      <c r="AD169" s="446"/>
      <c r="AE169" s="410"/>
      <c r="AF169" s="243"/>
      <c r="AG169" s="242"/>
      <c r="AH169" s="465"/>
      <c r="AI169" s="410"/>
      <c r="AJ169" s="243"/>
      <c r="AK169" s="242"/>
      <c r="AL169" s="481"/>
      <c r="AM169" s="499"/>
      <c r="AN169" s="532"/>
      <c r="AO169" s="517"/>
      <c r="AQ169" s="316" t="str">
        <f t="shared" si="175"/>
        <v/>
      </c>
      <c r="AR169" s="44" t="str">
        <f t="shared" si="176"/>
        <v/>
      </c>
      <c r="AS169" s="317" t="str">
        <f t="shared" si="177"/>
        <v/>
      </c>
      <c r="AT169" s="560" t="str">
        <f t="shared" si="178"/>
        <v/>
      </c>
      <c r="AU169" s="44" t="str">
        <f t="shared" si="179"/>
        <v/>
      </c>
      <c r="AV169" s="571" t="str">
        <f t="shared" si="180"/>
        <v/>
      </c>
      <c r="AW169" s="316" t="str">
        <f t="shared" si="181"/>
        <v/>
      </c>
      <c r="AX169" s="44" t="str">
        <f t="shared" si="182"/>
        <v/>
      </c>
      <c r="AY169" s="317" t="str">
        <f t="shared" si="183"/>
        <v/>
      </c>
      <c r="BE169" s="400" t="str">
        <f t="shared" si="184"/>
        <v>Afectat sau NU?</v>
      </c>
      <c r="BF169" s="44" t="str">
        <f t="shared" si="167"/>
        <v>-</v>
      </c>
      <c r="BG169" s="317" t="str">
        <f t="shared" si="168"/>
        <v>-</v>
      </c>
      <c r="BH169" s="567" t="str">
        <f t="shared" si="185"/>
        <v>Afectat sau NU?</v>
      </c>
      <c r="BI169" s="44" t="str">
        <f t="shared" si="169"/>
        <v>-</v>
      </c>
      <c r="BJ169" s="571" t="str">
        <f t="shared" si="170"/>
        <v>-</v>
      </c>
      <c r="BK169" s="400" t="str">
        <f t="shared" si="171"/>
        <v>Afectat sau NU?</v>
      </c>
      <c r="BL169" s="44" t="str">
        <f t="shared" si="172"/>
        <v>-</v>
      </c>
      <c r="BM169" s="317" t="str">
        <f t="shared" si="173"/>
        <v>-</v>
      </c>
    </row>
    <row r="170" spans="1:65" ht="38.25" x14ac:dyDescent="0.25">
      <c r="A170" s="149">
        <f t="shared" si="174"/>
        <v>153</v>
      </c>
      <c r="B170" s="153" t="s">
        <v>93</v>
      </c>
      <c r="C170" s="153" t="s">
        <v>4</v>
      </c>
      <c r="D170" s="160" t="s">
        <v>492</v>
      </c>
      <c r="E170" s="159">
        <v>85127</v>
      </c>
      <c r="F170" s="159" t="s">
        <v>504</v>
      </c>
      <c r="G170" s="159" t="s">
        <v>494</v>
      </c>
      <c r="H170" s="159">
        <v>510975</v>
      </c>
      <c r="I170" s="159">
        <v>529795</v>
      </c>
      <c r="J170" s="159">
        <v>510975</v>
      </c>
      <c r="K170" s="159">
        <v>529795</v>
      </c>
      <c r="L170" s="159" t="s">
        <v>93</v>
      </c>
      <c r="M170" s="159" t="s">
        <v>93</v>
      </c>
      <c r="N170" s="159" t="s">
        <v>505</v>
      </c>
      <c r="O170" s="159" t="s">
        <v>504</v>
      </c>
      <c r="P170" s="159" t="s">
        <v>93</v>
      </c>
      <c r="Q170" s="159" t="s">
        <v>93</v>
      </c>
      <c r="R170" s="159" t="s">
        <v>93</v>
      </c>
      <c r="S170" s="159" t="s">
        <v>93</v>
      </c>
      <c r="T170" s="159" t="s">
        <v>85</v>
      </c>
      <c r="U170" s="159" t="s">
        <v>497</v>
      </c>
      <c r="V170" s="153" t="s">
        <v>781</v>
      </c>
      <c r="W170" s="159" t="s">
        <v>260</v>
      </c>
      <c r="X170" s="212"/>
      <c r="Y170" s="213"/>
      <c r="Z170" s="212"/>
      <c r="AA170" s="213"/>
      <c r="AB170" s="159" t="s">
        <v>100</v>
      </c>
      <c r="AC170" s="234"/>
      <c r="AD170" s="446"/>
      <c r="AE170" s="410"/>
      <c r="AF170" s="243"/>
      <c r="AG170" s="242"/>
      <c r="AH170" s="465"/>
      <c r="AI170" s="410"/>
      <c r="AJ170" s="243"/>
      <c r="AK170" s="242"/>
      <c r="AL170" s="481"/>
      <c r="AM170" s="499"/>
      <c r="AN170" s="532"/>
      <c r="AO170" s="517"/>
      <c r="AQ170" s="316" t="str">
        <f t="shared" si="175"/>
        <v/>
      </c>
      <c r="AR170" s="44" t="str">
        <f t="shared" si="176"/>
        <v/>
      </c>
      <c r="AS170" s="317" t="str">
        <f t="shared" si="177"/>
        <v/>
      </c>
      <c r="AT170" s="560" t="str">
        <f t="shared" si="178"/>
        <v/>
      </c>
      <c r="AU170" s="44" t="str">
        <f t="shared" si="179"/>
        <v/>
      </c>
      <c r="AV170" s="571" t="str">
        <f t="shared" si="180"/>
        <v/>
      </c>
      <c r="AW170" s="316" t="str">
        <f t="shared" si="181"/>
        <v/>
      </c>
      <c r="AX170" s="44" t="str">
        <f t="shared" si="182"/>
        <v/>
      </c>
      <c r="AY170" s="317" t="str">
        <f t="shared" si="183"/>
        <v/>
      </c>
      <c r="BE170" s="400" t="str">
        <f t="shared" si="184"/>
        <v>Afectat sau NU?</v>
      </c>
      <c r="BF170" s="44" t="str">
        <f t="shared" si="167"/>
        <v>-</v>
      </c>
      <c r="BG170" s="317" t="str">
        <f t="shared" si="168"/>
        <v>-</v>
      </c>
      <c r="BH170" s="567" t="str">
        <f t="shared" si="185"/>
        <v>Afectat sau NU?</v>
      </c>
      <c r="BI170" s="44" t="str">
        <f t="shared" si="169"/>
        <v>-</v>
      </c>
      <c r="BJ170" s="571" t="str">
        <f t="shared" si="170"/>
        <v>-</v>
      </c>
      <c r="BK170" s="400" t="str">
        <f t="shared" si="171"/>
        <v>Afectat sau NU?</v>
      </c>
      <c r="BL170" s="44" t="str">
        <f t="shared" si="172"/>
        <v>-</v>
      </c>
      <c r="BM170" s="317" t="str">
        <f t="shared" si="173"/>
        <v>-</v>
      </c>
    </row>
    <row r="171" spans="1:65" ht="141" thickBot="1" x14ac:dyDescent="0.3">
      <c r="A171" s="165">
        <f t="shared" si="174"/>
        <v>154</v>
      </c>
      <c r="B171" s="113" t="s">
        <v>93</v>
      </c>
      <c r="C171" s="113" t="s">
        <v>4</v>
      </c>
      <c r="D171" s="167" t="s">
        <v>492</v>
      </c>
      <c r="E171" s="166">
        <v>85127</v>
      </c>
      <c r="F171" s="166" t="s">
        <v>506</v>
      </c>
      <c r="G171" s="166" t="s">
        <v>494</v>
      </c>
      <c r="H171" s="166">
        <v>514498</v>
      </c>
      <c r="I171" s="166">
        <v>528363</v>
      </c>
      <c r="J171" s="166">
        <v>514498</v>
      </c>
      <c r="K171" s="166">
        <v>528363</v>
      </c>
      <c r="L171" s="166" t="s">
        <v>93</v>
      </c>
      <c r="M171" s="166" t="s">
        <v>93</v>
      </c>
      <c r="N171" s="166" t="s">
        <v>507</v>
      </c>
      <c r="O171" s="166" t="s">
        <v>506</v>
      </c>
      <c r="P171" s="166" t="s">
        <v>93</v>
      </c>
      <c r="Q171" s="166" t="s">
        <v>93</v>
      </c>
      <c r="R171" s="166" t="s">
        <v>93</v>
      </c>
      <c r="S171" s="166" t="s">
        <v>93</v>
      </c>
      <c r="T171" s="166" t="s">
        <v>85</v>
      </c>
      <c r="U171" s="166" t="s">
        <v>1149</v>
      </c>
      <c r="V171" s="113" t="s">
        <v>86</v>
      </c>
      <c r="W171" s="166" t="s">
        <v>260</v>
      </c>
      <c r="X171" s="216"/>
      <c r="Y171" s="217"/>
      <c r="Z171" s="216"/>
      <c r="AA171" s="217"/>
      <c r="AB171" s="166" t="s">
        <v>100</v>
      </c>
      <c r="AC171" s="235"/>
      <c r="AD171" s="447"/>
      <c r="AE171" s="411"/>
      <c r="AF171" s="412"/>
      <c r="AG171" s="413"/>
      <c r="AH171" s="466"/>
      <c r="AI171" s="411"/>
      <c r="AJ171" s="412"/>
      <c r="AK171" s="413"/>
      <c r="AL171" s="482"/>
      <c r="AM171" s="500"/>
      <c r="AN171" s="533"/>
      <c r="AO171" s="518"/>
      <c r="AQ171" s="425" t="str">
        <f t="shared" si="175"/>
        <v/>
      </c>
      <c r="AR171" s="18" t="str">
        <f t="shared" si="176"/>
        <v/>
      </c>
      <c r="AS171" s="20" t="str">
        <f t="shared" si="177"/>
        <v/>
      </c>
      <c r="AT171" s="558" t="str">
        <f t="shared" si="178"/>
        <v/>
      </c>
      <c r="AU171" s="18" t="str">
        <f t="shared" si="179"/>
        <v/>
      </c>
      <c r="AV171" s="19" t="str">
        <f t="shared" si="180"/>
        <v/>
      </c>
      <c r="AW171" s="425" t="str">
        <f t="shared" si="181"/>
        <v/>
      </c>
      <c r="AX171" s="18" t="str">
        <f t="shared" si="182"/>
        <v/>
      </c>
      <c r="AY171" s="20" t="str">
        <f t="shared" si="183"/>
        <v/>
      </c>
      <c r="BE171" s="428" t="str">
        <f t="shared" si="184"/>
        <v>Afectat sau NU?</v>
      </c>
      <c r="BF171" s="55" t="str">
        <f t="shared" si="167"/>
        <v>-</v>
      </c>
      <c r="BG171" s="424" t="str">
        <f t="shared" si="168"/>
        <v>-</v>
      </c>
      <c r="BH171" s="562" t="str">
        <f t="shared" si="185"/>
        <v>Afectat sau NU?</v>
      </c>
      <c r="BI171" s="55" t="str">
        <f t="shared" si="169"/>
        <v>-</v>
      </c>
      <c r="BJ171" s="572" t="str">
        <f t="shared" si="170"/>
        <v>-</v>
      </c>
      <c r="BK171" s="428" t="str">
        <f t="shared" si="171"/>
        <v>Afectat sau NU?</v>
      </c>
      <c r="BL171" s="55" t="str">
        <f t="shared" si="172"/>
        <v>-</v>
      </c>
      <c r="BM171" s="424" t="str">
        <f t="shared" si="173"/>
        <v>-</v>
      </c>
    </row>
    <row r="172" spans="1:65" ht="140.25" x14ac:dyDescent="0.25">
      <c r="A172" s="139">
        <f t="shared" si="174"/>
        <v>155</v>
      </c>
      <c r="B172" s="140" t="s">
        <v>93</v>
      </c>
      <c r="C172" s="140" t="s">
        <v>4</v>
      </c>
      <c r="D172" s="156" t="s">
        <v>508</v>
      </c>
      <c r="E172" s="285">
        <v>174922</v>
      </c>
      <c r="F172" s="285" t="s">
        <v>350</v>
      </c>
      <c r="G172" s="285" t="s">
        <v>351</v>
      </c>
      <c r="H172" s="287">
        <v>671646.37</v>
      </c>
      <c r="I172" s="287">
        <v>489878.34</v>
      </c>
      <c r="J172" s="287">
        <v>671646.37</v>
      </c>
      <c r="K172" s="287">
        <v>489878.34</v>
      </c>
      <c r="L172" s="285" t="s">
        <v>93</v>
      </c>
      <c r="M172" s="285" t="s">
        <v>93</v>
      </c>
      <c r="N172" s="285" t="s">
        <v>352</v>
      </c>
      <c r="O172" s="285" t="s">
        <v>350</v>
      </c>
      <c r="P172" s="285" t="s">
        <v>93</v>
      </c>
      <c r="Q172" s="285" t="s">
        <v>93</v>
      </c>
      <c r="R172" s="285" t="s">
        <v>93</v>
      </c>
      <c r="S172" s="285" t="s">
        <v>93</v>
      </c>
      <c r="T172" s="285" t="s">
        <v>85</v>
      </c>
      <c r="U172" s="285" t="s">
        <v>893</v>
      </c>
      <c r="V172" s="285" t="s">
        <v>106</v>
      </c>
      <c r="W172" s="285" t="s">
        <v>420</v>
      </c>
      <c r="X172" s="214"/>
      <c r="Y172" s="215"/>
      <c r="Z172" s="214"/>
      <c r="AA172" s="215"/>
      <c r="AB172" s="285" t="s">
        <v>183</v>
      </c>
      <c r="AC172" s="233"/>
      <c r="AD172" s="124" t="s">
        <v>950</v>
      </c>
      <c r="AE172" s="407"/>
      <c r="AF172" s="408"/>
      <c r="AG172" s="409"/>
      <c r="AH172" s="464"/>
      <c r="AI172" s="407"/>
      <c r="AJ172" s="408"/>
      <c r="AK172" s="409"/>
      <c r="AL172" s="480"/>
      <c r="AM172" s="498"/>
      <c r="AN172" s="531"/>
      <c r="AO172" s="519"/>
      <c r="AQ172" s="95" t="str">
        <f t="shared" si="175"/>
        <v/>
      </c>
      <c r="AR172" s="9" t="str">
        <f t="shared" si="176"/>
        <v/>
      </c>
      <c r="AS172" s="33" t="str">
        <f t="shared" si="177"/>
        <v/>
      </c>
      <c r="AT172" s="556" t="str">
        <f t="shared" si="178"/>
        <v/>
      </c>
      <c r="AU172" s="9" t="str">
        <f t="shared" si="179"/>
        <v/>
      </c>
      <c r="AV172" s="569" t="str">
        <f t="shared" si="180"/>
        <v/>
      </c>
      <c r="AW172" s="95" t="str">
        <f t="shared" si="181"/>
        <v/>
      </c>
      <c r="AX172" s="9" t="str">
        <f t="shared" si="182"/>
        <v/>
      </c>
      <c r="AY172" s="33" t="str">
        <f t="shared" si="183"/>
        <v/>
      </c>
      <c r="BE172" s="345" t="str">
        <f t="shared" si="184"/>
        <v>Afectat sau NU?</v>
      </c>
      <c r="BF172" s="47" t="str">
        <f t="shared" si="167"/>
        <v>-</v>
      </c>
      <c r="BG172" s="315" t="str">
        <f t="shared" si="168"/>
        <v>-</v>
      </c>
      <c r="BH172" s="566" t="str">
        <f t="shared" si="185"/>
        <v>Afectat sau NU?</v>
      </c>
      <c r="BI172" s="47" t="str">
        <f t="shared" si="169"/>
        <v>-</v>
      </c>
      <c r="BJ172" s="570" t="str">
        <f t="shared" si="170"/>
        <v>-</v>
      </c>
      <c r="BK172" s="345" t="str">
        <f t="shared" si="171"/>
        <v>Afectat sau NU?</v>
      </c>
      <c r="BL172" s="47" t="str">
        <f t="shared" si="172"/>
        <v>-</v>
      </c>
      <c r="BM172" s="315" t="str">
        <f t="shared" si="173"/>
        <v>-</v>
      </c>
    </row>
    <row r="173" spans="1:65" ht="140.25" x14ac:dyDescent="0.25">
      <c r="A173" s="149">
        <f t="shared" si="174"/>
        <v>156</v>
      </c>
      <c r="B173" s="153" t="s">
        <v>93</v>
      </c>
      <c r="C173" s="153" t="s">
        <v>4</v>
      </c>
      <c r="D173" s="160" t="s">
        <v>508</v>
      </c>
      <c r="E173" s="289">
        <v>176212</v>
      </c>
      <c r="F173" s="289" t="s">
        <v>509</v>
      </c>
      <c r="G173" s="289" t="s">
        <v>351</v>
      </c>
      <c r="H173" s="290">
        <v>677156.45</v>
      </c>
      <c r="I173" s="290">
        <v>485571.49</v>
      </c>
      <c r="J173" s="290">
        <v>677156.45</v>
      </c>
      <c r="K173" s="290">
        <v>485571.49</v>
      </c>
      <c r="L173" s="289" t="s">
        <v>93</v>
      </c>
      <c r="M173" s="289" t="s">
        <v>93</v>
      </c>
      <c r="N173" s="289" t="s">
        <v>510</v>
      </c>
      <c r="O173" s="289" t="s">
        <v>511</v>
      </c>
      <c r="P173" s="289" t="s">
        <v>93</v>
      </c>
      <c r="Q173" s="289" t="s">
        <v>93</v>
      </c>
      <c r="R173" s="289" t="s">
        <v>93</v>
      </c>
      <c r="S173" s="289" t="s">
        <v>93</v>
      </c>
      <c r="T173" s="289" t="s">
        <v>85</v>
      </c>
      <c r="U173" s="289" t="s">
        <v>893</v>
      </c>
      <c r="V173" s="289" t="s">
        <v>106</v>
      </c>
      <c r="W173" s="289" t="s">
        <v>420</v>
      </c>
      <c r="X173" s="212"/>
      <c r="Y173" s="213"/>
      <c r="Z173" s="212"/>
      <c r="AA173" s="213"/>
      <c r="AB173" s="289" t="s">
        <v>183</v>
      </c>
      <c r="AC173" s="234"/>
      <c r="AD173" s="125" t="s">
        <v>950</v>
      </c>
      <c r="AE173" s="410"/>
      <c r="AF173" s="243"/>
      <c r="AG173" s="242"/>
      <c r="AH173" s="465"/>
      <c r="AI173" s="410"/>
      <c r="AJ173" s="243"/>
      <c r="AK173" s="242"/>
      <c r="AL173" s="481"/>
      <c r="AM173" s="499"/>
      <c r="AN173" s="532"/>
      <c r="AO173" s="517"/>
      <c r="AQ173" s="316" t="str">
        <f t="shared" si="175"/>
        <v/>
      </c>
      <c r="AR173" s="44" t="str">
        <f t="shared" si="176"/>
        <v/>
      </c>
      <c r="AS173" s="317" t="str">
        <f t="shared" si="177"/>
        <v/>
      </c>
      <c r="AT173" s="560" t="str">
        <f t="shared" si="178"/>
        <v/>
      </c>
      <c r="AU173" s="44" t="str">
        <f t="shared" si="179"/>
        <v/>
      </c>
      <c r="AV173" s="571" t="str">
        <f t="shared" si="180"/>
        <v/>
      </c>
      <c r="AW173" s="316" t="str">
        <f t="shared" si="181"/>
        <v/>
      </c>
      <c r="AX173" s="44" t="str">
        <f t="shared" si="182"/>
        <v/>
      </c>
      <c r="AY173" s="317" t="str">
        <f t="shared" si="183"/>
        <v/>
      </c>
      <c r="BE173" s="400" t="str">
        <f t="shared" si="184"/>
        <v>Afectat sau NU?</v>
      </c>
      <c r="BF173" s="44" t="str">
        <f t="shared" si="167"/>
        <v>-</v>
      </c>
      <c r="BG173" s="317" t="str">
        <f t="shared" si="168"/>
        <v>-</v>
      </c>
      <c r="BH173" s="567" t="str">
        <f t="shared" si="185"/>
        <v>Afectat sau NU?</v>
      </c>
      <c r="BI173" s="44" t="str">
        <f t="shared" si="169"/>
        <v>-</v>
      </c>
      <c r="BJ173" s="571" t="str">
        <f t="shared" si="170"/>
        <v>-</v>
      </c>
      <c r="BK173" s="400" t="str">
        <f t="shared" si="171"/>
        <v>Afectat sau NU?</v>
      </c>
      <c r="BL173" s="44" t="str">
        <f t="shared" si="172"/>
        <v>-</v>
      </c>
      <c r="BM173" s="317" t="str">
        <f t="shared" si="173"/>
        <v>-</v>
      </c>
    </row>
    <row r="174" spans="1:65" ht="76.5" x14ac:dyDescent="0.25">
      <c r="A174" s="149">
        <f t="shared" si="174"/>
        <v>157</v>
      </c>
      <c r="B174" s="153" t="s">
        <v>93</v>
      </c>
      <c r="C174" s="153" t="s">
        <v>4</v>
      </c>
      <c r="D174" s="160" t="s">
        <v>508</v>
      </c>
      <c r="E174" s="289">
        <v>176212</v>
      </c>
      <c r="F174" s="289" t="s">
        <v>509</v>
      </c>
      <c r="G174" s="289" t="s">
        <v>351</v>
      </c>
      <c r="H174" s="290">
        <v>677156.45</v>
      </c>
      <c r="I174" s="290">
        <v>485571.49</v>
      </c>
      <c r="J174" s="290">
        <v>677156.45</v>
      </c>
      <c r="K174" s="290">
        <v>485571.49</v>
      </c>
      <c r="L174" s="289" t="s">
        <v>93</v>
      </c>
      <c r="M174" s="289" t="s">
        <v>93</v>
      </c>
      <c r="N174" s="289" t="s">
        <v>512</v>
      </c>
      <c r="O174" s="289" t="s">
        <v>513</v>
      </c>
      <c r="P174" s="289" t="s">
        <v>93</v>
      </c>
      <c r="Q174" s="289" t="s">
        <v>93</v>
      </c>
      <c r="R174" s="289" t="s">
        <v>93</v>
      </c>
      <c r="S174" s="289" t="s">
        <v>93</v>
      </c>
      <c r="T174" s="289" t="s">
        <v>174</v>
      </c>
      <c r="U174" s="289" t="s">
        <v>514</v>
      </c>
      <c r="V174" s="289" t="s">
        <v>515</v>
      </c>
      <c r="W174" s="289" t="s">
        <v>420</v>
      </c>
      <c r="X174" s="212"/>
      <c r="Y174" s="213"/>
      <c r="Z174" s="212"/>
      <c r="AA174" s="213"/>
      <c r="AB174" s="289" t="s">
        <v>183</v>
      </c>
      <c r="AC174" s="234"/>
      <c r="AD174" s="125" t="s">
        <v>950</v>
      </c>
      <c r="AE174" s="410"/>
      <c r="AF174" s="243"/>
      <c r="AG174" s="242"/>
      <c r="AH174" s="465"/>
      <c r="AI174" s="410"/>
      <c r="AJ174" s="243"/>
      <c r="AK174" s="242"/>
      <c r="AL174" s="481"/>
      <c r="AM174" s="499"/>
      <c r="AN174" s="532"/>
      <c r="AO174" s="517"/>
      <c r="AQ174" s="425" t="str">
        <f t="shared" si="175"/>
        <v/>
      </c>
      <c r="AR174" s="18" t="str">
        <f t="shared" si="176"/>
        <v/>
      </c>
      <c r="AS174" s="20" t="str">
        <f t="shared" si="177"/>
        <v/>
      </c>
      <c r="AT174" s="558" t="str">
        <f t="shared" si="178"/>
        <v/>
      </c>
      <c r="AU174" s="18" t="str">
        <f t="shared" si="179"/>
        <v/>
      </c>
      <c r="AV174" s="19" t="str">
        <f t="shared" si="180"/>
        <v/>
      </c>
      <c r="AW174" s="425" t="str">
        <f t="shared" si="181"/>
        <v/>
      </c>
      <c r="AX174" s="18" t="str">
        <f t="shared" si="182"/>
        <v/>
      </c>
      <c r="AY174" s="20" t="str">
        <f t="shared" si="183"/>
        <v/>
      </c>
      <c r="BE174" s="400" t="str">
        <f t="shared" si="184"/>
        <v>Afectat sau NU?</v>
      </c>
      <c r="BF174" s="44" t="str">
        <f t="shared" si="167"/>
        <v>-</v>
      </c>
      <c r="BG174" s="317" t="str">
        <f t="shared" si="168"/>
        <v>-</v>
      </c>
      <c r="BH174" s="567" t="str">
        <f t="shared" si="185"/>
        <v>Afectat sau NU?</v>
      </c>
      <c r="BI174" s="44" t="str">
        <f t="shared" si="169"/>
        <v>-</v>
      </c>
      <c r="BJ174" s="571" t="str">
        <f t="shared" si="170"/>
        <v>-</v>
      </c>
      <c r="BK174" s="400" t="str">
        <f t="shared" si="171"/>
        <v>Afectat sau NU?</v>
      </c>
      <c r="BL174" s="44" t="str">
        <f t="shared" si="172"/>
        <v>-</v>
      </c>
      <c r="BM174" s="317" t="str">
        <f t="shared" si="173"/>
        <v>-</v>
      </c>
    </row>
    <row r="175" spans="1:65" ht="140.25" x14ac:dyDescent="0.25">
      <c r="A175" s="149">
        <f t="shared" si="174"/>
        <v>158</v>
      </c>
      <c r="B175" s="153" t="s">
        <v>93</v>
      </c>
      <c r="C175" s="153" t="s">
        <v>4</v>
      </c>
      <c r="D175" s="160" t="s">
        <v>508</v>
      </c>
      <c r="E175" s="289">
        <v>174744</v>
      </c>
      <c r="F175" s="289" t="s">
        <v>516</v>
      </c>
      <c r="G175" s="289" t="s">
        <v>351</v>
      </c>
      <c r="H175" s="290">
        <v>668732.43000000005</v>
      </c>
      <c r="I175" s="290">
        <v>471274.5</v>
      </c>
      <c r="J175" s="290">
        <v>668732.43000000005</v>
      </c>
      <c r="K175" s="290">
        <v>471274.5</v>
      </c>
      <c r="L175" s="289" t="s">
        <v>93</v>
      </c>
      <c r="M175" s="289" t="s">
        <v>93</v>
      </c>
      <c r="N175" s="289" t="s">
        <v>517</v>
      </c>
      <c r="O175" s="289" t="s">
        <v>516</v>
      </c>
      <c r="P175" s="289" t="s">
        <v>93</v>
      </c>
      <c r="Q175" s="289" t="s">
        <v>93</v>
      </c>
      <c r="R175" s="289" t="s">
        <v>93</v>
      </c>
      <c r="S175" s="289" t="s">
        <v>93</v>
      </c>
      <c r="T175" s="289" t="s">
        <v>85</v>
      </c>
      <c r="U175" s="289" t="s">
        <v>893</v>
      </c>
      <c r="V175" s="289" t="s">
        <v>106</v>
      </c>
      <c r="W175" s="289" t="s">
        <v>420</v>
      </c>
      <c r="X175" s="212"/>
      <c r="Y175" s="213"/>
      <c r="Z175" s="212"/>
      <c r="AA175" s="213"/>
      <c r="AB175" s="289" t="s">
        <v>183</v>
      </c>
      <c r="AC175" s="234"/>
      <c r="AD175" s="125" t="s">
        <v>950</v>
      </c>
      <c r="AE175" s="410"/>
      <c r="AF175" s="243"/>
      <c r="AG175" s="242"/>
      <c r="AH175" s="465"/>
      <c r="AI175" s="410"/>
      <c r="AJ175" s="243"/>
      <c r="AK175" s="242"/>
      <c r="AL175" s="481"/>
      <c r="AM175" s="499"/>
      <c r="AN175" s="532"/>
      <c r="AO175" s="517"/>
      <c r="AQ175" s="316" t="str">
        <f t="shared" si="175"/>
        <v/>
      </c>
      <c r="AR175" s="44" t="str">
        <f t="shared" si="176"/>
        <v/>
      </c>
      <c r="AS175" s="317" t="str">
        <f t="shared" si="177"/>
        <v/>
      </c>
      <c r="AT175" s="560" t="str">
        <f t="shared" si="178"/>
        <v/>
      </c>
      <c r="AU175" s="44" t="str">
        <f t="shared" si="179"/>
        <v/>
      </c>
      <c r="AV175" s="571" t="str">
        <f t="shared" si="180"/>
        <v/>
      </c>
      <c r="AW175" s="316" t="str">
        <f t="shared" si="181"/>
        <v/>
      </c>
      <c r="AX175" s="44" t="str">
        <f t="shared" si="182"/>
        <v/>
      </c>
      <c r="AY175" s="317" t="str">
        <f t="shared" si="183"/>
        <v/>
      </c>
      <c r="BE175" s="400" t="str">
        <f t="shared" si="184"/>
        <v>Afectat sau NU?</v>
      </c>
      <c r="BF175" s="44" t="str">
        <f t="shared" si="167"/>
        <v>-</v>
      </c>
      <c r="BG175" s="317" t="str">
        <f t="shared" si="168"/>
        <v>-</v>
      </c>
      <c r="BH175" s="567" t="str">
        <f t="shared" si="185"/>
        <v>Afectat sau NU?</v>
      </c>
      <c r="BI175" s="44" t="str">
        <f t="shared" si="169"/>
        <v>-</v>
      </c>
      <c r="BJ175" s="571" t="str">
        <f t="shared" si="170"/>
        <v>-</v>
      </c>
      <c r="BK175" s="400" t="str">
        <f t="shared" si="171"/>
        <v>Afectat sau NU?</v>
      </c>
      <c r="BL175" s="44" t="str">
        <f t="shared" si="172"/>
        <v>-</v>
      </c>
      <c r="BM175" s="317" t="str">
        <f t="shared" si="173"/>
        <v>-</v>
      </c>
    </row>
    <row r="176" spans="1:65" ht="76.5" x14ac:dyDescent="0.25">
      <c r="A176" s="149">
        <f t="shared" si="174"/>
        <v>159</v>
      </c>
      <c r="B176" s="153" t="s">
        <v>93</v>
      </c>
      <c r="C176" s="153" t="s">
        <v>4</v>
      </c>
      <c r="D176" s="160" t="s">
        <v>508</v>
      </c>
      <c r="E176" s="289">
        <v>174744</v>
      </c>
      <c r="F176" s="289" t="s">
        <v>516</v>
      </c>
      <c r="G176" s="289" t="s">
        <v>351</v>
      </c>
      <c r="H176" s="290">
        <v>668726.06999999995</v>
      </c>
      <c r="I176" s="290">
        <v>471267.26</v>
      </c>
      <c r="J176" s="290">
        <v>668726.06999999995</v>
      </c>
      <c r="K176" s="290">
        <v>471267.26</v>
      </c>
      <c r="L176" s="289" t="s">
        <v>93</v>
      </c>
      <c r="M176" s="289" t="s">
        <v>93</v>
      </c>
      <c r="N176" s="289" t="s">
        <v>518</v>
      </c>
      <c r="O176" s="289" t="s">
        <v>519</v>
      </c>
      <c r="P176" s="289" t="s">
        <v>93</v>
      </c>
      <c r="Q176" s="289" t="s">
        <v>93</v>
      </c>
      <c r="R176" s="289" t="s">
        <v>93</v>
      </c>
      <c r="S176" s="289" t="s">
        <v>93</v>
      </c>
      <c r="T176" s="289" t="s">
        <v>85</v>
      </c>
      <c r="U176" s="289" t="s">
        <v>1159</v>
      </c>
      <c r="V176" s="289" t="s">
        <v>520</v>
      </c>
      <c r="W176" s="289" t="s">
        <v>420</v>
      </c>
      <c r="X176" s="212"/>
      <c r="Y176" s="213"/>
      <c r="Z176" s="212"/>
      <c r="AA176" s="213"/>
      <c r="AB176" s="289" t="s">
        <v>183</v>
      </c>
      <c r="AC176" s="234"/>
      <c r="AD176" s="125" t="s">
        <v>950</v>
      </c>
      <c r="AE176" s="410"/>
      <c r="AF176" s="243"/>
      <c r="AG176" s="242"/>
      <c r="AH176" s="465"/>
      <c r="AI176" s="410"/>
      <c r="AJ176" s="243"/>
      <c r="AK176" s="242"/>
      <c r="AL176" s="481"/>
      <c r="AM176" s="499"/>
      <c r="AN176" s="532"/>
      <c r="AO176" s="517"/>
      <c r="AQ176" s="316" t="str">
        <f t="shared" si="175"/>
        <v/>
      </c>
      <c r="AR176" s="44" t="str">
        <f t="shared" si="176"/>
        <v/>
      </c>
      <c r="AS176" s="317" t="str">
        <f t="shared" si="177"/>
        <v/>
      </c>
      <c r="AT176" s="560" t="str">
        <f t="shared" si="178"/>
        <v/>
      </c>
      <c r="AU176" s="44" t="str">
        <f t="shared" si="179"/>
        <v/>
      </c>
      <c r="AV176" s="571" t="str">
        <f t="shared" si="180"/>
        <v/>
      </c>
      <c r="AW176" s="316" t="str">
        <f t="shared" si="181"/>
        <v/>
      </c>
      <c r="AX176" s="44" t="str">
        <f t="shared" si="182"/>
        <v/>
      </c>
      <c r="AY176" s="317" t="str">
        <f t="shared" si="183"/>
        <v/>
      </c>
      <c r="BE176" s="400" t="str">
        <f t="shared" si="184"/>
        <v>Afectat sau NU?</v>
      </c>
      <c r="BF176" s="44" t="str">
        <f t="shared" si="167"/>
        <v>-</v>
      </c>
      <c r="BG176" s="317" t="str">
        <f t="shared" si="168"/>
        <v>-</v>
      </c>
      <c r="BH176" s="567" t="str">
        <f t="shared" si="185"/>
        <v>Afectat sau NU?</v>
      </c>
      <c r="BI176" s="44" t="str">
        <f t="shared" si="169"/>
        <v>-</v>
      </c>
      <c r="BJ176" s="571" t="str">
        <f t="shared" si="170"/>
        <v>-</v>
      </c>
      <c r="BK176" s="400" t="str">
        <f t="shared" si="171"/>
        <v>Afectat sau NU?</v>
      </c>
      <c r="BL176" s="44" t="str">
        <f t="shared" si="172"/>
        <v>-</v>
      </c>
      <c r="BM176" s="317" t="str">
        <f t="shared" si="173"/>
        <v>-</v>
      </c>
    </row>
    <row r="177" spans="1:65" ht="77.25" thickBot="1" x14ac:dyDescent="0.3">
      <c r="A177" s="165">
        <f t="shared" si="174"/>
        <v>160</v>
      </c>
      <c r="B177" s="113" t="s">
        <v>93</v>
      </c>
      <c r="C177" s="113" t="s">
        <v>4</v>
      </c>
      <c r="D177" s="167" t="s">
        <v>508</v>
      </c>
      <c r="E177" s="286">
        <v>175055</v>
      </c>
      <c r="F177" s="286" t="s">
        <v>521</v>
      </c>
      <c r="G177" s="286" t="s">
        <v>351</v>
      </c>
      <c r="H177" s="298">
        <v>664854.47</v>
      </c>
      <c r="I177" s="298">
        <v>487960.19</v>
      </c>
      <c r="J177" s="298">
        <v>664854.47</v>
      </c>
      <c r="K177" s="298">
        <v>487960.19</v>
      </c>
      <c r="L177" s="286" t="s">
        <v>93</v>
      </c>
      <c r="M177" s="286" t="s">
        <v>93</v>
      </c>
      <c r="N177" s="286" t="s">
        <v>522</v>
      </c>
      <c r="O177" s="286" t="s">
        <v>521</v>
      </c>
      <c r="P177" s="286" t="s">
        <v>93</v>
      </c>
      <c r="Q177" s="286" t="s">
        <v>93</v>
      </c>
      <c r="R177" s="286" t="s">
        <v>93</v>
      </c>
      <c r="S177" s="286" t="s">
        <v>93</v>
      </c>
      <c r="T177" s="286" t="s">
        <v>85</v>
      </c>
      <c r="U177" s="286" t="s">
        <v>1159</v>
      </c>
      <c r="V177" s="286" t="s">
        <v>520</v>
      </c>
      <c r="W177" s="286" t="s">
        <v>420</v>
      </c>
      <c r="X177" s="216"/>
      <c r="Y177" s="217"/>
      <c r="Z177" s="216"/>
      <c r="AA177" s="217"/>
      <c r="AB177" s="286" t="s">
        <v>183</v>
      </c>
      <c r="AC177" s="235"/>
      <c r="AD177" s="445" t="s">
        <v>950</v>
      </c>
      <c r="AE177" s="411"/>
      <c r="AF177" s="412"/>
      <c r="AG177" s="413"/>
      <c r="AH177" s="466"/>
      <c r="AI177" s="411"/>
      <c r="AJ177" s="412"/>
      <c r="AK177" s="413"/>
      <c r="AL177" s="482"/>
      <c r="AM177" s="500"/>
      <c r="AN177" s="533"/>
      <c r="AO177" s="518"/>
      <c r="AQ177" s="425" t="str">
        <f t="shared" si="175"/>
        <v/>
      </c>
      <c r="AR177" s="18" t="str">
        <f t="shared" si="176"/>
        <v/>
      </c>
      <c r="AS177" s="20" t="str">
        <f t="shared" si="177"/>
        <v/>
      </c>
      <c r="AT177" s="558" t="str">
        <f t="shared" si="178"/>
        <v/>
      </c>
      <c r="AU177" s="18" t="str">
        <f t="shared" si="179"/>
        <v/>
      </c>
      <c r="AV177" s="19" t="str">
        <f t="shared" si="180"/>
        <v/>
      </c>
      <c r="AW177" s="425" t="str">
        <f t="shared" si="181"/>
        <v/>
      </c>
      <c r="AX177" s="18" t="str">
        <f t="shared" si="182"/>
        <v/>
      </c>
      <c r="AY177" s="20" t="str">
        <f t="shared" si="183"/>
        <v/>
      </c>
      <c r="BE177" s="428" t="str">
        <f t="shared" si="184"/>
        <v>Afectat sau NU?</v>
      </c>
      <c r="BF177" s="55" t="str">
        <f t="shared" si="167"/>
        <v>-</v>
      </c>
      <c r="BG177" s="424" t="str">
        <f t="shared" si="168"/>
        <v>-</v>
      </c>
      <c r="BH177" s="562" t="str">
        <f t="shared" si="185"/>
        <v>Afectat sau NU?</v>
      </c>
      <c r="BI177" s="55" t="str">
        <f t="shared" si="169"/>
        <v>-</v>
      </c>
      <c r="BJ177" s="572" t="str">
        <f t="shared" si="170"/>
        <v>-</v>
      </c>
      <c r="BK177" s="428" t="str">
        <f t="shared" si="171"/>
        <v>Afectat sau NU?</v>
      </c>
      <c r="BL177" s="55" t="str">
        <f t="shared" si="172"/>
        <v>-</v>
      </c>
      <c r="BM177" s="424" t="str">
        <f t="shared" si="173"/>
        <v>-</v>
      </c>
    </row>
    <row r="178" spans="1:65" ht="39" thickBot="1" x14ac:dyDescent="0.3">
      <c r="A178" s="305">
        <f t="shared" si="174"/>
        <v>161</v>
      </c>
      <c r="B178" s="306" t="s">
        <v>93</v>
      </c>
      <c r="C178" s="306" t="s">
        <v>4</v>
      </c>
      <c r="D178" s="307" t="s">
        <v>523</v>
      </c>
      <c r="E178" s="306">
        <v>124938</v>
      </c>
      <c r="F178" s="306" t="s">
        <v>524</v>
      </c>
      <c r="G178" s="306" t="s">
        <v>525</v>
      </c>
      <c r="H178" s="308">
        <v>594524.28</v>
      </c>
      <c r="I178" s="308">
        <v>607357.26</v>
      </c>
      <c r="J178" s="308">
        <v>594524.28</v>
      </c>
      <c r="K178" s="308">
        <v>607357.26</v>
      </c>
      <c r="L178" s="309" t="s">
        <v>93</v>
      </c>
      <c r="M178" s="309" t="s">
        <v>93</v>
      </c>
      <c r="N178" s="306" t="s">
        <v>526</v>
      </c>
      <c r="O178" s="306" t="s">
        <v>527</v>
      </c>
      <c r="P178" s="309" t="s">
        <v>93</v>
      </c>
      <c r="Q178" s="309" t="s">
        <v>93</v>
      </c>
      <c r="R178" s="309" t="s">
        <v>93</v>
      </c>
      <c r="S178" s="309" t="s">
        <v>93</v>
      </c>
      <c r="T178" s="309" t="s">
        <v>174</v>
      </c>
      <c r="U178" s="309" t="s">
        <v>528</v>
      </c>
      <c r="V178" s="306" t="s">
        <v>527</v>
      </c>
      <c r="W178" s="310" t="s">
        <v>958</v>
      </c>
      <c r="X178" s="311"/>
      <c r="Y178" s="312"/>
      <c r="Z178" s="311"/>
      <c r="AA178" s="312"/>
      <c r="AB178" s="313" t="s">
        <v>529</v>
      </c>
      <c r="AC178" s="314"/>
      <c r="AD178" s="452" t="s">
        <v>941</v>
      </c>
      <c r="AE178" s="392"/>
      <c r="AF178" s="273"/>
      <c r="AG178" s="272"/>
      <c r="AH178" s="467"/>
      <c r="AI178" s="392"/>
      <c r="AJ178" s="273"/>
      <c r="AK178" s="272"/>
      <c r="AL178" s="483"/>
      <c r="AM178" s="501"/>
      <c r="AN178" s="534"/>
      <c r="AO178" s="420"/>
      <c r="AQ178" s="95" t="str">
        <f t="shared" si="175"/>
        <v/>
      </c>
      <c r="AR178" s="9" t="str">
        <f t="shared" si="176"/>
        <v/>
      </c>
      <c r="AS178" s="33" t="str">
        <f t="shared" si="177"/>
        <v/>
      </c>
      <c r="AT178" s="556" t="str">
        <f t="shared" si="178"/>
        <v/>
      </c>
      <c r="AU178" s="9" t="str">
        <f t="shared" si="179"/>
        <v/>
      </c>
      <c r="AV178" s="569" t="str">
        <f t="shared" si="180"/>
        <v/>
      </c>
      <c r="AW178" s="95" t="str">
        <f t="shared" si="181"/>
        <v/>
      </c>
      <c r="AX178" s="9" t="str">
        <f t="shared" si="182"/>
        <v/>
      </c>
      <c r="AY178" s="33" t="str">
        <f t="shared" si="183"/>
        <v/>
      </c>
      <c r="BE178" s="346" t="str">
        <f t="shared" si="184"/>
        <v>Afectat sau NU?</v>
      </c>
      <c r="BF178" s="9" t="str">
        <f t="shared" si="167"/>
        <v>-</v>
      </c>
      <c r="BG178" s="33" t="str">
        <f t="shared" si="168"/>
        <v>-</v>
      </c>
      <c r="BH178" s="565" t="str">
        <f t="shared" si="185"/>
        <v>Afectat sau NU?</v>
      </c>
      <c r="BI178" s="9" t="str">
        <f t="shared" si="169"/>
        <v>-</v>
      </c>
      <c r="BJ178" s="569" t="str">
        <f t="shared" si="170"/>
        <v>-</v>
      </c>
      <c r="BK178" s="346" t="str">
        <f t="shared" si="171"/>
        <v>Afectat sau NU?</v>
      </c>
      <c r="BL178" s="9" t="str">
        <f t="shared" si="172"/>
        <v>-</v>
      </c>
      <c r="BM178" s="33" t="str">
        <f t="shared" si="173"/>
        <v>-</v>
      </c>
    </row>
    <row r="179" spans="1:65" ht="140.25" x14ac:dyDescent="0.25">
      <c r="A179" s="139">
        <f t="shared" si="174"/>
        <v>162</v>
      </c>
      <c r="B179" s="140" t="s">
        <v>93</v>
      </c>
      <c r="C179" s="140" t="s">
        <v>4</v>
      </c>
      <c r="D179" s="148" t="s">
        <v>530</v>
      </c>
      <c r="E179" s="155">
        <v>20876</v>
      </c>
      <c r="F179" s="155" t="s">
        <v>531</v>
      </c>
      <c r="G179" s="155" t="s">
        <v>529</v>
      </c>
      <c r="H179" s="157">
        <v>613113.21</v>
      </c>
      <c r="I179" s="157">
        <v>553437.6</v>
      </c>
      <c r="J179" s="157">
        <v>613113.21</v>
      </c>
      <c r="K179" s="157">
        <v>553437.6</v>
      </c>
      <c r="L179" s="155" t="s">
        <v>93</v>
      </c>
      <c r="M179" s="155" t="s">
        <v>93</v>
      </c>
      <c r="N179" s="155" t="s">
        <v>532</v>
      </c>
      <c r="O179" s="155" t="s">
        <v>533</v>
      </c>
      <c r="P179" s="155" t="s">
        <v>93</v>
      </c>
      <c r="Q179" s="155" t="s">
        <v>93</v>
      </c>
      <c r="R179" s="155" t="s">
        <v>93</v>
      </c>
      <c r="S179" s="155" t="s">
        <v>93</v>
      </c>
      <c r="T179" s="155" t="s">
        <v>85</v>
      </c>
      <c r="U179" s="155" t="s">
        <v>1150</v>
      </c>
      <c r="V179" s="155" t="s">
        <v>86</v>
      </c>
      <c r="W179" s="176" t="s">
        <v>534</v>
      </c>
      <c r="X179" s="214"/>
      <c r="Y179" s="215"/>
      <c r="Z179" s="214"/>
      <c r="AA179" s="215"/>
      <c r="AB179" s="177" t="s">
        <v>529</v>
      </c>
      <c r="AC179" s="233"/>
      <c r="AD179" s="4"/>
      <c r="AE179" s="407"/>
      <c r="AF179" s="408"/>
      <c r="AG179" s="409"/>
      <c r="AH179" s="464"/>
      <c r="AI179" s="407"/>
      <c r="AJ179" s="408"/>
      <c r="AK179" s="409"/>
      <c r="AL179" s="480"/>
      <c r="AM179" s="498"/>
      <c r="AN179" s="531"/>
      <c r="AO179" s="519"/>
      <c r="AQ179" s="91" t="str">
        <f t="shared" si="175"/>
        <v/>
      </c>
      <c r="AR179" s="47" t="str">
        <f t="shared" si="176"/>
        <v/>
      </c>
      <c r="AS179" s="315" t="str">
        <f t="shared" si="177"/>
        <v/>
      </c>
      <c r="AT179" s="559" t="str">
        <f t="shared" si="178"/>
        <v/>
      </c>
      <c r="AU179" s="47" t="str">
        <f t="shared" si="179"/>
        <v/>
      </c>
      <c r="AV179" s="570" t="str">
        <f t="shared" si="180"/>
        <v/>
      </c>
      <c r="AW179" s="91" t="str">
        <f t="shared" si="181"/>
        <v/>
      </c>
      <c r="AX179" s="47" t="str">
        <f t="shared" si="182"/>
        <v/>
      </c>
      <c r="AY179" s="315" t="str">
        <f t="shared" si="183"/>
        <v/>
      </c>
      <c r="BE179" s="345" t="str">
        <f t="shared" si="184"/>
        <v>Afectat sau NU?</v>
      </c>
      <c r="BF179" s="47" t="str">
        <f t="shared" si="167"/>
        <v>-</v>
      </c>
      <c r="BG179" s="315" t="str">
        <f t="shared" si="168"/>
        <v>-</v>
      </c>
      <c r="BH179" s="566" t="str">
        <f t="shared" si="185"/>
        <v>Afectat sau NU?</v>
      </c>
      <c r="BI179" s="47" t="str">
        <f t="shared" si="169"/>
        <v>-</v>
      </c>
      <c r="BJ179" s="570" t="str">
        <f t="shared" si="170"/>
        <v>-</v>
      </c>
      <c r="BK179" s="345" t="str">
        <f t="shared" si="171"/>
        <v>Afectat sau NU?</v>
      </c>
      <c r="BL179" s="47" t="str">
        <f t="shared" si="172"/>
        <v>-</v>
      </c>
      <c r="BM179" s="315" t="str">
        <f t="shared" si="173"/>
        <v>-</v>
      </c>
    </row>
    <row r="180" spans="1:65" ht="141" thickBot="1" x14ac:dyDescent="0.3">
      <c r="A180" s="165">
        <f t="shared" si="174"/>
        <v>163</v>
      </c>
      <c r="B180" s="113" t="s">
        <v>93</v>
      </c>
      <c r="C180" s="113" t="s">
        <v>4</v>
      </c>
      <c r="D180" s="175" t="s">
        <v>530</v>
      </c>
      <c r="E180" s="166">
        <v>20876</v>
      </c>
      <c r="F180" s="166" t="s">
        <v>531</v>
      </c>
      <c r="G180" s="166" t="s">
        <v>529</v>
      </c>
      <c r="H180" s="168">
        <v>612206.31999999995</v>
      </c>
      <c r="I180" s="168">
        <v>550311.31000000006</v>
      </c>
      <c r="J180" s="168">
        <v>612206.31999999995</v>
      </c>
      <c r="K180" s="168">
        <v>550311.31000000006</v>
      </c>
      <c r="L180" s="166" t="s">
        <v>93</v>
      </c>
      <c r="M180" s="166" t="s">
        <v>93</v>
      </c>
      <c r="N180" s="166" t="s">
        <v>535</v>
      </c>
      <c r="O180" s="166" t="s">
        <v>536</v>
      </c>
      <c r="P180" s="166" t="s">
        <v>93</v>
      </c>
      <c r="Q180" s="166" t="s">
        <v>93</v>
      </c>
      <c r="R180" s="166" t="s">
        <v>93</v>
      </c>
      <c r="S180" s="166" t="s">
        <v>93</v>
      </c>
      <c r="T180" s="166" t="s">
        <v>85</v>
      </c>
      <c r="U180" s="166" t="s">
        <v>1150</v>
      </c>
      <c r="V180" s="166" t="s">
        <v>86</v>
      </c>
      <c r="W180" s="178" t="s">
        <v>534</v>
      </c>
      <c r="X180" s="216"/>
      <c r="Y180" s="217"/>
      <c r="Z180" s="216"/>
      <c r="AA180" s="217"/>
      <c r="AB180" s="179" t="s">
        <v>529</v>
      </c>
      <c r="AC180" s="235"/>
      <c r="AD180" s="450"/>
      <c r="AE180" s="411"/>
      <c r="AF180" s="412"/>
      <c r="AG180" s="413"/>
      <c r="AH180" s="466"/>
      <c r="AI180" s="411"/>
      <c r="AJ180" s="412"/>
      <c r="AK180" s="413"/>
      <c r="AL180" s="482"/>
      <c r="AM180" s="500"/>
      <c r="AN180" s="533"/>
      <c r="AO180" s="518"/>
      <c r="AQ180" s="425" t="str">
        <f t="shared" si="175"/>
        <v/>
      </c>
      <c r="AR180" s="18" t="str">
        <f t="shared" si="176"/>
        <v/>
      </c>
      <c r="AS180" s="20" t="str">
        <f t="shared" si="177"/>
        <v/>
      </c>
      <c r="AT180" s="558" t="str">
        <f t="shared" si="178"/>
        <v/>
      </c>
      <c r="AU180" s="18" t="str">
        <f t="shared" si="179"/>
        <v/>
      </c>
      <c r="AV180" s="19" t="str">
        <f t="shared" si="180"/>
        <v/>
      </c>
      <c r="AW180" s="425" t="str">
        <f t="shared" si="181"/>
        <v/>
      </c>
      <c r="AX180" s="18" t="str">
        <f t="shared" si="182"/>
        <v/>
      </c>
      <c r="AY180" s="20" t="str">
        <f t="shared" si="183"/>
        <v/>
      </c>
      <c r="BE180" s="426" t="str">
        <f t="shared" si="184"/>
        <v>Afectat sau NU?</v>
      </c>
      <c r="BF180" s="56" t="str">
        <f t="shared" si="167"/>
        <v>-</v>
      </c>
      <c r="BG180" s="319" t="str">
        <f t="shared" si="168"/>
        <v>-</v>
      </c>
      <c r="BH180" s="579" t="str">
        <f t="shared" si="185"/>
        <v>Afectat sau NU?</v>
      </c>
      <c r="BI180" s="56" t="str">
        <f t="shared" si="169"/>
        <v>-</v>
      </c>
      <c r="BJ180" s="573" t="str">
        <f t="shared" si="170"/>
        <v>-</v>
      </c>
      <c r="BK180" s="426" t="str">
        <f t="shared" si="171"/>
        <v>Afectat sau NU?</v>
      </c>
      <c r="BL180" s="56" t="str">
        <f t="shared" si="172"/>
        <v>-</v>
      </c>
      <c r="BM180" s="319" t="str">
        <f t="shared" si="173"/>
        <v>-</v>
      </c>
    </row>
    <row r="181" spans="1:65" ht="39" thickBot="1" x14ac:dyDescent="0.3">
      <c r="A181" s="615">
        <f t="shared" si="174"/>
        <v>164</v>
      </c>
      <c r="B181" s="643" t="s">
        <v>93</v>
      </c>
      <c r="C181" s="643" t="s">
        <v>4</v>
      </c>
      <c r="D181" s="644" t="s">
        <v>537</v>
      </c>
      <c r="E181" s="643">
        <v>23289</v>
      </c>
      <c r="F181" s="643" t="s">
        <v>538</v>
      </c>
      <c r="G181" s="643" t="s">
        <v>529</v>
      </c>
      <c r="H181" s="645">
        <v>633228.87</v>
      </c>
      <c r="I181" s="645">
        <v>546356.47999999998</v>
      </c>
      <c r="J181" s="645">
        <v>633228.87</v>
      </c>
      <c r="K181" s="645">
        <v>546356.47999999998</v>
      </c>
      <c r="L181" s="619" t="s">
        <v>93</v>
      </c>
      <c r="M181" s="619" t="s">
        <v>93</v>
      </c>
      <c r="N181" s="643" t="s">
        <v>539</v>
      </c>
      <c r="O181" s="643" t="s">
        <v>540</v>
      </c>
      <c r="P181" s="619" t="s">
        <v>93</v>
      </c>
      <c r="Q181" s="619" t="s">
        <v>93</v>
      </c>
      <c r="R181" s="619" t="s">
        <v>93</v>
      </c>
      <c r="S181" s="619" t="s">
        <v>93</v>
      </c>
      <c r="T181" s="619" t="s">
        <v>174</v>
      </c>
      <c r="U181" s="619" t="s">
        <v>232</v>
      </c>
      <c r="V181" s="643" t="s">
        <v>541</v>
      </c>
      <c r="W181" s="646" t="s">
        <v>1169</v>
      </c>
      <c r="X181" s="620"/>
      <c r="Y181" s="621"/>
      <c r="Z181" s="620"/>
      <c r="AA181" s="621"/>
      <c r="AB181" s="647" t="s">
        <v>529</v>
      </c>
      <c r="AC181" s="648"/>
      <c r="AD181" s="623" t="s">
        <v>1110</v>
      </c>
      <c r="AE181" s="392"/>
      <c r="AF181" s="273"/>
      <c r="AG181" s="272"/>
      <c r="AH181" s="467"/>
      <c r="AI181" s="392"/>
      <c r="AJ181" s="273"/>
      <c r="AK181" s="272"/>
      <c r="AL181" s="483"/>
      <c r="AM181" s="501"/>
      <c r="AN181" s="534"/>
      <c r="AO181" s="420"/>
      <c r="AQ181" s="95" t="str">
        <f t="shared" si="175"/>
        <v/>
      </c>
      <c r="AR181" s="9" t="str">
        <f t="shared" si="176"/>
        <v/>
      </c>
      <c r="AS181" s="33" t="str">
        <f t="shared" si="177"/>
        <v/>
      </c>
      <c r="AT181" s="556" t="str">
        <f t="shared" si="178"/>
        <v/>
      </c>
      <c r="AU181" s="9" t="str">
        <f t="shared" si="179"/>
        <v/>
      </c>
      <c r="AV181" s="569" t="str">
        <f t="shared" si="180"/>
        <v/>
      </c>
      <c r="AW181" s="95" t="str">
        <f t="shared" si="181"/>
        <v/>
      </c>
      <c r="AX181" s="9" t="str">
        <f t="shared" si="182"/>
        <v/>
      </c>
      <c r="AY181" s="33" t="str">
        <f t="shared" si="183"/>
        <v/>
      </c>
      <c r="BE181" s="394" t="str">
        <f t="shared" si="184"/>
        <v>Afectat sau NU?</v>
      </c>
      <c r="BF181" s="111" t="str">
        <f t="shared" si="167"/>
        <v>-</v>
      </c>
      <c r="BG181" s="393" t="str">
        <f t="shared" si="168"/>
        <v>-</v>
      </c>
      <c r="BH181" s="563" t="str">
        <f t="shared" si="185"/>
        <v>Afectat sau NU?</v>
      </c>
      <c r="BI181" s="111" t="str">
        <f t="shared" si="169"/>
        <v>-</v>
      </c>
      <c r="BJ181" s="398" t="str">
        <f t="shared" si="170"/>
        <v>-</v>
      </c>
      <c r="BK181" s="394" t="str">
        <f t="shared" si="171"/>
        <v>Afectat sau NU?</v>
      </c>
      <c r="BL181" s="111" t="str">
        <f t="shared" si="172"/>
        <v>-</v>
      </c>
      <c r="BM181" s="393" t="str">
        <f t="shared" si="173"/>
        <v>-</v>
      </c>
    </row>
    <row r="182" spans="1:65" ht="141" thickBot="1" x14ac:dyDescent="0.3">
      <c r="A182" s="193">
        <f t="shared" si="174"/>
        <v>165</v>
      </c>
      <c r="B182" s="115" t="s">
        <v>93</v>
      </c>
      <c r="C182" s="115" t="s">
        <v>4</v>
      </c>
      <c r="D182" s="180" t="s">
        <v>542</v>
      </c>
      <c r="E182" s="115">
        <v>155797</v>
      </c>
      <c r="F182" s="115" t="s">
        <v>543</v>
      </c>
      <c r="G182" s="115" t="s">
        <v>121</v>
      </c>
      <c r="H182" s="114">
        <v>245548.82</v>
      </c>
      <c r="I182" s="114">
        <v>478985.71</v>
      </c>
      <c r="J182" s="115">
        <v>244953.95</v>
      </c>
      <c r="K182" s="115">
        <v>477628.21</v>
      </c>
      <c r="L182" s="115" t="s">
        <v>93</v>
      </c>
      <c r="M182" s="115" t="s">
        <v>93</v>
      </c>
      <c r="N182" s="115" t="s">
        <v>544</v>
      </c>
      <c r="O182" s="115" t="s">
        <v>543</v>
      </c>
      <c r="P182" s="115" t="s">
        <v>93</v>
      </c>
      <c r="Q182" s="115" t="s">
        <v>93</v>
      </c>
      <c r="R182" s="115" t="s">
        <v>93</v>
      </c>
      <c r="S182" s="115" t="s">
        <v>93</v>
      </c>
      <c r="T182" s="115" t="s">
        <v>85</v>
      </c>
      <c r="U182" s="115" t="s">
        <v>1154</v>
      </c>
      <c r="V182" s="115" t="s">
        <v>86</v>
      </c>
      <c r="W182" s="181" t="s">
        <v>969</v>
      </c>
      <c r="X182" s="226"/>
      <c r="Y182" s="227"/>
      <c r="Z182" s="226"/>
      <c r="AA182" s="227"/>
      <c r="AB182" s="182" t="s">
        <v>120</v>
      </c>
      <c r="AC182" s="232"/>
      <c r="AD182" s="451" t="s">
        <v>971</v>
      </c>
      <c r="AE182" s="392"/>
      <c r="AF182" s="273"/>
      <c r="AG182" s="272"/>
      <c r="AH182" s="467"/>
      <c r="AI182" s="392"/>
      <c r="AJ182" s="273"/>
      <c r="AK182" s="272"/>
      <c r="AL182" s="483"/>
      <c r="AM182" s="501"/>
      <c r="AN182" s="534"/>
      <c r="AO182" s="420"/>
      <c r="AQ182" s="95" t="str">
        <f t="shared" si="175"/>
        <v/>
      </c>
      <c r="AR182" s="9" t="str">
        <f t="shared" si="176"/>
        <v/>
      </c>
      <c r="AS182" s="33" t="str">
        <f t="shared" si="177"/>
        <v/>
      </c>
      <c r="AT182" s="556" t="str">
        <f t="shared" si="178"/>
        <v/>
      </c>
      <c r="AU182" s="9" t="str">
        <f t="shared" si="179"/>
        <v/>
      </c>
      <c r="AV182" s="569" t="str">
        <f t="shared" si="180"/>
        <v/>
      </c>
      <c r="AW182" s="95" t="str">
        <f t="shared" si="181"/>
        <v/>
      </c>
      <c r="AX182" s="9" t="str">
        <f t="shared" si="182"/>
        <v/>
      </c>
      <c r="AY182" s="33" t="str">
        <f t="shared" si="183"/>
        <v/>
      </c>
      <c r="BE182" s="394" t="str">
        <f t="shared" si="184"/>
        <v>Afectat sau NU?</v>
      </c>
      <c r="BF182" s="111" t="str">
        <f t="shared" si="167"/>
        <v>-</v>
      </c>
      <c r="BG182" s="393" t="str">
        <f t="shared" si="168"/>
        <v>-</v>
      </c>
      <c r="BH182" s="563" t="str">
        <f t="shared" si="185"/>
        <v>Afectat sau NU?</v>
      </c>
      <c r="BI182" s="111" t="str">
        <f t="shared" si="169"/>
        <v>-</v>
      </c>
      <c r="BJ182" s="398" t="str">
        <f t="shared" si="170"/>
        <v>-</v>
      </c>
      <c r="BK182" s="394" t="str">
        <f t="shared" si="171"/>
        <v>Afectat sau NU?</v>
      </c>
      <c r="BL182" s="111" t="str">
        <f t="shared" si="172"/>
        <v>-</v>
      </c>
      <c r="BM182" s="393" t="str">
        <f t="shared" si="173"/>
        <v>-</v>
      </c>
    </row>
    <row r="183" spans="1:65" ht="141" thickBot="1" x14ac:dyDescent="0.3">
      <c r="A183" s="305">
        <f t="shared" si="174"/>
        <v>166</v>
      </c>
      <c r="B183" s="306" t="s">
        <v>93</v>
      </c>
      <c r="C183" s="306" t="s">
        <v>4</v>
      </c>
      <c r="D183" s="307" t="s">
        <v>545</v>
      </c>
      <c r="E183" s="306">
        <v>52936</v>
      </c>
      <c r="F183" s="306" t="s">
        <v>546</v>
      </c>
      <c r="G183" s="306" t="s">
        <v>121</v>
      </c>
      <c r="H183" s="308">
        <v>291179.96000000002</v>
      </c>
      <c r="I183" s="308">
        <v>447187.58</v>
      </c>
      <c r="J183" s="306">
        <v>291402.51</v>
      </c>
      <c r="K183" s="306">
        <v>447056.39</v>
      </c>
      <c r="L183" s="306" t="s">
        <v>93</v>
      </c>
      <c r="M183" s="306" t="s">
        <v>93</v>
      </c>
      <c r="N183" s="306" t="s">
        <v>547</v>
      </c>
      <c r="O183" s="306" t="s">
        <v>546</v>
      </c>
      <c r="P183" s="306" t="s">
        <v>93</v>
      </c>
      <c r="Q183" s="306" t="s">
        <v>93</v>
      </c>
      <c r="R183" s="306" t="s">
        <v>93</v>
      </c>
      <c r="S183" s="306" t="s">
        <v>93</v>
      </c>
      <c r="T183" s="306" t="s">
        <v>85</v>
      </c>
      <c r="U183" s="306" t="s">
        <v>1149</v>
      </c>
      <c r="V183" s="306" t="s">
        <v>86</v>
      </c>
      <c r="W183" s="359" t="s">
        <v>982</v>
      </c>
      <c r="X183" s="311"/>
      <c r="Y183" s="312"/>
      <c r="Z183" s="311"/>
      <c r="AA183" s="312"/>
      <c r="AB183" s="309" t="s">
        <v>120</v>
      </c>
      <c r="AC183" s="314"/>
      <c r="AD183" s="453" t="s">
        <v>983</v>
      </c>
      <c r="AE183" s="415"/>
      <c r="AF183" s="416"/>
      <c r="AG183" s="417"/>
      <c r="AH183" s="468"/>
      <c r="AI183" s="415"/>
      <c r="AJ183" s="416"/>
      <c r="AK183" s="417"/>
      <c r="AL183" s="484"/>
      <c r="AM183" s="502"/>
      <c r="AN183" s="535"/>
      <c r="AO183" s="422"/>
      <c r="AQ183" s="95" t="str">
        <f t="shared" si="175"/>
        <v/>
      </c>
      <c r="AR183" s="9" t="str">
        <f t="shared" si="176"/>
        <v/>
      </c>
      <c r="AS183" s="33" t="str">
        <f t="shared" si="177"/>
        <v/>
      </c>
      <c r="AT183" s="556" t="str">
        <f t="shared" si="178"/>
        <v/>
      </c>
      <c r="AU183" s="9" t="str">
        <f t="shared" si="179"/>
        <v/>
      </c>
      <c r="AV183" s="569" t="str">
        <f t="shared" si="180"/>
        <v/>
      </c>
      <c r="AW183" s="95" t="str">
        <f t="shared" si="181"/>
        <v/>
      </c>
      <c r="AX183" s="9" t="str">
        <f t="shared" si="182"/>
        <v/>
      </c>
      <c r="AY183" s="33" t="str">
        <f t="shared" si="183"/>
        <v/>
      </c>
      <c r="BE183" s="346" t="str">
        <f t="shared" si="184"/>
        <v>Afectat sau NU?</v>
      </c>
      <c r="BF183" s="9" t="str">
        <f t="shared" ref="BF183:BF247" si="186">IF(C183="X",IF(AN183="DA",IF(AND(BE183&gt;=5,AK183&lt;&gt;""),LEN(TRIM(V183))-LEN(SUBSTITUTE(V183,CHAR(44),""))+1,0),"-"),"")</f>
        <v>-</v>
      </c>
      <c r="BG183" s="33" t="str">
        <f t="shared" ref="BG183:BG247" si="187">IF(C183="X",IF(AN183="DA",LEN(TRIM(V183))-LEN(SUBSTITUTE(V183,CHAR(44),""))+1,"-"),"")</f>
        <v>-</v>
      </c>
      <c r="BH183" s="565" t="str">
        <f t="shared" si="185"/>
        <v>Afectat sau NU?</v>
      </c>
      <c r="BI183" s="9" t="str">
        <f t="shared" ref="BI183:BI247" si="188">IF(C183="X",IF(AN183="DA",IF(AND(BH183&gt;=5,AI183&lt;&gt;""),LEN(TRIM(U183))-LEN(SUBSTITUTE(U183,CHAR(44),""))+1,0),"-"),"")</f>
        <v>-</v>
      </c>
      <c r="BJ183" s="569" t="str">
        <f t="shared" ref="BJ183:BJ247" si="189">IF(C183="X",IF(AN183="DA",LEN(TRIM(U183))-LEN(SUBSTITUTE(U183,CHAR(44),""))+1,"-"),"")</f>
        <v>-</v>
      </c>
      <c r="BK183" s="346" t="str">
        <f t="shared" ref="BK183:BK247" si="190">IF(C183="X",IF(AN183="","Afectat sau NU?",IF(AN183="DA",((AG183+AH183)-(Z183+AA183))*24,"Nu a fost afectat producator/consumator")),"")</f>
        <v>Afectat sau NU?</v>
      </c>
      <c r="BL183" s="9" t="str">
        <f t="shared" ref="BL183:BL247" si="191">IF(C183="X",IF(AN183&lt;&gt;"DA","-",IF(AND(AN183="DA",BK183&lt;=0),LEN(TRIM(V183))-LEN(SUBSTITUTE(V183,CHAR(44),""))+1+LEN(TRIM(U183))-LEN(SUBSTITUTE(U183,CHAR(44),""))+1,0)),"")</f>
        <v>-</v>
      </c>
      <c r="BM183" s="33" t="str">
        <f t="shared" ref="BM183:BM247" si="192">IF(C183="X",IF(AN183="DA",LEN(TRIM(V183))-LEN(SUBSTITUTE(V183,CHAR(44),""))+1+LEN(TRIM(U183))-LEN(SUBSTITUTE(U183,CHAR(44),""))+1,"-"),"")</f>
        <v>-</v>
      </c>
    </row>
    <row r="184" spans="1:65" ht="140.25" x14ac:dyDescent="0.25">
      <c r="A184" s="365">
        <f t="shared" si="174"/>
        <v>167</v>
      </c>
      <c r="B184" s="366" t="s">
        <v>93</v>
      </c>
      <c r="C184" s="366" t="s">
        <v>4</v>
      </c>
      <c r="D184" s="367" t="s">
        <v>1195</v>
      </c>
      <c r="E184" s="368">
        <v>68627</v>
      </c>
      <c r="F184" s="368" t="s">
        <v>548</v>
      </c>
      <c r="G184" s="368" t="s">
        <v>101</v>
      </c>
      <c r="H184" s="369">
        <v>555001.09</v>
      </c>
      <c r="I184" s="369">
        <v>349955.82</v>
      </c>
      <c r="J184" s="369">
        <v>569137.31000000006</v>
      </c>
      <c r="K184" s="369">
        <v>334164.8</v>
      </c>
      <c r="L184" s="368" t="s">
        <v>93</v>
      </c>
      <c r="M184" s="368" t="s">
        <v>93</v>
      </c>
      <c r="N184" s="368" t="s">
        <v>549</v>
      </c>
      <c r="O184" s="368" t="s">
        <v>548</v>
      </c>
      <c r="P184" s="368" t="s">
        <v>93</v>
      </c>
      <c r="Q184" s="368" t="s">
        <v>93</v>
      </c>
      <c r="R184" s="368" t="s">
        <v>93</v>
      </c>
      <c r="S184" s="368" t="s">
        <v>93</v>
      </c>
      <c r="T184" s="368" t="s">
        <v>85</v>
      </c>
      <c r="U184" s="368" t="s">
        <v>893</v>
      </c>
      <c r="V184" s="368" t="s">
        <v>106</v>
      </c>
      <c r="W184" s="368" t="s">
        <v>1003</v>
      </c>
      <c r="X184" s="370"/>
      <c r="Y184" s="371"/>
      <c r="Z184" s="370"/>
      <c r="AA184" s="371"/>
      <c r="AB184" s="368" t="s">
        <v>153</v>
      </c>
      <c r="AC184" s="372"/>
      <c r="AD184" s="454" t="s">
        <v>1004</v>
      </c>
      <c r="AE184" s="407"/>
      <c r="AF184" s="408"/>
      <c r="AG184" s="409"/>
      <c r="AH184" s="464"/>
      <c r="AI184" s="407"/>
      <c r="AJ184" s="408"/>
      <c r="AK184" s="409"/>
      <c r="AL184" s="480"/>
      <c r="AM184" s="498"/>
      <c r="AN184" s="531"/>
      <c r="AO184" s="519"/>
      <c r="AQ184" s="95" t="str">
        <f t="shared" si="175"/>
        <v/>
      </c>
      <c r="AR184" s="9" t="str">
        <f t="shared" si="176"/>
        <v/>
      </c>
      <c r="AS184" s="33" t="str">
        <f t="shared" si="177"/>
        <v/>
      </c>
      <c r="AT184" s="556" t="str">
        <f t="shared" si="178"/>
        <v/>
      </c>
      <c r="AU184" s="9" t="str">
        <f t="shared" si="179"/>
        <v/>
      </c>
      <c r="AV184" s="569" t="str">
        <f t="shared" si="180"/>
        <v/>
      </c>
      <c r="AW184" s="95" t="str">
        <f t="shared" si="181"/>
        <v/>
      </c>
      <c r="AX184" s="9" t="str">
        <f t="shared" si="182"/>
        <v/>
      </c>
      <c r="AY184" s="33" t="str">
        <f t="shared" si="183"/>
        <v/>
      </c>
      <c r="BE184" s="345" t="str">
        <f t="shared" si="184"/>
        <v>Afectat sau NU?</v>
      </c>
      <c r="BF184" s="47" t="str">
        <f t="shared" si="186"/>
        <v>-</v>
      </c>
      <c r="BG184" s="315" t="str">
        <f t="shared" si="187"/>
        <v>-</v>
      </c>
      <c r="BH184" s="566" t="str">
        <f t="shared" si="185"/>
        <v>Afectat sau NU?</v>
      </c>
      <c r="BI184" s="47" t="str">
        <f t="shared" si="188"/>
        <v>-</v>
      </c>
      <c r="BJ184" s="570" t="str">
        <f t="shared" si="189"/>
        <v>-</v>
      </c>
      <c r="BK184" s="345" t="str">
        <f t="shared" si="190"/>
        <v>Afectat sau NU?</v>
      </c>
      <c r="BL184" s="47" t="str">
        <f t="shared" si="191"/>
        <v>-</v>
      </c>
      <c r="BM184" s="315" t="str">
        <f t="shared" si="192"/>
        <v>-</v>
      </c>
    </row>
    <row r="185" spans="1:65" ht="102" x14ac:dyDescent="0.25">
      <c r="A185" s="373">
        <f t="shared" ref="A185:A249" si="193">A184+1</f>
        <v>168</v>
      </c>
      <c r="B185" s="374" t="s">
        <v>93</v>
      </c>
      <c r="C185" s="374" t="s">
        <v>4</v>
      </c>
      <c r="D185" s="375" t="s">
        <v>1195</v>
      </c>
      <c r="E185" s="376">
        <v>105534</v>
      </c>
      <c r="F185" s="376" t="s">
        <v>550</v>
      </c>
      <c r="G185" s="376" t="s">
        <v>101</v>
      </c>
      <c r="H185" s="377">
        <v>555001.09</v>
      </c>
      <c r="I185" s="377">
        <v>349955.82</v>
      </c>
      <c r="J185" s="377">
        <v>569137.31000000006</v>
      </c>
      <c r="K185" s="377">
        <v>334164.8</v>
      </c>
      <c r="L185" s="376" t="s">
        <v>93</v>
      </c>
      <c r="M185" s="376" t="s">
        <v>93</v>
      </c>
      <c r="N185" s="376" t="s">
        <v>551</v>
      </c>
      <c r="O185" s="376" t="s">
        <v>550</v>
      </c>
      <c r="P185" s="376" t="s">
        <v>93</v>
      </c>
      <c r="Q185" s="376" t="s">
        <v>93</v>
      </c>
      <c r="R185" s="376" t="s">
        <v>93</v>
      </c>
      <c r="S185" s="376" t="s">
        <v>93</v>
      </c>
      <c r="T185" s="376" t="s">
        <v>85</v>
      </c>
      <c r="U185" s="376" t="s">
        <v>1158</v>
      </c>
      <c r="V185" s="376" t="s">
        <v>360</v>
      </c>
      <c r="W185" s="376" t="s">
        <v>1003</v>
      </c>
      <c r="X185" s="378"/>
      <c r="Y185" s="379"/>
      <c r="Z185" s="378"/>
      <c r="AA185" s="379"/>
      <c r="AB185" s="376" t="s">
        <v>153</v>
      </c>
      <c r="AC185" s="380"/>
      <c r="AD185" s="455" t="s">
        <v>1004</v>
      </c>
      <c r="AE185" s="410"/>
      <c r="AF185" s="243"/>
      <c r="AG185" s="242"/>
      <c r="AH185" s="465"/>
      <c r="AI185" s="410"/>
      <c r="AJ185" s="243"/>
      <c r="AK185" s="242"/>
      <c r="AL185" s="481"/>
      <c r="AM185" s="499"/>
      <c r="AN185" s="532"/>
      <c r="AO185" s="517"/>
      <c r="AQ185" s="316" t="str">
        <f t="shared" si="175"/>
        <v/>
      </c>
      <c r="AR185" s="44" t="str">
        <f t="shared" si="176"/>
        <v/>
      </c>
      <c r="AS185" s="317" t="str">
        <f t="shared" si="177"/>
        <v/>
      </c>
      <c r="AT185" s="560" t="str">
        <f t="shared" si="178"/>
        <v/>
      </c>
      <c r="AU185" s="44" t="str">
        <f t="shared" si="179"/>
        <v/>
      </c>
      <c r="AV185" s="571" t="str">
        <f t="shared" si="180"/>
        <v/>
      </c>
      <c r="AW185" s="316" t="str">
        <f t="shared" si="181"/>
        <v/>
      </c>
      <c r="AX185" s="44" t="str">
        <f t="shared" si="182"/>
        <v/>
      </c>
      <c r="AY185" s="317" t="str">
        <f t="shared" si="183"/>
        <v/>
      </c>
      <c r="BE185" s="400" t="str">
        <f t="shared" si="184"/>
        <v>Afectat sau NU?</v>
      </c>
      <c r="BF185" s="44" t="str">
        <f t="shared" si="186"/>
        <v>-</v>
      </c>
      <c r="BG185" s="317" t="str">
        <f t="shared" si="187"/>
        <v>-</v>
      </c>
      <c r="BH185" s="567" t="str">
        <f t="shared" si="185"/>
        <v>Afectat sau NU?</v>
      </c>
      <c r="BI185" s="44" t="str">
        <f t="shared" si="188"/>
        <v>-</v>
      </c>
      <c r="BJ185" s="571" t="str">
        <f t="shared" si="189"/>
        <v>-</v>
      </c>
      <c r="BK185" s="400" t="str">
        <f t="shared" si="190"/>
        <v>Afectat sau NU?</v>
      </c>
      <c r="BL185" s="44" t="str">
        <f t="shared" si="191"/>
        <v>-</v>
      </c>
      <c r="BM185" s="317" t="str">
        <f t="shared" si="192"/>
        <v>-</v>
      </c>
    </row>
    <row r="186" spans="1:65" ht="26.25" thickBot="1" x14ac:dyDescent="0.3">
      <c r="A186" s="381">
        <f t="shared" si="193"/>
        <v>169</v>
      </c>
      <c r="B186" s="382" t="s">
        <v>93</v>
      </c>
      <c r="C186" s="382" t="s">
        <v>4</v>
      </c>
      <c r="D186" s="383" t="s">
        <v>1195</v>
      </c>
      <c r="E186" s="384">
        <v>103997</v>
      </c>
      <c r="F186" s="384" t="s">
        <v>552</v>
      </c>
      <c r="G186" s="384" t="s">
        <v>397</v>
      </c>
      <c r="H186" s="385">
        <v>555001.09</v>
      </c>
      <c r="I186" s="385">
        <v>349955.82</v>
      </c>
      <c r="J186" s="385">
        <v>569137.31000000006</v>
      </c>
      <c r="K186" s="385">
        <v>334164.8</v>
      </c>
      <c r="L186" s="384" t="s">
        <v>93</v>
      </c>
      <c r="M186" s="384" t="s">
        <v>93</v>
      </c>
      <c r="N186" s="384" t="s">
        <v>553</v>
      </c>
      <c r="O186" s="384" t="s">
        <v>554</v>
      </c>
      <c r="P186" s="384" t="s">
        <v>93</v>
      </c>
      <c r="Q186" s="384" t="s">
        <v>93</v>
      </c>
      <c r="R186" s="384" t="s">
        <v>93</v>
      </c>
      <c r="S186" s="384" t="s">
        <v>93</v>
      </c>
      <c r="T186" s="384" t="s">
        <v>85</v>
      </c>
      <c r="U186" s="384" t="s">
        <v>555</v>
      </c>
      <c r="V186" s="384" t="s">
        <v>556</v>
      </c>
      <c r="W186" s="384" t="s">
        <v>1003</v>
      </c>
      <c r="X186" s="386"/>
      <c r="Y186" s="387"/>
      <c r="Z186" s="386"/>
      <c r="AA186" s="387"/>
      <c r="AB186" s="384" t="s">
        <v>153</v>
      </c>
      <c r="AC186" s="388"/>
      <c r="AD186" s="456" t="s">
        <v>1004</v>
      </c>
      <c r="AE186" s="411"/>
      <c r="AF186" s="412"/>
      <c r="AG186" s="413"/>
      <c r="AH186" s="466"/>
      <c r="AI186" s="411"/>
      <c r="AJ186" s="412"/>
      <c r="AK186" s="413"/>
      <c r="AL186" s="482"/>
      <c r="AM186" s="500"/>
      <c r="AN186" s="533"/>
      <c r="AO186" s="518"/>
      <c r="AQ186" s="425" t="str">
        <f t="shared" ref="AQ186:AQ250" si="194">IF(B186="X",IF(AN186="","Afectat sau NU?",IF(AN186="DA",IF(((AK186+AL186)-(AE186+AF186))*24&lt;-720,"Neinformat",((AK186+AL186)-(AE186+AF186))*24),"Nu a fost afectat producator/consumator")),"")</f>
        <v/>
      </c>
      <c r="AR186" s="18" t="str">
        <f t="shared" ref="AR186:AR250" si="195">IF(B186="X",IF(AN186="DA",IF(AQ186&lt;6,LEN(TRIM(V186))-LEN(SUBSTITUTE(V186,CHAR(44),""))+1,0),"-"),"")</f>
        <v/>
      </c>
      <c r="AS186" s="20" t="str">
        <f t="shared" ref="AS186:AS250" si="196">IF(B186="X",IF(AN186="DA",LEN(TRIM(V186))-LEN(SUBSTITUTE(V186,CHAR(44),""))+1,"-"),"")</f>
        <v/>
      </c>
      <c r="AT186" s="558" t="str">
        <f t="shared" ref="AT186:AT250" si="197">IF(B186="X",IF(AN186="","Afectat sau NU?",IF(AN186="DA",IF(((AI186+AJ186)-(AE186+AF186))*24&lt;-720,"Neinformat",((AI186+AJ186)-(AE186+AF186))*24),"Nu a fost afectat producator/consumator")),"")</f>
        <v/>
      </c>
      <c r="AU186" s="18" t="str">
        <f t="shared" ref="AU186:AU250" si="198">IF(B186="X",IF(AN186="DA",IF(AT186&lt;6,LEN(TRIM(U186))-LEN(SUBSTITUTE(U186,CHAR(44),""))+1,0),"-"),"")</f>
        <v/>
      </c>
      <c r="AV186" s="19" t="str">
        <f t="shared" ref="AV186:AV250" si="199">IF(B186="X",IF(AN186="DA",LEN(TRIM(U186))-LEN(SUBSTITUTE(U186,CHAR(44),""))+1,"-"),"")</f>
        <v/>
      </c>
      <c r="AW186" s="425" t="str">
        <f t="shared" ref="AW186:AW250" si="200">IF(B186="X",IF(AN186="","Afectat sau NU?",IF(AN186="DA",((AG186+AH186)-(AE186+AF186))*24,"Nu a fost afectat producator/consumator")),"")</f>
        <v/>
      </c>
      <c r="AX186" s="18" t="str">
        <f t="shared" ref="AX186:AX250" si="201">IF(B186="X",IF(AN186="DA",IF(AW186&gt;24,IF(AZ186="NU",0,LEN(TRIM(V186))-LEN(SUBSTITUTE(V186,CHAR(44),""))+1),0),"-"),"")</f>
        <v/>
      </c>
      <c r="AY186" s="20" t="str">
        <f t="shared" ref="AY186:AY250" si="202">IF(B186="X",IF(AN186="DA",IF(AW186&gt;24,LEN(TRIM(V186))-LEN(SUBSTITUTE(V186,CHAR(44),""))+1,0),"-"),"")</f>
        <v/>
      </c>
      <c r="BE186" s="426" t="str">
        <f t="shared" si="184"/>
        <v>Afectat sau NU?</v>
      </c>
      <c r="BF186" s="56" t="str">
        <f t="shared" si="186"/>
        <v>-</v>
      </c>
      <c r="BG186" s="319" t="str">
        <f t="shared" si="187"/>
        <v>-</v>
      </c>
      <c r="BH186" s="579" t="str">
        <f t="shared" si="185"/>
        <v>Afectat sau NU?</v>
      </c>
      <c r="BI186" s="56" t="str">
        <f t="shared" si="188"/>
        <v>-</v>
      </c>
      <c r="BJ186" s="573" t="str">
        <f t="shared" si="189"/>
        <v>-</v>
      </c>
      <c r="BK186" s="426" t="str">
        <f t="shared" si="190"/>
        <v>Afectat sau NU?</v>
      </c>
      <c r="BL186" s="56" t="str">
        <f t="shared" si="191"/>
        <v>-</v>
      </c>
      <c r="BM186" s="319" t="str">
        <f t="shared" si="192"/>
        <v>-</v>
      </c>
    </row>
    <row r="187" spans="1:65" ht="39" thickBot="1" x14ac:dyDescent="0.3">
      <c r="A187" s="138">
        <f t="shared" si="193"/>
        <v>170</v>
      </c>
      <c r="B187" s="104" t="s">
        <v>93</v>
      </c>
      <c r="C187" s="104" t="s">
        <v>4</v>
      </c>
      <c r="D187" s="652" t="s">
        <v>557</v>
      </c>
      <c r="E187" s="653">
        <v>118575</v>
      </c>
      <c r="F187" s="653" t="s">
        <v>558</v>
      </c>
      <c r="G187" s="653" t="s">
        <v>94</v>
      </c>
      <c r="H187" s="654">
        <v>445645.76</v>
      </c>
      <c r="I187" s="654">
        <v>555757.56999999995</v>
      </c>
      <c r="J187" s="654">
        <v>445645.76</v>
      </c>
      <c r="K187" s="654">
        <v>555757.56999999995</v>
      </c>
      <c r="L187" s="653" t="s">
        <v>93</v>
      </c>
      <c r="M187" s="653" t="s">
        <v>93</v>
      </c>
      <c r="N187" s="653" t="s">
        <v>93</v>
      </c>
      <c r="O187" s="653" t="s">
        <v>93</v>
      </c>
      <c r="P187" s="653" t="s">
        <v>93</v>
      </c>
      <c r="Q187" s="653" t="s">
        <v>93</v>
      </c>
      <c r="R187" s="653" t="s">
        <v>559</v>
      </c>
      <c r="S187" s="653" t="s">
        <v>560</v>
      </c>
      <c r="T187" s="653" t="s">
        <v>124</v>
      </c>
      <c r="U187" s="653" t="s">
        <v>333</v>
      </c>
      <c r="V187" s="653" t="s">
        <v>115</v>
      </c>
      <c r="W187" s="653" t="s">
        <v>260</v>
      </c>
      <c r="X187" s="655">
        <v>43518</v>
      </c>
      <c r="Y187" s="656">
        <v>0.33333333333333331</v>
      </c>
      <c r="Z187" s="655">
        <v>43518</v>
      </c>
      <c r="AA187" s="656">
        <v>0.70833333333333337</v>
      </c>
      <c r="AB187" s="653" t="s">
        <v>111</v>
      </c>
      <c r="AC187" s="434" t="s">
        <v>1083</v>
      </c>
      <c r="AD187" s="122"/>
      <c r="AE187" s="441"/>
      <c r="AF187" s="227"/>
      <c r="AG187" s="226"/>
      <c r="AH187" s="469"/>
      <c r="AI187" s="441"/>
      <c r="AJ187" s="227"/>
      <c r="AK187" s="226"/>
      <c r="AL187" s="485"/>
      <c r="AM187" s="489" t="s">
        <v>979</v>
      </c>
      <c r="AN187" s="536" t="s">
        <v>158</v>
      </c>
      <c r="AO187" s="420"/>
      <c r="AQ187" s="95" t="str">
        <f t="shared" si="194"/>
        <v/>
      </c>
      <c r="AR187" s="9" t="str">
        <f t="shared" si="195"/>
        <v/>
      </c>
      <c r="AS187" s="33" t="str">
        <f t="shared" si="196"/>
        <v/>
      </c>
      <c r="AT187" s="556" t="str">
        <f t="shared" si="197"/>
        <v/>
      </c>
      <c r="AU187" s="9" t="str">
        <f t="shared" si="198"/>
        <v/>
      </c>
      <c r="AV187" s="569" t="str">
        <f t="shared" si="199"/>
        <v/>
      </c>
      <c r="AW187" s="95" t="str">
        <f t="shared" si="200"/>
        <v/>
      </c>
      <c r="AX187" s="9" t="str">
        <f t="shared" si="201"/>
        <v/>
      </c>
      <c r="AY187" s="33" t="str">
        <f t="shared" si="202"/>
        <v/>
      </c>
      <c r="BE187" s="394" t="str">
        <f t="shared" si="184"/>
        <v>Nu a fost afectat producator/consumator</v>
      </c>
      <c r="BF187" s="111" t="str">
        <f t="shared" si="186"/>
        <v>-</v>
      </c>
      <c r="BG187" s="393" t="str">
        <f t="shared" si="187"/>
        <v>-</v>
      </c>
      <c r="BH187" s="563" t="str">
        <f t="shared" si="185"/>
        <v>Nu a fost afectat producator/consumator</v>
      </c>
      <c r="BI187" s="111" t="str">
        <f t="shared" si="188"/>
        <v>-</v>
      </c>
      <c r="BJ187" s="398" t="str">
        <f t="shared" si="189"/>
        <v>-</v>
      </c>
      <c r="BK187" s="394" t="str">
        <f t="shared" si="190"/>
        <v>Nu a fost afectat producator/consumator</v>
      </c>
      <c r="BL187" s="111" t="str">
        <f t="shared" si="191"/>
        <v>-</v>
      </c>
      <c r="BM187" s="393" t="str">
        <f t="shared" si="192"/>
        <v>-</v>
      </c>
    </row>
    <row r="188" spans="1:65" ht="64.5" thickBot="1" x14ac:dyDescent="0.3">
      <c r="A188" s="193">
        <f t="shared" si="193"/>
        <v>171</v>
      </c>
      <c r="B188" s="115" t="s">
        <v>93</v>
      </c>
      <c r="C188" s="115" t="s">
        <v>4</v>
      </c>
      <c r="D188" s="180" t="s">
        <v>561</v>
      </c>
      <c r="E188" s="182">
        <v>76692</v>
      </c>
      <c r="F188" s="182" t="s">
        <v>562</v>
      </c>
      <c r="G188" s="182" t="s">
        <v>418</v>
      </c>
      <c r="H188" s="197">
        <v>689722</v>
      </c>
      <c r="I188" s="197">
        <v>482285.32</v>
      </c>
      <c r="J188" s="182">
        <v>702807.18</v>
      </c>
      <c r="K188" s="182">
        <v>468728.4</v>
      </c>
      <c r="L188" s="182" t="s">
        <v>93</v>
      </c>
      <c r="M188" s="182" t="s">
        <v>93</v>
      </c>
      <c r="N188" s="182" t="s">
        <v>563</v>
      </c>
      <c r="O188" s="182" t="s">
        <v>564</v>
      </c>
      <c r="P188" s="182" t="s">
        <v>93</v>
      </c>
      <c r="Q188" s="182" t="s">
        <v>93</v>
      </c>
      <c r="R188" s="182" t="s">
        <v>93</v>
      </c>
      <c r="S188" s="182" t="s">
        <v>93</v>
      </c>
      <c r="T188" s="182" t="s">
        <v>85</v>
      </c>
      <c r="U188" s="182" t="s">
        <v>1160</v>
      </c>
      <c r="V188" s="182" t="s">
        <v>565</v>
      </c>
      <c r="W188" s="182" t="s">
        <v>951</v>
      </c>
      <c r="X188" s="226"/>
      <c r="Y188" s="227"/>
      <c r="Z188" s="226"/>
      <c r="AA188" s="227"/>
      <c r="AB188" s="196" t="s">
        <v>183</v>
      </c>
      <c r="AC188" s="232"/>
      <c r="AD188" s="122" t="s">
        <v>952</v>
      </c>
      <c r="AE188" s="392"/>
      <c r="AF188" s="273"/>
      <c r="AG188" s="272"/>
      <c r="AH188" s="467"/>
      <c r="AI188" s="392"/>
      <c r="AJ188" s="273"/>
      <c r="AK188" s="272"/>
      <c r="AL188" s="483"/>
      <c r="AM188" s="501"/>
      <c r="AN188" s="534"/>
      <c r="AO188" s="420"/>
      <c r="AQ188" s="95" t="str">
        <f t="shared" si="194"/>
        <v/>
      </c>
      <c r="AR188" s="9" t="str">
        <f t="shared" si="195"/>
        <v/>
      </c>
      <c r="AS188" s="33" t="str">
        <f t="shared" si="196"/>
        <v/>
      </c>
      <c r="AT188" s="556" t="str">
        <f t="shared" si="197"/>
        <v/>
      </c>
      <c r="AU188" s="9" t="str">
        <f t="shared" si="198"/>
        <v/>
      </c>
      <c r="AV188" s="569" t="str">
        <f t="shared" si="199"/>
        <v/>
      </c>
      <c r="AW188" s="95" t="str">
        <f t="shared" si="200"/>
        <v/>
      </c>
      <c r="AX188" s="9" t="str">
        <f t="shared" si="201"/>
        <v/>
      </c>
      <c r="AY188" s="33" t="str">
        <f t="shared" si="202"/>
        <v/>
      </c>
      <c r="BE188" s="394" t="str">
        <f t="shared" si="184"/>
        <v>Afectat sau NU?</v>
      </c>
      <c r="BF188" s="111" t="str">
        <f t="shared" si="186"/>
        <v>-</v>
      </c>
      <c r="BG188" s="393" t="str">
        <f t="shared" si="187"/>
        <v>-</v>
      </c>
      <c r="BH188" s="563" t="str">
        <f t="shared" si="185"/>
        <v>Afectat sau NU?</v>
      </c>
      <c r="BI188" s="111" t="str">
        <f t="shared" si="188"/>
        <v>-</v>
      </c>
      <c r="BJ188" s="398" t="str">
        <f t="shared" si="189"/>
        <v>-</v>
      </c>
      <c r="BK188" s="394" t="str">
        <f t="shared" si="190"/>
        <v>Afectat sau NU?</v>
      </c>
      <c r="BL188" s="111" t="str">
        <f t="shared" si="191"/>
        <v>-</v>
      </c>
      <c r="BM188" s="393" t="str">
        <f t="shared" si="192"/>
        <v>-</v>
      </c>
    </row>
    <row r="189" spans="1:65" ht="141" thickBot="1" x14ac:dyDescent="0.3">
      <c r="A189" s="193">
        <f t="shared" si="193"/>
        <v>172</v>
      </c>
      <c r="B189" s="115" t="s">
        <v>93</v>
      </c>
      <c r="C189" s="115" t="s">
        <v>4</v>
      </c>
      <c r="D189" s="180" t="s">
        <v>566</v>
      </c>
      <c r="E189" s="182">
        <v>44391</v>
      </c>
      <c r="F189" s="182" t="s">
        <v>567</v>
      </c>
      <c r="G189" s="182" t="s">
        <v>183</v>
      </c>
      <c r="H189" s="197">
        <v>726933.61</v>
      </c>
      <c r="I189" s="197">
        <v>434717.27</v>
      </c>
      <c r="J189" s="182">
        <v>728777.17</v>
      </c>
      <c r="K189" s="182">
        <v>433056.66</v>
      </c>
      <c r="L189" s="182" t="s">
        <v>93</v>
      </c>
      <c r="M189" s="182" t="s">
        <v>93</v>
      </c>
      <c r="N189" s="182" t="s">
        <v>192</v>
      </c>
      <c r="O189" s="182" t="s">
        <v>193</v>
      </c>
      <c r="P189" s="182" t="s">
        <v>93</v>
      </c>
      <c r="Q189" s="182" t="s">
        <v>93</v>
      </c>
      <c r="R189" s="182" t="s">
        <v>93</v>
      </c>
      <c r="S189" s="182" t="s">
        <v>93</v>
      </c>
      <c r="T189" s="182" t="s">
        <v>85</v>
      </c>
      <c r="U189" s="182" t="s">
        <v>893</v>
      </c>
      <c r="V189" s="182" t="s">
        <v>106</v>
      </c>
      <c r="W189" s="182" t="s">
        <v>403</v>
      </c>
      <c r="X189" s="226"/>
      <c r="Y189" s="227"/>
      <c r="Z189" s="226"/>
      <c r="AA189" s="227"/>
      <c r="AB189" s="196" t="s">
        <v>183</v>
      </c>
      <c r="AC189" s="238"/>
      <c r="AD189" s="451"/>
      <c r="AE189" s="392"/>
      <c r="AF189" s="273"/>
      <c r="AG189" s="272"/>
      <c r="AH189" s="467"/>
      <c r="AI189" s="392"/>
      <c r="AJ189" s="273"/>
      <c r="AK189" s="272"/>
      <c r="AL189" s="483"/>
      <c r="AM189" s="501"/>
      <c r="AN189" s="534"/>
      <c r="AO189" s="420"/>
      <c r="AQ189" s="95" t="str">
        <f t="shared" si="194"/>
        <v/>
      </c>
      <c r="AR189" s="9" t="str">
        <f t="shared" si="195"/>
        <v/>
      </c>
      <c r="AS189" s="33" t="str">
        <f t="shared" si="196"/>
        <v/>
      </c>
      <c r="AT189" s="556" t="str">
        <f t="shared" si="197"/>
        <v/>
      </c>
      <c r="AU189" s="9" t="str">
        <f t="shared" si="198"/>
        <v/>
      </c>
      <c r="AV189" s="569" t="str">
        <f t="shared" si="199"/>
        <v/>
      </c>
      <c r="AW189" s="95" t="str">
        <f t="shared" si="200"/>
        <v/>
      </c>
      <c r="AX189" s="9" t="str">
        <f t="shared" si="201"/>
        <v/>
      </c>
      <c r="AY189" s="33" t="str">
        <f t="shared" si="202"/>
        <v/>
      </c>
      <c r="BE189" s="394" t="str">
        <f t="shared" si="184"/>
        <v>Afectat sau NU?</v>
      </c>
      <c r="BF189" s="111" t="str">
        <f t="shared" si="186"/>
        <v>-</v>
      </c>
      <c r="BG189" s="393" t="str">
        <f t="shared" si="187"/>
        <v>-</v>
      </c>
      <c r="BH189" s="563" t="str">
        <f t="shared" si="185"/>
        <v>Afectat sau NU?</v>
      </c>
      <c r="BI189" s="111" t="str">
        <f t="shared" si="188"/>
        <v>-</v>
      </c>
      <c r="BJ189" s="398" t="str">
        <f t="shared" si="189"/>
        <v>-</v>
      </c>
      <c r="BK189" s="394" t="str">
        <f t="shared" si="190"/>
        <v>Afectat sau NU?</v>
      </c>
      <c r="BL189" s="111" t="str">
        <f t="shared" si="191"/>
        <v>-</v>
      </c>
      <c r="BM189" s="393" t="str">
        <f t="shared" si="192"/>
        <v>-</v>
      </c>
    </row>
    <row r="190" spans="1:65" ht="25.5" x14ac:dyDescent="0.25">
      <c r="A190" s="139">
        <f t="shared" si="193"/>
        <v>173</v>
      </c>
      <c r="B190" s="140" t="s">
        <v>93</v>
      </c>
      <c r="C190" s="140" t="s">
        <v>4</v>
      </c>
      <c r="D190" s="156" t="s">
        <v>568</v>
      </c>
      <c r="E190" s="155">
        <v>43313</v>
      </c>
      <c r="F190" s="155" t="s">
        <v>569</v>
      </c>
      <c r="G190" s="155" t="s">
        <v>183</v>
      </c>
      <c r="H190" s="157">
        <v>728735.12</v>
      </c>
      <c r="I190" s="157">
        <v>411121.88</v>
      </c>
      <c r="J190" s="157">
        <v>728184.03</v>
      </c>
      <c r="K190" s="157">
        <v>400321.14</v>
      </c>
      <c r="L190" s="155" t="s">
        <v>93</v>
      </c>
      <c r="M190" s="155" t="s">
        <v>93</v>
      </c>
      <c r="N190" s="155" t="s">
        <v>570</v>
      </c>
      <c r="O190" s="155" t="s">
        <v>571</v>
      </c>
      <c r="P190" s="155" t="s">
        <v>93</v>
      </c>
      <c r="Q190" s="155" t="s">
        <v>93</v>
      </c>
      <c r="R190" s="155" t="s">
        <v>93</v>
      </c>
      <c r="S190" s="155" t="s">
        <v>93</v>
      </c>
      <c r="T190" s="155" t="s">
        <v>174</v>
      </c>
      <c r="U190" s="155" t="s">
        <v>232</v>
      </c>
      <c r="V190" s="155" t="s">
        <v>572</v>
      </c>
      <c r="W190" s="155" t="s">
        <v>573</v>
      </c>
      <c r="X190" s="214"/>
      <c r="Y190" s="215"/>
      <c r="Z190" s="214"/>
      <c r="AA190" s="215"/>
      <c r="AB190" s="177" t="s">
        <v>183</v>
      </c>
      <c r="AC190" s="233"/>
      <c r="AD190" s="4"/>
      <c r="AE190" s="407"/>
      <c r="AF190" s="408"/>
      <c r="AG190" s="409"/>
      <c r="AH190" s="464"/>
      <c r="AI190" s="407"/>
      <c r="AJ190" s="408"/>
      <c r="AK190" s="409"/>
      <c r="AL190" s="480"/>
      <c r="AM190" s="498"/>
      <c r="AN190" s="531"/>
      <c r="AO190" s="519"/>
      <c r="AQ190" s="91" t="str">
        <f t="shared" si="194"/>
        <v/>
      </c>
      <c r="AR190" s="47" t="str">
        <f t="shared" si="195"/>
        <v/>
      </c>
      <c r="AS190" s="315" t="str">
        <f t="shared" si="196"/>
        <v/>
      </c>
      <c r="AT190" s="559" t="str">
        <f t="shared" si="197"/>
        <v/>
      </c>
      <c r="AU190" s="47" t="str">
        <f t="shared" si="198"/>
        <v/>
      </c>
      <c r="AV190" s="570" t="str">
        <f t="shared" si="199"/>
        <v/>
      </c>
      <c r="AW190" s="91" t="str">
        <f t="shared" si="200"/>
        <v/>
      </c>
      <c r="AX190" s="47" t="str">
        <f t="shared" si="201"/>
        <v/>
      </c>
      <c r="AY190" s="315" t="str">
        <f t="shared" si="202"/>
        <v/>
      </c>
      <c r="BE190" s="345" t="str">
        <f t="shared" si="184"/>
        <v>Afectat sau NU?</v>
      </c>
      <c r="BF190" s="47" t="str">
        <f t="shared" si="186"/>
        <v>-</v>
      </c>
      <c r="BG190" s="315" t="str">
        <f t="shared" si="187"/>
        <v>-</v>
      </c>
      <c r="BH190" s="566" t="str">
        <f t="shared" si="185"/>
        <v>Afectat sau NU?</v>
      </c>
      <c r="BI190" s="47" t="str">
        <f t="shared" si="188"/>
        <v>-</v>
      </c>
      <c r="BJ190" s="570" t="str">
        <f t="shared" si="189"/>
        <v>-</v>
      </c>
      <c r="BK190" s="345" t="str">
        <f t="shared" si="190"/>
        <v>Afectat sau NU?</v>
      </c>
      <c r="BL190" s="47" t="str">
        <f t="shared" si="191"/>
        <v>-</v>
      </c>
      <c r="BM190" s="315" t="str">
        <f t="shared" si="192"/>
        <v>-</v>
      </c>
    </row>
    <row r="191" spans="1:65" ht="141" thickBot="1" x14ac:dyDescent="0.3">
      <c r="A191" s="144">
        <f t="shared" si="193"/>
        <v>174</v>
      </c>
      <c r="B191" s="145" t="s">
        <v>93</v>
      </c>
      <c r="C191" s="145" t="s">
        <v>4</v>
      </c>
      <c r="D191" s="163" t="s">
        <v>568</v>
      </c>
      <c r="E191" s="162">
        <v>44177</v>
      </c>
      <c r="F191" s="162" t="s">
        <v>574</v>
      </c>
      <c r="G191" s="162" t="s">
        <v>183</v>
      </c>
      <c r="H191" s="164">
        <v>728735.12</v>
      </c>
      <c r="I191" s="164">
        <v>411121.88</v>
      </c>
      <c r="J191" s="164">
        <v>728184.03</v>
      </c>
      <c r="K191" s="164">
        <v>400321.14</v>
      </c>
      <c r="L191" s="162" t="s">
        <v>93</v>
      </c>
      <c r="M191" s="162" t="s">
        <v>93</v>
      </c>
      <c r="N191" s="162" t="s">
        <v>575</v>
      </c>
      <c r="O191" s="162" t="s">
        <v>574</v>
      </c>
      <c r="P191" s="162" t="s">
        <v>93</v>
      </c>
      <c r="Q191" s="162" t="s">
        <v>93</v>
      </c>
      <c r="R191" s="162" t="s">
        <v>93</v>
      </c>
      <c r="S191" s="162" t="s">
        <v>93</v>
      </c>
      <c r="T191" s="162" t="s">
        <v>85</v>
      </c>
      <c r="U191" s="162" t="s">
        <v>893</v>
      </c>
      <c r="V191" s="162" t="s">
        <v>106</v>
      </c>
      <c r="W191" s="162" t="s">
        <v>573</v>
      </c>
      <c r="X191" s="221"/>
      <c r="Y191" s="222"/>
      <c r="Z191" s="221"/>
      <c r="AA191" s="222"/>
      <c r="AB191" s="184" t="s">
        <v>183</v>
      </c>
      <c r="AC191" s="236"/>
      <c r="AD191" s="447"/>
      <c r="AE191" s="411"/>
      <c r="AF191" s="412"/>
      <c r="AG191" s="413"/>
      <c r="AH191" s="466"/>
      <c r="AI191" s="411"/>
      <c r="AJ191" s="412"/>
      <c r="AK191" s="413"/>
      <c r="AL191" s="482"/>
      <c r="AM191" s="500"/>
      <c r="AN191" s="533"/>
      <c r="AO191" s="518"/>
      <c r="AQ191" s="425" t="str">
        <f t="shared" si="194"/>
        <v/>
      </c>
      <c r="AR191" s="18" t="str">
        <f t="shared" si="195"/>
        <v/>
      </c>
      <c r="AS191" s="20" t="str">
        <f t="shared" si="196"/>
        <v/>
      </c>
      <c r="AT191" s="558" t="str">
        <f t="shared" si="197"/>
        <v/>
      </c>
      <c r="AU191" s="18" t="str">
        <f t="shared" si="198"/>
        <v/>
      </c>
      <c r="AV191" s="19" t="str">
        <f t="shared" si="199"/>
        <v/>
      </c>
      <c r="AW191" s="425" t="str">
        <f t="shared" si="200"/>
        <v/>
      </c>
      <c r="AX191" s="18" t="str">
        <f t="shared" si="201"/>
        <v/>
      </c>
      <c r="AY191" s="20" t="str">
        <f t="shared" si="202"/>
        <v/>
      </c>
      <c r="BE191" s="426" t="str">
        <f t="shared" si="184"/>
        <v>Afectat sau NU?</v>
      </c>
      <c r="BF191" s="56" t="str">
        <f t="shared" si="186"/>
        <v>-</v>
      </c>
      <c r="BG191" s="319" t="str">
        <f t="shared" si="187"/>
        <v>-</v>
      </c>
      <c r="BH191" s="579" t="str">
        <f t="shared" si="185"/>
        <v>Afectat sau NU?</v>
      </c>
      <c r="BI191" s="56" t="str">
        <f t="shared" si="188"/>
        <v>-</v>
      </c>
      <c r="BJ191" s="573" t="str">
        <f t="shared" si="189"/>
        <v>-</v>
      </c>
      <c r="BK191" s="426" t="str">
        <f t="shared" si="190"/>
        <v>Afectat sau NU?</v>
      </c>
      <c r="BL191" s="56" t="str">
        <f t="shared" si="191"/>
        <v>-</v>
      </c>
      <c r="BM191" s="319" t="str">
        <f t="shared" si="192"/>
        <v>-</v>
      </c>
    </row>
    <row r="192" spans="1:65" ht="25.5" x14ac:dyDescent="0.25">
      <c r="A192" s="139">
        <f t="shared" si="193"/>
        <v>175</v>
      </c>
      <c r="B192" s="155" t="s">
        <v>93</v>
      </c>
      <c r="C192" s="155" t="s">
        <v>4</v>
      </c>
      <c r="D192" s="156" t="s">
        <v>576</v>
      </c>
      <c r="E192" s="155">
        <v>19249</v>
      </c>
      <c r="F192" s="155" t="s">
        <v>577</v>
      </c>
      <c r="G192" s="155" t="s">
        <v>578</v>
      </c>
      <c r="H192" s="157">
        <v>465487.52</v>
      </c>
      <c r="I192" s="157">
        <v>404571.14</v>
      </c>
      <c r="J192" s="155">
        <v>474251.54</v>
      </c>
      <c r="K192" s="155">
        <v>409341.65</v>
      </c>
      <c r="L192" s="155" t="s">
        <v>93</v>
      </c>
      <c r="M192" s="155" t="s">
        <v>93</v>
      </c>
      <c r="N192" s="155" t="s">
        <v>93</v>
      </c>
      <c r="O192" s="155" t="s">
        <v>93</v>
      </c>
      <c r="P192" s="155" t="s">
        <v>93</v>
      </c>
      <c r="Q192" s="155" t="s">
        <v>93</v>
      </c>
      <c r="R192" s="155" t="s">
        <v>579</v>
      </c>
      <c r="S192" s="155" t="s">
        <v>580</v>
      </c>
      <c r="T192" s="155" t="s">
        <v>124</v>
      </c>
      <c r="U192" s="155" t="s">
        <v>315</v>
      </c>
      <c r="V192" s="155" t="s">
        <v>315</v>
      </c>
      <c r="W192" s="155" t="s">
        <v>1248</v>
      </c>
      <c r="X192" s="214"/>
      <c r="Y192" s="215"/>
      <c r="Z192" s="214"/>
      <c r="AA192" s="215"/>
      <c r="AB192" s="177" t="s">
        <v>581</v>
      </c>
      <c r="AC192" s="140"/>
      <c r="AD192" s="431" t="s">
        <v>978</v>
      </c>
      <c r="AE192" s="630"/>
      <c r="AF192" s="408"/>
      <c r="AG192" s="409"/>
      <c r="AH192" s="464"/>
      <c r="AI192" s="407"/>
      <c r="AJ192" s="408"/>
      <c r="AK192" s="409"/>
      <c r="AL192" s="480"/>
      <c r="AM192" s="498"/>
      <c r="AN192" s="531"/>
      <c r="AO192" s="519"/>
      <c r="AQ192" s="91" t="str">
        <f t="shared" si="194"/>
        <v/>
      </c>
      <c r="AR192" s="47" t="str">
        <f t="shared" si="195"/>
        <v/>
      </c>
      <c r="AS192" s="315" t="str">
        <f t="shared" si="196"/>
        <v/>
      </c>
      <c r="AT192" s="559" t="str">
        <f t="shared" si="197"/>
        <v/>
      </c>
      <c r="AU192" s="47" t="str">
        <f t="shared" si="198"/>
        <v/>
      </c>
      <c r="AV192" s="570" t="str">
        <f t="shared" si="199"/>
        <v/>
      </c>
      <c r="AW192" s="91" t="str">
        <f t="shared" si="200"/>
        <v/>
      </c>
      <c r="AX192" s="47" t="str">
        <f t="shared" si="201"/>
        <v/>
      </c>
      <c r="AY192" s="315" t="str">
        <f t="shared" si="202"/>
        <v/>
      </c>
      <c r="BE192" s="345" t="str">
        <f t="shared" si="184"/>
        <v>Afectat sau NU?</v>
      </c>
      <c r="BF192" s="47" t="str">
        <f t="shared" si="186"/>
        <v>-</v>
      </c>
      <c r="BG192" s="315" t="str">
        <f t="shared" si="187"/>
        <v>-</v>
      </c>
      <c r="BH192" s="566" t="str">
        <f t="shared" si="185"/>
        <v>Afectat sau NU?</v>
      </c>
      <c r="BI192" s="47" t="str">
        <f t="shared" si="188"/>
        <v>-</v>
      </c>
      <c r="BJ192" s="570" t="str">
        <f t="shared" si="189"/>
        <v>-</v>
      </c>
      <c r="BK192" s="345" t="str">
        <f t="shared" si="190"/>
        <v>Afectat sau NU?</v>
      </c>
      <c r="BL192" s="47" t="str">
        <f t="shared" si="191"/>
        <v>-</v>
      </c>
      <c r="BM192" s="315" t="str">
        <f t="shared" si="192"/>
        <v>-</v>
      </c>
    </row>
    <row r="193" spans="1:65" ht="153.75" thickBot="1" x14ac:dyDescent="0.3">
      <c r="A193" s="165">
        <f t="shared" si="193"/>
        <v>176</v>
      </c>
      <c r="B193" s="166" t="s">
        <v>93</v>
      </c>
      <c r="C193" s="166" t="s">
        <v>4</v>
      </c>
      <c r="D193" s="206" t="s">
        <v>576</v>
      </c>
      <c r="E193" s="166">
        <v>13819</v>
      </c>
      <c r="F193" s="166" t="s">
        <v>582</v>
      </c>
      <c r="G193" s="166" t="s">
        <v>578</v>
      </c>
      <c r="H193" s="168">
        <v>465487.52</v>
      </c>
      <c r="I193" s="168">
        <v>404571.14</v>
      </c>
      <c r="J193" s="166">
        <v>474251.54</v>
      </c>
      <c r="K193" s="166">
        <v>409341.65</v>
      </c>
      <c r="L193" s="166" t="s">
        <v>93</v>
      </c>
      <c r="M193" s="166" t="s">
        <v>93</v>
      </c>
      <c r="N193" s="166" t="s">
        <v>583</v>
      </c>
      <c r="O193" s="166" t="s">
        <v>582</v>
      </c>
      <c r="P193" s="166" t="s">
        <v>93</v>
      </c>
      <c r="Q193" s="166" t="s">
        <v>93</v>
      </c>
      <c r="R193" s="166" t="s">
        <v>93</v>
      </c>
      <c r="S193" s="166" t="s">
        <v>93</v>
      </c>
      <c r="T193" s="166" t="s">
        <v>85</v>
      </c>
      <c r="U193" s="166" t="s">
        <v>1122</v>
      </c>
      <c r="V193" s="166" t="s">
        <v>106</v>
      </c>
      <c r="W193" s="166" t="s">
        <v>1248</v>
      </c>
      <c r="X193" s="216"/>
      <c r="Y193" s="217"/>
      <c r="Z193" s="216"/>
      <c r="AA193" s="217"/>
      <c r="AB193" s="179" t="s">
        <v>581</v>
      </c>
      <c r="AC193" s="113"/>
      <c r="AD193" s="608" t="s">
        <v>978</v>
      </c>
      <c r="AE193" s="632"/>
      <c r="AF193" s="412"/>
      <c r="AG193" s="413"/>
      <c r="AH193" s="466"/>
      <c r="AI193" s="411"/>
      <c r="AJ193" s="412"/>
      <c r="AK193" s="413"/>
      <c r="AL193" s="482"/>
      <c r="AM193" s="500"/>
      <c r="AN193" s="533"/>
      <c r="AO193" s="518"/>
      <c r="AQ193" s="425" t="str">
        <f t="shared" si="194"/>
        <v/>
      </c>
      <c r="AR193" s="18" t="str">
        <f t="shared" si="195"/>
        <v/>
      </c>
      <c r="AS193" s="20" t="str">
        <f t="shared" si="196"/>
        <v/>
      </c>
      <c r="AT193" s="558" t="str">
        <f t="shared" si="197"/>
        <v/>
      </c>
      <c r="AU193" s="18" t="str">
        <f t="shared" si="198"/>
        <v/>
      </c>
      <c r="AV193" s="19" t="str">
        <f t="shared" si="199"/>
        <v/>
      </c>
      <c r="AW193" s="425" t="str">
        <f t="shared" si="200"/>
        <v/>
      </c>
      <c r="AX193" s="18" t="str">
        <f t="shared" si="201"/>
        <v/>
      </c>
      <c r="AY193" s="20" t="str">
        <f t="shared" si="202"/>
        <v/>
      </c>
      <c r="BE193" s="428" t="str">
        <f t="shared" si="184"/>
        <v>Afectat sau NU?</v>
      </c>
      <c r="BF193" s="55" t="str">
        <f t="shared" si="186"/>
        <v>-</v>
      </c>
      <c r="BG193" s="424" t="str">
        <f t="shared" si="187"/>
        <v>-</v>
      </c>
      <c r="BH193" s="562" t="str">
        <f t="shared" si="185"/>
        <v>Afectat sau NU?</v>
      </c>
      <c r="BI193" s="55" t="str">
        <f t="shared" si="188"/>
        <v>-</v>
      </c>
      <c r="BJ193" s="572" t="str">
        <f t="shared" si="189"/>
        <v>-</v>
      </c>
      <c r="BK193" s="428" t="str">
        <f t="shared" si="190"/>
        <v>Afectat sau NU?</v>
      </c>
      <c r="BL193" s="55" t="str">
        <f t="shared" si="191"/>
        <v>-</v>
      </c>
      <c r="BM193" s="424" t="str">
        <f t="shared" si="192"/>
        <v>-</v>
      </c>
    </row>
    <row r="194" spans="1:65" ht="38.25" x14ac:dyDescent="0.25">
      <c r="A194" s="324">
        <f t="shared" si="193"/>
        <v>177</v>
      </c>
      <c r="B194" s="334" t="s">
        <v>93</v>
      </c>
      <c r="C194" s="334" t="s">
        <v>4</v>
      </c>
      <c r="D194" s="721" t="s">
        <v>584</v>
      </c>
      <c r="E194" s="334">
        <v>80515</v>
      </c>
      <c r="F194" s="334" t="s">
        <v>274</v>
      </c>
      <c r="G194" s="334" t="s">
        <v>275</v>
      </c>
      <c r="H194" s="335">
        <v>453702.58600000001</v>
      </c>
      <c r="I194" s="335">
        <v>343855.375</v>
      </c>
      <c r="J194" s="335">
        <v>463374.12099999998</v>
      </c>
      <c r="K194" s="335">
        <v>337922.342</v>
      </c>
      <c r="L194" s="334" t="s">
        <v>93</v>
      </c>
      <c r="M194" s="334" t="s">
        <v>93</v>
      </c>
      <c r="N194" s="334" t="s">
        <v>93</v>
      </c>
      <c r="O194" s="334" t="s">
        <v>93</v>
      </c>
      <c r="P194" s="334" t="s">
        <v>585</v>
      </c>
      <c r="Q194" s="334" t="s">
        <v>277</v>
      </c>
      <c r="R194" s="334" t="s">
        <v>93</v>
      </c>
      <c r="S194" s="334" t="s">
        <v>93</v>
      </c>
      <c r="T194" s="334" t="s">
        <v>124</v>
      </c>
      <c r="U194" s="334" t="s">
        <v>115</v>
      </c>
      <c r="V194" s="334" t="s">
        <v>115</v>
      </c>
      <c r="W194" s="722" t="s">
        <v>1233</v>
      </c>
      <c r="X194" s="328"/>
      <c r="Y194" s="329"/>
      <c r="Z194" s="328"/>
      <c r="AA194" s="329"/>
      <c r="AB194" s="334" t="s">
        <v>107</v>
      </c>
      <c r="AC194" s="334"/>
      <c r="AD194" s="448" t="s">
        <v>978</v>
      </c>
      <c r="AE194" s="630"/>
      <c r="AF194" s="408"/>
      <c r="AG194" s="409"/>
      <c r="AH194" s="464"/>
      <c r="AI194" s="407"/>
      <c r="AJ194" s="408"/>
      <c r="AK194" s="409"/>
      <c r="AL194" s="480"/>
      <c r="AM194" s="498"/>
      <c r="AN194" s="531"/>
      <c r="AO194" s="519"/>
      <c r="AQ194" s="95" t="str">
        <f t="shared" si="194"/>
        <v/>
      </c>
      <c r="AR194" s="9" t="str">
        <f t="shared" si="195"/>
        <v/>
      </c>
      <c r="AS194" s="33" t="str">
        <f t="shared" si="196"/>
        <v/>
      </c>
      <c r="AT194" s="556" t="str">
        <f t="shared" si="197"/>
        <v/>
      </c>
      <c r="AU194" s="9" t="str">
        <f t="shared" si="198"/>
        <v/>
      </c>
      <c r="AV194" s="569" t="str">
        <f t="shared" si="199"/>
        <v/>
      </c>
      <c r="AW194" s="95" t="str">
        <f t="shared" si="200"/>
        <v/>
      </c>
      <c r="AX194" s="9" t="str">
        <f t="shared" si="201"/>
        <v/>
      </c>
      <c r="AY194" s="33" t="str">
        <f t="shared" si="202"/>
        <v/>
      </c>
      <c r="BE194" s="345" t="str">
        <f t="shared" si="184"/>
        <v>Afectat sau NU?</v>
      </c>
      <c r="BF194" s="47" t="str">
        <f t="shared" si="186"/>
        <v>-</v>
      </c>
      <c r="BG194" s="315" t="str">
        <f t="shared" si="187"/>
        <v>-</v>
      </c>
      <c r="BH194" s="566" t="str">
        <f t="shared" si="185"/>
        <v>Afectat sau NU?</v>
      </c>
      <c r="BI194" s="47" t="str">
        <f t="shared" si="188"/>
        <v>-</v>
      </c>
      <c r="BJ194" s="570" t="str">
        <f t="shared" si="189"/>
        <v>-</v>
      </c>
      <c r="BK194" s="345" t="str">
        <f t="shared" si="190"/>
        <v>Afectat sau NU?</v>
      </c>
      <c r="BL194" s="47" t="str">
        <f t="shared" si="191"/>
        <v>-</v>
      </c>
      <c r="BM194" s="315" t="str">
        <f t="shared" si="192"/>
        <v>-</v>
      </c>
    </row>
    <row r="195" spans="1:65" ht="38.25" x14ac:dyDescent="0.25">
      <c r="A195" s="149">
        <f t="shared" si="193"/>
        <v>178</v>
      </c>
      <c r="B195" s="153" t="s">
        <v>93</v>
      </c>
      <c r="C195" s="153" t="s">
        <v>4</v>
      </c>
      <c r="D195" s="187" t="s">
        <v>584</v>
      </c>
      <c r="E195" s="153">
        <v>80506</v>
      </c>
      <c r="F195" s="153" t="s">
        <v>274</v>
      </c>
      <c r="G195" s="153" t="s">
        <v>275</v>
      </c>
      <c r="H195" s="128">
        <v>453702.58600000001</v>
      </c>
      <c r="I195" s="128">
        <v>343855.375</v>
      </c>
      <c r="J195" s="128">
        <v>463374.12099999998</v>
      </c>
      <c r="K195" s="128">
        <v>337922.342</v>
      </c>
      <c r="L195" s="153" t="s">
        <v>93</v>
      </c>
      <c r="M195" s="153" t="s">
        <v>93</v>
      </c>
      <c r="N195" s="153" t="s">
        <v>93</v>
      </c>
      <c r="O195" s="153" t="s">
        <v>93</v>
      </c>
      <c r="P195" s="153" t="s">
        <v>586</v>
      </c>
      <c r="Q195" s="153" t="s">
        <v>279</v>
      </c>
      <c r="R195" s="153" t="s">
        <v>93</v>
      </c>
      <c r="S195" s="153" t="s">
        <v>93</v>
      </c>
      <c r="T195" s="153" t="s">
        <v>124</v>
      </c>
      <c r="U195" s="153" t="s">
        <v>240</v>
      </c>
      <c r="V195" s="153" t="s">
        <v>240</v>
      </c>
      <c r="W195" s="722" t="s">
        <v>1233</v>
      </c>
      <c r="X195" s="212"/>
      <c r="Y195" s="213"/>
      <c r="Z195" s="212"/>
      <c r="AA195" s="213"/>
      <c r="AB195" s="153" t="s">
        <v>107</v>
      </c>
      <c r="AC195" s="153"/>
      <c r="AD195" s="446" t="s">
        <v>978</v>
      </c>
      <c r="AE195" s="631"/>
      <c r="AF195" s="243"/>
      <c r="AG195" s="242"/>
      <c r="AH195" s="465"/>
      <c r="AI195" s="410"/>
      <c r="AJ195" s="243"/>
      <c r="AK195" s="242"/>
      <c r="AL195" s="481"/>
      <c r="AM195" s="499"/>
      <c r="AN195" s="532"/>
      <c r="AO195" s="517"/>
      <c r="AQ195" s="316" t="str">
        <f t="shared" si="194"/>
        <v/>
      </c>
      <c r="AR195" s="44" t="str">
        <f t="shared" si="195"/>
        <v/>
      </c>
      <c r="AS195" s="317" t="str">
        <f t="shared" si="196"/>
        <v/>
      </c>
      <c r="AT195" s="560" t="str">
        <f t="shared" si="197"/>
        <v/>
      </c>
      <c r="AU195" s="44" t="str">
        <f t="shared" si="198"/>
        <v/>
      </c>
      <c r="AV195" s="571" t="str">
        <f t="shared" si="199"/>
        <v/>
      </c>
      <c r="AW195" s="316" t="str">
        <f t="shared" si="200"/>
        <v/>
      </c>
      <c r="AX195" s="44" t="str">
        <f t="shared" si="201"/>
        <v/>
      </c>
      <c r="AY195" s="317" t="str">
        <f t="shared" si="202"/>
        <v/>
      </c>
      <c r="BE195" s="400" t="str">
        <f t="shared" si="184"/>
        <v>Afectat sau NU?</v>
      </c>
      <c r="BF195" s="44" t="str">
        <f t="shared" si="186"/>
        <v>-</v>
      </c>
      <c r="BG195" s="317" t="str">
        <f t="shared" si="187"/>
        <v>-</v>
      </c>
      <c r="BH195" s="567" t="str">
        <f t="shared" si="185"/>
        <v>Afectat sau NU?</v>
      </c>
      <c r="BI195" s="44" t="str">
        <f t="shared" si="188"/>
        <v>-</v>
      </c>
      <c r="BJ195" s="571" t="str">
        <f t="shared" si="189"/>
        <v>-</v>
      </c>
      <c r="BK195" s="400" t="str">
        <f t="shared" si="190"/>
        <v>Afectat sau NU?</v>
      </c>
      <c r="BL195" s="44" t="str">
        <f t="shared" si="191"/>
        <v>-</v>
      </c>
      <c r="BM195" s="317" t="str">
        <f t="shared" si="192"/>
        <v>-</v>
      </c>
    </row>
    <row r="196" spans="1:65" ht="38.25" x14ac:dyDescent="0.25">
      <c r="A196" s="149">
        <f t="shared" si="193"/>
        <v>179</v>
      </c>
      <c r="B196" s="153" t="s">
        <v>93</v>
      </c>
      <c r="C196" s="153" t="s">
        <v>4</v>
      </c>
      <c r="D196" s="187" t="s">
        <v>584</v>
      </c>
      <c r="E196" s="153">
        <v>80757</v>
      </c>
      <c r="F196" s="153" t="s">
        <v>274</v>
      </c>
      <c r="G196" s="153" t="s">
        <v>275</v>
      </c>
      <c r="H196" s="128">
        <v>453702.58600000001</v>
      </c>
      <c r="I196" s="128">
        <v>343855.375</v>
      </c>
      <c r="J196" s="128">
        <v>463374.12099999998</v>
      </c>
      <c r="K196" s="128">
        <v>337922.342</v>
      </c>
      <c r="L196" s="153" t="s">
        <v>93</v>
      </c>
      <c r="M196" s="153" t="s">
        <v>93</v>
      </c>
      <c r="N196" s="153" t="s">
        <v>93</v>
      </c>
      <c r="O196" s="153" t="s">
        <v>93</v>
      </c>
      <c r="P196" s="153" t="s">
        <v>587</v>
      </c>
      <c r="Q196" s="153" t="s">
        <v>281</v>
      </c>
      <c r="R196" s="153" t="s">
        <v>93</v>
      </c>
      <c r="S196" s="153" t="s">
        <v>93</v>
      </c>
      <c r="T196" s="153" t="s">
        <v>124</v>
      </c>
      <c r="U196" s="153" t="s">
        <v>240</v>
      </c>
      <c r="V196" s="153" t="s">
        <v>240</v>
      </c>
      <c r="W196" s="722" t="s">
        <v>1233</v>
      </c>
      <c r="X196" s="212"/>
      <c r="Y196" s="213"/>
      <c r="Z196" s="212"/>
      <c r="AA196" s="213"/>
      <c r="AB196" s="153" t="s">
        <v>107</v>
      </c>
      <c r="AC196" s="153"/>
      <c r="AD196" s="446" t="s">
        <v>978</v>
      </c>
      <c r="AE196" s="631"/>
      <c r="AF196" s="243"/>
      <c r="AG196" s="242"/>
      <c r="AH196" s="465"/>
      <c r="AI196" s="410"/>
      <c r="AJ196" s="243"/>
      <c r="AK196" s="242"/>
      <c r="AL196" s="481"/>
      <c r="AM196" s="499"/>
      <c r="AN196" s="532"/>
      <c r="AO196" s="517"/>
      <c r="AQ196" s="316" t="str">
        <f t="shared" si="194"/>
        <v/>
      </c>
      <c r="AR196" s="44" t="str">
        <f t="shared" si="195"/>
        <v/>
      </c>
      <c r="AS196" s="317" t="str">
        <f t="shared" si="196"/>
        <v/>
      </c>
      <c r="AT196" s="560" t="str">
        <f t="shared" si="197"/>
        <v/>
      </c>
      <c r="AU196" s="44" t="str">
        <f t="shared" si="198"/>
        <v/>
      </c>
      <c r="AV196" s="571" t="str">
        <f t="shared" si="199"/>
        <v/>
      </c>
      <c r="AW196" s="316" t="str">
        <f t="shared" si="200"/>
        <v/>
      </c>
      <c r="AX196" s="44" t="str">
        <f t="shared" si="201"/>
        <v/>
      </c>
      <c r="AY196" s="317" t="str">
        <f t="shared" si="202"/>
        <v/>
      </c>
      <c r="BE196" s="400" t="str">
        <f t="shared" si="184"/>
        <v>Afectat sau NU?</v>
      </c>
      <c r="BF196" s="44" t="str">
        <f t="shared" si="186"/>
        <v>-</v>
      </c>
      <c r="BG196" s="317" t="str">
        <f t="shared" si="187"/>
        <v>-</v>
      </c>
      <c r="BH196" s="567" t="str">
        <f t="shared" si="185"/>
        <v>Afectat sau NU?</v>
      </c>
      <c r="BI196" s="44" t="str">
        <f t="shared" si="188"/>
        <v>-</v>
      </c>
      <c r="BJ196" s="571" t="str">
        <f t="shared" si="189"/>
        <v>-</v>
      </c>
      <c r="BK196" s="400" t="str">
        <f t="shared" si="190"/>
        <v>Afectat sau NU?</v>
      </c>
      <c r="BL196" s="44" t="str">
        <f t="shared" si="191"/>
        <v>-</v>
      </c>
      <c r="BM196" s="317" t="str">
        <f t="shared" si="192"/>
        <v>-</v>
      </c>
    </row>
    <row r="197" spans="1:65" ht="38.25" x14ac:dyDescent="0.25">
      <c r="A197" s="149">
        <f t="shared" si="193"/>
        <v>180</v>
      </c>
      <c r="B197" s="153" t="s">
        <v>93</v>
      </c>
      <c r="C197" s="153" t="s">
        <v>4</v>
      </c>
      <c r="D197" s="187" t="s">
        <v>584</v>
      </c>
      <c r="E197" s="153">
        <v>172377</v>
      </c>
      <c r="F197" s="153" t="s">
        <v>283</v>
      </c>
      <c r="G197" s="153" t="s">
        <v>284</v>
      </c>
      <c r="H197" s="128">
        <v>453702.58600000001</v>
      </c>
      <c r="I197" s="128">
        <v>343855.375</v>
      </c>
      <c r="J197" s="128">
        <v>463374.12099999998</v>
      </c>
      <c r="K197" s="128">
        <v>337922.342</v>
      </c>
      <c r="L197" s="153" t="s">
        <v>93</v>
      </c>
      <c r="M197" s="153" t="s">
        <v>93</v>
      </c>
      <c r="N197" s="153" t="s">
        <v>93</v>
      </c>
      <c r="O197" s="153" t="s">
        <v>93</v>
      </c>
      <c r="P197" s="153" t="s">
        <v>285</v>
      </c>
      <c r="Q197" s="153" t="s">
        <v>286</v>
      </c>
      <c r="R197" s="153" t="s">
        <v>93</v>
      </c>
      <c r="S197" s="153" t="s">
        <v>93</v>
      </c>
      <c r="T197" s="153" t="s">
        <v>124</v>
      </c>
      <c r="U197" s="153" t="s">
        <v>240</v>
      </c>
      <c r="V197" s="153" t="s">
        <v>240</v>
      </c>
      <c r="W197" s="722" t="s">
        <v>1233</v>
      </c>
      <c r="X197" s="212"/>
      <c r="Y197" s="213"/>
      <c r="Z197" s="212"/>
      <c r="AA197" s="213"/>
      <c r="AB197" s="153" t="s">
        <v>107</v>
      </c>
      <c r="AC197" s="153"/>
      <c r="AD197" s="446" t="s">
        <v>978</v>
      </c>
      <c r="AE197" s="631"/>
      <c r="AF197" s="243"/>
      <c r="AG197" s="242"/>
      <c r="AH197" s="465"/>
      <c r="AI197" s="410"/>
      <c r="AJ197" s="243"/>
      <c r="AK197" s="242"/>
      <c r="AL197" s="481"/>
      <c r="AM197" s="499"/>
      <c r="AN197" s="532"/>
      <c r="AO197" s="517"/>
      <c r="AQ197" s="316" t="str">
        <f t="shared" si="194"/>
        <v/>
      </c>
      <c r="AR197" s="44" t="str">
        <f t="shared" si="195"/>
        <v/>
      </c>
      <c r="AS197" s="317" t="str">
        <f t="shared" si="196"/>
        <v/>
      </c>
      <c r="AT197" s="560" t="str">
        <f t="shared" si="197"/>
        <v/>
      </c>
      <c r="AU197" s="44" t="str">
        <f t="shared" si="198"/>
        <v/>
      </c>
      <c r="AV197" s="571" t="str">
        <f t="shared" si="199"/>
        <v/>
      </c>
      <c r="AW197" s="316" t="str">
        <f t="shared" si="200"/>
        <v/>
      </c>
      <c r="AX197" s="44" t="str">
        <f t="shared" si="201"/>
        <v/>
      </c>
      <c r="AY197" s="317" t="str">
        <f t="shared" si="202"/>
        <v/>
      </c>
      <c r="BE197" s="400" t="str">
        <f t="shared" si="184"/>
        <v>Afectat sau NU?</v>
      </c>
      <c r="BF197" s="44" t="str">
        <f t="shared" si="186"/>
        <v>-</v>
      </c>
      <c r="BG197" s="317" t="str">
        <f t="shared" si="187"/>
        <v>-</v>
      </c>
      <c r="BH197" s="567" t="str">
        <f t="shared" si="185"/>
        <v>Afectat sau NU?</v>
      </c>
      <c r="BI197" s="44" t="str">
        <f t="shared" si="188"/>
        <v>-</v>
      </c>
      <c r="BJ197" s="571" t="str">
        <f t="shared" si="189"/>
        <v>-</v>
      </c>
      <c r="BK197" s="400" t="str">
        <f t="shared" si="190"/>
        <v>Afectat sau NU?</v>
      </c>
      <c r="BL197" s="44" t="str">
        <f t="shared" si="191"/>
        <v>-</v>
      </c>
      <c r="BM197" s="317" t="str">
        <f t="shared" si="192"/>
        <v>-</v>
      </c>
    </row>
    <row r="198" spans="1:65" ht="38.25" x14ac:dyDescent="0.25">
      <c r="A198" s="149">
        <f t="shared" si="193"/>
        <v>181</v>
      </c>
      <c r="B198" s="153" t="s">
        <v>93</v>
      </c>
      <c r="C198" s="153" t="s">
        <v>4</v>
      </c>
      <c r="D198" s="187" t="s">
        <v>584</v>
      </c>
      <c r="E198" s="153">
        <v>168434</v>
      </c>
      <c r="F198" s="153" t="s">
        <v>287</v>
      </c>
      <c r="G198" s="153" t="s">
        <v>284</v>
      </c>
      <c r="H198" s="128">
        <v>453702.58600000001</v>
      </c>
      <c r="I198" s="128">
        <v>343855.375</v>
      </c>
      <c r="J198" s="128">
        <v>463374.12099999998</v>
      </c>
      <c r="K198" s="128">
        <v>337922.342</v>
      </c>
      <c r="L198" s="153" t="s">
        <v>93</v>
      </c>
      <c r="M198" s="153" t="s">
        <v>93</v>
      </c>
      <c r="N198" s="153" t="s">
        <v>93</v>
      </c>
      <c r="O198" s="153" t="s">
        <v>93</v>
      </c>
      <c r="P198" s="153" t="s">
        <v>288</v>
      </c>
      <c r="Q198" s="153" t="s">
        <v>289</v>
      </c>
      <c r="R198" s="153" t="s">
        <v>93</v>
      </c>
      <c r="S198" s="153" t="s">
        <v>93</v>
      </c>
      <c r="T198" s="153" t="s">
        <v>124</v>
      </c>
      <c r="U198" s="153" t="s">
        <v>240</v>
      </c>
      <c r="V198" s="153" t="s">
        <v>240</v>
      </c>
      <c r="W198" s="722" t="s">
        <v>1233</v>
      </c>
      <c r="X198" s="212"/>
      <c r="Y198" s="213"/>
      <c r="Z198" s="212"/>
      <c r="AA198" s="213"/>
      <c r="AB198" s="153" t="s">
        <v>107</v>
      </c>
      <c r="AC198" s="153"/>
      <c r="AD198" s="446" t="s">
        <v>978</v>
      </c>
      <c r="AE198" s="631"/>
      <c r="AF198" s="243"/>
      <c r="AG198" s="242"/>
      <c r="AH198" s="465"/>
      <c r="AI198" s="410"/>
      <c r="AJ198" s="243"/>
      <c r="AK198" s="242"/>
      <c r="AL198" s="481"/>
      <c r="AM198" s="499"/>
      <c r="AN198" s="532"/>
      <c r="AO198" s="517"/>
      <c r="AQ198" s="316" t="str">
        <f t="shared" si="194"/>
        <v/>
      </c>
      <c r="AR198" s="44" t="str">
        <f t="shared" si="195"/>
        <v/>
      </c>
      <c r="AS198" s="317" t="str">
        <f t="shared" si="196"/>
        <v/>
      </c>
      <c r="AT198" s="560" t="str">
        <f t="shared" si="197"/>
        <v/>
      </c>
      <c r="AU198" s="44" t="str">
        <f t="shared" si="198"/>
        <v/>
      </c>
      <c r="AV198" s="571" t="str">
        <f t="shared" si="199"/>
        <v/>
      </c>
      <c r="AW198" s="316" t="str">
        <f t="shared" si="200"/>
        <v/>
      </c>
      <c r="AX198" s="44" t="str">
        <f t="shared" si="201"/>
        <v/>
      </c>
      <c r="AY198" s="317" t="str">
        <f t="shared" si="202"/>
        <v/>
      </c>
      <c r="BE198" s="400" t="str">
        <f t="shared" si="184"/>
        <v>Afectat sau NU?</v>
      </c>
      <c r="BF198" s="44" t="str">
        <f t="shared" si="186"/>
        <v>-</v>
      </c>
      <c r="BG198" s="317" t="str">
        <f t="shared" si="187"/>
        <v>-</v>
      </c>
      <c r="BH198" s="567" t="str">
        <f t="shared" si="185"/>
        <v>Afectat sau NU?</v>
      </c>
      <c r="BI198" s="44" t="str">
        <f t="shared" si="188"/>
        <v>-</v>
      </c>
      <c r="BJ198" s="571" t="str">
        <f t="shared" si="189"/>
        <v>-</v>
      </c>
      <c r="BK198" s="400" t="str">
        <f t="shared" si="190"/>
        <v>Afectat sau NU?</v>
      </c>
      <c r="BL198" s="44" t="str">
        <f t="shared" si="191"/>
        <v>-</v>
      </c>
      <c r="BM198" s="317" t="str">
        <f t="shared" si="192"/>
        <v>-</v>
      </c>
    </row>
    <row r="199" spans="1:65" ht="38.25" x14ac:dyDescent="0.25">
      <c r="A199" s="149">
        <f t="shared" si="193"/>
        <v>182</v>
      </c>
      <c r="B199" s="153" t="s">
        <v>93</v>
      </c>
      <c r="C199" s="153" t="s">
        <v>4</v>
      </c>
      <c r="D199" s="187" t="s">
        <v>584</v>
      </c>
      <c r="E199" s="153">
        <v>170872</v>
      </c>
      <c r="F199" s="153" t="s">
        <v>290</v>
      </c>
      <c r="G199" s="153" t="s">
        <v>284</v>
      </c>
      <c r="H199" s="128">
        <v>453702.58600000001</v>
      </c>
      <c r="I199" s="128">
        <v>343855.375</v>
      </c>
      <c r="J199" s="128">
        <v>463374.12099999998</v>
      </c>
      <c r="K199" s="128">
        <v>337922.342</v>
      </c>
      <c r="L199" s="153" t="s">
        <v>93</v>
      </c>
      <c r="M199" s="153" t="s">
        <v>93</v>
      </c>
      <c r="N199" s="153" t="s">
        <v>93</v>
      </c>
      <c r="O199" s="153" t="s">
        <v>93</v>
      </c>
      <c r="P199" s="153" t="s">
        <v>291</v>
      </c>
      <c r="Q199" s="153" t="s">
        <v>292</v>
      </c>
      <c r="R199" s="153" t="s">
        <v>93</v>
      </c>
      <c r="S199" s="153" t="s">
        <v>93</v>
      </c>
      <c r="T199" s="153" t="s">
        <v>124</v>
      </c>
      <c r="U199" s="153" t="s">
        <v>240</v>
      </c>
      <c r="V199" s="153" t="s">
        <v>240</v>
      </c>
      <c r="W199" s="722" t="s">
        <v>1233</v>
      </c>
      <c r="X199" s="212"/>
      <c r="Y199" s="213"/>
      <c r="Z199" s="212"/>
      <c r="AA199" s="213"/>
      <c r="AB199" s="153" t="s">
        <v>107</v>
      </c>
      <c r="AC199" s="153"/>
      <c r="AD199" s="446" t="s">
        <v>978</v>
      </c>
      <c r="AE199" s="631"/>
      <c r="AF199" s="243"/>
      <c r="AG199" s="242"/>
      <c r="AH199" s="465"/>
      <c r="AI199" s="410"/>
      <c r="AJ199" s="243"/>
      <c r="AK199" s="242"/>
      <c r="AL199" s="481"/>
      <c r="AM199" s="499"/>
      <c r="AN199" s="532"/>
      <c r="AO199" s="517"/>
      <c r="AQ199" s="316" t="str">
        <f t="shared" si="194"/>
        <v/>
      </c>
      <c r="AR199" s="44" t="str">
        <f t="shared" si="195"/>
        <v/>
      </c>
      <c r="AS199" s="317" t="str">
        <f t="shared" si="196"/>
        <v/>
      </c>
      <c r="AT199" s="560" t="str">
        <f t="shared" si="197"/>
        <v/>
      </c>
      <c r="AU199" s="44" t="str">
        <f t="shared" si="198"/>
        <v/>
      </c>
      <c r="AV199" s="571" t="str">
        <f t="shared" si="199"/>
        <v/>
      </c>
      <c r="AW199" s="316" t="str">
        <f t="shared" si="200"/>
        <v/>
      </c>
      <c r="AX199" s="44" t="str">
        <f t="shared" si="201"/>
        <v/>
      </c>
      <c r="AY199" s="317" t="str">
        <f t="shared" si="202"/>
        <v/>
      </c>
      <c r="BE199" s="400" t="str">
        <f t="shared" si="184"/>
        <v>Afectat sau NU?</v>
      </c>
      <c r="BF199" s="44" t="str">
        <f t="shared" si="186"/>
        <v>-</v>
      </c>
      <c r="BG199" s="317" t="str">
        <f t="shared" si="187"/>
        <v>-</v>
      </c>
      <c r="BH199" s="567" t="str">
        <f t="shared" si="185"/>
        <v>Afectat sau NU?</v>
      </c>
      <c r="BI199" s="44" t="str">
        <f t="shared" si="188"/>
        <v>-</v>
      </c>
      <c r="BJ199" s="571" t="str">
        <f t="shared" si="189"/>
        <v>-</v>
      </c>
      <c r="BK199" s="400" t="str">
        <f t="shared" si="190"/>
        <v>Afectat sau NU?</v>
      </c>
      <c r="BL199" s="44" t="str">
        <f t="shared" si="191"/>
        <v>-</v>
      </c>
      <c r="BM199" s="317" t="str">
        <f t="shared" si="192"/>
        <v>-</v>
      </c>
    </row>
    <row r="200" spans="1:65" ht="38.25" x14ac:dyDescent="0.25">
      <c r="A200" s="149">
        <f t="shared" si="193"/>
        <v>183</v>
      </c>
      <c r="B200" s="153" t="s">
        <v>93</v>
      </c>
      <c r="C200" s="153" t="s">
        <v>4</v>
      </c>
      <c r="D200" s="187" t="s">
        <v>584</v>
      </c>
      <c r="E200" s="153">
        <v>170346</v>
      </c>
      <c r="F200" s="153" t="s">
        <v>293</v>
      </c>
      <c r="G200" s="153" t="s">
        <v>284</v>
      </c>
      <c r="H200" s="128">
        <v>453702.58600000001</v>
      </c>
      <c r="I200" s="128">
        <v>343855.375</v>
      </c>
      <c r="J200" s="128">
        <v>463374.12099999998</v>
      </c>
      <c r="K200" s="128">
        <v>337922.342</v>
      </c>
      <c r="L200" s="153" t="s">
        <v>93</v>
      </c>
      <c r="M200" s="153" t="s">
        <v>93</v>
      </c>
      <c r="N200" s="153" t="s">
        <v>93</v>
      </c>
      <c r="O200" s="153" t="s">
        <v>93</v>
      </c>
      <c r="P200" s="153" t="s">
        <v>294</v>
      </c>
      <c r="Q200" s="153" t="s">
        <v>295</v>
      </c>
      <c r="R200" s="153" t="s">
        <v>93</v>
      </c>
      <c r="S200" s="153" t="s">
        <v>93</v>
      </c>
      <c r="T200" s="153" t="s">
        <v>124</v>
      </c>
      <c r="U200" s="153" t="s">
        <v>405</v>
      </c>
      <c r="V200" s="153" t="s">
        <v>405</v>
      </c>
      <c r="W200" s="722" t="s">
        <v>1233</v>
      </c>
      <c r="X200" s="212"/>
      <c r="Y200" s="213"/>
      <c r="Z200" s="212"/>
      <c r="AA200" s="213"/>
      <c r="AB200" s="153" t="s">
        <v>107</v>
      </c>
      <c r="AC200" s="153"/>
      <c r="AD200" s="446" t="s">
        <v>978</v>
      </c>
      <c r="AE200" s="631"/>
      <c r="AF200" s="243"/>
      <c r="AG200" s="242"/>
      <c r="AH200" s="465"/>
      <c r="AI200" s="410"/>
      <c r="AJ200" s="243"/>
      <c r="AK200" s="242"/>
      <c r="AL200" s="481"/>
      <c r="AM200" s="499"/>
      <c r="AN200" s="532"/>
      <c r="AO200" s="517"/>
      <c r="AQ200" s="316" t="str">
        <f t="shared" si="194"/>
        <v/>
      </c>
      <c r="AR200" s="44" t="str">
        <f t="shared" si="195"/>
        <v/>
      </c>
      <c r="AS200" s="317" t="str">
        <f t="shared" si="196"/>
        <v/>
      </c>
      <c r="AT200" s="560" t="str">
        <f t="shared" si="197"/>
        <v/>
      </c>
      <c r="AU200" s="44" t="str">
        <f t="shared" si="198"/>
        <v/>
      </c>
      <c r="AV200" s="571" t="str">
        <f t="shared" si="199"/>
        <v/>
      </c>
      <c r="AW200" s="316" t="str">
        <f t="shared" si="200"/>
        <v/>
      </c>
      <c r="AX200" s="44" t="str">
        <f t="shared" si="201"/>
        <v/>
      </c>
      <c r="AY200" s="317" t="str">
        <f t="shared" si="202"/>
        <v/>
      </c>
      <c r="BE200" s="400" t="str">
        <f t="shared" si="184"/>
        <v>Afectat sau NU?</v>
      </c>
      <c r="BF200" s="44" t="str">
        <f t="shared" si="186"/>
        <v>-</v>
      </c>
      <c r="BG200" s="317" t="str">
        <f t="shared" si="187"/>
        <v>-</v>
      </c>
      <c r="BH200" s="567" t="str">
        <f t="shared" si="185"/>
        <v>Afectat sau NU?</v>
      </c>
      <c r="BI200" s="44" t="str">
        <f t="shared" si="188"/>
        <v>-</v>
      </c>
      <c r="BJ200" s="571" t="str">
        <f t="shared" si="189"/>
        <v>-</v>
      </c>
      <c r="BK200" s="400" t="str">
        <f t="shared" si="190"/>
        <v>Afectat sau NU?</v>
      </c>
      <c r="BL200" s="44" t="str">
        <f t="shared" si="191"/>
        <v>-</v>
      </c>
      <c r="BM200" s="317" t="str">
        <f t="shared" si="192"/>
        <v>-</v>
      </c>
    </row>
    <row r="201" spans="1:65" ht="38.25" x14ac:dyDescent="0.25">
      <c r="A201" s="149">
        <f t="shared" si="193"/>
        <v>184</v>
      </c>
      <c r="B201" s="153" t="s">
        <v>93</v>
      </c>
      <c r="C201" s="153" t="s">
        <v>4</v>
      </c>
      <c r="D201" s="187" t="s">
        <v>584</v>
      </c>
      <c r="E201" s="153">
        <v>82243</v>
      </c>
      <c r="F201" s="153" t="s">
        <v>588</v>
      </c>
      <c r="G201" s="153" t="s">
        <v>275</v>
      </c>
      <c r="H201" s="128">
        <v>453702.58600000001</v>
      </c>
      <c r="I201" s="128">
        <v>343855.375</v>
      </c>
      <c r="J201" s="128">
        <v>463374.12099999998</v>
      </c>
      <c r="K201" s="128">
        <v>337922.342</v>
      </c>
      <c r="L201" s="153" t="s">
        <v>93</v>
      </c>
      <c r="M201" s="153" t="s">
        <v>93</v>
      </c>
      <c r="N201" s="153" t="s">
        <v>93</v>
      </c>
      <c r="O201" s="153" t="s">
        <v>93</v>
      </c>
      <c r="P201" s="153" t="s">
        <v>297</v>
      </c>
      <c r="Q201" s="153" t="s">
        <v>298</v>
      </c>
      <c r="R201" s="153" t="s">
        <v>93</v>
      </c>
      <c r="S201" s="153" t="s">
        <v>93</v>
      </c>
      <c r="T201" s="153" t="s">
        <v>124</v>
      </c>
      <c r="U201" s="153" t="s">
        <v>115</v>
      </c>
      <c r="V201" s="153" t="s">
        <v>115</v>
      </c>
      <c r="W201" s="722" t="s">
        <v>1233</v>
      </c>
      <c r="X201" s="212"/>
      <c r="Y201" s="213"/>
      <c r="Z201" s="212"/>
      <c r="AA201" s="213"/>
      <c r="AB201" s="153" t="s">
        <v>107</v>
      </c>
      <c r="AC201" s="153"/>
      <c r="AD201" s="446" t="s">
        <v>978</v>
      </c>
      <c r="AE201" s="631"/>
      <c r="AF201" s="243"/>
      <c r="AG201" s="242"/>
      <c r="AH201" s="465"/>
      <c r="AI201" s="410"/>
      <c r="AJ201" s="243"/>
      <c r="AK201" s="242"/>
      <c r="AL201" s="481"/>
      <c r="AM201" s="499"/>
      <c r="AN201" s="532"/>
      <c r="AO201" s="517"/>
      <c r="AQ201" s="316" t="str">
        <f t="shared" si="194"/>
        <v/>
      </c>
      <c r="AR201" s="44" t="str">
        <f t="shared" si="195"/>
        <v/>
      </c>
      <c r="AS201" s="317" t="str">
        <f t="shared" si="196"/>
        <v/>
      </c>
      <c r="AT201" s="560" t="str">
        <f t="shared" si="197"/>
        <v/>
      </c>
      <c r="AU201" s="44" t="str">
        <f t="shared" si="198"/>
        <v/>
      </c>
      <c r="AV201" s="571" t="str">
        <f t="shared" si="199"/>
        <v/>
      </c>
      <c r="AW201" s="316" t="str">
        <f t="shared" si="200"/>
        <v/>
      </c>
      <c r="AX201" s="44" t="str">
        <f t="shared" si="201"/>
        <v/>
      </c>
      <c r="AY201" s="317" t="str">
        <f t="shared" si="202"/>
        <v/>
      </c>
      <c r="BE201" s="400" t="str">
        <f t="shared" si="184"/>
        <v>Afectat sau NU?</v>
      </c>
      <c r="BF201" s="44" t="str">
        <f t="shared" si="186"/>
        <v>-</v>
      </c>
      <c r="BG201" s="317" t="str">
        <f t="shared" si="187"/>
        <v>-</v>
      </c>
      <c r="BH201" s="567" t="str">
        <f t="shared" si="185"/>
        <v>Afectat sau NU?</v>
      </c>
      <c r="BI201" s="44" t="str">
        <f t="shared" si="188"/>
        <v>-</v>
      </c>
      <c r="BJ201" s="571" t="str">
        <f t="shared" si="189"/>
        <v>-</v>
      </c>
      <c r="BK201" s="400" t="str">
        <f t="shared" si="190"/>
        <v>Afectat sau NU?</v>
      </c>
      <c r="BL201" s="44" t="str">
        <f t="shared" si="191"/>
        <v>-</v>
      </c>
      <c r="BM201" s="317" t="str">
        <f t="shared" si="192"/>
        <v>-</v>
      </c>
    </row>
    <row r="202" spans="1:65" ht="38.25" x14ac:dyDescent="0.25">
      <c r="A202" s="149">
        <f t="shared" si="193"/>
        <v>185</v>
      </c>
      <c r="B202" s="153" t="s">
        <v>93</v>
      </c>
      <c r="C202" s="153" t="s">
        <v>4</v>
      </c>
      <c r="D202" s="187" t="s">
        <v>584</v>
      </c>
      <c r="E202" s="153">
        <v>80070</v>
      </c>
      <c r="F202" s="153" t="s">
        <v>589</v>
      </c>
      <c r="G202" s="153" t="s">
        <v>275</v>
      </c>
      <c r="H202" s="128">
        <v>453702.58600000001</v>
      </c>
      <c r="I202" s="128">
        <v>343855.375</v>
      </c>
      <c r="J202" s="128">
        <v>463374.12099999998</v>
      </c>
      <c r="K202" s="128">
        <v>337922.342</v>
      </c>
      <c r="L202" s="153" t="s">
        <v>93</v>
      </c>
      <c r="M202" s="153" t="s">
        <v>93</v>
      </c>
      <c r="N202" s="153" t="s">
        <v>93</v>
      </c>
      <c r="O202" s="153" t="s">
        <v>93</v>
      </c>
      <c r="P202" s="153" t="s">
        <v>590</v>
      </c>
      <c r="Q202" s="153" t="s">
        <v>591</v>
      </c>
      <c r="R202" s="153" t="s">
        <v>93</v>
      </c>
      <c r="S202" s="153" t="s">
        <v>93</v>
      </c>
      <c r="T202" s="153" t="s">
        <v>124</v>
      </c>
      <c r="U202" s="153" t="s">
        <v>240</v>
      </c>
      <c r="V202" s="153" t="s">
        <v>240</v>
      </c>
      <c r="W202" s="722" t="s">
        <v>1233</v>
      </c>
      <c r="X202" s="212"/>
      <c r="Y202" s="213"/>
      <c r="Z202" s="212"/>
      <c r="AA202" s="213"/>
      <c r="AB202" s="153" t="s">
        <v>107</v>
      </c>
      <c r="AC202" s="153"/>
      <c r="AD202" s="446" t="s">
        <v>978</v>
      </c>
      <c r="AE202" s="631"/>
      <c r="AF202" s="243"/>
      <c r="AG202" s="242"/>
      <c r="AH202" s="465"/>
      <c r="AI202" s="410"/>
      <c r="AJ202" s="243"/>
      <c r="AK202" s="242"/>
      <c r="AL202" s="481"/>
      <c r="AM202" s="499"/>
      <c r="AN202" s="532"/>
      <c r="AO202" s="517"/>
      <c r="AQ202" s="316" t="str">
        <f t="shared" si="194"/>
        <v/>
      </c>
      <c r="AR202" s="44" t="str">
        <f t="shared" si="195"/>
        <v/>
      </c>
      <c r="AS202" s="317" t="str">
        <f t="shared" si="196"/>
        <v/>
      </c>
      <c r="AT202" s="560" t="str">
        <f t="shared" si="197"/>
        <v/>
      </c>
      <c r="AU202" s="44" t="str">
        <f t="shared" si="198"/>
        <v/>
      </c>
      <c r="AV202" s="571" t="str">
        <f t="shared" si="199"/>
        <v/>
      </c>
      <c r="AW202" s="316" t="str">
        <f t="shared" si="200"/>
        <v/>
      </c>
      <c r="AX202" s="44" t="str">
        <f t="shared" si="201"/>
        <v/>
      </c>
      <c r="AY202" s="317" t="str">
        <f t="shared" si="202"/>
        <v/>
      </c>
      <c r="BE202" s="400" t="str">
        <f t="shared" si="184"/>
        <v>Afectat sau NU?</v>
      </c>
      <c r="BF202" s="44" t="str">
        <f t="shared" si="186"/>
        <v>-</v>
      </c>
      <c r="BG202" s="317" t="str">
        <f t="shared" si="187"/>
        <v>-</v>
      </c>
      <c r="BH202" s="567" t="str">
        <f t="shared" si="185"/>
        <v>Afectat sau NU?</v>
      </c>
      <c r="BI202" s="44" t="str">
        <f t="shared" si="188"/>
        <v>-</v>
      </c>
      <c r="BJ202" s="571" t="str">
        <f t="shared" si="189"/>
        <v>-</v>
      </c>
      <c r="BK202" s="400" t="str">
        <f t="shared" si="190"/>
        <v>Afectat sau NU?</v>
      </c>
      <c r="BL202" s="44" t="str">
        <f t="shared" si="191"/>
        <v>-</v>
      </c>
      <c r="BM202" s="317" t="str">
        <f t="shared" si="192"/>
        <v>-</v>
      </c>
    </row>
    <row r="203" spans="1:65" ht="38.25" x14ac:dyDescent="0.25">
      <c r="A203" s="149">
        <f t="shared" si="193"/>
        <v>186</v>
      </c>
      <c r="B203" s="153" t="s">
        <v>93</v>
      </c>
      <c r="C203" s="153" t="s">
        <v>4</v>
      </c>
      <c r="D203" s="187" t="s">
        <v>584</v>
      </c>
      <c r="E203" s="153">
        <v>174290</v>
      </c>
      <c r="F203" s="153" t="s">
        <v>299</v>
      </c>
      <c r="G203" s="153" t="s">
        <v>284</v>
      </c>
      <c r="H203" s="128">
        <v>453702.58600000001</v>
      </c>
      <c r="I203" s="128">
        <v>343855.375</v>
      </c>
      <c r="J203" s="128">
        <v>463374.12099999998</v>
      </c>
      <c r="K203" s="128">
        <v>337922.342</v>
      </c>
      <c r="L203" s="153" t="s">
        <v>93</v>
      </c>
      <c r="M203" s="153" t="s">
        <v>93</v>
      </c>
      <c r="N203" s="153" t="s">
        <v>93</v>
      </c>
      <c r="O203" s="153" t="s">
        <v>93</v>
      </c>
      <c r="P203" s="153" t="s">
        <v>300</v>
      </c>
      <c r="Q203" s="153" t="s">
        <v>301</v>
      </c>
      <c r="R203" s="153" t="s">
        <v>93</v>
      </c>
      <c r="S203" s="153" t="s">
        <v>93</v>
      </c>
      <c r="T203" s="153" t="s">
        <v>124</v>
      </c>
      <c r="U203" s="153" t="s">
        <v>592</v>
      </c>
      <c r="V203" s="153" t="s">
        <v>302</v>
      </c>
      <c r="W203" s="722" t="s">
        <v>1233</v>
      </c>
      <c r="X203" s="212"/>
      <c r="Y203" s="213"/>
      <c r="Z203" s="212"/>
      <c r="AA203" s="213"/>
      <c r="AB203" s="153" t="s">
        <v>107</v>
      </c>
      <c r="AC203" s="153"/>
      <c r="AD203" s="446" t="s">
        <v>978</v>
      </c>
      <c r="AE203" s="631"/>
      <c r="AF203" s="243"/>
      <c r="AG203" s="242"/>
      <c r="AH203" s="465"/>
      <c r="AI203" s="410"/>
      <c r="AJ203" s="243"/>
      <c r="AK203" s="242"/>
      <c r="AL203" s="481"/>
      <c r="AM203" s="499"/>
      <c r="AN203" s="532"/>
      <c r="AO203" s="517"/>
      <c r="AQ203" s="316" t="str">
        <f t="shared" si="194"/>
        <v/>
      </c>
      <c r="AR203" s="44" t="str">
        <f t="shared" si="195"/>
        <v/>
      </c>
      <c r="AS203" s="317" t="str">
        <f t="shared" si="196"/>
        <v/>
      </c>
      <c r="AT203" s="560" t="str">
        <f t="shared" si="197"/>
        <v/>
      </c>
      <c r="AU203" s="44" t="str">
        <f t="shared" si="198"/>
        <v/>
      </c>
      <c r="AV203" s="571" t="str">
        <f t="shared" si="199"/>
        <v/>
      </c>
      <c r="AW203" s="316" t="str">
        <f t="shared" si="200"/>
        <v/>
      </c>
      <c r="AX203" s="44" t="str">
        <f t="shared" si="201"/>
        <v/>
      </c>
      <c r="AY203" s="317" t="str">
        <f t="shared" si="202"/>
        <v/>
      </c>
      <c r="BE203" s="400" t="str">
        <f t="shared" si="184"/>
        <v>Afectat sau NU?</v>
      </c>
      <c r="BF203" s="44" t="str">
        <f t="shared" si="186"/>
        <v>-</v>
      </c>
      <c r="BG203" s="317" t="str">
        <f t="shared" si="187"/>
        <v>-</v>
      </c>
      <c r="BH203" s="567" t="str">
        <f t="shared" si="185"/>
        <v>Afectat sau NU?</v>
      </c>
      <c r="BI203" s="44" t="str">
        <f t="shared" si="188"/>
        <v>-</v>
      </c>
      <c r="BJ203" s="571" t="str">
        <f t="shared" si="189"/>
        <v>-</v>
      </c>
      <c r="BK203" s="400" t="str">
        <f t="shared" si="190"/>
        <v>Afectat sau NU?</v>
      </c>
      <c r="BL203" s="44" t="str">
        <f t="shared" si="191"/>
        <v>-</v>
      </c>
      <c r="BM203" s="317" t="str">
        <f t="shared" si="192"/>
        <v>-</v>
      </c>
    </row>
    <row r="204" spans="1:65" ht="38.25" x14ac:dyDescent="0.25">
      <c r="A204" s="149">
        <f t="shared" si="193"/>
        <v>187</v>
      </c>
      <c r="B204" s="153" t="s">
        <v>93</v>
      </c>
      <c r="C204" s="153" t="s">
        <v>4</v>
      </c>
      <c r="D204" s="187" t="s">
        <v>584</v>
      </c>
      <c r="E204" s="153">
        <v>174290</v>
      </c>
      <c r="F204" s="153" t="s">
        <v>299</v>
      </c>
      <c r="G204" s="153" t="s">
        <v>284</v>
      </c>
      <c r="H204" s="128">
        <v>453702.58600000001</v>
      </c>
      <c r="I204" s="128">
        <v>343855.375</v>
      </c>
      <c r="J204" s="128">
        <v>463374.12099999998</v>
      </c>
      <c r="K204" s="128">
        <v>337922.342</v>
      </c>
      <c r="L204" s="153" t="s">
        <v>93</v>
      </c>
      <c r="M204" s="153" t="s">
        <v>93</v>
      </c>
      <c r="N204" s="153" t="s">
        <v>93</v>
      </c>
      <c r="O204" s="153" t="s">
        <v>93</v>
      </c>
      <c r="P204" s="153" t="s">
        <v>303</v>
      </c>
      <c r="Q204" s="153" t="s">
        <v>304</v>
      </c>
      <c r="R204" s="153" t="s">
        <v>93</v>
      </c>
      <c r="S204" s="153" t="s">
        <v>93</v>
      </c>
      <c r="T204" s="153" t="s">
        <v>124</v>
      </c>
      <c r="U204" s="153" t="s">
        <v>305</v>
      </c>
      <c r="V204" s="153" t="s">
        <v>305</v>
      </c>
      <c r="W204" s="722" t="s">
        <v>1233</v>
      </c>
      <c r="X204" s="212"/>
      <c r="Y204" s="213"/>
      <c r="Z204" s="212"/>
      <c r="AA204" s="213"/>
      <c r="AB204" s="153" t="s">
        <v>107</v>
      </c>
      <c r="AC204" s="153"/>
      <c r="AD204" s="446" t="s">
        <v>978</v>
      </c>
      <c r="AE204" s="631"/>
      <c r="AF204" s="243"/>
      <c r="AG204" s="242"/>
      <c r="AH204" s="465"/>
      <c r="AI204" s="410"/>
      <c r="AJ204" s="243"/>
      <c r="AK204" s="242"/>
      <c r="AL204" s="481"/>
      <c r="AM204" s="499"/>
      <c r="AN204" s="532"/>
      <c r="AO204" s="517"/>
      <c r="AQ204" s="316" t="str">
        <f t="shared" si="194"/>
        <v/>
      </c>
      <c r="AR204" s="44" t="str">
        <f t="shared" si="195"/>
        <v/>
      </c>
      <c r="AS204" s="317" t="str">
        <f t="shared" si="196"/>
        <v/>
      </c>
      <c r="AT204" s="560" t="str">
        <f t="shared" si="197"/>
        <v/>
      </c>
      <c r="AU204" s="44" t="str">
        <f t="shared" si="198"/>
        <v/>
      </c>
      <c r="AV204" s="571" t="str">
        <f t="shared" si="199"/>
        <v/>
      </c>
      <c r="AW204" s="316" t="str">
        <f t="shared" si="200"/>
        <v/>
      </c>
      <c r="AX204" s="44" t="str">
        <f t="shared" si="201"/>
        <v/>
      </c>
      <c r="AY204" s="317" t="str">
        <f t="shared" si="202"/>
        <v/>
      </c>
      <c r="BE204" s="400" t="str">
        <f t="shared" si="184"/>
        <v>Afectat sau NU?</v>
      </c>
      <c r="BF204" s="44" t="str">
        <f t="shared" si="186"/>
        <v>-</v>
      </c>
      <c r="BG204" s="317" t="str">
        <f t="shared" si="187"/>
        <v>-</v>
      </c>
      <c r="BH204" s="567" t="str">
        <f t="shared" si="185"/>
        <v>Afectat sau NU?</v>
      </c>
      <c r="BI204" s="44" t="str">
        <f t="shared" si="188"/>
        <v>-</v>
      </c>
      <c r="BJ204" s="571" t="str">
        <f t="shared" si="189"/>
        <v>-</v>
      </c>
      <c r="BK204" s="400" t="str">
        <f t="shared" si="190"/>
        <v>Afectat sau NU?</v>
      </c>
      <c r="BL204" s="44" t="str">
        <f t="shared" si="191"/>
        <v>-</v>
      </c>
      <c r="BM204" s="317" t="str">
        <f t="shared" si="192"/>
        <v>-</v>
      </c>
    </row>
    <row r="205" spans="1:65" ht="38.25" x14ac:dyDescent="0.25">
      <c r="A205" s="149">
        <f t="shared" si="193"/>
        <v>188</v>
      </c>
      <c r="B205" s="153" t="s">
        <v>93</v>
      </c>
      <c r="C205" s="153" t="s">
        <v>4</v>
      </c>
      <c r="D205" s="187" t="s">
        <v>584</v>
      </c>
      <c r="E205" s="153">
        <v>171209</v>
      </c>
      <c r="F205" s="153" t="s">
        <v>593</v>
      </c>
      <c r="G205" s="153" t="s">
        <v>284</v>
      </c>
      <c r="H205" s="128">
        <v>453702.58600000001</v>
      </c>
      <c r="I205" s="128">
        <v>343855.375</v>
      </c>
      <c r="J205" s="128">
        <v>463374.12099999998</v>
      </c>
      <c r="K205" s="128">
        <v>337922.342</v>
      </c>
      <c r="L205" s="153" t="s">
        <v>93</v>
      </c>
      <c r="M205" s="153" t="s">
        <v>93</v>
      </c>
      <c r="N205" s="153" t="s">
        <v>93</v>
      </c>
      <c r="O205" s="153" t="s">
        <v>93</v>
      </c>
      <c r="P205" s="153" t="s">
        <v>307</v>
      </c>
      <c r="Q205" s="153" t="s">
        <v>308</v>
      </c>
      <c r="R205" s="153" t="s">
        <v>93</v>
      </c>
      <c r="S205" s="153" t="s">
        <v>93</v>
      </c>
      <c r="T205" s="153" t="s">
        <v>124</v>
      </c>
      <c r="U205" s="153" t="s">
        <v>240</v>
      </c>
      <c r="V205" s="153" t="s">
        <v>240</v>
      </c>
      <c r="W205" s="722" t="s">
        <v>1233</v>
      </c>
      <c r="X205" s="212"/>
      <c r="Y205" s="213"/>
      <c r="Z205" s="212"/>
      <c r="AA205" s="213"/>
      <c r="AB205" s="153" t="s">
        <v>107</v>
      </c>
      <c r="AC205" s="153"/>
      <c r="AD205" s="446" t="s">
        <v>978</v>
      </c>
      <c r="AE205" s="631"/>
      <c r="AF205" s="243"/>
      <c r="AG205" s="242"/>
      <c r="AH205" s="465"/>
      <c r="AI205" s="410"/>
      <c r="AJ205" s="243"/>
      <c r="AK205" s="242"/>
      <c r="AL205" s="481"/>
      <c r="AM205" s="499"/>
      <c r="AN205" s="532"/>
      <c r="AO205" s="517"/>
      <c r="AQ205" s="316" t="str">
        <f t="shared" si="194"/>
        <v/>
      </c>
      <c r="AR205" s="44" t="str">
        <f t="shared" si="195"/>
        <v/>
      </c>
      <c r="AS205" s="317" t="str">
        <f t="shared" si="196"/>
        <v/>
      </c>
      <c r="AT205" s="560" t="str">
        <f t="shared" si="197"/>
        <v/>
      </c>
      <c r="AU205" s="44" t="str">
        <f t="shared" si="198"/>
        <v/>
      </c>
      <c r="AV205" s="571" t="str">
        <f t="shared" si="199"/>
        <v/>
      </c>
      <c r="AW205" s="316" t="str">
        <f t="shared" si="200"/>
        <v/>
      </c>
      <c r="AX205" s="44" t="str">
        <f t="shared" si="201"/>
        <v/>
      </c>
      <c r="AY205" s="317" t="str">
        <f t="shared" si="202"/>
        <v/>
      </c>
      <c r="BE205" s="400" t="str">
        <f t="shared" si="184"/>
        <v>Afectat sau NU?</v>
      </c>
      <c r="BF205" s="44" t="str">
        <f t="shared" si="186"/>
        <v>-</v>
      </c>
      <c r="BG205" s="317" t="str">
        <f t="shared" si="187"/>
        <v>-</v>
      </c>
      <c r="BH205" s="567" t="str">
        <f t="shared" si="185"/>
        <v>Afectat sau NU?</v>
      </c>
      <c r="BI205" s="44" t="str">
        <f t="shared" si="188"/>
        <v>-</v>
      </c>
      <c r="BJ205" s="571" t="str">
        <f t="shared" si="189"/>
        <v>-</v>
      </c>
      <c r="BK205" s="400" t="str">
        <f t="shared" si="190"/>
        <v>Afectat sau NU?</v>
      </c>
      <c r="BL205" s="44" t="str">
        <f t="shared" si="191"/>
        <v>-</v>
      </c>
      <c r="BM205" s="317" t="str">
        <f t="shared" si="192"/>
        <v>-</v>
      </c>
    </row>
    <row r="206" spans="1:65" ht="39" thickBot="1" x14ac:dyDescent="0.3">
      <c r="A206" s="165">
        <f t="shared" si="193"/>
        <v>189</v>
      </c>
      <c r="B206" s="113" t="s">
        <v>93</v>
      </c>
      <c r="C206" s="113" t="s">
        <v>4</v>
      </c>
      <c r="D206" s="206" t="s">
        <v>584</v>
      </c>
      <c r="E206" s="113">
        <v>171218</v>
      </c>
      <c r="F206" s="113" t="s">
        <v>309</v>
      </c>
      <c r="G206" s="113" t="s">
        <v>284</v>
      </c>
      <c r="H206" s="112">
        <v>453702.58600000001</v>
      </c>
      <c r="I206" s="112">
        <v>343855.375</v>
      </c>
      <c r="J206" s="112">
        <v>463374.12099999998</v>
      </c>
      <c r="K206" s="112">
        <v>337922.342</v>
      </c>
      <c r="L206" s="113" t="s">
        <v>93</v>
      </c>
      <c r="M206" s="113" t="s">
        <v>93</v>
      </c>
      <c r="N206" s="113" t="s">
        <v>93</v>
      </c>
      <c r="O206" s="113" t="s">
        <v>93</v>
      </c>
      <c r="P206" s="113" t="s">
        <v>310</v>
      </c>
      <c r="Q206" s="113" t="s">
        <v>311</v>
      </c>
      <c r="R206" s="113" t="s">
        <v>93</v>
      </c>
      <c r="S206" s="113" t="s">
        <v>93</v>
      </c>
      <c r="T206" s="113" t="s">
        <v>124</v>
      </c>
      <c r="U206" s="113" t="s">
        <v>234</v>
      </c>
      <c r="V206" s="113" t="s">
        <v>234</v>
      </c>
      <c r="W206" s="239" t="s">
        <v>1233</v>
      </c>
      <c r="X206" s="216"/>
      <c r="Y206" s="217"/>
      <c r="Z206" s="216"/>
      <c r="AA206" s="217"/>
      <c r="AB206" s="113" t="s">
        <v>107</v>
      </c>
      <c r="AC206" s="113"/>
      <c r="AD206" s="450" t="s">
        <v>978</v>
      </c>
      <c r="AE206" s="632"/>
      <c r="AF206" s="412"/>
      <c r="AG206" s="413"/>
      <c r="AH206" s="466"/>
      <c r="AI206" s="411"/>
      <c r="AJ206" s="412"/>
      <c r="AK206" s="413"/>
      <c r="AL206" s="482"/>
      <c r="AM206" s="500"/>
      <c r="AN206" s="533"/>
      <c r="AO206" s="518"/>
      <c r="AQ206" s="425" t="str">
        <f t="shared" si="194"/>
        <v/>
      </c>
      <c r="AR206" s="18" t="str">
        <f t="shared" si="195"/>
        <v/>
      </c>
      <c r="AS206" s="20" t="str">
        <f t="shared" si="196"/>
        <v/>
      </c>
      <c r="AT206" s="558" t="str">
        <f t="shared" si="197"/>
        <v/>
      </c>
      <c r="AU206" s="18" t="str">
        <f t="shared" si="198"/>
        <v/>
      </c>
      <c r="AV206" s="19" t="str">
        <f t="shared" si="199"/>
        <v/>
      </c>
      <c r="AW206" s="425" t="str">
        <f t="shared" si="200"/>
        <v/>
      </c>
      <c r="AX206" s="18" t="str">
        <f t="shared" si="201"/>
        <v/>
      </c>
      <c r="AY206" s="20" t="str">
        <f t="shared" si="202"/>
        <v/>
      </c>
      <c r="BE206" s="428" t="str">
        <f t="shared" si="184"/>
        <v>Afectat sau NU?</v>
      </c>
      <c r="BF206" s="55" t="str">
        <f t="shared" si="186"/>
        <v>-</v>
      </c>
      <c r="BG206" s="424" t="str">
        <f t="shared" si="187"/>
        <v>-</v>
      </c>
      <c r="BH206" s="562" t="str">
        <f t="shared" si="185"/>
        <v>Afectat sau NU?</v>
      </c>
      <c r="BI206" s="55" t="str">
        <f t="shared" si="188"/>
        <v>-</v>
      </c>
      <c r="BJ206" s="572" t="str">
        <f t="shared" si="189"/>
        <v>-</v>
      </c>
      <c r="BK206" s="428" t="str">
        <f t="shared" si="190"/>
        <v>Afectat sau NU?</v>
      </c>
      <c r="BL206" s="55" t="str">
        <f t="shared" si="191"/>
        <v>-</v>
      </c>
      <c r="BM206" s="424" t="str">
        <f t="shared" si="192"/>
        <v>-</v>
      </c>
    </row>
    <row r="207" spans="1:65" ht="25.5" x14ac:dyDescent="0.25">
      <c r="A207" s="324">
        <f t="shared" si="193"/>
        <v>190</v>
      </c>
      <c r="B207" s="334" t="s">
        <v>93</v>
      </c>
      <c r="C207" s="334" t="s">
        <v>4</v>
      </c>
      <c r="D207" s="355" t="s">
        <v>594</v>
      </c>
      <c r="E207" s="334">
        <v>40465</v>
      </c>
      <c r="F207" s="334" t="s">
        <v>595</v>
      </c>
      <c r="G207" s="334" t="s">
        <v>100</v>
      </c>
      <c r="H207" s="335">
        <v>477274.22</v>
      </c>
      <c r="I207" s="335">
        <v>468853.16</v>
      </c>
      <c r="J207" s="334">
        <v>477279.47</v>
      </c>
      <c r="K207" s="334">
        <v>468856.94</v>
      </c>
      <c r="L207" s="325" t="s">
        <v>93</v>
      </c>
      <c r="M207" s="325" t="s">
        <v>93</v>
      </c>
      <c r="N207" s="103" t="s">
        <v>596</v>
      </c>
      <c r="O207" s="334" t="s">
        <v>597</v>
      </c>
      <c r="P207" s="325" t="s">
        <v>93</v>
      </c>
      <c r="Q207" s="325" t="s">
        <v>93</v>
      </c>
      <c r="R207" s="325" t="s">
        <v>93</v>
      </c>
      <c r="S207" s="325" t="s">
        <v>93</v>
      </c>
      <c r="T207" s="325" t="s">
        <v>174</v>
      </c>
      <c r="U207" s="325" t="s">
        <v>346</v>
      </c>
      <c r="V207" s="334" t="s">
        <v>598</v>
      </c>
      <c r="W207" s="356" t="s">
        <v>599</v>
      </c>
      <c r="X207" s="328"/>
      <c r="Y207" s="329"/>
      <c r="Z207" s="328"/>
      <c r="AA207" s="329"/>
      <c r="AB207" s="357" t="s">
        <v>445</v>
      </c>
      <c r="AC207" s="358"/>
      <c r="AD207" s="448"/>
      <c r="AE207" s="407"/>
      <c r="AF207" s="408"/>
      <c r="AG207" s="409"/>
      <c r="AH207" s="464"/>
      <c r="AI207" s="407"/>
      <c r="AJ207" s="408"/>
      <c r="AK207" s="409"/>
      <c r="AL207" s="480"/>
      <c r="AM207" s="498"/>
      <c r="AN207" s="531"/>
      <c r="AO207" s="519"/>
      <c r="AQ207" s="95" t="str">
        <f t="shared" si="194"/>
        <v/>
      </c>
      <c r="AR207" s="9" t="str">
        <f t="shared" si="195"/>
        <v/>
      </c>
      <c r="AS207" s="33" t="str">
        <f t="shared" si="196"/>
        <v/>
      </c>
      <c r="AT207" s="556" t="str">
        <f t="shared" si="197"/>
        <v/>
      </c>
      <c r="AU207" s="9" t="str">
        <f t="shared" si="198"/>
        <v/>
      </c>
      <c r="AV207" s="569" t="str">
        <f t="shared" si="199"/>
        <v/>
      </c>
      <c r="AW207" s="95" t="str">
        <f t="shared" si="200"/>
        <v/>
      </c>
      <c r="AX207" s="9" t="str">
        <f t="shared" si="201"/>
        <v/>
      </c>
      <c r="AY207" s="33" t="str">
        <f t="shared" si="202"/>
        <v/>
      </c>
      <c r="BE207" s="345" t="str">
        <f t="shared" si="184"/>
        <v>Afectat sau NU?</v>
      </c>
      <c r="BF207" s="47" t="str">
        <f t="shared" si="186"/>
        <v>-</v>
      </c>
      <c r="BG207" s="315" t="str">
        <f t="shared" si="187"/>
        <v>-</v>
      </c>
      <c r="BH207" s="566" t="str">
        <f t="shared" si="185"/>
        <v>Afectat sau NU?</v>
      </c>
      <c r="BI207" s="47" t="str">
        <f t="shared" si="188"/>
        <v>-</v>
      </c>
      <c r="BJ207" s="570" t="str">
        <f t="shared" si="189"/>
        <v>-</v>
      </c>
      <c r="BK207" s="345" t="str">
        <f t="shared" si="190"/>
        <v>Afectat sau NU?</v>
      </c>
      <c r="BL207" s="47" t="str">
        <f t="shared" si="191"/>
        <v>-</v>
      </c>
      <c r="BM207" s="315" t="str">
        <f t="shared" si="192"/>
        <v>-</v>
      </c>
    </row>
    <row r="208" spans="1:65" ht="25.5" x14ac:dyDescent="0.25">
      <c r="A208" s="149">
        <f t="shared" si="193"/>
        <v>191</v>
      </c>
      <c r="B208" s="153" t="s">
        <v>93</v>
      </c>
      <c r="C208" s="153" t="s">
        <v>4</v>
      </c>
      <c r="D208" s="188" t="s">
        <v>594</v>
      </c>
      <c r="E208" s="153">
        <v>40465</v>
      </c>
      <c r="F208" s="153" t="s">
        <v>595</v>
      </c>
      <c r="G208" s="153" t="s">
        <v>100</v>
      </c>
      <c r="H208" s="128">
        <v>478097.99</v>
      </c>
      <c r="I208" s="128">
        <v>469039.5</v>
      </c>
      <c r="J208" s="128">
        <v>478569.1</v>
      </c>
      <c r="K208" s="153">
        <v>467370</v>
      </c>
      <c r="L208" s="159" t="s">
        <v>93</v>
      </c>
      <c r="M208" s="159" t="s">
        <v>93</v>
      </c>
      <c r="N208" s="44" t="s">
        <v>600</v>
      </c>
      <c r="O208" s="153" t="s">
        <v>601</v>
      </c>
      <c r="P208" s="159" t="s">
        <v>93</v>
      </c>
      <c r="Q208" s="159" t="s">
        <v>93</v>
      </c>
      <c r="R208" s="159" t="s">
        <v>93</v>
      </c>
      <c r="S208" s="159" t="s">
        <v>93</v>
      </c>
      <c r="T208" s="159" t="s">
        <v>174</v>
      </c>
      <c r="U208" s="159" t="s">
        <v>528</v>
      </c>
      <c r="V208" s="153" t="s">
        <v>602</v>
      </c>
      <c r="W208" s="189" t="s">
        <v>599</v>
      </c>
      <c r="X208" s="212"/>
      <c r="Y208" s="213"/>
      <c r="Z208" s="212"/>
      <c r="AA208" s="213"/>
      <c r="AB208" s="190" t="s">
        <v>445</v>
      </c>
      <c r="AC208" s="234"/>
      <c r="AD208" s="446"/>
      <c r="AE208" s="410"/>
      <c r="AF208" s="243"/>
      <c r="AG208" s="242"/>
      <c r="AH208" s="465"/>
      <c r="AI208" s="410"/>
      <c r="AJ208" s="243"/>
      <c r="AK208" s="242"/>
      <c r="AL208" s="481"/>
      <c r="AM208" s="499"/>
      <c r="AN208" s="532"/>
      <c r="AO208" s="517"/>
      <c r="AQ208" s="316" t="str">
        <f t="shared" si="194"/>
        <v/>
      </c>
      <c r="AR208" s="44" t="str">
        <f t="shared" si="195"/>
        <v/>
      </c>
      <c r="AS208" s="317" t="str">
        <f t="shared" si="196"/>
        <v/>
      </c>
      <c r="AT208" s="560" t="str">
        <f t="shared" si="197"/>
        <v/>
      </c>
      <c r="AU208" s="44" t="str">
        <f t="shared" si="198"/>
        <v/>
      </c>
      <c r="AV208" s="571" t="str">
        <f t="shared" si="199"/>
        <v/>
      </c>
      <c r="AW208" s="316" t="str">
        <f t="shared" si="200"/>
        <v/>
      </c>
      <c r="AX208" s="44" t="str">
        <f t="shared" si="201"/>
        <v/>
      </c>
      <c r="AY208" s="317" t="str">
        <f t="shared" si="202"/>
        <v/>
      </c>
      <c r="BE208" s="400" t="str">
        <f t="shared" si="184"/>
        <v>Afectat sau NU?</v>
      </c>
      <c r="BF208" s="44" t="str">
        <f t="shared" si="186"/>
        <v>-</v>
      </c>
      <c r="BG208" s="317" t="str">
        <f t="shared" si="187"/>
        <v>-</v>
      </c>
      <c r="BH208" s="567" t="str">
        <f t="shared" si="185"/>
        <v>Afectat sau NU?</v>
      </c>
      <c r="BI208" s="44" t="str">
        <f t="shared" si="188"/>
        <v>-</v>
      </c>
      <c r="BJ208" s="571" t="str">
        <f t="shared" si="189"/>
        <v>-</v>
      </c>
      <c r="BK208" s="400" t="str">
        <f t="shared" si="190"/>
        <v>Afectat sau NU?</v>
      </c>
      <c r="BL208" s="44" t="str">
        <f t="shared" si="191"/>
        <v>-</v>
      </c>
      <c r="BM208" s="317" t="str">
        <f t="shared" si="192"/>
        <v>-</v>
      </c>
    </row>
    <row r="209" spans="1:65" ht="140.25" x14ac:dyDescent="0.25">
      <c r="A209" s="149">
        <f t="shared" si="193"/>
        <v>192</v>
      </c>
      <c r="B209" s="153" t="s">
        <v>93</v>
      </c>
      <c r="C209" s="153" t="s">
        <v>4</v>
      </c>
      <c r="D209" s="188" t="s">
        <v>594</v>
      </c>
      <c r="E209" s="153">
        <v>42236</v>
      </c>
      <c r="F209" s="153" t="s">
        <v>603</v>
      </c>
      <c r="G209" s="153" t="s">
        <v>100</v>
      </c>
      <c r="H209" s="128">
        <v>479576.79</v>
      </c>
      <c r="I209" s="128">
        <v>471230.97</v>
      </c>
      <c r="J209" s="153">
        <v>478777.33</v>
      </c>
      <c r="K209" s="153">
        <v>476193.93</v>
      </c>
      <c r="L209" s="159" t="s">
        <v>93</v>
      </c>
      <c r="M209" s="159" t="s">
        <v>93</v>
      </c>
      <c r="N209" s="44" t="s">
        <v>604</v>
      </c>
      <c r="O209" s="153" t="s">
        <v>603</v>
      </c>
      <c r="P209" s="159" t="s">
        <v>93</v>
      </c>
      <c r="Q209" s="159" t="s">
        <v>93</v>
      </c>
      <c r="R209" s="159" t="s">
        <v>93</v>
      </c>
      <c r="S209" s="159" t="s">
        <v>93</v>
      </c>
      <c r="T209" s="159" t="s">
        <v>85</v>
      </c>
      <c r="U209" s="159" t="s">
        <v>893</v>
      </c>
      <c r="V209" s="153" t="s">
        <v>106</v>
      </c>
      <c r="W209" s="189" t="s">
        <v>599</v>
      </c>
      <c r="X209" s="212"/>
      <c r="Y209" s="213"/>
      <c r="Z209" s="212"/>
      <c r="AA209" s="213"/>
      <c r="AB209" s="190" t="s">
        <v>445</v>
      </c>
      <c r="AC209" s="234"/>
      <c r="AD209" s="446"/>
      <c r="AE209" s="410"/>
      <c r="AF209" s="243"/>
      <c r="AG209" s="242"/>
      <c r="AH209" s="465"/>
      <c r="AI209" s="410"/>
      <c r="AJ209" s="243"/>
      <c r="AK209" s="242"/>
      <c r="AL209" s="481"/>
      <c r="AM209" s="499"/>
      <c r="AN209" s="532"/>
      <c r="AO209" s="517"/>
      <c r="AQ209" s="316" t="str">
        <f t="shared" si="194"/>
        <v/>
      </c>
      <c r="AR209" s="44" t="str">
        <f t="shared" si="195"/>
        <v/>
      </c>
      <c r="AS209" s="317" t="str">
        <f t="shared" si="196"/>
        <v/>
      </c>
      <c r="AT209" s="560" t="str">
        <f t="shared" si="197"/>
        <v/>
      </c>
      <c r="AU209" s="44" t="str">
        <f t="shared" si="198"/>
        <v/>
      </c>
      <c r="AV209" s="571" t="str">
        <f t="shared" si="199"/>
        <v/>
      </c>
      <c r="AW209" s="316" t="str">
        <f t="shared" si="200"/>
        <v/>
      </c>
      <c r="AX209" s="44" t="str">
        <f t="shared" si="201"/>
        <v/>
      </c>
      <c r="AY209" s="317" t="str">
        <f t="shared" si="202"/>
        <v/>
      </c>
      <c r="BE209" s="400" t="str">
        <f t="shared" si="184"/>
        <v>Afectat sau NU?</v>
      </c>
      <c r="BF209" s="44" t="str">
        <f t="shared" si="186"/>
        <v>-</v>
      </c>
      <c r="BG209" s="317" t="str">
        <f t="shared" si="187"/>
        <v>-</v>
      </c>
      <c r="BH209" s="567" t="str">
        <f t="shared" si="185"/>
        <v>Afectat sau NU?</v>
      </c>
      <c r="BI209" s="44" t="str">
        <f t="shared" si="188"/>
        <v>-</v>
      </c>
      <c r="BJ209" s="571" t="str">
        <f t="shared" si="189"/>
        <v>-</v>
      </c>
      <c r="BK209" s="400" t="str">
        <f t="shared" si="190"/>
        <v>Afectat sau NU?</v>
      </c>
      <c r="BL209" s="44" t="str">
        <f t="shared" si="191"/>
        <v>-</v>
      </c>
      <c r="BM209" s="317" t="str">
        <f t="shared" si="192"/>
        <v>-</v>
      </c>
    </row>
    <row r="210" spans="1:65" ht="140.25" x14ac:dyDescent="0.25">
      <c r="A210" s="149">
        <f t="shared" si="193"/>
        <v>193</v>
      </c>
      <c r="B210" s="153" t="s">
        <v>93</v>
      </c>
      <c r="C210" s="153" t="s">
        <v>4</v>
      </c>
      <c r="D210" s="188" t="s">
        <v>594</v>
      </c>
      <c r="E210" s="153">
        <v>42236</v>
      </c>
      <c r="F210" s="153" t="s">
        <v>605</v>
      </c>
      <c r="G210" s="153" t="s">
        <v>100</v>
      </c>
      <c r="H210" s="128">
        <v>479578.35</v>
      </c>
      <c r="I210" s="128">
        <v>471227.52</v>
      </c>
      <c r="J210" s="153">
        <v>479605.08</v>
      </c>
      <c r="K210" s="153">
        <v>471246.75</v>
      </c>
      <c r="L210" s="159" t="s">
        <v>93</v>
      </c>
      <c r="M210" s="159" t="s">
        <v>93</v>
      </c>
      <c r="N210" s="44" t="s">
        <v>606</v>
      </c>
      <c r="O210" s="153" t="s">
        <v>605</v>
      </c>
      <c r="P210" s="159" t="s">
        <v>93</v>
      </c>
      <c r="Q210" s="159" t="s">
        <v>93</v>
      </c>
      <c r="R210" s="159" t="s">
        <v>93</v>
      </c>
      <c r="S210" s="159" t="s">
        <v>93</v>
      </c>
      <c r="T210" s="159" t="s">
        <v>85</v>
      </c>
      <c r="U210" s="159" t="s">
        <v>893</v>
      </c>
      <c r="V210" s="153" t="s">
        <v>106</v>
      </c>
      <c r="W210" s="189" t="s">
        <v>599</v>
      </c>
      <c r="X210" s="212"/>
      <c r="Y210" s="213"/>
      <c r="Z210" s="212"/>
      <c r="AA210" s="213"/>
      <c r="AB210" s="190" t="s">
        <v>445</v>
      </c>
      <c r="AC210" s="234"/>
      <c r="AD210" s="446"/>
      <c r="AE210" s="410"/>
      <c r="AF210" s="243"/>
      <c r="AG210" s="242"/>
      <c r="AH210" s="465"/>
      <c r="AI210" s="410"/>
      <c r="AJ210" s="243"/>
      <c r="AK210" s="242"/>
      <c r="AL210" s="481"/>
      <c r="AM210" s="499"/>
      <c r="AN210" s="532"/>
      <c r="AO210" s="517"/>
      <c r="AQ210" s="425" t="str">
        <f t="shared" si="194"/>
        <v/>
      </c>
      <c r="AR210" s="18" t="str">
        <f t="shared" si="195"/>
        <v/>
      </c>
      <c r="AS210" s="20" t="str">
        <f t="shared" si="196"/>
        <v/>
      </c>
      <c r="AT210" s="558" t="str">
        <f t="shared" si="197"/>
        <v/>
      </c>
      <c r="AU210" s="18" t="str">
        <f t="shared" si="198"/>
        <v/>
      </c>
      <c r="AV210" s="19" t="str">
        <f t="shared" si="199"/>
        <v/>
      </c>
      <c r="AW210" s="425" t="str">
        <f t="shared" si="200"/>
        <v/>
      </c>
      <c r="AX210" s="18" t="str">
        <f t="shared" si="201"/>
        <v/>
      </c>
      <c r="AY210" s="20" t="str">
        <f t="shared" si="202"/>
        <v/>
      </c>
      <c r="BE210" s="400" t="str">
        <f t="shared" ref="BE210:BE274" si="203">IF(C210="X",IF(AN210="","Afectat sau NU?",IF(AN210="DA",IF(AK210="","Neinformat",NETWORKDAYS(AK210+AL210,AE210+AF210,$BR$2:$BR$14)-2),"Nu a fost afectat producator/consumator")),"")</f>
        <v>Afectat sau NU?</v>
      </c>
      <c r="BF210" s="44" t="str">
        <f t="shared" si="186"/>
        <v>-</v>
      </c>
      <c r="BG210" s="317" t="str">
        <f t="shared" si="187"/>
        <v>-</v>
      </c>
      <c r="BH210" s="567" t="str">
        <f t="shared" ref="BH210:BH274" si="204">IF(C210="X",IF(AN210="","Afectat sau NU?",IF(AN210="DA",IF(AI210="","Neinformat",NETWORKDAYS(AI210+AJ210,AE210+AF210,$BR$2:$BR$14)-2),"Nu a fost afectat producator/consumator")),"")</f>
        <v>Afectat sau NU?</v>
      </c>
      <c r="BI210" s="44" t="str">
        <f t="shared" si="188"/>
        <v>-</v>
      </c>
      <c r="BJ210" s="571" t="str">
        <f t="shared" si="189"/>
        <v>-</v>
      </c>
      <c r="BK210" s="400" t="str">
        <f t="shared" si="190"/>
        <v>Afectat sau NU?</v>
      </c>
      <c r="BL210" s="44" t="str">
        <f t="shared" si="191"/>
        <v>-</v>
      </c>
      <c r="BM210" s="317" t="str">
        <f t="shared" si="192"/>
        <v>-</v>
      </c>
    </row>
    <row r="211" spans="1:65" ht="140.25" x14ac:dyDescent="0.25">
      <c r="A211" s="149">
        <f t="shared" si="193"/>
        <v>194</v>
      </c>
      <c r="B211" s="153" t="s">
        <v>93</v>
      </c>
      <c r="C211" s="153" t="s">
        <v>4</v>
      </c>
      <c r="D211" s="188" t="s">
        <v>594</v>
      </c>
      <c r="E211" s="153">
        <v>42236</v>
      </c>
      <c r="F211" s="153" t="s">
        <v>607</v>
      </c>
      <c r="G211" s="153" t="s">
        <v>100</v>
      </c>
      <c r="H211" s="128">
        <v>481803.7</v>
      </c>
      <c r="I211" s="128">
        <v>471607.21</v>
      </c>
      <c r="J211" s="153">
        <v>482085.97</v>
      </c>
      <c r="K211" s="153">
        <v>473276.71</v>
      </c>
      <c r="L211" s="159" t="s">
        <v>93</v>
      </c>
      <c r="M211" s="159" t="s">
        <v>93</v>
      </c>
      <c r="N211" s="44" t="s">
        <v>608</v>
      </c>
      <c r="O211" s="153" t="s">
        <v>607</v>
      </c>
      <c r="P211" s="159" t="s">
        <v>93</v>
      </c>
      <c r="Q211" s="159" t="s">
        <v>93</v>
      </c>
      <c r="R211" s="159" t="s">
        <v>93</v>
      </c>
      <c r="S211" s="159" t="s">
        <v>93</v>
      </c>
      <c r="T211" s="159" t="s">
        <v>85</v>
      </c>
      <c r="U211" s="159" t="s">
        <v>893</v>
      </c>
      <c r="V211" s="153" t="s">
        <v>106</v>
      </c>
      <c r="W211" s="189" t="s">
        <v>599</v>
      </c>
      <c r="X211" s="212"/>
      <c r="Y211" s="213"/>
      <c r="Z211" s="212"/>
      <c r="AA211" s="213"/>
      <c r="AB211" s="190" t="s">
        <v>445</v>
      </c>
      <c r="AC211" s="234"/>
      <c r="AD211" s="446"/>
      <c r="AE211" s="410"/>
      <c r="AF211" s="243"/>
      <c r="AG211" s="242"/>
      <c r="AH211" s="465"/>
      <c r="AI211" s="410"/>
      <c r="AJ211" s="243"/>
      <c r="AK211" s="242"/>
      <c r="AL211" s="481"/>
      <c r="AM211" s="499"/>
      <c r="AN211" s="532"/>
      <c r="AO211" s="517"/>
      <c r="AQ211" s="316" t="str">
        <f t="shared" si="194"/>
        <v/>
      </c>
      <c r="AR211" s="44" t="str">
        <f t="shared" si="195"/>
        <v/>
      </c>
      <c r="AS211" s="317" t="str">
        <f t="shared" si="196"/>
        <v/>
      </c>
      <c r="AT211" s="560" t="str">
        <f t="shared" si="197"/>
        <v/>
      </c>
      <c r="AU211" s="44" t="str">
        <f t="shared" si="198"/>
        <v/>
      </c>
      <c r="AV211" s="571" t="str">
        <f t="shared" si="199"/>
        <v/>
      </c>
      <c r="AW211" s="316" t="str">
        <f t="shared" si="200"/>
        <v/>
      </c>
      <c r="AX211" s="44" t="str">
        <f t="shared" si="201"/>
        <v/>
      </c>
      <c r="AY211" s="317" t="str">
        <f t="shared" si="202"/>
        <v/>
      </c>
      <c r="BE211" s="400" t="str">
        <f t="shared" si="203"/>
        <v>Afectat sau NU?</v>
      </c>
      <c r="BF211" s="44" t="str">
        <f t="shared" si="186"/>
        <v>-</v>
      </c>
      <c r="BG211" s="317" t="str">
        <f t="shared" si="187"/>
        <v>-</v>
      </c>
      <c r="BH211" s="567" t="str">
        <f t="shared" si="204"/>
        <v>Afectat sau NU?</v>
      </c>
      <c r="BI211" s="44" t="str">
        <f t="shared" si="188"/>
        <v>-</v>
      </c>
      <c r="BJ211" s="571" t="str">
        <f t="shared" si="189"/>
        <v>-</v>
      </c>
      <c r="BK211" s="400" t="str">
        <f t="shared" si="190"/>
        <v>Afectat sau NU?</v>
      </c>
      <c r="BL211" s="44" t="str">
        <f t="shared" si="191"/>
        <v>-</v>
      </c>
      <c r="BM211" s="317" t="str">
        <f t="shared" si="192"/>
        <v>-</v>
      </c>
    </row>
    <row r="212" spans="1:65" ht="140.25" x14ac:dyDescent="0.25">
      <c r="A212" s="149">
        <f t="shared" si="193"/>
        <v>195</v>
      </c>
      <c r="B212" s="153" t="s">
        <v>93</v>
      </c>
      <c r="C212" s="153" t="s">
        <v>4</v>
      </c>
      <c r="D212" s="188" t="s">
        <v>594</v>
      </c>
      <c r="E212" s="153">
        <v>42236</v>
      </c>
      <c r="F212" s="153" t="s">
        <v>609</v>
      </c>
      <c r="G212" s="153" t="s">
        <v>100</v>
      </c>
      <c r="H212" s="128">
        <v>482046.98</v>
      </c>
      <c r="I212" s="128">
        <v>473312.4</v>
      </c>
      <c r="J212" s="153">
        <v>481375.42200000002</v>
      </c>
      <c r="K212" s="153">
        <v>477970.93</v>
      </c>
      <c r="L212" s="159" t="s">
        <v>93</v>
      </c>
      <c r="M212" s="159" t="s">
        <v>93</v>
      </c>
      <c r="N212" s="44" t="s">
        <v>610</v>
      </c>
      <c r="O212" s="153" t="s">
        <v>609</v>
      </c>
      <c r="P212" s="159" t="s">
        <v>93</v>
      </c>
      <c r="Q212" s="159" t="s">
        <v>93</v>
      </c>
      <c r="R212" s="159" t="s">
        <v>93</v>
      </c>
      <c r="S212" s="159" t="s">
        <v>93</v>
      </c>
      <c r="T212" s="159" t="s">
        <v>85</v>
      </c>
      <c r="U212" s="159" t="s">
        <v>893</v>
      </c>
      <c r="V212" s="153" t="s">
        <v>106</v>
      </c>
      <c r="W212" s="189" t="s">
        <v>599</v>
      </c>
      <c r="X212" s="212"/>
      <c r="Y212" s="213"/>
      <c r="Z212" s="212"/>
      <c r="AA212" s="213"/>
      <c r="AB212" s="190" t="s">
        <v>445</v>
      </c>
      <c r="AC212" s="234"/>
      <c r="AD212" s="446"/>
      <c r="AE212" s="410"/>
      <c r="AF212" s="243"/>
      <c r="AG212" s="242"/>
      <c r="AH212" s="465"/>
      <c r="AI212" s="410"/>
      <c r="AJ212" s="243"/>
      <c r="AK212" s="242"/>
      <c r="AL212" s="481"/>
      <c r="AM212" s="499"/>
      <c r="AN212" s="532"/>
      <c r="AO212" s="517"/>
      <c r="AQ212" s="316" t="str">
        <f t="shared" si="194"/>
        <v/>
      </c>
      <c r="AR212" s="44" t="str">
        <f t="shared" si="195"/>
        <v/>
      </c>
      <c r="AS212" s="317" t="str">
        <f t="shared" si="196"/>
        <v/>
      </c>
      <c r="AT212" s="560" t="str">
        <f t="shared" si="197"/>
        <v/>
      </c>
      <c r="AU212" s="44" t="str">
        <f t="shared" si="198"/>
        <v/>
      </c>
      <c r="AV212" s="571" t="str">
        <f t="shared" si="199"/>
        <v/>
      </c>
      <c r="AW212" s="316" t="str">
        <f t="shared" si="200"/>
        <v/>
      </c>
      <c r="AX212" s="44" t="str">
        <f t="shared" si="201"/>
        <v/>
      </c>
      <c r="AY212" s="317" t="str">
        <f t="shared" si="202"/>
        <v/>
      </c>
      <c r="BE212" s="400" t="str">
        <f t="shared" si="203"/>
        <v>Afectat sau NU?</v>
      </c>
      <c r="BF212" s="44" t="str">
        <f t="shared" si="186"/>
        <v>-</v>
      </c>
      <c r="BG212" s="317" t="str">
        <f t="shared" si="187"/>
        <v>-</v>
      </c>
      <c r="BH212" s="567" t="str">
        <f t="shared" si="204"/>
        <v>Afectat sau NU?</v>
      </c>
      <c r="BI212" s="44" t="str">
        <f t="shared" si="188"/>
        <v>-</v>
      </c>
      <c r="BJ212" s="571" t="str">
        <f t="shared" si="189"/>
        <v>-</v>
      </c>
      <c r="BK212" s="400" t="str">
        <f t="shared" si="190"/>
        <v>Afectat sau NU?</v>
      </c>
      <c r="BL212" s="44" t="str">
        <f t="shared" si="191"/>
        <v>-</v>
      </c>
      <c r="BM212" s="317" t="str">
        <f t="shared" si="192"/>
        <v>-</v>
      </c>
    </row>
    <row r="213" spans="1:65" ht="140.25" x14ac:dyDescent="0.25">
      <c r="A213" s="149">
        <f t="shared" si="193"/>
        <v>196</v>
      </c>
      <c r="B213" s="153" t="s">
        <v>93</v>
      </c>
      <c r="C213" s="153" t="s">
        <v>4</v>
      </c>
      <c r="D213" s="188" t="s">
        <v>594</v>
      </c>
      <c r="E213" s="153">
        <v>42464</v>
      </c>
      <c r="F213" s="153" t="s">
        <v>611</v>
      </c>
      <c r="G213" s="153" t="s">
        <v>100</v>
      </c>
      <c r="H213" s="128">
        <v>486273.75</v>
      </c>
      <c r="I213" s="128">
        <v>474800.18</v>
      </c>
      <c r="J213" s="153">
        <v>486437.49</v>
      </c>
      <c r="K213" s="153">
        <v>474249.06</v>
      </c>
      <c r="L213" s="159" t="s">
        <v>93</v>
      </c>
      <c r="M213" s="159" t="s">
        <v>93</v>
      </c>
      <c r="N213" s="44" t="s">
        <v>612</v>
      </c>
      <c r="O213" s="153" t="s">
        <v>611</v>
      </c>
      <c r="P213" s="159" t="s">
        <v>93</v>
      </c>
      <c r="Q213" s="159" t="s">
        <v>93</v>
      </c>
      <c r="R213" s="159" t="s">
        <v>93</v>
      </c>
      <c r="S213" s="159" t="s">
        <v>93</v>
      </c>
      <c r="T213" s="159" t="s">
        <v>85</v>
      </c>
      <c r="U213" s="159" t="s">
        <v>893</v>
      </c>
      <c r="V213" s="153" t="s">
        <v>106</v>
      </c>
      <c r="W213" s="189" t="s">
        <v>599</v>
      </c>
      <c r="X213" s="212"/>
      <c r="Y213" s="213"/>
      <c r="Z213" s="212"/>
      <c r="AA213" s="213"/>
      <c r="AB213" s="190" t="s">
        <v>445</v>
      </c>
      <c r="AC213" s="234"/>
      <c r="AD213" s="446"/>
      <c r="AE213" s="410"/>
      <c r="AF213" s="243"/>
      <c r="AG213" s="242"/>
      <c r="AH213" s="465"/>
      <c r="AI213" s="410"/>
      <c r="AJ213" s="243"/>
      <c r="AK213" s="242"/>
      <c r="AL213" s="481"/>
      <c r="AM213" s="499"/>
      <c r="AN213" s="532"/>
      <c r="AO213" s="517"/>
      <c r="AQ213" s="425" t="str">
        <f t="shared" si="194"/>
        <v/>
      </c>
      <c r="AR213" s="18" t="str">
        <f t="shared" si="195"/>
        <v/>
      </c>
      <c r="AS213" s="20" t="str">
        <f t="shared" si="196"/>
        <v/>
      </c>
      <c r="AT213" s="558" t="str">
        <f t="shared" si="197"/>
        <v/>
      </c>
      <c r="AU213" s="18" t="str">
        <f t="shared" si="198"/>
        <v/>
      </c>
      <c r="AV213" s="19" t="str">
        <f t="shared" si="199"/>
        <v/>
      </c>
      <c r="AW213" s="425" t="str">
        <f t="shared" si="200"/>
        <v/>
      </c>
      <c r="AX213" s="18" t="str">
        <f t="shared" si="201"/>
        <v/>
      </c>
      <c r="AY213" s="20" t="str">
        <f t="shared" si="202"/>
        <v/>
      </c>
      <c r="BE213" s="400" t="str">
        <f t="shared" si="203"/>
        <v>Afectat sau NU?</v>
      </c>
      <c r="BF213" s="44" t="str">
        <f t="shared" si="186"/>
        <v>-</v>
      </c>
      <c r="BG213" s="317" t="str">
        <f t="shared" si="187"/>
        <v>-</v>
      </c>
      <c r="BH213" s="567" t="str">
        <f t="shared" si="204"/>
        <v>Afectat sau NU?</v>
      </c>
      <c r="BI213" s="44" t="str">
        <f t="shared" si="188"/>
        <v>-</v>
      </c>
      <c r="BJ213" s="571" t="str">
        <f t="shared" si="189"/>
        <v>-</v>
      </c>
      <c r="BK213" s="400" t="str">
        <f t="shared" si="190"/>
        <v>Afectat sau NU?</v>
      </c>
      <c r="BL213" s="44" t="str">
        <f t="shared" si="191"/>
        <v>-</v>
      </c>
      <c r="BM213" s="317" t="str">
        <f t="shared" si="192"/>
        <v>-</v>
      </c>
    </row>
    <row r="214" spans="1:65" ht="140.25" x14ac:dyDescent="0.25">
      <c r="A214" s="149">
        <f t="shared" si="193"/>
        <v>197</v>
      </c>
      <c r="B214" s="153" t="s">
        <v>93</v>
      </c>
      <c r="C214" s="153" t="s">
        <v>4</v>
      </c>
      <c r="D214" s="188" t="s">
        <v>594</v>
      </c>
      <c r="E214" s="153">
        <v>42307</v>
      </c>
      <c r="F214" s="153" t="s">
        <v>613</v>
      </c>
      <c r="G214" s="153" t="s">
        <v>100</v>
      </c>
      <c r="H214" s="128">
        <v>489187.19</v>
      </c>
      <c r="I214" s="128">
        <v>476387.69</v>
      </c>
      <c r="J214" s="153">
        <v>489197.85</v>
      </c>
      <c r="K214" s="153">
        <v>476707.81</v>
      </c>
      <c r="L214" s="159" t="s">
        <v>93</v>
      </c>
      <c r="M214" s="159" t="s">
        <v>93</v>
      </c>
      <c r="N214" s="44" t="s">
        <v>614</v>
      </c>
      <c r="O214" s="153" t="s">
        <v>613</v>
      </c>
      <c r="P214" s="159" t="s">
        <v>93</v>
      </c>
      <c r="Q214" s="159" t="s">
        <v>93</v>
      </c>
      <c r="R214" s="159" t="s">
        <v>93</v>
      </c>
      <c r="S214" s="159" t="s">
        <v>93</v>
      </c>
      <c r="T214" s="159" t="s">
        <v>85</v>
      </c>
      <c r="U214" s="159" t="s">
        <v>893</v>
      </c>
      <c r="V214" s="153" t="s">
        <v>106</v>
      </c>
      <c r="W214" s="189" t="s">
        <v>599</v>
      </c>
      <c r="X214" s="212"/>
      <c r="Y214" s="213"/>
      <c r="Z214" s="212"/>
      <c r="AA214" s="213"/>
      <c r="AB214" s="190" t="s">
        <v>445</v>
      </c>
      <c r="AC214" s="234"/>
      <c r="AD214" s="446"/>
      <c r="AE214" s="410"/>
      <c r="AF214" s="243"/>
      <c r="AG214" s="242"/>
      <c r="AH214" s="465"/>
      <c r="AI214" s="410"/>
      <c r="AJ214" s="243"/>
      <c r="AK214" s="242"/>
      <c r="AL214" s="481"/>
      <c r="AM214" s="499"/>
      <c r="AN214" s="532"/>
      <c r="AO214" s="517"/>
      <c r="AQ214" s="316" t="str">
        <f t="shared" si="194"/>
        <v/>
      </c>
      <c r="AR214" s="44" t="str">
        <f t="shared" si="195"/>
        <v/>
      </c>
      <c r="AS214" s="317" t="str">
        <f t="shared" si="196"/>
        <v/>
      </c>
      <c r="AT214" s="560" t="str">
        <f t="shared" si="197"/>
        <v/>
      </c>
      <c r="AU214" s="44" t="str">
        <f t="shared" si="198"/>
        <v/>
      </c>
      <c r="AV214" s="571" t="str">
        <f t="shared" si="199"/>
        <v/>
      </c>
      <c r="AW214" s="316" t="str">
        <f t="shared" si="200"/>
        <v/>
      </c>
      <c r="AX214" s="44" t="str">
        <f t="shared" si="201"/>
        <v/>
      </c>
      <c r="AY214" s="317" t="str">
        <f t="shared" si="202"/>
        <v/>
      </c>
      <c r="BE214" s="400" t="str">
        <f t="shared" si="203"/>
        <v>Afectat sau NU?</v>
      </c>
      <c r="BF214" s="44" t="str">
        <f t="shared" si="186"/>
        <v>-</v>
      </c>
      <c r="BG214" s="317" t="str">
        <f t="shared" si="187"/>
        <v>-</v>
      </c>
      <c r="BH214" s="567" t="str">
        <f t="shared" si="204"/>
        <v>Afectat sau NU?</v>
      </c>
      <c r="BI214" s="44" t="str">
        <f t="shared" si="188"/>
        <v>-</v>
      </c>
      <c r="BJ214" s="571" t="str">
        <f t="shared" si="189"/>
        <v>-</v>
      </c>
      <c r="BK214" s="400" t="str">
        <f t="shared" si="190"/>
        <v>Afectat sau NU?</v>
      </c>
      <c r="BL214" s="44" t="str">
        <f t="shared" si="191"/>
        <v>-</v>
      </c>
      <c r="BM214" s="317" t="str">
        <f t="shared" si="192"/>
        <v>-</v>
      </c>
    </row>
    <row r="215" spans="1:65" ht="25.5" x14ac:dyDescent="0.25">
      <c r="A215" s="149">
        <f t="shared" si="193"/>
        <v>198</v>
      </c>
      <c r="B215" s="153" t="s">
        <v>93</v>
      </c>
      <c r="C215" s="153" t="s">
        <v>4</v>
      </c>
      <c r="D215" s="188" t="s">
        <v>594</v>
      </c>
      <c r="E215" s="153">
        <v>40278</v>
      </c>
      <c r="F215" s="153" t="s">
        <v>615</v>
      </c>
      <c r="G215" s="153" t="s">
        <v>100</v>
      </c>
      <c r="H215" s="128">
        <v>496727.57</v>
      </c>
      <c r="I215" s="128">
        <v>478351.2</v>
      </c>
      <c r="J215" s="153">
        <v>496773.84</v>
      </c>
      <c r="K215" s="153">
        <v>478398.9</v>
      </c>
      <c r="L215" s="159" t="s">
        <v>93</v>
      </c>
      <c r="M215" s="159" t="s">
        <v>93</v>
      </c>
      <c r="N215" s="44" t="s">
        <v>616</v>
      </c>
      <c r="O215" s="153" t="s">
        <v>617</v>
      </c>
      <c r="P215" s="159" t="s">
        <v>93</v>
      </c>
      <c r="Q215" s="159" t="s">
        <v>93</v>
      </c>
      <c r="R215" s="159" t="s">
        <v>93</v>
      </c>
      <c r="S215" s="159" t="s">
        <v>93</v>
      </c>
      <c r="T215" s="159" t="s">
        <v>174</v>
      </c>
      <c r="U215" s="159" t="s">
        <v>346</v>
      </c>
      <c r="V215" s="153" t="s">
        <v>618</v>
      </c>
      <c r="W215" s="189" t="s">
        <v>599</v>
      </c>
      <c r="X215" s="212"/>
      <c r="Y215" s="213"/>
      <c r="Z215" s="212"/>
      <c r="AA215" s="213"/>
      <c r="AB215" s="190" t="s">
        <v>445</v>
      </c>
      <c r="AC215" s="234"/>
      <c r="AD215" s="446"/>
      <c r="AE215" s="410"/>
      <c r="AF215" s="243"/>
      <c r="AG215" s="242"/>
      <c r="AH215" s="465"/>
      <c r="AI215" s="410"/>
      <c r="AJ215" s="243"/>
      <c r="AK215" s="242"/>
      <c r="AL215" s="481"/>
      <c r="AM215" s="499"/>
      <c r="AN215" s="532"/>
      <c r="AO215" s="517"/>
      <c r="AQ215" s="425" t="str">
        <f t="shared" si="194"/>
        <v/>
      </c>
      <c r="AR215" s="18" t="str">
        <f t="shared" si="195"/>
        <v/>
      </c>
      <c r="AS215" s="20" t="str">
        <f t="shared" si="196"/>
        <v/>
      </c>
      <c r="AT215" s="558" t="str">
        <f t="shared" si="197"/>
        <v/>
      </c>
      <c r="AU215" s="18" t="str">
        <f t="shared" si="198"/>
        <v/>
      </c>
      <c r="AV215" s="19" t="str">
        <f t="shared" si="199"/>
        <v/>
      </c>
      <c r="AW215" s="425" t="str">
        <f t="shared" si="200"/>
        <v/>
      </c>
      <c r="AX215" s="18" t="str">
        <f t="shared" si="201"/>
        <v/>
      </c>
      <c r="AY215" s="20" t="str">
        <f t="shared" si="202"/>
        <v/>
      </c>
      <c r="BE215" s="400" t="str">
        <f t="shared" si="203"/>
        <v>Afectat sau NU?</v>
      </c>
      <c r="BF215" s="44" t="str">
        <f t="shared" si="186"/>
        <v>-</v>
      </c>
      <c r="BG215" s="317" t="str">
        <f t="shared" si="187"/>
        <v>-</v>
      </c>
      <c r="BH215" s="567" t="str">
        <f t="shared" si="204"/>
        <v>Afectat sau NU?</v>
      </c>
      <c r="BI215" s="44" t="str">
        <f t="shared" si="188"/>
        <v>-</v>
      </c>
      <c r="BJ215" s="571" t="str">
        <f t="shared" si="189"/>
        <v>-</v>
      </c>
      <c r="BK215" s="400" t="str">
        <f t="shared" si="190"/>
        <v>Afectat sau NU?</v>
      </c>
      <c r="BL215" s="44" t="str">
        <f t="shared" si="191"/>
        <v>-</v>
      </c>
      <c r="BM215" s="317" t="str">
        <f t="shared" si="192"/>
        <v>-</v>
      </c>
    </row>
    <row r="216" spans="1:65" ht="140.25" x14ac:dyDescent="0.25">
      <c r="A216" s="149">
        <f t="shared" si="193"/>
        <v>199</v>
      </c>
      <c r="B216" s="153" t="s">
        <v>93</v>
      </c>
      <c r="C216" s="153" t="s">
        <v>4</v>
      </c>
      <c r="D216" s="188" t="s">
        <v>594</v>
      </c>
      <c r="E216" s="153">
        <v>41738</v>
      </c>
      <c r="F216" s="153" t="s">
        <v>619</v>
      </c>
      <c r="G216" s="153" t="s">
        <v>100</v>
      </c>
      <c r="H216" s="128">
        <v>497377.92</v>
      </c>
      <c r="I216" s="128">
        <v>476472.01</v>
      </c>
      <c r="J216" s="153">
        <v>496778.97</v>
      </c>
      <c r="K216" s="153">
        <v>473803.44</v>
      </c>
      <c r="L216" s="159" t="s">
        <v>93</v>
      </c>
      <c r="M216" s="159" t="s">
        <v>93</v>
      </c>
      <c r="N216" s="44" t="s">
        <v>620</v>
      </c>
      <c r="O216" s="153" t="s">
        <v>619</v>
      </c>
      <c r="P216" s="159" t="s">
        <v>93</v>
      </c>
      <c r="Q216" s="159" t="s">
        <v>93</v>
      </c>
      <c r="R216" s="159" t="s">
        <v>93</v>
      </c>
      <c r="S216" s="159" t="s">
        <v>93</v>
      </c>
      <c r="T216" s="159" t="s">
        <v>85</v>
      </c>
      <c r="U216" s="159" t="s">
        <v>893</v>
      </c>
      <c r="V216" s="153" t="s">
        <v>106</v>
      </c>
      <c r="W216" s="189" t="s">
        <v>599</v>
      </c>
      <c r="X216" s="212"/>
      <c r="Y216" s="213"/>
      <c r="Z216" s="212"/>
      <c r="AA216" s="213"/>
      <c r="AB216" s="190" t="s">
        <v>445</v>
      </c>
      <c r="AC216" s="234"/>
      <c r="AD216" s="446"/>
      <c r="AE216" s="410"/>
      <c r="AF216" s="243"/>
      <c r="AG216" s="242"/>
      <c r="AH216" s="465"/>
      <c r="AI216" s="410"/>
      <c r="AJ216" s="243"/>
      <c r="AK216" s="242"/>
      <c r="AL216" s="481"/>
      <c r="AM216" s="499"/>
      <c r="AN216" s="532"/>
      <c r="AO216" s="517"/>
      <c r="AQ216" s="316" t="str">
        <f t="shared" si="194"/>
        <v/>
      </c>
      <c r="AR216" s="44" t="str">
        <f t="shared" si="195"/>
        <v/>
      </c>
      <c r="AS216" s="317" t="str">
        <f t="shared" si="196"/>
        <v/>
      </c>
      <c r="AT216" s="560" t="str">
        <f t="shared" si="197"/>
        <v/>
      </c>
      <c r="AU216" s="44" t="str">
        <f t="shared" si="198"/>
        <v/>
      </c>
      <c r="AV216" s="571" t="str">
        <f t="shared" si="199"/>
        <v/>
      </c>
      <c r="AW216" s="316" t="str">
        <f t="shared" si="200"/>
        <v/>
      </c>
      <c r="AX216" s="44" t="str">
        <f t="shared" si="201"/>
        <v/>
      </c>
      <c r="AY216" s="317" t="str">
        <f t="shared" si="202"/>
        <v/>
      </c>
      <c r="BE216" s="400" t="str">
        <f t="shared" si="203"/>
        <v>Afectat sau NU?</v>
      </c>
      <c r="BF216" s="44" t="str">
        <f t="shared" si="186"/>
        <v>-</v>
      </c>
      <c r="BG216" s="317" t="str">
        <f t="shared" si="187"/>
        <v>-</v>
      </c>
      <c r="BH216" s="567" t="str">
        <f t="shared" si="204"/>
        <v>Afectat sau NU?</v>
      </c>
      <c r="BI216" s="44" t="str">
        <f t="shared" si="188"/>
        <v>-</v>
      </c>
      <c r="BJ216" s="571" t="str">
        <f t="shared" si="189"/>
        <v>-</v>
      </c>
      <c r="BK216" s="400" t="str">
        <f t="shared" si="190"/>
        <v>Afectat sau NU?</v>
      </c>
      <c r="BL216" s="44" t="str">
        <f t="shared" si="191"/>
        <v>-</v>
      </c>
      <c r="BM216" s="317" t="str">
        <f t="shared" si="192"/>
        <v>-</v>
      </c>
    </row>
    <row r="217" spans="1:65" ht="140.25" x14ac:dyDescent="0.25">
      <c r="A217" s="149">
        <f t="shared" si="193"/>
        <v>200</v>
      </c>
      <c r="B217" s="153" t="s">
        <v>93</v>
      </c>
      <c r="C217" s="153" t="s">
        <v>4</v>
      </c>
      <c r="D217" s="188" t="s">
        <v>594</v>
      </c>
      <c r="E217" s="153">
        <v>41738</v>
      </c>
      <c r="F217" s="153" t="s">
        <v>621</v>
      </c>
      <c r="G217" s="153" t="s">
        <v>100</v>
      </c>
      <c r="H217" s="128">
        <v>496931.86</v>
      </c>
      <c r="I217" s="128">
        <v>473797.77</v>
      </c>
      <c r="J217" s="153">
        <v>496084.97</v>
      </c>
      <c r="K217" s="153">
        <v>470728.92</v>
      </c>
      <c r="L217" s="159" t="s">
        <v>93</v>
      </c>
      <c r="M217" s="159" t="s">
        <v>93</v>
      </c>
      <c r="N217" s="44" t="s">
        <v>622</v>
      </c>
      <c r="O217" s="153" t="s">
        <v>621</v>
      </c>
      <c r="P217" s="159" t="s">
        <v>93</v>
      </c>
      <c r="Q217" s="159" t="s">
        <v>93</v>
      </c>
      <c r="R217" s="159" t="s">
        <v>93</v>
      </c>
      <c r="S217" s="159" t="s">
        <v>93</v>
      </c>
      <c r="T217" s="159" t="s">
        <v>85</v>
      </c>
      <c r="U217" s="159" t="s">
        <v>893</v>
      </c>
      <c r="V217" s="153" t="s">
        <v>106</v>
      </c>
      <c r="W217" s="189" t="s">
        <v>599</v>
      </c>
      <c r="X217" s="212"/>
      <c r="Y217" s="213"/>
      <c r="Z217" s="212"/>
      <c r="AA217" s="213"/>
      <c r="AB217" s="190" t="s">
        <v>445</v>
      </c>
      <c r="AC217" s="234"/>
      <c r="AD217" s="446"/>
      <c r="AE217" s="410"/>
      <c r="AF217" s="243"/>
      <c r="AG217" s="242"/>
      <c r="AH217" s="465"/>
      <c r="AI217" s="410"/>
      <c r="AJ217" s="243"/>
      <c r="AK217" s="242"/>
      <c r="AL217" s="481"/>
      <c r="AM217" s="499"/>
      <c r="AN217" s="532"/>
      <c r="AO217" s="517"/>
      <c r="AQ217" s="316" t="str">
        <f t="shared" si="194"/>
        <v/>
      </c>
      <c r="AR217" s="44" t="str">
        <f t="shared" si="195"/>
        <v/>
      </c>
      <c r="AS217" s="317" t="str">
        <f t="shared" si="196"/>
        <v/>
      </c>
      <c r="AT217" s="560" t="str">
        <f t="shared" si="197"/>
        <v/>
      </c>
      <c r="AU217" s="44" t="str">
        <f t="shared" si="198"/>
        <v/>
      </c>
      <c r="AV217" s="571" t="str">
        <f t="shared" si="199"/>
        <v/>
      </c>
      <c r="AW217" s="316" t="str">
        <f t="shared" si="200"/>
        <v/>
      </c>
      <c r="AX217" s="44" t="str">
        <f t="shared" si="201"/>
        <v/>
      </c>
      <c r="AY217" s="317" t="str">
        <f t="shared" si="202"/>
        <v/>
      </c>
      <c r="BE217" s="400" t="str">
        <f t="shared" si="203"/>
        <v>Afectat sau NU?</v>
      </c>
      <c r="BF217" s="44" t="str">
        <f t="shared" si="186"/>
        <v>-</v>
      </c>
      <c r="BG217" s="317" t="str">
        <f t="shared" si="187"/>
        <v>-</v>
      </c>
      <c r="BH217" s="567" t="str">
        <f t="shared" si="204"/>
        <v>Afectat sau NU?</v>
      </c>
      <c r="BI217" s="44" t="str">
        <f t="shared" si="188"/>
        <v>-</v>
      </c>
      <c r="BJ217" s="571" t="str">
        <f t="shared" si="189"/>
        <v>-</v>
      </c>
      <c r="BK217" s="400" t="str">
        <f t="shared" si="190"/>
        <v>Afectat sau NU?</v>
      </c>
      <c r="BL217" s="44" t="str">
        <f t="shared" si="191"/>
        <v>-</v>
      </c>
      <c r="BM217" s="317" t="str">
        <f t="shared" si="192"/>
        <v>-</v>
      </c>
    </row>
    <row r="218" spans="1:65" ht="141" thickBot="1" x14ac:dyDescent="0.3">
      <c r="A218" s="144">
        <f t="shared" si="193"/>
        <v>201</v>
      </c>
      <c r="B218" s="145" t="s">
        <v>93</v>
      </c>
      <c r="C218" s="145" t="s">
        <v>4</v>
      </c>
      <c r="D218" s="191" t="s">
        <v>594</v>
      </c>
      <c r="E218" s="145">
        <v>41113</v>
      </c>
      <c r="F218" s="145" t="s">
        <v>623</v>
      </c>
      <c r="G218" s="145" t="s">
        <v>100</v>
      </c>
      <c r="H218" s="131">
        <v>500705.2</v>
      </c>
      <c r="I218" s="131">
        <v>472525.99</v>
      </c>
      <c r="J218" s="145">
        <v>498521.94</v>
      </c>
      <c r="K218" s="145">
        <v>476489.58</v>
      </c>
      <c r="L218" s="162" t="s">
        <v>93</v>
      </c>
      <c r="M218" s="162" t="s">
        <v>93</v>
      </c>
      <c r="N218" s="55" t="s">
        <v>624</v>
      </c>
      <c r="O218" s="145" t="s">
        <v>623</v>
      </c>
      <c r="P218" s="162" t="s">
        <v>93</v>
      </c>
      <c r="Q218" s="162" t="s">
        <v>93</v>
      </c>
      <c r="R218" s="162" t="s">
        <v>93</v>
      </c>
      <c r="S218" s="162" t="s">
        <v>93</v>
      </c>
      <c r="T218" s="162" t="s">
        <v>85</v>
      </c>
      <c r="U218" s="162" t="s">
        <v>893</v>
      </c>
      <c r="V218" s="145" t="s">
        <v>106</v>
      </c>
      <c r="W218" s="192" t="s">
        <v>599</v>
      </c>
      <c r="X218" s="221"/>
      <c r="Y218" s="222"/>
      <c r="Z218" s="221"/>
      <c r="AA218" s="222"/>
      <c r="AB218" s="184" t="s">
        <v>445</v>
      </c>
      <c r="AC218" s="236"/>
      <c r="AD218" s="447"/>
      <c r="AE218" s="411"/>
      <c r="AF218" s="412"/>
      <c r="AG218" s="413"/>
      <c r="AH218" s="466"/>
      <c r="AI218" s="411"/>
      <c r="AJ218" s="412"/>
      <c r="AK218" s="413"/>
      <c r="AL218" s="482"/>
      <c r="AM218" s="500"/>
      <c r="AN218" s="533"/>
      <c r="AO218" s="518"/>
      <c r="AQ218" s="425" t="str">
        <f t="shared" si="194"/>
        <v/>
      </c>
      <c r="AR218" s="18" t="str">
        <f t="shared" si="195"/>
        <v/>
      </c>
      <c r="AS218" s="20" t="str">
        <f t="shared" si="196"/>
        <v/>
      </c>
      <c r="AT218" s="558" t="str">
        <f t="shared" si="197"/>
        <v/>
      </c>
      <c r="AU218" s="18" t="str">
        <f t="shared" si="198"/>
        <v/>
      </c>
      <c r="AV218" s="19" t="str">
        <f t="shared" si="199"/>
        <v/>
      </c>
      <c r="AW218" s="425" t="str">
        <f t="shared" si="200"/>
        <v/>
      </c>
      <c r="AX218" s="18" t="str">
        <f t="shared" si="201"/>
        <v/>
      </c>
      <c r="AY218" s="20" t="str">
        <f t="shared" si="202"/>
        <v/>
      </c>
      <c r="BE218" s="428" t="str">
        <f t="shared" si="203"/>
        <v>Afectat sau NU?</v>
      </c>
      <c r="BF218" s="55" t="str">
        <f t="shared" si="186"/>
        <v>-</v>
      </c>
      <c r="BG218" s="424" t="str">
        <f t="shared" si="187"/>
        <v>-</v>
      </c>
      <c r="BH218" s="562" t="str">
        <f t="shared" si="204"/>
        <v>Afectat sau NU?</v>
      </c>
      <c r="BI218" s="55" t="str">
        <f t="shared" si="188"/>
        <v>-</v>
      </c>
      <c r="BJ218" s="572" t="str">
        <f t="shared" si="189"/>
        <v>-</v>
      </c>
      <c r="BK218" s="428" t="str">
        <f t="shared" si="190"/>
        <v>Afectat sau NU?</v>
      </c>
      <c r="BL218" s="55" t="str">
        <f t="shared" si="191"/>
        <v>-</v>
      </c>
      <c r="BM218" s="424" t="str">
        <f t="shared" si="192"/>
        <v>-</v>
      </c>
    </row>
    <row r="219" spans="1:65" ht="140.25" x14ac:dyDescent="0.25">
      <c r="A219" s="139">
        <f t="shared" si="193"/>
        <v>202</v>
      </c>
      <c r="B219" s="140" t="s">
        <v>93</v>
      </c>
      <c r="C219" s="140" t="s">
        <v>4</v>
      </c>
      <c r="D219" s="156" t="s">
        <v>625</v>
      </c>
      <c r="E219" s="140">
        <v>120343</v>
      </c>
      <c r="F219" s="140" t="s">
        <v>626</v>
      </c>
      <c r="G219" s="140" t="s">
        <v>94</v>
      </c>
      <c r="H219" s="143">
        <v>470114.9</v>
      </c>
      <c r="I219" s="143">
        <v>537983.99</v>
      </c>
      <c r="J219" s="140">
        <v>470129.82</v>
      </c>
      <c r="K219" s="140">
        <v>538010.21</v>
      </c>
      <c r="L219" s="155" t="s">
        <v>93</v>
      </c>
      <c r="M219" s="155" t="s">
        <v>93</v>
      </c>
      <c r="N219" s="47" t="s">
        <v>627</v>
      </c>
      <c r="O219" s="140" t="s">
        <v>626</v>
      </c>
      <c r="P219" s="155" t="s">
        <v>93</v>
      </c>
      <c r="Q219" s="155" t="s">
        <v>93</v>
      </c>
      <c r="R219" s="155" t="s">
        <v>93</v>
      </c>
      <c r="S219" s="155" t="s">
        <v>93</v>
      </c>
      <c r="T219" s="155" t="s">
        <v>85</v>
      </c>
      <c r="U219" s="155" t="s">
        <v>1149</v>
      </c>
      <c r="V219" s="140" t="s">
        <v>86</v>
      </c>
      <c r="W219" s="176" t="s">
        <v>599</v>
      </c>
      <c r="X219" s="214"/>
      <c r="Y219" s="215"/>
      <c r="Z219" s="214"/>
      <c r="AA219" s="215"/>
      <c r="AB219" s="155" t="s">
        <v>445</v>
      </c>
      <c r="AC219" s="233"/>
      <c r="AD219" s="4"/>
      <c r="AE219" s="407"/>
      <c r="AF219" s="408"/>
      <c r="AG219" s="409"/>
      <c r="AH219" s="464"/>
      <c r="AI219" s="407"/>
      <c r="AJ219" s="408"/>
      <c r="AK219" s="409"/>
      <c r="AL219" s="480"/>
      <c r="AM219" s="498"/>
      <c r="AN219" s="531"/>
      <c r="AO219" s="519"/>
      <c r="AQ219" s="91" t="str">
        <f t="shared" si="194"/>
        <v/>
      </c>
      <c r="AR219" s="47" t="str">
        <f t="shared" si="195"/>
        <v/>
      </c>
      <c r="AS219" s="315" t="str">
        <f t="shared" si="196"/>
        <v/>
      </c>
      <c r="AT219" s="559" t="str">
        <f t="shared" si="197"/>
        <v/>
      </c>
      <c r="AU219" s="47" t="str">
        <f t="shared" si="198"/>
        <v/>
      </c>
      <c r="AV219" s="570" t="str">
        <f t="shared" si="199"/>
        <v/>
      </c>
      <c r="AW219" s="91" t="str">
        <f t="shared" si="200"/>
        <v/>
      </c>
      <c r="AX219" s="47" t="str">
        <f t="shared" si="201"/>
        <v/>
      </c>
      <c r="AY219" s="315" t="str">
        <f t="shared" si="202"/>
        <v/>
      </c>
      <c r="BE219" s="345" t="str">
        <f t="shared" si="203"/>
        <v>Afectat sau NU?</v>
      </c>
      <c r="BF219" s="47" t="str">
        <f t="shared" si="186"/>
        <v>-</v>
      </c>
      <c r="BG219" s="315" t="str">
        <f t="shared" si="187"/>
        <v>-</v>
      </c>
      <c r="BH219" s="566" t="str">
        <f t="shared" si="204"/>
        <v>Afectat sau NU?</v>
      </c>
      <c r="BI219" s="47" t="str">
        <f t="shared" si="188"/>
        <v>-</v>
      </c>
      <c r="BJ219" s="570" t="str">
        <f t="shared" si="189"/>
        <v>-</v>
      </c>
      <c r="BK219" s="345" t="str">
        <f t="shared" si="190"/>
        <v>Afectat sau NU?</v>
      </c>
      <c r="BL219" s="47" t="str">
        <f t="shared" si="191"/>
        <v>-</v>
      </c>
      <c r="BM219" s="315" t="str">
        <f t="shared" si="192"/>
        <v>-</v>
      </c>
    </row>
    <row r="220" spans="1:65" ht="141" thickBot="1" x14ac:dyDescent="0.3">
      <c r="A220" s="165">
        <f t="shared" si="193"/>
        <v>203</v>
      </c>
      <c r="B220" s="113" t="s">
        <v>93</v>
      </c>
      <c r="C220" s="113" t="s">
        <v>4</v>
      </c>
      <c r="D220" s="167" t="s">
        <v>625</v>
      </c>
      <c r="E220" s="113">
        <v>115637</v>
      </c>
      <c r="F220" s="113" t="s">
        <v>628</v>
      </c>
      <c r="G220" s="113" t="s">
        <v>94</v>
      </c>
      <c r="H220" s="112">
        <v>473158.69</v>
      </c>
      <c r="I220" s="112">
        <v>537724.02</v>
      </c>
      <c r="J220" s="113">
        <v>473160.15</v>
      </c>
      <c r="K220" s="113">
        <v>537716.52</v>
      </c>
      <c r="L220" s="166" t="s">
        <v>93</v>
      </c>
      <c r="M220" s="166" t="s">
        <v>93</v>
      </c>
      <c r="N220" s="56" t="s">
        <v>629</v>
      </c>
      <c r="O220" s="113" t="s">
        <v>628</v>
      </c>
      <c r="P220" s="166" t="s">
        <v>93</v>
      </c>
      <c r="Q220" s="166" t="s">
        <v>93</v>
      </c>
      <c r="R220" s="166" t="s">
        <v>93</v>
      </c>
      <c r="S220" s="166" t="s">
        <v>93</v>
      </c>
      <c r="T220" s="166" t="s">
        <v>85</v>
      </c>
      <c r="U220" s="166" t="s">
        <v>1149</v>
      </c>
      <c r="V220" s="113" t="s">
        <v>86</v>
      </c>
      <c r="W220" s="178" t="s">
        <v>599</v>
      </c>
      <c r="X220" s="216"/>
      <c r="Y220" s="217"/>
      <c r="Z220" s="216"/>
      <c r="AA220" s="217"/>
      <c r="AB220" s="166" t="s">
        <v>445</v>
      </c>
      <c r="AC220" s="235"/>
      <c r="AD220" s="450"/>
      <c r="AE220" s="411"/>
      <c r="AF220" s="412"/>
      <c r="AG220" s="413"/>
      <c r="AH220" s="466"/>
      <c r="AI220" s="411"/>
      <c r="AJ220" s="412"/>
      <c r="AK220" s="413"/>
      <c r="AL220" s="482"/>
      <c r="AM220" s="500"/>
      <c r="AN220" s="533"/>
      <c r="AO220" s="518"/>
      <c r="AQ220" s="425" t="str">
        <f t="shared" si="194"/>
        <v/>
      </c>
      <c r="AR220" s="18" t="str">
        <f t="shared" si="195"/>
        <v/>
      </c>
      <c r="AS220" s="20" t="str">
        <f t="shared" si="196"/>
        <v/>
      </c>
      <c r="AT220" s="558" t="str">
        <f t="shared" si="197"/>
        <v/>
      </c>
      <c r="AU220" s="18" t="str">
        <f t="shared" si="198"/>
        <v/>
      </c>
      <c r="AV220" s="19" t="str">
        <f t="shared" si="199"/>
        <v/>
      </c>
      <c r="AW220" s="425" t="str">
        <f t="shared" si="200"/>
        <v/>
      </c>
      <c r="AX220" s="18" t="str">
        <f t="shared" si="201"/>
        <v/>
      </c>
      <c r="AY220" s="20" t="str">
        <f t="shared" si="202"/>
        <v/>
      </c>
      <c r="BE220" s="426" t="str">
        <f t="shared" si="203"/>
        <v>Afectat sau NU?</v>
      </c>
      <c r="BF220" s="56" t="str">
        <f t="shared" si="186"/>
        <v>-</v>
      </c>
      <c r="BG220" s="319" t="str">
        <f t="shared" si="187"/>
        <v>-</v>
      </c>
      <c r="BH220" s="579" t="str">
        <f t="shared" si="204"/>
        <v>Afectat sau NU?</v>
      </c>
      <c r="BI220" s="56" t="str">
        <f t="shared" si="188"/>
        <v>-</v>
      </c>
      <c r="BJ220" s="573" t="str">
        <f t="shared" si="189"/>
        <v>-</v>
      </c>
      <c r="BK220" s="426" t="str">
        <f t="shared" si="190"/>
        <v>Afectat sau NU?</v>
      </c>
      <c r="BL220" s="56" t="str">
        <f t="shared" si="191"/>
        <v>-</v>
      </c>
      <c r="BM220" s="319" t="str">
        <f t="shared" si="192"/>
        <v>-</v>
      </c>
    </row>
    <row r="221" spans="1:65" ht="141" thickBot="1" x14ac:dyDescent="0.3">
      <c r="A221" s="193">
        <f t="shared" si="193"/>
        <v>204</v>
      </c>
      <c r="B221" s="115" t="s">
        <v>93</v>
      </c>
      <c r="C221" s="115" t="s">
        <v>4</v>
      </c>
      <c r="D221" s="194" t="s">
        <v>630</v>
      </c>
      <c r="E221" s="115">
        <v>144456</v>
      </c>
      <c r="F221" s="115" t="s">
        <v>631</v>
      </c>
      <c r="G221" s="115" t="s">
        <v>128</v>
      </c>
      <c r="H221" s="114">
        <v>467774.94</v>
      </c>
      <c r="I221" s="114">
        <v>494028.25</v>
      </c>
      <c r="J221" s="115">
        <v>468618.46</v>
      </c>
      <c r="K221" s="115">
        <v>494023.6</v>
      </c>
      <c r="L221" s="182" t="s">
        <v>93</v>
      </c>
      <c r="M221" s="182" t="s">
        <v>93</v>
      </c>
      <c r="N221" s="111" t="s">
        <v>632</v>
      </c>
      <c r="O221" s="115" t="s">
        <v>631</v>
      </c>
      <c r="P221" s="182" t="s">
        <v>93</v>
      </c>
      <c r="Q221" s="182" t="s">
        <v>93</v>
      </c>
      <c r="R221" s="182" t="s">
        <v>93</v>
      </c>
      <c r="S221" s="182" t="s">
        <v>93</v>
      </c>
      <c r="T221" s="182" t="s">
        <v>85</v>
      </c>
      <c r="U221" s="182" t="s">
        <v>1149</v>
      </c>
      <c r="V221" s="115" t="s">
        <v>86</v>
      </c>
      <c r="W221" s="195" t="s">
        <v>599</v>
      </c>
      <c r="X221" s="226"/>
      <c r="Y221" s="227"/>
      <c r="Z221" s="226"/>
      <c r="AA221" s="227"/>
      <c r="AB221" s="196" t="s">
        <v>445</v>
      </c>
      <c r="AC221" s="232"/>
      <c r="AD221" s="451"/>
      <c r="AE221" s="392"/>
      <c r="AF221" s="273"/>
      <c r="AG221" s="272"/>
      <c r="AH221" s="467"/>
      <c r="AI221" s="392"/>
      <c r="AJ221" s="273"/>
      <c r="AK221" s="272"/>
      <c r="AL221" s="483"/>
      <c r="AM221" s="501"/>
      <c r="AN221" s="534"/>
      <c r="AO221" s="420"/>
      <c r="AQ221" s="95" t="str">
        <f t="shared" si="194"/>
        <v/>
      </c>
      <c r="AR221" s="9" t="str">
        <f t="shared" si="195"/>
        <v/>
      </c>
      <c r="AS221" s="33" t="str">
        <f t="shared" si="196"/>
        <v/>
      </c>
      <c r="AT221" s="556" t="str">
        <f t="shared" si="197"/>
        <v/>
      </c>
      <c r="AU221" s="9" t="str">
        <f t="shared" si="198"/>
        <v/>
      </c>
      <c r="AV221" s="569" t="str">
        <f t="shared" si="199"/>
        <v/>
      </c>
      <c r="AW221" s="95" t="str">
        <f t="shared" si="200"/>
        <v/>
      </c>
      <c r="AX221" s="9" t="str">
        <f t="shared" si="201"/>
        <v/>
      </c>
      <c r="AY221" s="33" t="str">
        <f t="shared" si="202"/>
        <v/>
      </c>
      <c r="BE221" s="394" t="str">
        <f t="shared" si="203"/>
        <v>Afectat sau NU?</v>
      </c>
      <c r="BF221" s="111" t="str">
        <f t="shared" si="186"/>
        <v>-</v>
      </c>
      <c r="BG221" s="393" t="str">
        <f t="shared" si="187"/>
        <v>-</v>
      </c>
      <c r="BH221" s="563" t="str">
        <f t="shared" si="204"/>
        <v>Afectat sau NU?</v>
      </c>
      <c r="BI221" s="111" t="str">
        <f t="shared" si="188"/>
        <v>-</v>
      </c>
      <c r="BJ221" s="398" t="str">
        <f t="shared" si="189"/>
        <v>-</v>
      </c>
      <c r="BK221" s="394" t="str">
        <f t="shared" si="190"/>
        <v>Afectat sau NU?</v>
      </c>
      <c r="BL221" s="111" t="str">
        <f t="shared" si="191"/>
        <v>-</v>
      </c>
      <c r="BM221" s="393" t="str">
        <f t="shared" si="192"/>
        <v>-</v>
      </c>
    </row>
    <row r="222" spans="1:65" ht="141" thickBot="1" x14ac:dyDescent="0.3">
      <c r="A222" s="169">
        <f t="shared" si="193"/>
        <v>205</v>
      </c>
      <c r="B222" s="170" t="s">
        <v>93</v>
      </c>
      <c r="C222" s="170" t="s">
        <v>4</v>
      </c>
      <c r="D222" s="172" t="s">
        <v>633</v>
      </c>
      <c r="E222" s="173">
        <v>20778</v>
      </c>
      <c r="F222" s="173" t="s">
        <v>634</v>
      </c>
      <c r="G222" s="173" t="s">
        <v>529</v>
      </c>
      <c r="H222" s="174">
        <v>629697.71</v>
      </c>
      <c r="I222" s="174">
        <v>580292.79</v>
      </c>
      <c r="J222" s="174">
        <v>629697.71</v>
      </c>
      <c r="K222" s="174">
        <v>580292.79</v>
      </c>
      <c r="L222" s="173" t="s">
        <v>93</v>
      </c>
      <c r="M222" s="173" t="s">
        <v>93</v>
      </c>
      <c r="N222" s="173" t="s">
        <v>635</v>
      </c>
      <c r="O222" s="173" t="s">
        <v>634</v>
      </c>
      <c r="P222" s="173" t="s">
        <v>93</v>
      </c>
      <c r="Q222" s="173" t="s">
        <v>93</v>
      </c>
      <c r="R222" s="173" t="s">
        <v>93</v>
      </c>
      <c r="S222" s="173" t="s">
        <v>93</v>
      </c>
      <c r="T222" s="173" t="s">
        <v>85</v>
      </c>
      <c r="U222" s="173" t="s">
        <v>1150</v>
      </c>
      <c r="V222" s="173" t="s">
        <v>86</v>
      </c>
      <c r="W222" s="170" t="s">
        <v>440</v>
      </c>
      <c r="X222" s="229"/>
      <c r="Y222" s="230"/>
      <c r="Z222" s="229"/>
      <c r="AA222" s="230"/>
      <c r="AB222" s="170" t="s">
        <v>529</v>
      </c>
      <c r="AC222" s="237"/>
      <c r="AD222" s="3"/>
      <c r="AE222" s="418"/>
      <c r="AF222" s="275"/>
      <c r="AG222" s="274"/>
      <c r="AH222" s="470"/>
      <c r="AI222" s="418"/>
      <c r="AJ222" s="275"/>
      <c r="AK222" s="274"/>
      <c r="AL222" s="486"/>
      <c r="AM222" s="503"/>
      <c r="AN222" s="537"/>
      <c r="AO222" s="421"/>
      <c r="AQ222" s="95" t="str">
        <f t="shared" si="194"/>
        <v/>
      </c>
      <c r="AR222" s="9" t="str">
        <f t="shared" si="195"/>
        <v/>
      </c>
      <c r="AS222" s="33" t="str">
        <f t="shared" si="196"/>
        <v/>
      </c>
      <c r="AT222" s="556" t="str">
        <f t="shared" si="197"/>
        <v/>
      </c>
      <c r="AU222" s="9" t="str">
        <f t="shared" si="198"/>
        <v/>
      </c>
      <c r="AV222" s="569" t="str">
        <f t="shared" si="199"/>
        <v/>
      </c>
      <c r="AW222" s="95" t="str">
        <f t="shared" si="200"/>
        <v/>
      </c>
      <c r="AX222" s="9" t="str">
        <f t="shared" si="201"/>
        <v/>
      </c>
      <c r="AY222" s="33" t="str">
        <f t="shared" si="202"/>
        <v/>
      </c>
      <c r="BE222" s="394" t="str">
        <f t="shared" si="203"/>
        <v>Afectat sau NU?</v>
      </c>
      <c r="BF222" s="111" t="str">
        <f t="shared" si="186"/>
        <v>-</v>
      </c>
      <c r="BG222" s="393" t="str">
        <f t="shared" si="187"/>
        <v>-</v>
      </c>
      <c r="BH222" s="563" t="str">
        <f t="shared" si="204"/>
        <v>Afectat sau NU?</v>
      </c>
      <c r="BI222" s="111" t="str">
        <f t="shared" si="188"/>
        <v>-</v>
      </c>
      <c r="BJ222" s="398" t="str">
        <f t="shared" si="189"/>
        <v>-</v>
      </c>
      <c r="BK222" s="394" t="str">
        <f t="shared" si="190"/>
        <v>Afectat sau NU?</v>
      </c>
      <c r="BL222" s="111" t="str">
        <f t="shared" si="191"/>
        <v>-</v>
      </c>
      <c r="BM222" s="393" t="str">
        <f t="shared" si="192"/>
        <v>-</v>
      </c>
    </row>
    <row r="223" spans="1:65" ht="39" thickBot="1" x14ac:dyDescent="0.3">
      <c r="A223" s="138">
        <f t="shared" si="193"/>
        <v>206</v>
      </c>
      <c r="B223" s="104" t="s">
        <v>93</v>
      </c>
      <c r="C223" s="104" t="s">
        <v>4</v>
      </c>
      <c r="D223" s="105" t="s">
        <v>636</v>
      </c>
      <c r="E223" s="104">
        <v>159687</v>
      </c>
      <c r="F223" s="104" t="s">
        <v>637</v>
      </c>
      <c r="G223" s="104" t="s">
        <v>638</v>
      </c>
      <c r="H223" s="106">
        <v>775109.53</v>
      </c>
      <c r="I223" s="106">
        <v>424056.8</v>
      </c>
      <c r="J223" s="106">
        <v>775109.53</v>
      </c>
      <c r="K223" s="106">
        <v>424056.8</v>
      </c>
      <c r="L223" s="104" t="s">
        <v>93</v>
      </c>
      <c r="M223" s="104" t="s">
        <v>93</v>
      </c>
      <c r="N223" s="104" t="s">
        <v>93</v>
      </c>
      <c r="O223" s="104" t="s">
        <v>93</v>
      </c>
      <c r="P223" s="104" t="s">
        <v>93</v>
      </c>
      <c r="Q223" s="104" t="s">
        <v>93</v>
      </c>
      <c r="R223" s="104" t="s">
        <v>639</v>
      </c>
      <c r="S223" s="104" t="s">
        <v>640</v>
      </c>
      <c r="T223" s="104" t="s">
        <v>641</v>
      </c>
      <c r="U223" s="104" t="s">
        <v>1223</v>
      </c>
      <c r="V223" s="104" t="s">
        <v>642</v>
      </c>
      <c r="W223" s="104" t="s">
        <v>400</v>
      </c>
      <c r="X223" s="107">
        <v>43689</v>
      </c>
      <c r="Y223" s="108">
        <v>0.33333333333333331</v>
      </c>
      <c r="Z223" s="107">
        <v>43693</v>
      </c>
      <c r="AA223" s="108">
        <v>0.33333333333333331</v>
      </c>
      <c r="AB223" s="104" t="s">
        <v>643</v>
      </c>
      <c r="AC223" s="434" t="s">
        <v>1262</v>
      </c>
      <c r="AD223" s="122"/>
      <c r="AE223" s="395">
        <v>43689</v>
      </c>
      <c r="AF223" s="396">
        <v>0.33333333333333331</v>
      </c>
      <c r="AG223" s="397">
        <v>43691</v>
      </c>
      <c r="AH223" s="471">
        <v>0.5229166666666667</v>
      </c>
      <c r="AI223" s="395">
        <v>43675</v>
      </c>
      <c r="AJ223" s="396">
        <v>0.69027777777777777</v>
      </c>
      <c r="AK223" s="397">
        <v>43675</v>
      </c>
      <c r="AL223" s="487">
        <v>0.63958333333333328</v>
      </c>
      <c r="AM223" s="504" t="s">
        <v>1255</v>
      </c>
      <c r="AN223" s="536" t="s">
        <v>158</v>
      </c>
      <c r="AO223" s="420"/>
      <c r="AQ223" s="419" t="str">
        <f>IF(B223="X",IF(AN223="","Afectat sau NU?",IF(AN223="DA",IF(((AK223+AL223)-(AE223+AF223))*24&lt;-720,"Neinformat",((AK223+AL223)-(AE223+AF223))*24),"Nu a fost afectat producator/consumator")),"")</f>
        <v/>
      </c>
      <c r="AR223" s="111" t="str">
        <f>IF(B223="X",IF(AN223="DA",IF(AQ223&lt;6,LEN(TRIM(V223))-LEN(SUBSTITUTE(V223,CHAR(44),""))+1,0),"-"),"")</f>
        <v/>
      </c>
      <c r="AS223" s="393" t="str">
        <f>IF(B223="X",IF(AN223="DA",LEN(TRIM(V223))-LEN(SUBSTITUTE(V223,CHAR(44),""))+1,"-"),"")</f>
        <v/>
      </c>
      <c r="AT223" s="557" t="str">
        <f>IF(B223="X",IF(AN223="","Afectat sau NU?",IF(AN223="DA",IF(((AI223+AJ223)-(AE223+AF223))*24&lt;-720,"Neinformat",((AI223+AJ223)-(AE223+AF223))*24),"Nu a fost afectat producator/consumator")),"")</f>
        <v/>
      </c>
      <c r="AU223" s="111" t="str">
        <f>IF(B223="X",IF(AN223="DA",IF(AT223&lt;6,LEN(TRIM(U223))-LEN(SUBSTITUTE(U223,CHAR(44),""))+1,0),"-"),"")</f>
        <v/>
      </c>
      <c r="AV223" s="398" t="str">
        <f>IF(B223="X",IF(AN223="DA",LEN(TRIM(U223))-LEN(SUBSTITUTE(U223,CHAR(44),""))+1,"-"),"")</f>
        <v/>
      </c>
      <c r="AW223" s="419" t="str">
        <f>IF(B223="X",IF(AN223="","Afectat sau NU?",IF(AN223="DA",((AG223+AH223)-(AE223+AF223))*24,"Nu a fost afectat producator/consumator")),"")</f>
        <v/>
      </c>
      <c r="AX223" s="111" t="str">
        <f>IF(B223="X",IF(AN223="DA",IF(AW223&gt;24,IF(AZ223="NU",0,LEN(TRIM(V223))-LEN(SUBSTITUTE(V223,CHAR(44),""))+1),0),"-"),"")</f>
        <v/>
      </c>
      <c r="AY223" s="393" t="str">
        <f>IF(B223="X",IF(AN223="DA",IF(AW223&gt;24,LEN(TRIM(V223))-LEN(SUBSTITUTE(V223,CHAR(44),""))+1,0),"-"),"")</f>
        <v/>
      </c>
      <c r="BE223" s="394" t="str">
        <f>IF(C223="X",IF(AN223="","Afectat sau NU?",IF(AN223="DA",IF(AK223="","Neinformat",NETWORKDAYS(AK223+AL223,AE223+AF223,$BR$2:$BR$14)-2),"Nu a fost afectat producator/consumator")),"")</f>
        <v>Nu a fost afectat producator/consumator</v>
      </c>
      <c r="BF223" s="111" t="str">
        <f>IF(C223="X",IF(AN223="DA",IF(AND(BE223&gt;=5,AK223&lt;&gt;""),LEN(TRIM(V223))-LEN(SUBSTITUTE(V223,CHAR(44),""))+1,0),"-"),"")</f>
        <v>-</v>
      </c>
      <c r="BG223" s="393" t="str">
        <f>IF(C223="X",IF(AN223="DA",LEN(TRIM(V223))-LEN(SUBSTITUTE(V223,CHAR(44),""))+1,"-"),"")</f>
        <v>-</v>
      </c>
      <c r="BH223" s="563" t="str">
        <f>IF(C223="X",IF(AN223="","Afectat sau NU?",IF(AN223="DA",IF(AI223="","Neinformat",NETWORKDAYS(AI223+AJ223,AE223+AF223,$BR$2:$BR$14)-2),"Nu a fost afectat producator/consumator")),"")</f>
        <v>Nu a fost afectat producator/consumator</v>
      </c>
      <c r="BI223" s="111" t="str">
        <f>IF(C223="X",IF(AN223="DA",IF(AND(BH223&gt;=5,AI223&lt;&gt;""),LEN(TRIM(U223))-LEN(SUBSTITUTE(U223,CHAR(44),""))+1,0),"-"),"")</f>
        <v>-</v>
      </c>
      <c r="BJ223" s="398" t="str">
        <f>IF(C223="X",IF(AN223="DA",LEN(TRIM(U223))-LEN(SUBSTITUTE(U223,CHAR(44),""))+1,"-"),"")</f>
        <v>-</v>
      </c>
      <c r="BK223" s="394" t="str">
        <f>IF(C223="X",IF(AN223="","Afectat sau NU?",IF(AN223="DA",((AG223+AH223)-(Z223+AA223))*24,"Nu a fost afectat producator/consumator")),"")</f>
        <v>Nu a fost afectat producator/consumator</v>
      </c>
      <c r="BL223" s="111" t="str">
        <f>IF(C223="X",IF(AN223&lt;&gt;"DA","-",IF(AND(AN223="DA",BK223&lt;=0),LEN(TRIM(V223))-LEN(SUBSTITUTE(V223,CHAR(44),""))+1+LEN(TRIM(U223))-LEN(SUBSTITUTE(U223,CHAR(44),""))+1,0)),"")</f>
        <v>-</v>
      </c>
      <c r="BM223" s="393" t="str">
        <f>IF(C223="X",IF(AN223="DA",LEN(TRIM(V223))-LEN(SUBSTITUTE(V223,CHAR(44),""))+1+LEN(TRIM(U223))-LEN(SUBSTITUTE(U223,CHAR(44),""))+1,"-"),"")</f>
        <v>-</v>
      </c>
    </row>
    <row r="224" spans="1:65" ht="26.25" thickBot="1" x14ac:dyDescent="0.3">
      <c r="A224" s="165" t="s">
        <v>1232</v>
      </c>
      <c r="B224" s="113" t="s">
        <v>93</v>
      </c>
      <c r="C224" s="113" t="s">
        <v>4</v>
      </c>
      <c r="D224" s="167" t="s">
        <v>636</v>
      </c>
      <c r="E224" s="113">
        <v>159687</v>
      </c>
      <c r="F224" s="113" t="s">
        <v>637</v>
      </c>
      <c r="G224" s="113" t="s">
        <v>638</v>
      </c>
      <c r="H224" s="112">
        <v>775109.53</v>
      </c>
      <c r="I224" s="112">
        <v>424056.8</v>
      </c>
      <c r="J224" s="112">
        <v>775109.53</v>
      </c>
      <c r="K224" s="112">
        <v>424056.8</v>
      </c>
      <c r="L224" s="166" t="s">
        <v>93</v>
      </c>
      <c r="M224" s="166" t="s">
        <v>93</v>
      </c>
      <c r="N224" s="113" t="s">
        <v>93</v>
      </c>
      <c r="O224" s="113" t="s">
        <v>93</v>
      </c>
      <c r="P224" s="166" t="s">
        <v>93</v>
      </c>
      <c r="Q224" s="166" t="s">
        <v>93</v>
      </c>
      <c r="R224" s="113" t="s">
        <v>639</v>
      </c>
      <c r="S224" s="113" t="s">
        <v>640</v>
      </c>
      <c r="T224" s="113" t="s">
        <v>641</v>
      </c>
      <c r="U224" s="113" t="s">
        <v>1223</v>
      </c>
      <c r="V224" s="113" t="s">
        <v>642</v>
      </c>
      <c r="W224" s="113" t="s">
        <v>400</v>
      </c>
      <c r="X224" s="216"/>
      <c r="Y224" s="217"/>
      <c r="Z224" s="216"/>
      <c r="AA224" s="217"/>
      <c r="AB224" s="113" t="s">
        <v>643</v>
      </c>
      <c r="AC224" s="113"/>
      <c r="AD224" s="450"/>
      <c r="AE224" s="411"/>
      <c r="AF224" s="412"/>
      <c r="AG224" s="413"/>
      <c r="AH224" s="466"/>
      <c r="AI224" s="591"/>
      <c r="AJ224" s="217"/>
      <c r="AK224" s="216"/>
      <c r="AL224" s="593"/>
      <c r="AM224" s="500"/>
      <c r="AN224" s="719"/>
      <c r="AO224" s="720"/>
      <c r="AQ224" s="425" t="str">
        <f>IF(B224="X",IF(AN224="","Afectat sau NU?",IF(AN224="DA",IF(((AK224+AL224)-(AE224+AF224))*24&lt;-720,"Neinformat",((AK224+AL224)-(AE224+AF224))*24),"Nu a fost afectat producator/consumator")),"")</f>
        <v/>
      </c>
      <c r="AR224" s="18" t="str">
        <f>IF(B224="X",IF(AN224="DA",IF(AQ224&lt;6,LEN(TRIM(V224))-LEN(SUBSTITUTE(V224,CHAR(44),""))+1,0),"-"),"")</f>
        <v/>
      </c>
      <c r="AS224" s="20" t="str">
        <f>IF(B224="X",IF(AN224="DA",LEN(TRIM(V224))-LEN(SUBSTITUTE(V224,CHAR(44),""))+1,"-"),"")</f>
        <v/>
      </c>
      <c r="AT224" s="558" t="str">
        <f>IF(B224="X",IF(AN224="","Afectat sau NU?",IF(AN224="DA",IF(((AI224+AJ224)-(AE224+AF224))*24&lt;-720,"Neinformat",((AI224+AJ224)-(AE224+AF224))*24),"Nu a fost afectat producator/consumator")),"")</f>
        <v/>
      </c>
      <c r="AU224" s="18" t="str">
        <f>IF(B224="X",IF(AN224="DA",IF(AT224&lt;6,LEN(TRIM(U224))-LEN(SUBSTITUTE(U224,CHAR(44),""))+1,0),"-"),"")</f>
        <v/>
      </c>
      <c r="AV224" s="19" t="str">
        <f>IF(B224="X",IF(AN224="DA",LEN(TRIM(U224))-LEN(SUBSTITUTE(U224,CHAR(44),""))+1,"-"),"")</f>
        <v/>
      </c>
      <c r="AW224" s="425" t="str">
        <f>IF(B224="X",IF(AN224="","Afectat sau NU?",IF(AN224="DA",((AG224+AH224)-(AE224+AF224))*24,"Nu a fost afectat producator/consumator")),"")</f>
        <v/>
      </c>
      <c r="AX224" s="18" t="str">
        <f>IF(B224="X",IF(AN224="DA",IF(AW224&gt;24,IF(AZ224="NU",0,LEN(TRIM(V224))-LEN(SUBSTITUTE(V224,CHAR(44),""))+1),0),"-"),"")</f>
        <v/>
      </c>
      <c r="AY224" s="20" t="str">
        <f>IF(B224="X",IF(AN224="DA",IF(AW224&gt;24,LEN(TRIM(V224))-LEN(SUBSTITUTE(V224,CHAR(44),""))+1,0),"-"),"")</f>
        <v/>
      </c>
      <c r="BE224" s="399" t="str">
        <f>IF(C224="X",IF(AN224="","Afectat sau NU?",IF(AN224="DA",IF(AK224="","Neinformat",NETWORKDAYS(AK224+AL224,AE224+AF224,$BR$2:$BR$14)-2),"Nu a fost afectat producator/consumator")),"")</f>
        <v>Afectat sau NU?</v>
      </c>
      <c r="BF224" s="121" t="str">
        <f>IF(C224="X",IF(AN224="DA",IF(AND(BE224&gt;=5,AK224&lt;&gt;""),LEN(TRIM(V224))-LEN(SUBSTITUTE(V224,CHAR(44),""))+1,0),"-"),"")</f>
        <v>-</v>
      </c>
      <c r="BG224" s="391" t="str">
        <f>IF(C224="X",IF(AN224="DA",LEN(TRIM(V224))-LEN(SUBSTITUTE(V224,CHAR(44),""))+1,"-"),"")</f>
        <v>-</v>
      </c>
      <c r="BH224" s="568" t="str">
        <f>IF(C224="X",IF(AN224="","Afectat sau NU?",IF(AN224="DA",IF(AI224="","Neinformat",NETWORKDAYS(AI224+AJ224,AE224+AF224,$BR$2:$BR$14)-2),"Nu a fost afectat producator/consumator")),"")</f>
        <v>Afectat sau NU?</v>
      </c>
      <c r="BI224" s="121" t="str">
        <f>IF(C224="X",IF(AN224="DA",IF(AND(BH224&gt;=5,AI224&lt;&gt;""),LEN(TRIM(U224))-LEN(SUBSTITUTE(U224,CHAR(44),""))+1,0),"-"),"")</f>
        <v>-</v>
      </c>
      <c r="BJ224" s="549" t="str">
        <f>IF(C224="X",IF(AN224="DA",LEN(TRIM(U224))-LEN(SUBSTITUTE(U224,CHAR(44),""))+1,"-"),"")</f>
        <v>-</v>
      </c>
      <c r="BK224" s="399" t="str">
        <f>IF(C224="X",IF(AN224="","Afectat sau NU?",IF(AN224="DA",((AG224+AH224)-(Z224+AA224))*24,"Nu a fost afectat producator/consumator")),"")</f>
        <v>Afectat sau NU?</v>
      </c>
      <c r="BL224" s="121" t="str">
        <f>IF(C224="X",IF(AN224&lt;&gt;"DA","-",IF(AND(AN224="DA",BK224&lt;=0),LEN(TRIM(V224))-LEN(SUBSTITUTE(V224,CHAR(44),""))+1+LEN(TRIM(U224))-LEN(SUBSTITUTE(U224,CHAR(44),""))+1,0)),"")</f>
        <v>-</v>
      </c>
      <c r="BM224" s="391" t="str">
        <f>IF(C224="X",IF(AN224="DA",LEN(TRIM(V224))-LEN(SUBSTITUTE(V224,CHAR(44),""))+1+LEN(TRIM(U224))-LEN(SUBSTITUTE(U224,CHAR(44),""))+1,"-"),"")</f>
        <v>-</v>
      </c>
    </row>
    <row r="225" spans="1:65" ht="26.25" thickBot="1" x14ac:dyDescent="0.3">
      <c r="A225" s="276">
        <f>A223+1</f>
        <v>207</v>
      </c>
      <c r="B225" s="351" t="s">
        <v>93</v>
      </c>
      <c r="C225" s="351" t="s">
        <v>4</v>
      </c>
      <c r="D225" s="717" t="s">
        <v>644</v>
      </c>
      <c r="E225" s="351">
        <v>101564</v>
      </c>
      <c r="F225" s="351" t="s">
        <v>645</v>
      </c>
      <c r="G225" s="351" t="s">
        <v>101</v>
      </c>
      <c r="H225" s="718">
        <v>575362.14300000004</v>
      </c>
      <c r="I225" s="718">
        <v>342970.90700000001</v>
      </c>
      <c r="J225" s="718">
        <v>571035.05799999996</v>
      </c>
      <c r="K225" s="718">
        <v>354388.152</v>
      </c>
      <c r="L225" s="278" t="s">
        <v>93</v>
      </c>
      <c r="M225" s="278" t="s">
        <v>93</v>
      </c>
      <c r="N225" s="351" t="s">
        <v>646</v>
      </c>
      <c r="O225" s="351" t="s">
        <v>647</v>
      </c>
      <c r="P225" s="278" t="s">
        <v>93</v>
      </c>
      <c r="Q225" s="278" t="s">
        <v>93</v>
      </c>
      <c r="R225" s="351" t="s">
        <v>93</v>
      </c>
      <c r="S225" s="351" t="s">
        <v>93</v>
      </c>
      <c r="T225" s="351" t="s">
        <v>459</v>
      </c>
      <c r="U225" s="351" t="s">
        <v>460</v>
      </c>
      <c r="V225" s="351" t="s">
        <v>1144</v>
      </c>
      <c r="W225" s="351" t="s">
        <v>440</v>
      </c>
      <c r="X225" s="279"/>
      <c r="Y225" s="280"/>
      <c r="Z225" s="279"/>
      <c r="AA225" s="280"/>
      <c r="AB225" s="351" t="s">
        <v>153</v>
      </c>
      <c r="AC225" s="353"/>
      <c r="AD225" s="449"/>
      <c r="AE225" s="415"/>
      <c r="AF225" s="416"/>
      <c r="AG225" s="417"/>
      <c r="AH225" s="468"/>
      <c r="AI225" s="415"/>
      <c r="AJ225" s="416"/>
      <c r="AK225" s="417"/>
      <c r="AL225" s="484"/>
      <c r="AM225" s="502"/>
      <c r="AN225" s="535"/>
      <c r="AO225" s="422"/>
      <c r="AQ225" s="95" t="str">
        <f>IF(B225="X",IF(AN225="","Afectat sau NU?",IF(AN225="DA",IF(((AK225+AL225)-(AE225+AF225))*24&lt;-720,"Neinformat",((AK225+AL225)-(AE225+AF225))*24),"Nu a fost afectat producator/consumator")),"")</f>
        <v/>
      </c>
      <c r="AR225" s="9" t="str">
        <f>IF(B225="X",IF(AN225="DA",IF(AQ225&lt;6,LEN(TRIM(V225))-LEN(SUBSTITUTE(V225,CHAR(44),""))+1,0),"-"),"")</f>
        <v/>
      </c>
      <c r="AS225" s="33" t="str">
        <f>IF(B225="X",IF(AN225="DA",LEN(TRIM(V225))-LEN(SUBSTITUTE(V225,CHAR(44),""))+1,"-"),"")</f>
        <v/>
      </c>
      <c r="AT225" s="556" t="str">
        <f>IF(B225="X",IF(AN225="","Afectat sau NU?",IF(AN225="DA",IF(((AI225+AJ225)-(AE225+AF225))*24&lt;-720,"Neinformat",((AI225+AJ225)-(AE225+AF225))*24),"Nu a fost afectat producator/consumator")),"")</f>
        <v/>
      </c>
      <c r="AU225" s="9" t="str">
        <f>IF(B225="X",IF(AN225="DA",IF(AT225&lt;6,LEN(TRIM(U225))-LEN(SUBSTITUTE(U225,CHAR(44),""))+1,0),"-"),"")</f>
        <v/>
      </c>
      <c r="AV225" s="569" t="str">
        <f>IF(B225="X",IF(AN225="DA",LEN(TRIM(U225))-LEN(SUBSTITUTE(U225,CHAR(44),""))+1,"-"),"")</f>
        <v/>
      </c>
      <c r="AW225" s="95" t="str">
        <f>IF(B225="X",IF(AN225="","Afectat sau NU?",IF(AN225="DA",((AG225+AH225)-(AE225+AF225))*24,"Nu a fost afectat producator/consumator")),"")</f>
        <v/>
      </c>
      <c r="AX225" s="9" t="str">
        <f>IF(B225="X",IF(AN225="DA",IF(AW225&gt;24,IF(AZ225="NU",0,LEN(TRIM(V225))-LEN(SUBSTITUTE(V225,CHAR(44),""))+1),0),"-"),"")</f>
        <v/>
      </c>
      <c r="AY225" s="33" t="str">
        <f>IF(B225="X",IF(AN225="DA",IF(AW225&gt;24,LEN(TRIM(V225))-LEN(SUBSTITUTE(V225,CHAR(44),""))+1,0),"-"),"")</f>
        <v/>
      </c>
      <c r="BE225" s="346" t="str">
        <f>IF(C225="X",IF(AN225="","Afectat sau NU?",IF(AN225="DA",IF(AK225="","Neinformat",NETWORKDAYS(AK225+AL225,AE225+AF225,$BR$2:$BR$14)-2),"Nu a fost afectat producator/consumator")),"")</f>
        <v>Afectat sau NU?</v>
      </c>
      <c r="BF225" s="9" t="str">
        <f>IF(C225="X",IF(AN225="DA",IF(AND(BE225&gt;=5,AK225&lt;&gt;""),LEN(TRIM(V225))-LEN(SUBSTITUTE(V225,CHAR(44),""))+1,0),"-"),"")</f>
        <v>-</v>
      </c>
      <c r="BG225" s="33" t="str">
        <f>IF(C225="X",IF(AN225="DA",LEN(TRIM(V225))-LEN(SUBSTITUTE(V225,CHAR(44),""))+1,"-"),"")</f>
        <v>-</v>
      </c>
      <c r="BH225" s="565" t="str">
        <f>IF(C225="X",IF(AN225="","Afectat sau NU?",IF(AN225="DA",IF(AI225="","Neinformat",NETWORKDAYS(AI225+AJ225,AE225+AF225,$BR$2:$BR$14)-2),"Nu a fost afectat producator/consumator")),"")</f>
        <v>Afectat sau NU?</v>
      </c>
      <c r="BI225" s="9" t="str">
        <f>IF(C225="X",IF(AN225="DA",IF(AND(BH225&gt;=5,AI225&lt;&gt;""),LEN(TRIM(U225))-LEN(SUBSTITUTE(U225,CHAR(44),""))+1,0),"-"),"")</f>
        <v>-</v>
      </c>
      <c r="BJ225" s="569" t="str">
        <f>IF(C225="X",IF(AN225="DA",LEN(TRIM(U225))-LEN(SUBSTITUTE(U225,CHAR(44),""))+1,"-"),"")</f>
        <v>-</v>
      </c>
      <c r="BK225" s="346" t="str">
        <f>IF(C225="X",IF(AN225="","Afectat sau NU?",IF(AN225="DA",((AG225+AH225)-(Z225+AA225))*24,"Nu a fost afectat producator/consumator")),"")</f>
        <v>Afectat sau NU?</v>
      </c>
      <c r="BL225" s="9" t="str">
        <f>IF(C225="X",IF(AN225&lt;&gt;"DA","-",IF(AND(AN225="DA",BK225&lt;=0),LEN(TRIM(V225))-LEN(SUBSTITUTE(V225,CHAR(44),""))+1+LEN(TRIM(U225))-LEN(SUBSTITUTE(U225,CHAR(44),""))+1,0)),"")</f>
        <v>-</v>
      </c>
      <c r="BM225" s="33" t="str">
        <f>IF(C225="X",IF(AN225="DA",LEN(TRIM(V225))-LEN(SUBSTITUTE(V225,CHAR(44),""))+1+LEN(TRIM(U225))-LEN(SUBSTITUTE(U225,CHAR(44),""))+1,"-"),"")</f>
        <v>-</v>
      </c>
    </row>
    <row r="226" spans="1:65" ht="140.25" x14ac:dyDescent="0.25">
      <c r="A226" s="139">
        <f t="shared" si="193"/>
        <v>208</v>
      </c>
      <c r="B226" s="140" t="s">
        <v>93</v>
      </c>
      <c r="C226" s="140" t="s">
        <v>4</v>
      </c>
      <c r="D226" s="142" t="s">
        <v>648</v>
      </c>
      <c r="E226" s="140">
        <v>130892</v>
      </c>
      <c r="F226" s="140" t="s">
        <v>649</v>
      </c>
      <c r="G226" s="140" t="s">
        <v>151</v>
      </c>
      <c r="H226" s="143">
        <v>582017.65599999996</v>
      </c>
      <c r="I226" s="143">
        <v>384857.52299999999</v>
      </c>
      <c r="J226" s="143">
        <v>580681.36300000001</v>
      </c>
      <c r="K226" s="143">
        <v>385825.565</v>
      </c>
      <c r="L226" s="140" t="s">
        <v>93</v>
      </c>
      <c r="M226" s="140" t="s">
        <v>93</v>
      </c>
      <c r="N226" s="140" t="s">
        <v>650</v>
      </c>
      <c r="O226" s="140" t="s">
        <v>649</v>
      </c>
      <c r="P226" s="140" t="s">
        <v>93</v>
      </c>
      <c r="Q226" s="140" t="s">
        <v>93</v>
      </c>
      <c r="R226" s="140" t="s">
        <v>93</v>
      </c>
      <c r="S226" s="140" t="s">
        <v>93</v>
      </c>
      <c r="T226" s="140" t="s">
        <v>85</v>
      </c>
      <c r="U226" s="140" t="s">
        <v>893</v>
      </c>
      <c r="V226" s="140" t="s">
        <v>106</v>
      </c>
      <c r="W226" s="140" t="s">
        <v>440</v>
      </c>
      <c r="X226" s="214"/>
      <c r="Y226" s="215"/>
      <c r="Z226" s="214"/>
      <c r="AA226" s="215"/>
      <c r="AB226" s="140" t="s">
        <v>153</v>
      </c>
      <c r="AC226" s="233"/>
      <c r="AD226" s="4"/>
      <c r="AE226" s="407"/>
      <c r="AF226" s="408"/>
      <c r="AG226" s="409"/>
      <c r="AH226" s="464"/>
      <c r="AI226" s="407"/>
      <c r="AJ226" s="408"/>
      <c r="AK226" s="409"/>
      <c r="AL226" s="480"/>
      <c r="AM226" s="498"/>
      <c r="AN226" s="531"/>
      <c r="AO226" s="519"/>
      <c r="AQ226" s="95" t="str">
        <f t="shared" si="194"/>
        <v/>
      </c>
      <c r="AR226" s="9" t="str">
        <f t="shared" si="195"/>
        <v/>
      </c>
      <c r="AS226" s="33" t="str">
        <f t="shared" si="196"/>
        <v/>
      </c>
      <c r="AT226" s="556" t="str">
        <f t="shared" si="197"/>
        <v/>
      </c>
      <c r="AU226" s="9" t="str">
        <f t="shared" si="198"/>
        <v/>
      </c>
      <c r="AV226" s="569" t="str">
        <f t="shared" si="199"/>
        <v/>
      </c>
      <c r="AW226" s="95" t="str">
        <f t="shared" si="200"/>
        <v/>
      </c>
      <c r="AX226" s="9" t="str">
        <f t="shared" si="201"/>
        <v/>
      </c>
      <c r="AY226" s="33" t="str">
        <f t="shared" si="202"/>
        <v/>
      </c>
      <c r="BE226" s="345" t="str">
        <f t="shared" si="203"/>
        <v>Afectat sau NU?</v>
      </c>
      <c r="BF226" s="47" t="str">
        <f t="shared" si="186"/>
        <v>-</v>
      </c>
      <c r="BG226" s="315" t="str">
        <f t="shared" si="187"/>
        <v>-</v>
      </c>
      <c r="BH226" s="566" t="str">
        <f t="shared" si="204"/>
        <v>Afectat sau NU?</v>
      </c>
      <c r="BI226" s="47" t="str">
        <f t="shared" si="188"/>
        <v>-</v>
      </c>
      <c r="BJ226" s="570" t="str">
        <f t="shared" si="189"/>
        <v>-</v>
      </c>
      <c r="BK226" s="345" t="str">
        <f t="shared" si="190"/>
        <v>Afectat sau NU?</v>
      </c>
      <c r="BL226" s="47" t="str">
        <f t="shared" si="191"/>
        <v>-</v>
      </c>
      <c r="BM226" s="315" t="str">
        <f t="shared" si="192"/>
        <v>-</v>
      </c>
    </row>
    <row r="227" spans="1:65" x14ac:dyDescent="0.25">
      <c r="A227" s="149">
        <f t="shared" si="193"/>
        <v>209</v>
      </c>
      <c r="B227" s="153" t="s">
        <v>93</v>
      </c>
      <c r="C227" s="153" t="s">
        <v>4</v>
      </c>
      <c r="D227" s="198" t="s">
        <v>648</v>
      </c>
      <c r="E227" s="153">
        <v>130534</v>
      </c>
      <c r="F227" s="153" t="s">
        <v>203</v>
      </c>
      <c r="G227" s="153" t="s">
        <v>151</v>
      </c>
      <c r="H227" s="128">
        <v>582017.65599999996</v>
      </c>
      <c r="I227" s="128">
        <v>384857.52299999999</v>
      </c>
      <c r="J227" s="128">
        <v>580681.36300000001</v>
      </c>
      <c r="K227" s="128">
        <v>385825.565</v>
      </c>
      <c r="L227" s="153" t="s">
        <v>93</v>
      </c>
      <c r="M227" s="153" t="s">
        <v>93</v>
      </c>
      <c r="N227" s="153" t="s">
        <v>204</v>
      </c>
      <c r="O227" s="153" t="s">
        <v>651</v>
      </c>
      <c r="P227" s="153" t="s">
        <v>93</v>
      </c>
      <c r="Q227" s="153" t="s">
        <v>93</v>
      </c>
      <c r="R227" s="153" t="s">
        <v>93</v>
      </c>
      <c r="S227" s="153" t="s">
        <v>93</v>
      </c>
      <c r="T227" s="153" t="s">
        <v>174</v>
      </c>
      <c r="U227" s="153" t="s">
        <v>245</v>
      </c>
      <c r="V227" s="153" t="s">
        <v>652</v>
      </c>
      <c r="W227" s="153" t="s">
        <v>440</v>
      </c>
      <c r="X227" s="212"/>
      <c r="Y227" s="213"/>
      <c r="Z227" s="212"/>
      <c r="AA227" s="213"/>
      <c r="AB227" s="153" t="s">
        <v>153</v>
      </c>
      <c r="AC227" s="234"/>
      <c r="AD227" s="446"/>
      <c r="AE227" s="410"/>
      <c r="AF227" s="243"/>
      <c r="AG227" s="242"/>
      <c r="AH227" s="465"/>
      <c r="AI227" s="410"/>
      <c r="AJ227" s="243"/>
      <c r="AK227" s="242"/>
      <c r="AL227" s="481"/>
      <c r="AM227" s="499"/>
      <c r="AN227" s="532"/>
      <c r="AO227" s="517"/>
      <c r="AQ227" s="316" t="str">
        <f t="shared" si="194"/>
        <v/>
      </c>
      <c r="AR227" s="44" t="str">
        <f t="shared" si="195"/>
        <v/>
      </c>
      <c r="AS227" s="317" t="str">
        <f t="shared" si="196"/>
        <v/>
      </c>
      <c r="AT227" s="560" t="str">
        <f t="shared" si="197"/>
        <v/>
      </c>
      <c r="AU227" s="44" t="str">
        <f t="shared" si="198"/>
        <v/>
      </c>
      <c r="AV227" s="571" t="str">
        <f t="shared" si="199"/>
        <v/>
      </c>
      <c r="AW227" s="316" t="str">
        <f t="shared" si="200"/>
        <v/>
      </c>
      <c r="AX227" s="44" t="str">
        <f t="shared" si="201"/>
        <v/>
      </c>
      <c r="AY227" s="317" t="str">
        <f t="shared" si="202"/>
        <v/>
      </c>
      <c r="BE227" s="400" t="str">
        <f t="shared" si="203"/>
        <v>Afectat sau NU?</v>
      </c>
      <c r="BF227" s="44" t="str">
        <f t="shared" si="186"/>
        <v>-</v>
      </c>
      <c r="BG227" s="317" t="str">
        <f t="shared" si="187"/>
        <v>-</v>
      </c>
      <c r="BH227" s="567" t="str">
        <f t="shared" si="204"/>
        <v>Afectat sau NU?</v>
      </c>
      <c r="BI227" s="44" t="str">
        <f t="shared" si="188"/>
        <v>-</v>
      </c>
      <c r="BJ227" s="571" t="str">
        <f t="shared" si="189"/>
        <v>-</v>
      </c>
      <c r="BK227" s="400" t="str">
        <f t="shared" si="190"/>
        <v>Afectat sau NU?</v>
      </c>
      <c r="BL227" s="44" t="str">
        <f t="shared" si="191"/>
        <v>-</v>
      </c>
      <c r="BM227" s="317" t="str">
        <f t="shared" si="192"/>
        <v>-</v>
      </c>
    </row>
    <row r="228" spans="1:65" ht="140.25" x14ac:dyDescent="0.25">
      <c r="A228" s="149">
        <f t="shared" si="193"/>
        <v>210</v>
      </c>
      <c r="B228" s="153" t="s">
        <v>93</v>
      </c>
      <c r="C228" s="153" t="s">
        <v>4</v>
      </c>
      <c r="D228" s="198" t="s">
        <v>648</v>
      </c>
      <c r="E228" s="153">
        <v>130534</v>
      </c>
      <c r="F228" s="153" t="s">
        <v>203</v>
      </c>
      <c r="G228" s="153" t="s">
        <v>151</v>
      </c>
      <c r="H228" s="128">
        <v>582017.65599999996</v>
      </c>
      <c r="I228" s="128">
        <v>384857.52299999999</v>
      </c>
      <c r="J228" s="128">
        <v>580681.36300000001</v>
      </c>
      <c r="K228" s="128">
        <v>385825.565</v>
      </c>
      <c r="L228" s="153" t="s">
        <v>93</v>
      </c>
      <c r="M228" s="153" t="s">
        <v>93</v>
      </c>
      <c r="N228" s="153" t="s">
        <v>653</v>
      </c>
      <c r="O228" s="153" t="s">
        <v>654</v>
      </c>
      <c r="P228" s="153" t="s">
        <v>93</v>
      </c>
      <c r="Q228" s="153" t="s">
        <v>93</v>
      </c>
      <c r="R228" s="153" t="s">
        <v>93</v>
      </c>
      <c r="S228" s="153" t="s">
        <v>93</v>
      </c>
      <c r="T228" s="153" t="s">
        <v>85</v>
      </c>
      <c r="U228" s="153" t="s">
        <v>893</v>
      </c>
      <c r="V228" s="153" t="s">
        <v>106</v>
      </c>
      <c r="W228" s="153" t="s">
        <v>440</v>
      </c>
      <c r="X228" s="212"/>
      <c r="Y228" s="213"/>
      <c r="Z228" s="212"/>
      <c r="AA228" s="213"/>
      <c r="AB228" s="153" t="s">
        <v>153</v>
      </c>
      <c r="AC228" s="234"/>
      <c r="AD228" s="446"/>
      <c r="AE228" s="410"/>
      <c r="AF228" s="243"/>
      <c r="AG228" s="242"/>
      <c r="AH228" s="465"/>
      <c r="AI228" s="410"/>
      <c r="AJ228" s="243"/>
      <c r="AK228" s="242"/>
      <c r="AL228" s="481"/>
      <c r="AM228" s="499"/>
      <c r="AN228" s="532"/>
      <c r="AO228" s="517"/>
      <c r="AQ228" s="425" t="str">
        <f t="shared" si="194"/>
        <v/>
      </c>
      <c r="AR228" s="18" t="str">
        <f t="shared" si="195"/>
        <v/>
      </c>
      <c r="AS228" s="20" t="str">
        <f t="shared" si="196"/>
        <v/>
      </c>
      <c r="AT228" s="558" t="str">
        <f t="shared" si="197"/>
        <v/>
      </c>
      <c r="AU228" s="18" t="str">
        <f t="shared" si="198"/>
        <v/>
      </c>
      <c r="AV228" s="19" t="str">
        <f t="shared" si="199"/>
        <v/>
      </c>
      <c r="AW228" s="425" t="str">
        <f t="shared" si="200"/>
        <v/>
      </c>
      <c r="AX228" s="18" t="str">
        <f t="shared" si="201"/>
        <v/>
      </c>
      <c r="AY228" s="20" t="str">
        <f t="shared" si="202"/>
        <v/>
      </c>
      <c r="BE228" s="400" t="str">
        <f t="shared" si="203"/>
        <v>Afectat sau NU?</v>
      </c>
      <c r="BF228" s="44" t="str">
        <f t="shared" si="186"/>
        <v>-</v>
      </c>
      <c r="BG228" s="317" t="str">
        <f t="shared" si="187"/>
        <v>-</v>
      </c>
      <c r="BH228" s="567" t="str">
        <f t="shared" si="204"/>
        <v>Afectat sau NU?</v>
      </c>
      <c r="BI228" s="44" t="str">
        <f t="shared" si="188"/>
        <v>-</v>
      </c>
      <c r="BJ228" s="571" t="str">
        <f t="shared" si="189"/>
        <v>-</v>
      </c>
      <c r="BK228" s="400" t="str">
        <f t="shared" si="190"/>
        <v>Afectat sau NU?</v>
      </c>
      <c r="BL228" s="44" t="str">
        <f t="shared" si="191"/>
        <v>-</v>
      </c>
      <c r="BM228" s="317" t="str">
        <f t="shared" si="192"/>
        <v>-</v>
      </c>
    </row>
    <row r="229" spans="1:65" ht="140.25" x14ac:dyDescent="0.25">
      <c r="A229" s="149">
        <f t="shared" si="193"/>
        <v>211</v>
      </c>
      <c r="B229" s="153" t="s">
        <v>93</v>
      </c>
      <c r="C229" s="153" t="s">
        <v>4</v>
      </c>
      <c r="D229" s="198" t="s">
        <v>648</v>
      </c>
      <c r="E229" s="153">
        <v>132075</v>
      </c>
      <c r="F229" s="153" t="s">
        <v>655</v>
      </c>
      <c r="G229" s="153" t="s">
        <v>151</v>
      </c>
      <c r="H229" s="128">
        <v>582017.65599999996</v>
      </c>
      <c r="I229" s="128">
        <v>384857.52299999999</v>
      </c>
      <c r="J229" s="128">
        <v>580681.36300000001</v>
      </c>
      <c r="K229" s="128">
        <v>385825.565</v>
      </c>
      <c r="L229" s="153" t="s">
        <v>93</v>
      </c>
      <c r="M229" s="153" t="s">
        <v>93</v>
      </c>
      <c r="N229" s="153" t="s">
        <v>656</v>
      </c>
      <c r="O229" s="153" t="s">
        <v>657</v>
      </c>
      <c r="P229" s="153" t="s">
        <v>93</v>
      </c>
      <c r="Q229" s="153" t="s">
        <v>93</v>
      </c>
      <c r="R229" s="153" t="s">
        <v>93</v>
      </c>
      <c r="S229" s="153" t="s">
        <v>93</v>
      </c>
      <c r="T229" s="153" t="s">
        <v>85</v>
      </c>
      <c r="U229" s="153" t="s">
        <v>893</v>
      </c>
      <c r="V229" s="153" t="s">
        <v>106</v>
      </c>
      <c r="W229" s="153" t="s">
        <v>440</v>
      </c>
      <c r="X229" s="212"/>
      <c r="Y229" s="213"/>
      <c r="Z229" s="212"/>
      <c r="AA229" s="213"/>
      <c r="AB229" s="153" t="s">
        <v>153</v>
      </c>
      <c r="AC229" s="234"/>
      <c r="AD229" s="446"/>
      <c r="AE229" s="410"/>
      <c r="AF229" s="243"/>
      <c r="AG229" s="242"/>
      <c r="AH229" s="465"/>
      <c r="AI229" s="410"/>
      <c r="AJ229" s="243"/>
      <c r="AK229" s="242"/>
      <c r="AL229" s="481"/>
      <c r="AM229" s="499"/>
      <c r="AN229" s="532"/>
      <c r="AO229" s="517"/>
      <c r="AQ229" s="316" t="str">
        <f t="shared" si="194"/>
        <v/>
      </c>
      <c r="AR229" s="44" t="str">
        <f t="shared" si="195"/>
        <v/>
      </c>
      <c r="AS229" s="317" t="str">
        <f t="shared" si="196"/>
        <v/>
      </c>
      <c r="AT229" s="560" t="str">
        <f t="shared" si="197"/>
        <v/>
      </c>
      <c r="AU229" s="44" t="str">
        <f t="shared" si="198"/>
        <v/>
      </c>
      <c r="AV229" s="571" t="str">
        <f t="shared" si="199"/>
        <v/>
      </c>
      <c r="AW229" s="316" t="str">
        <f t="shared" si="200"/>
        <v/>
      </c>
      <c r="AX229" s="44" t="str">
        <f t="shared" si="201"/>
        <v/>
      </c>
      <c r="AY229" s="317" t="str">
        <f t="shared" si="202"/>
        <v/>
      </c>
      <c r="BE229" s="400" t="str">
        <f t="shared" si="203"/>
        <v>Afectat sau NU?</v>
      </c>
      <c r="BF229" s="44" t="str">
        <f t="shared" si="186"/>
        <v>-</v>
      </c>
      <c r="BG229" s="317" t="str">
        <f t="shared" si="187"/>
        <v>-</v>
      </c>
      <c r="BH229" s="567" t="str">
        <f t="shared" si="204"/>
        <v>Afectat sau NU?</v>
      </c>
      <c r="BI229" s="44" t="str">
        <f t="shared" si="188"/>
        <v>-</v>
      </c>
      <c r="BJ229" s="571" t="str">
        <f t="shared" si="189"/>
        <v>-</v>
      </c>
      <c r="BK229" s="400" t="str">
        <f t="shared" si="190"/>
        <v>Afectat sau NU?</v>
      </c>
      <c r="BL229" s="44" t="str">
        <f t="shared" si="191"/>
        <v>-</v>
      </c>
      <c r="BM229" s="317" t="str">
        <f t="shared" si="192"/>
        <v>-</v>
      </c>
    </row>
    <row r="230" spans="1:65" ht="140.25" x14ac:dyDescent="0.25">
      <c r="A230" s="149">
        <f t="shared" si="193"/>
        <v>212</v>
      </c>
      <c r="B230" s="153" t="s">
        <v>93</v>
      </c>
      <c r="C230" s="153" t="s">
        <v>4</v>
      </c>
      <c r="D230" s="198" t="s">
        <v>648</v>
      </c>
      <c r="E230" s="153">
        <v>132075</v>
      </c>
      <c r="F230" s="153" t="s">
        <v>658</v>
      </c>
      <c r="G230" s="153" t="s">
        <v>151</v>
      </c>
      <c r="H230" s="128">
        <v>565988.75199999998</v>
      </c>
      <c r="I230" s="128">
        <v>384473.08899999998</v>
      </c>
      <c r="J230" s="128">
        <v>566751.09499999997</v>
      </c>
      <c r="K230" s="128">
        <v>384322.74599999998</v>
      </c>
      <c r="L230" s="153" t="s">
        <v>93</v>
      </c>
      <c r="M230" s="153" t="s">
        <v>93</v>
      </c>
      <c r="N230" s="153" t="s">
        <v>659</v>
      </c>
      <c r="O230" s="153" t="s">
        <v>660</v>
      </c>
      <c r="P230" s="153" t="s">
        <v>93</v>
      </c>
      <c r="Q230" s="153" t="s">
        <v>93</v>
      </c>
      <c r="R230" s="153" t="s">
        <v>93</v>
      </c>
      <c r="S230" s="153" t="s">
        <v>93</v>
      </c>
      <c r="T230" s="153" t="s">
        <v>85</v>
      </c>
      <c r="U230" s="153" t="s">
        <v>893</v>
      </c>
      <c r="V230" s="153" t="s">
        <v>106</v>
      </c>
      <c r="W230" s="153" t="s">
        <v>440</v>
      </c>
      <c r="X230" s="212"/>
      <c r="Y230" s="213"/>
      <c r="Z230" s="212"/>
      <c r="AA230" s="213"/>
      <c r="AB230" s="153" t="s">
        <v>153</v>
      </c>
      <c r="AC230" s="234"/>
      <c r="AD230" s="446"/>
      <c r="AE230" s="410"/>
      <c r="AF230" s="243"/>
      <c r="AG230" s="242"/>
      <c r="AH230" s="465"/>
      <c r="AI230" s="410"/>
      <c r="AJ230" s="243"/>
      <c r="AK230" s="242"/>
      <c r="AL230" s="481"/>
      <c r="AM230" s="499"/>
      <c r="AN230" s="532"/>
      <c r="AO230" s="517"/>
      <c r="AQ230" s="425" t="str">
        <f t="shared" si="194"/>
        <v/>
      </c>
      <c r="AR230" s="18" t="str">
        <f t="shared" si="195"/>
        <v/>
      </c>
      <c r="AS230" s="20" t="str">
        <f t="shared" si="196"/>
        <v/>
      </c>
      <c r="AT230" s="558" t="str">
        <f t="shared" si="197"/>
        <v/>
      </c>
      <c r="AU230" s="18" t="str">
        <f t="shared" si="198"/>
        <v/>
      </c>
      <c r="AV230" s="19" t="str">
        <f t="shared" si="199"/>
        <v/>
      </c>
      <c r="AW230" s="425" t="str">
        <f t="shared" si="200"/>
        <v/>
      </c>
      <c r="AX230" s="18" t="str">
        <f t="shared" si="201"/>
        <v/>
      </c>
      <c r="AY230" s="20" t="str">
        <f t="shared" si="202"/>
        <v/>
      </c>
      <c r="BE230" s="400" t="str">
        <f t="shared" si="203"/>
        <v>Afectat sau NU?</v>
      </c>
      <c r="BF230" s="44" t="str">
        <f t="shared" si="186"/>
        <v>-</v>
      </c>
      <c r="BG230" s="317" t="str">
        <f t="shared" si="187"/>
        <v>-</v>
      </c>
      <c r="BH230" s="567" t="str">
        <f t="shared" si="204"/>
        <v>Afectat sau NU?</v>
      </c>
      <c r="BI230" s="44" t="str">
        <f t="shared" si="188"/>
        <v>-</v>
      </c>
      <c r="BJ230" s="571" t="str">
        <f t="shared" si="189"/>
        <v>-</v>
      </c>
      <c r="BK230" s="400" t="str">
        <f t="shared" si="190"/>
        <v>Afectat sau NU?</v>
      </c>
      <c r="BL230" s="44" t="str">
        <f t="shared" si="191"/>
        <v>-</v>
      </c>
      <c r="BM230" s="317" t="str">
        <f t="shared" si="192"/>
        <v>-</v>
      </c>
    </row>
    <row r="231" spans="1:65" ht="141" thickBot="1" x14ac:dyDescent="0.3">
      <c r="A231" s="165">
        <f t="shared" si="193"/>
        <v>213</v>
      </c>
      <c r="B231" s="113" t="s">
        <v>93</v>
      </c>
      <c r="C231" s="113" t="s">
        <v>4</v>
      </c>
      <c r="D231" s="199" t="s">
        <v>648</v>
      </c>
      <c r="E231" s="113">
        <v>130534</v>
      </c>
      <c r="F231" s="113" t="s">
        <v>203</v>
      </c>
      <c r="G231" s="113" t="s">
        <v>151</v>
      </c>
      <c r="H231" s="112">
        <v>578793.96799999999</v>
      </c>
      <c r="I231" s="112">
        <v>380660.897</v>
      </c>
      <c r="J231" s="112">
        <v>565576.07999999996</v>
      </c>
      <c r="K231" s="112">
        <v>380715.14199999999</v>
      </c>
      <c r="L231" s="113" t="s">
        <v>93</v>
      </c>
      <c r="M231" s="113" t="s">
        <v>93</v>
      </c>
      <c r="N231" s="113" t="s">
        <v>661</v>
      </c>
      <c r="O231" s="113" t="s">
        <v>662</v>
      </c>
      <c r="P231" s="113" t="s">
        <v>93</v>
      </c>
      <c r="Q231" s="113" t="s">
        <v>93</v>
      </c>
      <c r="R231" s="113" t="s">
        <v>93</v>
      </c>
      <c r="S231" s="113" t="s">
        <v>93</v>
      </c>
      <c r="T231" s="113" t="s">
        <v>85</v>
      </c>
      <c r="U231" s="113" t="s">
        <v>893</v>
      </c>
      <c r="V231" s="113" t="s">
        <v>106</v>
      </c>
      <c r="W231" s="113" t="s">
        <v>440</v>
      </c>
      <c r="X231" s="216"/>
      <c r="Y231" s="217"/>
      <c r="Z231" s="216"/>
      <c r="AA231" s="217"/>
      <c r="AB231" s="113" t="s">
        <v>153</v>
      </c>
      <c r="AC231" s="235"/>
      <c r="AD231" s="450"/>
      <c r="AE231" s="411"/>
      <c r="AF231" s="412"/>
      <c r="AG231" s="413"/>
      <c r="AH231" s="466"/>
      <c r="AI231" s="411"/>
      <c r="AJ231" s="412"/>
      <c r="AK231" s="413"/>
      <c r="AL231" s="482"/>
      <c r="AM231" s="500"/>
      <c r="AN231" s="533"/>
      <c r="AO231" s="518"/>
      <c r="AQ231" s="318" t="str">
        <f t="shared" si="194"/>
        <v/>
      </c>
      <c r="AR231" s="56" t="str">
        <f t="shared" si="195"/>
        <v/>
      </c>
      <c r="AS231" s="319" t="str">
        <f t="shared" si="196"/>
        <v/>
      </c>
      <c r="AT231" s="564" t="str">
        <f t="shared" si="197"/>
        <v/>
      </c>
      <c r="AU231" s="56" t="str">
        <f t="shared" si="198"/>
        <v/>
      </c>
      <c r="AV231" s="573" t="str">
        <f t="shared" si="199"/>
        <v/>
      </c>
      <c r="AW231" s="318" t="str">
        <f t="shared" si="200"/>
        <v/>
      </c>
      <c r="AX231" s="56" t="str">
        <f t="shared" si="201"/>
        <v/>
      </c>
      <c r="AY231" s="319" t="str">
        <f t="shared" si="202"/>
        <v/>
      </c>
      <c r="BE231" s="428" t="str">
        <f t="shared" si="203"/>
        <v>Afectat sau NU?</v>
      </c>
      <c r="BF231" s="55" t="str">
        <f t="shared" si="186"/>
        <v>-</v>
      </c>
      <c r="BG231" s="424" t="str">
        <f t="shared" si="187"/>
        <v>-</v>
      </c>
      <c r="BH231" s="562" t="str">
        <f t="shared" si="204"/>
        <v>Afectat sau NU?</v>
      </c>
      <c r="BI231" s="55" t="str">
        <f t="shared" si="188"/>
        <v>-</v>
      </c>
      <c r="BJ231" s="572" t="str">
        <f t="shared" si="189"/>
        <v>-</v>
      </c>
      <c r="BK231" s="428" t="str">
        <f t="shared" si="190"/>
        <v>Afectat sau NU?</v>
      </c>
      <c r="BL231" s="55" t="str">
        <f t="shared" si="191"/>
        <v>-</v>
      </c>
      <c r="BM231" s="424" t="str">
        <f t="shared" si="192"/>
        <v>-</v>
      </c>
    </row>
    <row r="232" spans="1:65" ht="153.75" thickBot="1" x14ac:dyDescent="0.3">
      <c r="A232" s="169">
        <f t="shared" si="193"/>
        <v>214</v>
      </c>
      <c r="B232" s="170" t="s">
        <v>93</v>
      </c>
      <c r="C232" s="170" t="s">
        <v>4</v>
      </c>
      <c r="D232" s="183" t="s">
        <v>663</v>
      </c>
      <c r="E232" s="170">
        <v>125472</v>
      </c>
      <c r="F232" s="170" t="s">
        <v>664</v>
      </c>
      <c r="G232" s="170" t="s">
        <v>104</v>
      </c>
      <c r="H232" s="200">
        <v>460257.4093</v>
      </c>
      <c r="I232" s="200">
        <v>298101.53899999999</v>
      </c>
      <c r="J232" s="200">
        <v>449764.9228</v>
      </c>
      <c r="K232" s="200">
        <v>290090.97009999998</v>
      </c>
      <c r="L232" s="170" t="s">
        <v>93</v>
      </c>
      <c r="M232" s="170" t="s">
        <v>93</v>
      </c>
      <c r="N232" s="170" t="s">
        <v>665</v>
      </c>
      <c r="O232" s="170" t="s">
        <v>664</v>
      </c>
      <c r="P232" s="170" t="s">
        <v>93</v>
      </c>
      <c r="Q232" s="170" t="s">
        <v>93</v>
      </c>
      <c r="R232" s="170" t="s">
        <v>93</v>
      </c>
      <c r="S232" s="170" t="s">
        <v>93</v>
      </c>
      <c r="T232" s="170" t="s">
        <v>85</v>
      </c>
      <c r="U232" s="170" t="s">
        <v>1122</v>
      </c>
      <c r="V232" s="170" t="s">
        <v>106</v>
      </c>
      <c r="W232" s="728" t="s">
        <v>1119</v>
      </c>
      <c r="X232" s="229"/>
      <c r="Y232" s="230"/>
      <c r="Z232" s="229"/>
      <c r="AA232" s="230"/>
      <c r="AB232" s="170" t="s">
        <v>107</v>
      </c>
      <c r="AC232" s="237"/>
      <c r="AD232" s="207" t="s">
        <v>1121</v>
      </c>
      <c r="AE232" s="392"/>
      <c r="AF232" s="273"/>
      <c r="AG232" s="272"/>
      <c r="AH232" s="467"/>
      <c r="AI232" s="392"/>
      <c r="AJ232" s="273"/>
      <c r="AK232" s="272"/>
      <c r="AL232" s="483"/>
      <c r="AM232" s="501"/>
      <c r="AN232" s="534"/>
      <c r="AO232" s="420"/>
      <c r="AQ232" s="95" t="str">
        <f t="shared" si="194"/>
        <v/>
      </c>
      <c r="AR232" s="9" t="str">
        <f t="shared" si="195"/>
        <v/>
      </c>
      <c r="AS232" s="33" t="str">
        <f t="shared" si="196"/>
        <v/>
      </c>
      <c r="AT232" s="556" t="str">
        <f t="shared" si="197"/>
        <v/>
      </c>
      <c r="AU232" s="9" t="str">
        <f t="shared" si="198"/>
        <v/>
      </c>
      <c r="AV232" s="569" t="str">
        <f t="shared" si="199"/>
        <v/>
      </c>
      <c r="AW232" s="95" t="str">
        <f t="shared" si="200"/>
        <v/>
      </c>
      <c r="AX232" s="9" t="str">
        <f t="shared" si="201"/>
        <v/>
      </c>
      <c r="AY232" s="33" t="str">
        <f t="shared" si="202"/>
        <v/>
      </c>
      <c r="BE232" s="394" t="str">
        <f t="shared" si="203"/>
        <v>Afectat sau NU?</v>
      </c>
      <c r="BF232" s="111" t="str">
        <f t="shared" si="186"/>
        <v>-</v>
      </c>
      <c r="BG232" s="393" t="str">
        <f t="shared" si="187"/>
        <v>-</v>
      </c>
      <c r="BH232" s="563" t="str">
        <f t="shared" si="204"/>
        <v>Afectat sau NU?</v>
      </c>
      <c r="BI232" s="111" t="str">
        <f t="shared" si="188"/>
        <v>-</v>
      </c>
      <c r="BJ232" s="398" t="str">
        <f t="shared" si="189"/>
        <v>-</v>
      </c>
      <c r="BK232" s="394" t="str">
        <f t="shared" si="190"/>
        <v>Afectat sau NU?</v>
      </c>
      <c r="BL232" s="111" t="str">
        <f t="shared" si="191"/>
        <v>-</v>
      </c>
      <c r="BM232" s="393" t="str">
        <f t="shared" si="192"/>
        <v>-</v>
      </c>
    </row>
    <row r="233" spans="1:65" ht="140.25" x14ac:dyDescent="0.25">
      <c r="A233" s="365">
        <f t="shared" si="193"/>
        <v>215</v>
      </c>
      <c r="B233" s="366" t="s">
        <v>93</v>
      </c>
      <c r="C233" s="366" t="s">
        <v>4</v>
      </c>
      <c r="D233" s="724" t="s">
        <v>666</v>
      </c>
      <c r="E233" s="366">
        <v>13819</v>
      </c>
      <c r="F233" s="366" t="s">
        <v>582</v>
      </c>
      <c r="G233" s="366" t="s">
        <v>578</v>
      </c>
      <c r="H233" s="599">
        <v>474251.59220000001</v>
      </c>
      <c r="I233" s="599">
        <v>409341.53989999997</v>
      </c>
      <c r="J233" s="599">
        <v>461815.1715</v>
      </c>
      <c r="K233" s="599">
        <v>401058.3432</v>
      </c>
      <c r="L233" s="366" t="s">
        <v>93</v>
      </c>
      <c r="M233" s="366" t="s">
        <v>93</v>
      </c>
      <c r="N233" s="366" t="s">
        <v>583</v>
      </c>
      <c r="O233" s="366" t="s">
        <v>667</v>
      </c>
      <c r="P233" s="366" t="s">
        <v>93</v>
      </c>
      <c r="Q233" s="366" t="s">
        <v>93</v>
      </c>
      <c r="R233" s="366" t="s">
        <v>93</v>
      </c>
      <c r="S233" s="366" t="s">
        <v>93</v>
      </c>
      <c r="T233" s="366" t="s">
        <v>85</v>
      </c>
      <c r="U233" s="366" t="s">
        <v>893</v>
      </c>
      <c r="V233" s="366" t="s">
        <v>106</v>
      </c>
      <c r="W233" s="725" t="s">
        <v>1247</v>
      </c>
      <c r="X233" s="370"/>
      <c r="Y233" s="371"/>
      <c r="Z233" s="370"/>
      <c r="AA233" s="371"/>
      <c r="AB233" s="366" t="s">
        <v>107</v>
      </c>
      <c r="AC233" s="366"/>
      <c r="AD233" s="454" t="s">
        <v>1246</v>
      </c>
      <c r="AE233" s="630"/>
      <c r="AF233" s="408"/>
      <c r="AG233" s="409"/>
      <c r="AH233" s="464"/>
      <c r="AI233" s="407"/>
      <c r="AJ233" s="408"/>
      <c r="AK233" s="409"/>
      <c r="AL233" s="480"/>
      <c r="AM233" s="498"/>
      <c r="AN233" s="531"/>
      <c r="AO233" s="519"/>
      <c r="AQ233" s="95" t="str">
        <f t="shared" si="194"/>
        <v/>
      </c>
      <c r="AR233" s="9" t="str">
        <f t="shared" si="195"/>
        <v/>
      </c>
      <c r="AS233" s="33" t="str">
        <f t="shared" si="196"/>
        <v/>
      </c>
      <c r="AT233" s="556" t="str">
        <f t="shared" si="197"/>
        <v/>
      </c>
      <c r="AU233" s="9" t="str">
        <f t="shared" si="198"/>
        <v/>
      </c>
      <c r="AV233" s="569" t="str">
        <f t="shared" si="199"/>
        <v/>
      </c>
      <c r="AW233" s="95" t="str">
        <f t="shared" si="200"/>
        <v/>
      </c>
      <c r="AX233" s="9" t="str">
        <f t="shared" si="201"/>
        <v/>
      </c>
      <c r="AY233" s="33" t="str">
        <f t="shared" si="202"/>
        <v/>
      </c>
      <c r="BE233" s="345" t="str">
        <f t="shared" si="203"/>
        <v>Afectat sau NU?</v>
      </c>
      <c r="BF233" s="47" t="str">
        <f t="shared" si="186"/>
        <v>-</v>
      </c>
      <c r="BG233" s="315" t="str">
        <f t="shared" si="187"/>
        <v>-</v>
      </c>
      <c r="BH233" s="566" t="str">
        <f t="shared" si="204"/>
        <v>Afectat sau NU?</v>
      </c>
      <c r="BI233" s="47" t="str">
        <f t="shared" si="188"/>
        <v>-</v>
      </c>
      <c r="BJ233" s="570" t="str">
        <f t="shared" si="189"/>
        <v>-</v>
      </c>
      <c r="BK233" s="345" t="str">
        <f t="shared" si="190"/>
        <v>Afectat sau NU?</v>
      </c>
      <c r="BL233" s="47" t="str">
        <f t="shared" si="191"/>
        <v>-</v>
      </c>
      <c r="BM233" s="315" t="str">
        <f t="shared" si="192"/>
        <v>-</v>
      </c>
    </row>
    <row r="234" spans="1:65" ht="39" thickBot="1" x14ac:dyDescent="0.3">
      <c r="A234" s="381">
        <f t="shared" si="193"/>
        <v>216</v>
      </c>
      <c r="B234" s="382" t="s">
        <v>93</v>
      </c>
      <c r="C234" s="382" t="s">
        <v>4</v>
      </c>
      <c r="D234" s="726" t="s">
        <v>666</v>
      </c>
      <c r="E234" s="382">
        <v>19249</v>
      </c>
      <c r="F234" s="382" t="s">
        <v>577</v>
      </c>
      <c r="G234" s="382" t="s">
        <v>578</v>
      </c>
      <c r="H234" s="601">
        <v>474251.59220000001</v>
      </c>
      <c r="I234" s="601">
        <v>409341.53989999997</v>
      </c>
      <c r="J234" s="601">
        <v>461815.1715</v>
      </c>
      <c r="K234" s="601">
        <v>401058.3432</v>
      </c>
      <c r="L234" s="382" t="s">
        <v>93</v>
      </c>
      <c r="M234" s="382" t="s">
        <v>93</v>
      </c>
      <c r="N234" s="382" t="s">
        <v>93</v>
      </c>
      <c r="O234" s="382" t="s">
        <v>93</v>
      </c>
      <c r="P234" s="382" t="s">
        <v>93</v>
      </c>
      <c r="Q234" s="382" t="s">
        <v>93</v>
      </c>
      <c r="R234" s="382" t="s">
        <v>579</v>
      </c>
      <c r="S234" s="382" t="s">
        <v>580</v>
      </c>
      <c r="T234" s="382" t="s">
        <v>124</v>
      </c>
      <c r="U234" s="382" t="s">
        <v>315</v>
      </c>
      <c r="V234" s="382" t="s">
        <v>315</v>
      </c>
      <c r="W234" s="727" t="s">
        <v>1247</v>
      </c>
      <c r="X234" s="386"/>
      <c r="Y234" s="387"/>
      <c r="Z234" s="386"/>
      <c r="AA234" s="387"/>
      <c r="AB234" s="382" t="s">
        <v>107</v>
      </c>
      <c r="AC234" s="382"/>
      <c r="AD234" s="456" t="s">
        <v>1246</v>
      </c>
      <c r="AE234" s="632"/>
      <c r="AF234" s="412"/>
      <c r="AG234" s="413"/>
      <c r="AH234" s="466"/>
      <c r="AI234" s="411"/>
      <c r="AJ234" s="412"/>
      <c r="AK234" s="413"/>
      <c r="AL234" s="482"/>
      <c r="AM234" s="500"/>
      <c r="AN234" s="533"/>
      <c r="AO234" s="518"/>
      <c r="AQ234" s="318" t="str">
        <f t="shared" si="194"/>
        <v/>
      </c>
      <c r="AR234" s="56" t="str">
        <f t="shared" si="195"/>
        <v/>
      </c>
      <c r="AS234" s="319" t="str">
        <f t="shared" si="196"/>
        <v/>
      </c>
      <c r="AT234" s="564" t="str">
        <f t="shared" si="197"/>
        <v/>
      </c>
      <c r="AU234" s="56" t="str">
        <f t="shared" si="198"/>
        <v/>
      </c>
      <c r="AV234" s="573" t="str">
        <f t="shared" si="199"/>
        <v/>
      </c>
      <c r="AW234" s="318" t="str">
        <f t="shared" si="200"/>
        <v/>
      </c>
      <c r="AX234" s="56" t="str">
        <f t="shared" si="201"/>
        <v/>
      </c>
      <c r="AY234" s="319" t="str">
        <f t="shared" si="202"/>
        <v/>
      </c>
      <c r="BE234" s="426" t="str">
        <f t="shared" si="203"/>
        <v>Afectat sau NU?</v>
      </c>
      <c r="BF234" s="56" t="str">
        <f t="shared" si="186"/>
        <v>-</v>
      </c>
      <c r="BG234" s="319" t="str">
        <f t="shared" si="187"/>
        <v>-</v>
      </c>
      <c r="BH234" s="579" t="str">
        <f t="shared" si="204"/>
        <v>Afectat sau NU?</v>
      </c>
      <c r="BI234" s="56" t="str">
        <f t="shared" si="188"/>
        <v>-</v>
      </c>
      <c r="BJ234" s="573" t="str">
        <f t="shared" si="189"/>
        <v>-</v>
      </c>
      <c r="BK234" s="426" t="str">
        <f t="shared" si="190"/>
        <v>Afectat sau NU?</v>
      </c>
      <c r="BL234" s="56" t="str">
        <f t="shared" si="191"/>
        <v>-</v>
      </c>
      <c r="BM234" s="319" t="str">
        <f t="shared" si="192"/>
        <v>-</v>
      </c>
    </row>
    <row r="235" spans="1:65" ht="25.5" x14ac:dyDescent="0.25">
      <c r="A235" s="324">
        <f t="shared" si="193"/>
        <v>217</v>
      </c>
      <c r="B235" s="334" t="s">
        <v>93</v>
      </c>
      <c r="C235" s="334" t="s">
        <v>4</v>
      </c>
      <c r="D235" s="729" t="s">
        <v>668</v>
      </c>
      <c r="E235" s="334">
        <v>114514</v>
      </c>
      <c r="F235" s="334" t="s">
        <v>669</v>
      </c>
      <c r="G235" s="334" t="s">
        <v>94</v>
      </c>
      <c r="H235" s="335">
        <v>486799.57</v>
      </c>
      <c r="I235" s="335">
        <v>525649.56000000006</v>
      </c>
      <c r="J235" s="335">
        <v>486799.57</v>
      </c>
      <c r="K235" s="334">
        <v>525649.56000000006</v>
      </c>
      <c r="L235" s="325" t="s">
        <v>93</v>
      </c>
      <c r="M235" s="325" t="s">
        <v>93</v>
      </c>
      <c r="N235" s="334" t="s">
        <v>670</v>
      </c>
      <c r="O235" s="334" t="s">
        <v>671</v>
      </c>
      <c r="P235" s="325" t="s">
        <v>93</v>
      </c>
      <c r="Q235" s="325" t="s">
        <v>93</v>
      </c>
      <c r="R235" s="325" t="s">
        <v>93</v>
      </c>
      <c r="S235" s="325" t="s">
        <v>93</v>
      </c>
      <c r="T235" s="325" t="s">
        <v>174</v>
      </c>
      <c r="U235" s="325" t="s">
        <v>360</v>
      </c>
      <c r="V235" s="334" t="s">
        <v>672</v>
      </c>
      <c r="W235" s="325" t="s">
        <v>573</v>
      </c>
      <c r="X235" s="328"/>
      <c r="Y235" s="329"/>
      <c r="Z235" s="328"/>
      <c r="AA235" s="329"/>
      <c r="AB235" s="334" t="s">
        <v>100</v>
      </c>
      <c r="AC235" s="358"/>
      <c r="AD235" s="448"/>
      <c r="AE235" s="407"/>
      <c r="AF235" s="408"/>
      <c r="AG235" s="409"/>
      <c r="AH235" s="464"/>
      <c r="AI235" s="407"/>
      <c r="AJ235" s="408"/>
      <c r="AK235" s="409"/>
      <c r="AL235" s="480"/>
      <c r="AM235" s="498"/>
      <c r="AN235" s="531"/>
      <c r="AO235" s="519"/>
      <c r="AQ235" s="95" t="str">
        <f t="shared" si="194"/>
        <v/>
      </c>
      <c r="AR235" s="9" t="str">
        <f t="shared" si="195"/>
        <v/>
      </c>
      <c r="AS235" s="33" t="str">
        <f t="shared" si="196"/>
        <v/>
      </c>
      <c r="AT235" s="556" t="str">
        <f t="shared" si="197"/>
        <v/>
      </c>
      <c r="AU235" s="9" t="str">
        <f t="shared" si="198"/>
        <v/>
      </c>
      <c r="AV235" s="569" t="str">
        <f t="shared" si="199"/>
        <v/>
      </c>
      <c r="AW235" s="95" t="str">
        <f t="shared" si="200"/>
        <v/>
      </c>
      <c r="AX235" s="9" t="str">
        <f t="shared" si="201"/>
        <v/>
      </c>
      <c r="AY235" s="33" t="str">
        <f t="shared" si="202"/>
        <v/>
      </c>
      <c r="BE235" s="345" t="str">
        <f t="shared" si="203"/>
        <v>Afectat sau NU?</v>
      </c>
      <c r="BF235" s="47" t="str">
        <f t="shared" si="186"/>
        <v>-</v>
      </c>
      <c r="BG235" s="315" t="str">
        <f t="shared" si="187"/>
        <v>-</v>
      </c>
      <c r="BH235" s="566" t="str">
        <f t="shared" si="204"/>
        <v>Afectat sau NU?</v>
      </c>
      <c r="BI235" s="47" t="str">
        <f t="shared" si="188"/>
        <v>-</v>
      </c>
      <c r="BJ235" s="570" t="str">
        <f t="shared" si="189"/>
        <v>-</v>
      </c>
      <c r="BK235" s="345" t="str">
        <f t="shared" si="190"/>
        <v>Afectat sau NU?</v>
      </c>
      <c r="BL235" s="47" t="str">
        <f t="shared" si="191"/>
        <v>-</v>
      </c>
      <c r="BM235" s="315" t="str">
        <f t="shared" si="192"/>
        <v>-</v>
      </c>
    </row>
    <row r="236" spans="1:65" ht="140.25" x14ac:dyDescent="0.25">
      <c r="A236" s="149">
        <f t="shared" si="193"/>
        <v>218</v>
      </c>
      <c r="B236" s="153" t="s">
        <v>93</v>
      </c>
      <c r="C236" s="153" t="s">
        <v>4</v>
      </c>
      <c r="D236" s="198" t="s">
        <v>668</v>
      </c>
      <c r="E236" s="153">
        <v>114514</v>
      </c>
      <c r="F236" s="153" t="s">
        <v>669</v>
      </c>
      <c r="G236" s="153" t="s">
        <v>94</v>
      </c>
      <c r="H236" s="128">
        <v>486734.93</v>
      </c>
      <c r="I236" s="128">
        <v>525366.31999999995</v>
      </c>
      <c r="J236" s="128">
        <v>486734.93</v>
      </c>
      <c r="K236" s="128">
        <v>525366.31999999995</v>
      </c>
      <c r="L236" s="159" t="s">
        <v>93</v>
      </c>
      <c r="M236" s="159" t="s">
        <v>93</v>
      </c>
      <c r="N236" s="153" t="s">
        <v>673</v>
      </c>
      <c r="O236" s="153" t="s">
        <v>674</v>
      </c>
      <c r="P236" s="159" t="s">
        <v>93</v>
      </c>
      <c r="Q236" s="159" t="s">
        <v>93</v>
      </c>
      <c r="R236" s="159" t="s">
        <v>93</v>
      </c>
      <c r="S236" s="159" t="s">
        <v>93</v>
      </c>
      <c r="T236" s="159" t="s">
        <v>85</v>
      </c>
      <c r="U236" s="159" t="s">
        <v>1150</v>
      </c>
      <c r="V236" s="153" t="s">
        <v>86</v>
      </c>
      <c r="W236" s="159" t="s">
        <v>573</v>
      </c>
      <c r="X236" s="212"/>
      <c r="Y236" s="213"/>
      <c r="Z236" s="212"/>
      <c r="AA236" s="213"/>
      <c r="AB236" s="153" t="s">
        <v>100</v>
      </c>
      <c r="AC236" s="234"/>
      <c r="AD236" s="446"/>
      <c r="AE236" s="410"/>
      <c r="AF236" s="243"/>
      <c r="AG236" s="242"/>
      <c r="AH236" s="465"/>
      <c r="AI236" s="410"/>
      <c r="AJ236" s="243"/>
      <c r="AK236" s="242"/>
      <c r="AL236" s="481"/>
      <c r="AM236" s="499"/>
      <c r="AN236" s="532"/>
      <c r="AO236" s="517"/>
      <c r="AQ236" s="316" t="str">
        <f t="shared" si="194"/>
        <v/>
      </c>
      <c r="AR236" s="44" t="str">
        <f t="shared" si="195"/>
        <v/>
      </c>
      <c r="AS236" s="317" t="str">
        <f t="shared" si="196"/>
        <v/>
      </c>
      <c r="AT236" s="560" t="str">
        <f t="shared" si="197"/>
        <v/>
      </c>
      <c r="AU236" s="44" t="str">
        <f t="shared" si="198"/>
        <v/>
      </c>
      <c r="AV236" s="571" t="str">
        <f t="shared" si="199"/>
        <v/>
      </c>
      <c r="AW236" s="316" t="str">
        <f t="shared" si="200"/>
        <v/>
      </c>
      <c r="AX236" s="44" t="str">
        <f t="shared" si="201"/>
        <v/>
      </c>
      <c r="AY236" s="317" t="str">
        <f t="shared" si="202"/>
        <v/>
      </c>
      <c r="BE236" s="400" t="str">
        <f t="shared" si="203"/>
        <v>Afectat sau NU?</v>
      </c>
      <c r="BF236" s="44" t="str">
        <f t="shared" si="186"/>
        <v>-</v>
      </c>
      <c r="BG236" s="317" t="str">
        <f t="shared" si="187"/>
        <v>-</v>
      </c>
      <c r="BH236" s="567" t="str">
        <f t="shared" si="204"/>
        <v>Afectat sau NU?</v>
      </c>
      <c r="BI236" s="44" t="str">
        <f t="shared" si="188"/>
        <v>-</v>
      </c>
      <c r="BJ236" s="571" t="str">
        <f t="shared" si="189"/>
        <v>-</v>
      </c>
      <c r="BK236" s="400" t="str">
        <f t="shared" si="190"/>
        <v>Afectat sau NU?</v>
      </c>
      <c r="BL236" s="44" t="str">
        <f t="shared" si="191"/>
        <v>-</v>
      </c>
      <c r="BM236" s="317" t="str">
        <f t="shared" si="192"/>
        <v>-</v>
      </c>
    </row>
    <row r="237" spans="1:65" ht="26.25" thickBot="1" x14ac:dyDescent="0.3">
      <c r="A237" s="165">
        <f t="shared" si="193"/>
        <v>219</v>
      </c>
      <c r="B237" s="113" t="s">
        <v>93</v>
      </c>
      <c r="C237" s="113" t="s">
        <v>4</v>
      </c>
      <c r="D237" s="199" t="s">
        <v>668</v>
      </c>
      <c r="E237" s="113">
        <v>144376</v>
      </c>
      <c r="F237" s="113" t="s">
        <v>126</v>
      </c>
      <c r="G237" s="113" t="s">
        <v>128</v>
      </c>
      <c r="H237" s="112">
        <v>493019.41</v>
      </c>
      <c r="I237" s="112">
        <v>509674.06</v>
      </c>
      <c r="J237" s="112">
        <v>493019.41</v>
      </c>
      <c r="K237" s="112">
        <v>509674.06</v>
      </c>
      <c r="L237" s="166" t="s">
        <v>93</v>
      </c>
      <c r="M237" s="166" t="s">
        <v>93</v>
      </c>
      <c r="N237" s="166" t="s">
        <v>93</v>
      </c>
      <c r="O237" s="166" t="s">
        <v>93</v>
      </c>
      <c r="P237" s="166" t="s">
        <v>93</v>
      </c>
      <c r="Q237" s="166" t="s">
        <v>93</v>
      </c>
      <c r="R237" s="113" t="s">
        <v>127</v>
      </c>
      <c r="S237" s="113" t="s">
        <v>126</v>
      </c>
      <c r="T237" s="113" t="s">
        <v>124</v>
      </c>
      <c r="U237" s="113" t="s">
        <v>333</v>
      </c>
      <c r="V237" s="113" t="s">
        <v>115</v>
      </c>
      <c r="W237" s="166" t="s">
        <v>573</v>
      </c>
      <c r="X237" s="216"/>
      <c r="Y237" s="217"/>
      <c r="Z237" s="216"/>
      <c r="AA237" s="217"/>
      <c r="AB237" s="113" t="s">
        <v>100</v>
      </c>
      <c r="AC237" s="235"/>
      <c r="AD237" s="450"/>
      <c r="AE237" s="411"/>
      <c r="AF237" s="412"/>
      <c r="AG237" s="413"/>
      <c r="AH237" s="466"/>
      <c r="AI237" s="411"/>
      <c r="AJ237" s="412"/>
      <c r="AK237" s="413"/>
      <c r="AL237" s="482"/>
      <c r="AM237" s="500"/>
      <c r="AN237" s="533"/>
      <c r="AO237" s="518"/>
      <c r="AQ237" s="425" t="str">
        <f t="shared" si="194"/>
        <v/>
      </c>
      <c r="AR237" s="18" t="str">
        <f t="shared" si="195"/>
        <v/>
      </c>
      <c r="AS237" s="20" t="str">
        <f t="shared" si="196"/>
        <v/>
      </c>
      <c r="AT237" s="558" t="str">
        <f t="shared" si="197"/>
        <v/>
      </c>
      <c r="AU237" s="18" t="str">
        <f t="shared" si="198"/>
        <v/>
      </c>
      <c r="AV237" s="19" t="str">
        <f t="shared" si="199"/>
        <v/>
      </c>
      <c r="AW237" s="425" t="str">
        <f t="shared" si="200"/>
        <v/>
      </c>
      <c r="AX237" s="18" t="str">
        <f t="shared" si="201"/>
        <v/>
      </c>
      <c r="AY237" s="20" t="str">
        <f t="shared" si="202"/>
        <v/>
      </c>
      <c r="BE237" s="426" t="str">
        <f t="shared" si="203"/>
        <v>Afectat sau NU?</v>
      </c>
      <c r="BF237" s="56" t="str">
        <f t="shared" si="186"/>
        <v>-</v>
      </c>
      <c r="BG237" s="319" t="str">
        <f t="shared" si="187"/>
        <v>-</v>
      </c>
      <c r="BH237" s="579" t="str">
        <f t="shared" si="204"/>
        <v>Afectat sau NU?</v>
      </c>
      <c r="BI237" s="56" t="str">
        <f t="shared" si="188"/>
        <v>-</v>
      </c>
      <c r="BJ237" s="573" t="str">
        <f t="shared" si="189"/>
        <v>-</v>
      </c>
      <c r="BK237" s="426" t="str">
        <f t="shared" si="190"/>
        <v>Afectat sau NU?</v>
      </c>
      <c r="BL237" s="56" t="str">
        <f t="shared" si="191"/>
        <v>-</v>
      </c>
      <c r="BM237" s="319" t="str">
        <f t="shared" si="192"/>
        <v>-</v>
      </c>
    </row>
    <row r="238" spans="1:65" ht="141" thickBot="1" x14ac:dyDescent="0.3">
      <c r="A238" s="169">
        <f t="shared" si="193"/>
        <v>220</v>
      </c>
      <c r="B238" s="170" t="s">
        <v>93</v>
      </c>
      <c r="C238" s="170" t="s">
        <v>4</v>
      </c>
      <c r="D238" s="240" t="s">
        <v>675</v>
      </c>
      <c r="E238" s="170">
        <v>5755</v>
      </c>
      <c r="F238" s="170" t="s">
        <v>676</v>
      </c>
      <c r="G238" s="170" t="s">
        <v>384</v>
      </c>
      <c r="H238" s="200">
        <v>401150.73</v>
      </c>
      <c r="I238" s="200">
        <v>540763.76</v>
      </c>
      <c r="J238" s="170">
        <v>401150.73</v>
      </c>
      <c r="K238" s="170">
        <v>540763.76</v>
      </c>
      <c r="L238" s="170" t="s">
        <v>93</v>
      </c>
      <c r="M238" s="170" t="s">
        <v>93</v>
      </c>
      <c r="N238" s="170" t="s">
        <v>677</v>
      </c>
      <c r="O238" s="170" t="s">
        <v>676</v>
      </c>
      <c r="P238" s="170" t="s">
        <v>93</v>
      </c>
      <c r="Q238" s="170" t="s">
        <v>93</v>
      </c>
      <c r="R238" s="170" t="s">
        <v>93</v>
      </c>
      <c r="S238" s="170" t="s">
        <v>93</v>
      </c>
      <c r="T238" s="170" t="s">
        <v>85</v>
      </c>
      <c r="U238" s="170" t="s">
        <v>1150</v>
      </c>
      <c r="V238" s="170" t="s">
        <v>86</v>
      </c>
      <c r="W238" s="173" t="s">
        <v>573</v>
      </c>
      <c r="X238" s="229"/>
      <c r="Y238" s="230"/>
      <c r="Z238" s="229"/>
      <c r="AA238" s="230"/>
      <c r="AB238" s="170" t="s">
        <v>111</v>
      </c>
      <c r="AC238" s="237"/>
      <c r="AD238" s="3"/>
      <c r="AE238" s="392"/>
      <c r="AF238" s="273"/>
      <c r="AG238" s="272"/>
      <c r="AH238" s="467"/>
      <c r="AI238" s="392"/>
      <c r="AJ238" s="273"/>
      <c r="AK238" s="272"/>
      <c r="AL238" s="483"/>
      <c r="AM238" s="501"/>
      <c r="AN238" s="534"/>
      <c r="AO238" s="420"/>
      <c r="AQ238" s="95" t="str">
        <f t="shared" si="194"/>
        <v/>
      </c>
      <c r="AR238" s="9" t="str">
        <f t="shared" si="195"/>
        <v/>
      </c>
      <c r="AS238" s="33" t="str">
        <f t="shared" si="196"/>
        <v/>
      </c>
      <c r="AT238" s="556" t="str">
        <f t="shared" si="197"/>
        <v/>
      </c>
      <c r="AU238" s="9" t="str">
        <f t="shared" si="198"/>
        <v/>
      </c>
      <c r="AV238" s="569" t="str">
        <f t="shared" si="199"/>
        <v/>
      </c>
      <c r="AW238" s="95" t="str">
        <f t="shared" si="200"/>
        <v/>
      </c>
      <c r="AX238" s="9" t="str">
        <f t="shared" si="201"/>
        <v/>
      </c>
      <c r="AY238" s="33" t="str">
        <f t="shared" si="202"/>
        <v/>
      </c>
      <c r="BE238" s="346" t="str">
        <f t="shared" si="203"/>
        <v>Afectat sau NU?</v>
      </c>
      <c r="BF238" s="9" t="str">
        <f t="shared" si="186"/>
        <v>-</v>
      </c>
      <c r="BG238" s="33" t="str">
        <f t="shared" si="187"/>
        <v>-</v>
      </c>
      <c r="BH238" s="565" t="str">
        <f t="shared" si="204"/>
        <v>Afectat sau NU?</v>
      </c>
      <c r="BI238" s="9" t="str">
        <f t="shared" si="188"/>
        <v>-</v>
      </c>
      <c r="BJ238" s="569" t="str">
        <f t="shared" si="189"/>
        <v>-</v>
      </c>
      <c r="BK238" s="346" t="str">
        <f t="shared" si="190"/>
        <v>Afectat sau NU?</v>
      </c>
      <c r="BL238" s="9" t="str">
        <f t="shared" si="191"/>
        <v>-</v>
      </c>
      <c r="BM238" s="33" t="str">
        <f t="shared" si="192"/>
        <v>-</v>
      </c>
    </row>
    <row r="239" spans="1:65" ht="141" thickBot="1" x14ac:dyDescent="0.3">
      <c r="A239" s="169">
        <f t="shared" si="193"/>
        <v>221</v>
      </c>
      <c r="B239" s="170" t="s">
        <v>93</v>
      </c>
      <c r="C239" s="170" t="s">
        <v>4</v>
      </c>
      <c r="D239" s="240" t="s">
        <v>678</v>
      </c>
      <c r="E239" s="170">
        <v>5755</v>
      </c>
      <c r="F239" s="170" t="s">
        <v>676</v>
      </c>
      <c r="G239" s="170" t="s">
        <v>384</v>
      </c>
      <c r="H239" s="200">
        <v>401150.73</v>
      </c>
      <c r="I239" s="200">
        <v>540763.76</v>
      </c>
      <c r="J239" s="170">
        <v>401150.73</v>
      </c>
      <c r="K239" s="170">
        <v>540763.76</v>
      </c>
      <c r="L239" s="170" t="s">
        <v>93</v>
      </c>
      <c r="M239" s="170" t="s">
        <v>93</v>
      </c>
      <c r="N239" s="170" t="s">
        <v>677</v>
      </c>
      <c r="O239" s="170" t="s">
        <v>676</v>
      </c>
      <c r="P239" s="170" t="s">
        <v>93</v>
      </c>
      <c r="Q239" s="170" t="s">
        <v>93</v>
      </c>
      <c r="R239" s="170" t="s">
        <v>93</v>
      </c>
      <c r="S239" s="170" t="s">
        <v>93</v>
      </c>
      <c r="T239" s="170" t="s">
        <v>85</v>
      </c>
      <c r="U239" s="170" t="s">
        <v>1150</v>
      </c>
      <c r="V239" s="170" t="s">
        <v>86</v>
      </c>
      <c r="W239" s="173" t="s">
        <v>573</v>
      </c>
      <c r="X239" s="229"/>
      <c r="Y239" s="230"/>
      <c r="Z239" s="229"/>
      <c r="AA239" s="230"/>
      <c r="AB239" s="170" t="s">
        <v>111</v>
      </c>
      <c r="AC239" s="237"/>
      <c r="AD239" s="3"/>
      <c r="AE239" s="392"/>
      <c r="AF239" s="273"/>
      <c r="AG239" s="272"/>
      <c r="AH239" s="467"/>
      <c r="AI239" s="392"/>
      <c r="AJ239" s="273"/>
      <c r="AK239" s="272"/>
      <c r="AL239" s="483"/>
      <c r="AM239" s="501"/>
      <c r="AN239" s="534"/>
      <c r="AO239" s="420"/>
      <c r="AQ239" s="95" t="str">
        <f t="shared" si="194"/>
        <v/>
      </c>
      <c r="AR239" s="9" t="str">
        <f t="shared" si="195"/>
        <v/>
      </c>
      <c r="AS239" s="33" t="str">
        <f t="shared" si="196"/>
        <v/>
      </c>
      <c r="AT239" s="556" t="str">
        <f t="shared" si="197"/>
        <v/>
      </c>
      <c r="AU239" s="9" t="str">
        <f t="shared" si="198"/>
        <v/>
      </c>
      <c r="AV239" s="569" t="str">
        <f t="shared" si="199"/>
        <v/>
      </c>
      <c r="AW239" s="95" t="str">
        <f t="shared" si="200"/>
        <v/>
      </c>
      <c r="AX239" s="9" t="str">
        <f t="shared" si="201"/>
        <v/>
      </c>
      <c r="AY239" s="33" t="str">
        <f t="shared" si="202"/>
        <v/>
      </c>
      <c r="BE239" s="394" t="str">
        <f t="shared" si="203"/>
        <v>Afectat sau NU?</v>
      </c>
      <c r="BF239" s="111" t="str">
        <f t="shared" si="186"/>
        <v>-</v>
      </c>
      <c r="BG239" s="393" t="str">
        <f t="shared" si="187"/>
        <v>-</v>
      </c>
      <c r="BH239" s="563" t="str">
        <f t="shared" si="204"/>
        <v>Afectat sau NU?</v>
      </c>
      <c r="BI239" s="111" t="str">
        <f t="shared" si="188"/>
        <v>-</v>
      </c>
      <c r="BJ239" s="398" t="str">
        <f t="shared" si="189"/>
        <v>-</v>
      </c>
      <c r="BK239" s="394" t="str">
        <f t="shared" si="190"/>
        <v>Afectat sau NU?</v>
      </c>
      <c r="BL239" s="111" t="str">
        <f t="shared" si="191"/>
        <v>-</v>
      </c>
      <c r="BM239" s="393" t="str">
        <f t="shared" si="192"/>
        <v>-</v>
      </c>
    </row>
    <row r="240" spans="1:65" ht="25.5" x14ac:dyDescent="0.25">
      <c r="A240" s="365">
        <f t="shared" si="193"/>
        <v>222</v>
      </c>
      <c r="B240" s="368" t="s">
        <v>93</v>
      </c>
      <c r="C240" s="368" t="s">
        <v>4</v>
      </c>
      <c r="D240" s="367" t="s">
        <v>679</v>
      </c>
      <c r="E240" s="368">
        <v>69900</v>
      </c>
      <c r="F240" s="368" t="s">
        <v>107</v>
      </c>
      <c r="G240" s="368" t="s">
        <v>328</v>
      </c>
      <c r="H240" s="369">
        <v>399121.4</v>
      </c>
      <c r="I240" s="369">
        <v>320728.24</v>
      </c>
      <c r="J240" s="368">
        <v>409613.93</v>
      </c>
      <c r="K240" s="368">
        <v>317372.3</v>
      </c>
      <c r="L240" s="368" t="s">
        <v>93</v>
      </c>
      <c r="M240" s="368" t="s">
        <v>93</v>
      </c>
      <c r="N240" s="368" t="s">
        <v>472</v>
      </c>
      <c r="O240" s="368" t="s">
        <v>473</v>
      </c>
      <c r="P240" s="368" t="s">
        <v>93</v>
      </c>
      <c r="Q240" s="368" t="s">
        <v>93</v>
      </c>
      <c r="R240" s="368" t="s">
        <v>93</v>
      </c>
      <c r="S240" s="368" t="s">
        <v>93</v>
      </c>
      <c r="T240" s="368" t="s">
        <v>174</v>
      </c>
      <c r="U240" s="368" t="s">
        <v>346</v>
      </c>
      <c r="V240" s="368" t="s">
        <v>474</v>
      </c>
      <c r="W240" s="368" t="s">
        <v>1234</v>
      </c>
      <c r="X240" s="370"/>
      <c r="Y240" s="371"/>
      <c r="Z240" s="370"/>
      <c r="AA240" s="371"/>
      <c r="AB240" s="368" t="s">
        <v>107</v>
      </c>
      <c r="AC240" s="366"/>
      <c r="AD240" s="454" t="s">
        <v>1235</v>
      </c>
      <c r="AE240" s="630"/>
      <c r="AF240" s="408"/>
      <c r="AG240" s="409"/>
      <c r="AH240" s="464"/>
      <c r="AI240" s="407"/>
      <c r="AJ240" s="408"/>
      <c r="AK240" s="409"/>
      <c r="AL240" s="480"/>
      <c r="AM240" s="498"/>
      <c r="AN240" s="531"/>
      <c r="AO240" s="519"/>
      <c r="AQ240" s="95" t="str">
        <f t="shared" si="194"/>
        <v/>
      </c>
      <c r="AR240" s="9" t="str">
        <f t="shared" si="195"/>
        <v/>
      </c>
      <c r="AS240" s="33" t="str">
        <f t="shared" si="196"/>
        <v/>
      </c>
      <c r="AT240" s="556" t="str">
        <f t="shared" si="197"/>
        <v/>
      </c>
      <c r="AU240" s="9" t="str">
        <f t="shared" si="198"/>
        <v/>
      </c>
      <c r="AV240" s="569" t="str">
        <f t="shared" si="199"/>
        <v/>
      </c>
      <c r="AW240" s="95" t="str">
        <f t="shared" si="200"/>
        <v/>
      </c>
      <c r="AX240" s="9" t="str">
        <f t="shared" si="201"/>
        <v/>
      </c>
      <c r="AY240" s="33" t="str">
        <f t="shared" si="202"/>
        <v/>
      </c>
      <c r="BE240" s="345" t="str">
        <f t="shared" si="203"/>
        <v>Afectat sau NU?</v>
      </c>
      <c r="BF240" s="47" t="str">
        <f t="shared" si="186"/>
        <v>-</v>
      </c>
      <c r="BG240" s="315" t="str">
        <f t="shared" si="187"/>
        <v>-</v>
      </c>
      <c r="BH240" s="566" t="str">
        <f t="shared" si="204"/>
        <v>Afectat sau NU?</v>
      </c>
      <c r="BI240" s="47" t="str">
        <f t="shared" si="188"/>
        <v>-</v>
      </c>
      <c r="BJ240" s="570" t="str">
        <f t="shared" si="189"/>
        <v>-</v>
      </c>
      <c r="BK240" s="345" t="str">
        <f t="shared" si="190"/>
        <v>Afectat sau NU?</v>
      </c>
      <c r="BL240" s="47" t="str">
        <f t="shared" si="191"/>
        <v>-</v>
      </c>
      <c r="BM240" s="315" t="str">
        <f t="shared" si="192"/>
        <v>-</v>
      </c>
    </row>
    <row r="241" spans="1:65" ht="140.25" x14ac:dyDescent="0.25">
      <c r="A241" s="373">
        <f t="shared" si="193"/>
        <v>223</v>
      </c>
      <c r="B241" s="376" t="s">
        <v>93</v>
      </c>
      <c r="C241" s="376" t="s">
        <v>4</v>
      </c>
      <c r="D241" s="375" t="s">
        <v>679</v>
      </c>
      <c r="E241" s="376">
        <v>69900</v>
      </c>
      <c r="F241" s="376" t="s">
        <v>107</v>
      </c>
      <c r="G241" s="376" t="s">
        <v>328</v>
      </c>
      <c r="H241" s="377">
        <v>399121.4</v>
      </c>
      <c r="I241" s="377">
        <v>320728.24</v>
      </c>
      <c r="J241" s="376">
        <v>409613.93</v>
      </c>
      <c r="K241" s="376">
        <v>317372.3</v>
      </c>
      <c r="L241" s="376" t="s">
        <v>93</v>
      </c>
      <c r="M241" s="376" t="s">
        <v>93</v>
      </c>
      <c r="N241" s="376" t="s">
        <v>475</v>
      </c>
      <c r="O241" s="376" t="s">
        <v>476</v>
      </c>
      <c r="P241" s="376" t="s">
        <v>93</v>
      </c>
      <c r="Q241" s="376" t="s">
        <v>93</v>
      </c>
      <c r="R241" s="376" t="s">
        <v>93</v>
      </c>
      <c r="S241" s="376" t="s">
        <v>93</v>
      </c>
      <c r="T241" s="376" t="s">
        <v>85</v>
      </c>
      <c r="U241" s="376" t="s">
        <v>893</v>
      </c>
      <c r="V241" s="376" t="s">
        <v>106</v>
      </c>
      <c r="W241" s="376" t="s">
        <v>1234</v>
      </c>
      <c r="X241" s="378"/>
      <c r="Y241" s="379"/>
      <c r="Z241" s="378"/>
      <c r="AA241" s="379"/>
      <c r="AB241" s="376" t="s">
        <v>107</v>
      </c>
      <c r="AC241" s="374"/>
      <c r="AD241" s="455" t="s">
        <v>1235</v>
      </c>
      <c r="AE241" s="631"/>
      <c r="AF241" s="243"/>
      <c r="AG241" s="242"/>
      <c r="AH241" s="465"/>
      <c r="AI241" s="410"/>
      <c r="AJ241" s="243"/>
      <c r="AK241" s="242"/>
      <c r="AL241" s="481"/>
      <c r="AM241" s="499"/>
      <c r="AN241" s="532"/>
      <c r="AO241" s="517"/>
      <c r="AQ241" s="316" t="str">
        <f t="shared" si="194"/>
        <v/>
      </c>
      <c r="AR241" s="44" t="str">
        <f t="shared" si="195"/>
        <v/>
      </c>
      <c r="AS241" s="317" t="str">
        <f t="shared" si="196"/>
        <v/>
      </c>
      <c r="AT241" s="560" t="str">
        <f t="shared" si="197"/>
        <v/>
      </c>
      <c r="AU241" s="44" t="str">
        <f t="shared" si="198"/>
        <v/>
      </c>
      <c r="AV241" s="571" t="str">
        <f t="shared" si="199"/>
        <v/>
      </c>
      <c r="AW241" s="316" t="str">
        <f t="shared" si="200"/>
        <v/>
      </c>
      <c r="AX241" s="44" t="str">
        <f t="shared" si="201"/>
        <v/>
      </c>
      <c r="AY241" s="317" t="str">
        <f t="shared" si="202"/>
        <v/>
      </c>
      <c r="BE241" s="400" t="str">
        <f t="shared" si="203"/>
        <v>Afectat sau NU?</v>
      </c>
      <c r="BF241" s="44" t="str">
        <f t="shared" si="186"/>
        <v>-</v>
      </c>
      <c r="BG241" s="317" t="str">
        <f t="shared" si="187"/>
        <v>-</v>
      </c>
      <c r="BH241" s="567" t="str">
        <f t="shared" si="204"/>
        <v>Afectat sau NU?</v>
      </c>
      <c r="BI241" s="44" t="str">
        <f t="shared" si="188"/>
        <v>-</v>
      </c>
      <c r="BJ241" s="571" t="str">
        <f t="shared" si="189"/>
        <v>-</v>
      </c>
      <c r="BK241" s="400" t="str">
        <f t="shared" si="190"/>
        <v>Afectat sau NU?</v>
      </c>
      <c r="BL241" s="44" t="str">
        <f t="shared" si="191"/>
        <v>-</v>
      </c>
      <c r="BM241" s="317" t="str">
        <f t="shared" si="192"/>
        <v>-</v>
      </c>
    </row>
    <row r="242" spans="1:65" ht="140.25" x14ac:dyDescent="0.25">
      <c r="A242" s="373">
        <f t="shared" si="193"/>
        <v>224</v>
      </c>
      <c r="B242" s="376" t="s">
        <v>93</v>
      </c>
      <c r="C242" s="376" t="s">
        <v>4</v>
      </c>
      <c r="D242" s="375" t="s">
        <v>679</v>
      </c>
      <c r="E242" s="376">
        <v>69900</v>
      </c>
      <c r="F242" s="376" t="s">
        <v>107</v>
      </c>
      <c r="G242" s="376" t="s">
        <v>328</v>
      </c>
      <c r="H242" s="377">
        <v>399121.4</v>
      </c>
      <c r="I242" s="377">
        <v>320728.24</v>
      </c>
      <c r="J242" s="376">
        <v>409613.93</v>
      </c>
      <c r="K242" s="376">
        <v>317372.3</v>
      </c>
      <c r="L242" s="376" t="s">
        <v>93</v>
      </c>
      <c r="M242" s="376" t="s">
        <v>93</v>
      </c>
      <c r="N242" s="376" t="s">
        <v>477</v>
      </c>
      <c r="O242" s="376" t="s">
        <v>478</v>
      </c>
      <c r="P242" s="376" t="s">
        <v>93</v>
      </c>
      <c r="Q242" s="376" t="s">
        <v>93</v>
      </c>
      <c r="R242" s="376" t="s">
        <v>93</v>
      </c>
      <c r="S242" s="376" t="s">
        <v>93</v>
      </c>
      <c r="T242" s="376" t="s">
        <v>85</v>
      </c>
      <c r="U242" s="376" t="s">
        <v>893</v>
      </c>
      <c r="V242" s="376" t="s">
        <v>106</v>
      </c>
      <c r="W242" s="376" t="s">
        <v>1234</v>
      </c>
      <c r="X242" s="378"/>
      <c r="Y242" s="379"/>
      <c r="Z242" s="378"/>
      <c r="AA242" s="379"/>
      <c r="AB242" s="376" t="s">
        <v>107</v>
      </c>
      <c r="AC242" s="374"/>
      <c r="AD242" s="455" t="s">
        <v>1235</v>
      </c>
      <c r="AE242" s="631"/>
      <c r="AF242" s="243"/>
      <c r="AG242" s="242"/>
      <c r="AH242" s="465"/>
      <c r="AI242" s="410"/>
      <c r="AJ242" s="243"/>
      <c r="AK242" s="242"/>
      <c r="AL242" s="481"/>
      <c r="AM242" s="499"/>
      <c r="AN242" s="532"/>
      <c r="AO242" s="517"/>
      <c r="AQ242" s="316" t="str">
        <f t="shared" si="194"/>
        <v/>
      </c>
      <c r="AR242" s="44" t="str">
        <f t="shared" si="195"/>
        <v/>
      </c>
      <c r="AS242" s="317" t="str">
        <f t="shared" si="196"/>
        <v/>
      </c>
      <c r="AT242" s="560" t="str">
        <f t="shared" si="197"/>
        <v/>
      </c>
      <c r="AU242" s="44" t="str">
        <f t="shared" si="198"/>
        <v/>
      </c>
      <c r="AV242" s="571" t="str">
        <f t="shared" si="199"/>
        <v/>
      </c>
      <c r="AW242" s="316" t="str">
        <f t="shared" si="200"/>
        <v/>
      </c>
      <c r="AX242" s="44" t="str">
        <f t="shared" si="201"/>
        <v/>
      </c>
      <c r="AY242" s="317" t="str">
        <f t="shared" si="202"/>
        <v/>
      </c>
      <c r="BE242" s="400" t="str">
        <f t="shared" si="203"/>
        <v>Afectat sau NU?</v>
      </c>
      <c r="BF242" s="44" t="str">
        <f t="shared" si="186"/>
        <v>-</v>
      </c>
      <c r="BG242" s="317" t="str">
        <f t="shared" si="187"/>
        <v>-</v>
      </c>
      <c r="BH242" s="567" t="str">
        <f t="shared" si="204"/>
        <v>Afectat sau NU?</v>
      </c>
      <c r="BI242" s="44" t="str">
        <f t="shared" si="188"/>
        <v>-</v>
      </c>
      <c r="BJ242" s="571" t="str">
        <f t="shared" si="189"/>
        <v>-</v>
      </c>
      <c r="BK242" s="400" t="str">
        <f t="shared" si="190"/>
        <v>Afectat sau NU?</v>
      </c>
      <c r="BL242" s="44" t="str">
        <f t="shared" si="191"/>
        <v>-</v>
      </c>
      <c r="BM242" s="317" t="str">
        <f t="shared" si="192"/>
        <v>-</v>
      </c>
    </row>
    <row r="243" spans="1:65" ht="141" thickBot="1" x14ac:dyDescent="0.3">
      <c r="A243" s="381">
        <f t="shared" si="193"/>
        <v>225</v>
      </c>
      <c r="B243" s="384" t="s">
        <v>93</v>
      </c>
      <c r="C243" s="384" t="s">
        <v>4</v>
      </c>
      <c r="D243" s="383" t="s">
        <v>679</v>
      </c>
      <c r="E243" s="384">
        <v>70110</v>
      </c>
      <c r="F243" s="384" t="s">
        <v>479</v>
      </c>
      <c r="G243" s="384" t="s">
        <v>328</v>
      </c>
      <c r="H243" s="385">
        <v>399121.4</v>
      </c>
      <c r="I243" s="385">
        <v>320728.24</v>
      </c>
      <c r="J243" s="384">
        <v>409613.93</v>
      </c>
      <c r="K243" s="384">
        <v>317372.3</v>
      </c>
      <c r="L243" s="384" t="s">
        <v>93</v>
      </c>
      <c r="M243" s="384" t="s">
        <v>93</v>
      </c>
      <c r="N243" s="384" t="s">
        <v>480</v>
      </c>
      <c r="O243" s="384" t="s">
        <v>479</v>
      </c>
      <c r="P243" s="384" t="s">
        <v>93</v>
      </c>
      <c r="Q243" s="384" t="s">
        <v>93</v>
      </c>
      <c r="R243" s="384" t="s">
        <v>93</v>
      </c>
      <c r="S243" s="384" t="s">
        <v>93</v>
      </c>
      <c r="T243" s="384" t="s">
        <v>85</v>
      </c>
      <c r="U243" s="384" t="s">
        <v>893</v>
      </c>
      <c r="V243" s="384" t="s">
        <v>106</v>
      </c>
      <c r="W243" s="384" t="s">
        <v>1234</v>
      </c>
      <c r="X243" s="386"/>
      <c r="Y243" s="387"/>
      <c r="Z243" s="386"/>
      <c r="AA243" s="387"/>
      <c r="AB243" s="384" t="s">
        <v>107</v>
      </c>
      <c r="AC243" s="382"/>
      <c r="AD243" s="456" t="s">
        <v>1235</v>
      </c>
      <c r="AE243" s="632"/>
      <c r="AF243" s="412"/>
      <c r="AG243" s="413"/>
      <c r="AH243" s="466"/>
      <c r="AI243" s="411"/>
      <c r="AJ243" s="412"/>
      <c r="AK243" s="413"/>
      <c r="AL243" s="482"/>
      <c r="AM243" s="500"/>
      <c r="AN243" s="533"/>
      <c r="AO243" s="518"/>
      <c r="AQ243" s="425" t="str">
        <f t="shared" si="194"/>
        <v/>
      </c>
      <c r="AR243" s="18" t="str">
        <f t="shared" si="195"/>
        <v/>
      </c>
      <c r="AS243" s="20" t="str">
        <f t="shared" si="196"/>
        <v/>
      </c>
      <c r="AT243" s="558" t="str">
        <f t="shared" si="197"/>
        <v/>
      </c>
      <c r="AU243" s="18" t="str">
        <f t="shared" si="198"/>
        <v/>
      </c>
      <c r="AV243" s="19" t="str">
        <f t="shared" si="199"/>
        <v/>
      </c>
      <c r="AW243" s="425" t="str">
        <f t="shared" si="200"/>
        <v/>
      </c>
      <c r="AX243" s="18" t="str">
        <f t="shared" si="201"/>
        <v/>
      </c>
      <c r="AY243" s="20" t="str">
        <f t="shared" si="202"/>
        <v/>
      </c>
      <c r="BE243" s="428" t="str">
        <f t="shared" si="203"/>
        <v>Afectat sau NU?</v>
      </c>
      <c r="BF243" s="55" t="str">
        <f t="shared" si="186"/>
        <v>-</v>
      </c>
      <c r="BG243" s="424" t="str">
        <f t="shared" si="187"/>
        <v>-</v>
      </c>
      <c r="BH243" s="562" t="str">
        <f t="shared" si="204"/>
        <v>Afectat sau NU?</v>
      </c>
      <c r="BI243" s="55" t="str">
        <f t="shared" si="188"/>
        <v>-</v>
      </c>
      <c r="BJ243" s="572" t="str">
        <f t="shared" si="189"/>
        <v>-</v>
      </c>
      <c r="BK243" s="428" t="str">
        <f t="shared" si="190"/>
        <v>Afectat sau NU?</v>
      </c>
      <c r="BL243" s="55" t="str">
        <f t="shared" si="191"/>
        <v>-</v>
      </c>
      <c r="BM243" s="424" t="str">
        <f t="shared" si="192"/>
        <v>-</v>
      </c>
    </row>
    <row r="244" spans="1:65" ht="140.25" x14ac:dyDescent="0.25">
      <c r="A244" s="324">
        <f t="shared" si="193"/>
        <v>226</v>
      </c>
      <c r="B244" s="334" t="s">
        <v>93</v>
      </c>
      <c r="C244" s="334" t="s">
        <v>4</v>
      </c>
      <c r="D244" s="723" t="s">
        <v>681</v>
      </c>
      <c r="E244" s="334">
        <v>145408</v>
      </c>
      <c r="F244" s="334" t="s">
        <v>682</v>
      </c>
      <c r="G244" s="334" t="s">
        <v>128</v>
      </c>
      <c r="H244" s="335">
        <v>449316.58</v>
      </c>
      <c r="I244" s="335">
        <v>478333.83</v>
      </c>
      <c r="J244" s="334">
        <v>451910.84</v>
      </c>
      <c r="K244" s="334">
        <v>473447.86</v>
      </c>
      <c r="L244" s="325" t="s">
        <v>93</v>
      </c>
      <c r="M244" s="325" t="s">
        <v>93</v>
      </c>
      <c r="N244" s="103" t="s">
        <v>683</v>
      </c>
      <c r="O244" s="334" t="s">
        <v>682</v>
      </c>
      <c r="P244" s="325" t="s">
        <v>93</v>
      </c>
      <c r="Q244" s="325" t="s">
        <v>93</v>
      </c>
      <c r="R244" s="325" t="s">
        <v>93</v>
      </c>
      <c r="S244" s="325" t="s">
        <v>93</v>
      </c>
      <c r="T244" s="325" t="s">
        <v>85</v>
      </c>
      <c r="U244" s="325" t="s">
        <v>1150</v>
      </c>
      <c r="V244" s="334" t="s">
        <v>86</v>
      </c>
      <c r="W244" s="325" t="s">
        <v>440</v>
      </c>
      <c r="X244" s="328"/>
      <c r="Y244" s="329"/>
      <c r="Z244" s="328"/>
      <c r="AA244" s="329"/>
      <c r="AB244" s="334" t="s">
        <v>5</v>
      </c>
      <c r="AC244" s="358"/>
      <c r="AD244" s="448"/>
      <c r="AE244" s="407"/>
      <c r="AF244" s="408"/>
      <c r="AG244" s="409"/>
      <c r="AH244" s="464"/>
      <c r="AI244" s="407"/>
      <c r="AJ244" s="408"/>
      <c r="AK244" s="409"/>
      <c r="AL244" s="480"/>
      <c r="AM244" s="498"/>
      <c r="AN244" s="531"/>
      <c r="AO244" s="519"/>
      <c r="AQ244" s="95" t="str">
        <f t="shared" si="194"/>
        <v/>
      </c>
      <c r="AR244" s="9" t="str">
        <f t="shared" si="195"/>
        <v/>
      </c>
      <c r="AS244" s="33" t="str">
        <f t="shared" si="196"/>
        <v/>
      </c>
      <c r="AT244" s="556" t="str">
        <f t="shared" si="197"/>
        <v/>
      </c>
      <c r="AU244" s="9" t="str">
        <f t="shared" si="198"/>
        <v/>
      </c>
      <c r="AV244" s="569" t="str">
        <f t="shared" si="199"/>
        <v/>
      </c>
      <c r="AW244" s="95" t="str">
        <f t="shared" si="200"/>
        <v/>
      </c>
      <c r="AX244" s="9" t="str">
        <f t="shared" si="201"/>
        <v/>
      </c>
      <c r="AY244" s="33" t="str">
        <f t="shared" si="202"/>
        <v/>
      </c>
      <c r="BE244" s="345" t="str">
        <f t="shared" si="203"/>
        <v>Afectat sau NU?</v>
      </c>
      <c r="BF244" s="47" t="str">
        <f t="shared" si="186"/>
        <v>-</v>
      </c>
      <c r="BG244" s="315" t="str">
        <f t="shared" si="187"/>
        <v>-</v>
      </c>
      <c r="BH244" s="566" t="str">
        <f t="shared" si="204"/>
        <v>Afectat sau NU?</v>
      </c>
      <c r="BI244" s="47" t="str">
        <f t="shared" si="188"/>
        <v>-</v>
      </c>
      <c r="BJ244" s="570" t="str">
        <f t="shared" si="189"/>
        <v>-</v>
      </c>
      <c r="BK244" s="345" t="str">
        <f t="shared" si="190"/>
        <v>Afectat sau NU?</v>
      </c>
      <c r="BL244" s="47" t="str">
        <f t="shared" si="191"/>
        <v>-</v>
      </c>
      <c r="BM244" s="315" t="str">
        <f t="shared" si="192"/>
        <v>-</v>
      </c>
    </row>
    <row r="245" spans="1:65" ht="140.25" x14ac:dyDescent="0.25">
      <c r="A245" s="149">
        <f t="shared" si="193"/>
        <v>227</v>
      </c>
      <c r="B245" s="153" t="s">
        <v>93</v>
      </c>
      <c r="C245" s="153" t="s">
        <v>4</v>
      </c>
      <c r="D245" s="202" t="s">
        <v>681</v>
      </c>
      <c r="E245" s="153">
        <v>144054</v>
      </c>
      <c r="F245" s="153" t="s">
        <v>684</v>
      </c>
      <c r="G245" s="153" t="s">
        <v>128</v>
      </c>
      <c r="H245" s="128">
        <v>449316.58</v>
      </c>
      <c r="I245" s="128">
        <v>478333.83</v>
      </c>
      <c r="J245" s="153">
        <v>451910.84</v>
      </c>
      <c r="K245" s="153">
        <v>473447.86</v>
      </c>
      <c r="L245" s="159" t="s">
        <v>93</v>
      </c>
      <c r="M245" s="159" t="s">
        <v>93</v>
      </c>
      <c r="N245" s="44" t="s">
        <v>685</v>
      </c>
      <c r="O245" s="153" t="s">
        <v>684</v>
      </c>
      <c r="P245" s="159" t="s">
        <v>93</v>
      </c>
      <c r="Q245" s="159" t="s">
        <v>93</v>
      </c>
      <c r="R245" s="159" t="s">
        <v>93</v>
      </c>
      <c r="S245" s="159" t="s">
        <v>93</v>
      </c>
      <c r="T245" s="159" t="s">
        <v>85</v>
      </c>
      <c r="U245" s="159" t="s">
        <v>1150</v>
      </c>
      <c r="V245" s="153" t="s">
        <v>86</v>
      </c>
      <c r="W245" s="159" t="s">
        <v>440</v>
      </c>
      <c r="X245" s="212"/>
      <c r="Y245" s="213"/>
      <c r="Z245" s="212"/>
      <c r="AA245" s="213"/>
      <c r="AB245" s="153" t="s">
        <v>5</v>
      </c>
      <c r="AC245" s="234"/>
      <c r="AD245" s="446"/>
      <c r="AE245" s="410"/>
      <c r="AF245" s="243"/>
      <c r="AG245" s="242"/>
      <c r="AH245" s="465"/>
      <c r="AI245" s="410"/>
      <c r="AJ245" s="243"/>
      <c r="AK245" s="242"/>
      <c r="AL245" s="481"/>
      <c r="AM245" s="499"/>
      <c r="AN245" s="532"/>
      <c r="AO245" s="517"/>
      <c r="AQ245" s="316" t="str">
        <f t="shared" si="194"/>
        <v/>
      </c>
      <c r="AR245" s="44" t="str">
        <f t="shared" si="195"/>
        <v/>
      </c>
      <c r="AS245" s="317" t="str">
        <f t="shared" si="196"/>
        <v/>
      </c>
      <c r="AT245" s="560" t="str">
        <f t="shared" si="197"/>
        <v/>
      </c>
      <c r="AU245" s="44" t="str">
        <f t="shared" si="198"/>
        <v/>
      </c>
      <c r="AV245" s="571" t="str">
        <f t="shared" si="199"/>
        <v/>
      </c>
      <c r="AW245" s="316" t="str">
        <f t="shared" si="200"/>
        <v/>
      </c>
      <c r="AX245" s="44" t="str">
        <f t="shared" si="201"/>
        <v/>
      </c>
      <c r="AY245" s="317" t="str">
        <f t="shared" si="202"/>
        <v/>
      </c>
      <c r="BE245" s="400" t="str">
        <f t="shared" si="203"/>
        <v>Afectat sau NU?</v>
      </c>
      <c r="BF245" s="44" t="str">
        <f t="shared" si="186"/>
        <v>-</v>
      </c>
      <c r="BG245" s="317" t="str">
        <f t="shared" si="187"/>
        <v>-</v>
      </c>
      <c r="BH245" s="567" t="str">
        <f t="shared" si="204"/>
        <v>Afectat sau NU?</v>
      </c>
      <c r="BI245" s="44" t="str">
        <f t="shared" si="188"/>
        <v>-</v>
      </c>
      <c r="BJ245" s="571" t="str">
        <f t="shared" si="189"/>
        <v>-</v>
      </c>
      <c r="BK245" s="400" t="str">
        <f t="shared" si="190"/>
        <v>Afectat sau NU?</v>
      </c>
      <c r="BL245" s="44" t="str">
        <f t="shared" si="191"/>
        <v>-</v>
      </c>
      <c r="BM245" s="317" t="str">
        <f t="shared" si="192"/>
        <v>-</v>
      </c>
    </row>
    <row r="246" spans="1:65" ht="140.25" x14ac:dyDescent="0.25">
      <c r="A246" s="149">
        <f t="shared" si="193"/>
        <v>228</v>
      </c>
      <c r="B246" s="153" t="s">
        <v>93</v>
      </c>
      <c r="C246" s="153" t="s">
        <v>4</v>
      </c>
      <c r="D246" s="202" t="s">
        <v>681</v>
      </c>
      <c r="E246" s="153">
        <v>144054</v>
      </c>
      <c r="F246" s="153" t="s">
        <v>154</v>
      </c>
      <c r="G246" s="153" t="s">
        <v>128</v>
      </c>
      <c r="H246" s="128">
        <v>449316.58</v>
      </c>
      <c r="I246" s="128">
        <v>478333.83</v>
      </c>
      <c r="J246" s="153">
        <v>451910.84</v>
      </c>
      <c r="K246" s="153">
        <v>473447.86</v>
      </c>
      <c r="L246" s="159" t="s">
        <v>93</v>
      </c>
      <c r="M246" s="159" t="s">
        <v>93</v>
      </c>
      <c r="N246" s="44" t="s">
        <v>155</v>
      </c>
      <c r="O246" s="153" t="s">
        <v>154</v>
      </c>
      <c r="P246" s="159" t="s">
        <v>93</v>
      </c>
      <c r="Q246" s="159" t="s">
        <v>93</v>
      </c>
      <c r="R246" s="159" t="s">
        <v>93</v>
      </c>
      <c r="S246" s="159" t="s">
        <v>93</v>
      </c>
      <c r="T246" s="159" t="s">
        <v>85</v>
      </c>
      <c r="U246" s="159" t="s">
        <v>1150</v>
      </c>
      <c r="V246" s="153" t="s">
        <v>86</v>
      </c>
      <c r="W246" s="159" t="s">
        <v>440</v>
      </c>
      <c r="X246" s="212"/>
      <c r="Y246" s="213"/>
      <c r="Z246" s="212"/>
      <c r="AA246" s="213"/>
      <c r="AB246" s="153" t="s">
        <v>5</v>
      </c>
      <c r="AC246" s="234"/>
      <c r="AD246" s="446"/>
      <c r="AE246" s="410"/>
      <c r="AF246" s="243"/>
      <c r="AG246" s="242"/>
      <c r="AH246" s="465"/>
      <c r="AI246" s="410"/>
      <c r="AJ246" s="243"/>
      <c r="AK246" s="242"/>
      <c r="AL246" s="481"/>
      <c r="AM246" s="499"/>
      <c r="AN246" s="532"/>
      <c r="AO246" s="517"/>
      <c r="AQ246" s="425" t="str">
        <f t="shared" si="194"/>
        <v/>
      </c>
      <c r="AR246" s="18" t="str">
        <f t="shared" si="195"/>
        <v/>
      </c>
      <c r="AS246" s="20" t="str">
        <f t="shared" si="196"/>
        <v/>
      </c>
      <c r="AT246" s="558" t="str">
        <f t="shared" si="197"/>
        <v/>
      </c>
      <c r="AU246" s="18" t="str">
        <f t="shared" si="198"/>
        <v/>
      </c>
      <c r="AV246" s="19" t="str">
        <f t="shared" si="199"/>
        <v/>
      </c>
      <c r="AW246" s="425" t="str">
        <f t="shared" si="200"/>
        <v/>
      </c>
      <c r="AX246" s="18" t="str">
        <f t="shared" si="201"/>
        <v/>
      </c>
      <c r="AY246" s="20" t="str">
        <f t="shared" si="202"/>
        <v/>
      </c>
      <c r="BE246" s="400" t="str">
        <f t="shared" si="203"/>
        <v>Afectat sau NU?</v>
      </c>
      <c r="BF246" s="44" t="str">
        <f t="shared" si="186"/>
        <v>-</v>
      </c>
      <c r="BG246" s="317" t="str">
        <f t="shared" si="187"/>
        <v>-</v>
      </c>
      <c r="BH246" s="567" t="str">
        <f t="shared" si="204"/>
        <v>Afectat sau NU?</v>
      </c>
      <c r="BI246" s="44" t="str">
        <f t="shared" si="188"/>
        <v>-</v>
      </c>
      <c r="BJ246" s="571" t="str">
        <f t="shared" si="189"/>
        <v>-</v>
      </c>
      <c r="BK246" s="400" t="str">
        <f t="shared" si="190"/>
        <v>Afectat sau NU?</v>
      </c>
      <c r="BL246" s="44" t="str">
        <f t="shared" si="191"/>
        <v>-</v>
      </c>
      <c r="BM246" s="317" t="str">
        <f t="shared" si="192"/>
        <v>-</v>
      </c>
    </row>
    <row r="247" spans="1:65" ht="25.5" x14ac:dyDescent="0.25">
      <c r="A247" s="149">
        <f t="shared" si="193"/>
        <v>229</v>
      </c>
      <c r="B247" s="153" t="s">
        <v>93</v>
      </c>
      <c r="C247" s="153" t="s">
        <v>4</v>
      </c>
      <c r="D247" s="202" t="s">
        <v>681</v>
      </c>
      <c r="E247" s="153">
        <v>144054</v>
      </c>
      <c r="F247" s="153" t="s">
        <v>686</v>
      </c>
      <c r="G247" s="153" t="s">
        <v>128</v>
      </c>
      <c r="H247" s="128">
        <v>449316.58</v>
      </c>
      <c r="I247" s="128">
        <v>478333.83</v>
      </c>
      <c r="J247" s="153">
        <v>451910.84</v>
      </c>
      <c r="K247" s="153">
        <v>473447.86</v>
      </c>
      <c r="L247" s="159" t="s">
        <v>93</v>
      </c>
      <c r="M247" s="159" t="s">
        <v>93</v>
      </c>
      <c r="N247" s="44" t="s">
        <v>687</v>
      </c>
      <c r="O247" s="153" t="s">
        <v>688</v>
      </c>
      <c r="P247" s="159" t="s">
        <v>93</v>
      </c>
      <c r="Q247" s="159" t="s">
        <v>93</v>
      </c>
      <c r="R247" s="159" t="s">
        <v>93</v>
      </c>
      <c r="S247" s="159" t="s">
        <v>93</v>
      </c>
      <c r="T247" s="159" t="s">
        <v>174</v>
      </c>
      <c r="U247" s="159" t="s">
        <v>412</v>
      </c>
      <c r="V247" s="153" t="s">
        <v>689</v>
      </c>
      <c r="W247" s="159" t="s">
        <v>440</v>
      </c>
      <c r="X247" s="212"/>
      <c r="Y247" s="213"/>
      <c r="Z247" s="212"/>
      <c r="AA247" s="213"/>
      <c r="AB247" s="153" t="s">
        <v>5</v>
      </c>
      <c r="AC247" s="234"/>
      <c r="AD247" s="446"/>
      <c r="AE247" s="410"/>
      <c r="AF247" s="243"/>
      <c r="AG247" s="242"/>
      <c r="AH247" s="465"/>
      <c r="AI247" s="410"/>
      <c r="AJ247" s="243"/>
      <c r="AK247" s="242"/>
      <c r="AL247" s="481"/>
      <c r="AM247" s="499"/>
      <c r="AN247" s="532"/>
      <c r="AO247" s="517"/>
      <c r="AQ247" s="316" t="str">
        <f t="shared" si="194"/>
        <v/>
      </c>
      <c r="AR247" s="44" t="str">
        <f t="shared" si="195"/>
        <v/>
      </c>
      <c r="AS247" s="317" t="str">
        <f t="shared" si="196"/>
        <v/>
      </c>
      <c r="AT247" s="560" t="str">
        <f t="shared" si="197"/>
        <v/>
      </c>
      <c r="AU247" s="44" t="str">
        <f t="shared" si="198"/>
        <v/>
      </c>
      <c r="AV247" s="571" t="str">
        <f t="shared" si="199"/>
        <v/>
      </c>
      <c r="AW247" s="316" t="str">
        <f t="shared" si="200"/>
        <v/>
      </c>
      <c r="AX247" s="44" t="str">
        <f t="shared" si="201"/>
        <v/>
      </c>
      <c r="AY247" s="317" t="str">
        <f t="shared" si="202"/>
        <v/>
      </c>
      <c r="BE247" s="400" t="str">
        <f t="shared" si="203"/>
        <v>Afectat sau NU?</v>
      </c>
      <c r="BF247" s="44" t="str">
        <f t="shared" si="186"/>
        <v>-</v>
      </c>
      <c r="BG247" s="317" t="str">
        <f t="shared" si="187"/>
        <v>-</v>
      </c>
      <c r="BH247" s="567" t="str">
        <f t="shared" si="204"/>
        <v>Afectat sau NU?</v>
      </c>
      <c r="BI247" s="44" t="str">
        <f t="shared" si="188"/>
        <v>-</v>
      </c>
      <c r="BJ247" s="571" t="str">
        <f t="shared" si="189"/>
        <v>-</v>
      </c>
      <c r="BK247" s="400" t="str">
        <f t="shared" si="190"/>
        <v>Afectat sau NU?</v>
      </c>
      <c r="BL247" s="44" t="str">
        <f t="shared" si="191"/>
        <v>-</v>
      </c>
      <c r="BM247" s="317" t="str">
        <f t="shared" si="192"/>
        <v>-</v>
      </c>
    </row>
    <row r="248" spans="1:65" ht="140.25" x14ac:dyDescent="0.25">
      <c r="A248" s="149">
        <f t="shared" si="193"/>
        <v>230</v>
      </c>
      <c r="B248" s="153" t="s">
        <v>93</v>
      </c>
      <c r="C248" s="153" t="s">
        <v>4</v>
      </c>
      <c r="D248" s="202" t="s">
        <v>681</v>
      </c>
      <c r="E248" s="153">
        <v>144054</v>
      </c>
      <c r="F248" s="153" t="s">
        <v>686</v>
      </c>
      <c r="G248" s="153" t="s">
        <v>128</v>
      </c>
      <c r="H248" s="128">
        <v>449316.58</v>
      </c>
      <c r="I248" s="128">
        <v>478333.83</v>
      </c>
      <c r="J248" s="153">
        <v>451910.84</v>
      </c>
      <c r="K248" s="153">
        <v>473447.86</v>
      </c>
      <c r="L248" s="159" t="s">
        <v>93</v>
      </c>
      <c r="M248" s="159" t="s">
        <v>93</v>
      </c>
      <c r="N248" s="153" t="s">
        <v>690</v>
      </c>
      <c r="O248" s="153" t="s">
        <v>686</v>
      </c>
      <c r="P248" s="159" t="s">
        <v>93</v>
      </c>
      <c r="Q248" s="159" t="s">
        <v>93</v>
      </c>
      <c r="R248" s="159" t="s">
        <v>93</v>
      </c>
      <c r="S248" s="159" t="s">
        <v>93</v>
      </c>
      <c r="T248" s="159" t="s">
        <v>85</v>
      </c>
      <c r="U248" s="159" t="s">
        <v>1150</v>
      </c>
      <c r="V248" s="153" t="s">
        <v>86</v>
      </c>
      <c r="W248" s="159" t="s">
        <v>440</v>
      </c>
      <c r="X248" s="212"/>
      <c r="Y248" s="213"/>
      <c r="Z248" s="212"/>
      <c r="AA248" s="213"/>
      <c r="AB248" s="153" t="s">
        <v>5</v>
      </c>
      <c r="AC248" s="234"/>
      <c r="AD248" s="446"/>
      <c r="AE248" s="410"/>
      <c r="AF248" s="243"/>
      <c r="AG248" s="242"/>
      <c r="AH248" s="465"/>
      <c r="AI248" s="410"/>
      <c r="AJ248" s="243"/>
      <c r="AK248" s="242"/>
      <c r="AL248" s="481"/>
      <c r="AM248" s="499"/>
      <c r="AN248" s="532"/>
      <c r="AO248" s="517"/>
      <c r="AQ248" s="425" t="str">
        <f t="shared" si="194"/>
        <v/>
      </c>
      <c r="AR248" s="18" t="str">
        <f t="shared" si="195"/>
        <v/>
      </c>
      <c r="AS248" s="20" t="str">
        <f t="shared" si="196"/>
        <v/>
      </c>
      <c r="AT248" s="558" t="str">
        <f t="shared" si="197"/>
        <v/>
      </c>
      <c r="AU248" s="18" t="str">
        <f t="shared" si="198"/>
        <v/>
      </c>
      <c r="AV248" s="19" t="str">
        <f t="shared" si="199"/>
        <v/>
      </c>
      <c r="AW248" s="425" t="str">
        <f t="shared" si="200"/>
        <v/>
      </c>
      <c r="AX248" s="18" t="str">
        <f t="shared" si="201"/>
        <v/>
      </c>
      <c r="AY248" s="20" t="str">
        <f t="shared" si="202"/>
        <v/>
      </c>
      <c r="BE248" s="400" t="str">
        <f t="shared" si="203"/>
        <v>Afectat sau NU?</v>
      </c>
      <c r="BF248" s="44" t="str">
        <f t="shared" ref="BF248:BF311" si="205">IF(C248="X",IF(AN248="DA",IF(AND(BE248&gt;=5,AK248&lt;&gt;""),LEN(TRIM(V248))-LEN(SUBSTITUTE(V248,CHAR(44),""))+1,0),"-"),"")</f>
        <v>-</v>
      </c>
      <c r="BG248" s="317" t="str">
        <f t="shared" ref="BG248:BG311" si="206">IF(C248="X",IF(AN248="DA",LEN(TRIM(V248))-LEN(SUBSTITUTE(V248,CHAR(44),""))+1,"-"),"")</f>
        <v>-</v>
      </c>
      <c r="BH248" s="567" t="str">
        <f t="shared" si="204"/>
        <v>Afectat sau NU?</v>
      </c>
      <c r="BI248" s="44" t="str">
        <f t="shared" ref="BI248:BI311" si="207">IF(C248="X",IF(AN248="DA",IF(AND(BH248&gt;=5,AI248&lt;&gt;""),LEN(TRIM(U248))-LEN(SUBSTITUTE(U248,CHAR(44),""))+1,0),"-"),"")</f>
        <v>-</v>
      </c>
      <c r="BJ248" s="571" t="str">
        <f t="shared" ref="BJ248:BJ311" si="208">IF(C248="X",IF(AN248="DA",LEN(TRIM(U248))-LEN(SUBSTITUTE(U248,CHAR(44),""))+1,"-"),"")</f>
        <v>-</v>
      </c>
      <c r="BK248" s="400" t="str">
        <f t="shared" ref="BK248:BK311" si="209">IF(C248="X",IF(AN248="","Afectat sau NU?",IF(AN248="DA",((AG248+AH248)-(Z248+AA248))*24,"Nu a fost afectat producator/consumator")),"")</f>
        <v>Afectat sau NU?</v>
      </c>
      <c r="BL248" s="44" t="str">
        <f t="shared" ref="BL248:BL311" si="210">IF(C248="X",IF(AN248&lt;&gt;"DA","-",IF(AND(AN248="DA",BK248&lt;=0),LEN(TRIM(V248))-LEN(SUBSTITUTE(V248,CHAR(44),""))+1+LEN(TRIM(U248))-LEN(SUBSTITUTE(U248,CHAR(44),""))+1,0)),"")</f>
        <v>-</v>
      </c>
      <c r="BM248" s="317" t="str">
        <f t="shared" ref="BM248:BM311" si="211">IF(C248="X",IF(AN248="DA",LEN(TRIM(V248))-LEN(SUBSTITUTE(V248,CHAR(44),""))+1+LEN(TRIM(U248))-LEN(SUBSTITUTE(U248,CHAR(44),""))+1,"-"),"")</f>
        <v>-</v>
      </c>
    </row>
    <row r="249" spans="1:65" ht="25.5" x14ac:dyDescent="0.25">
      <c r="A249" s="149">
        <f t="shared" si="193"/>
        <v>231</v>
      </c>
      <c r="B249" s="153" t="s">
        <v>93</v>
      </c>
      <c r="C249" s="153" t="s">
        <v>4</v>
      </c>
      <c r="D249" s="202" t="s">
        <v>681</v>
      </c>
      <c r="E249" s="153">
        <v>144054</v>
      </c>
      <c r="F249" s="153" t="s">
        <v>686</v>
      </c>
      <c r="G249" s="153" t="s">
        <v>128</v>
      </c>
      <c r="H249" s="128">
        <v>449316.58</v>
      </c>
      <c r="I249" s="128">
        <v>478333.83</v>
      </c>
      <c r="J249" s="153">
        <v>451910.84</v>
      </c>
      <c r="K249" s="153">
        <v>473447.86</v>
      </c>
      <c r="L249" s="159" t="s">
        <v>93</v>
      </c>
      <c r="M249" s="159" t="s">
        <v>93</v>
      </c>
      <c r="N249" s="153" t="s">
        <v>691</v>
      </c>
      <c r="O249" s="153" t="s">
        <v>692</v>
      </c>
      <c r="P249" s="159" t="s">
        <v>93</v>
      </c>
      <c r="Q249" s="159" t="s">
        <v>93</v>
      </c>
      <c r="R249" s="159" t="s">
        <v>93</v>
      </c>
      <c r="S249" s="159" t="s">
        <v>93</v>
      </c>
      <c r="T249" s="159" t="s">
        <v>174</v>
      </c>
      <c r="U249" s="159" t="s">
        <v>412</v>
      </c>
      <c r="V249" s="153" t="s">
        <v>693</v>
      </c>
      <c r="W249" s="159" t="s">
        <v>440</v>
      </c>
      <c r="X249" s="212"/>
      <c r="Y249" s="213"/>
      <c r="Z249" s="212"/>
      <c r="AA249" s="213"/>
      <c r="AB249" s="153" t="s">
        <v>5</v>
      </c>
      <c r="AC249" s="234"/>
      <c r="AD249" s="446"/>
      <c r="AE249" s="410"/>
      <c r="AF249" s="243"/>
      <c r="AG249" s="242"/>
      <c r="AH249" s="465"/>
      <c r="AI249" s="410"/>
      <c r="AJ249" s="243"/>
      <c r="AK249" s="242"/>
      <c r="AL249" s="481"/>
      <c r="AM249" s="499"/>
      <c r="AN249" s="532"/>
      <c r="AO249" s="517"/>
      <c r="AQ249" s="316" t="str">
        <f t="shared" si="194"/>
        <v/>
      </c>
      <c r="AR249" s="44" t="str">
        <f t="shared" si="195"/>
        <v/>
      </c>
      <c r="AS249" s="317" t="str">
        <f t="shared" si="196"/>
        <v/>
      </c>
      <c r="AT249" s="560" t="str">
        <f t="shared" si="197"/>
        <v/>
      </c>
      <c r="AU249" s="44" t="str">
        <f t="shared" si="198"/>
        <v/>
      </c>
      <c r="AV249" s="571" t="str">
        <f t="shared" si="199"/>
        <v/>
      </c>
      <c r="AW249" s="316" t="str">
        <f t="shared" si="200"/>
        <v/>
      </c>
      <c r="AX249" s="44" t="str">
        <f t="shared" si="201"/>
        <v/>
      </c>
      <c r="AY249" s="317" t="str">
        <f t="shared" si="202"/>
        <v/>
      </c>
      <c r="BE249" s="400" t="str">
        <f t="shared" si="203"/>
        <v>Afectat sau NU?</v>
      </c>
      <c r="BF249" s="44" t="str">
        <f t="shared" si="205"/>
        <v>-</v>
      </c>
      <c r="BG249" s="317" t="str">
        <f t="shared" si="206"/>
        <v>-</v>
      </c>
      <c r="BH249" s="567" t="str">
        <f t="shared" si="204"/>
        <v>Afectat sau NU?</v>
      </c>
      <c r="BI249" s="44" t="str">
        <f t="shared" si="207"/>
        <v>-</v>
      </c>
      <c r="BJ249" s="571" t="str">
        <f t="shared" si="208"/>
        <v>-</v>
      </c>
      <c r="BK249" s="400" t="str">
        <f t="shared" si="209"/>
        <v>Afectat sau NU?</v>
      </c>
      <c r="BL249" s="44" t="str">
        <f t="shared" si="210"/>
        <v>-</v>
      </c>
      <c r="BM249" s="317" t="str">
        <f t="shared" si="211"/>
        <v>-</v>
      </c>
    </row>
    <row r="250" spans="1:65" ht="140.25" x14ac:dyDescent="0.25">
      <c r="A250" s="149">
        <f t="shared" ref="A250:A313" si="212">A249+1</f>
        <v>232</v>
      </c>
      <c r="B250" s="153" t="s">
        <v>93</v>
      </c>
      <c r="C250" s="153" t="s">
        <v>4</v>
      </c>
      <c r="D250" s="202" t="s">
        <v>681</v>
      </c>
      <c r="E250" s="153">
        <v>144054</v>
      </c>
      <c r="F250" s="153" t="s">
        <v>694</v>
      </c>
      <c r="G250" s="153" t="s">
        <v>128</v>
      </c>
      <c r="H250" s="128">
        <v>449316.58</v>
      </c>
      <c r="I250" s="128">
        <v>478333.83</v>
      </c>
      <c r="J250" s="153">
        <v>451910.84</v>
      </c>
      <c r="K250" s="153">
        <v>473447.86</v>
      </c>
      <c r="L250" s="159" t="s">
        <v>93</v>
      </c>
      <c r="M250" s="159" t="s">
        <v>93</v>
      </c>
      <c r="N250" s="44" t="s">
        <v>695</v>
      </c>
      <c r="O250" s="153" t="s">
        <v>694</v>
      </c>
      <c r="P250" s="159" t="s">
        <v>93</v>
      </c>
      <c r="Q250" s="159" t="s">
        <v>93</v>
      </c>
      <c r="R250" s="159" t="s">
        <v>93</v>
      </c>
      <c r="S250" s="159" t="s">
        <v>93</v>
      </c>
      <c r="T250" s="159" t="s">
        <v>85</v>
      </c>
      <c r="U250" s="159" t="s">
        <v>1150</v>
      </c>
      <c r="V250" s="153" t="s">
        <v>86</v>
      </c>
      <c r="W250" s="159" t="s">
        <v>440</v>
      </c>
      <c r="X250" s="212"/>
      <c r="Y250" s="213"/>
      <c r="Z250" s="212"/>
      <c r="AA250" s="213"/>
      <c r="AB250" s="153" t="s">
        <v>5</v>
      </c>
      <c r="AC250" s="234"/>
      <c r="AD250" s="446"/>
      <c r="AE250" s="410"/>
      <c r="AF250" s="243"/>
      <c r="AG250" s="242"/>
      <c r="AH250" s="465"/>
      <c r="AI250" s="410"/>
      <c r="AJ250" s="243"/>
      <c r="AK250" s="242"/>
      <c r="AL250" s="481"/>
      <c r="AM250" s="499"/>
      <c r="AN250" s="532"/>
      <c r="AO250" s="517"/>
      <c r="AQ250" s="425" t="str">
        <f t="shared" si="194"/>
        <v/>
      </c>
      <c r="AR250" s="18" t="str">
        <f t="shared" si="195"/>
        <v/>
      </c>
      <c r="AS250" s="20" t="str">
        <f t="shared" si="196"/>
        <v/>
      </c>
      <c r="AT250" s="558" t="str">
        <f t="shared" si="197"/>
        <v/>
      </c>
      <c r="AU250" s="18" t="str">
        <f t="shared" si="198"/>
        <v/>
      </c>
      <c r="AV250" s="19" t="str">
        <f t="shared" si="199"/>
        <v/>
      </c>
      <c r="AW250" s="425" t="str">
        <f t="shared" si="200"/>
        <v/>
      </c>
      <c r="AX250" s="18" t="str">
        <f t="shared" si="201"/>
        <v/>
      </c>
      <c r="AY250" s="20" t="str">
        <f t="shared" si="202"/>
        <v/>
      </c>
      <c r="BE250" s="400" t="str">
        <f t="shared" si="203"/>
        <v>Afectat sau NU?</v>
      </c>
      <c r="BF250" s="44" t="str">
        <f t="shared" si="205"/>
        <v>-</v>
      </c>
      <c r="BG250" s="317" t="str">
        <f t="shared" si="206"/>
        <v>-</v>
      </c>
      <c r="BH250" s="567" t="str">
        <f t="shared" si="204"/>
        <v>Afectat sau NU?</v>
      </c>
      <c r="BI250" s="44" t="str">
        <f t="shared" si="207"/>
        <v>-</v>
      </c>
      <c r="BJ250" s="571" t="str">
        <f t="shared" si="208"/>
        <v>-</v>
      </c>
      <c r="BK250" s="400" t="str">
        <f t="shared" si="209"/>
        <v>Afectat sau NU?</v>
      </c>
      <c r="BL250" s="44" t="str">
        <f t="shared" si="210"/>
        <v>-</v>
      </c>
      <c r="BM250" s="317" t="str">
        <f t="shared" si="211"/>
        <v>-</v>
      </c>
    </row>
    <row r="251" spans="1:65" ht="140.25" x14ac:dyDescent="0.25">
      <c r="A251" s="149">
        <f t="shared" si="212"/>
        <v>233</v>
      </c>
      <c r="B251" s="153" t="s">
        <v>93</v>
      </c>
      <c r="C251" s="153" t="s">
        <v>4</v>
      </c>
      <c r="D251" s="202" t="s">
        <v>681</v>
      </c>
      <c r="E251" s="153">
        <v>145355</v>
      </c>
      <c r="F251" s="153" t="s">
        <v>696</v>
      </c>
      <c r="G251" s="153" t="s">
        <v>128</v>
      </c>
      <c r="H251" s="128">
        <v>449316.58</v>
      </c>
      <c r="I251" s="128">
        <v>478333.83</v>
      </c>
      <c r="J251" s="153">
        <v>451910.84</v>
      </c>
      <c r="K251" s="153">
        <v>473447.86</v>
      </c>
      <c r="L251" s="159" t="s">
        <v>93</v>
      </c>
      <c r="M251" s="159" t="s">
        <v>93</v>
      </c>
      <c r="N251" s="44" t="s">
        <v>697</v>
      </c>
      <c r="O251" s="153" t="s">
        <v>696</v>
      </c>
      <c r="P251" s="159" t="s">
        <v>93</v>
      </c>
      <c r="Q251" s="159" t="s">
        <v>93</v>
      </c>
      <c r="R251" s="159" t="s">
        <v>93</v>
      </c>
      <c r="S251" s="159" t="s">
        <v>93</v>
      </c>
      <c r="T251" s="159" t="s">
        <v>85</v>
      </c>
      <c r="U251" s="159" t="s">
        <v>1150</v>
      </c>
      <c r="V251" s="153" t="s">
        <v>86</v>
      </c>
      <c r="W251" s="159" t="s">
        <v>440</v>
      </c>
      <c r="X251" s="212"/>
      <c r="Y251" s="213"/>
      <c r="Z251" s="212"/>
      <c r="AA251" s="213"/>
      <c r="AB251" s="153" t="s">
        <v>5</v>
      </c>
      <c r="AC251" s="234"/>
      <c r="AD251" s="446"/>
      <c r="AE251" s="410"/>
      <c r="AF251" s="243"/>
      <c r="AG251" s="242"/>
      <c r="AH251" s="465"/>
      <c r="AI251" s="410"/>
      <c r="AJ251" s="243"/>
      <c r="AK251" s="242"/>
      <c r="AL251" s="481"/>
      <c r="AM251" s="499"/>
      <c r="AN251" s="532"/>
      <c r="AO251" s="517"/>
      <c r="AQ251" s="316" t="str">
        <f t="shared" ref="AQ251:AQ314" si="213">IF(B251="X",IF(AN251="","Afectat sau NU?",IF(AN251="DA",IF(((AK251+AL251)-(AE251+AF251))*24&lt;-720,"Neinformat",((AK251+AL251)-(AE251+AF251))*24),"Nu a fost afectat producator/consumator")),"")</f>
        <v/>
      </c>
      <c r="AR251" s="44" t="str">
        <f t="shared" ref="AR251:AR314" si="214">IF(B251="X",IF(AN251="DA",IF(AQ251&lt;6,LEN(TRIM(V251))-LEN(SUBSTITUTE(V251,CHAR(44),""))+1,0),"-"),"")</f>
        <v/>
      </c>
      <c r="AS251" s="317" t="str">
        <f t="shared" ref="AS251:AS314" si="215">IF(B251="X",IF(AN251="DA",LEN(TRIM(V251))-LEN(SUBSTITUTE(V251,CHAR(44),""))+1,"-"),"")</f>
        <v/>
      </c>
      <c r="AT251" s="560" t="str">
        <f t="shared" ref="AT251:AT314" si="216">IF(B251="X",IF(AN251="","Afectat sau NU?",IF(AN251="DA",IF(((AI251+AJ251)-(AE251+AF251))*24&lt;-720,"Neinformat",((AI251+AJ251)-(AE251+AF251))*24),"Nu a fost afectat producator/consumator")),"")</f>
        <v/>
      </c>
      <c r="AU251" s="44" t="str">
        <f t="shared" ref="AU251:AU314" si="217">IF(B251="X",IF(AN251="DA",IF(AT251&lt;6,LEN(TRIM(U251))-LEN(SUBSTITUTE(U251,CHAR(44),""))+1,0),"-"),"")</f>
        <v/>
      </c>
      <c r="AV251" s="571" t="str">
        <f t="shared" ref="AV251:AV314" si="218">IF(B251="X",IF(AN251="DA",LEN(TRIM(U251))-LEN(SUBSTITUTE(U251,CHAR(44),""))+1,"-"),"")</f>
        <v/>
      </c>
      <c r="AW251" s="316" t="str">
        <f t="shared" ref="AW251:AW314" si="219">IF(B251="X",IF(AN251="","Afectat sau NU?",IF(AN251="DA",((AG251+AH251)-(AE251+AF251))*24,"Nu a fost afectat producator/consumator")),"")</f>
        <v/>
      </c>
      <c r="AX251" s="44" t="str">
        <f t="shared" ref="AX251:AX314" si="220">IF(B251="X",IF(AN251="DA",IF(AW251&gt;24,IF(AZ251="NU",0,LEN(TRIM(V251))-LEN(SUBSTITUTE(V251,CHAR(44),""))+1),0),"-"),"")</f>
        <v/>
      </c>
      <c r="AY251" s="317" t="str">
        <f t="shared" ref="AY251:AY314" si="221">IF(B251="X",IF(AN251="DA",IF(AW251&gt;24,LEN(TRIM(V251))-LEN(SUBSTITUTE(V251,CHAR(44),""))+1,0),"-"),"")</f>
        <v/>
      </c>
      <c r="BE251" s="400" t="str">
        <f t="shared" si="203"/>
        <v>Afectat sau NU?</v>
      </c>
      <c r="BF251" s="44" t="str">
        <f t="shared" si="205"/>
        <v>-</v>
      </c>
      <c r="BG251" s="317" t="str">
        <f t="shared" si="206"/>
        <v>-</v>
      </c>
      <c r="BH251" s="567" t="str">
        <f t="shared" si="204"/>
        <v>Afectat sau NU?</v>
      </c>
      <c r="BI251" s="44" t="str">
        <f t="shared" si="207"/>
        <v>-</v>
      </c>
      <c r="BJ251" s="571" t="str">
        <f t="shared" si="208"/>
        <v>-</v>
      </c>
      <c r="BK251" s="400" t="str">
        <f t="shared" si="209"/>
        <v>Afectat sau NU?</v>
      </c>
      <c r="BL251" s="44" t="str">
        <f t="shared" si="210"/>
        <v>-</v>
      </c>
      <c r="BM251" s="317" t="str">
        <f t="shared" si="211"/>
        <v>-</v>
      </c>
    </row>
    <row r="252" spans="1:65" ht="140.25" x14ac:dyDescent="0.25">
      <c r="A252" s="149">
        <f t="shared" si="212"/>
        <v>234</v>
      </c>
      <c r="B252" s="153" t="s">
        <v>93</v>
      </c>
      <c r="C252" s="153" t="s">
        <v>4</v>
      </c>
      <c r="D252" s="202" t="s">
        <v>681</v>
      </c>
      <c r="E252" s="153">
        <v>145355</v>
      </c>
      <c r="F252" s="153" t="s">
        <v>698</v>
      </c>
      <c r="G252" s="153" t="s">
        <v>128</v>
      </c>
      <c r="H252" s="128">
        <v>449316.58</v>
      </c>
      <c r="I252" s="128">
        <v>478333.83</v>
      </c>
      <c r="J252" s="153">
        <v>451910.84</v>
      </c>
      <c r="K252" s="153">
        <v>473447.86</v>
      </c>
      <c r="L252" s="159" t="s">
        <v>93</v>
      </c>
      <c r="M252" s="159" t="s">
        <v>93</v>
      </c>
      <c r="N252" s="44" t="s">
        <v>699</v>
      </c>
      <c r="O252" s="153" t="s">
        <v>698</v>
      </c>
      <c r="P252" s="159" t="s">
        <v>93</v>
      </c>
      <c r="Q252" s="159" t="s">
        <v>93</v>
      </c>
      <c r="R252" s="159" t="s">
        <v>93</v>
      </c>
      <c r="S252" s="159" t="s">
        <v>93</v>
      </c>
      <c r="T252" s="159" t="s">
        <v>85</v>
      </c>
      <c r="U252" s="159" t="s">
        <v>1150</v>
      </c>
      <c r="V252" s="153" t="s">
        <v>86</v>
      </c>
      <c r="W252" s="159" t="s">
        <v>440</v>
      </c>
      <c r="X252" s="212"/>
      <c r="Y252" s="213"/>
      <c r="Z252" s="212"/>
      <c r="AA252" s="213"/>
      <c r="AB252" s="153" t="s">
        <v>5</v>
      </c>
      <c r="AC252" s="234"/>
      <c r="AD252" s="446"/>
      <c r="AE252" s="410"/>
      <c r="AF252" s="243"/>
      <c r="AG252" s="242"/>
      <c r="AH252" s="465"/>
      <c r="AI252" s="410"/>
      <c r="AJ252" s="243"/>
      <c r="AK252" s="242"/>
      <c r="AL252" s="481"/>
      <c r="AM252" s="499"/>
      <c r="AN252" s="532"/>
      <c r="AO252" s="517"/>
      <c r="AQ252" s="425" t="str">
        <f t="shared" si="213"/>
        <v/>
      </c>
      <c r="AR252" s="18" t="str">
        <f t="shared" si="214"/>
        <v/>
      </c>
      <c r="AS252" s="20" t="str">
        <f t="shared" si="215"/>
        <v/>
      </c>
      <c r="AT252" s="558" t="str">
        <f t="shared" si="216"/>
        <v/>
      </c>
      <c r="AU252" s="18" t="str">
        <f t="shared" si="217"/>
        <v/>
      </c>
      <c r="AV252" s="19" t="str">
        <f t="shared" si="218"/>
        <v/>
      </c>
      <c r="AW252" s="425" t="str">
        <f t="shared" si="219"/>
        <v/>
      </c>
      <c r="AX252" s="18" t="str">
        <f t="shared" si="220"/>
        <v/>
      </c>
      <c r="AY252" s="20" t="str">
        <f t="shared" si="221"/>
        <v/>
      </c>
      <c r="BE252" s="400" t="str">
        <f t="shared" si="203"/>
        <v>Afectat sau NU?</v>
      </c>
      <c r="BF252" s="44" t="str">
        <f t="shared" si="205"/>
        <v>-</v>
      </c>
      <c r="BG252" s="317" t="str">
        <f t="shared" si="206"/>
        <v>-</v>
      </c>
      <c r="BH252" s="567" t="str">
        <f t="shared" si="204"/>
        <v>Afectat sau NU?</v>
      </c>
      <c r="BI252" s="44" t="str">
        <f t="shared" si="207"/>
        <v>-</v>
      </c>
      <c r="BJ252" s="571" t="str">
        <f t="shared" si="208"/>
        <v>-</v>
      </c>
      <c r="BK252" s="400" t="str">
        <f t="shared" si="209"/>
        <v>Afectat sau NU?</v>
      </c>
      <c r="BL252" s="44" t="str">
        <f t="shared" si="210"/>
        <v>-</v>
      </c>
      <c r="BM252" s="317" t="str">
        <f t="shared" si="211"/>
        <v>-</v>
      </c>
    </row>
    <row r="253" spans="1:65" ht="140.25" x14ac:dyDescent="0.25">
      <c r="A253" s="149">
        <f t="shared" si="212"/>
        <v>235</v>
      </c>
      <c r="B253" s="153" t="s">
        <v>93</v>
      </c>
      <c r="C253" s="153" t="s">
        <v>4</v>
      </c>
      <c r="D253" s="202" t="s">
        <v>681</v>
      </c>
      <c r="E253" s="153">
        <v>145934</v>
      </c>
      <c r="F253" s="153" t="s">
        <v>700</v>
      </c>
      <c r="G253" s="153" t="s">
        <v>128</v>
      </c>
      <c r="H253" s="128">
        <v>449316.58</v>
      </c>
      <c r="I253" s="128">
        <v>478333.83</v>
      </c>
      <c r="J253" s="153">
        <v>451910.84</v>
      </c>
      <c r="K253" s="153">
        <v>473447.86</v>
      </c>
      <c r="L253" s="159" t="s">
        <v>93</v>
      </c>
      <c r="M253" s="159" t="s">
        <v>93</v>
      </c>
      <c r="N253" s="44" t="s">
        <v>701</v>
      </c>
      <c r="O253" s="153" t="s">
        <v>700</v>
      </c>
      <c r="P253" s="159" t="s">
        <v>93</v>
      </c>
      <c r="Q253" s="159" t="s">
        <v>93</v>
      </c>
      <c r="R253" s="159" t="s">
        <v>93</v>
      </c>
      <c r="S253" s="159" t="s">
        <v>93</v>
      </c>
      <c r="T253" s="159" t="s">
        <v>85</v>
      </c>
      <c r="U253" s="159" t="s">
        <v>1150</v>
      </c>
      <c r="V253" s="153" t="s">
        <v>86</v>
      </c>
      <c r="W253" s="159" t="s">
        <v>440</v>
      </c>
      <c r="X253" s="212"/>
      <c r="Y253" s="213"/>
      <c r="Z253" s="212"/>
      <c r="AA253" s="213"/>
      <c r="AB253" s="153" t="s">
        <v>5</v>
      </c>
      <c r="AC253" s="234"/>
      <c r="AD253" s="446"/>
      <c r="AE253" s="410"/>
      <c r="AF253" s="243"/>
      <c r="AG253" s="242"/>
      <c r="AH253" s="465"/>
      <c r="AI253" s="410"/>
      <c r="AJ253" s="243"/>
      <c r="AK253" s="242"/>
      <c r="AL253" s="481"/>
      <c r="AM253" s="499"/>
      <c r="AN253" s="532"/>
      <c r="AO253" s="517"/>
      <c r="AQ253" s="316" t="str">
        <f t="shared" si="213"/>
        <v/>
      </c>
      <c r="AR253" s="44" t="str">
        <f t="shared" si="214"/>
        <v/>
      </c>
      <c r="AS253" s="317" t="str">
        <f t="shared" si="215"/>
        <v/>
      </c>
      <c r="AT253" s="560" t="str">
        <f t="shared" si="216"/>
        <v/>
      </c>
      <c r="AU253" s="44" t="str">
        <f t="shared" si="217"/>
        <v/>
      </c>
      <c r="AV253" s="571" t="str">
        <f t="shared" si="218"/>
        <v/>
      </c>
      <c r="AW253" s="316" t="str">
        <f t="shared" si="219"/>
        <v/>
      </c>
      <c r="AX253" s="44" t="str">
        <f t="shared" si="220"/>
        <v/>
      </c>
      <c r="AY253" s="317" t="str">
        <f t="shared" si="221"/>
        <v/>
      </c>
      <c r="BE253" s="400" t="str">
        <f t="shared" si="203"/>
        <v>Afectat sau NU?</v>
      </c>
      <c r="BF253" s="44" t="str">
        <f t="shared" si="205"/>
        <v>-</v>
      </c>
      <c r="BG253" s="317" t="str">
        <f t="shared" si="206"/>
        <v>-</v>
      </c>
      <c r="BH253" s="567" t="str">
        <f t="shared" si="204"/>
        <v>Afectat sau NU?</v>
      </c>
      <c r="BI253" s="44" t="str">
        <f t="shared" si="207"/>
        <v>-</v>
      </c>
      <c r="BJ253" s="571" t="str">
        <f t="shared" si="208"/>
        <v>-</v>
      </c>
      <c r="BK253" s="400" t="str">
        <f t="shared" si="209"/>
        <v>Afectat sau NU?</v>
      </c>
      <c r="BL253" s="44" t="str">
        <f t="shared" si="210"/>
        <v>-</v>
      </c>
      <c r="BM253" s="317" t="str">
        <f t="shared" si="211"/>
        <v>-</v>
      </c>
    </row>
    <row r="254" spans="1:65" ht="141" thickBot="1" x14ac:dyDescent="0.3">
      <c r="A254" s="144">
        <f t="shared" si="212"/>
        <v>236</v>
      </c>
      <c r="B254" s="145" t="s">
        <v>93</v>
      </c>
      <c r="C254" s="145" t="s">
        <v>4</v>
      </c>
      <c r="D254" s="203" t="s">
        <v>681</v>
      </c>
      <c r="E254" s="145">
        <v>145934</v>
      </c>
      <c r="F254" s="145" t="s">
        <v>702</v>
      </c>
      <c r="G254" s="145" t="s">
        <v>128</v>
      </c>
      <c r="H254" s="131">
        <v>449316.58</v>
      </c>
      <c r="I254" s="131">
        <v>478333.83</v>
      </c>
      <c r="J254" s="145">
        <v>451910.84</v>
      </c>
      <c r="K254" s="145">
        <v>473447.86</v>
      </c>
      <c r="L254" s="162" t="s">
        <v>93</v>
      </c>
      <c r="M254" s="162" t="s">
        <v>93</v>
      </c>
      <c r="N254" s="55" t="s">
        <v>703</v>
      </c>
      <c r="O254" s="145" t="s">
        <v>702</v>
      </c>
      <c r="P254" s="162" t="s">
        <v>93</v>
      </c>
      <c r="Q254" s="162" t="s">
        <v>93</v>
      </c>
      <c r="R254" s="162" t="s">
        <v>93</v>
      </c>
      <c r="S254" s="162" t="s">
        <v>93</v>
      </c>
      <c r="T254" s="162" t="s">
        <v>85</v>
      </c>
      <c r="U254" s="162" t="s">
        <v>1150</v>
      </c>
      <c r="V254" s="145" t="s">
        <v>86</v>
      </c>
      <c r="W254" s="162" t="s">
        <v>440</v>
      </c>
      <c r="X254" s="221"/>
      <c r="Y254" s="222"/>
      <c r="Z254" s="221"/>
      <c r="AA254" s="222"/>
      <c r="AB254" s="145" t="s">
        <v>5</v>
      </c>
      <c r="AC254" s="236"/>
      <c r="AD254" s="447"/>
      <c r="AE254" s="411"/>
      <c r="AF254" s="412"/>
      <c r="AG254" s="413"/>
      <c r="AH254" s="466"/>
      <c r="AI254" s="411"/>
      <c r="AJ254" s="412"/>
      <c r="AK254" s="413"/>
      <c r="AL254" s="482"/>
      <c r="AM254" s="500"/>
      <c r="AN254" s="533"/>
      <c r="AO254" s="518"/>
      <c r="AQ254" s="425" t="str">
        <f t="shared" si="213"/>
        <v/>
      </c>
      <c r="AR254" s="18" t="str">
        <f t="shared" si="214"/>
        <v/>
      </c>
      <c r="AS254" s="20" t="str">
        <f t="shared" si="215"/>
        <v/>
      </c>
      <c r="AT254" s="558" t="str">
        <f t="shared" si="216"/>
        <v/>
      </c>
      <c r="AU254" s="18" t="str">
        <f t="shared" si="217"/>
        <v/>
      </c>
      <c r="AV254" s="19" t="str">
        <f t="shared" si="218"/>
        <v/>
      </c>
      <c r="AW254" s="425" t="str">
        <f t="shared" si="219"/>
        <v/>
      </c>
      <c r="AX254" s="18" t="str">
        <f t="shared" si="220"/>
        <v/>
      </c>
      <c r="AY254" s="20" t="str">
        <f t="shared" si="221"/>
        <v/>
      </c>
      <c r="BE254" s="428" t="str">
        <f t="shared" si="203"/>
        <v>Afectat sau NU?</v>
      </c>
      <c r="BF254" s="55" t="str">
        <f t="shared" si="205"/>
        <v>-</v>
      </c>
      <c r="BG254" s="424" t="str">
        <f t="shared" si="206"/>
        <v>-</v>
      </c>
      <c r="BH254" s="562" t="str">
        <f t="shared" si="204"/>
        <v>Afectat sau NU?</v>
      </c>
      <c r="BI254" s="55" t="str">
        <f t="shared" si="207"/>
        <v>-</v>
      </c>
      <c r="BJ254" s="572" t="str">
        <f t="shared" si="208"/>
        <v>-</v>
      </c>
      <c r="BK254" s="428" t="str">
        <f t="shared" si="209"/>
        <v>Afectat sau NU?</v>
      </c>
      <c r="BL254" s="55" t="str">
        <f t="shared" si="210"/>
        <v>-</v>
      </c>
      <c r="BM254" s="424" t="str">
        <f t="shared" si="211"/>
        <v>-</v>
      </c>
    </row>
    <row r="255" spans="1:65" ht="76.5" x14ac:dyDescent="0.25">
      <c r="A255" s="139">
        <f t="shared" si="212"/>
        <v>237</v>
      </c>
      <c r="B255" s="140" t="s">
        <v>93</v>
      </c>
      <c r="C255" s="140" t="s">
        <v>4</v>
      </c>
      <c r="D255" s="201" t="s">
        <v>704</v>
      </c>
      <c r="E255" s="140">
        <v>137540</v>
      </c>
      <c r="F255" s="140" t="s">
        <v>705</v>
      </c>
      <c r="G255" s="140" t="s">
        <v>138</v>
      </c>
      <c r="H255" s="143">
        <v>355830.23</v>
      </c>
      <c r="I255" s="143">
        <v>696040.63</v>
      </c>
      <c r="J255" s="140">
        <v>355830.23</v>
      </c>
      <c r="K255" s="140">
        <v>696040.63</v>
      </c>
      <c r="L255" s="155" t="s">
        <v>93</v>
      </c>
      <c r="M255" s="155" t="s">
        <v>93</v>
      </c>
      <c r="N255" s="140" t="s">
        <v>706</v>
      </c>
      <c r="O255" s="140" t="s">
        <v>707</v>
      </c>
      <c r="P255" s="155" t="s">
        <v>93</v>
      </c>
      <c r="Q255" s="155" t="s">
        <v>93</v>
      </c>
      <c r="R255" s="155" t="s">
        <v>93</v>
      </c>
      <c r="S255" s="155" t="s">
        <v>93</v>
      </c>
      <c r="T255" s="155" t="s">
        <v>85</v>
      </c>
      <c r="U255" s="155" t="s">
        <v>1151</v>
      </c>
      <c r="V255" s="140" t="s">
        <v>247</v>
      </c>
      <c r="W255" s="155" t="s">
        <v>573</v>
      </c>
      <c r="X255" s="214"/>
      <c r="Y255" s="215"/>
      <c r="Z255" s="214"/>
      <c r="AA255" s="215"/>
      <c r="AB255" s="140" t="s">
        <v>111</v>
      </c>
      <c r="AC255" s="233"/>
      <c r="AD255" s="4"/>
      <c r="AE255" s="407"/>
      <c r="AF255" s="408"/>
      <c r="AG255" s="409"/>
      <c r="AH255" s="464"/>
      <c r="AI255" s="407"/>
      <c r="AJ255" s="408"/>
      <c r="AK255" s="409"/>
      <c r="AL255" s="480"/>
      <c r="AM255" s="498"/>
      <c r="AN255" s="531"/>
      <c r="AO255" s="519"/>
      <c r="AQ255" s="91" t="str">
        <f t="shared" si="213"/>
        <v/>
      </c>
      <c r="AR255" s="47" t="str">
        <f t="shared" si="214"/>
        <v/>
      </c>
      <c r="AS255" s="315" t="str">
        <f t="shared" si="215"/>
        <v/>
      </c>
      <c r="AT255" s="559" t="str">
        <f t="shared" si="216"/>
        <v/>
      </c>
      <c r="AU255" s="47" t="str">
        <f t="shared" si="217"/>
        <v/>
      </c>
      <c r="AV255" s="570" t="str">
        <f t="shared" si="218"/>
        <v/>
      </c>
      <c r="AW255" s="91" t="str">
        <f t="shared" si="219"/>
        <v/>
      </c>
      <c r="AX255" s="47" t="str">
        <f t="shared" si="220"/>
        <v/>
      </c>
      <c r="AY255" s="315" t="str">
        <f t="shared" si="221"/>
        <v/>
      </c>
      <c r="BE255" s="345" t="str">
        <f t="shared" si="203"/>
        <v>Afectat sau NU?</v>
      </c>
      <c r="BF255" s="47" t="str">
        <f t="shared" si="205"/>
        <v>-</v>
      </c>
      <c r="BG255" s="315" t="str">
        <f t="shared" si="206"/>
        <v>-</v>
      </c>
      <c r="BH255" s="566" t="str">
        <f t="shared" si="204"/>
        <v>Afectat sau NU?</v>
      </c>
      <c r="BI255" s="47" t="str">
        <f t="shared" si="207"/>
        <v>-</v>
      </c>
      <c r="BJ255" s="570" t="str">
        <f t="shared" si="208"/>
        <v>-</v>
      </c>
      <c r="BK255" s="345" t="str">
        <f t="shared" si="209"/>
        <v>Afectat sau NU?</v>
      </c>
      <c r="BL255" s="47" t="str">
        <f t="shared" si="210"/>
        <v>-</v>
      </c>
      <c r="BM255" s="315" t="str">
        <f t="shared" si="211"/>
        <v>-</v>
      </c>
    </row>
    <row r="256" spans="1:65" ht="26.25" thickBot="1" x14ac:dyDescent="0.3">
      <c r="A256" s="165">
        <f t="shared" si="212"/>
        <v>238</v>
      </c>
      <c r="B256" s="113" t="s">
        <v>93</v>
      </c>
      <c r="C256" s="113" t="s">
        <v>4</v>
      </c>
      <c r="D256" s="204" t="s">
        <v>704</v>
      </c>
      <c r="E256" s="113">
        <v>138084</v>
      </c>
      <c r="F256" s="113" t="s">
        <v>173</v>
      </c>
      <c r="G256" s="113" t="s">
        <v>138</v>
      </c>
      <c r="H256" s="112">
        <v>359455.97435199999</v>
      </c>
      <c r="I256" s="112">
        <v>698833.38690200006</v>
      </c>
      <c r="J256" s="112">
        <v>359455.97435199999</v>
      </c>
      <c r="K256" s="112">
        <v>698833.38690200006</v>
      </c>
      <c r="L256" s="166" t="s">
        <v>93</v>
      </c>
      <c r="M256" s="166" t="s">
        <v>93</v>
      </c>
      <c r="N256" s="113" t="s">
        <v>172</v>
      </c>
      <c r="O256" s="113" t="s">
        <v>175</v>
      </c>
      <c r="P256" s="166" t="s">
        <v>93</v>
      </c>
      <c r="Q256" s="166" t="s">
        <v>93</v>
      </c>
      <c r="R256" s="166" t="s">
        <v>93</v>
      </c>
      <c r="S256" s="166" t="s">
        <v>93</v>
      </c>
      <c r="T256" s="166" t="s">
        <v>174</v>
      </c>
      <c r="U256" s="166" t="s">
        <v>232</v>
      </c>
      <c r="V256" s="113" t="s">
        <v>1146</v>
      </c>
      <c r="W256" s="166" t="s">
        <v>573</v>
      </c>
      <c r="X256" s="216"/>
      <c r="Y256" s="217"/>
      <c r="Z256" s="216"/>
      <c r="AA256" s="217"/>
      <c r="AB256" s="113" t="s">
        <v>111</v>
      </c>
      <c r="AC256" s="235"/>
      <c r="AD256" s="450"/>
      <c r="AE256" s="411"/>
      <c r="AF256" s="412"/>
      <c r="AG256" s="413"/>
      <c r="AH256" s="466"/>
      <c r="AI256" s="411"/>
      <c r="AJ256" s="412"/>
      <c r="AK256" s="413"/>
      <c r="AL256" s="482"/>
      <c r="AM256" s="500"/>
      <c r="AN256" s="533"/>
      <c r="AO256" s="518"/>
      <c r="AQ256" s="425" t="str">
        <f t="shared" si="213"/>
        <v/>
      </c>
      <c r="AR256" s="18" t="str">
        <f t="shared" si="214"/>
        <v/>
      </c>
      <c r="AS256" s="20" t="str">
        <f t="shared" si="215"/>
        <v/>
      </c>
      <c r="AT256" s="558" t="str">
        <f t="shared" si="216"/>
        <v/>
      </c>
      <c r="AU256" s="18" t="str">
        <f t="shared" si="217"/>
        <v/>
      </c>
      <c r="AV256" s="19" t="str">
        <f t="shared" si="218"/>
        <v/>
      </c>
      <c r="AW256" s="425" t="str">
        <f t="shared" si="219"/>
        <v/>
      </c>
      <c r="AX256" s="18" t="str">
        <f t="shared" si="220"/>
        <v/>
      </c>
      <c r="AY256" s="20" t="str">
        <f t="shared" si="221"/>
        <v/>
      </c>
      <c r="BE256" s="426" t="str">
        <f t="shared" si="203"/>
        <v>Afectat sau NU?</v>
      </c>
      <c r="BF256" s="56" t="str">
        <f t="shared" si="205"/>
        <v>-</v>
      </c>
      <c r="BG256" s="319" t="str">
        <f t="shared" si="206"/>
        <v>-</v>
      </c>
      <c r="BH256" s="579" t="str">
        <f t="shared" si="204"/>
        <v>Afectat sau NU?</v>
      </c>
      <c r="BI256" s="56" t="str">
        <f t="shared" si="207"/>
        <v>-</v>
      </c>
      <c r="BJ256" s="573" t="str">
        <f t="shared" si="208"/>
        <v>-</v>
      </c>
      <c r="BK256" s="426" t="str">
        <f t="shared" si="209"/>
        <v>Afectat sau NU?</v>
      </c>
      <c r="BL256" s="56" t="str">
        <f t="shared" si="210"/>
        <v>-</v>
      </c>
      <c r="BM256" s="319" t="str">
        <f t="shared" si="211"/>
        <v>-</v>
      </c>
    </row>
    <row r="257" spans="1:65" ht="102.75" thickBot="1" x14ac:dyDescent="0.3">
      <c r="A257" s="193">
        <f t="shared" si="212"/>
        <v>239</v>
      </c>
      <c r="B257" s="115" t="s">
        <v>93</v>
      </c>
      <c r="C257" s="115" t="s">
        <v>4</v>
      </c>
      <c r="D257" s="241" t="s">
        <v>708</v>
      </c>
      <c r="E257" s="182">
        <v>101742</v>
      </c>
      <c r="F257" s="182" t="s">
        <v>709</v>
      </c>
      <c r="G257" s="182" t="s">
        <v>710</v>
      </c>
      <c r="H257" s="197">
        <v>589779.55000000005</v>
      </c>
      <c r="I257" s="197">
        <v>323979.3</v>
      </c>
      <c r="J257" s="197">
        <v>600995.25</v>
      </c>
      <c r="K257" s="197">
        <v>320576.43</v>
      </c>
      <c r="L257" s="182" t="s">
        <v>93</v>
      </c>
      <c r="M257" s="182" t="s">
        <v>93</v>
      </c>
      <c r="N257" s="182" t="s">
        <v>711</v>
      </c>
      <c r="O257" s="182" t="s">
        <v>712</v>
      </c>
      <c r="P257" s="182" t="s">
        <v>93</v>
      </c>
      <c r="Q257" s="182" t="s">
        <v>93</v>
      </c>
      <c r="R257" s="182" t="s">
        <v>93</v>
      </c>
      <c r="S257" s="182" t="s">
        <v>93</v>
      </c>
      <c r="T257" s="182" t="s">
        <v>85</v>
      </c>
      <c r="U257" s="182" t="s">
        <v>1158</v>
      </c>
      <c r="V257" s="182" t="s">
        <v>360</v>
      </c>
      <c r="W257" s="182" t="s">
        <v>440</v>
      </c>
      <c r="X257" s="226"/>
      <c r="Y257" s="227"/>
      <c r="Z257" s="226"/>
      <c r="AA257" s="227"/>
      <c r="AB257" s="115" t="s">
        <v>153</v>
      </c>
      <c r="AC257" s="232"/>
      <c r="AD257" s="3"/>
      <c r="AE257" s="392"/>
      <c r="AF257" s="273"/>
      <c r="AG257" s="272"/>
      <c r="AH257" s="467"/>
      <c r="AI257" s="392"/>
      <c r="AJ257" s="273"/>
      <c r="AK257" s="272"/>
      <c r="AL257" s="483"/>
      <c r="AM257" s="501"/>
      <c r="AN257" s="534"/>
      <c r="AO257" s="420"/>
      <c r="AQ257" s="95" t="str">
        <f t="shared" si="213"/>
        <v/>
      </c>
      <c r="AR257" s="9" t="str">
        <f t="shared" si="214"/>
        <v/>
      </c>
      <c r="AS257" s="33" t="str">
        <f t="shared" si="215"/>
        <v/>
      </c>
      <c r="AT257" s="556" t="str">
        <f t="shared" si="216"/>
        <v/>
      </c>
      <c r="AU257" s="9" t="str">
        <f t="shared" si="217"/>
        <v/>
      </c>
      <c r="AV257" s="569" t="str">
        <f t="shared" si="218"/>
        <v/>
      </c>
      <c r="AW257" s="95" t="str">
        <f t="shared" si="219"/>
        <v/>
      </c>
      <c r="AX257" s="9" t="str">
        <f t="shared" si="220"/>
        <v/>
      </c>
      <c r="AY257" s="33" t="str">
        <f t="shared" si="221"/>
        <v/>
      </c>
      <c r="BE257" s="394" t="str">
        <f t="shared" si="203"/>
        <v>Afectat sau NU?</v>
      </c>
      <c r="BF257" s="111" t="str">
        <f t="shared" si="205"/>
        <v>-</v>
      </c>
      <c r="BG257" s="393" t="str">
        <f t="shared" si="206"/>
        <v>-</v>
      </c>
      <c r="BH257" s="563" t="str">
        <f t="shared" si="204"/>
        <v>Afectat sau NU?</v>
      </c>
      <c r="BI257" s="111" t="str">
        <f t="shared" si="207"/>
        <v>-</v>
      </c>
      <c r="BJ257" s="398" t="str">
        <f t="shared" si="208"/>
        <v>-</v>
      </c>
      <c r="BK257" s="394" t="str">
        <f t="shared" si="209"/>
        <v>Afectat sau NU?</v>
      </c>
      <c r="BL257" s="111" t="str">
        <f t="shared" si="210"/>
        <v>-</v>
      </c>
      <c r="BM257" s="393" t="str">
        <f t="shared" si="211"/>
        <v>-</v>
      </c>
    </row>
    <row r="258" spans="1:65" ht="153.75" thickBot="1" x14ac:dyDescent="0.3">
      <c r="A258" s="138">
        <f t="shared" si="212"/>
        <v>240</v>
      </c>
      <c r="B258" s="104" t="s">
        <v>93</v>
      </c>
      <c r="C258" s="104" t="s">
        <v>4</v>
      </c>
      <c r="D258" s="105" t="s">
        <v>713</v>
      </c>
      <c r="E258" s="653">
        <v>42682</v>
      </c>
      <c r="F258" s="653" t="s">
        <v>183</v>
      </c>
      <c r="G258" s="653" t="s">
        <v>183</v>
      </c>
      <c r="H258" s="654">
        <v>722659.63</v>
      </c>
      <c r="I258" s="654">
        <v>428684.71</v>
      </c>
      <c r="J258" s="654">
        <v>730172.74</v>
      </c>
      <c r="K258" s="654">
        <v>425143.96</v>
      </c>
      <c r="L258" s="653" t="s">
        <v>93</v>
      </c>
      <c r="M258" s="653" t="s">
        <v>93</v>
      </c>
      <c r="N258" s="653" t="s">
        <v>714</v>
      </c>
      <c r="O258" s="653" t="s">
        <v>183</v>
      </c>
      <c r="P258" s="653" t="s">
        <v>93</v>
      </c>
      <c r="Q258" s="653" t="s">
        <v>93</v>
      </c>
      <c r="R258" s="653" t="s">
        <v>93</v>
      </c>
      <c r="S258" s="653" t="s">
        <v>93</v>
      </c>
      <c r="T258" s="653" t="s">
        <v>85</v>
      </c>
      <c r="U258" s="653" t="s">
        <v>959</v>
      </c>
      <c r="V258" s="653" t="s">
        <v>106</v>
      </c>
      <c r="W258" s="653" t="s">
        <v>1210</v>
      </c>
      <c r="X258" s="655">
        <v>43656</v>
      </c>
      <c r="Y258" s="656">
        <v>0.3125</v>
      </c>
      <c r="Z258" s="655">
        <v>43659</v>
      </c>
      <c r="AA258" s="656">
        <v>0.3125</v>
      </c>
      <c r="AB258" s="653" t="s">
        <v>183</v>
      </c>
      <c r="AC258" s="434" t="s">
        <v>1083</v>
      </c>
      <c r="AD258" s="667" t="s">
        <v>948</v>
      </c>
      <c r="AE258" s="395"/>
      <c r="AF258" s="396"/>
      <c r="AG258" s="397"/>
      <c r="AH258" s="471"/>
      <c r="AI258" s="395"/>
      <c r="AJ258" s="396"/>
      <c r="AK258" s="397"/>
      <c r="AL258" s="487"/>
      <c r="AM258" s="504" t="s">
        <v>1211</v>
      </c>
      <c r="AN258" s="536" t="s">
        <v>158</v>
      </c>
      <c r="AO258" s="420"/>
      <c r="AQ258" s="95" t="str">
        <f t="shared" si="213"/>
        <v/>
      </c>
      <c r="AR258" s="9" t="str">
        <f t="shared" si="214"/>
        <v/>
      </c>
      <c r="AS258" s="33" t="str">
        <f t="shared" si="215"/>
        <v/>
      </c>
      <c r="AT258" s="556" t="str">
        <f t="shared" si="216"/>
        <v/>
      </c>
      <c r="AU258" s="9" t="str">
        <f t="shared" si="217"/>
        <v/>
      </c>
      <c r="AV258" s="569" t="str">
        <f t="shared" si="218"/>
        <v/>
      </c>
      <c r="AW258" s="95" t="str">
        <f t="shared" si="219"/>
        <v/>
      </c>
      <c r="AX258" s="9" t="str">
        <f t="shared" si="220"/>
        <v/>
      </c>
      <c r="AY258" s="33" t="str">
        <f t="shared" si="221"/>
        <v/>
      </c>
      <c r="BE258" s="394" t="str">
        <f t="shared" si="203"/>
        <v>Nu a fost afectat producator/consumator</v>
      </c>
      <c r="BF258" s="111" t="str">
        <f t="shared" si="205"/>
        <v>-</v>
      </c>
      <c r="BG258" s="393" t="str">
        <f t="shared" si="206"/>
        <v>-</v>
      </c>
      <c r="BH258" s="563" t="str">
        <f t="shared" si="204"/>
        <v>Nu a fost afectat producator/consumator</v>
      </c>
      <c r="BI258" s="111" t="str">
        <f t="shared" si="207"/>
        <v>-</v>
      </c>
      <c r="BJ258" s="398" t="str">
        <f t="shared" si="208"/>
        <v>-</v>
      </c>
      <c r="BK258" s="394" t="str">
        <f t="shared" si="209"/>
        <v>Nu a fost afectat producator/consumator</v>
      </c>
      <c r="BL258" s="111" t="str">
        <f t="shared" si="210"/>
        <v>-</v>
      </c>
      <c r="BM258" s="393" t="str">
        <f t="shared" si="211"/>
        <v>-</v>
      </c>
    </row>
    <row r="259" spans="1:65" ht="153.75" thickBot="1" x14ac:dyDescent="0.3">
      <c r="A259" s="138">
        <f t="shared" si="212"/>
        <v>241</v>
      </c>
      <c r="B259" s="104" t="s">
        <v>93</v>
      </c>
      <c r="C259" s="104" t="s">
        <v>4</v>
      </c>
      <c r="D259" s="105" t="s">
        <v>713</v>
      </c>
      <c r="E259" s="653">
        <v>42682</v>
      </c>
      <c r="F259" s="653" t="s">
        <v>183</v>
      </c>
      <c r="G259" s="653" t="s">
        <v>183</v>
      </c>
      <c r="H259" s="654">
        <v>722659.63</v>
      </c>
      <c r="I259" s="654">
        <v>428684.71</v>
      </c>
      <c r="J259" s="654">
        <v>730172.74</v>
      </c>
      <c r="K259" s="654">
        <v>425143.96</v>
      </c>
      <c r="L259" s="653" t="s">
        <v>93</v>
      </c>
      <c r="M259" s="653" t="s">
        <v>93</v>
      </c>
      <c r="N259" s="653" t="s">
        <v>715</v>
      </c>
      <c r="O259" s="653" t="s">
        <v>716</v>
      </c>
      <c r="P259" s="653" t="s">
        <v>93</v>
      </c>
      <c r="Q259" s="653" t="s">
        <v>93</v>
      </c>
      <c r="R259" s="653" t="s">
        <v>93</v>
      </c>
      <c r="S259" s="653" t="s">
        <v>93</v>
      </c>
      <c r="T259" s="653" t="s">
        <v>85</v>
      </c>
      <c r="U259" s="653" t="s">
        <v>959</v>
      </c>
      <c r="V259" s="653" t="s">
        <v>106</v>
      </c>
      <c r="W259" s="653" t="s">
        <v>1210</v>
      </c>
      <c r="X259" s="655">
        <v>43656</v>
      </c>
      <c r="Y259" s="656">
        <v>0.3125</v>
      </c>
      <c r="Z259" s="655">
        <v>43659</v>
      </c>
      <c r="AA259" s="656">
        <v>0.3125</v>
      </c>
      <c r="AB259" s="653" t="s">
        <v>183</v>
      </c>
      <c r="AC259" s="434" t="s">
        <v>1083</v>
      </c>
      <c r="AD259" s="667" t="s">
        <v>948</v>
      </c>
      <c r="AE259" s="395"/>
      <c r="AF259" s="396"/>
      <c r="AG259" s="397"/>
      <c r="AH259" s="471"/>
      <c r="AI259" s="395"/>
      <c r="AJ259" s="396"/>
      <c r="AK259" s="397"/>
      <c r="AL259" s="487"/>
      <c r="AM259" s="504" t="s">
        <v>1211</v>
      </c>
      <c r="AN259" s="536" t="s">
        <v>158</v>
      </c>
      <c r="AO259" s="420"/>
      <c r="AQ259" s="95" t="str">
        <f t="shared" si="213"/>
        <v/>
      </c>
      <c r="AR259" s="9" t="str">
        <f t="shared" si="214"/>
        <v/>
      </c>
      <c r="AS259" s="33" t="str">
        <f t="shared" si="215"/>
        <v/>
      </c>
      <c r="AT259" s="556" t="str">
        <f t="shared" si="216"/>
        <v/>
      </c>
      <c r="AU259" s="9" t="str">
        <f t="shared" si="217"/>
        <v/>
      </c>
      <c r="AV259" s="569" t="str">
        <f t="shared" si="218"/>
        <v/>
      </c>
      <c r="AW259" s="95" t="str">
        <f t="shared" si="219"/>
        <v/>
      </c>
      <c r="AX259" s="9" t="str">
        <f t="shared" si="220"/>
        <v/>
      </c>
      <c r="AY259" s="33" t="str">
        <f t="shared" si="221"/>
        <v/>
      </c>
      <c r="BE259" s="394" t="str">
        <f t="shared" si="203"/>
        <v>Nu a fost afectat producator/consumator</v>
      </c>
      <c r="BF259" s="111" t="str">
        <f t="shared" si="205"/>
        <v>-</v>
      </c>
      <c r="BG259" s="393" t="str">
        <f t="shared" si="206"/>
        <v>-</v>
      </c>
      <c r="BH259" s="563" t="str">
        <f t="shared" si="204"/>
        <v>Nu a fost afectat producator/consumator</v>
      </c>
      <c r="BI259" s="111" t="str">
        <f t="shared" si="207"/>
        <v>-</v>
      </c>
      <c r="BJ259" s="398" t="str">
        <f t="shared" si="208"/>
        <v>-</v>
      </c>
      <c r="BK259" s="394" t="str">
        <f t="shared" si="209"/>
        <v>Nu a fost afectat producator/consumator</v>
      </c>
      <c r="BL259" s="111" t="str">
        <f t="shared" si="210"/>
        <v>-</v>
      </c>
      <c r="BM259" s="393" t="str">
        <f t="shared" si="211"/>
        <v>-</v>
      </c>
    </row>
    <row r="260" spans="1:65" ht="153.75" thickBot="1" x14ac:dyDescent="0.3">
      <c r="A260" s="138">
        <f t="shared" si="212"/>
        <v>242</v>
      </c>
      <c r="B260" s="104" t="s">
        <v>93</v>
      </c>
      <c r="C260" s="104" t="s">
        <v>4</v>
      </c>
      <c r="D260" s="105" t="s">
        <v>713</v>
      </c>
      <c r="E260" s="653">
        <v>43992</v>
      </c>
      <c r="F260" s="653" t="s">
        <v>717</v>
      </c>
      <c r="G260" s="653" t="s">
        <v>183</v>
      </c>
      <c r="H260" s="654">
        <v>722659.63</v>
      </c>
      <c r="I260" s="654">
        <v>428684.71</v>
      </c>
      <c r="J260" s="654">
        <v>730172.74</v>
      </c>
      <c r="K260" s="654">
        <v>425143.96</v>
      </c>
      <c r="L260" s="653" t="s">
        <v>93</v>
      </c>
      <c r="M260" s="653" t="s">
        <v>93</v>
      </c>
      <c r="N260" s="653" t="s">
        <v>718</v>
      </c>
      <c r="O260" s="653" t="s">
        <v>717</v>
      </c>
      <c r="P260" s="653" t="s">
        <v>93</v>
      </c>
      <c r="Q260" s="653" t="s">
        <v>93</v>
      </c>
      <c r="R260" s="653" t="s">
        <v>93</v>
      </c>
      <c r="S260" s="653" t="s">
        <v>93</v>
      </c>
      <c r="T260" s="653" t="s">
        <v>85</v>
      </c>
      <c r="U260" s="653" t="s">
        <v>959</v>
      </c>
      <c r="V260" s="653" t="s">
        <v>106</v>
      </c>
      <c r="W260" s="653" t="s">
        <v>1210</v>
      </c>
      <c r="X260" s="655">
        <v>43656</v>
      </c>
      <c r="Y260" s="656">
        <v>0.3125</v>
      </c>
      <c r="Z260" s="655">
        <v>43659</v>
      </c>
      <c r="AA260" s="656">
        <v>0.3125</v>
      </c>
      <c r="AB260" s="653" t="s">
        <v>183</v>
      </c>
      <c r="AC260" s="434" t="s">
        <v>1083</v>
      </c>
      <c r="AD260" s="667" t="s">
        <v>948</v>
      </c>
      <c r="AE260" s="395"/>
      <c r="AF260" s="396"/>
      <c r="AG260" s="397"/>
      <c r="AH260" s="471"/>
      <c r="AI260" s="395"/>
      <c r="AJ260" s="396"/>
      <c r="AK260" s="397"/>
      <c r="AL260" s="487"/>
      <c r="AM260" s="504" t="s">
        <v>1211</v>
      </c>
      <c r="AN260" s="536" t="s">
        <v>158</v>
      </c>
      <c r="AO260" s="420"/>
      <c r="AQ260" s="95" t="str">
        <f t="shared" si="213"/>
        <v/>
      </c>
      <c r="AR260" s="9" t="str">
        <f t="shared" si="214"/>
        <v/>
      </c>
      <c r="AS260" s="33" t="str">
        <f t="shared" si="215"/>
        <v/>
      </c>
      <c r="AT260" s="556" t="str">
        <f t="shared" si="216"/>
        <v/>
      </c>
      <c r="AU260" s="9" t="str">
        <f t="shared" si="217"/>
        <v/>
      </c>
      <c r="AV260" s="569" t="str">
        <f t="shared" si="218"/>
        <v/>
      </c>
      <c r="AW260" s="95" t="str">
        <f t="shared" si="219"/>
        <v/>
      </c>
      <c r="AX260" s="9" t="str">
        <f t="shared" si="220"/>
        <v/>
      </c>
      <c r="AY260" s="33" t="str">
        <f t="shared" si="221"/>
        <v/>
      </c>
      <c r="BE260" s="394" t="str">
        <f t="shared" si="203"/>
        <v>Nu a fost afectat producator/consumator</v>
      </c>
      <c r="BF260" s="111" t="str">
        <f t="shared" si="205"/>
        <v>-</v>
      </c>
      <c r="BG260" s="393" t="str">
        <f t="shared" si="206"/>
        <v>-</v>
      </c>
      <c r="BH260" s="563" t="str">
        <f t="shared" si="204"/>
        <v>Nu a fost afectat producator/consumator</v>
      </c>
      <c r="BI260" s="111" t="str">
        <f t="shared" si="207"/>
        <v>-</v>
      </c>
      <c r="BJ260" s="398" t="str">
        <f t="shared" si="208"/>
        <v>-</v>
      </c>
      <c r="BK260" s="394" t="str">
        <f t="shared" si="209"/>
        <v>Nu a fost afectat producator/consumator</v>
      </c>
      <c r="BL260" s="111" t="str">
        <f t="shared" si="210"/>
        <v>-</v>
      </c>
      <c r="BM260" s="393" t="str">
        <f t="shared" si="211"/>
        <v>-</v>
      </c>
    </row>
    <row r="261" spans="1:65" ht="140.25" x14ac:dyDescent="0.25">
      <c r="A261" s="139">
        <f t="shared" si="212"/>
        <v>243</v>
      </c>
      <c r="B261" s="155" t="s">
        <v>93</v>
      </c>
      <c r="C261" s="155" t="s">
        <v>4</v>
      </c>
      <c r="D261" s="156" t="s">
        <v>719</v>
      </c>
      <c r="E261" s="155">
        <v>70094</v>
      </c>
      <c r="F261" s="155" t="s">
        <v>720</v>
      </c>
      <c r="G261" s="155" t="s">
        <v>328</v>
      </c>
      <c r="H261" s="157">
        <v>399121.4</v>
      </c>
      <c r="I261" s="157">
        <v>320728.24</v>
      </c>
      <c r="J261" s="155">
        <v>399121.4</v>
      </c>
      <c r="K261" s="155">
        <v>320728.24</v>
      </c>
      <c r="L261" s="155" t="s">
        <v>93</v>
      </c>
      <c r="M261" s="155" t="s">
        <v>93</v>
      </c>
      <c r="N261" s="155" t="s">
        <v>721</v>
      </c>
      <c r="O261" s="155" t="s">
        <v>722</v>
      </c>
      <c r="P261" s="155" t="s">
        <v>93</v>
      </c>
      <c r="Q261" s="155" t="s">
        <v>93</v>
      </c>
      <c r="R261" s="155" t="s">
        <v>93</v>
      </c>
      <c r="S261" s="155" t="s">
        <v>93</v>
      </c>
      <c r="T261" s="155" t="s">
        <v>85</v>
      </c>
      <c r="U261" s="155" t="s">
        <v>893</v>
      </c>
      <c r="V261" s="155" t="s">
        <v>106</v>
      </c>
      <c r="W261" s="155" t="s">
        <v>573</v>
      </c>
      <c r="X261" s="214"/>
      <c r="Y261" s="215"/>
      <c r="Z261" s="214"/>
      <c r="AA261" s="215"/>
      <c r="AB261" s="155" t="s">
        <v>107</v>
      </c>
      <c r="AC261" s="233"/>
      <c r="AD261" s="448"/>
      <c r="AE261" s="407"/>
      <c r="AF261" s="408"/>
      <c r="AG261" s="409"/>
      <c r="AH261" s="464"/>
      <c r="AI261" s="407"/>
      <c r="AJ261" s="408"/>
      <c r="AK261" s="409"/>
      <c r="AL261" s="480"/>
      <c r="AM261" s="498"/>
      <c r="AN261" s="531"/>
      <c r="AO261" s="519"/>
      <c r="AQ261" s="91" t="str">
        <f t="shared" si="213"/>
        <v/>
      </c>
      <c r="AR261" s="47" t="str">
        <f t="shared" si="214"/>
        <v/>
      </c>
      <c r="AS261" s="315" t="str">
        <f t="shared" si="215"/>
        <v/>
      </c>
      <c r="AT261" s="559" t="str">
        <f t="shared" si="216"/>
        <v/>
      </c>
      <c r="AU261" s="47" t="str">
        <f t="shared" si="217"/>
        <v/>
      </c>
      <c r="AV261" s="570" t="str">
        <f t="shared" si="218"/>
        <v/>
      </c>
      <c r="AW261" s="91" t="str">
        <f t="shared" si="219"/>
        <v/>
      </c>
      <c r="AX261" s="47" t="str">
        <f t="shared" si="220"/>
        <v/>
      </c>
      <c r="AY261" s="315" t="str">
        <f t="shared" si="221"/>
        <v/>
      </c>
      <c r="BE261" s="345" t="str">
        <f t="shared" si="203"/>
        <v>Afectat sau NU?</v>
      </c>
      <c r="BF261" s="47" t="str">
        <f t="shared" si="205"/>
        <v>-</v>
      </c>
      <c r="BG261" s="315" t="str">
        <f t="shared" si="206"/>
        <v>-</v>
      </c>
      <c r="BH261" s="566" t="str">
        <f t="shared" si="204"/>
        <v>Afectat sau NU?</v>
      </c>
      <c r="BI261" s="47" t="str">
        <f t="shared" si="207"/>
        <v>-</v>
      </c>
      <c r="BJ261" s="570" t="str">
        <f t="shared" si="208"/>
        <v>-</v>
      </c>
      <c r="BK261" s="345" t="str">
        <f t="shared" si="209"/>
        <v>Afectat sau NU?</v>
      </c>
      <c r="BL261" s="47" t="str">
        <f t="shared" si="210"/>
        <v>-</v>
      </c>
      <c r="BM261" s="315" t="str">
        <f t="shared" si="211"/>
        <v>-</v>
      </c>
    </row>
    <row r="262" spans="1:65" ht="13.5" thickBot="1" x14ac:dyDescent="0.3">
      <c r="A262" s="165">
        <f t="shared" si="212"/>
        <v>244</v>
      </c>
      <c r="B262" s="166" t="s">
        <v>93</v>
      </c>
      <c r="C262" s="166" t="s">
        <v>4</v>
      </c>
      <c r="D262" s="167" t="s">
        <v>719</v>
      </c>
      <c r="E262" s="166">
        <v>70094</v>
      </c>
      <c r="F262" s="166" t="s">
        <v>720</v>
      </c>
      <c r="G262" s="166" t="s">
        <v>328</v>
      </c>
      <c r="H262" s="168">
        <v>399121.4</v>
      </c>
      <c r="I262" s="168">
        <v>320728.24</v>
      </c>
      <c r="J262" s="166">
        <v>399121.4</v>
      </c>
      <c r="K262" s="166">
        <v>320728.24</v>
      </c>
      <c r="L262" s="166" t="s">
        <v>93</v>
      </c>
      <c r="M262" s="166" t="s">
        <v>93</v>
      </c>
      <c r="N262" s="166" t="s">
        <v>723</v>
      </c>
      <c r="O262" s="166" t="s">
        <v>724</v>
      </c>
      <c r="P262" s="166" t="s">
        <v>93</v>
      </c>
      <c r="Q262" s="166" t="s">
        <v>93</v>
      </c>
      <c r="R262" s="166" t="s">
        <v>93</v>
      </c>
      <c r="S262" s="166" t="s">
        <v>93</v>
      </c>
      <c r="T262" s="166" t="s">
        <v>174</v>
      </c>
      <c r="U262" s="166" t="s">
        <v>360</v>
      </c>
      <c r="V262" s="166" t="s">
        <v>471</v>
      </c>
      <c r="W262" s="166" t="s">
        <v>573</v>
      </c>
      <c r="X262" s="216"/>
      <c r="Y262" s="217"/>
      <c r="Z262" s="216"/>
      <c r="AA262" s="217"/>
      <c r="AB262" s="166" t="s">
        <v>107</v>
      </c>
      <c r="AC262" s="235"/>
      <c r="AD262" s="450"/>
      <c r="AE262" s="411"/>
      <c r="AF262" s="412"/>
      <c r="AG262" s="413"/>
      <c r="AH262" s="466"/>
      <c r="AI262" s="411"/>
      <c r="AJ262" s="412"/>
      <c r="AK262" s="413"/>
      <c r="AL262" s="482"/>
      <c r="AM262" s="500"/>
      <c r="AN262" s="533"/>
      <c r="AO262" s="518"/>
      <c r="AQ262" s="425" t="str">
        <f t="shared" si="213"/>
        <v/>
      </c>
      <c r="AR262" s="18" t="str">
        <f t="shared" si="214"/>
        <v/>
      </c>
      <c r="AS262" s="20" t="str">
        <f t="shared" si="215"/>
        <v/>
      </c>
      <c r="AT262" s="558" t="str">
        <f t="shared" si="216"/>
        <v/>
      </c>
      <c r="AU262" s="18" t="str">
        <f t="shared" si="217"/>
        <v/>
      </c>
      <c r="AV262" s="19" t="str">
        <f t="shared" si="218"/>
        <v/>
      </c>
      <c r="AW262" s="425" t="str">
        <f t="shared" si="219"/>
        <v/>
      </c>
      <c r="AX262" s="18" t="str">
        <f t="shared" si="220"/>
        <v/>
      </c>
      <c r="AY262" s="20" t="str">
        <f t="shared" si="221"/>
        <v/>
      </c>
      <c r="BE262" s="428" t="str">
        <f t="shared" si="203"/>
        <v>Afectat sau NU?</v>
      </c>
      <c r="BF262" s="55" t="str">
        <f t="shared" si="205"/>
        <v>-</v>
      </c>
      <c r="BG262" s="424" t="str">
        <f t="shared" si="206"/>
        <v>-</v>
      </c>
      <c r="BH262" s="562" t="str">
        <f t="shared" si="204"/>
        <v>Afectat sau NU?</v>
      </c>
      <c r="BI262" s="55" t="str">
        <f t="shared" si="207"/>
        <v>-</v>
      </c>
      <c r="BJ262" s="572" t="str">
        <f t="shared" si="208"/>
        <v>-</v>
      </c>
      <c r="BK262" s="428" t="str">
        <f t="shared" si="209"/>
        <v>Afectat sau NU?</v>
      </c>
      <c r="BL262" s="55" t="str">
        <f t="shared" si="210"/>
        <v>-</v>
      </c>
      <c r="BM262" s="424" t="str">
        <f t="shared" si="211"/>
        <v>-</v>
      </c>
    </row>
    <row r="263" spans="1:65" ht="141" thickBot="1" x14ac:dyDescent="0.3">
      <c r="A263" s="138">
        <f t="shared" si="212"/>
        <v>245</v>
      </c>
      <c r="B263" s="104" t="s">
        <v>93</v>
      </c>
      <c r="C263" s="104" t="s">
        <v>4</v>
      </c>
      <c r="D263" s="105" t="s">
        <v>725</v>
      </c>
      <c r="E263" s="104">
        <v>157898</v>
      </c>
      <c r="F263" s="104" t="s">
        <v>726</v>
      </c>
      <c r="G263" s="104" t="s">
        <v>121</v>
      </c>
      <c r="H263" s="106">
        <v>270637.73</v>
      </c>
      <c r="I263" s="106">
        <v>460710.63</v>
      </c>
      <c r="J263" s="106">
        <v>280357.02</v>
      </c>
      <c r="K263" s="106">
        <v>465232.92</v>
      </c>
      <c r="L263" s="104" t="s">
        <v>93</v>
      </c>
      <c r="M263" s="104" t="s">
        <v>93</v>
      </c>
      <c r="N263" s="104" t="s">
        <v>727</v>
      </c>
      <c r="O263" s="104" t="s">
        <v>726</v>
      </c>
      <c r="P263" s="104" t="s">
        <v>93</v>
      </c>
      <c r="Q263" s="104" t="s">
        <v>93</v>
      </c>
      <c r="R263" s="104" t="s">
        <v>93</v>
      </c>
      <c r="S263" s="104" t="s">
        <v>93</v>
      </c>
      <c r="T263" s="104" t="s">
        <v>85</v>
      </c>
      <c r="U263" s="104" t="s">
        <v>1033</v>
      </c>
      <c r="V263" s="104" t="s">
        <v>86</v>
      </c>
      <c r="W263" s="104" t="s">
        <v>963</v>
      </c>
      <c r="X263" s="107">
        <v>43607</v>
      </c>
      <c r="Y263" s="108">
        <v>0.33333333333333331</v>
      </c>
      <c r="Z263" s="107">
        <v>43608</v>
      </c>
      <c r="AA263" s="108">
        <v>0.66666666666666663</v>
      </c>
      <c r="AB263" s="104" t="s">
        <v>120</v>
      </c>
      <c r="AC263" s="434" t="s">
        <v>88</v>
      </c>
      <c r="AD263" s="122" t="s">
        <v>964</v>
      </c>
      <c r="AE263" s="395">
        <v>43607</v>
      </c>
      <c r="AF263" s="396">
        <v>0.33333333333333331</v>
      </c>
      <c r="AG263" s="397">
        <v>43608</v>
      </c>
      <c r="AH263" s="471">
        <v>0.64236111111111105</v>
      </c>
      <c r="AI263" s="395">
        <v>43588</v>
      </c>
      <c r="AJ263" s="396">
        <v>0.48472222222222222</v>
      </c>
      <c r="AK263" s="397">
        <v>43588</v>
      </c>
      <c r="AL263" s="487">
        <v>0.4777777777777778</v>
      </c>
      <c r="AM263" s="504" t="s">
        <v>1041</v>
      </c>
      <c r="AN263" s="536" t="s">
        <v>84</v>
      </c>
      <c r="AO263" s="420"/>
      <c r="AQ263" s="95" t="str">
        <f t="shared" si="213"/>
        <v/>
      </c>
      <c r="AR263" s="9" t="str">
        <f t="shared" si="214"/>
        <v/>
      </c>
      <c r="AS263" s="33" t="str">
        <f t="shared" si="215"/>
        <v/>
      </c>
      <c r="AT263" s="556" t="str">
        <f t="shared" si="216"/>
        <v/>
      </c>
      <c r="AU263" s="9" t="str">
        <f t="shared" si="217"/>
        <v/>
      </c>
      <c r="AV263" s="569" t="str">
        <f t="shared" si="218"/>
        <v/>
      </c>
      <c r="AW263" s="95" t="str">
        <f t="shared" si="219"/>
        <v/>
      </c>
      <c r="AX263" s="9" t="str">
        <f t="shared" si="220"/>
        <v/>
      </c>
      <c r="AY263" s="33" t="str">
        <f t="shared" si="221"/>
        <v/>
      </c>
      <c r="BE263" s="394">
        <f>IF(C263="X",IF(AN263="","Afectat sau NU?",IF(AN263="DA",IF(AK263="","Neinformat",NETWORKDAYS(AK263+AL263,AE263+AF263,$BR$2:$BR$14)-2),"Nu a fost afectat producator/consumator")),"")</f>
        <v>12</v>
      </c>
      <c r="BF263" s="111">
        <f t="shared" si="205"/>
        <v>1</v>
      </c>
      <c r="BG263" s="393">
        <f t="shared" si="206"/>
        <v>1</v>
      </c>
      <c r="BH263" s="563">
        <f t="shared" si="204"/>
        <v>12</v>
      </c>
      <c r="BI263" s="111">
        <f t="shared" si="207"/>
        <v>43</v>
      </c>
      <c r="BJ263" s="398">
        <f t="shared" si="208"/>
        <v>43</v>
      </c>
      <c r="BK263" s="394">
        <f t="shared" si="209"/>
        <v>-0.58333333331393078</v>
      </c>
      <c r="BL263" s="111">
        <f t="shared" si="210"/>
        <v>44</v>
      </c>
      <c r="BM263" s="393">
        <f t="shared" si="211"/>
        <v>44</v>
      </c>
    </row>
    <row r="264" spans="1:65" ht="141" thickBot="1" x14ac:dyDescent="0.3">
      <c r="A264" s="169">
        <f t="shared" si="212"/>
        <v>246</v>
      </c>
      <c r="B264" s="170" t="s">
        <v>93</v>
      </c>
      <c r="C264" s="170" t="s">
        <v>4</v>
      </c>
      <c r="D264" s="183" t="s">
        <v>728</v>
      </c>
      <c r="E264" s="170">
        <v>9459</v>
      </c>
      <c r="F264" s="170" t="s">
        <v>729</v>
      </c>
      <c r="G264" s="170" t="s">
        <v>120</v>
      </c>
      <c r="H264" s="200">
        <v>234036.92</v>
      </c>
      <c r="I264" s="200">
        <v>564622.17000000004</v>
      </c>
      <c r="J264" s="170">
        <v>233939.72</v>
      </c>
      <c r="K264" s="170">
        <v>564386.77</v>
      </c>
      <c r="L264" s="170" t="s">
        <v>93</v>
      </c>
      <c r="M264" s="170" t="s">
        <v>93</v>
      </c>
      <c r="N264" s="170" t="s">
        <v>162</v>
      </c>
      <c r="O264" s="170" t="s">
        <v>729</v>
      </c>
      <c r="P264" s="170" t="s">
        <v>93</v>
      </c>
      <c r="Q264" s="170" t="s">
        <v>93</v>
      </c>
      <c r="R264" s="170" t="s">
        <v>93</v>
      </c>
      <c r="S264" s="170" t="s">
        <v>93</v>
      </c>
      <c r="T264" s="170" t="s">
        <v>85</v>
      </c>
      <c r="U264" s="170" t="s">
        <v>1150</v>
      </c>
      <c r="V264" s="170" t="s">
        <v>86</v>
      </c>
      <c r="W264" s="170" t="s">
        <v>440</v>
      </c>
      <c r="X264" s="229"/>
      <c r="Y264" s="230"/>
      <c r="Z264" s="229"/>
      <c r="AA264" s="230"/>
      <c r="AB264" s="170" t="s">
        <v>120</v>
      </c>
      <c r="AC264" s="237"/>
      <c r="AD264" s="3"/>
      <c r="AE264" s="392"/>
      <c r="AF264" s="273"/>
      <c r="AG264" s="272"/>
      <c r="AH264" s="467"/>
      <c r="AI264" s="392"/>
      <c r="AJ264" s="273"/>
      <c r="AK264" s="272"/>
      <c r="AL264" s="483"/>
      <c r="AM264" s="501"/>
      <c r="AN264" s="534"/>
      <c r="AO264" s="420"/>
      <c r="AQ264" s="95" t="str">
        <f t="shared" si="213"/>
        <v/>
      </c>
      <c r="AR264" s="9" t="str">
        <f t="shared" si="214"/>
        <v/>
      </c>
      <c r="AS264" s="33" t="str">
        <f t="shared" si="215"/>
        <v/>
      </c>
      <c r="AT264" s="556" t="str">
        <f t="shared" si="216"/>
        <v/>
      </c>
      <c r="AU264" s="9" t="str">
        <f t="shared" si="217"/>
        <v/>
      </c>
      <c r="AV264" s="569" t="str">
        <f t="shared" si="218"/>
        <v/>
      </c>
      <c r="AW264" s="95" t="str">
        <f t="shared" si="219"/>
        <v/>
      </c>
      <c r="AX264" s="9" t="str">
        <f t="shared" si="220"/>
        <v/>
      </c>
      <c r="AY264" s="33" t="str">
        <f t="shared" si="221"/>
        <v/>
      </c>
      <c r="BE264" s="394" t="str">
        <f t="shared" si="203"/>
        <v>Afectat sau NU?</v>
      </c>
      <c r="BF264" s="111" t="str">
        <f t="shared" si="205"/>
        <v>-</v>
      </c>
      <c r="BG264" s="393" t="str">
        <f t="shared" si="206"/>
        <v>-</v>
      </c>
      <c r="BH264" s="563" t="str">
        <f t="shared" si="204"/>
        <v>Afectat sau NU?</v>
      </c>
      <c r="BI264" s="111" t="str">
        <f t="shared" si="207"/>
        <v>-</v>
      </c>
      <c r="BJ264" s="398" t="str">
        <f t="shared" si="208"/>
        <v>-</v>
      </c>
      <c r="BK264" s="394" t="str">
        <f t="shared" si="209"/>
        <v>Afectat sau NU?</v>
      </c>
      <c r="BL264" s="111" t="str">
        <f t="shared" si="210"/>
        <v>-</v>
      </c>
      <c r="BM264" s="393" t="str">
        <f t="shared" si="211"/>
        <v>-</v>
      </c>
    </row>
    <row r="265" spans="1:65" ht="140.25" x14ac:dyDescent="0.25">
      <c r="A265" s="365">
        <f t="shared" si="212"/>
        <v>247</v>
      </c>
      <c r="B265" s="366" t="s">
        <v>93</v>
      </c>
      <c r="C265" s="366" t="s">
        <v>4</v>
      </c>
      <c r="D265" s="367" t="s">
        <v>730</v>
      </c>
      <c r="E265" s="366">
        <v>102044</v>
      </c>
      <c r="F265" s="366" t="s">
        <v>731</v>
      </c>
      <c r="G265" s="366" t="s">
        <v>710</v>
      </c>
      <c r="H265" s="599">
        <v>574454.51899999997</v>
      </c>
      <c r="I265" s="599">
        <v>318647.86</v>
      </c>
      <c r="J265" s="599">
        <v>574454.51899999997</v>
      </c>
      <c r="K265" s="599">
        <v>318647.86</v>
      </c>
      <c r="L265" s="366" t="s">
        <v>93</v>
      </c>
      <c r="M265" s="366" t="s">
        <v>93</v>
      </c>
      <c r="N265" s="366" t="s">
        <v>732</v>
      </c>
      <c r="O265" s="366" t="s">
        <v>733</v>
      </c>
      <c r="P265" s="366" t="s">
        <v>93</v>
      </c>
      <c r="Q265" s="366" t="s">
        <v>93</v>
      </c>
      <c r="R265" s="366" t="s">
        <v>93</v>
      </c>
      <c r="S265" s="366" t="s">
        <v>93</v>
      </c>
      <c r="T265" s="366" t="s">
        <v>85</v>
      </c>
      <c r="U265" s="366" t="s">
        <v>893</v>
      </c>
      <c r="V265" s="368" t="s">
        <v>106</v>
      </c>
      <c r="W265" s="368" t="s">
        <v>1100</v>
      </c>
      <c r="X265" s="370"/>
      <c r="Y265" s="371"/>
      <c r="Z265" s="370"/>
      <c r="AA265" s="371"/>
      <c r="AB265" s="366" t="s">
        <v>153</v>
      </c>
      <c r="AC265" s="372"/>
      <c r="AD265" s="454" t="s">
        <v>1102</v>
      </c>
      <c r="AE265" s="407"/>
      <c r="AF265" s="408"/>
      <c r="AG265" s="409"/>
      <c r="AH265" s="464"/>
      <c r="AI265" s="407"/>
      <c r="AJ265" s="408"/>
      <c r="AK265" s="409"/>
      <c r="AL265" s="480"/>
      <c r="AM265" s="498"/>
      <c r="AN265" s="531"/>
      <c r="AO265" s="519"/>
      <c r="AQ265" s="95" t="str">
        <f t="shared" si="213"/>
        <v/>
      </c>
      <c r="AR265" s="9" t="str">
        <f t="shared" si="214"/>
        <v/>
      </c>
      <c r="AS265" s="33" t="str">
        <f t="shared" si="215"/>
        <v/>
      </c>
      <c r="AT265" s="556" t="str">
        <f t="shared" si="216"/>
        <v/>
      </c>
      <c r="AU265" s="9" t="str">
        <f t="shared" si="217"/>
        <v/>
      </c>
      <c r="AV265" s="569" t="str">
        <f t="shared" si="218"/>
        <v/>
      </c>
      <c r="AW265" s="95" t="str">
        <f t="shared" si="219"/>
        <v/>
      </c>
      <c r="AX265" s="9" t="str">
        <f t="shared" si="220"/>
        <v/>
      </c>
      <c r="AY265" s="33" t="str">
        <f t="shared" si="221"/>
        <v/>
      </c>
      <c r="BE265" s="345" t="str">
        <f t="shared" si="203"/>
        <v>Afectat sau NU?</v>
      </c>
      <c r="BF265" s="47" t="str">
        <f t="shared" si="205"/>
        <v>-</v>
      </c>
      <c r="BG265" s="315" t="str">
        <f t="shared" si="206"/>
        <v>-</v>
      </c>
      <c r="BH265" s="566" t="str">
        <f t="shared" si="204"/>
        <v>Afectat sau NU?</v>
      </c>
      <c r="BI265" s="47" t="str">
        <f t="shared" si="207"/>
        <v>-</v>
      </c>
      <c r="BJ265" s="570" t="str">
        <f t="shared" si="208"/>
        <v>-</v>
      </c>
      <c r="BK265" s="345" t="str">
        <f t="shared" si="209"/>
        <v>Afectat sau NU?</v>
      </c>
      <c r="BL265" s="47" t="str">
        <f t="shared" si="210"/>
        <v>-</v>
      </c>
      <c r="BM265" s="315" t="str">
        <f t="shared" si="211"/>
        <v>-</v>
      </c>
    </row>
    <row r="266" spans="1:65" ht="102" x14ac:dyDescent="0.25">
      <c r="A266" s="373">
        <f t="shared" si="212"/>
        <v>248</v>
      </c>
      <c r="B266" s="374" t="s">
        <v>93</v>
      </c>
      <c r="C266" s="374" t="s">
        <v>4</v>
      </c>
      <c r="D266" s="375" t="s">
        <v>730</v>
      </c>
      <c r="E266" s="374">
        <v>102044</v>
      </c>
      <c r="F266" s="374" t="s">
        <v>731</v>
      </c>
      <c r="G266" s="374" t="s">
        <v>710</v>
      </c>
      <c r="H266" s="600">
        <v>574454.51899999997</v>
      </c>
      <c r="I266" s="600">
        <v>318647.86</v>
      </c>
      <c r="J266" s="600">
        <v>574454.51899999997</v>
      </c>
      <c r="K266" s="600">
        <v>318647.86</v>
      </c>
      <c r="L266" s="374" t="s">
        <v>93</v>
      </c>
      <c r="M266" s="374" t="s">
        <v>93</v>
      </c>
      <c r="N266" s="374" t="s">
        <v>734</v>
      </c>
      <c r="O266" s="374" t="s">
        <v>735</v>
      </c>
      <c r="P266" s="374" t="s">
        <v>93</v>
      </c>
      <c r="Q266" s="374" t="s">
        <v>93</v>
      </c>
      <c r="R266" s="374" t="s">
        <v>93</v>
      </c>
      <c r="S266" s="374" t="s">
        <v>93</v>
      </c>
      <c r="T266" s="374" t="s">
        <v>85</v>
      </c>
      <c r="U266" s="374" t="s">
        <v>1158</v>
      </c>
      <c r="V266" s="376" t="s">
        <v>360</v>
      </c>
      <c r="W266" s="376" t="s">
        <v>1101</v>
      </c>
      <c r="X266" s="378"/>
      <c r="Y266" s="379"/>
      <c r="Z266" s="378"/>
      <c r="AA266" s="379"/>
      <c r="AB266" s="374" t="s">
        <v>153</v>
      </c>
      <c r="AC266" s="380"/>
      <c r="AD266" s="455" t="s">
        <v>1102</v>
      </c>
      <c r="AE266" s="410"/>
      <c r="AF266" s="243"/>
      <c r="AG266" s="242"/>
      <c r="AH266" s="465"/>
      <c r="AI266" s="410"/>
      <c r="AJ266" s="243"/>
      <c r="AK266" s="242"/>
      <c r="AL266" s="481"/>
      <c r="AM266" s="499"/>
      <c r="AN266" s="532"/>
      <c r="AO266" s="517"/>
      <c r="AQ266" s="316" t="str">
        <f t="shared" si="213"/>
        <v/>
      </c>
      <c r="AR266" s="44" t="str">
        <f t="shared" si="214"/>
        <v/>
      </c>
      <c r="AS266" s="317" t="str">
        <f t="shared" si="215"/>
        <v/>
      </c>
      <c r="AT266" s="560" t="str">
        <f t="shared" si="216"/>
        <v/>
      </c>
      <c r="AU266" s="44" t="str">
        <f t="shared" si="217"/>
        <v/>
      </c>
      <c r="AV266" s="571" t="str">
        <f t="shared" si="218"/>
        <v/>
      </c>
      <c r="AW266" s="316" t="str">
        <f t="shared" si="219"/>
        <v/>
      </c>
      <c r="AX266" s="44" t="str">
        <f t="shared" si="220"/>
        <v/>
      </c>
      <c r="AY266" s="317" t="str">
        <f t="shared" si="221"/>
        <v/>
      </c>
      <c r="BE266" s="400" t="str">
        <f t="shared" si="203"/>
        <v>Afectat sau NU?</v>
      </c>
      <c r="BF266" s="44" t="str">
        <f t="shared" si="205"/>
        <v>-</v>
      </c>
      <c r="BG266" s="317" t="str">
        <f t="shared" si="206"/>
        <v>-</v>
      </c>
      <c r="BH266" s="567" t="str">
        <f t="shared" si="204"/>
        <v>Afectat sau NU?</v>
      </c>
      <c r="BI266" s="44" t="str">
        <f t="shared" si="207"/>
        <v>-</v>
      </c>
      <c r="BJ266" s="571" t="str">
        <f t="shared" si="208"/>
        <v>-</v>
      </c>
      <c r="BK266" s="400" t="str">
        <f t="shared" si="209"/>
        <v>Afectat sau NU?</v>
      </c>
      <c r="BL266" s="44" t="str">
        <f t="shared" si="210"/>
        <v>-</v>
      </c>
      <c r="BM266" s="317" t="str">
        <f t="shared" si="211"/>
        <v>-</v>
      </c>
    </row>
    <row r="267" spans="1:65" ht="102.75" thickBot="1" x14ac:dyDescent="0.3">
      <c r="A267" s="381">
        <f t="shared" si="212"/>
        <v>249</v>
      </c>
      <c r="B267" s="382" t="s">
        <v>93</v>
      </c>
      <c r="C267" s="382" t="s">
        <v>4</v>
      </c>
      <c r="D267" s="383" t="s">
        <v>730</v>
      </c>
      <c r="E267" s="382">
        <v>102044</v>
      </c>
      <c r="F267" s="382" t="s">
        <v>731</v>
      </c>
      <c r="G267" s="382" t="s">
        <v>710</v>
      </c>
      <c r="H267" s="601">
        <v>574454.51899999997</v>
      </c>
      <c r="I267" s="601">
        <v>318647.86</v>
      </c>
      <c r="J267" s="601">
        <v>574454.51899999997</v>
      </c>
      <c r="K267" s="601">
        <v>318647.86</v>
      </c>
      <c r="L267" s="382" t="s">
        <v>93</v>
      </c>
      <c r="M267" s="382" t="s">
        <v>93</v>
      </c>
      <c r="N267" s="382" t="s">
        <v>736</v>
      </c>
      <c r="O267" s="382" t="s">
        <v>737</v>
      </c>
      <c r="P267" s="382" t="s">
        <v>93</v>
      </c>
      <c r="Q267" s="382" t="s">
        <v>93</v>
      </c>
      <c r="R267" s="382" t="s">
        <v>93</v>
      </c>
      <c r="S267" s="382" t="s">
        <v>93</v>
      </c>
      <c r="T267" s="382" t="s">
        <v>85</v>
      </c>
      <c r="U267" s="382" t="s">
        <v>1158</v>
      </c>
      <c r="V267" s="384" t="s">
        <v>360</v>
      </c>
      <c r="W267" s="384" t="s">
        <v>1100</v>
      </c>
      <c r="X267" s="386"/>
      <c r="Y267" s="387"/>
      <c r="Z267" s="386"/>
      <c r="AA267" s="387"/>
      <c r="AB267" s="382" t="s">
        <v>153</v>
      </c>
      <c r="AC267" s="388"/>
      <c r="AD267" s="456" t="s">
        <v>1102</v>
      </c>
      <c r="AE267" s="411"/>
      <c r="AF267" s="412"/>
      <c r="AG267" s="413"/>
      <c r="AH267" s="466"/>
      <c r="AI267" s="411"/>
      <c r="AJ267" s="412"/>
      <c r="AK267" s="413"/>
      <c r="AL267" s="482"/>
      <c r="AM267" s="500"/>
      <c r="AN267" s="533"/>
      <c r="AO267" s="518"/>
      <c r="AQ267" s="425" t="str">
        <f t="shared" si="213"/>
        <v/>
      </c>
      <c r="AR267" s="18" t="str">
        <f t="shared" si="214"/>
        <v/>
      </c>
      <c r="AS267" s="20" t="str">
        <f t="shared" si="215"/>
        <v/>
      </c>
      <c r="AT267" s="558" t="str">
        <f t="shared" si="216"/>
        <v/>
      </c>
      <c r="AU267" s="18" t="str">
        <f t="shared" si="217"/>
        <v/>
      </c>
      <c r="AV267" s="19" t="str">
        <f t="shared" si="218"/>
        <v/>
      </c>
      <c r="AW267" s="425" t="str">
        <f t="shared" si="219"/>
        <v/>
      </c>
      <c r="AX267" s="18" t="str">
        <f t="shared" si="220"/>
        <v/>
      </c>
      <c r="AY267" s="20" t="str">
        <f t="shared" si="221"/>
        <v/>
      </c>
      <c r="BE267" s="426" t="str">
        <f t="shared" si="203"/>
        <v>Afectat sau NU?</v>
      </c>
      <c r="BF267" s="56" t="str">
        <f t="shared" si="205"/>
        <v>-</v>
      </c>
      <c r="BG267" s="319" t="str">
        <f t="shared" si="206"/>
        <v>-</v>
      </c>
      <c r="BH267" s="579" t="str">
        <f t="shared" si="204"/>
        <v>Afectat sau NU?</v>
      </c>
      <c r="BI267" s="56" t="str">
        <f t="shared" si="207"/>
        <v>-</v>
      </c>
      <c r="BJ267" s="573" t="str">
        <f t="shared" si="208"/>
        <v>-</v>
      </c>
      <c r="BK267" s="426" t="str">
        <f t="shared" si="209"/>
        <v>Afectat sau NU?</v>
      </c>
      <c r="BL267" s="56" t="str">
        <f t="shared" si="210"/>
        <v>-</v>
      </c>
      <c r="BM267" s="319" t="str">
        <f t="shared" si="211"/>
        <v>-</v>
      </c>
    </row>
    <row r="268" spans="1:65" ht="141" thickBot="1" x14ac:dyDescent="0.3">
      <c r="A268" s="169">
        <f t="shared" si="212"/>
        <v>250</v>
      </c>
      <c r="B268" s="170" t="s">
        <v>93</v>
      </c>
      <c r="C268" s="170" t="s">
        <v>4</v>
      </c>
      <c r="D268" s="205" t="s">
        <v>738</v>
      </c>
      <c r="E268" s="170">
        <v>146539</v>
      </c>
      <c r="F268" s="170" t="s">
        <v>739</v>
      </c>
      <c r="G268" s="170" t="s">
        <v>740</v>
      </c>
      <c r="H268" s="200">
        <v>598080.55000000005</v>
      </c>
      <c r="I268" s="200">
        <v>662273.55000000005</v>
      </c>
      <c r="J268" s="200">
        <v>598080.55000000005</v>
      </c>
      <c r="K268" s="200">
        <v>662273.55000000005</v>
      </c>
      <c r="L268" s="173" t="s">
        <v>93</v>
      </c>
      <c r="M268" s="173" t="s">
        <v>93</v>
      </c>
      <c r="N268" s="170" t="s">
        <v>741</v>
      </c>
      <c r="O268" s="170" t="s">
        <v>739</v>
      </c>
      <c r="P268" s="173" t="s">
        <v>93</v>
      </c>
      <c r="Q268" s="173" t="s">
        <v>93</v>
      </c>
      <c r="R268" s="173" t="s">
        <v>93</v>
      </c>
      <c r="S268" s="173" t="s">
        <v>93</v>
      </c>
      <c r="T268" s="173" t="s">
        <v>85</v>
      </c>
      <c r="U268" s="173" t="s">
        <v>1150</v>
      </c>
      <c r="V268" s="170" t="s">
        <v>86</v>
      </c>
      <c r="W268" s="173" t="s">
        <v>573</v>
      </c>
      <c r="X268" s="229"/>
      <c r="Y268" s="230"/>
      <c r="Z268" s="229"/>
      <c r="AA268" s="230"/>
      <c r="AB268" s="170" t="s">
        <v>529</v>
      </c>
      <c r="AC268" s="237"/>
      <c r="AD268" s="3"/>
      <c r="AE268" s="392"/>
      <c r="AF268" s="273"/>
      <c r="AG268" s="272"/>
      <c r="AH268" s="467"/>
      <c r="AI268" s="392"/>
      <c r="AJ268" s="273"/>
      <c r="AK268" s="272"/>
      <c r="AL268" s="483"/>
      <c r="AM268" s="501"/>
      <c r="AN268" s="534"/>
      <c r="AO268" s="420"/>
      <c r="AQ268" s="95" t="str">
        <f t="shared" si="213"/>
        <v/>
      </c>
      <c r="AR268" s="9" t="str">
        <f t="shared" si="214"/>
        <v/>
      </c>
      <c r="AS268" s="33" t="str">
        <f t="shared" si="215"/>
        <v/>
      </c>
      <c r="AT268" s="556" t="str">
        <f t="shared" si="216"/>
        <v/>
      </c>
      <c r="AU268" s="9" t="str">
        <f t="shared" si="217"/>
        <v/>
      </c>
      <c r="AV268" s="569" t="str">
        <f t="shared" si="218"/>
        <v/>
      </c>
      <c r="AW268" s="95" t="str">
        <f t="shared" si="219"/>
        <v/>
      </c>
      <c r="AX268" s="9" t="str">
        <f t="shared" si="220"/>
        <v/>
      </c>
      <c r="AY268" s="33" t="str">
        <f t="shared" si="221"/>
        <v/>
      </c>
      <c r="BE268" s="346" t="str">
        <f t="shared" si="203"/>
        <v>Afectat sau NU?</v>
      </c>
      <c r="BF268" s="9" t="str">
        <f t="shared" si="205"/>
        <v>-</v>
      </c>
      <c r="BG268" s="33" t="str">
        <f t="shared" si="206"/>
        <v>-</v>
      </c>
      <c r="BH268" s="565" t="str">
        <f t="shared" si="204"/>
        <v>Afectat sau NU?</v>
      </c>
      <c r="BI268" s="9" t="str">
        <f t="shared" si="207"/>
        <v>-</v>
      </c>
      <c r="BJ268" s="569" t="str">
        <f t="shared" si="208"/>
        <v>-</v>
      </c>
      <c r="BK268" s="346" t="str">
        <f t="shared" si="209"/>
        <v>Afectat sau NU?</v>
      </c>
      <c r="BL268" s="9" t="str">
        <f t="shared" si="210"/>
        <v>-</v>
      </c>
      <c r="BM268" s="33" t="str">
        <f t="shared" si="211"/>
        <v>-</v>
      </c>
    </row>
    <row r="269" spans="1:65" ht="140.25" x14ac:dyDescent="0.25">
      <c r="A269" s="139">
        <f t="shared" si="212"/>
        <v>251</v>
      </c>
      <c r="B269" s="140" t="s">
        <v>93</v>
      </c>
      <c r="C269" s="140" t="s">
        <v>4</v>
      </c>
      <c r="D269" s="142" t="s">
        <v>742</v>
      </c>
      <c r="E269" s="140">
        <v>144054</v>
      </c>
      <c r="F269" s="140" t="s">
        <v>694</v>
      </c>
      <c r="G269" s="140" t="s">
        <v>128</v>
      </c>
      <c r="H269" s="143">
        <v>449316.58</v>
      </c>
      <c r="I269" s="143">
        <v>478333.83</v>
      </c>
      <c r="J269" s="140">
        <v>453163.52000000002</v>
      </c>
      <c r="K269" s="140">
        <v>469648.25</v>
      </c>
      <c r="L269" s="155" t="s">
        <v>93</v>
      </c>
      <c r="M269" s="155" t="s">
        <v>93</v>
      </c>
      <c r="N269" s="47" t="s">
        <v>695</v>
      </c>
      <c r="O269" s="140" t="s">
        <v>694</v>
      </c>
      <c r="P269" s="155" t="s">
        <v>93</v>
      </c>
      <c r="Q269" s="155" t="s">
        <v>93</v>
      </c>
      <c r="R269" s="155" t="s">
        <v>93</v>
      </c>
      <c r="S269" s="155" t="s">
        <v>93</v>
      </c>
      <c r="T269" s="155" t="s">
        <v>85</v>
      </c>
      <c r="U269" s="155" t="s">
        <v>1150</v>
      </c>
      <c r="V269" s="140" t="s">
        <v>86</v>
      </c>
      <c r="W269" s="140" t="s">
        <v>440</v>
      </c>
      <c r="X269" s="214"/>
      <c r="Y269" s="215"/>
      <c r="Z269" s="214"/>
      <c r="AA269" s="215"/>
      <c r="AB269" s="140" t="s">
        <v>5</v>
      </c>
      <c r="AC269" s="233"/>
      <c r="AD269" s="4"/>
      <c r="AE269" s="407"/>
      <c r="AF269" s="408"/>
      <c r="AG269" s="409"/>
      <c r="AH269" s="464"/>
      <c r="AI269" s="407"/>
      <c r="AJ269" s="408"/>
      <c r="AK269" s="409"/>
      <c r="AL269" s="480"/>
      <c r="AM269" s="498"/>
      <c r="AN269" s="531"/>
      <c r="AO269" s="519"/>
      <c r="AQ269" s="95" t="str">
        <f t="shared" si="213"/>
        <v/>
      </c>
      <c r="AR269" s="9" t="str">
        <f t="shared" si="214"/>
        <v/>
      </c>
      <c r="AS269" s="33" t="str">
        <f t="shared" si="215"/>
        <v/>
      </c>
      <c r="AT269" s="556" t="str">
        <f t="shared" si="216"/>
        <v/>
      </c>
      <c r="AU269" s="9" t="str">
        <f t="shared" si="217"/>
        <v/>
      </c>
      <c r="AV269" s="569" t="str">
        <f t="shared" si="218"/>
        <v/>
      </c>
      <c r="AW269" s="95" t="str">
        <f t="shared" si="219"/>
        <v/>
      </c>
      <c r="AX269" s="9" t="str">
        <f t="shared" si="220"/>
        <v/>
      </c>
      <c r="AY269" s="33" t="str">
        <f t="shared" si="221"/>
        <v/>
      </c>
      <c r="BE269" s="345" t="str">
        <f t="shared" si="203"/>
        <v>Afectat sau NU?</v>
      </c>
      <c r="BF269" s="47" t="str">
        <f t="shared" si="205"/>
        <v>-</v>
      </c>
      <c r="BG269" s="315" t="str">
        <f t="shared" si="206"/>
        <v>-</v>
      </c>
      <c r="BH269" s="566" t="str">
        <f t="shared" si="204"/>
        <v>Afectat sau NU?</v>
      </c>
      <c r="BI269" s="47" t="str">
        <f t="shared" si="207"/>
        <v>-</v>
      </c>
      <c r="BJ269" s="570" t="str">
        <f t="shared" si="208"/>
        <v>-</v>
      </c>
      <c r="BK269" s="345" t="str">
        <f t="shared" si="209"/>
        <v>Afectat sau NU?</v>
      </c>
      <c r="BL269" s="47" t="str">
        <f t="shared" si="210"/>
        <v>-</v>
      </c>
      <c r="BM269" s="315" t="str">
        <f t="shared" si="211"/>
        <v>-</v>
      </c>
    </row>
    <row r="270" spans="1:65" ht="140.25" x14ac:dyDescent="0.25">
      <c r="A270" s="149">
        <f t="shared" si="212"/>
        <v>252</v>
      </c>
      <c r="B270" s="153" t="s">
        <v>93</v>
      </c>
      <c r="C270" s="153" t="s">
        <v>4</v>
      </c>
      <c r="D270" s="198" t="s">
        <v>742</v>
      </c>
      <c r="E270" s="153">
        <v>145355</v>
      </c>
      <c r="F270" s="153" t="s">
        <v>696</v>
      </c>
      <c r="G270" s="153" t="s">
        <v>128</v>
      </c>
      <c r="H270" s="128">
        <v>449316.58</v>
      </c>
      <c r="I270" s="128">
        <v>478333.83</v>
      </c>
      <c r="J270" s="153">
        <v>453163.52000000002</v>
      </c>
      <c r="K270" s="153">
        <v>469648.25</v>
      </c>
      <c r="L270" s="159" t="s">
        <v>93</v>
      </c>
      <c r="M270" s="159" t="s">
        <v>93</v>
      </c>
      <c r="N270" s="44" t="s">
        <v>697</v>
      </c>
      <c r="O270" s="153" t="s">
        <v>696</v>
      </c>
      <c r="P270" s="159" t="s">
        <v>93</v>
      </c>
      <c r="Q270" s="159" t="s">
        <v>93</v>
      </c>
      <c r="R270" s="159" t="s">
        <v>93</v>
      </c>
      <c r="S270" s="159" t="s">
        <v>93</v>
      </c>
      <c r="T270" s="159" t="s">
        <v>85</v>
      </c>
      <c r="U270" s="159" t="s">
        <v>1150</v>
      </c>
      <c r="V270" s="153" t="s">
        <v>86</v>
      </c>
      <c r="W270" s="153" t="s">
        <v>440</v>
      </c>
      <c r="X270" s="212"/>
      <c r="Y270" s="213"/>
      <c r="Z270" s="212"/>
      <c r="AA270" s="213"/>
      <c r="AB270" s="153" t="s">
        <v>5</v>
      </c>
      <c r="AC270" s="234"/>
      <c r="AD270" s="446"/>
      <c r="AE270" s="410"/>
      <c r="AF270" s="243"/>
      <c r="AG270" s="242"/>
      <c r="AH270" s="465"/>
      <c r="AI270" s="410"/>
      <c r="AJ270" s="243"/>
      <c r="AK270" s="242"/>
      <c r="AL270" s="481"/>
      <c r="AM270" s="499"/>
      <c r="AN270" s="532"/>
      <c r="AO270" s="517"/>
      <c r="AQ270" s="316" t="str">
        <f t="shared" si="213"/>
        <v/>
      </c>
      <c r="AR270" s="44" t="str">
        <f t="shared" si="214"/>
        <v/>
      </c>
      <c r="AS270" s="317" t="str">
        <f t="shared" si="215"/>
        <v/>
      </c>
      <c r="AT270" s="560" t="str">
        <f t="shared" si="216"/>
        <v/>
      </c>
      <c r="AU270" s="44" t="str">
        <f t="shared" si="217"/>
        <v/>
      </c>
      <c r="AV270" s="571" t="str">
        <f t="shared" si="218"/>
        <v/>
      </c>
      <c r="AW270" s="316" t="str">
        <f t="shared" si="219"/>
        <v/>
      </c>
      <c r="AX270" s="44" t="str">
        <f t="shared" si="220"/>
        <v/>
      </c>
      <c r="AY270" s="317" t="str">
        <f t="shared" si="221"/>
        <v/>
      </c>
      <c r="BE270" s="400" t="str">
        <f t="shared" si="203"/>
        <v>Afectat sau NU?</v>
      </c>
      <c r="BF270" s="44" t="str">
        <f t="shared" si="205"/>
        <v>-</v>
      </c>
      <c r="BG270" s="317" t="str">
        <f t="shared" si="206"/>
        <v>-</v>
      </c>
      <c r="BH270" s="567" t="str">
        <f t="shared" si="204"/>
        <v>Afectat sau NU?</v>
      </c>
      <c r="BI270" s="44" t="str">
        <f t="shared" si="207"/>
        <v>-</v>
      </c>
      <c r="BJ270" s="571" t="str">
        <f t="shared" si="208"/>
        <v>-</v>
      </c>
      <c r="BK270" s="400" t="str">
        <f t="shared" si="209"/>
        <v>Afectat sau NU?</v>
      </c>
      <c r="BL270" s="44" t="str">
        <f t="shared" si="210"/>
        <v>-</v>
      </c>
      <c r="BM270" s="317" t="str">
        <f t="shared" si="211"/>
        <v>-</v>
      </c>
    </row>
    <row r="271" spans="1:65" ht="140.25" x14ac:dyDescent="0.25">
      <c r="A271" s="149">
        <f t="shared" si="212"/>
        <v>253</v>
      </c>
      <c r="B271" s="153" t="s">
        <v>93</v>
      </c>
      <c r="C271" s="153" t="s">
        <v>4</v>
      </c>
      <c r="D271" s="198" t="s">
        <v>742</v>
      </c>
      <c r="E271" s="153">
        <v>145355</v>
      </c>
      <c r="F271" s="153" t="s">
        <v>698</v>
      </c>
      <c r="G271" s="153" t="s">
        <v>128</v>
      </c>
      <c r="H271" s="128">
        <v>449316.58</v>
      </c>
      <c r="I271" s="128">
        <v>478333.83</v>
      </c>
      <c r="J271" s="153">
        <v>453163.52000000002</v>
      </c>
      <c r="K271" s="153">
        <v>469648.25</v>
      </c>
      <c r="L271" s="159" t="s">
        <v>93</v>
      </c>
      <c r="M271" s="159" t="s">
        <v>93</v>
      </c>
      <c r="N271" s="44" t="s">
        <v>699</v>
      </c>
      <c r="O271" s="153" t="s">
        <v>698</v>
      </c>
      <c r="P271" s="159" t="s">
        <v>93</v>
      </c>
      <c r="Q271" s="159" t="s">
        <v>93</v>
      </c>
      <c r="R271" s="159" t="s">
        <v>93</v>
      </c>
      <c r="S271" s="159" t="s">
        <v>93</v>
      </c>
      <c r="T271" s="159" t="s">
        <v>85</v>
      </c>
      <c r="U271" s="159" t="s">
        <v>1150</v>
      </c>
      <c r="V271" s="153" t="s">
        <v>86</v>
      </c>
      <c r="W271" s="153" t="s">
        <v>440</v>
      </c>
      <c r="X271" s="212"/>
      <c r="Y271" s="213"/>
      <c r="Z271" s="212"/>
      <c r="AA271" s="213"/>
      <c r="AB271" s="153" t="s">
        <v>5</v>
      </c>
      <c r="AC271" s="234"/>
      <c r="AD271" s="446"/>
      <c r="AE271" s="410"/>
      <c r="AF271" s="243"/>
      <c r="AG271" s="242"/>
      <c r="AH271" s="465"/>
      <c r="AI271" s="410"/>
      <c r="AJ271" s="243"/>
      <c r="AK271" s="242"/>
      <c r="AL271" s="481"/>
      <c r="AM271" s="499"/>
      <c r="AN271" s="532"/>
      <c r="AO271" s="517"/>
      <c r="AQ271" s="425" t="str">
        <f t="shared" si="213"/>
        <v/>
      </c>
      <c r="AR271" s="18" t="str">
        <f t="shared" si="214"/>
        <v/>
      </c>
      <c r="AS271" s="20" t="str">
        <f t="shared" si="215"/>
        <v/>
      </c>
      <c r="AT271" s="558" t="str">
        <f t="shared" si="216"/>
        <v/>
      </c>
      <c r="AU271" s="18" t="str">
        <f t="shared" si="217"/>
        <v/>
      </c>
      <c r="AV271" s="19" t="str">
        <f t="shared" si="218"/>
        <v/>
      </c>
      <c r="AW271" s="425" t="str">
        <f t="shared" si="219"/>
        <v/>
      </c>
      <c r="AX271" s="18" t="str">
        <f t="shared" si="220"/>
        <v/>
      </c>
      <c r="AY271" s="20" t="str">
        <f t="shared" si="221"/>
        <v/>
      </c>
      <c r="BE271" s="400" t="str">
        <f t="shared" si="203"/>
        <v>Afectat sau NU?</v>
      </c>
      <c r="BF271" s="44" t="str">
        <f t="shared" si="205"/>
        <v>-</v>
      </c>
      <c r="BG271" s="317" t="str">
        <f t="shared" si="206"/>
        <v>-</v>
      </c>
      <c r="BH271" s="567" t="str">
        <f t="shared" si="204"/>
        <v>Afectat sau NU?</v>
      </c>
      <c r="BI271" s="44" t="str">
        <f t="shared" si="207"/>
        <v>-</v>
      </c>
      <c r="BJ271" s="571" t="str">
        <f t="shared" si="208"/>
        <v>-</v>
      </c>
      <c r="BK271" s="400" t="str">
        <f t="shared" si="209"/>
        <v>Afectat sau NU?</v>
      </c>
      <c r="BL271" s="44" t="str">
        <f t="shared" si="210"/>
        <v>-</v>
      </c>
      <c r="BM271" s="317" t="str">
        <f t="shared" si="211"/>
        <v>-</v>
      </c>
    </row>
    <row r="272" spans="1:65" ht="140.25" x14ac:dyDescent="0.25">
      <c r="A272" s="149">
        <f t="shared" si="212"/>
        <v>254</v>
      </c>
      <c r="B272" s="153" t="s">
        <v>93</v>
      </c>
      <c r="C272" s="153" t="s">
        <v>4</v>
      </c>
      <c r="D272" s="198" t="s">
        <v>742</v>
      </c>
      <c r="E272" s="153">
        <v>145934</v>
      </c>
      <c r="F272" s="153" t="s">
        <v>700</v>
      </c>
      <c r="G272" s="153" t="s">
        <v>128</v>
      </c>
      <c r="H272" s="128">
        <v>449316.58</v>
      </c>
      <c r="I272" s="128">
        <v>478333.83</v>
      </c>
      <c r="J272" s="153">
        <v>453163.52000000002</v>
      </c>
      <c r="K272" s="153">
        <v>469648.25</v>
      </c>
      <c r="L272" s="159" t="s">
        <v>93</v>
      </c>
      <c r="M272" s="159" t="s">
        <v>93</v>
      </c>
      <c r="N272" s="44" t="s">
        <v>701</v>
      </c>
      <c r="O272" s="153" t="s">
        <v>700</v>
      </c>
      <c r="P272" s="159" t="s">
        <v>93</v>
      </c>
      <c r="Q272" s="159" t="s">
        <v>93</v>
      </c>
      <c r="R272" s="159" t="s">
        <v>93</v>
      </c>
      <c r="S272" s="159" t="s">
        <v>93</v>
      </c>
      <c r="T272" s="159" t="s">
        <v>85</v>
      </c>
      <c r="U272" s="159" t="s">
        <v>1150</v>
      </c>
      <c r="V272" s="153" t="s">
        <v>86</v>
      </c>
      <c r="W272" s="153" t="s">
        <v>440</v>
      </c>
      <c r="X272" s="212"/>
      <c r="Y272" s="213"/>
      <c r="Z272" s="212"/>
      <c r="AA272" s="213"/>
      <c r="AB272" s="153" t="s">
        <v>5</v>
      </c>
      <c r="AC272" s="234"/>
      <c r="AD272" s="446"/>
      <c r="AE272" s="410"/>
      <c r="AF272" s="243"/>
      <c r="AG272" s="242"/>
      <c r="AH272" s="465"/>
      <c r="AI272" s="410"/>
      <c r="AJ272" s="243"/>
      <c r="AK272" s="242"/>
      <c r="AL272" s="481"/>
      <c r="AM272" s="499"/>
      <c r="AN272" s="532"/>
      <c r="AO272" s="517"/>
      <c r="AQ272" s="316" t="str">
        <f t="shared" si="213"/>
        <v/>
      </c>
      <c r="AR272" s="44" t="str">
        <f t="shared" si="214"/>
        <v/>
      </c>
      <c r="AS272" s="317" t="str">
        <f t="shared" si="215"/>
        <v/>
      </c>
      <c r="AT272" s="560" t="str">
        <f t="shared" si="216"/>
        <v/>
      </c>
      <c r="AU272" s="44" t="str">
        <f t="shared" si="217"/>
        <v/>
      </c>
      <c r="AV272" s="571" t="str">
        <f t="shared" si="218"/>
        <v/>
      </c>
      <c r="AW272" s="316" t="str">
        <f t="shared" si="219"/>
        <v/>
      </c>
      <c r="AX272" s="44" t="str">
        <f t="shared" si="220"/>
        <v/>
      </c>
      <c r="AY272" s="317" t="str">
        <f t="shared" si="221"/>
        <v/>
      </c>
      <c r="BE272" s="400" t="str">
        <f t="shared" si="203"/>
        <v>Afectat sau NU?</v>
      </c>
      <c r="BF272" s="44" t="str">
        <f t="shared" si="205"/>
        <v>-</v>
      </c>
      <c r="BG272" s="317" t="str">
        <f t="shared" si="206"/>
        <v>-</v>
      </c>
      <c r="BH272" s="567" t="str">
        <f t="shared" si="204"/>
        <v>Afectat sau NU?</v>
      </c>
      <c r="BI272" s="44" t="str">
        <f t="shared" si="207"/>
        <v>-</v>
      </c>
      <c r="BJ272" s="571" t="str">
        <f t="shared" si="208"/>
        <v>-</v>
      </c>
      <c r="BK272" s="400" t="str">
        <f t="shared" si="209"/>
        <v>Afectat sau NU?</v>
      </c>
      <c r="BL272" s="44" t="str">
        <f t="shared" si="210"/>
        <v>-</v>
      </c>
      <c r="BM272" s="317" t="str">
        <f t="shared" si="211"/>
        <v>-</v>
      </c>
    </row>
    <row r="273" spans="1:67" ht="141" thickBot="1" x14ac:dyDescent="0.3">
      <c r="A273" s="144">
        <f t="shared" si="212"/>
        <v>255</v>
      </c>
      <c r="B273" s="145" t="s">
        <v>93</v>
      </c>
      <c r="C273" s="145" t="s">
        <v>4</v>
      </c>
      <c r="D273" s="147" t="s">
        <v>742</v>
      </c>
      <c r="E273" s="145">
        <v>145934</v>
      </c>
      <c r="F273" s="145" t="s">
        <v>702</v>
      </c>
      <c r="G273" s="145" t="s">
        <v>128</v>
      </c>
      <c r="H273" s="131">
        <v>449316.58</v>
      </c>
      <c r="I273" s="131">
        <v>478333.83</v>
      </c>
      <c r="J273" s="145">
        <v>453163.52000000002</v>
      </c>
      <c r="K273" s="145">
        <v>469648.25</v>
      </c>
      <c r="L273" s="162" t="s">
        <v>93</v>
      </c>
      <c r="M273" s="162" t="s">
        <v>93</v>
      </c>
      <c r="N273" s="55" t="s">
        <v>703</v>
      </c>
      <c r="O273" s="145" t="s">
        <v>702</v>
      </c>
      <c r="P273" s="162" t="s">
        <v>93</v>
      </c>
      <c r="Q273" s="162" t="s">
        <v>93</v>
      </c>
      <c r="R273" s="162" t="s">
        <v>93</v>
      </c>
      <c r="S273" s="162" t="s">
        <v>93</v>
      </c>
      <c r="T273" s="162" t="s">
        <v>85</v>
      </c>
      <c r="U273" s="162" t="s">
        <v>1150</v>
      </c>
      <c r="V273" s="145" t="s">
        <v>86</v>
      </c>
      <c r="W273" s="145" t="s">
        <v>440</v>
      </c>
      <c r="X273" s="221"/>
      <c r="Y273" s="222"/>
      <c r="Z273" s="221"/>
      <c r="AA273" s="222"/>
      <c r="AB273" s="145" t="s">
        <v>5</v>
      </c>
      <c r="AC273" s="236"/>
      <c r="AD273" s="447"/>
      <c r="AE273" s="411"/>
      <c r="AF273" s="412"/>
      <c r="AG273" s="413"/>
      <c r="AH273" s="466"/>
      <c r="AI273" s="411"/>
      <c r="AJ273" s="412"/>
      <c r="AK273" s="413"/>
      <c r="AL273" s="482"/>
      <c r="AM273" s="500"/>
      <c r="AN273" s="533"/>
      <c r="AO273" s="518"/>
      <c r="AQ273" s="425" t="str">
        <f t="shared" si="213"/>
        <v/>
      </c>
      <c r="AR273" s="18" t="str">
        <f t="shared" si="214"/>
        <v/>
      </c>
      <c r="AS273" s="20" t="str">
        <f t="shared" si="215"/>
        <v/>
      </c>
      <c r="AT273" s="558" t="str">
        <f t="shared" si="216"/>
        <v/>
      </c>
      <c r="AU273" s="18" t="str">
        <f t="shared" si="217"/>
        <v/>
      </c>
      <c r="AV273" s="19" t="str">
        <f t="shared" si="218"/>
        <v/>
      </c>
      <c r="AW273" s="425" t="str">
        <f t="shared" si="219"/>
        <v/>
      </c>
      <c r="AX273" s="18" t="str">
        <f t="shared" si="220"/>
        <v/>
      </c>
      <c r="AY273" s="20" t="str">
        <f t="shared" si="221"/>
        <v/>
      </c>
      <c r="BE273" s="428" t="str">
        <f t="shared" si="203"/>
        <v>Afectat sau NU?</v>
      </c>
      <c r="BF273" s="55" t="str">
        <f t="shared" si="205"/>
        <v>-</v>
      </c>
      <c r="BG273" s="424" t="str">
        <f t="shared" si="206"/>
        <v>-</v>
      </c>
      <c r="BH273" s="562" t="str">
        <f t="shared" si="204"/>
        <v>Afectat sau NU?</v>
      </c>
      <c r="BI273" s="55" t="str">
        <f t="shared" si="207"/>
        <v>-</v>
      </c>
      <c r="BJ273" s="572" t="str">
        <f t="shared" si="208"/>
        <v>-</v>
      </c>
      <c r="BK273" s="428" t="str">
        <f t="shared" si="209"/>
        <v>Afectat sau NU?</v>
      </c>
      <c r="BL273" s="55" t="str">
        <f t="shared" si="210"/>
        <v>-</v>
      </c>
      <c r="BM273" s="424" t="str">
        <f t="shared" si="211"/>
        <v>-</v>
      </c>
    </row>
    <row r="274" spans="1:67" ht="141" thickBot="1" x14ac:dyDescent="0.3">
      <c r="A274" s="193">
        <f t="shared" si="212"/>
        <v>256</v>
      </c>
      <c r="B274" s="115" t="s">
        <v>93</v>
      </c>
      <c r="C274" s="115" t="s">
        <v>4</v>
      </c>
      <c r="D274" s="241" t="s">
        <v>743</v>
      </c>
      <c r="E274" s="115">
        <v>24766</v>
      </c>
      <c r="F274" s="115" t="s">
        <v>744</v>
      </c>
      <c r="G274" s="115" t="s">
        <v>529</v>
      </c>
      <c r="H274" s="114">
        <v>653353.09</v>
      </c>
      <c r="I274" s="114">
        <v>541163.36</v>
      </c>
      <c r="J274" s="114">
        <v>653353.09</v>
      </c>
      <c r="K274" s="114">
        <v>541163.36</v>
      </c>
      <c r="L274" s="182" t="s">
        <v>93</v>
      </c>
      <c r="M274" s="182" t="s">
        <v>93</v>
      </c>
      <c r="N274" s="115" t="s">
        <v>745</v>
      </c>
      <c r="O274" s="115" t="s">
        <v>744</v>
      </c>
      <c r="P274" s="182" t="s">
        <v>93</v>
      </c>
      <c r="Q274" s="182" t="s">
        <v>93</v>
      </c>
      <c r="R274" s="182" t="s">
        <v>93</v>
      </c>
      <c r="S274" s="182" t="s">
        <v>93</v>
      </c>
      <c r="T274" s="182" t="s">
        <v>85</v>
      </c>
      <c r="U274" s="182" t="s">
        <v>1150</v>
      </c>
      <c r="V274" s="115" t="s">
        <v>86</v>
      </c>
      <c r="W274" s="115" t="s">
        <v>440</v>
      </c>
      <c r="X274" s="226"/>
      <c r="Y274" s="227"/>
      <c r="Z274" s="226"/>
      <c r="AA274" s="227"/>
      <c r="AB274" s="115" t="s">
        <v>529</v>
      </c>
      <c r="AC274" s="232"/>
      <c r="AD274" s="451"/>
      <c r="AE274" s="323"/>
      <c r="AF274" s="275"/>
      <c r="AG274" s="274"/>
      <c r="AH274" s="470"/>
      <c r="AI274" s="418"/>
      <c r="AJ274" s="275"/>
      <c r="AK274" s="274"/>
      <c r="AL274" s="486"/>
      <c r="AM274" s="503"/>
      <c r="AN274" s="537"/>
      <c r="AO274" s="421"/>
      <c r="AQ274" s="95" t="str">
        <f t="shared" si="213"/>
        <v/>
      </c>
      <c r="AR274" s="9" t="str">
        <f t="shared" si="214"/>
        <v/>
      </c>
      <c r="AS274" s="33" t="str">
        <f t="shared" si="215"/>
        <v/>
      </c>
      <c r="AT274" s="556" t="str">
        <f t="shared" si="216"/>
        <v/>
      </c>
      <c r="AU274" s="9" t="str">
        <f t="shared" si="217"/>
        <v/>
      </c>
      <c r="AV274" s="569" t="str">
        <f t="shared" si="218"/>
        <v/>
      </c>
      <c r="AW274" s="95" t="str">
        <f t="shared" si="219"/>
        <v/>
      </c>
      <c r="AX274" s="9" t="str">
        <f t="shared" si="220"/>
        <v/>
      </c>
      <c r="AY274" s="33" t="str">
        <f t="shared" si="221"/>
        <v/>
      </c>
      <c r="BE274" s="394" t="str">
        <f t="shared" si="203"/>
        <v>Afectat sau NU?</v>
      </c>
      <c r="BF274" s="111" t="str">
        <f t="shared" si="205"/>
        <v>-</v>
      </c>
      <c r="BG274" s="393" t="str">
        <f t="shared" si="206"/>
        <v>-</v>
      </c>
      <c r="BH274" s="563" t="str">
        <f t="shared" si="204"/>
        <v>Afectat sau NU?</v>
      </c>
      <c r="BI274" s="111" t="str">
        <f t="shared" si="207"/>
        <v>-</v>
      </c>
      <c r="BJ274" s="398" t="str">
        <f t="shared" si="208"/>
        <v>-</v>
      </c>
      <c r="BK274" s="394" t="str">
        <f t="shared" si="209"/>
        <v>Afectat sau NU?</v>
      </c>
      <c r="BL274" s="111" t="str">
        <f t="shared" si="210"/>
        <v>-</v>
      </c>
      <c r="BM274" s="393" t="str">
        <f t="shared" si="211"/>
        <v>-</v>
      </c>
    </row>
    <row r="275" spans="1:67" s="8" customFormat="1" ht="153.75" thickBot="1" x14ac:dyDescent="0.3">
      <c r="A275" s="133">
        <f t="shared" si="212"/>
        <v>257</v>
      </c>
      <c r="B275" s="46" t="s">
        <v>93</v>
      </c>
      <c r="C275" s="46" t="s">
        <v>4</v>
      </c>
      <c r="D275" s="45" t="s">
        <v>746</v>
      </c>
      <c r="E275" s="46">
        <v>42682</v>
      </c>
      <c r="F275" s="46" t="s">
        <v>183</v>
      </c>
      <c r="G275" s="46" t="s">
        <v>183</v>
      </c>
      <c r="H275" s="71">
        <v>722659.63</v>
      </c>
      <c r="I275" s="71">
        <v>428684.71</v>
      </c>
      <c r="J275" s="71">
        <v>730172.74</v>
      </c>
      <c r="K275" s="71">
        <v>425143.96</v>
      </c>
      <c r="L275" s="46" t="s">
        <v>93</v>
      </c>
      <c r="M275" s="46" t="s">
        <v>93</v>
      </c>
      <c r="N275" s="46" t="s">
        <v>714</v>
      </c>
      <c r="O275" s="46" t="s">
        <v>183</v>
      </c>
      <c r="P275" s="46" t="s">
        <v>93</v>
      </c>
      <c r="Q275" s="46" t="s">
        <v>93</v>
      </c>
      <c r="R275" s="46" t="s">
        <v>93</v>
      </c>
      <c r="S275" s="46" t="s">
        <v>93</v>
      </c>
      <c r="T275" s="46" t="s">
        <v>85</v>
      </c>
      <c r="U275" s="46" t="s">
        <v>966</v>
      </c>
      <c r="V275" s="46" t="s">
        <v>106</v>
      </c>
      <c r="W275" s="46" t="s">
        <v>953</v>
      </c>
      <c r="X275" s="72">
        <v>43592</v>
      </c>
      <c r="Y275" s="73">
        <v>0.33333333333333331</v>
      </c>
      <c r="Z275" s="72">
        <v>43592</v>
      </c>
      <c r="AA275" s="73">
        <v>0.75</v>
      </c>
      <c r="AB275" s="46" t="s">
        <v>183</v>
      </c>
      <c r="AC275" s="130" t="s">
        <v>88</v>
      </c>
      <c r="AD275" s="124" t="s">
        <v>948</v>
      </c>
      <c r="AE275" s="360">
        <v>43592</v>
      </c>
      <c r="AF275" s="77">
        <v>0.33333333333333331</v>
      </c>
      <c r="AG275" s="76">
        <v>43592</v>
      </c>
      <c r="AH275" s="460">
        <v>0.71805555555555556</v>
      </c>
      <c r="AI275" s="360">
        <v>43573</v>
      </c>
      <c r="AJ275" s="77">
        <v>0.44722222222222219</v>
      </c>
      <c r="AK275" s="76">
        <v>43573</v>
      </c>
      <c r="AL275" s="475">
        <v>0.41111111111111115</v>
      </c>
      <c r="AM275" s="491" t="s">
        <v>989</v>
      </c>
      <c r="AN275" s="524" t="s">
        <v>84</v>
      </c>
      <c r="AO275" s="508"/>
      <c r="AP275" s="21"/>
      <c r="AQ275" s="91" t="str">
        <f t="shared" si="213"/>
        <v/>
      </c>
      <c r="AR275" s="47" t="str">
        <f t="shared" si="214"/>
        <v/>
      </c>
      <c r="AS275" s="315" t="str">
        <f t="shared" si="215"/>
        <v/>
      </c>
      <c r="AT275" s="559" t="str">
        <f t="shared" si="216"/>
        <v/>
      </c>
      <c r="AU275" s="47" t="str">
        <f t="shared" si="217"/>
        <v/>
      </c>
      <c r="AV275" s="570" t="str">
        <f t="shared" si="218"/>
        <v/>
      </c>
      <c r="AW275" s="91" t="str">
        <f t="shared" si="219"/>
        <v/>
      </c>
      <c r="AX275" s="47" t="str">
        <f t="shared" si="220"/>
        <v/>
      </c>
      <c r="AY275" s="315" t="str">
        <f t="shared" si="221"/>
        <v/>
      </c>
      <c r="BA275" s="57"/>
      <c r="BB275" s="57"/>
      <c r="BC275" s="57"/>
      <c r="BD275" s="57"/>
      <c r="BE275" s="345">
        <f t="shared" ref="BE275:BE338" si="222">IF(C275="X",IF(AN275="","Afectat sau NU?",IF(AN275="DA",IF(AK275="","Neinformat",NETWORKDAYS(AK275+AL275,AE275+AF275,$BR$2:$BR$14)-2),"Nu a fost afectat producator/consumator")),"")</f>
        <v>9</v>
      </c>
      <c r="BF275" s="47">
        <f t="shared" si="205"/>
        <v>1</v>
      </c>
      <c r="BG275" s="315">
        <f t="shared" si="206"/>
        <v>1</v>
      </c>
      <c r="BH275" s="566">
        <f t="shared" ref="BH275:BH338" si="223">IF(C275="X",IF(AN275="","Afectat sau NU?",IF(AN275="DA",IF(AI275="","Neinformat",NETWORKDAYS(AI275+AJ275,AE275+AF275,$BR$2:$BR$14)-2),"Nu a fost afectat producator/consumator")),"")</f>
        <v>9</v>
      </c>
      <c r="BI275" s="47">
        <f t="shared" si="207"/>
        <v>42</v>
      </c>
      <c r="BJ275" s="570">
        <f t="shared" si="208"/>
        <v>42</v>
      </c>
      <c r="BK275" s="345">
        <f t="shared" si="209"/>
        <v>-0.76666666672099382</v>
      </c>
      <c r="BL275" s="47">
        <f t="shared" si="210"/>
        <v>43</v>
      </c>
      <c r="BM275" s="315">
        <f t="shared" si="211"/>
        <v>43</v>
      </c>
      <c r="BN275" s="57"/>
      <c r="BO275" s="57"/>
    </row>
    <row r="276" spans="1:67" ht="153.75" thickBot="1" x14ac:dyDescent="0.3">
      <c r="A276" s="133">
        <f t="shared" si="212"/>
        <v>258</v>
      </c>
      <c r="B276" s="46" t="s">
        <v>93</v>
      </c>
      <c r="C276" s="46" t="s">
        <v>4</v>
      </c>
      <c r="D276" s="45" t="s">
        <v>746</v>
      </c>
      <c r="E276" s="46">
        <v>42682</v>
      </c>
      <c r="F276" s="46" t="s">
        <v>183</v>
      </c>
      <c r="G276" s="46" t="s">
        <v>183</v>
      </c>
      <c r="H276" s="71">
        <v>722659.63</v>
      </c>
      <c r="I276" s="71">
        <v>428684.71</v>
      </c>
      <c r="J276" s="71">
        <v>730172.74</v>
      </c>
      <c r="K276" s="71">
        <v>425143.96</v>
      </c>
      <c r="L276" s="46" t="s">
        <v>93</v>
      </c>
      <c r="M276" s="46" t="s">
        <v>93</v>
      </c>
      <c r="N276" s="46" t="s">
        <v>715</v>
      </c>
      <c r="O276" s="46" t="s">
        <v>716</v>
      </c>
      <c r="P276" s="46" t="s">
        <v>93</v>
      </c>
      <c r="Q276" s="46" t="s">
        <v>93</v>
      </c>
      <c r="R276" s="46" t="s">
        <v>93</v>
      </c>
      <c r="S276" s="46" t="s">
        <v>93</v>
      </c>
      <c r="T276" s="46" t="s">
        <v>85</v>
      </c>
      <c r="U276" s="46" t="s">
        <v>966</v>
      </c>
      <c r="V276" s="46" t="s">
        <v>106</v>
      </c>
      <c r="W276" s="46" t="s">
        <v>953</v>
      </c>
      <c r="X276" s="72">
        <v>43592</v>
      </c>
      <c r="Y276" s="73">
        <v>0.33333333333333331</v>
      </c>
      <c r="Z276" s="72">
        <v>43592</v>
      </c>
      <c r="AA276" s="73">
        <v>0.75</v>
      </c>
      <c r="AB276" s="46" t="s">
        <v>183</v>
      </c>
      <c r="AC276" s="130" t="s">
        <v>88</v>
      </c>
      <c r="AD276" s="124" t="s">
        <v>948</v>
      </c>
      <c r="AE276" s="361">
        <v>43592</v>
      </c>
      <c r="AF276" s="82">
        <v>0.33333333333333331</v>
      </c>
      <c r="AG276" s="81">
        <v>43592</v>
      </c>
      <c r="AH276" s="461">
        <v>0.70486111111111116</v>
      </c>
      <c r="AI276" s="361">
        <v>43573</v>
      </c>
      <c r="AJ276" s="82">
        <v>0.44722222222222219</v>
      </c>
      <c r="AK276" s="81">
        <v>43573</v>
      </c>
      <c r="AL276" s="476">
        <v>0.41111111111111115</v>
      </c>
      <c r="AM276" s="492" t="s">
        <v>989</v>
      </c>
      <c r="AN276" s="525" t="s">
        <v>84</v>
      </c>
      <c r="AO276" s="517"/>
      <c r="AQ276" s="316" t="str">
        <f t="shared" si="213"/>
        <v/>
      </c>
      <c r="AR276" s="44" t="str">
        <f t="shared" si="214"/>
        <v/>
      </c>
      <c r="AS276" s="317" t="str">
        <f t="shared" si="215"/>
        <v/>
      </c>
      <c r="AT276" s="560" t="str">
        <f t="shared" si="216"/>
        <v/>
      </c>
      <c r="AU276" s="44" t="str">
        <f t="shared" si="217"/>
        <v/>
      </c>
      <c r="AV276" s="571" t="str">
        <f t="shared" si="218"/>
        <v/>
      </c>
      <c r="AW276" s="316" t="str">
        <f t="shared" si="219"/>
        <v/>
      </c>
      <c r="AX276" s="44" t="str">
        <f t="shared" si="220"/>
        <v/>
      </c>
      <c r="AY276" s="317" t="str">
        <f t="shared" si="221"/>
        <v/>
      </c>
      <c r="BE276" s="400">
        <f t="shared" si="222"/>
        <v>9</v>
      </c>
      <c r="BF276" s="44">
        <f t="shared" si="205"/>
        <v>1</v>
      </c>
      <c r="BG276" s="317">
        <f t="shared" si="206"/>
        <v>1</v>
      </c>
      <c r="BH276" s="567">
        <f t="shared" si="223"/>
        <v>9</v>
      </c>
      <c r="BI276" s="44">
        <f t="shared" si="207"/>
        <v>42</v>
      </c>
      <c r="BJ276" s="571">
        <f t="shared" si="208"/>
        <v>42</v>
      </c>
      <c r="BK276" s="400">
        <f t="shared" si="209"/>
        <v>-1.0833333333721384</v>
      </c>
      <c r="BL276" s="44">
        <f t="shared" si="210"/>
        <v>43</v>
      </c>
      <c r="BM276" s="317">
        <f t="shared" si="211"/>
        <v>43</v>
      </c>
    </row>
    <row r="277" spans="1:67" ht="153.75" thickBot="1" x14ac:dyDescent="0.3">
      <c r="A277" s="133">
        <f t="shared" si="212"/>
        <v>259</v>
      </c>
      <c r="B277" s="46" t="s">
        <v>93</v>
      </c>
      <c r="C277" s="46" t="s">
        <v>4</v>
      </c>
      <c r="D277" s="45" t="s">
        <v>746</v>
      </c>
      <c r="E277" s="46">
        <v>43992</v>
      </c>
      <c r="F277" s="46" t="s">
        <v>717</v>
      </c>
      <c r="G277" s="46" t="s">
        <v>183</v>
      </c>
      <c r="H277" s="71">
        <v>722659.63</v>
      </c>
      <c r="I277" s="71">
        <v>428684.71</v>
      </c>
      <c r="J277" s="71">
        <v>730172.74</v>
      </c>
      <c r="K277" s="71">
        <v>425143.96</v>
      </c>
      <c r="L277" s="46" t="s">
        <v>93</v>
      </c>
      <c r="M277" s="46" t="s">
        <v>93</v>
      </c>
      <c r="N277" s="46" t="s">
        <v>718</v>
      </c>
      <c r="O277" s="46" t="s">
        <v>717</v>
      </c>
      <c r="P277" s="46" t="s">
        <v>93</v>
      </c>
      <c r="Q277" s="46" t="s">
        <v>93</v>
      </c>
      <c r="R277" s="46" t="s">
        <v>93</v>
      </c>
      <c r="S277" s="46" t="s">
        <v>93</v>
      </c>
      <c r="T277" s="46" t="s">
        <v>85</v>
      </c>
      <c r="U277" s="46" t="s">
        <v>966</v>
      </c>
      <c r="V277" s="46" t="s">
        <v>106</v>
      </c>
      <c r="W277" s="46" t="s">
        <v>953</v>
      </c>
      <c r="X277" s="72">
        <v>43592</v>
      </c>
      <c r="Y277" s="73">
        <v>0.33333333333333331</v>
      </c>
      <c r="Z277" s="72">
        <v>43592</v>
      </c>
      <c r="AA277" s="73">
        <v>0.75</v>
      </c>
      <c r="AB277" s="46" t="s">
        <v>183</v>
      </c>
      <c r="AC277" s="130" t="s">
        <v>88</v>
      </c>
      <c r="AD277" s="124" t="s">
        <v>948</v>
      </c>
      <c r="AE277" s="362">
        <v>43592</v>
      </c>
      <c r="AF277" s="84">
        <v>0.33333333333333331</v>
      </c>
      <c r="AG277" s="83">
        <v>43592</v>
      </c>
      <c r="AH277" s="463">
        <v>0.68888888888888899</v>
      </c>
      <c r="AI277" s="362">
        <v>43573</v>
      </c>
      <c r="AJ277" s="84">
        <v>0.44722222222222219</v>
      </c>
      <c r="AK277" s="83">
        <v>43573</v>
      </c>
      <c r="AL277" s="479">
        <v>0.41111111111111115</v>
      </c>
      <c r="AM277" s="494" t="s">
        <v>989</v>
      </c>
      <c r="AN277" s="527" t="s">
        <v>84</v>
      </c>
      <c r="AO277" s="518"/>
      <c r="AQ277" s="318" t="str">
        <f t="shared" si="213"/>
        <v/>
      </c>
      <c r="AR277" s="56" t="str">
        <f t="shared" si="214"/>
        <v/>
      </c>
      <c r="AS277" s="319" t="str">
        <f t="shared" si="215"/>
        <v/>
      </c>
      <c r="AT277" s="564" t="str">
        <f t="shared" si="216"/>
        <v/>
      </c>
      <c r="AU277" s="56" t="str">
        <f t="shared" si="217"/>
        <v/>
      </c>
      <c r="AV277" s="573" t="str">
        <f t="shared" si="218"/>
        <v/>
      </c>
      <c r="AW277" s="318" t="str">
        <f t="shared" si="219"/>
        <v/>
      </c>
      <c r="AX277" s="56" t="str">
        <f t="shared" si="220"/>
        <v/>
      </c>
      <c r="AY277" s="319" t="str">
        <f t="shared" si="221"/>
        <v/>
      </c>
      <c r="BE277" s="426">
        <f t="shared" si="222"/>
        <v>9</v>
      </c>
      <c r="BF277" s="56">
        <f t="shared" si="205"/>
        <v>1</v>
      </c>
      <c r="BG277" s="319">
        <f t="shared" si="206"/>
        <v>1</v>
      </c>
      <c r="BH277" s="579">
        <f t="shared" si="223"/>
        <v>9</v>
      </c>
      <c r="BI277" s="56">
        <f t="shared" si="207"/>
        <v>42</v>
      </c>
      <c r="BJ277" s="573">
        <f t="shared" si="208"/>
        <v>42</v>
      </c>
      <c r="BK277" s="426">
        <f t="shared" si="209"/>
        <v>-1.4666666667326353</v>
      </c>
      <c r="BL277" s="56">
        <f t="shared" si="210"/>
        <v>43</v>
      </c>
      <c r="BM277" s="319">
        <f t="shared" si="211"/>
        <v>43</v>
      </c>
    </row>
    <row r="278" spans="1:67" ht="141" thickBot="1" x14ac:dyDescent="0.3">
      <c r="A278" s="276">
        <f t="shared" si="212"/>
        <v>260</v>
      </c>
      <c r="B278" s="278" t="s">
        <v>93</v>
      </c>
      <c r="C278" s="277" t="s">
        <v>4</v>
      </c>
      <c r="D278" s="302" t="s">
        <v>747</v>
      </c>
      <c r="E278" s="278">
        <v>44818</v>
      </c>
      <c r="F278" s="278" t="s">
        <v>180</v>
      </c>
      <c r="G278" s="278" t="s">
        <v>180</v>
      </c>
      <c r="H278" s="320">
        <v>643078.65</v>
      </c>
      <c r="I278" s="320">
        <v>405160.18</v>
      </c>
      <c r="J278" s="320">
        <v>643078.65</v>
      </c>
      <c r="K278" s="320">
        <v>405160.18</v>
      </c>
      <c r="L278" s="278"/>
      <c r="M278" s="278"/>
      <c r="N278" s="278" t="s">
        <v>179</v>
      </c>
      <c r="O278" s="278" t="s">
        <v>180</v>
      </c>
      <c r="P278" s="278" t="s">
        <v>93</v>
      </c>
      <c r="Q278" s="278" t="s">
        <v>93</v>
      </c>
      <c r="R278" s="278" t="s">
        <v>93</v>
      </c>
      <c r="S278" s="278" t="s">
        <v>93</v>
      </c>
      <c r="T278" s="278" t="s">
        <v>85</v>
      </c>
      <c r="U278" s="278" t="s">
        <v>960</v>
      </c>
      <c r="V278" s="278" t="s">
        <v>106</v>
      </c>
      <c r="W278" s="278" t="s">
        <v>954</v>
      </c>
      <c r="X278" s="279"/>
      <c r="Y278" s="280"/>
      <c r="Z278" s="279"/>
      <c r="AA278" s="280"/>
      <c r="AB278" s="278" t="s">
        <v>183</v>
      </c>
      <c r="AC278" s="321"/>
      <c r="AD278" s="126" t="s">
        <v>955</v>
      </c>
      <c r="AE278" s="392"/>
      <c r="AF278" s="273"/>
      <c r="AG278" s="272"/>
      <c r="AH278" s="467"/>
      <c r="AI278" s="392"/>
      <c r="AJ278" s="273"/>
      <c r="AK278" s="272"/>
      <c r="AL278" s="483"/>
      <c r="AM278" s="501"/>
      <c r="AN278" s="534"/>
      <c r="AO278" s="420"/>
      <c r="AQ278" s="425" t="str">
        <f t="shared" si="213"/>
        <v/>
      </c>
      <c r="AR278" s="18" t="str">
        <f t="shared" si="214"/>
        <v/>
      </c>
      <c r="AS278" s="20" t="str">
        <f t="shared" si="215"/>
        <v/>
      </c>
      <c r="AT278" s="558" t="str">
        <f t="shared" si="216"/>
        <v/>
      </c>
      <c r="AU278" s="18" t="str">
        <f t="shared" si="217"/>
        <v/>
      </c>
      <c r="AV278" s="19" t="str">
        <f t="shared" si="218"/>
        <v/>
      </c>
      <c r="AW278" s="425" t="str">
        <f t="shared" si="219"/>
        <v/>
      </c>
      <c r="AX278" s="18" t="str">
        <f t="shared" si="220"/>
        <v/>
      </c>
      <c r="AY278" s="20" t="str">
        <f t="shared" si="221"/>
        <v/>
      </c>
      <c r="BE278" s="346" t="str">
        <f t="shared" si="222"/>
        <v>Afectat sau NU?</v>
      </c>
      <c r="BF278" s="9" t="str">
        <f t="shared" si="205"/>
        <v>-</v>
      </c>
      <c r="BG278" s="33" t="str">
        <f t="shared" si="206"/>
        <v>-</v>
      </c>
      <c r="BH278" s="565" t="str">
        <f t="shared" si="223"/>
        <v>Afectat sau NU?</v>
      </c>
      <c r="BI278" s="9" t="str">
        <f t="shared" si="207"/>
        <v>-</v>
      </c>
      <c r="BJ278" s="569" t="str">
        <f t="shared" si="208"/>
        <v>-</v>
      </c>
      <c r="BK278" s="346" t="str">
        <f t="shared" si="209"/>
        <v>Afectat sau NU?</v>
      </c>
      <c r="BL278" s="9" t="str">
        <f t="shared" si="210"/>
        <v>-</v>
      </c>
      <c r="BM278" s="33" t="str">
        <f t="shared" si="211"/>
        <v>-</v>
      </c>
    </row>
    <row r="279" spans="1:67" ht="140.25" x14ac:dyDescent="0.25">
      <c r="A279" s="139">
        <f t="shared" si="212"/>
        <v>261</v>
      </c>
      <c r="B279" s="247" t="s">
        <v>93</v>
      </c>
      <c r="C279" s="247" t="s">
        <v>4</v>
      </c>
      <c r="D279" s="186" t="s">
        <v>748</v>
      </c>
      <c r="E279" s="247">
        <v>174744</v>
      </c>
      <c r="F279" s="247" t="s">
        <v>516</v>
      </c>
      <c r="G279" s="247" t="s">
        <v>351</v>
      </c>
      <c r="H279" s="247">
        <v>671293.57</v>
      </c>
      <c r="I279" s="247">
        <v>488277.02</v>
      </c>
      <c r="J279" s="247">
        <v>668732.43000000005</v>
      </c>
      <c r="K279" s="247">
        <v>471274.5</v>
      </c>
      <c r="L279" s="247" t="s">
        <v>93</v>
      </c>
      <c r="M279" s="247" t="s">
        <v>93</v>
      </c>
      <c r="N279" s="247" t="s">
        <v>517</v>
      </c>
      <c r="O279" s="155" t="s">
        <v>516</v>
      </c>
      <c r="P279" s="155" t="s">
        <v>93</v>
      </c>
      <c r="Q279" s="155" t="s">
        <v>93</v>
      </c>
      <c r="R279" s="155" t="s">
        <v>93</v>
      </c>
      <c r="S279" s="155" t="s">
        <v>93</v>
      </c>
      <c r="T279" s="155" t="s">
        <v>85</v>
      </c>
      <c r="U279" s="155" t="s">
        <v>893</v>
      </c>
      <c r="V279" s="247" t="s">
        <v>106</v>
      </c>
      <c r="W279" s="247" t="s">
        <v>403</v>
      </c>
      <c r="X279" s="214"/>
      <c r="Y279" s="215"/>
      <c r="Z279" s="214"/>
      <c r="AA279" s="215"/>
      <c r="AB279" s="155" t="s">
        <v>183</v>
      </c>
      <c r="AC279" s="248"/>
      <c r="AD279" s="4"/>
      <c r="AE279" s="407"/>
      <c r="AF279" s="408"/>
      <c r="AG279" s="409"/>
      <c r="AH279" s="464"/>
      <c r="AI279" s="407"/>
      <c r="AJ279" s="408"/>
      <c r="AK279" s="409"/>
      <c r="AL279" s="480"/>
      <c r="AM279" s="498"/>
      <c r="AN279" s="531"/>
      <c r="AO279" s="519"/>
      <c r="AQ279" s="95" t="str">
        <f t="shared" si="213"/>
        <v/>
      </c>
      <c r="AR279" s="9" t="str">
        <f t="shared" si="214"/>
        <v/>
      </c>
      <c r="AS279" s="33" t="str">
        <f t="shared" si="215"/>
        <v/>
      </c>
      <c r="AT279" s="556" t="str">
        <f t="shared" si="216"/>
        <v/>
      </c>
      <c r="AU279" s="9" t="str">
        <f t="shared" si="217"/>
        <v/>
      </c>
      <c r="AV279" s="569" t="str">
        <f t="shared" si="218"/>
        <v/>
      </c>
      <c r="AW279" s="95" t="str">
        <f t="shared" si="219"/>
        <v/>
      </c>
      <c r="AX279" s="9" t="str">
        <f t="shared" si="220"/>
        <v/>
      </c>
      <c r="AY279" s="33" t="str">
        <f t="shared" si="221"/>
        <v/>
      </c>
      <c r="BE279" s="345" t="str">
        <f t="shared" si="222"/>
        <v>Afectat sau NU?</v>
      </c>
      <c r="BF279" s="47" t="str">
        <f t="shared" si="205"/>
        <v>-</v>
      </c>
      <c r="BG279" s="315" t="str">
        <f t="shared" si="206"/>
        <v>-</v>
      </c>
      <c r="BH279" s="566" t="str">
        <f t="shared" si="223"/>
        <v>Afectat sau NU?</v>
      </c>
      <c r="BI279" s="47" t="str">
        <f t="shared" si="207"/>
        <v>-</v>
      </c>
      <c r="BJ279" s="570" t="str">
        <f t="shared" si="208"/>
        <v>-</v>
      </c>
      <c r="BK279" s="345" t="str">
        <f t="shared" si="209"/>
        <v>Afectat sau NU?</v>
      </c>
      <c r="BL279" s="47" t="str">
        <f t="shared" si="210"/>
        <v>-</v>
      </c>
      <c r="BM279" s="315" t="str">
        <f t="shared" si="211"/>
        <v>-</v>
      </c>
    </row>
    <row r="280" spans="1:67" ht="38.25" x14ac:dyDescent="0.25">
      <c r="A280" s="149">
        <f t="shared" si="212"/>
        <v>262</v>
      </c>
      <c r="B280" s="249" t="s">
        <v>93</v>
      </c>
      <c r="C280" s="249" t="s">
        <v>4</v>
      </c>
      <c r="D280" s="187" t="s">
        <v>748</v>
      </c>
      <c r="E280" s="249">
        <v>174744</v>
      </c>
      <c r="F280" s="249" t="s">
        <v>516</v>
      </c>
      <c r="G280" s="249" t="s">
        <v>351</v>
      </c>
      <c r="H280" s="249">
        <v>671293.57</v>
      </c>
      <c r="I280" s="249">
        <v>488277.02</v>
      </c>
      <c r="J280" s="249">
        <v>668732.43000000005</v>
      </c>
      <c r="K280" s="249">
        <v>471274.5</v>
      </c>
      <c r="L280" s="249" t="s">
        <v>93</v>
      </c>
      <c r="M280" s="249" t="s">
        <v>93</v>
      </c>
      <c r="N280" s="249" t="s">
        <v>518</v>
      </c>
      <c r="O280" s="159" t="s">
        <v>519</v>
      </c>
      <c r="P280" s="159" t="s">
        <v>93</v>
      </c>
      <c r="Q280" s="159" t="s">
        <v>93</v>
      </c>
      <c r="R280" s="159" t="s">
        <v>93</v>
      </c>
      <c r="S280" s="159" t="s">
        <v>93</v>
      </c>
      <c r="T280" s="159" t="s">
        <v>85</v>
      </c>
      <c r="U280" s="159" t="s">
        <v>1159</v>
      </c>
      <c r="V280" s="249" t="s">
        <v>520</v>
      </c>
      <c r="W280" s="249" t="s">
        <v>403</v>
      </c>
      <c r="X280" s="212"/>
      <c r="Y280" s="213"/>
      <c r="Z280" s="212"/>
      <c r="AA280" s="213"/>
      <c r="AB280" s="159" t="s">
        <v>183</v>
      </c>
      <c r="AC280" s="250"/>
      <c r="AD280" s="446"/>
      <c r="AE280" s="410"/>
      <c r="AF280" s="243"/>
      <c r="AG280" s="242"/>
      <c r="AH280" s="465"/>
      <c r="AI280" s="410"/>
      <c r="AJ280" s="243"/>
      <c r="AK280" s="242"/>
      <c r="AL280" s="481"/>
      <c r="AM280" s="499"/>
      <c r="AN280" s="532"/>
      <c r="AO280" s="517"/>
      <c r="AQ280" s="316" t="str">
        <f t="shared" si="213"/>
        <v/>
      </c>
      <c r="AR280" s="44" t="str">
        <f t="shared" si="214"/>
        <v/>
      </c>
      <c r="AS280" s="317" t="str">
        <f t="shared" si="215"/>
        <v/>
      </c>
      <c r="AT280" s="560" t="str">
        <f t="shared" si="216"/>
        <v/>
      </c>
      <c r="AU280" s="44" t="str">
        <f t="shared" si="217"/>
        <v/>
      </c>
      <c r="AV280" s="571" t="str">
        <f t="shared" si="218"/>
        <v/>
      </c>
      <c r="AW280" s="316" t="str">
        <f t="shared" si="219"/>
        <v/>
      </c>
      <c r="AX280" s="44" t="str">
        <f t="shared" si="220"/>
        <v/>
      </c>
      <c r="AY280" s="317" t="str">
        <f t="shared" si="221"/>
        <v/>
      </c>
      <c r="BE280" s="400" t="str">
        <f t="shared" si="222"/>
        <v>Afectat sau NU?</v>
      </c>
      <c r="BF280" s="44" t="str">
        <f t="shared" si="205"/>
        <v>-</v>
      </c>
      <c r="BG280" s="317" t="str">
        <f t="shared" si="206"/>
        <v>-</v>
      </c>
      <c r="BH280" s="567" t="str">
        <f t="shared" si="223"/>
        <v>Afectat sau NU?</v>
      </c>
      <c r="BI280" s="44" t="str">
        <f t="shared" si="207"/>
        <v>-</v>
      </c>
      <c r="BJ280" s="571" t="str">
        <f t="shared" si="208"/>
        <v>-</v>
      </c>
      <c r="BK280" s="400" t="str">
        <f t="shared" si="209"/>
        <v>Afectat sau NU?</v>
      </c>
      <c r="BL280" s="44" t="str">
        <f t="shared" si="210"/>
        <v>-</v>
      </c>
      <c r="BM280" s="317" t="str">
        <f t="shared" si="211"/>
        <v>-</v>
      </c>
    </row>
    <row r="281" spans="1:67" ht="39" thickBot="1" x14ac:dyDescent="0.3">
      <c r="A281" s="144">
        <f t="shared" si="212"/>
        <v>263</v>
      </c>
      <c r="B281" s="300" t="s">
        <v>93</v>
      </c>
      <c r="C281" s="300" t="s">
        <v>4</v>
      </c>
      <c r="D281" s="185" t="s">
        <v>748</v>
      </c>
      <c r="E281" s="300">
        <v>175055</v>
      </c>
      <c r="F281" s="300" t="s">
        <v>516</v>
      </c>
      <c r="G281" s="300" t="s">
        <v>351</v>
      </c>
      <c r="H281" s="300">
        <v>671293.57</v>
      </c>
      <c r="I281" s="300">
        <v>488277.02</v>
      </c>
      <c r="J281" s="300">
        <v>668732.43000000005</v>
      </c>
      <c r="K281" s="300">
        <v>471274.5</v>
      </c>
      <c r="L281" s="300" t="s">
        <v>93</v>
      </c>
      <c r="M281" s="300" t="s">
        <v>93</v>
      </c>
      <c r="N281" s="300" t="s">
        <v>522</v>
      </c>
      <c r="O281" s="162" t="s">
        <v>521</v>
      </c>
      <c r="P281" s="162" t="s">
        <v>93</v>
      </c>
      <c r="Q281" s="162" t="s">
        <v>93</v>
      </c>
      <c r="R281" s="162" t="s">
        <v>93</v>
      </c>
      <c r="S281" s="162" t="s">
        <v>93</v>
      </c>
      <c r="T281" s="162" t="s">
        <v>85</v>
      </c>
      <c r="U281" s="162" t="s">
        <v>1159</v>
      </c>
      <c r="V281" s="300" t="s">
        <v>520</v>
      </c>
      <c r="W281" s="300" t="s">
        <v>403</v>
      </c>
      <c r="X281" s="221"/>
      <c r="Y281" s="222"/>
      <c r="Z281" s="221"/>
      <c r="AA281" s="222"/>
      <c r="AB281" s="162" t="s">
        <v>183</v>
      </c>
      <c r="AC281" s="301"/>
      <c r="AD281" s="447"/>
      <c r="AE281" s="411"/>
      <c r="AF281" s="412"/>
      <c r="AG281" s="413"/>
      <c r="AH281" s="466"/>
      <c r="AI281" s="411"/>
      <c r="AJ281" s="412"/>
      <c r="AK281" s="413"/>
      <c r="AL281" s="482"/>
      <c r="AM281" s="500"/>
      <c r="AN281" s="533"/>
      <c r="AO281" s="518"/>
      <c r="AQ281" s="425" t="str">
        <f t="shared" si="213"/>
        <v/>
      </c>
      <c r="AR281" s="18" t="str">
        <f t="shared" si="214"/>
        <v/>
      </c>
      <c r="AS281" s="20" t="str">
        <f t="shared" si="215"/>
        <v/>
      </c>
      <c r="AT281" s="558" t="str">
        <f t="shared" si="216"/>
        <v/>
      </c>
      <c r="AU281" s="18" t="str">
        <f t="shared" si="217"/>
        <v/>
      </c>
      <c r="AV281" s="19" t="str">
        <f t="shared" si="218"/>
        <v/>
      </c>
      <c r="AW281" s="425" t="str">
        <f t="shared" si="219"/>
        <v/>
      </c>
      <c r="AX281" s="18" t="str">
        <f t="shared" si="220"/>
        <v/>
      </c>
      <c r="AY281" s="20" t="str">
        <f t="shared" si="221"/>
        <v/>
      </c>
      <c r="BE281" s="426" t="str">
        <f t="shared" si="222"/>
        <v>Afectat sau NU?</v>
      </c>
      <c r="BF281" s="56" t="str">
        <f t="shared" si="205"/>
        <v>-</v>
      </c>
      <c r="BG281" s="319" t="str">
        <f t="shared" si="206"/>
        <v>-</v>
      </c>
      <c r="BH281" s="579" t="str">
        <f t="shared" si="223"/>
        <v>Afectat sau NU?</v>
      </c>
      <c r="BI281" s="56" t="str">
        <f t="shared" si="207"/>
        <v>-</v>
      </c>
      <c r="BJ281" s="573" t="str">
        <f t="shared" si="208"/>
        <v>-</v>
      </c>
      <c r="BK281" s="426" t="str">
        <f t="shared" si="209"/>
        <v>Afectat sau NU?</v>
      </c>
      <c r="BL281" s="56" t="str">
        <f t="shared" si="210"/>
        <v>-</v>
      </c>
      <c r="BM281" s="319" t="str">
        <f t="shared" si="211"/>
        <v>-</v>
      </c>
    </row>
    <row r="282" spans="1:67" ht="153" x14ac:dyDescent="0.25">
      <c r="A282" s="139">
        <f t="shared" si="212"/>
        <v>264</v>
      </c>
      <c r="B282" s="247" t="s">
        <v>93</v>
      </c>
      <c r="C282" s="247" t="s">
        <v>4</v>
      </c>
      <c r="D282" s="186" t="s">
        <v>749</v>
      </c>
      <c r="E282" s="247">
        <v>46910</v>
      </c>
      <c r="F282" s="155" t="s">
        <v>750</v>
      </c>
      <c r="G282" s="247" t="s">
        <v>180</v>
      </c>
      <c r="H282" s="247">
        <v>651930.68999999994</v>
      </c>
      <c r="I282" s="247">
        <v>392022.13</v>
      </c>
      <c r="J282" s="247">
        <v>627372.49</v>
      </c>
      <c r="K282" s="247">
        <v>359124.67</v>
      </c>
      <c r="L282" s="155" t="s">
        <v>93</v>
      </c>
      <c r="M282" s="155" t="s">
        <v>93</v>
      </c>
      <c r="N282" s="247" t="s">
        <v>751</v>
      </c>
      <c r="O282" s="155" t="s">
        <v>752</v>
      </c>
      <c r="P282" s="155" t="s">
        <v>93</v>
      </c>
      <c r="Q282" s="155" t="s">
        <v>93</v>
      </c>
      <c r="R282" s="155" t="s">
        <v>93</v>
      </c>
      <c r="S282" s="155" t="s">
        <v>93</v>
      </c>
      <c r="T282" s="155" t="s">
        <v>85</v>
      </c>
      <c r="U282" s="155" t="s">
        <v>959</v>
      </c>
      <c r="V282" s="247" t="s">
        <v>106</v>
      </c>
      <c r="W282" s="155" t="s">
        <v>956</v>
      </c>
      <c r="X282" s="214"/>
      <c r="Y282" s="215"/>
      <c r="Z282" s="214"/>
      <c r="AA282" s="215"/>
      <c r="AB282" s="155" t="s">
        <v>183</v>
      </c>
      <c r="AC282" s="252"/>
      <c r="AD282" s="124" t="s">
        <v>948</v>
      </c>
      <c r="AE282" s="407"/>
      <c r="AF282" s="408"/>
      <c r="AG282" s="409"/>
      <c r="AH282" s="464"/>
      <c r="AI282" s="407"/>
      <c r="AJ282" s="408"/>
      <c r="AK282" s="409"/>
      <c r="AL282" s="480"/>
      <c r="AM282" s="498"/>
      <c r="AN282" s="531"/>
      <c r="AO282" s="519"/>
      <c r="AQ282" s="95" t="str">
        <f t="shared" si="213"/>
        <v/>
      </c>
      <c r="AR282" s="9" t="str">
        <f t="shared" si="214"/>
        <v/>
      </c>
      <c r="AS282" s="33" t="str">
        <f t="shared" si="215"/>
        <v/>
      </c>
      <c r="AT282" s="556" t="str">
        <f t="shared" si="216"/>
        <v/>
      </c>
      <c r="AU282" s="9" t="str">
        <f t="shared" si="217"/>
        <v/>
      </c>
      <c r="AV282" s="569" t="str">
        <f t="shared" si="218"/>
        <v/>
      </c>
      <c r="AW282" s="95" t="str">
        <f t="shared" si="219"/>
        <v/>
      </c>
      <c r="AX282" s="9" t="str">
        <f t="shared" si="220"/>
        <v/>
      </c>
      <c r="AY282" s="33" t="str">
        <f t="shared" si="221"/>
        <v/>
      </c>
      <c r="BE282" s="345" t="str">
        <f t="shared" si="222"/>
        <v>Afectat sau NU?</v>
      </c>
      <c r="BF282" s="47" t="str">
        <f t="shared" si="205"/>
        <v>-</v>
      </c>
      <c r="BG282" s="315" t="str">
        <f t="shared" si="206"/>
        <v>-</v>
      </c>
      <c r="BH282" s="566" t="str">
        <f t="shared" si="223"/>
        <v>Afectat sau NU?</v>
      </c>
      <c r="BI282" s="47" t="str">
        <f t="shared" si="207"/>
        <v>-</v>
      </c>
      <c r="BJ282" s="570" t="str">
        <f t="shared" si="208"/>
        <v>-</v>
      </c>
      <c r="BK282" s="345" t="str">
        <f t="shared" si="209"/>
        <v>Afectat sau NU?</v>
      </c>
      <c r="BL282" s="47" t="str">
        <f t="shared" si="210"/>
        <v>-</v>
      </c>
      <c r="BM282" s="315" t="str">
        <f t="shared" si="211"/>
        <v>-</v>
      </c>
    </row>
    <row r="283" spans="1:67" ht="89.25" x14ac:dyDescent="0.25">
      <c r="A283" s="149">
        <f t="shared" si="212"/>
        <v>265</v>
      </c>
      <c r="B283" s="249" t="s">
        <v>93</v>
      </c>
      <c r="C283" s="249" t="s">
        <v>4</v>
      </c>
      <c r="D283" s="187" t="s">
        <v>749</v>
      </c>
      <c r="E283" s="249">
        <v>47578</v>
      </c>
      <c r="F283" s="249" t="s">
        <v>753</v>
      </c>
      <c r="G283" s="249" t="s">
        <v>180</v>
      </c>
      <c r="H283" s="249">
        <v>651930.68999999994</v>
      </c>
      <c r="I283" s="249">
        <v>392022.13</v>
      </c>
      <c r="J283" s="249">
        <v>627372.49</v>
      </c>
      <c r="K283" s="249">
        <v>359124.67</v>
      </c>
      <c r="L283" s="159" t="s">
        <v>93</v>
      </c>
      <c r="M283" s="159" t="s">
        <v>93</v>
      </c>
      <c r="N283" s="159" t="s">
        <v>93</v>
      </c>
      <c r="O283" s="159" t="s">
        <v>93</v>
      </c>
      <c r="P283" s="159" t="s">
        <v>93</v>
      </c>
      <c r="Q283" s="159" t="s">
        <v>93</v>
      </c>
      <c r="R283" s="159" t="s">
        <v>754</v>
      </c>
      <c r="S283" s="159" t="s">
        <v>753</v>
      </c>
      <c r="T283" s="159" t="s">
        <v>124</v>
      </c>
      <c r="U283" s="159" t="s">
        <v>115</v>
      </c>
      <c r="V283" s="249" t="s">
        <v>115</v>
      </c>
      <c r="W283" s="159" t="s">
        <v>956</v>
      </c>
      <c r="X283" s="212"/>
      <c r="Y283" s="213"/>
      <c r="Z283" s="212"/>
      <c r="AA283" s="213"/>
      <c r="AB283" s="159" t="s">
        <v>183</v>
      </c>
      <c r="AC283" s="253"/>
      <c r="AD283" s="125" t="s">
        <v>948</v>
      </c>
      <c r="AE283" s="410"/>
      <c r="AF283" s="243"/>
      <c r="AG283" s="242"/>
      <c r="AH283" s="465"/>
      <c r="AI283" s="410"/>
      <c r="AJ283" s="243"/>
      <c r="AK283" s="242"/>
      <c r="AL283" s="481"/>
      <c r="AM283" s="499"/>
      <c r="AN283" s="532"/>
      <c r="AO283" s="517"/>
      <c r="AQ283" s="316" t="str">
        <f t="shared" si="213"/>
        <v/>
      </c>
      <c r="AR283" s="44" t="str">
        <f t="shared" si="214"/>
        <v/>
      </c>
      <c r="AS283" s="317" t="str">
        <f t="shared" si="215"/>
        <v/>
      </c>
      <c r="AT283" s="560" t="str">
        <f t="shared" si="216"/>
        <v/>
      </c>
      <c r="AU283" s="44" t="str">
        <f t="shared" si="217"/>
        <v/>
      </c>
      <c r="AV283" s="571" t="str">
        <f t="shared" si="218"/>
        <v/>
      </c>
      <c r="AW283" s="316" t="str">
        <f t="shared" si="219"/>
        <v/>
      </c>
      <c r="AX283" s="44" t="str">
        <f t="shared" si="220"/>
        <v/>
      </c>
      <c r="AY283" s="317" t="str">
        <f t="shared" si="221"/>
        <v/>
      </c>
      <c r="BE283" s="400" t="str">
        <f t="shared" si="222"/>
        <v>Afectat sau NU?</v>
      </c>
      <c r="BF283" s="44" t="str">
        <f t="shared" si="205"/>
        <v>-</v>
      </c>
      <c r="BG283" s="317" t="str">
        <f t="shared" si="206"/>
        <v>-</v>
      </c>
      <c r="BH283" s="567" t="str">
        <f t="shared" si="223"/>
        <v>Afectat sau NU?</v>
      </c>
      <c r="BI283" s="44" t="str">
        <f t="shared" si="207"/>
        <v>-</v>
      </c>
      <c r="BJ283" s="571" t="str">
        <f t="shared" si="208"/>
        <v>-</v>
      </c>
      <c r="BK283" s="400" t="str">
        <f t="shared" si="209"/>
        <v>Afectat sau NU?</v>
      </c>
      <c r="BL283" s="44" t="str">
        <f t="shared" si="210"/>
        <v>-</v>
      </c>
      <c r="BM283" s="317" t="str">
        <f t="shared" si="211"/>
        <v>-</v>
      </c>
    </row>
    <row r="284" spans="1:67" ht="89.25" x14ac:dyDescent="0.25">
      <c r="A284" s="149">
        <f t="shared" si="212"/>
        <v>266</v>
      </c>
      <c r="B284" s="249" t="s">
        <v>93</v>
      </c>
      <c r="C284" s="249" t="s">
        <v>4</v>
      </c>
      <c r="D284" s="187" t="s">
        <v>749</v>
      </c>
      <c r="E284" s="249">
        <v>103283</v>
      </c>
      <c r="F284" s="249" t="s">
        <v>755</v>
      </c>
      <c r="G284" s="249" t="s">
        <v>185</v>
      </c>
      <c r="H284" s="249">
        <v>651930.68999999994</v>
      </c>
      <c r="I284" s="249">
        <v>392022.13</v>
      </c>
      <c r="J284" s="249">
        <v>627372.49</v>
      </c>
      <c r="K284" s="249">
        <v>359124.67</v>
      </c>
      <c r="L284" s="159" t="s">
        <v>93</v>
      </c>
      <c r="M284" s="159" t="s">
        <v>93</v>
      </c>
      <c r="N284" s="159" t="s">
        <v>93</v>
      </c>
      <c r="O284" s="159" t="s">
        <v>93</v>
      </c>
      <c r="P284" s="159" t="s">
        <v>93</v>
      </c>
      <c r="Q284" s="159" t="s">
        <v>93</v>
      </c>
      <c r="R284" s="159" t="s">
        <v>756</v>
      </c>
      <c r="S284" s="159" t="s">
        <v>755</v>
      </c>
      <c r="T284" s="159" t="s">
        <v>124</v>
      </c>
      <c r="U284" s="159" t="s">
        <v>115</v>
      </c>
      <c r="V284" s="249" t="s">
        <v>115</v>
      </c>
      <c r="W284" s="159" t="s">
        <v>956</v>
      </c>
      <c r="X284" s="212"/>
      <c r="Y284" s="213"/>
      <c r="Z284" s="212"/>
      <c r="AA284" s="213"/>
      <c r="AB284" s="159" t="s">
        <v>183</v>
      </c>
      <c r="AC284" s="253"/>
      <c r="AD284" s="125" t="s">
        <v>948</v>
      </c>
      <c r="AE284" s="410"/>
      <c r="AF284" s="243"/>
      <c r="AG284" s="242"/>
      <c r="AH284" s="465"/>
      <c r="AI284" s="410"/>
      <c r="AJ284" s="243"/>
      <c r="AK284" s="242"/>
      <c r="AL284" s="481"/>
      <c r="AM284" s="499"/>
      <c r="AN284" s="532"/>
      <c r="AO284" s="517"/>
      <c r="AQ284" s="316" t="str">
        <f t="shared" si="213"/>
        <v/>
      </c>
      <c r="AR284" s="44" t="str">
        <f t="shared" si="214"/>
        <v/>
      </c>
      <c r="AS284" s="317" t="str">
        <f t="shared" si="215"/>
        <v/>
      </c>
      <c r="AT284" s="560" t="str">
        <f t="shared" si="216"/>
        <v/>
      </c>
      <c r="AU284" s="44" t="str">
        <f t="shared" si="217"/>
        <v/>
      </c>
      <c r="AV284" s="571" t="str">
        <f t="shared" si="218"/>
        <v/>
      </c>
      <c r="AW284" s="316" t="str">
        <f t="shared" si="219"/>
        <v/>
      </c>
      <c r="AX284" s="44" t="str">
        <f t="shared" si="220"/>
        <v/>
      </c>
      <c r="AY284" s="317" t="str">
        <f t="shared" si="221"/>
        <v/>
      </c>
      <c r="BE284" s="400" t="str">
        <f t="shared" si="222"/>
        <v>Afectat sau NU?</v>
      </c>
      <c r="BF284" s="44" t="str">
        <f t="shared" si="205"/>
        <v>-</v>
      </c>
      <c r="BG284" s="317" t="str">
        <f t="shared" si="206"/>
        <v>-</v>
      </c>
      <c r="BH284" s="567" t="str">
        <f t="shared" si="223"/>
        <v>Afectat sau NU?</v>
      </c>
      <c r="BI284" s="44" t="str">
        <f t="shared" si="207"/>
        <v>-</v>
      </c>
      <c r="BJ284" s="571" t="str">
        <f t="shared" si="208"/>
        <v>-</v>
      </c>
      <c r="BK284" s="400" t="str">
        <f t="shared" si="209"/>
        <v>Afectat sau NU?</v>
      </c>
      <c r="BL284" s="44" t="str">
        <f t="shared" si="210"/>
        <v>-</v>
      </c>
      <c r="BM284" s="317" t="str">
        <f t="shared" si="211"/>
        <v>-</v>
      </c>
    </row>
    <row r="285" spans="1:67" ht="90" thickBot="1" x14ac:dyDescent="0.3">
      <c r="A285" s="165">
        <f t="shared" si="212"/>
        <v>267</v>
      </c>
      <c r="B285" s="251" t="s">
        <v>93</v>
      </c>
      <c r="C285" s="251" t="s">
        <v>4</v>
      </c>
      <c r="D285" s="206" t="s">
        <v>749</v>
      </c>
      <c r="E285" s="251">
        <v>103283</v>
      </c>
      <c r="F285" s="251" t="s">
        <v>755</v>
      </c>
      <c r="G285" s="251" t="s">
        <v>185</v>
      </c>
      <c r="H285" s="251">
        <v>651930.68999999994</v>
      </c>
      <c r="I285" s="251">
        <v>392022.13</v>
      </c>
      <c r="J285" s="251">
        <v>627372.49</v>
      </c>
      <c r="K285" s="251">
        <v>359124.67</v>
      </c>
      <c r="L285" s="166" t="s">
        <v>93</v>
      </c>
      <c r="M285" s="166" t="s">
        <v>93</v>
      </c>
      <c r="N285" s="166" t="s">
        <v>93</v>
      </c>
      <c r="O285" s="166" t="s">
        <v>93</v>
      </c>
      <c r="P285" s="166" t="s">
        <v>93</v>
      </c>
      <c r="Q285" s="166" t="s">
        <v>93</v>
      </c>
      <c r="R285" s="166" t="s">
        <v>757</v>
      </c>
      <c r="S285" s="166" t="s">
        <v>758</v>
      </c>
      <c r="T285" s="166" t="s">
        <v>124</v>
      </c>
      <c r="U285" s="166" t="s">
        <v>240</v>
      </c>
      <c r="V285" s="251" t="s">
        <v>240</v>
      </c>
      <c r="W285" s="166" t="s">
        <v>956</v>
      </c>
      <c r="X285" s="216"/>
      <c r="Y285" s="217"/>
      <c r="Z285" s="216"/>
      <c r="AA285" s="217"/>
      <c r="AB285" s="166" t="s">
        <v>183</v>
      </c>
      <c r="AC285" s="254"/>
      <c r="AD285" s="445" t="s">
        <v>948</v>
      </c>
      <c r="AE285" s="411"/>
      <c r="AF285" s="412"/>
      <c r="AG285" s="413"/>
      <c r="AH285" s="466"/>
      <c r="AI285" s="411"/>
      <c r="AJ285" s="412"/>
      <c r="AK285" s="413"/>
      <c r="AL285" s="482"/>
      <c r="AM285" s="500"/>
      <c r="AN285" s="533"/>
      <c r="AO285" s="518"/>
      <c r="AQ285" s="425" t="str">
        <f t="shared" si="213"/>
        <v/>
      </c>
      <c r="AR285" s="18" t="str">
        <f t="shared" si="214"/>
        <v/>
      </c>
      <c r="AS285" s="20" t="str">
        <f t="shared" si="215"/>
        <v/>
      </c>
      <c r="AT285" s="558" t="str">
        <f t="shared" si="216"/>
        <v/>
      </c>
      <c r="AU285" s="18" t="str">
        <f t="shared" si="217"/>
        <v/>
      </c>
      <c r="AV285" s="19" t="str">
        <f t="shared" si="218"/>
        <v/>
      </c>
      <c r="AW285" s="425" t="str">
        <f t="shared" si="219"/>
        <v/>
      </c>
      <c r="AX285" s="18" t="str">
        <f t="shared" si="220"/>
        <v/>
      </c>
      <c r="AY285" s="20" t="str">
        <f t="shared" si="221"/>
        <v/>
      </c>
      <c r="BE285" s="426" t="str">
        <f t="shared" si="222"/>
        <v>Afectat sau NU?</v>
      </c>
      <c r="BF285" s="56" t="str">
        <f t="shared" si="205"/>
        <v>-</v>
      </c>
      <c r="BG285" s="319" t="str">
        <f t="shared" si="206"/>
        <v>-</v>
      </c>
      <c r="BH285" s="579" t="str">
        <f t="shared" si="223"/>
        <v>Afectat sau NU?</v>
      </c>
      <c r="BI285" s="56" t="str">
        <f t="shared" si="207"/>
        <v>-</v>
      </c>
      <c r="BJ285" s="573" t="str">
        <f t="shared" si="208"/>
        <v>-</v>
      </c>
      <c r="BK285" s="426" t="str">
        <f t="shared" si="209"/>
        <v>Afectat sau NU?</v>
      </c>
      <c r="BL285" s="56" t="str">
        <f t="shared" si="210"/>
        <v>-</v>
      </c>
      <c r="BM285" s="319" t="str">
        <f t="shared" si="211"/>
        <v>-</v>
      </c>
    </row>
    <row r="286" spans="1:67" ht="153.75" thickBot="1" x14ac:dyDescent="0.3">
      <c r="A286" s="276">
        <f t="shared" si="212"/>
        <v>268</v>
      </c>
      <c r="B286" s="277" t="s">
        <v>93</v>
      </c>
      <c r="C286" s="277" t="s">
        <v>4</v>
      </c>
      <c r="D286" s="302" t="s">
        <v>759</v>
      </c>
      <c r="E286" s="277">
        <v>75203</v>
      </c>
      <c r="F286" s="277" t="s">
        <v>760</v>
      </c>
      <c r="G286" s="277" t="s">
        <v>418</v>
      </c>
      <c r="H286" s="277">
        <v>688259.42</v>
      </c>
      <c r="I286" s="277">
        <v>481764.06</v>
      </c>
      <c r="J286" s="277">
        <v>676439.73</v>
      </c>
      <c r="K286" s="277">
        <v>508914.99</v>
      </c>
      <c r="L286" s="278" t="s">
        <v>93</v>
      </c>
      <c r="M286" s="278" t="s">
        <v>93</v>
      </c>
      <c r="N286" s="277" t="s">
        <v>761</v>
      </c>
      <c r="O286" s="278" t="s">
        <v>760</v>
      </c>
      <c r="P286" s="278" t="s">
        <v>93</v>
      </c>
      <c r="Q286" s="278" t="s">
        <v>93</v>
      </c>
      <c r="R286" s="278" t="s">
        <v>93</v>
      </c>
      <c r="S286" s="278" t="s">
        <v>93</v>
      </c>
      <c r="T286" s="278" t="s">
        <v>85</v>
      </c>
      <c r="U286" s="278" t="s">
        <v>959</v>
      </c>
      <c r="V286" s="277" t="s">
        <v>106</v>
      </c>
      <c r="W286" s="278" t="s">
        <v>953</v>
      </c>
      <c r="X286" s="279"/>
      <c r="Y286" s="280"/>
      <c r="Z286" s="279"/>
      <c r="AA286" s="280"/>
      <c r="AB286" s="278" t="s">
        <v>183</v>
      </c>
      <c r="AC286" s="303"/>
      <c r="AD286" s="126" t="s">
        <v>957</v>
      </c>
      <c r="AE286" s="392"/>
      <c r="AF286" s="273"/>
      <c r="AG286" s="272"/>
      <c r="AH286" s="467"/>
      <c r="AI286" s="392"/>
      <c r="AJ286" s="273"/>
      <c r="AK286" s="272"/>
      <c r="AL286" s="483"/>
      <c r="AM286" s="501"/>
      <c r="AN286" s="534"/>
      <c r="AO286" s="420"/>
      <c r="AQ286" s="95" t="str">
        <f t="shared" si="213"/>
        <v/>
      </c>
      <c r="AR286" s="9" t="str">
        <f t="shared" si="214"/>
        <v/>
      </c>
      <c r="AS286" s="33" t="str">
        <f t="shared" si="215"/>
        <v/>
      </c>
      <c r="AT286" s="556" t="str">
        <f t="shared" si="216"/>
        <v/>
      </c>
      <c r="AU286" s="9" t="str">
        <f t="shared" si="217"/>
        <v/>
      </c>
      <c r="AV286" s="569" t="str">
        <f t="shared" si="218"/>
        <v/>
      </c>
      <c r="AW286" s="95" t="str">
        <f t="shared" si="219"/>
        <v/>
      </c>
      <c r="AX286" s="9" t="str">
        <f t="shared" si="220"/>
        <v/>
      </c>
      <c r="AY286" s="33" t="str">
        <f t="shared" si="221"/>
        <v/>
      </c>
      <c r="BE286" s="346" t="str">
        <f t="shared" si="222"/>
        <v>Afectat sau NU?</v>
      </c>
      <c r="BF286" s="9" t="str">
        <f t="shared" si="205"/>
        <v>-</v>
      </c>
      <c r="BG286" s="33" t="str">
        <f t="shared" si="206"/>
        <v>-</v>
      </c>
      <c r="BH286" s="565" t="str">
        <f t="shared" si="223"/>
        <v>Afectat sau NU?</v>
      </c>
      <c r="BI286" s="9" t="str">
        <f t="shared" si="207"/>
        <v>-</v>
      </c>
      <c r="BJ286" s="569" t="str">
        <f t="shared" si="208"/>
        <v>-</v>
      </c>
      <c r="BK286" s="346" t="str">
        <f t="shared" si="209"/>
        <v>Afectat sau NU?</v>
      </c>
      <c r="BL286" s="9" t="str">
        <f t="shared" si="210"/>
        <v>-</v>
      </c>
      <c r="BM286" s="33" t="str">
        <f t="shared" si="211"/>
        <v>-</v>
      </c>
    </row>
    <row r="287" spans="1:67" ht="153.75" thickBot="1" x14ac:dyDescent="0.3">
      <c r="A287" s="169">
        <f t="shared" si="212"/>
        <v>269</v>
      </c>
      <c r="B287" s="255" t="s">
        <v>93</v>
      </c>
      <c r="C287" s="255" t="s">
        <v>4</v>
      </c>
      <c r="D287" s="256" t="s">
        <v>762</v>
      </c>
      <c r="E287" s="255">
        <v>66438</v>
      </c>
      <c r="F287" s="255" t="s">
        <v>763</v>
      </c>
      <c r="G287" s="255" t="s">
        <v>418</v>
      </c>
      <c r="H287" s="255">
        <v>688259.42</v>
      </c>
      <c r="I287" s="255">
        <v>481764.06</v>
      </c>
      <c r="J287" s="255">
        <v>676439.73</v>
      </c>
      <c r="K287" s="255">
        <v>508914.99</v>
      </c>
      <c r="L287" s="173" t="s">
        <v>93</v>
      </c>
      <c r="M287" s="173" t="s">
        <v>93</v>
      </c>
      <c r="N287" s="255" t="s">
        <v>764</v>
      </c>
      <c r="O287" s="173" t="s">
        <v>765</v>
      </c>
      <c r="P287" s="173" t="s">
        <v>93</v>
      </c>
      <c r="Q287" s="173" t="s">
        <v>93</v>
      </c>
      <c r="R287" s="173" t="s">
        <v>93</v>
      </c>
      <c r="S287" s="173" t="s">
        <v>93</v>
      </c>
      <c r="T287" s="173" t="s">
        <v>85</v>
      </c>
      <c r="U287" s="173" t="s">
        <v>959</v>
      </c>
      <c r="V287" s="255" t="s">
        <v>106</v>
      </c>
      <c r="W287" s="278" t="s">
        <v>953</v>
      </c>
      <c r="X287" s="229"/>
      <c r="Y287" s="230"/>
      <c r="Z287" s="229"/>
      <c r="AA287" s="230"/>
      <c r="AB287" s="173" t="s">
        <v>183</v>
      </c>
      <c r="AC287" s="231"/>
      <c r="AD287" s="126" t="s">
        <v>957</v>
      </c>
      <c r="AE287" s="392"/>
      <c r="AF287" s="273"/>
      <c r="AG287" s="272"/>
      <c r="AH287" s="467"/>
      <c r="AI287" s="392"/>
      <c r="AJ287" s="273"/>
      <c r="AK287" s="272"/>
      <c r="AL287" s="483"/>
      <c r="AM287" s="501"/>
      <c r="AN287" s="534"/>
      <c r="AO287" s="420"/>
      <c r="AQ287" s="95" t="str">
        <f t="shared" si="213"/>
        <v/>
      </c>
      <c r="AR287" s="9" t="str">
        <f t="shared" si="214"/>
        <v/>
      </c>
      <c r="AS287" s="33" t="str">
        <f t="shared" si="215"/>
        <v/>
      </c>
      <c r="AT287" s="556" t="str">
        <f t="shared" si="216"/>
        <v/>
      </c>
      <c r="AU287" s="9" t="str">
        <f t="shared" si="217"/>
        <v/>
      </c>
      <c r="AV287" s="569" t="str">
        <f t="shared" si="218"/>
        <v/>
      </c>
      <c r="AW287" s="95" t="str">
        <f t="shared" si="219"/>
        <v/>
      </c>
      <c r="AX287" s="9" t="str">
        <f t="shared" si="220"/>
        <v/>
      </c>
      <c r="AY287" s="33" t="str">
        <f t="shared" si="221"/>
        <v/>
      </c>
      <c r="BE287" s="394" t="str">
        <f t="shared" si="222"/>
        <v>Afectat sau NU?</v>
      </c>
      <c r="BF287" s="111" t="str">
        <f t="shared" si="205"/>
        <v>-</v>
      </c>
      <c r="BG287" s="393" t="str">
        <f t="shared" si="206"/>
        <v>-</v>
      </c>
      <c r="BH287" s="563" t="str">
        <f t="shared" si="223"/>
        <v>Afectat sau NU?</v>
      </c>
      <c r="BI287" s="111" t="str">
        <f t="shared" si="207"/>
        <v>-</v>
      </c>
      <c r="BJ287" s="398" t="str">
        <f t="shared" si="208"/>
        <v>-</v>
      </c>
      <c r="BK287" s="394" t="str">
        <f t="shared" si="209"/>
        <v>Afectat sau NU?</v>
      </c>
      <c r="BL287" s="111" t="str">
        <f t="shared" si="210"/>
        <v>-</v>
      </c>
      <c r="BM287" s="393" t="str">
        <f t="shared" si="211"/>
        <v>-</v>
      </c>
    </row>
    <row r="288" spans="1:67" ht="140.25" x14ac:dyDescent="0.25">
      <c r="A288" s="139">
        <f t="shared" si="212"/>
        <v>270</v>
      </c>
      <c r="B288" s="47" t="s">
        <v>93</v>
      </c>
      <c r="C288" s="247" t="s">
        <v>4</v>
      </c>
      <c r="D288" s="257" t="s">
        <v>766</v>
      </c>
      <c r="E288" s="247">
        <v>124616</v>
      </c>
      <c r="F288" s="247" t="s">
        <v>767</v>
      </c>
      <c r="G288" s="247" t="s">
        <v>525</v>
      </c>
      <c r="H288" s="247">
        <v>613260.5</v>
      </c>
      <c r="I288" s="247">
        <v>581376.35</v>
      </c>
      <c r="J288" s="247">
        <v>613260.5</v>
      </c>
      <c r="K288" s="247">
        <v>581376.35</v>
      </c>
      <c r="L288" s="155" t="s">
        <v>93</v>
      </c>
      <c r="M288" s="155" t="s">
        <v>93</v>
      </c>
      <c r="N288" s="247" t="s">
        <v>768</v>
      </c>
      <c r="O288" s="155" t="s">
        <v>767</v>
      </c>
      <c r="P288" s="155" t="s">
        <v>93</v>
      </c>
      <c r="Q288" s="155" t="s">
        <v>93</v>
      </c>
      <c r="R288" s="155" t="s">
        <v>93</v>
      </c>
      <c r="S288" s="155" t="s">
        <v>93</v>
      </c>
      <c r="T288" s="155" t="s">
        <v>85</v>
      </c>
      <c r="U288" s="155" t="s">
        <v>1150</v>
      </c>
      <c r="V288" s="155" t="s">
        <v>86</v>
      </c>
      <c r="W288" s="247" t="s">
        <v>573</v>
      </c>
      <c r="X288" s="214"/>
      <c r="Y288" s="215"/>
      <c r="Z288" s="214"/>
      <c r="AA288" s="215"/>
      <c r="AB288" s="155" t="s">
        <v>529</v>
      </c>
      <c r="AC288" s="258"/>
      <c r="AD288" s="4"/>
      <c r="AE288" s="407"/>
      <c r="AF288" s="408"/>
      <c r="AG288" s="409"/>
      <c r="AH288" s="464"/>
      <c r="AI288" s="407"/>
      <c r="AJ288" s="408"/>
      <c r="AK288" s="409"/>
      <c r="AL288" s="480"/>
      <c r="AM288" s="498"/>
      <c r="AN288" s="531"/>
      <c r="AO288" s="519"/>
      <c r="AQ288" s="91" t="str">
        <f t="shared" si="213"/>
        <v/>
      </c>
      <c r="AR288" s="47" t="str">
        <f t="shared" si="214"/>
        <v/>
      </c>
      <c r="AS288" s="315" t="str">
        <f t="shared" si="215"/>
        <v/>
      </c>
      <c r="AT288" s="559" t="str">
        <f t="shared" si="216"/>
        <v/>
      </c>
      <c r="AU288" s="47" t="str">
        <f t="shared" si="217"/>
        <v/>
      </c>
      <c r="AV288" s="570" t="str">
        <f t="shared" si="218"/>
        <v/>
      </c>
      <c r="AW288" s="91" t="str">
        <f t="shared" si="219"/>
        <v/>
      </c>
      <c r="AX288" s="47" t="str">
        <f t="shared" si="220"/>
        <v/>
      </c>
      <c r="AY288" s="315" t="str">
        <f t="shared" si="221"/>
        <v/>
      </c>
      <c r="BE288" s="345" t="str">
        <f t="shared" si="222"/>
        <v>Afectat sau NU?</v>
      </c>
      <c r="BF288" s="47" t="str">
        <f t="shared" si="205"/>
        <v>-</v>
      </c>
      <c r="BG288" s="315" t="str">
        <f t="shared" si="206"/>
        <v>-</v>
      </c>
      <c r="BH288" s="566" t="str">
        <f t="shared" si="223"/>
        <v>Afectat sau NU?</v>
      </c>
      <c r="BI288" s="47" t="str">
        <f t="shared" si="207"/>
        <v>-</v>
      </c>
      <c r="BJ288" s="570" t="str">
        <f t="shared" si="208"/>
        <v>-</v>
      </c>
      <c r="BK288" s="345" t="str">
        <f t="shared" si="209"/>
        <v>Afectat sau NU?</v>
      </c>
      <c r="BL288" s="47" t="str">
        <f t="shared" si="210"/>
        <v>-</v>
      </c>
      <c r="BM288" s="315" t="str">
        <f t="shared" si="211"/>
        <v>-</v>
      </c>
    </row>
    <row r="289" spans="1:75" ht="26.25" thickBot="1" x14ac:dyDescent="0.3">
      <c r="A289" s="165">
        <f t="shared" si="212"/>
        <v>271</v>
      </c>
      <c r="B289" s="56" t="s">
        <v>93</v>
      </c>
      <c r="C289" s="251" t="s">
        <v>4</v>
      </c>
      <c r="D289" s="259" t="s">
        <v>766</v>
      </c>
      <c r="E289" s="251">
        <v>124616</v>
      </c>
      <c r="F289" s="251" t="s">
        <v>767</v>
      </c>
      <c r="G289" s="251" t="s">
        <v>525</v>
      </c>
      <c r="H289" s="251">
        <v>613272.07999999996</v>
      </c>
      <c r="I289" s="251">
        <v>581287.35</v>
      </c>
      <c r="J289" s="251">
        <v>613272.07999999996</v>
      </c>
      <c r="K289" s="251">
        <v>581287.35</v>
      </c>
      <c r="L289" s="166" t="s">
        <v>93</v>
      </c>
      <c r="M289" s="166" t="s">
        <v>93</v>
      </c>
      <c r="N289" s="166" t="s">
        <v>93</v>
      </c>
      <c r="O289" s="166" t="s">
        <v>93</v>
      </c>
      <c r="P289" s="166" t="s">
        <v>93</v>
      </c>
      <c r="Q289" s="166" t="s">
        <v>93</v>
      </c>
      <c r="R289" s="251" t="s">
        <v>769</v>
      </c>
      <c r="S289" s="251" t="s">
        <v>767</v>
      </c>
      <c r="T289" s="251" t="s">
        <v>124</v>
      </c>
      <c r="U289" s="166" t="s">
        <v>333</v>
      </c>
      <c r="V289" s="251" t="s">
        <v>115</v>
      </c>
      <c r="W289" s="251" t="s">
        <v>573</v>
      </c>
      <c r="X289" s="216"/>
      <c r="Y289" s="217"/>
      <c r="Z289" s="216"/>
      <c r="AA289" s="217"/>
      <c r="AB289" s="166" t="s">
        <v>529</v>
      </c>
      <c r="AC289" s="254"/>
      <c r="AD289" s="450"/>
      <c r="AE289" s="411"/>
      <c r="AF289" s="412"/>
      <c r="AG289" s="413"/>
      <c r="AH289" s="466"/>
      <c r="AI289" s="411"/>
      <c r="AJ289" s="412"/>
      <c r="AK289" s="413"/>
      <c r="AL289" s="482"/>
      <c r="AM289" s="500"/>
      <c r="AN289" s="533"/>
      <c r="AO289" s="518"/>
      <c r="AQ289" s="425" t="str">
        <f t="shared" si="213"/>
        <v/>
      </c>
      <c r="AR289" s="18" t="str">
        <f t="shared" si="214"/>
        <v/>
      </c>
      <c r="AS289" s="20" t="str">
        <f t="shared" si="215"/>
        <v/>
      </c>
      <c r="AT289" s="558" t="str">
        <f t="shared" si="216"/>
        <v/>
      </c>
      <c r="AU289" s="18" t="str">
        <f t="shared" si="217"/>
        <v/>
      </c>
      <c r="AV289" s="19" t="str">
        <f t="shared" si="218"/>
        <v/>
      </c>
      <c r="AW289" s="425" t="str">
        <f t="shared" si="219"/>
        <v/>
      </c>
      <c r="AX289" s="18" t="str">
        <f t="shared" si="220"/>
        <v/>
      </c>
      <c r="AY289" s="20" t="str">
        <f t="shared" si="221"/>
        <v/>
      </c>
      <c r="BE289" s="426" t="str">
        <f t="shared" si="222"/>
        <v>Afectat sau NU?</v>
      </c>
      <c r="BF289" s="56" t="str">
        <f t="shared" si="205"/>
        <v>-</v>
      </c>
      <c r="BG289" s="319" t="str">
        <f t="shared" si="206"/>
        <v>-</v>
      </c>
      <c r="BH289" s="579" t="str">
        <f t="shared" si="223"/>
        <v>Afectat sau NU?</v>
      </c>
      <c r="BI289" s="56" t="str">
        <f t="shared" si="207"/>
        <v>-</v>
      </c>
      <c r="BJ289" s="573" t="str">
        <f t="shared" si="208"/>
        <v>-</v>
      </c>
      <c r="BK289" s="426" t="str">
        <f t="shared" si="209"/>
        <v>Afectat sau NU?</v>
      </c>
      <c r="BL289" s="56" t="str">
        <f t="shared" si="210"/>
        <v>-</v>
      </c>
      <c r="BM289" s="319" t="str">
        <f t="shared" si="211"/>
        <v>-</v>
      </c>
    </row>
    <row r="290" spans="1:75" ht="141" thickBot="1" x14ac:dyDescent="0.3">
      <c r="A290" s="193">
        <f t="shared" si="212"/>
        <v>272</v>
      </c>
      <c r="B290" s="111" t="s">
        <v>93</v>
      </c>
      <c r="C290" s="245" t="s">
        <v>4</v>
      </c>
      <c r="D290" s="260" t="s">
        <v>770</v>
      </c>
      <c r="E290" s="245">
        <v>36006</v>
      </c>
      <c r="F290" s="245" t="s">
        <v>771</v>
      </c>
      <c r="G290" s="245" t="s">
        <v>740</v>
      </c>
      <c r="H290" s="245">
        <v>606364.96</v>
      </c>
      <c r="I290" s="245">
        <v>718203.92</v>
      </c>
      <c r="J290" s="245">
        <v>606364.96</v>
      </c>
      <c r="K290" s="245">
        <v>718203.92</v>
      </c>
      <c r="L290" s="182" t="s">
        <v>93</v>
      </c>
      <c r="M290" s="182" t="s">
        <v>93</v>
      </c>
      <c r="N290" s="245" t="s">
        <v>772</v>
      </c>
      <c r="O290" s="182" t="s">
        <v>771</v>
      </c>
      <c r="P290" s="182" t="s">
        <v>93</v>
      </c>
      <c r="Q290" s="182" t="s">
        <v>93</v>
      </c>
      <c r="R290" s="182" t="s">
        <v>93</v>
      </c>
      <c r="S290" s="182" t="s">
        <v>93</v>
      </c>
      <c r="T290" s="182" t="s">
        <v>85</v>
      </c>
      <c r="U290" s="182" t="s">
        <v>1150</v>
      </c>
      <c r="V290" s="182" t="s">
        <v>86</v>
      </c>
      <c r="W290" s="245" t="s">
        <v>573</v>
      </c>
      <c r="X290" s="226"/>
      <c r="Y290" s="227"/>
      <c r="Z290" s="226"/>
      <c r="AA290" s="227"/>
      <c r="AB290" s="182" t="s">
        <v>529</v>
      </c>
      <c r="AC290" s="246"/>
      <c r="AD290" s="451"/>
      <c r="AE290" s="392"/>
      <c r="AF290" s="273"/>
      <c r="AG290" s="272"/>
      <c r="AH290" s="467"/>
      <c r="AI290" s="392"/>
      <c r="AJ290" s="273"/>
      <c r="AK290" s="272"/>
      <c r="AL290" s="483"/>
      <c r="AM290" s="501"/>
      <c r="AN290" s="534"/>
      <c r="AO290" s="420"/>
      <c r="AQ290" s="95" t="str">
        <f t="shared" si="213"/>
        <v/>
      </c>
      <c r="AR290" s="9" t="str">
        <f t="shared" si="214"/>
        <v/>
      </c>
      <c r="AS290" s="33" t="str">
        <f t="shared" si="215"/>
        <v/>
      </c>
      <c r="AT290" s="556" t="str">
        <f t="shared" si="216"/>
        <v/>
      </c>
      <c r="AU290" s="9" t="str">
        <f t="shared" si="217"/>
        <v/>
      </c>
      <c r="AV290" s="569" t="str">
        <f t="shared" si="218"/>
        <v/>
      </c>
      <c r="AW290" s="95" t="str">
        <f t="shared" si="219"/>
        <v/>
      </c>
      <c r="AX290" s="9" t="str">
        <f t="shared" si="220"/>
        <v/>
      </c>
      <c r="AY290" s="33" t="str">
        <f t="shared" si="221"/>
        <v/>
      </c>
      <c r="BE290" s="394" t="str">
        <f t="shared" si="222"/>
        <v>Afectat sau NU?</v>
      </c>
      <c r="BF290" s="111" t="str">
        <f t="shared" si="205"/>
        <v>-</v>
      </c>
      <c r="BG290" s="393" t="str">
        <f t="shared" si="206"/>
        <v>-</v>
      </c>
      <c r="BH290" s="563" t="str">
        <f t="shared" si="223"/>
        <v>Afectat sau NU?</v>
      </c>
      <c r="BI290" s="111" t="str">
        <f t="shared" si="207"/>
        <v>-</v>
      </c>
      <c r="BJ290" s="398" t="str">
        <f t="shared" si="208"/>
        <v>-</v>
      </c>
      <c r="BK290" s="394" t="str">
        <f t="shared" si="209"/>
        <v>Afectat sau NU?</v>
      </c>
      <c r="BL290" s="111" t="str">
        <f t="shared" si="210"/>
        <v>-</v>
      </c>
      <c r="BM290" s="393" t="str">
        <f t="shared" si="211"/>
        <v>-</v>
      </c>
    </row>
    <row r="291" spans="1:75" ht="141" thickBot="1" x14ac:dyDescent="0.3">
      <c r="A291" s="193">
        <f t="shared" si="212"/>
        <v>273</v>
      </c>
      <c r="B291" s="111" t="s">
        <v>93</v>
      </c>
      <c r="C291" s="245" t="s">
        <v>4</v>
      </c>
      <c r="D291" s="260" t="s">
        <v>773</v>
      </c>
      <c r="E291" s="245">
        <v>95391</v>
      </c>
      <c r="F291" s="245" t="s">
        <v>774</v>
      </c>
      <c r="G291" s="245" t="s">
        <v>775</v>
      </c>
      <c r="H291" s="245">
        <v>631978.04</v>
      </c>
      <c r="I291" s="245">
        <v>640286.24</v>
      </c>
      <c r="J291" s="245">
        <v>631978.04</v>
      </c>
      <c r="K291" s="245">
        <v>640286.24</v>
      </c>
      <c r="L291" s="182" t="s">
        <v>93</v>
      </c>
      <c r="M291" s="182" t="s">
        <v>93</v>
      </c>
      <c r="N291" s="245" t="s">
        <v>776</v>
      </c>
      <c r="O291" s="182" t="s">
        <v>777</v>
      </c>
      <c r="P291" s="182" t="s">
        <v>93</v>
      </c>
      <c r="Q291" s="182" t="s">
        <v>93</v>
      </c>
      <c r="R291" s="182" t="s">
        <v>93</v>
      </c>
      <c r="S291" s="182" t="s">
        <v>93</v>
      </c>
      <c r="T291" s="182" t="s">
        <v>85</v>
      </c>
      <c r="U291" s="182" t="s">
        <v>1150</v>
      </c>
      <c r="V291" s="182" t="s">
        <v>86</v>
      </c>
      <c r="W291" s="245" t="s">
        <v>573</v>
      </c>
      <c r="X291" s="226"/>
      <c r="Y291" s="227"/>
      <c r="Z291" s="226"/>
      <c r="AA291" s="227"/>
      <c r="AB291" s="182" t="s">
        <v>529</v>
      </c>
      <c r="AC291" s="246"/>
      <c r="AD291" s="451"/>
      <c r="AE291" s="392"/>
      <c r="AF291" s="273"/>
      <c r="AG291" s="272"/>
      <c r="AH291" s="467"/>
      <c r="AI291" s="392"/>
      <c r="AJ291" s="273"/>
      <c r="AK291" s="272"/>
      <c r="AL291" s="483"/>
      <c r="AM291" s="501"/>
      <c r="AN291" s="534"/>
      <c r="AO291" s="420"/>
      <c r="AQ291" s="95" t="str">
        <f t="shared" si="213"/>
        <v/>
      </c>
      <c r="AR291" s="9" t="str">
        <f t="shared" si="214"/>
        <v/>
      </c>
      <c r="AS291" s="33" t="str">
        <f t="shared" si="215"/>
        <v/>
      </c>
      <c r="AT291" s="556" t="str">
        <f t="shared" si="216"/>
        <v/>
      </c>
      <c r="AU291" s="9" t="str">
        <f t="shared" si="217"/>
        <v/>
      </c>
      <c r="AV291" s="569" t="str">
        <f t="shared" si="218"/>
        <v/>
      </c>
      <c r="AW291" s="95" t="str">
        <f t="shared" si="219"/>
        <v/>
      </c>
      <c r="AX291" s="9" t="str">
        <f t="shared" si="220"/>
        <v/>
      </c>
      <c r="AY291" s="33" t="str">
        <f t="shared" si="221"/>
        <v/>
      </c>
      <c r="BE291" s="394" t="str">
        <f t="shared" si="222"/>
        <v>Afectat sau NU?</v>
      </c>
      <c r="BF291" s="111" t="str">
        <f t="shared" si="205"/>
        <v>-</v>
      </c>
      <c r="BG291" s="393" t="str">
        <f t="shared" si="206"/>
        <v>-</v>
      </c>
      <c r="BH291" s="563" t="str">
        <f t="shared" si="223"/>
        <v>Afectat sau NU?</v>
      </c>
      <c r="BI291" s="111" t="str">
        <f t="shared" si="207"/>
        <v>-</v>
      </c>
      <c r="BJ291" s="398" t="str">
        <f t="shared" si="208"/>
        <v>-</v>
      </c>
      <c r="BK291" s="394" t="str">
        <f t="shared" si="209"/>
        <v>Afectat sau NU?</v>
      </c>
      <c r="BL291" s="111" t="str">
        <f t="shared" si="210"/>
        <v>-</v>
      </c>
      <c r="BM291" s="393" t="str">
        <f t="shared" si="211"/>
        <v>-</v>
      </c>
    </row>
    <row r="292" spans="1:75" ht="51.75" thickBot="1" x14ac:dyDescent="0.3">
      <c r="A292" s="138">
        <f t="shared" si="212"/>
        <v>274</v>
      </c>
      <c r="B292" s="104" t="s">
        <v>93</v>
      </c>
      <c r="C292" s="104" t="s">
        <v>4</v>
      </c>
      <c r="D292" s="105" t="s">
        <v>778</v>
      </c>
      <c r="E292" s="104">
        <v>83197</v>
      </c>
      <c r="F292" s="104" t="s">
        <v>779</v>
      </c>
      <c r="G292" s="104" t="s">
        <v>494</v>
      </c>
      <c r="H292" s="106">
        <v>520933</v>
      </c>
      <c r="I292" s="106">
        <v>529522</v>
      </c>
      <c r="J292" s="106">
        <v>520933</v>
      </c>
      <c r="K292" s="106">
        <v>529522</v>
      </c>
      <c r="L292" s="104" t="s">
        <v>93</v>
      </c>
      <c r="M292" s="104" t="s">
        <v>93</v>
      </c>
      <c r="N292" s="104" t="s">
        <v>780</v>
      </c>
      <c r="O292" s="104" t="s">
        <v>779</v>
      </c>
      <c r="P292" s="104" t="s">
        <v>93</v>
      </c>
      <c r="Q292" s="104" t="s">
        <v>93</v>
      </c>
      <c r="R292" s="104" t="s">
        <v>93</v>
      </c>
      <c r="S292" s="104" t="s">
        <v>93</v>
      </c>
      <c r="T292" s="104" t="s">
        <v>85</v>
      </c>
      <c r="U292" s="104" t="s">
        <v>1065</v>
      </c>
      <c r="V292" s="104" t="s">
        <v>781</v>
      </c>
      <c r="W292" s="104" t="s">
        <v>449</v>
      </c>
      <c r="X292" s="107">
        <v>43614</v>
      </c>
      <c r="Y292" s="108">
        <v>0.375</v>
      </c>
      <c r="Z292" s="107">
        <v>43614</v>
      </c>
      <c r="AA292" s="108">
        <v>0.625</v>
      </c>
      <c r="AB292" s="104" t="s">
        <v>100</v>
      </c>
      <c r="AC292" s="434" t="s">
        <v>88</v>
      </c>
      <c r="AD292" s="122"/>
      <c r="AE292" s="395">
        <v>43614</v>
      </c>
      <c r="AF292" s="396">
        <v>0.375</v>
      </c>
      <c r="AG292" s="397">
        <v>43614</v>
      </c>
      <c r="AH292" s="471">
        <v>0.60416666666666663</v>
      </c>
      <c r="AI292" s="395">
        <v>43606</v>
      </c>
      <c r="AJ292" s="396">
        <v>0.56180555555555556</v>
      </c>
      <c r="AK292" s="397">
        <v>43606</v>
      </c>
      <c r="AL292" s="487">
        <v>0.55694444444444446</v>
      </c>
      <c r="AM292" s="504" t="s">
        <v>1063</v>
      </c>
      <c r="AN292" s="536" t="s">
        <v>84</v>
      </c>
      <c r="AO292" s="420"/>
      <c r="AQ292" s="95" t="str">
        <f t="shared" si="213"/>
        <v/>
      </c>
      <c r="AR292" s="9" t="str">
        <f t="shared" si="214"/>
        <v/>
      </c>
      <c r="AS292" s="33" t="str">
        <f t="shared" si="215"/>
        <v/>
      </c>
      <c r="AT292" s="556" t="str">
        <f t="shared" si="216"/>
        <v/>
      </c>
      <c r="AU292" s="9" t="str">
        <f t="shared" si="217"/>
        <v/>
      </c>
      <c r="AV292" s="569" t="str">
        <f t="shared" si="218"/>
        <v/>
      </c>
      <c r="AW292" s="95" t="str">
        <f t="shared" si="219"/>
        <v/>
      </c>
      <c r="AX292" s="9" t="str">
        <f t="shared" si="220"/>
        <v/>
      </c>
      <c r="AY292" s="33" t="str">
        <f t="shared" si="221"/>
        <v/>
      </c>
      <c r="BE292" s="394">
        <f t="shared" si="222"/>
        <v>5</v>
      </c>
      <c r="BF292" s="111">
        <f t="shared" si="205"/>
        <v>1</v>
      </c>
      <c r="BG292" s="393">
        <f t="shared" si="206"/>
        <v>1</v>
      </c>
      <c r="BH292" s="563">
        <f t="shared" si="223"/>
        <v>5</v>
      </c>
      <c r="BI292" s="111">
        <f t="shared" si="207"/>
        <v>14</v>
      </c>
      <c r="BJ292" s="398">
        <f t="shared" si="208"/>
        <v>14</v>
      </c>
      <c r="BK292" s="394">
        <f t="shared" si="209"/>
        <v>-0.50000000005820766</v>
      </c>
      <c r="BL292" s="111">
        <f t="shared" si="210"/>
        <v>15</v>
      </c>
      <c r="BM292" s="393">
        <f t="shared" si="211"/>
        <v>15</v>
      </c>
    </row>
    <row r="293" spans="1:75" ht="141" thickBot="1" x14ac:dyDescent="0.3">
      <c r="A293" s="169">
        <f t="shared" si="212"/>
        <v>275</v>
      </c>
      <c r="B293" s="173" t="s">
        <v>93</v>
      </c>
      <c r="C293" s="173" t="s">
        <v>4</v>
      </c>
      <c r="D293" s="262" t="s">
        <v>782</v>
      </c>
      <c r="E293" s="255">
        <v>117042</v>
      </c>
      <c r="F293" s="255" t="s">
        <v>783</v>
      </c>
      <c r="G293" s="255" t="s">
        <v>94</v>
      </c>
      <c r="H293" s="255">
        <v>494821</v>
      </c>
      <c r="I293" s="255">
        <v>555599</v>
      </c>
      <c r="J293" s="255">
        <v>494821</v>
      </c>
      <c r="K293" s="255">
        <v>555599</v>
      </c>
      <c r="L293" s="173" t="s">
        <v>93</v>
      </c>
      <c r="M293" s="173" t="s">
        <v>93</v>
      </c>
      <c r="N293" s="255" t="s">
        <v>784</v>
      </c>
      <c r="O293" s="173" t="s">
        <v>783</v>
      </c>
      <c r="P293" s="173" t="s">
        <v>93</v>
      </c>
      <c r="Q293" s="173" t="s">
        <v>93</v>
      </c>
      <c r="R293" s="173" t="s">
        <v>93</v>
      </c>
      <c r="S293" s="173" t="s">
        <v>93</v>
      </c>
      <c r="T293" s="173" t="s">
        <v>85</v>
      </c>
      <c r="U293" s="173" t="s">
        <v>1150</v>
      </c>
      <c r="V293" s="255" t="s">
        <v>86</v>
      </c>
      <c r="W293" s="255" t="s">
        <v>534</v>
      </c>
      <c r="X293" s="229">
        <v>43704</v>
      </c>
      <c r="Y293" s="230">
        <v>0.41666666666666669</v>
      </c>
      <c r="Z293" s="229">
        <v>43704</v>
      </c>
      <c r="AA293" s="230">
        <v>0.625</v>
      </c>
      <c r="AB293" s="173" t="s">
        <v>100</v>
      </c>
      <c r="AC293" s="263"/>
      <c r="AD293" s="3"/>
      <c r="AE293" s="392"/>
      <c r="AF293" s="273"/>
      <c r="AG293" s="272"/>
      <c r="AH293" s="467"/>
      <c r="AI293" s="395">
        <v>43696</v>
      </c>
      <c r="AJ293" s="396">
        <v>0.60069444444444442</v>
      </c>
      <c r="AK293" s="397">
        <v>43696</v>
      </c>
      <c r="AL293" s="487">
        <v>0.57916666666666672</v>
      </c>
      <c r="AM293" s="501"/>
      <c r="AN293" s="534"/>
      <c r="AO293" s="420"/>
      <c r="AQ293" s="95" t="str">
        <f t="shared" si="213"/>
        <v/>
      </c>
      <c r="AR293" s="9" t="str">
        <f t="shared" si="214"/>
        <v/>
      </c>
      <c r="AS293" s="33" t="str">
        <f t="shared" si="215"/>
        <v/>
      </c>
      <c r="AT293" s="556" t="str">
        <f t="shared" si="216"/>
        <v/>
      </c>
      <c r="AU293" s="9" t="str">
        <f t="shared" si="217"/>
        <v/>
      </c>
      <c r="AV293" s="569" t="str">
        <f t="shared" si="218"/>
        <v/>
      </c>
      <c r="AW293" s="95" t="str">
        <f t="shared" si="219"/>
        <v/>
      </c>
      <c r="AX293" s="9" t="str">
        <f t="shared" si="220"/>
        <v/>
      </c>
      <c r="AY293" s="33" t="str">
        <f t="shared" si="221"/>
        <v/>
      </c>
      <c r="BE293" s="394" t="str">
        <f t="shared" si="222"/>
        <v>Afectat sau NU?</v>
      </c>
      <c r="BF293" s="111" t="str">
        <f t="shared" si="205"/>
        <v>-</v>
      </c>
      <c r="BG293" s="393" t="str">
        <f t="shared" si="206"/>
        <v>-</v>
      </c>
      <c r="BH293" s="563" t="str">
        <f t="shared" si="223"/>
        <v>Afectat sau NU?</v>
      </c>
      <c r="BI293" s="111" t="str">
        <f t="shared" si="207"/>
        <v>-</v>
      </c>
      <c r="BJ293" s="398" t="str">
        <f t="shared" si="208"/>
        <v>-</v>
      </c>
      <c r="BK293" s="394" t="str">
        <f t="shared" si="209"/>
        <v>Afectat sau NU?</v>
      </c>
      <c r="BL293" s="111" t="str">
        <f t="shared" si="210"/>
        <v>-</v>
      </c>
      <c r="BM293" s="393" t="str">
        <f t="shared" si="211"/>
        <v>-</v>
      </c>
    </row>
    <row r="294" spans="1:75" ht="141" thickBot="1" x14ac:dyDescent="0.3">
      <c r="A294" s="193">
        <f t="shared" si="212"/>
        <v>276</v>
      </c>
      <c r="B294" s="182" t="s">
        <v>93</v>
      </c>
      <c r="C294" s="182" t="s">
        <v>4</v>
      </c>
      <c r="D294" s="260" t="s">
        <v>785</v>
      </c>
      <c r="E294" s="245">
        <v>85127</v>
      </c>
      <c r="F294" s="245" t="s">
        <v>506</v>
      </c>
      <c r="G294" s="245" t="s">
        <v>494</v>
      </c>
      <c r="H294" s="182">
        <v>514498</v>
      </c>
      <c r="I294" s="182">
        <v>528363</v>
      </c>
      <c r="J294" s="182">
        <v>514498</v>
      </c>
      <c r="K294" s="182">
        <v>528363</v>
      </c>
      <c r="L294" s="182" t="s">
        <v>93</v>
      </c>
      <c r="M294" s="182" t="s">
        <v>93</v>
      </c>
      <c r="N294" s="245" t="s">
        <v>507</v>
      </c>
      <c r="O294" s="182" t="s">
        <v>506</v>
      </c>
      <c r="P294" s="182" t="s">
        <v>93</v>
      </c>
      <c r="Q294" s="182" t="s">
        <v>93</v>
      </c>
      <c r="R294" s="182" t="s">
        <v>93</v>
      </c>
      <c r="S294" s="182" t="s">
        <v>93</v>
      </c>
      <c r="T294" s="182" t="s">
        <v>85</v>
      </c>
      <c r="U294" s="182" t="s">
        <v>1150</v>
      </c>
      <c r="V294" s="245" t="s">
        <v>86</v>
      </c>
      <c r="W294" s="245" t="s">
        <v>440</v>
      </c>
      <c r="X294" s="226"/>
      <c r="Y294" s="227"/>
      <c r="Z294" s="226"/>
      <c r="AA294" s="227"/>
      <c r="AB294" s="182" t="s">
        <v>100</v>
      </c>
      <c r="AC294" s="261"/>
      <c r="AD294" s="451"/>
      <c r="AE294" s="392"/>
      <c r="AF294" s="273"/>
      <c r="AG294" s="272"/>
      <c r="AH294" s="467"/>
      <c r="AI294" s="392"/>
      <c r="AJ294" s="273"/>
      <c r="AK294" s="272"/>
      <c r="AL294" s="483"/>
      <c r="AM294" s="501"/>
      <c r="AN294" s="534"/>
      <c r="AO294" s="420"/>
      <c r="AQ294" s="95" t="str">
        <f t="shared" si="213"/>
        <v/>
      </c>
      <c r="AR294" s="9" t="str">
        <f t="shared" si="214"/>
        <v/>
      </c>
      <c r="AS294" s="33" t="str">
        <f t="shared" si="215"/>
        <v/>
      </c>
      <c r="AT294" s="556" t="str">
        <f t="shared" si="216"/>
        <v/>
      </c>
      <c r="AU294" s="9" t="str">
        <f t="shared" si="217"/>
        <v/>
      </c>
      <c r="AV294" s="569" t="str">
        <f t="shared" si="218"/>
        <v/>
      </c>
      <c r="AW294" s="95" t="str">
        <f t="shared" si="219"/>
        <v/>
      </c>
      <c r="AX294" s="9" t="str">
        <f t="shared" si="220"/>
        <v/>
      </c>
      <c r="AY294" s="33" t="str">
        <f t="shared" si="221"/>
        <v/>
      </c>
      <c r="BE294" s="394" t="str">
        <f t="shared" si="222"/>
        <v>Afectat sau NU?</v>
      </c>
      <c r="BF294" s="111" t="str">
        <f t="shared" si="205"/>
        <v>-</v>
      </c>
      <c r="BG294" s="393" t="str">
        <f t="shared" si="206"/>
        <v>-</v>
      </c>
      <c r="BH294" s="563" t="str">
        <f t="shared" si="223"/>
        <v>Afectat sau NU?</v>
      </c>
      <c r="BI294" s="111" t="str">
        <f t="shared" si="207"/>
        <v>-</v>
      </c>
      <c r="BJ294" s="398" t="str">
        <f t="shared" si="208"/>
        <v>-</v>
      </c>
      <c r="BK294" s="394" t="str">
        <f t="shared" si="209"/>
        <v>Afectat sau NU?</v>
      </c>
      <c r="BL294" s="111" t="str">
        <f t="shared" si="210"/>
        <v>-</v>
      </c>
      <c r="BM294" s="393" t="str">
        <f t="shared" si="211"/>
        <v>-</v>
      </c>
    </row>
    <row r="295" spans="1:75" ht="39" thickBot="1" x14ac:dyDescent="0.3">
      <c r="A295" s="193">
        <f t="shared" si="212"/>
        <v>277</v>
      </c>
      <c r="B295" s="182" t="s">
        <v>93</v>
      </c>
      <c r="C295" s="182" t="s">
        <v>4</v>
      </c>
      <c r="D295" s="260" t="s">
        <v>786</v>
      </c>
      <c r="E295" s="245">
        <v>85127</v>
      </c>
      <c r="F295" s="245" t="s">
        <v>787</v>
      </c>
      <c r="G295" s="245" t="s">
        <v>494</v>
      </c>
      <c r="H295" s="245">
        <v>517658</v>
      </c>
      <c r="I295" s="245">
        <v>528153</v>
      </c>
      <c r="J295" s="245">
        <v>517658</v>
      </c>
      <c r="K295" s="245">
        <v>528153</v>
      </c>
      <c r="L295" s="182" t="s">
        <v>93</v>
      </c>
      <c r="M295" s="182" t="s">
        <v>93</v>
      </c>
      <c r="N295" s="245" t="s">
        <v>788</v>
      </c>
      <c r="O295" s="182" t="s">
        <v>787</v>
      </c>
      <c r="P295" s="182" t="s">
        <v>93</v>
      </c>
      <c r="Q295" s="182" t="s">
        <v>93</v>
      </c>
      <c r="R295" s="182" t="s">
        <v>93</v>
      </c>
      <c r="S295" s="182" t="s">
        <v>93</v>
      </c>
      <c r="T295" s="182" t="s">
        <v>85</v>
      </c>
      <c r="U295" s="182" t="s">
        <v>965</v>
      </c>
      <c r="V295" s="245" t="s">
        <v>781</v>
      </c>
      <c r="W295" s="245" t="s">
        <v>440</v>
      </c>
      <c r="X295" s="226"/>
      <c r="Y295" s="227"/>
      <c r="Z295" s="226"/>
      <c r="AA295" s="227"/>
      <c r="AB295" s="182" t="s">
        <v>100</v>
      </c>
      <c r="AC295" s="261"/>
      <c r="AD295" s="451"/>
      <c r="AE295" s="392"/>
      <c r="AF295" s="273"/>
      <c r="AG295" s="272"/>
      <c r="AH295" s="467"/>
      <c r="AI295" s="392"/>
      <c r="AJ295" s="273"/>
      <c r="AK295" s="272"/>
      <c r="AL295" s="483"/>
      <c r="AM295" s="501"/>
      <c r="AN295" s="534"/>
      <c r="AO295" s="420"/>
      <c r="AP295" s="21"/>
      <c r="AQ295" s="95" t="str">
        <f t="shared" si="213"/>
        <v/>
      </c>
      <c r="AR295" s="9" t="str">
        <f t="shared" si="214"/>
        <v/>
      </c>
      <c r="AS295" s="33" t="str">
        <f t="shared" si="215"/>
        <v/>
      </c>
      <c r="AT295" s="556" t="str">
        <f t="shared" si="216"/>
        <v/>
      </c>
      <c r="AU295" s="9" t="str">
        <f t="shared" si="217"/>
        <v/>
      </c>
      <c r="AV295" s="569" t="str">
        <f t="shared" si="218"/>
        <v/>
      </c>
      <c r="AW295" s="95" t="str">
        <f t="shared" si="219"/>
        <v/>
      </c>
      <c r="AX295" s="9" t="str">
        <f t="shared" si="220"/>
        <v/>
      </c>
      <c r="AY295" s="33" t="str">
        <f t="shared" si="221"/>
        <v/>
      </c>
      <c r="BE295" s="346" t="str">
        <f t="shared" si="222"/>
        <v>Afectat sau NU?</v>
      </c>
      <c r="BF295" s="9" t="str">
        <f t="shared" si="205"/>
        <v>-</v>
      </c>
      <c r="BG295" s="33" t="str">
        <f t="shared" si="206"/>
        <v>-</v>
      </c>
      <c r="BH295" s="565" t="str">
        <f t="shared" si="223"/>
        <v>Afectat sau NU?</v>
      </c>
      <c r="BI295" s="9" t="str">
        <f t="shared" si="207"/>
        <v>-</v>
      </c>
      <c r="BJ295" s="569" t="str">
        <f t="shared" si="208"/>
        <v>-</v>
      </c>
      <c r="BK295" s="346" t="str">
        <f t="shared" si="209"/>
        <v>Afectat sau NU?</v>
      </c>
      <c r="BL295" s="9" t="str">
        <f t="shared" si="210"/>
        <v>-</v>
      </c>
      <c r="BM295" s="33" t="str">
        <f t="shared" si="211"/>
        <v>-</v>
      </c>
    </row>
    <row r="296" spans="1:75" s="8" customFormat="1" ht="39" thickBot="1" x14ac:dyDescent="0.3">
      <c r="A296" s="138">
        <f t="shared" si="212"/>
        <v>278</v>
      </c>
      <c r="B296" s="104" t="s">
        <v>93</v>
      </c>
      <c r="C296" s="104" t="s">
        <v>4</v>
      </c>
      <c r="D296" s="105" t="s">
        <v>789</v>
      </c>
      <c r="E296" s="104">
        <v>85582</v>
      </c>
      <c r="F296" s="104" t="s">
        <v>790</v>
      </c>
      <c r="G296" s="104" t="s">
        <v>494</v>
      </c>
      <c r="H296" s="106">
        <v>528595</v>
      </c>
      <c r="I296" s="106">
        <v>498017</v>
      </c>
      <c r="J296" s="106">
        <v>528595</v>
      </c>
      <c r="K296" s="106">
        <v>498017</v>
      </c>
      <c r="L296" s="104" t="s">
        <v>93</v>
      </c>
      <c r="M296" s="104" t="s">
        <v>93</v>
      </c>
      <c r="N296" s="104" t="s">
        <v>498</v>
      </c>
      <c r="O296" s="104" t="s">
        <v>936</v>
      </c>
      <c r="P296" s="104" t="s">
        <v>93</v>
      </c>
      <c r="Q296" s="104" t="s">
        <v>93</v>
      </c>
      <c r="R296" s="104" t="s">
        <v>93</v>
      </c>
      <c r="S296" s="104" t="s">
        <v>93</v>
      </c>
      <c r="T296" s="104" t="s">
        <v>85</v>
      </c>
      <c r="U296" s="104" t="s">
        <v>965</v>
      </c>
      <c r="V296" s="104" t="s">
        <v>781</v>
      </c>
      <c r="W296" s="104" t="s">
        <v>420</v>
      </c>
      <c r="X296" s="107">
        <v>43573</v>
      </c>
      <c r="Y296" s="108">
        <v>0.375</v>
      </c>
      <c r="Z296" s="107">
        <v>43573</v>
      </c>
      <c r="AA296" s="108">
        <v>0.625</v>
      </c>
      <c r="AB296" s="104" t="s">
        <v>100</v>
      </c>
      <c r="AC296" s="434" t="s">
        <v>88</v>
      </c>
      <c r="AD296" s="122"/>
      <c r="AE296" s="401">
        <v>43573</v>
      </c>
      <c r="AF296" s="110">
        <v>0.375</v>
      </c>
      <c r="AG296" s="109">
        <v>43573</v>
      </c>
      <c r="AH296" s="458">
        <v>0.53472222222222221</v>
      </c>
      <c r="AI296" s="401">
        <v>43565</v>
      </c>
      <c r="AJ296" s="110">
        <v>0.40833333333333338</v>
      </c>
      <c r="AK296" s="109">
        <v>43565</v>
      </c>
      <c r="AL296" s="473">
        <v>0.39374999999999999</v>
      </c>
      <c r="AM296" s="489" t="s">
        <v>962</v>
      </c>
      <c r="AN296" s="522" t="s">
        <v>158</v>
      </c>
      <c r="AO296" s="506"/>
      <c r="AP296" s="21"/>
      <c r="AQ296" s="419" t="str">
        <f t="shared" si="213"/>
        <v/>
      </c>
      <c r="AR296" s="111" t="str">
        <f t="shared" si="214"/>
        <v/>
      </c>
      <c r="AS296" s="393" t="str">
        <f t="shared" si="215"/>
        <v/>
      </c>
      <c r="AT296" s="557" t="str">
        <f t="shared" si="216"/>
        <v/>
      </c>
      <c r="AU296" s="111" t="str">
        <f t="shared" si="217"/>
        <v/>
      </c>
      <c r="AV296" s="398" t="str">
        <f t="shared" si="218"/>
        <v/>
      </c>
      <c r="AW296" s="419" t="str">
        <f t="shared" si="219"/>
        <v/>
      </c>
      <c r="AX296" s="111" t="str">
        <f t="shared" si="220"/>
        <v/>
      </c>
      <c r="AY296" s="393" t="str">
        <f t="shared" si="221"/>
        <v/>
      </c>
      <c r="BA296" s="57"/>
      <c r="BB296" s="57"/>
      <c r="BC296" s="57"/>
      <c r="BD296" s="57"/>
      <c r="BE296" s="346" t="str">
        <f t="shared" si="222"/>
        <v>Nu a fost afectat producator/consumator</v>
      </c>
      <c r="BF296" s="9" t="str">
        <f t="shared" si="205"/>
        <v>-</v>
      </c>
      <c r="BG296" s="33" t="str">
        <f t="shared" si="206"/>
        <v>-</v>
      </c>
      <c r="BH296" s="565" t="str">
        <f t="shared" si="223"/>
        <v>Nu a fost afectat producator/consumator</v>
      </c>
      <c r="BI296" s="9" t="str">
        <f t="shared" si="207"/>
        <v>-</v>
      </c>
      <c r="BJ296" s="569" t="str">
        <f t="shared" si="208"/>
        <v>-</v>
      </c>
      <c r="BK296" s="346" t="str">
        <f t="shared" si="209"/>
        <v>Nu a fost afectat producator/consumator</v>
      </c>
      <c r="BL296" s="9" t="str">
        <f t="shared" si="210"/>
        <v>-</v>
      </c>
      <c r="BM296" s="33" t="str">
        <f t="shared" si="211"/>
        <v>-</v>
      </c>
      <c r="BN296" s="57"/>
      <c r="BO296" s="57"/>
    </row>
    <row r="297" spans="1:75" s="8" customFormat="1" ht="153.75" thickBot="1" x14ac:dyDescent="0.3">
      <c r="A297" s="138">
        <f>A296+1</f>
        <v>279</v>
      </c>
      <c r="B297" s="104" t="s">
        <v>93</v>
      </c>
      <c r="C297" s="104" t="s">
        <v>4</v>
      </c>
      <c r="D297" s="105" t="s">
        <v>791</v>
      </c>
      <c r="E297" s="104">
        <v>40198</v>
      </c>
      <c r="F297" s="104" t="s">
        <v>100</v>
      </c>
      <c r="G297" s="104" t="s">
        <v>100</v>
      </c>
      <c r="H297" s="106">
        <v>543202</v>
      </c>
      <c r="I297" s="106">
        <v>455664</v>
      </c>
      <c r="J297" s="106">
        <v>543202</v>
      </c>
      <c r="K297" s="106">
        <v>455664</v>
      </c>
      <c r="L297" s="104" t="s">
        <v>93</v>
      </c>
      <c r="M297" s="104" t="s">
        <v>93</v>
      </c>
      <c r="N297" s="104" t="s">
        <v>792</v>
      </c>
      <c r="O297" s="104" t="s">
        <v>793</v>
      </c>
      <c r="P297" s="104" t="s">
        <v>93</v>
      </c>
      <c r="Q297" s="104" t="s">
        <v>93</v>
      </c>
      <c r="R297" s="104" t="s">
        <v>93</v>
      </c>
      <c r="S297" s="104" t="s">
        <v>93</v>
      </c>
      <c r="T297" s="104" t="s">
        <v>85</v>
      </c>
      <c r="U297" s="104" t="s">
        <v>1221</v>
      </c>
      <c r="V297" s="104" t="s">
        <v>106</v>
      </c>
      <c r="W297" s="104" t="s">
        <v>933</v>
      </c>
      <c r="X297" s="107">
        <v>43676</v>
      </c>
      <c r="Y297" s="108">
        <v>0.375</v>
      </c>
      <c r="Z297" s="107">
        <v>43676</v>
      </c>
      <c r="AA297" s="108">
        <v>0.70833333333333337</v>
      </c>
      <c r="AB297" s="104" t="s">
        <v>100</v>
      </c>
      <c r="AC297" s="434" t="s">
        <v>1224</v>
      </c>
      <c r="AD297" s="122" t="s">
        <v>935</v>
      </c>
      <c r="AE297" s="401">
        <v>43676</v>
      </c>
      <c r="AF297" s="110">
        <v>0.37847222222222227</v>
      </c>
      <c r="AG297" s="109">
        <v>43676</v>
      </c>
      <c r="AH297" s="458">
        <v>0.59375</v>
      </c>
      <c r="AI297" s="401">
        <v>43668</v>
      </c>
      <c r="AJ297" s="110">
        <v>0.44375000000000003</v>
      </c>
      <c r="AK297" s="109">
        <v>43668</v>
      </c>
      <c r="AL297" s="473">
        <v>0.4284722222222222</v>
      </c>
      <c r="AM297" s="489" t="s">
        <v>1222</v>
      </c>
      <c r="AN297" s="522" t="s">
        <v>84</v>
      </c>
      <c r="AO297" s="506"/>
      <c r="AP297" s="21"/>
      <c r="AQ297" s="419" t="str">
        <f t="shared" si="213"/>
        <v/>
      </c>
      <c r="AR297" s="111" t="str">
        <f t="shared" si="214"/>
        <v/>
      </c>
      <c r="AS297" s="393" t="str">
        <f t="shared" si="215"/>
        <v/>
      </c>
      <c r="AT297" s="557" t="str">
        <f t="shared" si="216"/>
        <v/>
      </c>
      <c r="AU297" s="111" t="str">
        <f t="shared" si="217"/>
        <v/>
      </c>
      <c r="AV297" s="398" t="str">
        <f t="shared" si="218"/>
        <v/>
      </c>
      <c r="AW297" s="419" t="str">
        <f t="shared" si="219"/>
        <v/>
      </c>
      <c r="AX297" s="111" t="str">
        <f t="shared" si="220"/>
        <v/>
      </c>
      <c r="AY297" s="393" t="str">
        <f t="shared" si="221"/>
        <v/>
      </c>
      <c r="BA297" s="57"/>
      <c r="BB297" s="57"/>
      <c r="BC297" s="57"/>
      <c r="BD297" s="57"/>
      <c r="BE297" s="346">
        <f t="shared" si="222"/>
        <v>5</v>
      </c>
      <c r="BF297" s="9">
        <f t="shared" si="205"/>
        <v>1</v>
      </c>
      <c r="BG297" s="33">
        <f t="shared" si="206"/>
        <v>1</v>
      </c>
      <c r="BH297" s="565">
        <f t="shared" si="223"/>
        <v>5</v>
      </c>
      <c r="BI297" s="9">
        <f t="shared" si="207"/>
        <v>42</v>
      </c>
      <c r="BJ297" s="569">
        <f t="shared" si="208"/>
        <v>42</v>
      </c>
      <c r="BK297" s="346">
        <f t="shared" si="209"/>
        <v>-2.7500000000582077</v>
      </c>
      <c r="BL297" s="9">
        <f t="shared" si="210"/>
        <v>43</v>
      </c>
      <c r="BM297" s="33">
        <f t="shared" si="211"/>
        <v>43</v>
      </c>
      <c r="BN297" s="57"/>
      <c r="BO297" s="57"/>
    </row>
    <row r="298" spans="1:75" ht="141" thickBot="1" x14ac:dyDescent="0.3">
      <c r="A298" s="193">
        <f t="shared" si="212"/>
        <v>280</v>
      </c>
      <c r="B298" s="182" t="s">
        <v>93</v>
      </c>
      <c r="C298" s="182" t="s">
        <v>4</v>
      </c>
      <c r="D298" s="264" t="s">
        <v>794</v>
      </c>
      <c r="E298" s="245">
        <v>40198</v>
      </c>
      <c r="F298" s="245" t="s">
        <v>100</v>
      </c>
      <c r="G298" s="245" t="s">
        <v>100</v>
      </c>
      <c r="H298" s="245">
        <v>554708</v>
      </c>
      <c r="I298" s="245">
        <v>461528</v>
      </c>
      <c r="J298" s="245">
        <v>554708</v>
      </c>
      <c r="K298" s="245">
        <v>461528</v>
      </c>
      <c r="L298" s="182" t="s">
        <v>93</v>
      </c>
      <c r="M298" s="182" t="s">
        <v>93</v>
      </c>
      <c r="N298" s="245" t="s">
        <v>795</v>
      </c>
      <c r="O298" s="182" t="s">
        <v>796</v>
      </c>
      <c r="P298" s="182" t="s">
        <v>93</v>
      </c>
      <c r="Q298" s="182" t="s">
        <v>93</v>
      </c>
      <c r="R298" s="182" t="s">
        <v>93</v>
      </c>
      <c r="S298" s="182" t="s">
        <v>93</v>
      </c>
      <c r="T298" s="182" t="s">
        <v>85</v>
      </c>
      <c r="U298" s="182" t="s">
        <v>893</v>
      </c>
      <c r="V298" s="245" t="s">
        <v>106</v>
      </c>
      <c r="W298" s="245" t="s">
        <v>680</v>
      </c>
      <c r="X298" s="226"/>
      <c r="Y298" s="227"/>
      <c r="Z298" s="226"/>
      <c r="AA298" s="227"/>
      <c r="AB298" s="182" t="s">
        <v>100</v>
      </c>
      <c r="AC298" s="261"/>
      <c r="AD298" s="451"/>
      <c r="AE298" s="392"/>
      <c r="AF298" s="273"/>
      <c r="AG298" s="272"/>
      <c r="AH298" s="467"/>
      <c r="AI298" s="392"/>
      <c r="AJ298" s="273"/>
      <c r="AK298" s="272"/>
      <c r="AL298" s="483"/>
      <c r="AM298" s="501"/>
      <c r="AN298" s="534"/>
      <c r="AO298" s="420"/>
      <c r="AQ298" s="95" t="str">
        <f t="shared" si="213"/>
        <v/>
      </c>
      <c r="AR298" s="9" t="str">
        <f t="shared" si="214"/>
        <v/>
      </c>
      <c r="AS298" s="33" t="str">
        <f t="shared" si="215"/>
        <v/>
      </c>
      <c r="AT298" s="556" t="str">
        <f t="shared" si="216"/>
        <v/>
      </c>
      <c r="AU298" s="9" t="str">
        <f t="shared" si="217"/>
        <v/>
      </c>
      <c r="AV298" s="569" t="str">
        <f t="shared" si="218"/>
        <v/>
      </c>
      <c r="AW298" s="95" t="str">
        <f t="shared" si="219"/>
        <v/>
      </c>
      <c r="AX298" s="9" t="str">
        <f t="shared" si="220"/>
        <v/>
      </c>
      <c r="AY298" s="33" t="str">
        <f t="shared" si="221"/>
        <v/>
      </c>
      <c r="BE298" s="394" t="str">
        <f t="shared" si="222"/>
        <v>Afectat sau NU?</v>
      </c>
      <c r="BF298" s="111" t="str">
        <f t="shared" si="205"/>
        <v>-</v>
      </c>
      <c r="BG298" s="393" t="str">
        <f t="shared" si="206"/>
        <v>-</v>
      </c>
      <c r="BH298" s="563" t="str">
        <f t="shared" si="223"/>
        <v>Afectat sau NU?</v>
      </c>
      <c r="BI298" s="111" t="str">
        <f t="shared" si="207"/>
        <v>-</v>
      </c>
      <c r="BJ298" s="398" t="str">
        <f t="shared" si="208"/>
        <v>-</v>
      </c>
      <c r="BK298" s="394" t="str">
        <f t="shared" si="209"/>
        <v>Afectat sau NU?</v>
      </c>
      <c r="BL298" s="111" t="str">
        <f t="shared" si="210"/>
        <v>-</v>
      </c>
      <c r="BM298" s="393" t="str">
        <f t="shared" si="211"/>
        <v>-</v>
      </c>
    </row>
    <row r="299" spans="1:75" ht="153.75" thickBot="1" x14ac:dyDescent="0.3">
      <c r="A299" s="138">
        <f t="shared" si="212"/>
        <v>281</v>
      </c>
      <c r="B299" s="104" t="s">
        <v>93</v>
      </c>
      <c r="C299" s="104" t="s">
        <v>4</v>
      </c>
      <c r="D299" s="105" t="s">
        <v>797</v>
      </c>
      <c r="E299" s="104">
        <v>42236</v>
      </c>
      <c r="F299" s="104" t="s">
        <v>213</v>
      </c>
      <c r="G299" s="104" t="s">
        <v>578</v>
      </c>
      <c r="H299" s="106">
        <v>514201</v>
      </c>
      <c r="I299" s="106">
        <v>431835</v>
      </c>
      <c r="J299" s="106">
        <v>514201</v>
      </c>
      <c r="K299" s="106">
        <v>431835</v>
      </c>
      <c r="L299" s="104" t="s">
        <v>93</v>
      </c>
      <c r="M299" s="104" t="s">
        <v>93</v>
      </c>
      <c r="N299" s="104" t="s">
        <v>212</v>
      </c>
      <c r="O299" s="104" t="s">
        <v>213</v>
      </c>
      <c r="P299" s="104" t="s">
        <v>93</v>
      </c>
      <c r="Q299" s="104" t="s">
        <v>93</v>
      </c>
      <c r="R299" s="104" t="s">
        <v>93</v>
      </c>
      <c r="S299" s="104" t="s">
        <v>93</v>
      </c>
      <c r="T299" s="104" t="s">
        <v>85</v>
      </c>
      <c r="U299" s="104" t="s">
        <v>1031</v>
      </c>
      <c r="V299" s="104" t="s">
        <v>106</v>
      </c>
      <c r="W299" s="104" t="s">
        <v>934</v>
      </c>
      <c r="X299" s="107">
        <v>43600</v>
      </c>
      <c r="Y299" s="108">
        <v>0.375</v>
      </c>
      <c r="Z299" s="107">
        <v>43600</v>
      </c>
      <c r="AA299" s="108">
        <v>0.625</v>
      </c>
      <c r="AB299" s="104" t="s">
        <v>100</v>
      </c>
      <c r="AC299" s="434" t="s">
        <v>88</v>
      </c>
      <c r="AD299" s="122"/>
      <c r="AE299" s="395">
        <v>43600</v>
      </c>
      <c r="AF299" s="396">
        <v>0.375</v>
      </c>
      <c r="AG299" s="397">
        <v>43600</v>
      </c>
      <c r="AH299" s="471">
        <v>0.56597222222222221</v>
      </c>
      <c r="AI299" s="395">
        <v>43592</v>
      </c>
      <c r="AJ299" s="396">
        <v>0.3972222222222222</v>
      </c>
      <c r="AK299" s="397">
        <v>43591</v>
      </c>
      <c r="AL299" s="487">
        <v>0.63124999999999998</v>
      </c>
      <c r="AM299" s="504" t="s">
        <v>1032</v>
      </c>
      <c r="AN299" s="536" t="s">
        <v>84</v>
      </c>
      <c r="AO299" s="420"/>
      <c r="AQ299" s="95" t="str">
        <f t="shared" si="213"/>
        <v/>
      </c>
      <c r="AR299" s="9" t="str">
        <f t="shared" si="214"/>
        <v/>
      </c>
      <c r="AS299" s="33" t="str">
        <f t="shared" si="215"/>
        <v/>
      </c>
      <c r="AT299" s="556" t="str">
        <f t="shared" si="216"/>
        <v/>
      </c>
      <c r="AU299" s="9" t="str">
        <f t="shared" si="217"/>
        <v/>
      </c>
      <c r="AV299" s="569" t="str">
        <f t="shared" si="218"/>
        <v/>
      </c>
      <c r="AW299" s="95" t="str">
        <f t="shared" si="219"/>
        <v/>
      </c>
      <c r="AX299" s="9" t="str">
        <f t="shared" si="220"/>
        <v/>
      </c>
      <c r="AY299" s="33" t="str">
        <f t="shared" si="221"/>
        <v/>
      </c>
      <c r="BE299" s="394">
        <f t="shared" si="222"/>
        <v>6</v>
      </c>
      <c r="BF299" s="111">
        <f t="shared" si="205"/>
        <v>1</v>
      </c>
      <c r="BG299" s="393">
        <f t="shared" si="206"/>
        <v>1</v>
      </c>
      <c r="BH299" s="563">
        <f t="shared" si="223"/>
        <v>5</v>
      </c>
      <c r="BI299" s="111">
        <f t="shared" si="207"/>
        <v>43</v>
      </c>
      <c r="BJ299" s="398">
        <f t="shared" si="208"/>
        <v>43</v>
      </c>
      <c r="BK299" s="394">
        <f t="shared" si="209"/>
        <v>-1.4166666667442769</v>
      </c>
      <c r="BL299" s="111">
        <f t="shared" si="210"/>
        <v>44</v>
      </c>
      <c r="BM299" s="393">
        <f t="shared" si="211"/>
        <v>44</v>
      </c>
    </row>
    <row r="300" spans="1:75" ht="153.75" thickBot="1" x14ac:dyDescent="0.3">
      <c r="A300" s="138">
        <f t="shared" si="212"/>
        <v>282</v>
      </c>
      <c r="B300" s="104" t="s">
        <v>93</v>
      </c>
      <c r="C300" s="104" t="s">
        <v>4</v>
      </c>
      <c r="D300" s="105" t="s">
        <v>798</v>
      </c>
      <c r="E300" s="104">
        <v>179409</v>
      </c>
      <c r="F300" s="104" t="s">
        <v>799</v>
      </c>
      <c r="G300" s="104" t="s">
        <v>710</v>
      </c>
      <c r="H300" s="106">
        <v>582592.19999999995</v>
      </c>
      <c r="I300" s="106">
        <v>319209.90999999997</v>
      </c>
      <c r="J300" s="106">
        <v>583339.9</v>
      </c>
      <c r="K300" s="106">
        <v>319846.43</v>
      </c>
      <c r="L300" s="104" t="s">
        <v>93</v>
      </c>
      <c r="M300" s="104" t="s">
        <v>93</v>
      </c>
      <c r="N300" s="104" t="s">
        <v>800</v>
      </c>
      <c r="O300" s="104" t="s">
        <v>801</v>
      </c>
      <c r="P300" s="104" t="s">
        <v>93</v>
      </c>
      <c r="Q300" s="104" t="s">
        <v>93</v>
      </c>
      <c r="R300" s="104" t="s">
        <v>93</v>
      </c>
      <c r="S300" s="104" t="s">
        <v>93</v>
      </c>
      <c r="T300" s="104" t="s">
        <v>85</v>
      </c>
      <c r="U300" s="104" t="s">
        <v>1134</v>
      </c>
      <c r="V300" s="104" t="s">
        <v>106</v>
      </c>
      <c r="W300" s="104" t="s">
        <v>1005</v>
      </c>
      <c r="X300" s="107">
        <v>43647</v>
      </c>
      <c r="Y300" s="108">
        <v>0.41666666666666669</v>
      </c>
      <c r="Z300" s="107">
        <v>43661</v>
      </c>
      <c r="AA300" s="108">
        <v>0.41666666666666669</v>
      </c>
      <c r="AB300" s="104" t="s">
        <v>153</v>
      </c>
      <c r="AC300" s="434" t="s">
        <v>88</v>
      </c>
      <c r="AD300" s="122" t="s">
        <v>1006</v>
      </c>
      <c r="AE300" s="395">
        <v>43647</v>
      </c>
      <c r="AF300" s="396">
        <v>0.42708333333333331</v>
      </c>
      <c r="AG300" s="397">
        <v>43661</v>
      </c>
      <c r="AH300" s="471">
        <v>0.42569444444444443</v>
      </c>
      <c r="AI300" s="395">
        <v>43636</v>
      </c>
      <c r="AJ300" s="396">
        <v>0.33958333333333335</v>
      </c>
      <c r="AK300" s="397">
        <v>43635</v>
      </c>
      <c r="AL300" s="487">
        <v>0.4201388888888889</v>
      </c>
      <c r="AM300" s="504" t="s">
        <v>1208</v>
      </c>
      <c r="AN300" s="536" t="s">
        <v>158</v>
      </c>
      <c r="AO300" s="420"/>
      <c r="AQ300" s="95" t="str">
        <f t="shared" si="213"/>
        <v/>
      </c>
      <c r="AR300" s="9" t="str">
        <f t="shared" si="214"/>
        <v/>
      </c>
      <c r="AS300" s="33" t="str">
        <f t="shared" si="215"/>
        <v/>
      </c>
      <c r="AT300" s="556" t="str">
        <f t="shared" si="216"/>
        <v/>
      </c>
      <c r="AU300" s="9" t="str">
        <f t="shared" si="217"/>
        <v/>
      </c>
      <c r="AV300" s="569" t="str">
        <f t="shared" si="218"/>
        <v/>
      </c>
      <c r="AW300" s="95" t="str">
        <f t="shared" si="219"/>
        <v/>
      </c>
      <c r="AX300" s="9" t="str">
        <f t="shared" si="220"/>
        <v/>
      </c>
      <c r="AY300" s="33" t="str">
        <f t="shared" si="221"/>
        <v/>
      </c>
      <c r="BE300" s="394" t="str">
        <f t="shared" si="222"/>
        <v>Nu a fost afectat producator/consumator</v>
      </c>
      <c r="BF300" s="111" t="str">
        <f t="shared" si="205"/>
        <v>-</v>
      </c>
      <c r="BG300" s="393" t="str">
        <f t="shared" si="206"/>
        <v>-</v>
      </c>
      <c r="BH300" s="563" t="str">
        <f t="shared" si="223"/>
        <v>Nu a fost afectat producator/consumator</v>
      </c>
      <c r="BI300" s="111" t="str">
        <f t="shared" si="207"/>
        <v>-</v>
      </c>
      <c r="BJ300" s="398" t="str">
        <f t="shared" si="208"/>
        <v>-</v>
      </c>
      <c r="BK300" s="394" t="str">
        <f t="shared" si="209"/>
        <v>Nu a fost afectat producator/consumator</v>
      </c>
      <c r="BL300" s="111" t="str">
        <f t="shared" si="210"/>
        <v>-</v>
      </c>
      <c r="BM300" s="393" t="str">
        <f t="shared" si="211"/>
        <v>-</v>
      </c>
    </row>
    <row r="301" spans="1:75" ht="153.75" thickBot="1" x14ac:dyDescent="0.3">
      <c r="A301" s="138">
        <f t="shared" si="212"/>
        <v>283</v>
      </c>
      <c r="B301" s="104" t="s">
        <v>93</v>
      </c>
      <c r="C301" s="104" t="s">
        <v>4</v>
      </c>
      <c r="D301" s="105" t="s">
        <v>802</v>
      </c>
      <c r="E301" s="104">
        <v>179132</v>
      </c>
      <c r="F301" s="104" t="s">
        <v>153</v>
      </c>
      <c r="G301" s="104" t="s">
        <v>153</v>
      </c>
      <c r="H301" s="106">
        <v>594983.09</v>
      </c>
      <c r="I301" s="106">
        <v>325118</v>
      </c>
      <c r="J301" s="106">
        <v>594983.09</v>
      </c>
      <c r="K301" s="106">
        <v>325118</v>
      </c>
      <c r="L301" s="104" t="s">
        <v>93</v>
      </c>
      <c r="M301" s="104" t="s">
        <v>93</v>
      </c>
      <c r="N301" s="104" t="s">
        <v>803</v>
      </c>
      <c r="O301" s="104" t="s">
        <v>804</v>
      </c>
      <c r="P301" s="104" t="s">
        <v>93</v>
      </c>
      <c r="Q301" s="104" t="s">
        <v>93</v>
      </c>
      <c r="R301" s="104" t="s">
        <v>93</v>
      </c>
      <c r="S301" s="104" t="s">
        <v>93</v>
      </c>
      <c r="T301" s="104" t="s">
        <v>85</v>
      </c>
      <c r="U301" s="104" t="s">
        <v>1109</v>
      </c>
      <c r="V301" s="104" t="s">
        <v>106</v>
      </c>
      <c r="W301" s="104" t="s">
        <v>1130</v>
      </c>
      <c r="X301" s="107">
        <v>43662</v>
      </c>
      <c r="Y301" s="108">
        <v>0.41666666666666669</v>
      </c>
      <c r="Z301" s="107">
        <v>43682</v>
      </c>
      <c r="AA301" s="108">
        <v>0.41666666666666669</v>
      </c>
      <c r="AB301" s="104" t="s">
        <v>153</v>
      </c>
      <c r="AC301" s="434" t="s">
        <v>88</v>
      </c>
      <c r="AD301" s="122" t="s">
        <v>1008</v>
      </c>
      <c r="AE301" s="401">
        <v>43662</v>
      </c>
      <c r="AF301" s="110">
        <v>0.41666666666666669</v>
      </c>
      <c r="AG301" s="109">
        <v>43682</v>
      </c>
      <c r="AH301" s="458">
        <v>0.4152777777777778</v>
      </c>
      <c r="AI301" s="401">
        <v>43654</v>
      </c>
      <c r="AJ301" s="110">
        <v>0.64722222222222225</v>
      </c>
      <c r="AK301" s="109">
        <v>43654</v>
      </c>
      <c r="AL301" s="473">
        <v>0.61458333333333337</v>
      </c>
      <c r="AM301" s="489"/>
      <c r="AN301" s="522" t="s">
        <v>158</v>
      </c>
      <c r="AO301" s="420"/>
      <c r="AP301" s="21"/>
      <c r="AQ301" s="344" t="str">
        <f t="shared" si="213"/>
        <v/>
      </c>
      <c r="AR301" s="26" t="str">
        <f t="shared" si="214"/>
        <v/>
      </c>
      <c r="AS301" s="34" t="str">
        <f t="shared" si="215"/>
        <v/>
      </c>
      <c r="AT301" s="548" t="str">
        <f t="shared" si="216"/>
        <v/>
      </c>
      <c r="AU301" s="26" t="str">
        <f t="shared" si="217"/>
        <v/>
      </c>
      <c r="AV301" s="70" t="str">
        <f t="shared" si="218"/>
        <v/>
      </c>
      <c r="AW301" s="344" t="str">
        <f t="shared" si="219"/>
        <v/>
      </c>
      <c r="AX301" s="26" t="str">
        <f t="shared" si="220"/>
        <v/>
      </c>
      <c r="AY301" s="34" t="str">
        <f t="shared" si="221"/>
        <v/>
      </c>
      <c r="AZ301" s="8"/>
      <c r="BA301" s="57"/>
      <c r="BB301" s="57"/>
      <c r="BC301" s="57"/>
      <c r="BD301" s="57"/>
      <c r="BE301" s="394" t="str">
        <f t="shared" si="222"/>
        <v>Nu a fost afectat producator/consumator</v>
      </c>
      <c r="BF301" s="111" t="str">
        <f t="shared" si="205"/>
        <v>-</v>
      </c>
      <c r="BG301" s="393" t="str">
        <f t="shared" si="206"/>
        <v>-</v>
      </c>
      <c r="BH301" s="563" t="str">
        <f t="shared" si="223"/>
        <v>Nu a fost afectat producator/consumator</v>
      </c>
      <c r="BI301" s="111" t="str">
        <f t="shared" si="207"/>
        <v>-</v>
      </c>
      <c r="BJ301" s="398" t="str">
        <f t="shared" si="208"/>
        <v>-</v>
      </c>
      <c r="BK301" s="394" t="str">
        <f t="shared" si="209"/>
        <v>Nu a fost afectat producator/consumator</v>
      </c>
      <c r="BL301" s="111" t="str">
        <f t="shared" si="210"/>
        <v>-</v>
      </c>
      <c r="BM301" s="393" t="str">
        <f t="shared" si="211"/>
        <v>-</v>
      </c>
      <c r="BN301" s="57"/>
      <c r="BO301" s="57"/>
      <c r="BP301" s="8"/>
      <c r="BQ301" s="8"/>
      <c r="BR301" s="8"/>
      <c r="BS301" s="8"/>
      <c r="BT301" s="8"/>
      <c r="BU301" s="8"/>
      <c r="BV301" s="8"/>
      <c r="BW301" s="8"/>
    </row>
    <row r="302" spans="1:75" ht="153.75" thickBot="1" x14ac:dyDescent="0.3">
      <c r="A302" s="138">
        <f t="shared" si="212"/>
        <v>284</v>
      </c>
      <c r="B302" s="104" t="s">
        <v>93</v>
      </c>
      <c r="C302" s="104" t="s">
        <v>4</v>
      </c>
      <c r="D302" s="105" t="s">
        <v>805</v>
      </c>
      <c r="E302" s="104">
        <v>179132</v>
      </c>
      <c r="F302" s="104" t="s">
        <v>153</v>
      </c>
      <c r="G302" s="104" t="s">
        <v>153</v>
      </c>
      <c r="H302" s="106">
        <v>580043.24</v>
      </c>
      <c r="I302" s="106">
        <v>331376.45</v>
      </c>
      <c r="J302" s="106">
        <v>580043.24</v>
      </c>
      <c r="K302" s="106">
        <v>331376.45</v>
      </c>
      <c r="L302" s="104" t="s">
        <v>93</v>
      </c>
      <c r="M302" s="104" t="s">
        <v>93</v>
      </c>
      <c r="N302" s="104" t="s">
        <v>806</v>
      </c>
      <c r="O302" s="104" t="s">
        <v>807</v>
      </c>
      <c r="P302" s="104" t="s">
        <v>93</v>
      </c>
      <c r="Q302" s="104" t="s">
        <v>93</v>
      </c>
      <c r="R302" s="104" t="s">
        <v>93</v>
      </c>
      <c r="S302" s="104" t="s">
        <v>93</v>
      </c>
      <c r="T302" s="104" t="s">
        <v>85</v>
      </c>
      <c r="U302" s="104" t="s">
        <v>1080</v>
      </c>
      <c r="V302" s="104" t="s">
        <v>106</v>
      </c>
      <c r="W302" s="104" t="s">
        <v>400</v>
      </c>
      <c r="X302" s="107">
        <v>43619</v>
      </c>
      <c r="Y302" s="108">
        <v>0.41666666666666669</v>
      </c>
      <c r="Z302" s="107">
        <v>43640</v>
      </c>
      <c r="AA302" s="108">
        <v>0.41666666666666669</v>
      </c>
      <c r="AB302" s="104" t="s">
        <v>153</v>
      </c>
      <c r="AC302" s="434" t="s">
        <v>88</v>
      </c>
      <c r="AD302" s="122"/>
      <c r="AE302" s="401">
        <v>43619</v>
      </c>
      <c r="AF302" s="110">
        <v>0.41666666666666669</v>
      </c>
      <c r="AG302" s="109">
        <v>43644</v>
      </c>
      <c r="AH302" s="458">
        <v>0.44444444444444442</v>
      </c>
      <c r="AI302" s="401">
        <v>43609</v>
      </c>
      <c r="AJ302" s="110">
        <v>0.38541666666666669</v>
      </c>
      <c r="AK302" s="109">
        <v>43609</v>
      </c>
      <c r="AL302" s="473">
        <v>0.36180555555555555</v>
      </c>
      <c r="AM302" s="489" t="s">
        <v>1082</v>
      </c>
      <c r="AN302" s="522" t="s">
        <v>158</v>
      </c>
      <c r="AO302" s="420"/>
      <c r="AP302" s="21"/>
      <c r="AQ302" s="344" t="str">
        <f t="shared" si="213"/>
        <v/>
      </c>
      <c r="AR302" s="26" t="str">
        <f t="shared" si="214"/>
        <v/>
      </c>
      <c r="AS302" s="34" t="str">
        <f t="shared" si="215"/>
        <v/>
      </c>
      <c r="AT302" s="548" t="str">
        <f t="shared" si="216"/>
        <v/>
      </c>
      <c r="AU302" s="26" t="str">
        <f t="shared" si="217"/>
        <v/>
      </c>
      <c r="AV302" s="70" t="str">
        <f t="shared" si="218"/>
        <v/>
      </c>
      <c r="AW302" s="344" t="str">
        <f t="shared" si="219"/>
        <v/>
      </c>
      <c r="AX302" s="26" t="str">
        <f t="shared" si="220"/>
        <v/>
      </c>
      <c r="AY302" s="34" t="str">
        <f t="shared" si="221"/>
        <v/>
      </c>
      <c r="AZ302" s="8"/>
      <c r="BA302" s="57"/>
      <c r="BB302" s="57"/>
      <c r="BC302" s="57"/>
      <c r="BD302" s="57"/>
      <c r="BE302" s="394" t="str">
        <f t="shared" si="222"/>
        <v>Nu a fost afectat producator/consumator</v>
      </c>
      <c r="BF302" s="111" t="str">
        <f t="shared" si="205"/>
        <v>-</v>
      </c>
      <c r="BG302" s="393" t="str">
        <f t="shared" si="206"/>
        <v>-</v>
      </c>
      <c r="BH302" s="563" t="str">
        <f t="shared" si="223"/>
        <v>Nu a fost afectat producator/consumator</v>
      </c>
      <c r="BI302" s="111" t="str">
        <f t="shared" si="207"/>
        <v>-</v>
      </c>
      <c r="BJ302" s="398" t="str">
        <f t="shared" si="208"/>
        <v>-</v>
      </c>
      <c r="BK302" s="394" t="str">
        <f t="shared" si="209"/>
        <v>Nu a fost afectat producator/consumator</v>
      </c>
      <c r="BL302" s="111" t="str">
        <f t="shared" si="210"/>
        <v>-</v>
      </c>
      <c r="BM302" s="393" t="str">
        <f t="shared" si="211"/>
        <v>-</v>
      </c>
      <c r="BN302" s="57"/>
      <c r="BO302" s="57"/>
      <c r="BP302" s="8"/>
      <c r="BQ302" s="8"/>
      <c r="BR302" s="8"/>
      <c r="BS302" s="8"/>
      <c r="BT302" s="8"/>
      <c r="BU302" s="8"/>
      <c r="BV302" s="8"/>
      <c r="BW302" s="8"/>
    </row>
    <row r="303" spans="1:75" ht="153.75" thickBot="1" x14ac:dyDescent="0.3">
      <c r="A303" s="193">
        <f t="shared" si="212"/>
        <v>285</v>
      </c>
      <c r="B303" s="245" t="s">
        <v>93</v>
      </c>
      <c r="C303" s="245" t="s">
        <v>4</v>
      </c>
      <c r="D303" s="260" t="s">
        <v>808</v>
      </c>
      <c r="E303" s="245">
        <v>179132</v>
      </c>
      <c r="F303" s="245" t="s">
        <v>153</v>
      </c>
      <c r="G303" s="245" t="s">
        <v>153</v>
      </c>
      <c r="H303" s="265">
        <v>577631.24</v>
      </c>
      <c r="I303" s="265">
        <v>325148.55</v>
      </c>
      <c r="J303" s="265">
        <v>577631.24</v>
      </c>
      <c r="K303" s="265">
        <v>325148.55</v>
      </c>
      <c r="L303" s="245" t="s">
        <v>93</v>
      </c>
      <c r="M303" s="245" t="s">
        <v>93</v>
      </c>
      <c r="N303" s="245" t="s">
        <v>809</v>
      </c>
      <c r="O303" s="182" t="s">
        <v>810</v>
      </c>
      <c r="P303" s="245" t="s">
        <v>93</v>
      </c>
      <c r="Q303" s="245" t="s">
        <v>93</v>
      </c>
      <c r="R303" s="245" t="s">
        <v>93</v>
      </c>
      <c r="S303" s="245" t="s">
        <v>93</v>
      </c>
      <c r="T303" s="245" t="s">
        <v>85</v>
      </c>
      <c r="U303" s="182" t="s">
        <v>1109</v>
      </c>
      <c r="V303" s="245" t="s">
        <v>106</v>
      </c>
      <c r="W303" s="182" t="s">
        <v>1007</v>
      </c>
      <c r="X303" s="226">
        <v>43689</v>
      </c>
      <c r="Y303" s="227">
        <v>0.41666666666666669</v>
      </c>
      <c r="Z303" s="226">
        <v>43706</v>
      </c>
      <c r="AA303" s="227">
        <v>0.41666666666666669</v>
      </c>
      <c r="AB303" s="245" t="s">
        <v>153</v>
      </c>
      <c r="AC303" s="389"/>
      <c r="AD303" s="451" t="s">
        <v>1009</v>
      </c>
      <c r="AE303" s="395">
        <v>43690</v>
      </c>
      <c r="AF303" s="273"/>
      <c r="AG303" s="272"/>
      <c r="AH303" s="467"/>
      <c r="AI303" s="395">
        <v>43679</v>
      </c>
      <c r="AJ303" s="396">
        <v>0.4375</v>
      </c>
      <c r="AK303" s="397">
        <v>43679</v>
      </c>
      <c r="AL303" s="487">
        <v>0.4201388888888889</v>
      </c>
      <c r="AM303" s="501"/>
      <c r="AN303" s="534"/>
      <c r="AO303" s="420"/>
      <c r="AQ303" s="95" t="str">
        <f t="shared" si="213"/>
        <v/>
      </c>
      <c r="AR303" s="9" t="str">
        <f t="shared" si="214"/>
        <v/>
      </c>
      <c r="AS303" s="33" t="str">
        <f t="shared" si="215"/>
        <v/>
      </c>
      <c r="AT303" s="556" t="str">
        <f t="shared" si="216"/>
        <v/>
      </c>
      <c r="AU303" s="9" t="str">
        <f t="shared" si="217"/>
        <v/>
      </c>
      <c r="AV303" s="569" t="str">
        <f t="shared" si="218"/>
        <v/>
      </c>
      <c r="AW303" s="95" t="str">
        <f t="shared" si="219"/>
        <v/>
      </c>
      <c r="AX303" s="9" t="str">
        <f t="shared" si="220"/>
        <v/>
      </c>
      <c r="AY303" s="33" t="str">
        <f t="shared" si="221"/>
        <v/>
      </c>
      <c r="BE303" s="394" t="str">
        <f t="shared" si="222"/>
        <v>Afectat sau NU?</v>
      </c>
      <c r="BF303" s="111" t="str">
        <f t="shared" si="205"/>
        <v>-</v>
      </c>
      <c r="BG303" s="393" t="str">
        <f t="shared" si="206"/>
        <v>-</v>
      </c>
      <c r="BH303" s="563" t="str">
        <f t="shared" si="223"/>
        <v>Afectat sau NU?</v>
      </c>
      <c r="BI303" s="111" t="str">
        <f t="shared" si="207"/>
        <v>-</v>
      </c>
      <c r="BJ303" s="398" t="str">
        <f t="shared" si="208"/>
        <v>-</v>
      </c>
      <c r="BK303" s="394" t="str">
        <f t="shared" si="209"/>
        <v>Afectat sau NU?</v>
      </c>
      <c r="BL303" s="111" t="str">
        <f t="shared" si="210"/>
        <v>-</v>
      </c>
      <c r="BM303" s="393" t="str">
        <f t="shared" si="211"/>
        <v>-</v>
      </c>
    </row>
    <row r="304" spans="1:75" ht="153" x14ac:dyDescent="0.25">
      <c r="A304" s="139">
        <f t="shared" si="212"/>
        <v>286</v>
      </c>
      <c r="B304" s="247" t="s">
        <v>93</v>
      </c>
      <c r="C304" s="247" t="s">
        <v>4</v>
      </c>
      <c r="D304" s="186" t="s">
        <v>811</v>
      </c>
      <c r="E304" s="247">
        <v>105570</v>
      </c>
      <c r="F304" s="247" t="s">
        <v>812</v>
      </c>
      <c r="G304" s="247" t="s">
        <v>710</v>
      </c>
      <c r="H304" s="266">
        <v>582231.01</v>
      </c>
      <c r="I304" s="266">
        <v>338981.56</v>
      </c>
      <c r="J304" s="266">
        <v>596615.69999999995</v>
      </c>
      <c r="K304" s="266">
        <v>334108.88</v>
      </c>
      <c r="L304" s="247" t="s">
        <v>93</v>
      </c>
      <c r="M304" s="247" t="s">
        <v>93</v>
      </c>
      <c r="N304" s="247" t="s">
        <v>813</v>
      </c>
      <c r="O304" s="155" t="s">
        <v>814</v>
      </c>
      <c r="P304" s="247" t="s">
        <v>93</v>
      </c>
      <c r="Q304" s="247" t="s">
        <v>93</v>
      </c>
      <c r="R304" s="247" t="s">
        <v>93</v>
      </c>
      <c r="S304" s="247" t="s">
        <v>93</v>
      </c>
      <c r="T304" s="247" t="s">
        <v>85</v>
      </c>
      <c r="U304" s="155" t="s">
        <v>1109</v>
      </c>
      <c r="V304" s="247" t="s">
        <v>106</v>
      </c>
      <c r="W304" s="155" t="s">
        <v>1104</v>
      </c>
      <c r="X304" s="214"/>
      <c r="Y304" s="215"/>
      <c r="Z304" s="214"/>
      <c r="AA304" s="215"/>
      <c r="AB304" s="247" t="s">
        <v>153</v>
      </c>
      <c r="AC304" s="258"/>
      <c r="AD304" s="431" t="s">
        <v>928</v>
      </c>
      <c r="AE304" s="407"/>
      <c r="AF304" s="408"/>
      <c r="AG304" s="409"/>
      <c r="AH304" s="464"/>
      <c r="AI304" s="407"/>
      <c r="AJ304" s="408"/>
      <c r="AK304" s="409"/>
      <c r="AL304" s="480"/>
      <c r="AM304" s="498"/>
      <c r="AN304" s="531"/>
      <c r="AO304" s="519"/>
      <c r="AQ304" s="95" t="str">
        <f t="shared" si="213"/>
        <v/>
      </c>
      <c r="AR304" s="9" t="str">
        <f t="shared" si="214"/>
        <v/>
      </c>
      <c r="AS304" s="33" t="str">
        <f t="shared" si="215"/>
        <v/>
      </c>
      <c r="AT304" s="556" t="str">
        <f t="shared" si="216"/>
        <v/>
      </c>
      <c r="AU304" s="9" t="str">
        <f t="shared" si="217"/>
        <v/>
      </c>
      <c r="AV304" s="569" t="str">
        <f t="shared" si="218"/>
        <v/>
      </c>
      <c r="AW304" s="95" t="str">
        <f t="shared" si="219"/>
        <v/>
      </c>
      <c r="AX304" s="9" t="str">
        <f t="shared" si="220"/>
        <v/>
      </c>
      <c r="AY304" s="33" t="str">
        <f t="shared" si="221"/>
        <v/>
      </c>
      <c r="BE304" s="345" t="str">
        <f t="shared" si="222"/>
        <v>Afectat sau NU?</v>
      </c>
      <c r="BF304" s="47" t="str">
        <f t="shared" si="205"/>
        <v>-</v>
      </c>
      <c r="BG304" s="315" t="str">
        <f t="shared" si="206"/>
        <v>-</v>
      </c>
      <c r="BH304" s="566" t="str">
        <f t="shared" si="223"/>
        <v>Afectat sau NU?</v>
      </c>
      <c r="BI304" s="47" t="str">
        <f t="shared" si="207"/>
        <v>-</v>
      </c>
      <c r="BJ304" s="570" t="str">
        <f t="shared" si="208"/>
        <v>-</v>
      </c>
      <c r="BK304" s="345" t="str">
        <f t="shared" si="209"/>
        <v>Afectat sau NU?</v>
      </c>
      <c r="BL304" s="47" t="str">
        <f t="shared" si="210"/>
        <v>-</v>
      </c>
      <c r="BM304" s="315" t="str">
        <f t="shared" si="211"/>
        <v>-</v>
      </c>
    </row>
    <row r="305" spans="1:65" ht="153" x14ac:dyDescent="0.25">
      <c r="A305" s="149">
        <f t="shared" si="212"/>
        <v>287</v>
      </c>
      <c r="B305" s="249" t="s">
        <v>93</v>
      </c>
      <c r="C305" s="249" t="s">
        <v>4</v>
      </c>
      <c r="D305" s="187" t="s">
        <v>811</v>
      </c>
      <c r="E305" s="249">
        <v>105419</v>
      </c>
      <c r="F305" s="249" t="s">
        <v>815</v>
      </c>
      <c r="G305" s="249" t="s">
        <v>710</v>
      </c>
      <c r="H305" s="267">
        <v>582231.01</v>
      </c>
      <c r="I305" s="267">
        <v>338981.56</v>
      </c>
      <c r="J305" s="267">
        <v>596615.69999999995</v>
      </c>
      <c r="K305" s="267">
        <v>334108.88</v>
      </c>
      <c r="L305" s="249" t="s">
        <v>93</v>
      </c>
      <c r="M305" s="249" t="s">
        <v>93</v>
      </c>
      <c r="N305" s="249" t="s">
        <v>816</v>
      </c>
      <c r="O305" s="159" t="s">
        <v>817</v>
      </c>
      <c r="P305" s="249" t="s">
        <v>93</v>
      </c>
      <c r="Q305" s="249" t="s">
        <v>93</v>
      </c>
      <c r="R305" s="249" t="s">
        <v>93</v>
      </c>
      <c r="S305" s="249" t="s">
        <v>93</v>
      </c>
      <c r="T305" s="249" t="s">
        <v>85</v>
      </c>
      <c r="U305" s="159" t="s">
        <v>1109</v>
      </c>
      <c r="V305" s="249" t="s">
        <v>106</v>
      </c>
      <c r="W305" s="159" t="s">
        <v>1105</v>
      </c>
      <c r="X305" s="212"/>
      <c r="Y305" s="213"/>
      <c r="Z305" s="212"/>
      <c r="AA305" s="213"/>
      <c r="AB305" s="249" t="s">
        <v>153</v>
      </c>
      <c r="AC305" s="253"/>
      <c r="AD305" s="432" t="s">
        <v>928</v>
      </c>
      <c r="AE305" s="410"/>
      <c r="AF305" s="243"/>
      <c r="AG305" s="242"/>
      <c r="AH305" s="465"/>
      <c r="AI305" s="410"/>
      <c r="AJ305" s="243"/>
      <c r="AK305" s="242"/>
      <c r="AL305" s="481"/>
      <c r="AM305" s="499"/>
      <c r="AN305" s="532"/>
      <c r="AO305" s="517"/>
      <c r="AQ305" s="316" t="str">
        <f t="shared" si="213"/>
        <v/>
      </c>
      <c r="AR305" s="44" t="str">
        <f t="shared" si="214"/>
        <v/>
      </c>
      <c r="AS305" s="317" t="str">
        <f t="shared" si="215"/>
        <v/>
      </c>
      <c r="AT305" s="560" t="str">
        <f t="shared" si="216"/>
        <v/>
      </c>
      <c r="AU305" s="44" t="str">
        <f t="shared" si="217"/>
        <v/>
      </c>
      <c r="AV305" s="571" t="str">
        <f t="shared" si="218"/>
        <v/>
      </c>
      <c r="AW305" s="316" t="str">
        <f t="shared" si="219"/>
        <v/>
      </c>
      <c r="AX305" s="44" t="str">
        <f t="shared" si="220"/>
        <v/>
      </c>
      <c r="AY305" s="317" t="str">
        <f t="shared" si="221"/>
        <v/>
      </c>
      <c r="BE305" s="594" t="str">
        <f t="shared" si="222"/>
        <v>Afectat sau NU?</v>
      </c>
      <c r="BF305" s="103" t="str">
        <f t="shared" si="205"/>
        <v>-</v>
      </c>
      <c r="BG305" s="595" t="str">
        <f t="shared" si="206"/>
        <v>-</v>
      </c>
      <c r="BH305" s="596" t="str">
        <f t="shared" si="223"/>
        <v>Afectat sau NU?</v>
      </c>
      <c r="BI305" s="103" t="str">
        <f t="shared" si="207"/>
        <v>-</v>
      </c>
      <c r="BJ305" s="597" t="str">
        <f t="shared" si="208"/>
        <v>-</v>
      </c>
      <c r="BK305" s="594" t="str">
        <f t="shared" si="209"/>
        <v>Afectat sau NU?</v>
      </c>
      <c r="BL305" s="103" t="str">
        <f t="shared" si="210"/>
        <v>-</v>
      </c>
      <c r="BM305" s="595" t="str">
        <f t="shared" si="211"/>
        <v>-</v>
      </c>
    </row>
    <row r="306" spans="1:65" ht="38.25" x14ac:dyDescent="0.25">
      <c r="A306" s="149">
        <f t="shared" si="212"/>
        <v>288</v>
      </c>
      <c r="B306" s="249" t="s">
        <v>93</v>
      </c>
      <c r="C306" s="249" t="s">
        <v>4</v>
      </c>
      <c r="D306" s="187" t="s">
        <v>811</v>
      </c>
      <c r="E306" s="249">
        <v>179481</v>
      </c>
      <c r="F306" s="249" t="s">
        <v>818</v>
      </c>
      <c r="G306" s="249" t="s">
        <v>710</v>
      </c>
      <c r="H306" s="267">
        <v>582231.01</v>
      </c>
      <c r="I306" s="267">
        <v>338981.56</v>
      </c>
      <c r="J306" s="267">
        <v>596615.69999999995</v>
      </c>
      <c r="K306" s="267">
        <v>334108.88</v>
      </c>
      <c r="L306" s="159" t="s">
        <v>93</v>
      </c>
      <c r="M306" s="159" t="s">
        <v>93</v>
      </c>
      <c r="N306" s="249" t="s">
        <v>819</v>
      </c>
      <c r="O306" s="159" t="s">
        <v>820</v>
      </c>
      <c r="P306" s="249" t="s">
        <v>93</v>
      </c>
      <c r="Q306" s="249" t="s">
        <v>93</v>
      </c>
      <c r="R306" s="249" t="s">
        <v>93</v>
      </c>
      <c r="S306" s="249" t="s">
        <v>93</v>
      </c>
      <c r="T306" s="249" t="s">
        <v>174</v>
      </c>
      <c r="U306" s="159" t="s">
        <v>346</v>
      </c>
      <c r="V306" s="249" t="s">
        <v>821</v>
      </c>
      <c r="W306" s="159" t="s">
        <v>1105</v>
      </c>
      <c r="X306" s="212"/>
      <c r="Y306" s="213"/>
      <c r="Z306" s="212"/>
      <c r="AA306" s="213"/>
      <c r="AB306" s="249" t="s">
        <v>153</v>
      </c>
      <c r="AC306" s="253"/>
      <c r="AD306" s="432" t="s">
        <v>928</v>
      </c>
      <c r="AE306" s="410"/>
      <c r="AF306" s="243"/>
      <c r="AG306" s="242"/>
      <c r="AH306" s="465"/>
      <c r="AI306" s="410"/>
      <c r="AJ306" s="243"/>
      <c r="AK306" s="242"/>
      <c r="AL306" s="481"/>
      <c r="AM306" s="499"/>
      <c r="AN306" s="532"/>
      <c r="AO306" s="517"/>
      <c r="AQ306" s="316" t="str">
        <f t="shared" si="213"/>
        <v/>
      </c>
      <c r="AR306" s="44" t="str">
        <f t="shared" si="214"/>
        <v/>
      </c>
      <c r="AS306" s="317" t="str">
        <f t="shared" si="215"/>
        <v/>
      </c>
      <c r="AT306" s="560" t="str">
        <f t="shared" si="216"/>
        <v/>
      </c>
      <c r="AU306" s="44" t="str">
        <f t="shared" si="217"/>
        <v/>
      </c>
      <c r="AV306" s="571" t="str">
        <f t="shared" si="218"/>
        <v/>
      </c>
      <c r="AW306" s="316" t="str">
        <f t="shared" si="219"/>
        <v/>
      </c>
      <c r="AX306" s="44" t="str">
        <f t="shared" si="220"/>
        <v/>
      </c>
      <c r="AY306" s="317" t="str">
        <f t="shared" si="221"/>
        <v/>
      </c>
      <c r="BE306" s="594" t="str">
        <f t="shared" si="222"/>
        <v>Afectat sau NU?</v>
      </c>
      <c r="BF306" s="103" t="str">
        <f t="shared" si="205"/>
        <v>-</v>
      </c>
      <c r="BG306" s="595" t="str">
        <f t="shared" si="206"/>
        <v>-</v>
      </c>
      <c r="BH306" s="596" t="str">
        <f t="shared" si="223"/>
        <v>Afectat sau NU?</v>
      </c>
      <c r="BI306" s="103" t="str">
        <f t="shared" si="207"/>
        <v>-</v>
      </c>
      <c r="BJ306" s="597" t="str">
        <f t="shared" si="208"/>
        <v>-</v>
      </c>
      <c r="BK306" s="594" t="str">
        <f t="shared" si="209"/>
        <v>Afectat sau NU?</v>
      </c>
      <c r="BL306" s="103" t="str">
        <f t="shared" si="210"/>
        <v>-</v>
      </c>
      <c r="BM306" s="595" t="str">
        <f t="shared" si="211"/>
        <v>-</v>
      </c>
    </row>
    <row r="307" spans="1:65" ht="102.75" thickBot="1" x14ac:dyDescent="0.3">
      <c r="A307" s="165">
        <f t="shared" si="212"/>
        <v>289</v>
      </c>
      <c r="B307" s="251" t="s">
        <v>93</v>
      </c>
      <c r="C307" s="251" t="s">
        <v>4</v>
      </c>
      <c r="D307" s="206" t="s">
        <v>811</v>
      </c>
      <c r="E307" s="251">
        <v>105570</v>
      </c>
      <c r="F307" s="251" t="s">
        <v>812</v>
      </c>
      <c r="G307" s="251" t="s">
        <v>710</v>
      </c>
      <c r="H307" s="268">
        <v>582231.01</v>
      </c>
      <c r="I307" s="268">
        <v>338981.56</v>
      </c>
      <c r="J307" s="268">
        <v>596615.69999999995</v>
      </c>
      <c r="K307" s="268">
        <v>334108.88</v>
      </c>
      <c r="L307" s="251" t="s">
        <v>93</v>
      </c>
      <c r="M307" s="251" t="s">
        <v>93</v>
      </c>
      <c r="N307" s="251" t="s">
        <v>822</v>
      </c>
      <c r="O307" s="166" t="s">
        <v>823</v>
      </c>
      <c r="P307" s="251" t="s">
        <v>93</v>
      </c>
      <c r="Q307" s="251" t="s">
        <v>93</v>
      </c>
      <c r="R307" s="251" t="s">
        <v>93</v>
      </c>
      <c r="S307" s="251" t="s">
        <v>93</v>
      </c>
      <c r="T307" s="251" t="s">
        <v>85</v>
      </c>
      <c r="U307" s="166" t="s">
        <v>1161</v>
      </c>
      <c r="V307" s="251" t="s">
        <v>360</v>
      </c>
      <c r="W307" s="166" t="s">
        <v>1105</v>
      </c>
      <c r="X307" s="216"/>
      <c r="Y307" s="217"/>
      <c r="Z307" s="216"/>
      <c r="AA307" s="217"/>
      <c r="AB307" s="251" t="s">
        <v>153</v>
      </c>
      <c r="AC307" s="254"/>
      <c r="AD307" s="608" t="s">
        <v>928</v>
      </c>
      <c r="AE307" s="411"/>
      <c r="AF307" s="412"/>
      <c r="AG307" s="413"/>
      <c r="AH307" s="466"/>
      <c r="AI307" s="411"/>
      <c r="AJ307" s="412"/>
      <c r="AK307" s="413"/>
      <c r="AL307" s="482"/>
      <c r="AM307" s="500"/>
      <c r="AN307" s="533"/>
      <c r="AO307" s="518"/>
      <c r="AQ307" s="425" t="str">
        <f t="shared" si="213"/>
        <v/>
      </c>
      <c r="AR307" s="18" t="str">
        <f t="shared" si="214"/>
        <v/>
      </c>
      <c r="AS307" s="20" t="str">
        <f t="shared" si="215"/>
        <v/>
      </c>
      <c r="AT307" s="558" t="str">
        <f t="shared" si="216"/>
        <v/>
      </c>
      <c r="AU307" s="18" t="str">
        <f t="shared" si="217"/>
        <v/>
      </c>
      <c r="AV307" s="19" t="str">
        <f t="shared" si="218"/>
        <v/>
      </c>
      <c r="AW307" s="425" t="str">
        <f t="shared" si="219"/>
        <v/>
      </c>
      <c r="AX307" s="18" t="str">
        <f t="shared" si="220"/>
        <v/>
      </c>
      <c r="AY307" s="20" t="str">
        <f t="shared" si="221"/>
        <v/>
      </c>
      <c r="BE307" s="399" t="str">
        <f t="shared" si="222"/>
        <v>Afectat sau NU?</v>
      </c>
      <c r="BF307" s="121" t="str">
        <f t="shared" si="205"/>
        <v>-</v>
      </c>
      <c r="BG307" s="391" t="str">
        <f t="shared" si="206"/>
        <v>-</v>
      </c>
      <c r="BH307" s="568" t="str">
        <f t="shared" si="223"/>
        <v>Afectat sau NU?</v>
      </c>
      <c r="BI307" s="121" t="str">
        <f t="shared" si="207"/>
        <v>-</v>
      </c>
      <c r="BJ307" s="549" t="str">
        <f t="shared" si="208"/>
        <v>-</v>
      </c>
      <c r="BK307" s="399" t="str">
        <f t="shared" si="209"/>
        <v>Afectat sau NU?</v>
      </c>
      <c r="BL307" s="121" t="str">
        <f t="shared" si="210"/>
        <v>-</v>
      </c>
      <c r="BM307" s="391" t="str">
        <f t="shared" si="211"/>
        <v>-</v>
      </c>
    </row>
    <row r="308" spans="1:65" ht="64.5" thickBot="1" x14ac:dyDescent="0.3">
      <c r="A308" s="169">
        <f t="shared" si="212"/>
        <v>290</v>
      </c>
      <c r="B308" s="255" t="s">
        <v>93</v>
      </c>
      <c r="C308" s="255" t="s">
        <v>4</v>
      </c>
      <c r="D308" s="262" t="s">
        <v>824</v>
      </c>
      <c r="E308" s="255">
        <v>179481</v>
      </c>
      <c r="F308" s="255" t="s">
        <v>818</v>
      </c>
      <c r="G308" s="255" t="s">
        <v>710</v>
      </c>
      <c r="H308" s="269">
        <v>582230.81999999995</v>
      </c>
      <c r="I308" s="269">
        <v>338980.55</v>
      </c>
      <c r="J308" s="269">
        <v>590742.4</v>
      </c>
      <c r="K308" s="269">
        <v>338430.86</v>
      </c>
      <c r="L308" s="255" t="s">
        <v>93</v>
      </c>
      <c r="M308" s="255" t="s">
        <v>93</v>
      </c>
      <c r="N308" s="255" t="s">
        <v>825</v>
      </c>
      <c r="O308" s="173" t="s">
        <v>818</v>
      </c>
      <c r="P308" s="255" t="s">
        <v>93</v>
      </c>
      <c r="Q308" s="255" t="s">
        <v>93</v>
      </c>
      <c r="R308" s="255" t="s">
        <v>93</v>
      </c>
      <c r="S308" s="255" t="s">
        <v>93</v>
      </c>
      <c r="T308" s="255" t="s">
        <v>85</v>
      </c>
      <c r="U308" s="173" t="s">
        <v>1162</v>
      </c>
      <c r="V308" s="255" t="s">
        <v>826</v>
      </c>
      <c r="W308" s="173" t="s">
        <v>1105</v>
      </c>
      <c r="X308" s="229"/>
      <c r="Y308" s="230"/>
      <c r="Z308" s="229"/>
      <c r="AA308" s="230"/>
      <c r="AB308" s="255" t="s">
        <v>153</v>
      </c>
      <c r="AC308" s="263"/>
      <c r="AD308" s="207" t="s">
        <v>928</v>
      </c>
      <c r="AE308" s="392"/>
      <c r="AF308" s="273"/>
      <c r="AG308" s="272"/>
      <c r="AH308" s="467"/>
      <c r="AI308" s="392"/>
      <c r="AJ308" s="273"/>
      <c r="AK308" s="272"/>
      <c r="AL308" s="483"/>
      <c r="AM308" s="501"/>
      <c r="AN308" s="534"/>
      <c r="AO308" s="420"/>
      <c r="AQ308" s="95" t="str">
        <f t="shared" si="213"/>
        <v/>
      </c>
      <c r="AR308" s="9" t="str">
        <f t="shared" si="214"/>
        <v/>
      </c>
      <c r="AS308" s="33" t="str">
        <f t="shared" si="215"/>
        <v/>
      </c>
      <c r="AT308" s="556" t="str">
        <f t="shared" si="216"/>
        <v/>
      </c>
      <c r="AU308" s="9" t="str">
        <f t="shared" si="217"/>
        <v/>
      </c>
      <c r="AV308" s="569" t="str">
        <f t="shared" si="218"/>
        <v/>
      </c>
      <c r="AW308" s="95" t="str">
        <f t="shared" si="219"/>
        <v/>
      </c>
      <c r="AX308" s="9" t="str">
        <f t="shared" si="220"/>
        <v/>
      </c>
      <c r="AY308" s="33" t="str">
        <f t="shared" si="221"/>
        <v/>
      </c>
      <c r="BE308" s="394" t="str">
        <f t="shared" si="222"/>
        <v>Afectat sau NU?</v>
      </c>
      <c r="BF308" s="111" t="str">
        <f t="shared" si="205"/>
        <v>-</v>
      </c>
      <c r="BG308" s="393" t="str">
        <f t="shared" si="206"/>
        <v>-</v>
      </c>
      <c r="BH308" s="563" t="str">
        <f t="shared" si="223"/>
        <v>Afectat sau NU?</v>
      </c>
      <c r="BI308" s="111" t="str">
        <f t="shared" si="207"/>
        <v>-</v>
      </c>
      <c r="BJ308" s="398" t="str">
        <f t="shared" si="208"/>
        <v>-</v>
      </c>
      <c r="BK308" s="394" t="str">
        <f t="shared" si="209"/>
        <v>Afectat sau NU?</v>
      </c>
      <c r="BL308" s="111" t="str">
        <f t="shared" si="210"/>
        <v>-</v>
      </c>
      <c r="BM308" s="393" t="str">
        <f t="shared" si="211"/>
        <v>-</v>
      </c>
    </row>
    <row r="309" spans="1:65" ht="166.5" thickBot="1" x14ac:dyDescent="0.3">
      <c r="A309" s="138">
        <f t="shared" si="212"/>
        <v>291</v>
      </c>
      <c r="B309" s="104" t="s">
        <v>93</v>
      </c>
      <c r="C309" s="104" t="s">
        <v>4</v>
      </c>
      <c r="D309" s="105" t="s">
        <v>827</v>
      </c>
      <c r="E309" s="104">
        <v>179258</v>
      </c>
      <c r="F309" s="104" t="s">
        <v>828</v>
      </c>
      <c r="G309" s="104" t="s">
        <v>710</v>
      </c>
      <c r="H309" s="106">
        <v>576729.73</v>
      </c>
      <c r="I309" s="106">
        <v>326488.7</v>
      </c>
      <c r="J309" s="106">
        <v>576726.57999999996</v>
      </c>
      <c r="K309" s="106">
        <v>326494.15999999997</v>
      </c>
      <c r="L309" s="104" t="s">
        <v>93</v>
      </c>
      <c r="M309" s="104" t="s">
        <v>93</v>
      </c>
      <c r="N309" s="104" t="s">
        <v>829</v>
      </c>
      <c r="O309" s="104" t="s">
        <v>1042</v>
      </c>
      <c r="P309" s="104" t="s">
        <v>93</v>
      </c>
      <c r="Q309" s="104" t="s">
        <v>93</v>
      </c>
      <c r="R309" s="104" t="s">
        <v>93</v>
      </c>
      <c r="S309" s="104" t="s">
        <v>93</v>
      </c>
      <c r="T309" s="104" t="s">
        <v>85</v>
      </c>
      <c r="U309" s="104" t="s">
        <v>1044</v>
      </c>
      <c r="V309" s="104" t="s">
        <v>106</v>
      </c>
      <c r="W309" s="104" t="s">
        <v>356</v>
      </c>
      <c r="X309" s="107">
        <v>43606</v>
      </c>
      <c r="Y309" s="108">
        <v>0.33333333333333331</v>
      </c>
      <c r="Z309" s="107">
        <v>43606</v>
      </c>
      <c r="AA309" s="108">
        <v>0.58333333333333337</v>
      </c>
      <c r="AB309" s="104" t="s">
        <v>153</v>
      </c>
      <c r="AC309" s="434" t="s">
        <v>88</v>
      </c>
      <c r="AD309" s="122"/>
      <c r="AE309" s="395">
        <v>43606</v>
      </c>
      <c r="AF309" s="396">
        <v>0.37361111111111112</v>
      </c>
      <c r="AG309" s="397">
        <v>43606</v>
      </c>
      <c r="AH309" s="471">
        <v>0.57916666666666672</v>
      </c>
      <c r="AI309" s="395">
        <v>43606</v>
      </c>
      <c r="AJ309" s="396">
        <v>0.42430555555555555</v>
      </c>
      <c r="AK309" s="397">
        <v>43606</v>
      </c>
      <c r="AL309" s="487">
        <v>0.37916666666666665</v>
      </c>
      <c r="AM309" s="504" t="s">
        <v>1043</v>
      </c>
      <c r="AN309" s="536" t="s">
        <v>158</v>
      </c>
      <c r="AO309" s="420"/>
      <c r="AP309" s="21"/>
      <c r="AQ309" s="419" t="str">
        <f t="shared" si="213"/>
        <v/>
      </c>
      <c r="AR309" s="111" t="str">
        <f t="shared" si="214"/>
        <v/>
      </c>
      <c r="AS309" s="393" t="str">
        <f t="shared" si="215"/>
        <v/>
      </c>
      <c r="AT309" s="557" t="str">
        <f t="shared" si="216"/>
        <v/>
      </c>
      <c r="AU309" s="111" t="str">
        <f t="shared" si="217"/>
        <v/>
      </c>
      <c r="AV309" s="398" t="str">
        <f t="shared" si="218"/>
        <v/>
      </c>
      <c r="AW309" s="419" t="str">
        <f t="shared" si="219"/>
        <v/>
      </c>
      <c r="AX309" s="111" t="str">
        <f t="shared" si="220"/>
        <v/>
      </c>
      <c r="AY309" s="393" t="str">
        <f t="shared" si="221"/>
        <v/>
      </c>
      <c r="AZ309" s="8"/>
      <c r="BA309" s="57"/>
      <c r="BB309" s="57"/>
      <c r="BC309" s="57"/>
      <c r="BD309" s="57"/>
      <c r="BE309" s="346" t="str">
        <f t="shared" si="222"/>
        <v>Nu a fost afectat producator/consumator</v>
      </c>
      <c r="BF309" s="9" t="str">
        <f t="shared" si="205"/>
        <v>-</v>
      </c>
      <c r="BG309" s="33" t="str">
        <f t="shared" si="206"/>
        <v>-</v>
      </c>
      <c r="BH309" s="565" t="str">
        <f t="shared" si="223"/>
        <v>Nu a fost afectat producator/consumator</v>
      </c>
      <c r="BI309" s="9" t="str">
        <f t="shared" si="207"/>
        <v>-</v>
      </c>
      <c r="BJ309" s="569" t="str">
        <f t="shared" si="208"/>
        <v>-</v>
      </c>
      <c r="BK309" s="346" t="str">
        <f t="shared" si="209"/>
        <v>Nu a fost afectat producator/consumator</v>
      </c>
      <c r="BL309" s="9" t="str">
        <f t="shared" si="210"/>
        <v>-</v>
      </c>
      <c r="BM309" s="33" t="str">
        <f t="shared" si="211"/>
        <v>-</v>
      </c>
    </row>
    <row r="310" spans="1:65" ht="140.25" x14ac:dyDescent="0.25">
      <c r="A310" s="365">
        <f t="shared" si="212"/>
        <v>292</v>
      </c>
      <c r="B310" s="602" t="s">
        <v>93</v>
      </c>
      <c r="C310" s="602" t="s">
        <v>4</v>
      </c>
      <c r="D310" s="609" t="s">
        <v>830</v>
      </c>
      <c r="E310" s="602">
        <v>179249</v>
      </c>
      <c r="F310" s="602" t="s">
        <v>828</v>
      </c>
      <c r="G310" s="602" t="s">
        <v>710</v>
      </c>
      <c r="H310" s="603">
        <v>576417.93000000005</v>
      </c>
      <c r="I310" s="603">
        <v>328975.27</v>
      </c>
      <c r="J310" s="603">
        <v>577316.43000000005</v>
      </c>
      <c r="K310" s="603">
        <v>323592.56</v>
      </c>
      <c r="L310" s="602" t="s">
        <v>93</v>
      </c>
      <c r="M310" s="602" t="s">
        <v>93</v>
      </c>
      <c r="N310" s="602" t="s">
        <v>831</v>
      </c>
      <c r="O310" s="368" t="s">
        <v>832</v>
      </c>
      <c r="P310" s="602" t="s">
        <v>93</v>
      </c>
      <c r="Q310" s="602" t="s">
        <v>93</v>
      </c>
      <c r="R310" s="602" t="s">
        <v>93</v>
      </c>
      <c r="S310" s="602" t="s">
        <v>93</v>
      </c>
      <c r="T310" s="602" t="s">
        <v>85</v>
      </c>
      <c r="U310" s="368" t="s">
        <v>893</v>
      </c>
      <c r="V310" s="602" t="s">
        <v>106</v>
      </c>
      <c r="W310" s="368" t="s">
        <v>1106</v>
      </c>
      <c r="X310" s="370"/>
      <c r="Y310" s="371"/>
      <c r="Z310" s="370"/>
      <c r="AA310" s="371"/>
      <c r="AB310" s="602" t="s">
        <v>153</v>
      </c>
      <c r="AC310" s="604"/>
      <c r="AD310" s="454" t="s">
        <v>900</v>
      </c>
      <c r="AE310" s="407"/>
      <c r="AF310" s="408"/>
      <c r="AG310" s="409"/>
      <c r="AH310" s="464"/>
      <c r="AI310" s="407"/>
      <c r="AJ310" s="408"/>
      <c r="AK310" s="409"/>
      <c r="AL310" s="480"/>
      <c r="AM310" s="498"/>
      <c r="AN310" s="531"/>
      <c r="AO310" s="519"/>
      <c r="AQ310" s="91" t="str">
        <f t="shared" si="213"/>
        <v/>
      </c>
      <c r="AR310" s="47" t="str">
        <f t="shared" si="214"/>
        <v/>
      </c>
      <c r="AS310" s="315" t="str">
        <f t="shared" si="215"/>
        <v/>
      </c>
      <c r="AT310" s="559" t="str">
        <f t="shared" si="216"/>
        <v/>
      </c>
      <c r="AU310" s="47" t="str">
        <f t="shared" si="217"/>
        <v/>
      </c>
      <c r="AV310" s="570" t="str">
        <f t="shared" si="218"/>
        <v/>
      </c>
      <c r="AW310" s="91" t="str">
        <f t="shared" si="219"/>
        <v/>
      </c>
      <c r="AX310" s="47" t="str">
        <f t="shared" si="220"/>
        <v/>
      </c>
      <c r="AY310" s="315" t="str">
        <f t="shared" si="221"/>
        <v/>
      </c>
      <c r="BE310" s="345" t="str">
        <f t="shared" si="222"/>
        <v>Afectat sau NU?</v>
      </c>
      <c r="BF310" s="47" t="str">
        <f t="shared" si="205"/>
        <v>-</v>
      </c>
      <c r="BG310" s="315" t="str">
        <f t="shared" si="206"/>
        <v>-</v>
      </c>
      <c r="BH310" s="566" t="str">
        <f t="shared" si="223"/>
        <v>Afectat sau NU?</v>
      </c>
      <c r="BI310" s="47" t="str">
        <f t="shared" si="207"/>
        <v>-</v>
      </c>
      <c r="BJ310" s="570" t="str">
        <f t="shared" si="208"/>
        <v>-</v>
      </c>
      <c r="BK310" s="345" t="str">
        <f t="shared" si="209"/>
        <v>Afectat sau NU?</v>
      </c>
      <c r="BL310" s="47" t="str">
        <f t="shared" si="210"/>
        <v>-</v>
      </c>
      <c r="BM310" s="315" t="str">
        <f t="shared" si="211"/>
        <v>-</v>
      </c>
    </row>
    <row r="311" spans="1:65" ht="141" thickBot="1" x14ac:dyDescent="0.3">
      <c r="A311" s="381">
        <f t="shared" si="212"/>
        <v>293</v>
      </c>
      <c r="B311" s="605" t="s">
        <v>93</v>
      </c>
      <c r="C311" s="605" t="s">
        <v>4</v>
      </c>
      <c r="D311" s="610" t="s">
        <v>830</v>
      </c>
      <c r="E311" s="605">
        <v>179249</v>
      </c>
      <c r="F311" s="605" t="s">
        <v>828</v>
      </c>
      <c r="G311" s="605" t="s">
        <v>710</v>
      </c>
      <c r="H311" s="606">
        <v>576729.73</v>
      </c>
      <c r="I311" s="606">
        <v>326488.7</v>
      </c>
      <c r="J311" s="606">
        <v>576726.57999999996</v>
      </c>
      <c r="K311" s="606">
        <v>326494.15999999997</v>
      </c>
      <c r="L311" s="605" t="s">
        <v>93</v>
      </c>
      <c r="M311" s="605" t="s">
        <v>93</v>
      </c>
      <c r="N311" s="605" t="s">
        <v>829</v>
      </c>
      <c r="O311" s="384" t="s">
        <v>1058</v>
      </c>
      <c r="P311" s="605" t="s">
        <v>93</v>
      </c>
      <c r="Q311" s="605" t="s">
        <v>93</v>
      </c>
      <c r="R311" s="605" t="s">
        <v>93</v>
      </c>
      <c r="S311" s="605" t="s">
        <v>93</v>
      </c>
      <c r="T311" s="605" t="s">
        <v>85</v>
      </c>
      <c r="U311" s="384" t="s">
        <v>893</v>
      </c>
      <c r="V311" s="605" t="s">
        <v>106</v>
      </c>
      <c r="W311" s="384" t="s">
        <v>1107</v>
      </c>
      <c r="X311" s="386"/>
      <c r="Y311" s="387"/>
      <c r="Z311" s="386"/>
      <c r="AA311" s="387"/>
      <c r="AB311" s="605" t="s">
        <v>153</v>
      </c>
      <c r="AC311" s="607"/>
      <c r="AD311" s="456" t="s">
        <v>900</v>
      </c>
      <c r="AE311" s="411"/>
      <c r="AF311" s="412"/>
      <c r="AG311" s="413"/>
      <c r="AH311" s="466"/>
      <c r="AI311" s="411"/>
      <c r="AJ311" s="412"/>
      <c r="AK311" s="413"/>
      <c r="AL311" s="482"/>
      <c r="AM311" s="500"/>
      <c r="AN311" s="533"/>
      <c r="AO311" s="518"/>
      <c r="AQ311" s="425" t="str">
        <f t="shared" si="213"/>
        <v/>
      </c>
      <c r="AR311" s="18" t="str">
        <f t="shared" si="214"/>
        <v/>
      </c>
      <c r="AS311" s="20" t="str">
        <f t="shared" si="215"/>
        <v/>
      </c>
      <c r="AT311" s="558" t="str">
        <f t="shared" si="216"/>
        <v/>
      </c>
      <c r="AU311" s="18" t="str">
        <f t="shared" si="217"/>
        <v/>
      </c>
      <c r="AV311" s="19" t="str">
        <f t="shared" si="218"/>
        <v/>
      </c>
      <c r="AW311" s="425" t="str">
        <f t="shared" si="219"/>
        <v/>
      </c>
      <c r="AX311" s="18" t="str">
        <f t="shared" si="220"/>
        <v/>
      </c>
      <c r="AY311" s="20" t="str">
        <f t="shared" si="221"/>
        <v/>
      </c>
      <c r="BE311" s="426" t="str">
        <f t="shared" si="222"/>
        <v>Afectat sau NU?</v>
      </c>
      <c r="BF311" s="56" t="str">
        <f t="shared" si="205"/>
        <v>-</v>
      </c>
      <c r="BG311" s="319" t="str">
        <f t="shared" si="206"/>
        <v>-</v>
      </c>
      <c r="BH311" s="579" t="str">
        <f t="shared" si="223"/>
        <v>Afectat sau NU?</v>
      </c>
      <c r="BI311" s="56" t="str">
        <f t="shared" si="207"/>
        <v>-</v>
      </c>
      <c r="BJ311" s="573" t="str">
        <f t="shared" si="208"/>
        <v>-</v>
      </c>
      <c r="BK311" s="426" t="str">
        <f t="shared" si="209"/>
        <v>Afectat sau NU?</v>
      </c>
      <c r="BL311" s="56" t="str">
        <f t="shared" si="210"/>
        <v>-</v>
      </c>
      <c r="BM311" s="319" t="str">
        <f t="shared" si="211"/>
        <v>-</v>
      </c>
    </row>
    <row r="312" spans="1:65" ht="51.75" thickBot="1" x14ac:dyDescent="0.3">
      <c r="A312" s="615">
        <f t="shared" si="212"/>
        <v>294</v>
      </c>
      <c r="B312" s="616" t="s">
        <v>93</v>
      </c>
      <c r="C312" s="616" t="s">
        <v>4</v>
      </c>
      <c r="D312" s="617" t="s">
        <v>833</v>
      </c>
      <c r="E312" s="616">
        <v>68903</v>
      </c>
      <c r="F312" s="616" t="s">
        <v>834</v>
      </c>
      <c r="G312" s="616" t="s">
        <v>185</v>
      </c>
      <c r="H312" s="618">
        <v>617333.46</v>
      </c>
      <c r="I312" s="618">
        <v>351097.3</v>
      </c>
      <c r="J312" s="618">
        <v>616539.22</v>
      </c>
      <c r="K312" s="618">
        <v>351926.88</v>
      </c>
      <c r="L312" s="616" t="s">
        <v>93</v>
      </c>
      <c r="M312" s="616" t="s">
        <v>93</v>
      </c>
      <c r="N312" s="616" t="s">
        <v>93</v>
      </c>
      <c r="O312" s="619" t="s">
        <v>93</v>
      </c>
      <c r="P312" s="616" t="s">
        <v>93</v>
      </c>
      <c r="Q312" s="616" t="s">
        <v>93</v>
      </c>
      <c r="R312" s="616" t="s">
        <v>835</v>
      </c>
      <c r="S312" s="616" t="s">
        <v>836</v>
      </c>
      <c r="T312" s="616" t="s">
        <v>124</v>
      </c>
      <c r="U312" s="619" t="s">
        <v>305</v>
      </c>
      <c r="V312" s="616" t="s">
        <v>305</v>
      </c>
      <c r="W312" s="619" t="s">
        <v>1108</v>
      </c>
      <c r="X312" s="620"/>
      <c r="Y312" s="621"/>
      <c r="Z312" s="620"/>
      <c r="AA312" s="621"/>
      <c r="AB312" s="616" t="s">
        <v>153</v>
      </c>
      <c r="AC312" s="622"/>
      <c r="AD312" s="623" t="s">
        <v>900</v>
      </c>
      <c r="AE312" s="392"/>
      <c r="AF312" s="273"/>
      <c r="AG312" s="272"/>
      <c r="AH312" s="467"/>
      <c r="AI312" s="392"/>
      <c r="AJ312" s="273"/>
      <c r="AK312" s="272"/>
      <c r="AL312" s="483"/>
      <c r="AM312" s="501"/>
      <c r="AN312" s="534"/>
      <c r="AO312" s="420"/>
      <c r="AQ312" s="95" t="str">
        <f t="shared" si="213"/>
        <v/>
      </c>
      <c r="AR312" s="9" t="str">
        <f t="shared" si="214"/>
        <v/>
      </c>
      <c r="AS312" s="33" t="str">
        <f t="shared" si="215"/>
        <v/>
      </c>
      <c r="AT312" s="556" t="str">
        <f t="shared" si="216"/>
        <v/>
      </c>
      <c r="AU312" s="9" t="str">
        <f t="shared" si="217"/>
        <v/>
      </c>
      <c r="AV312" s="569" t="str">
        <f t="shared" si="218"/>
        <v/>
      </c>
      <c r="AW312" s="95" t="str">
        <f t="shared" si="219"/>
        <v/>
      </c>
      <c r="AX312" s="9" t="str">
        <f t="shared" si="220"/>
        <v/>
      </c>
      <c r="AY312" s="33" t="str">
        <f t="shared" si="221"/>
        <v/>
      </c>
      <c r="BE312" s="394" t="str">
        <f t="shared" si="222"/>
        <v>Afectat sau NU?</v>
      </c>
      <c r="BF312" s="111" t="str">
        <f t="shared" ref="BF312:BF326" si="224">IF(C312="X",IF(AN312="DA",IF(AND(BE312&gt;=5,AK312&lt;&gt;""),LEN(TRIM(V312))-LEN(SUBSTITUTE(V312,CHAR(44),""))+1,0),"-"),"")</f>
        <v>-</v>
      </c>
      <c r="BG312" s="393" t="str">
        <f t="shared" ref="BG312:BG326" si="225">IF(C312="X",IF(AN312="DA",LEN(TRIM(V312))-LEN(SUBSTITUTE(V312,CHAR(44),""))+1,"-"),"")</f>
        <v>-</v>
      </c>
      <c r="BH312" s="563" t="str">
        <f t="shared" si="223"/>
        <v>Afectat sau NU?</v>
      </c>
      <c r="BI312" s="111" t="str">
        <f t="shared" ref="BI312:BI326" si="226">IF(C312="X",IF(AN312="DA",IF(AND(BH312&gt;=5,AI312&lt;&gt;""),LEN(TRIM(U312))-LEN(SUBSTITUTE(U312,CHAR(44),""))+1,0),"-"),"")</f>
        <v>-</v>
      </c>
      <c r="BJ312" s="398" t="str">
        <f t="shared" ref="BJ312:BJ326" si="227">IF(C312="X",IF(AN312="DA",LEN(TRIM(U312))-LEN(SUBSTITUTE(U312,CHAR(44),""))+1,"-"),"")</f>
        <v>-</v>
      </c>
      <c r="BK312" s="394" t="str">
        <f t="shared" ref="BK312:BK326" si="228">IF(C312="X",IF(AN312="","Afectat sau NU?",IF(AN312="DA",((AG312+AH312)-(Z312+AA312))*24,"Nu a fost afectat producator/consumator")),"")</f>
        <v>Afectat sau NU?</v>
      </c>
      <c r="BL312" s="111" t="str">
        <f t="shared" ref="BL312:BL326" si="229">IF(C312="X",IF(AN312&lt;&gt;"DA","-",IF(AND(AN312="DA",BK312&lt;=0),LEN(TRIM(V312))-LEN(SUBSTITUTE(V312,CHAR(44),""))+1+LEN(TRIM(U312))-LEN(SUBSTITUTE(U312,CHAR(44),""))+1,0)),"")</f>
        <v>-</v>
      </c>
      <c r="BM312" s="393" t="str">
        <f t="shared" ref="BM312:BM326" si="230">IF(C312="X",IF(AN312="DA",LEN(TRIM(V312))-LEN(SUBSTITUTE(V312,CHAR(44),""))+1+LEN(TRIM(U312))-LEN(SUBSTITUTE(U312,CHAR(44),""))+1,"-"),"")</f>
        <v>-</v>
      </c>
    </row>
    <row r="313" spans="1:65" ht="39" thickBot="1" x14ac:dyDescent="0.3">
      <c r="A313" s="305">
        <f t="shared" si="212"/>
        <v>295</v>
      </c>
      <c r="B313" s="611" t="s">
        <v>93</v>
      </c>
      <c r="C313" s="611" t="s">
        <v>4</v>
      </c>
      <c r="D313" s="612" t="s">
        <v>837</v>
      </c>
      <c r="E313" s="611">
        <v>131103</v>
      </c>
      <c r="F313" s="611" t="s">
        <v>838</v>
      </c>
      <c r="G313" s="611" t="s">
        <v>151</v>
      </c>
      <c r="H313" s="613">
        <v>551743.01</v>
      </c>
      <c r="I313" s="613">
        <v>412063.37</v>
      </c>
      <c r="J313" s="613">
        <v>554065.31000000006</v>
      </c>
      <c r="K313" s="613">
        <v>408540.65</v>
      </c>
      <c r="L313" s="611" t="s">
        <v>93</v>
      </c>
      <c r="M313" s="611" t="s">
        <v>93</v>
      </c>
      <c r="N313" s="611" t="s">
        <v>839</v>
      </c>
      <c r="O313" s="309" t="s">
        <v>840</v>
      </c>
      <c r="P313" s="611" t="s">
        <v>93</v>
      </c>
      <c r="Q313" s="611" t="s">
        <v>93</v>
      </c>
      <c r="R313" s="611" t="s">
        <v>93</v>
      </c>
      <c r="S313" s="611" t="s">
        <v>93</v>
      </c>
      <c r="T313" s="611" t="s">
        <v>174</v>
      </c>
      <c r="U313" s="309" t="s">
        <v>346</v>
      </c>
      <c r="V313" s="611" t="s">
        <v>1145</v>
      </c>
      <c r="W313" s="309" t="s">
        <v>1103</v>
      </c>
      <c r="X313" s="311"/>
      <c r="Y313" s="312"/>
      <c r="Z313" s="311"/>
      <c r="AA313" s="312"/>
      <c r="AB313" s="611" t="s">
        <v>153</v>
      </c>
      <c r="AC313" s="614"/>
      <c r="AD313" s="453" t="s">
        <v>928</v>
      </c>
      <c r="AE313" s="392"/>
      <c r="AF313" s="273"/>
      <c r="AG313" s="272"/>
      <c r="AH313" s="467"/>
      <c r="AI313" s="392"/>
      <c r="AJ313" s="273"/>
      <c r="AK313" s="272"/>
      <c r="AL313" s="483"/>
      <c r="AM313" s="501"/>
      <c r="AN313" s="534"/>
      <c r="AO313" s="420"/>
      <c r="AQ313" s="95" t="str">
        <f t="shared" si="213"/>
        <v/>
      </c>
      <c r="AR313" s="9" t="str">
        <f t="shared" si="214"/>
        <v/>
      </c>
      <c r="AS313" s="33" t="str">
        <f t="shared" si="215"/>
        <v/>
      </c>
      <c r="AT313" s="556" t="str">
        <f t="shared" si="216"/>
        <v/>
      </c>
      <c r="AU313" s="9" t="str">
        <f t="shared" si="217"/>
        <v/>
      </c>
      <c r="AV313" s="569" t="str">
        <f t="shared" si="218"/>
        <v/>
      </c>
      <c r="AW313" s="95" t="str">
        <f t="shared" si="219"/>
        <v/>
      </c>
      <c r="AX313" s="9" t="str">
        <f t="shared" si="220"/>
        <v/>
      </c>
      <c r="AY313" s="33" t="str">
        <f t="shared" si="221"/>
        <v/>
      </c>
      <c r="BE313" s="394" t="str">
        <f t="shared" si="222"/>
        <v>Afectat sau NU?</v>
      </c>
      <c r="BF313" s="111" t="str">
        <f t="shared" si="224"/>
        <v>-</v>
      </c>
      <c r="BG313" s="393" t="str">
        <f t="shared" si="225"/>
        <v>-</v>
      </c>
      <c r="BH313" s="563" t="str">
        <f t="shared" si="223"/>
        <v>Afectat sau NU?</v>
      </c>
      <c r="BI313" s="111" t="str">
        <f t="shared" si="226"/>
        <v>-</v>
      </c>
      <c r="BJ313" s="398" t="str">
        <f t="shared" si="227"/>
        <v>-</v>
      </c>
      <c r="BK313" s="394" t="str">
        <f t="shared" si="228"/>
        <v>Afectat sau NU?</v>
      </c>
      <c r="BL313" s="111" t="str">
        <f t="shared" si="229"/>
        <v>-</v>
      </c>
      <c r="BM313" s="393" t="str">
        <f t="shared" si="230"/>
        <v>-</v>
      </c>
    </row>
    <row r="314" spans="1:65" ht="140.25" x14ac:dyDescent="0.25">
      <c r="A314" s="365">
        <f t="shared" ref="A314:A392" si="231">A313+1</f>
        <v>296</v>
      </c>
      <c r="B314" s="602" t="s">
        <v>93</v>
      </c>
      <c r="C314" s="602" t="s">
        <v>4</v>
      </c>
      <c r="D314" s="609" t="s">
        <v>841</v>
      </c>
      <c r="E314" s="602">
        <v>131336</v>
      </c>
      <c r="F314" s="602" t="s">
        <v>842</v>
      </c>
      <c r="G314" s="602" t="s">
        <v>151</v>
      </c>
      <c r="H314" s="603">
        <v>544314.79</v>
      </c>
      <c r="I314" s="603">
        <v>424330.17</v>
      </c>
      <c r="J314" s="603">
        <v>548826.61</v>
      </c>
      <c r="K314" s="603">
        <v>419945.76</v>
      </c>
      <c r="L314" s="602" t="s">
        <v>93</v>
      </c>
      <c r="M314" s="602" t="s">
        <v>93</v>
      </c>
      <c r="N314" s="602" t="s">
        <v>843</v>
      </c>
      <c r="O314" s="368" t="s">
        <v>842</v>
      </c>
      <c r="P314" s="602" t="s">
        <v>93</v>
      </c>
      <c r="Q314" s="602" t="s">
        <v>93</v>
      </c>
      <c r="R314" s="602" t="s">
        <v>93</v>
      </c>
      <c r="S314" s="602" t="s">
        <v>93</v>
      </c>
      <c r="T314" s="602" t="s">
        <v>85</v>
      </c>
      <c r="U314" s="368" t="s">
        <v>893</v>
      </c>
      <c r="V314" s="602" t="s">
        <v>106</v>
      </c>
      <c r="W314" s="368" t="s">
        <v>1103</v>
      </c>
      <c r="X314" s="370"/>
      <c r="Y314" s="371"/>
      <c r="Z314" s="370"/>
      <c r="AA314" s="371"/>
      <c r="AB314" s="602" t="s">
        <v>153</v>
      </c>
      <c r="AC314" s="604"/>
      <c r="AD314" s="454" t="s">
        <v>928</v>
      </c>
      <c r="AE314" s="407"/>
      <c r="AF314" s="408"/>
      <c r="AG314" s="409"/>
      <c r="AH314" s="464"/>
      <c r="AI314" s="407"/>
      <c r="AJ314" s="408"/>
      <c r="AK314" s="409"/>
      <c r="AL314" s="480"/>
      <c r="AM314" s="498"/>
      <c r="AN314" s="531"/>
      <c r="AO314" s="519"/>
      <c r="AQ314" s="91" t="str">
        <f t="shared" si="213"/>
        <v/>
      </c>
      <c r="AR314" s="47" t="str">
        <f t="shared" si="214"/>
        <v/>
      </c>
      <c r="AS314" s="315" t="str">
        <f t="shared" si="215"/>
        <v/>
      </c>
      <c r="AT314" s="559" t="str">
        <f t="shared" si="216"/>
        <v/>
      </c>
      <c r="AU314" s="47" t="str">
        <f t="shared" si="217"/>
        <v/>
      </c>
      <c r="AV314" s="570" t="str">
        <f t="shared" si="218"/>
        <v/>
      </c>
      <c r="AW314" s="91" t="str">
        <f t="shared" si="219"/>
        <v/>
      </c>
      <c r="AX314" s="47" t="str">
        <f t="shared" si="220"/>
        <v/>
      </c>
      <c r="AY314" s="315" t="str">
        <f t="shared" si="221"/>
        <v/>
      </c>
      <c r="BE314" s="345" t="str">
        <f t="shared" si="222"/>
        <v>Afectat sau NU?</v>
      </c>
      <c r="BF314" s="47" t="str">
        <f t="shared" si="224"/>
        <v>-</v>
      </c>
      <c r="BG314" s="315" t="str">
        <f t="shared" si="225"/>
        <v>-</v>
      </c>
      <c r="BH314" s="566" t="str">
        <f t="shared" si="223"/>
        <v>Afectat sau NU?</v>
      </c>
      <c r="BI314" s="47" t="str">
        <f t="shared" si="226"/>
        <v>-</v>
      </c>
      <c r="BJ314" s="570" t="str">
        <f t="shared" si="227"/>
        <v>-</v>
      </c>
      <c r="BK314" s="345" t="str">
        <f t="shared" si="228"/>
        <v>Afectat sau NU?</v>
      </c>
      <c r="BL314" s="47" t="str">
        <f t="shared" si="229"/>
        <v>-</v>
      </c>
      <c r="BM314" s="315" t="str">
        <f t="shared" si="230"/>
        <v>-</v>
      </c>
    </row>
    <row r="315" spans="1:65" ht="141" thickBot="1" x14ac:dyDescent="0.3">
      <c r="A315" s="381">
        <f t="shared" si="231"/>
        <v>297</v>
      </c>
      <c r="B315" s="605" t="s">
        <v>93</v>
      </c>
      <c r="C315" s="605" t="s">
        <v>4</v>
      </c>
      <c r="D315" s="610" t="s">
        <v>844</v>
      </c>
      <c r="E315" s="605">
        <v>131336</v>
      </c>
      <c r="F315" s="605" t="s">
        <v>845</v>
      </c>
      <c r="G315" s="605" t="s">
        <v>151</v>
      </c>
      <c r="H315" s="606">
        <v>544314.79</v>
      </c>
      <c r="I315" s="606">
        <v>424330.17</v>
      </c>
      <c r="J315" s="606">
        <v>548826.61</v>
      </c>
      <c r="K315" s="606">
        <v>419945.76</v>
      </c>
      <c r="L315" s="605" t="s">
        <v>93</v>
      </c>
      <c r="M315" s="605" t="s">
        <v>93</v>
      </c>
      <c r="N315" s="605" t="s">
        <v>843</v>
      </c>
      <c r="O315" s="384" t="s">
        <v>842</v>
      </c>
      <c r="P315" s="605" t="s">
        <v>93</v>
      </c>
      <c r="Q315" s="605" t="s">
        <v>93</v>
      </c>
      <c r="R315" s="605" t="s">
        <v>93</v>
      </c>
      <c r="S315" s="605" t="s">
        <v>93</v>
      </c>
      <c r="T315" s="605" t="s">
        <v>85</v>
      </c>
      <c r="U315" s="384" t="s">
        <v>893</v>
      </c>
      <c r="V315" s="605" t="s">
        <v>106</v>
      </c>
      <c r="W315" s="384" t="s">
        <v>1103</v>
      </c>
      <c r="X315" s="386"/>
      <c r="Y315" s="387"/>
      <c r="Z315" s="386"/>
      <c r="AA315" s="387"/>
      <c r="AB315" s="605" t="s">
        <v>153</v>
      </c>
      <c r="AC315" s="607"/>
      <c r="AD315" s="456" t="s">
        <v>928</v>
      </c>
      <c r="AE315" s="411"/>
      <c r="AF315" s="412"/>
      <c r="AG315" s="413"/>
      <c r="AH315" s="466"/>
      <c r="AI315" s="411"/>
      <c r="AJ315" s="412"/>
      <c r="AK315" s="413"/>
      <c r="AL315" s="482"/>
      <c r="AM315" s="500"/>
      <c r="AN315" s="533"/>
      <c r="AO315" s="518"/>
      <c r="AQ315" s="425" t="str">
        <f t="shared" ref="AQ315:AQ326" si="232">IF(B315="X",IF(AN315="","Afectat sau NU?",IF(AN315="DA",IF(((AK315+AL315)-(AE315+AF315))*24&lt;-720,"Neinformat",((AK315+AL315)-(AE315+AF315))*24),"Nu a fost afectat producator/consumator")),"")</f>
        <v/>
      </c>
      <c r="AR315" s="18" t="str">
        <f t="shared" ref="AR315:AR326" si="233">IF(B315="X",IF(AN315="DA",IF(AQ315&lt;6,LEN(TRIM(V315))-LEN(SUBSTITUTE(V315,CHAR(44),""))+1,0),"-"),"")</f>
        <v/>
      </c>
      <c r="AS315" s="20" t="str">
        <f t="shared" ref="AS315:AS326" si="234">IF(B315="X",IF(AN315="DA",LEN(TRIM(V315))-LEN(SUBSTITUTE(V315,CHAR(44),""))+1,"-"),"")</f>
        <v/>
      </c>
      <c r="AT315" s="558" t="str">
        <f t="shared" ref="AT315:AT326" si="235">IF(B315="X",IF(AN315="","Afectat sau NU?",IF(AN315="DA",IF(((AI315+AJ315)-(AE315+AF315))*24&lt;-720,"Neinformat",((AI315+AJ315)-(AE315+AF315))*24),"Nu a fost afectat producator/consumator")),"")</f>
        <v/>
      </c>
      <c r="AU315" s="18" t="str">
        <f t="shared" ref="AU315:AU326" si="236">IF(B315="X",IF(AN315="DA",IF(AT315&lt;6,LEN(TRIM(U315))-LEN(SUBSTITUTE(U315,CHAR(44),""))+1,0),"-"),"")</f>
        <v/>
      </c>
      <c r="AV315" s="19" t="str">
        <f t="shared" ref="AV315:AV326" si="237">IF(B315="X",IF(AN315="DA",LEN(TRIM(U315))-LEN(SUBSTITUTE(U315,CHAR(44),""))+1,"-"),"")</f>
        <v/>
      </c>
      <c r="AW315" s="425" t="str">
        <f t="shared" ref="AW315:AW326" si="238">IF(B315="X",IF(AN315="","Afectat sau NU?",IF(AN315="DA",((AG315+AH315)-(AE315+AF315))*24,"Nu a fost afectat producator/consumator")),"")</f>
        <v/>
      </c>
      <c r="AX315" s="18" t="str">
        <f t="shared" ref="AX315:AX326" si="239">IF(B315="X",IF(AN315="DA",IF(AW315&gt;24,IF(AZ315="NU",0,LEN(TRIM(V315))-LEN(SUBSTITUTE(V315,CHAR(44),""))+1),0),"-"),"")</f>
        <v/>
      </c>
      <c r="AY315" s="20" t="str">
        <f t="shared" ref="AY315:AY326" si="240">IF(B315="X",IF(AN315="DA",IF(AW315&gt;24,LEN(TRIM(V315))-LEN(SUBSTITUTE(V315,CHAR(44),""))+1,0),"-"),"")</f>
        <v/>
      </c>
      <c r="BE315" s="426" t="str">
        <f t="shared" si="222"/>
        <v>Afectat sau NU?</v>
      </c>
      <c r="BF315" s="56" t="str">
        <f t="shared" si="224"/>
        <v>-</v>
      </c>
      <c r="BG315" s="319" t="str">
        <f t="shared" si="225"/>
        <v>-</v>
      </c>
      <c r="BH315" s="579" t="str">
        <f t="shared" si="223"/>
        <v>Afectat sau NU?</v>
      </c>
      <c r="BI315" s="56" t="str">
        <f t="shared" si="226"/>
        <v>-</v>
      </c>
      <c r="BJ315" s="573" t="str">
        <f t="shared" si="227"/>
        <v>-</v>
      </c>
      <c r="BK315" s="426" t="str">
        <f t="shared" si="228"/>
        <v>Afectat sau NU?</v>
      </c>
      <c r="BL315" s="56" t="str">
        <f t="shared" si="229"/>
        <v>-</v>
      </c>
      <c r="BM315" s="319" t="str">
        <f t="shared" si="230"/>
        <v>-</v>
      </c>
    </row>
    <row r="316" spans="1:65" ht="153.75" thickBot="1" x14ac:dyDescent="0.3">
      <c r="A316" s="138">
        <f t="shared" si="231"/>
        <v>298</v>
      </c>
      <c r="B316" s="104" t="s">
        <v>93</v>
      </c>
      <c r="C316" s="104" t="s">
        <v>4</v>
      </c>
      <c r="D316" s="105" t="s">
        <v>846</v>
      </c>
      <c r="E316" s="104">
        <v>102160</v>
      </c>
      <c r="F316" s="104" t="s">
        <v>847</v>
      </c>
      <c r="G316" s="104" t="s">
        <v>710</v>
      </c>
      <c r="H316" s="106">
        <v>582927.05000000005</v>
      </c>
      <c r="I316" s="106">
        <v>343929.48</v>
      </c>
      <c r="J316" s="106">
        <v>582899.32999999996</v>
      </c>
      <c r="K316" s="106">
        <v>344014.35</v>
      </c>
      <c r="L316" s="104" t="s">
        <v>93</v>
      </c>
      <c r="M316" s="104" t="s">
        <v>93</v>
      </c>
      <c r="N316" s="104" t="s">
        <v>848</v>
      </c>
      <c r="O316" s="104" t="s">
        <v>847</v>
      </c>
      <c r="P316" s="104" t="s">
        <v>93</v>
      </c>
      <c r="Q316" s="104" t="s">
        <v>93</v>
      </c>
      <c r="R316" s="104" t="s">
        <v>93</v>
      </c>
      <c r="S316" s="104" t="s">
        <v>93</v>
      </c>
      <c r="T316" s="104" t="s">
        <v>85</v>
      </c>
      <c r="U316" s="104" t="s">
        <v>1109</v>
      </c>
      <c r="V316" s="104" t="s">
        <v>106</v>
      </c>
      <c r="W316" s="104" t="s">
        <v>930</v>
      </c>
      <c r="X316" s="107">
        <v>43663</v>
      </c>
      <c r="Y316" s="108">
        <v>0.25</v>
      </c>
      <c r="Z316" s="107">
        <v>43663</v>
      </c>
      <c r="AA316" s="108">
        <v>0.79166666666666663</v>
      </c>
      <c r="AB316" s="104" t="s">
        <v>153</v>
      </c>
      <c r="AC316" s="434" t="s">
        <v>88</v>
      </c>
      <c r="AD316" s="122" t="s">
        <v>929</v>
      </c>
      <c r="AE316" s="395">
        <v>43663</v>
      </c>
      <c r="AF316" s="396">
        <v>0.30902777777777779</v>
      </c>
      <c r="AG316" s="397">
        <v>43663</v>
      </c>
      <c r="AH316" s="471">
        <v>0.79027777777777775</v>
      </c>
      <c r="AI316" s="395">
        <v>43655</v>
      </c>
      <c r="AJ316" s="396">
        <v>0.65208333333333335</v>
      </c>
      <c r="AK316" s="397">
        <v>43655</v>
      </c>
      <c r="AL316" s="487">
        <v>0.63958333333333328</v>
      </c>
      <c r="AM316" s="504" t="s">
        <v>1207</v>
      </c>
      <c r="AN316" s="536" t="s">
        <v>84</v>
      </c>
      <c r="AO316" s="420"/>
      <c r="AQ316" s="95" t="str">
        <f t="shared" si="232"/>
        <v/>
      </c>
      <c r="AR316" s="9" t="str">
        <f t="shared" si="233"/>
        <v/>
      </c>
      <c r="AS316" s="33" t="str">
        <f t="shared" si="234"/>
        <v/>
      </c>
      <c r="AT316" s="556" t="str">
        <f t="shared" si="235"/>
        <v/>
      </c>
      <c r="AU316" s="9" t="str">
        <f t="shared" si="236"/>
        <v/>
      </c>
      <c r="AV316" s="569" t="str">
        <f t="shared" si="237"/>
        <v/>
      </c>
      <c r="AW316" s="95" t="str">
        <f t="shared" si="238"/>
        <v/>
      </c>
      <c r="AX316" s="9" t="str">
        <f t="shared" si="239"/>
        <v/>
      </c>
      <c r="AY316" s="33" t="str">
        <f t="shared" si="240"/>
        <v/>
      </c>
      <c r="BE316" s="346">
        <f t="shared" si="222"/>
        <v>5</v>
      </c>
      <c r="BF316" s="9">
        <f t="shared" si="224"/>
        <v>1</v>
      </c>
      <c r="BG316" s="33">
        <f t="shared" si="225"/>
        <v>1</v>
      </c>
      <c r="BH316" s="565">
        <f t="shared" si="223"/>
        <v>5</v>
      </c>
      <c r="BI316" s="9">
        <f t="shared" si="226"/>
        <v>42</v>
      </c>
      <c r="BJ316" s="569">
        <f t="shared" si="227"/>
        <v>42</v>
      </c>
      <c r="BK316" s="346">
        <f t="shared" si="228"/>
        <v>-3.3333333267364651E-2</v>
      </c>
      <c r="BL316" s="9">
        <f t="shared" si="229"/>
        <v>43</v>
      </c>
      <c r="BM316" s="33">
        <f t="shared" si="230"/>
        <v>43</v>
      </c>
    </row>
    <row r="317" spans="1:65" ht="64.5" thickBot="1" x14ac:dyDescent="0.3">
      <c r="A317" s="138">
        <f t="shared" si="231"/>
        <v>299</v>
      </c>
      <c r="B317" s="104" t="s">
        <v>93</v>
      </c>
      <c r="C317" s="104" t="s">
        <v>4</v>
      </c>
      <c r="D317" s="105" t="s">
        <v>849</v>
      </c>
      <c r="E317" s="104">
        <v>100969</v>
      </c>
      <c r="F317" s="104" t="s">
        <v>850</v>
      </c>
      <c r="G317" s="104" t="s">
        <v>710</v>
      </c>
      <c r="H317" s="106">
        <v>590234.43999999994</v>
      </c>
      <c r="I317" s="106">
        <v>345044.89</v>
      </c>
      <c r="J317" s="106">
        <v>575868.51</v>
      </c>
      <c r="K317" s="106">
        <v>342761.45</v>
      </c>
      <c r="L317" s="104" t="s">
        <v>93</v>
      </c>
      <c r="M317" s="104" t="s">
        <v>93</v>
      </c>
      <c r="N317" s="104" t="s">
        <v>851</v>
      </c>
      <c r="O317" s="104" t="s">
        <v>850</v>
      </c>
      <c r="P317" s="104" t="s">
        <v>93</v>
      </c>
      <c r="Q317" s="104" t="s">
        <v>93</v>
      </c>
      <c r="R317" s="104" t="s">
        <v>93</v>
      </c>
      <c r="S317" s="104" t="s">
        <v>93</v>
      </c>
      <c r="T317" s="104" t="s">
        <v>85</v>
      </c>
      <c r="U317" s="104" t="s">
        <v>1197</v>
      </c>
      <c r="V317" s="104" t="s">
        <v>468</v>
      </c>
      <c r="W317" s="104" t="s">
        <v>1218</v>
      </c>
      <c r="X317" s="107">
        <v>43663</v>
      </c>
      <c r="Y317" s="108">
        <v>0.25</v>
      </c>
      <c r="Z317" s="107">
        <v>43663</v>
      </c>
      <c r="AA317" s="108">
        <v>0.66666666666666663</v>
      </c>
      <c r="AB317" s="104" t="s">
        <v>153</v>
      </c>
      <c r="AC317" s="434" t="s">
        <v>88</v>
      </c>
      <c r="AD317" s="122" t="s">
        <v>929</v>
      </c>
      <c r="AE317" s="713">
        <v>43663</v>
      </c>
      <c r="AF317" s="659">
        <v>0.2986111111111111</v>
      </c>
      <c r="AG317" s="660">
        <v>43663</v>
      </c>
      <c r="AH317" s="710">
        <v>0.66180555555555554</v>
      </c>
      <c r="AI317" s="658">
        <v>43655</v>
      </c>
      <c r="AJ317" s="659">
        <v>0.64583333333333337</v>
      </c>
      <c r="AK317" s="660">
        <v>43655</v>
      </c>
      <c r="AL317" s="661">
        <v>0.63750000000000007</v>
      </c>
      <c r="AM317" s="662" t="s">
        <v>1207</v>
      </c>
      <c r="AN317" s="712" t="s">
        <v>84</v>
      </c>
      <c r="AO317" s="519"/>
      <c r="AQ317" s="91" t="str">
        <f t="shared" si="232"/>
        <v/>
      </c>
      <c r="AR317" s="47" t="str">
        <f t="shared" si="233"/>
        <v/>
      </c>
      <c r="AS317" s="315" t="str">
        <f t="shared" si="234"/>
        <v/>
      </c>
      <c r="AT317" s="559" t="str">
        <f t="shared" si="235"/>
        <v/>
      </c>
      <c r="AU317" s="47" t="str">
        <f t="shared" si="236"/>
        <v/>
      </c>
      <c r="AV317" s="570" t="str">
        <f t="shared" si="237"/>
        <v/>
      </c>
      <c r="AW317" s="91" t="str">
        <f t="shared" si="238"/>
        <v/>
      </c>
      <c r="AX317" s="47" t="str">
        <f t="shared" si="239"/>
        <v/>
      </c>
      <c r="AY317" s="315" t="str">
        <f t="shared" si="240"/>
        <v/>
      </c>
      <c r="BE317" s="345">
        <f t="shared" si="222"/>
        <v>5</v>
      </c>
      <c r="BF317" s="47">
        <f t="shared" si="224"/>
        <v>1</v>
      </c>
      <c r="BG317" s="315">
        <f t="shared" si="225"/>
        <v>1</v>
      </c>
      <c r="BH317" s="566">
        <f t="shared" si="223"/>
        <v>5</v>
      </c>
      <c r="BI317" s="47">
        <f t="shared" si="226"/>
        <v>16</v>
      </c>
      <c r="BJ317" s="570">
        <f t="shared" si="227"/>
        <v>16</v>
      </c>
      <c r="BK317" s="345">
        <f t="shared" si="228"/>
        <v>-0.11666666652308777</v>
      </c>
      <c r="BL317" s="47">
        <f t="shared" si="229"/>
        <v>17</v>
      </c>
      <c r="BM317" s="315">
        <f t="shared" si="230"/>
        <v>17</v>
      </c>
    </row>
    <row r="318" spans="1:65" ht="102.75" thickBot="1" x14ac:dyDescent="0.3">
      <c r="A318" s="138">
        <f t="shared" si="231"/>
        <v>300</v>
      </c>
      <c r="B318" s="104" t="s">
        <v>93</v>
      </c>
      <c r="C318" s="104" t="s">
        <v>4</v>
      </c>
      <c r="D318" s="105" t="s">
        <v>849</v>
      </c>
      <c r="E318" s="104">
        <v>105160</v>
      </c>
      <c r="F318" s="104" t="s">
        <v>852</v>
      </c>
      <c r="G318" s="104" t="s">
        <v>710</v>
      </c>
      <c r="H318" s="106">
        <v>590234.43999999994</v>
      </c>
      <c r="I318" s="106">
        <v>345044.89</v>
      </c>
      <c r="J318" s="106">
        <v>575868.51</v>
      </c>
      <c r="K318" s="106">
        <v>342761.45</v>
      </c>
      <c r="L318" s="104" t="s">
        <v>93</v>
      </c>
      <c r="M318" s="104" t="s">
        <v>93</v>
      </c>
      <c r="N318" s="104" t="s">
        <v>853</v>
      </c>
      <c r="O318" s="104" t="s">
        <v>852</v>
      </c>
      <c r="P318" s="104" t="s">
        <v>93</v>
      </c>
      <c r="Q318" s="104" t="s">
        <v>93</v>
      </c>
      <c r="R318" s="104" t="s">
        <v>93</v>
      </c>
      <c r="S318" s="104" t="s">
        <v>93</v>
      </c>
      <c r="T318" s="104" t="s">
        <v>85</v>
      </c>
      <c r="U318" s="104" t="s">
        <v>1196</v>
      </c>
      <c r="V318" s="104" t="s">
        <v>360</v>
      </c>
      <c r="W318" s="104" t="s">
        <v>1219</v>
      </c>
      <c r="X318" s="107">
        <v>43663</v>
      </c>
      <c r="Y318" s="108">
        <v>0.25</v>
      </c>
      <c r="Z318" s="107">
        <v>43663</v>
      </c>
      <c r="AA318" s="108">
        <v>0.66666666666666663</v>
      </c>
      <c r="AB318" s="104" t="s">
        <v>153</v>
      </c>
      <c r="AC318" s="434" t="s">
        <v>88</v>
      </c>
      <c r="AD318" s="122" t="s">
        <v>929</v>
      </c>
      <c r="AE318" s="714">
        <v>43663</v>
      </c>
      <c r="AF318" s="664">
        <v>0.2986111111111111</v>
      </c>
      <c r="AG318" s="665">
        <v>43663</v>
      </c>
      <c r="AH318" s="711">
        <v>0.66527777777777775</v>
      </c>
      <c r="AI318" s="663">
        <v>43655</v>
      </c>
      <c r="AJ318" s="664">
        <v>0.64444444444444449</v>
      </c>
      <c r="AK318" s="665">
        <v>43655</v>
      </c>
      <c r="AL318" s="666">
        <v>0.6333333333333333</v>
      </c>
      <c r="AM318" s="497" t="s">
        <v>1207</v>
      </c>
      <c r="AN318" s="530" t="s">
        <v>84</v>
      </c>
      <c r="AO318" s="518"/>
      <c r="AQ318" s="425" t="str">
        <f t="shared" si="232"/>
        <v/>
      </c>
      <c r="AR318" s="18" t="str">
        <f t="shared" si="233"/>
        <v/>
      </c>
      <c r="AS318" s="20" t="str">
        <f t="shared" si="234"/>
        <v/>
      </c>
      <c r="AT318" s="558" t="str">
        <f t="shared" si="235"/>
        <v/>
      </c>
      <c r="AU318" s="18" t="str">
        <f t="shared" si="236"/>
        <v/>
      </c>
      <c r="AV318" s="19" t="str">
        <f t="shared" si="237"/>
        <v/>
      </c>
      <c r="AW318" s="425" t="str">
        <f t="shared" si="238"/>
        <v/>
      </c>
      <c r="AX318" s="18" t="str">
        <f t="shared" si="239"/>
        <v/>
      </c>
      <c r="AY318" s="20" t="str">
        <f t="shared" si="240"/>
        <v/>
      </c>
      <c r="BE318" s="426">
        <f>IF(C318="X",IF(AN318="","Afectat sau NU?",IF(AN318="DA",IF(AK318="","Neinformat",NETWORKDAYS(AK318+AL318,AE318+AF318,$BR$2:$BR$14)-2),"Nu a fost afectat producator/consumator")),"")</f>
        <v>5</v>
      </c>
      <c r="BF318" s="56">
        <f t="shared" si="224"/>
        <v>1</v>
      </c>
      <c r="BG318" s="319">
        <f t="shared" si="225"/>
        <v>1</v>
      </c>
      <c r="BH318" s="579">
        <f t="shared" si="223"/>
        <v>5</v>
      </c>
      <c r="BI318" s="56">
        <f t="shared" si="226"/>
        <v>29</v>
      </c>
      <c r="BJ318" s="573">
        <f t="shared" si="227"/>
        <v>29</v>
      </c>
      <c r="BK318" s="426">
        <f t="shared" si="228"/>
        <v>-3.3333333267364651E-2</v>
      </c>
      <c r="BL318" s="56">
        <f t="shared" si="229"/>
        <v>30</v>
      </c>
      <c r="BM318" s="319">
        <f t="shared" si="230"/>
        <v>30</v>
      </c>
    </row>
    <row r="319" spans="1:65" ht="153.75" thickBot="1" x14ac:dyDescent="0.3">
      <c r="A319" s="138">
        <f t="shared" si="231"/>
        <v>301</v>
      </c>
      <c r="B319" s="104" t="s">
        <v>93</v>
      </c>
      <c r="C319" s="104" t="s">
        <v>4</v>
      </c>
      <c r="D319" s="105" t="s">
        <v>854</v>
      </c>
      <c r="E319" s="104">
        <v>132315</v>
      </c>
      <c r="F319" s="104" t="s">
        <v>855</v>
      </c>
      <c r="G319" s="104" t="s">
        <v>151</v>
      </c>
      <c r="H319" s="106">
        <v>559787.94700000004</v>
      </c>
      <c r="I319" s="106">
        <v>399683.53100000002</v>
      </c>
      <c r="J319" s="106">
        <v>559787.94700000004</v>
      </c>
      <c r="K319" s="106">
        <v>399683.53100000002</v>
      </c>
      <c r="L319" s="104" t="s">
        <v>93</v>
      </c>
      <c r="M319" s="104" t="s">
        <v>93</v>
      </c>
      <c r="N319" s="104" t="s">
        <v>856</v>
      </c>
      <c r="O319" s="104" t="s">
        <v>855</v>
      </c>
      <c r="P319" s="104" t="s">
        <v>93</v>
      </c>
      <c r="Q319" s="104" t="s">
        <v>93</v>
      </c>
      <c r="R319" s="104" t="s">
        <v>93</v>
      </c>
      <c r="S319" s="104" t="s">
        <v>93</v>
      </c>
      <c r="T319" s="104" t="s">
        <v>85</v>
      </c>
      <c r="U319" s="104" t="s">
        <v>1209</v>
      </c>
      <c r="V319" s="104" t="s">
        <v>106</v>
      </c>
      <c r="W319" s="104" t="s">
        <v>931</v>
      </c>
      <c r="X319" s="107">
        <v>43669</v>
      </c>
      <c r="Y319" s="108">
        <v>0.41666666666666669</v>
      </c>
      <c r="Z319" s="107">
        <v>43670</v>
      </c>
      <c r="AA319" s="108">
        <v>0.41666666666666669</v>
      </c>
      <c r="AB319" s="104" t="s">
        <v>153</v>
      </c>
      <c r="AC319" s="434" t="s">
        <v>88</v>
      </c>
      <c r="AD319" s="122" t="s">
        <v>928</v>
      </c>
      <c r="AE319" s="714">
        <v>43669</v>
      </c>
      <c r="AF319" s="664">
        <v>0.41666666666666669</v>
      </c>
      <c r="AG319" s="665">
        <v>43670</v>
      </c>
      <c r="AH319" s="711">
        <v>0.40625</v>
      </c>
      <c r="AI319" s="663">
        <v>43661</v>
      </c>
      <c r="AJ319" s="664">
        <v>0.65069444444444446</v>
      </c>
      <c r="AK319" s="665">
        <v>43661</v>
      </c>
      <c r="AL319" s="666">
        <v>0.47569444444444442</v>
      </c>
      <c r="AM319" s="497" t="s">
        <v>1220</v>
      </c>
      <c r="AN319" s="530" t="s">
        <v>84</v>
      </c>
      <c r="AO319" s="518"/>
      <c r="AQ319" s="425" t="str">
        <f t="shared" si="232"/>
        <v/>
      </c>
      <c r="AR319" s="18" t="str">
        <f t="shared" si="233"/>
        <v/>
      </c>
      <c r="AS319" s="20" t="str">
        <f t="shared" si="234"/>
        <v/>
      </c>
      <c r="AT319" s="558" t="str">
        <f t="shared" si="235"/>
        <v/>
      </c>
      <c r="AU319" s="18" t="str">
        <f t="shared" si="236"/>
        <v/>
      </c>
      <c r="AV319" s="19" t="str">
        <f t="shared" si="237"/>
        <v/>
      </c>
      <c r="AW319" s="425" t="str">
        <f t="shared" si="238"/>
        <v/>
      </c>
      <c r="AX319" s="18" t="str">
        <f t="shared" si="239"/>
        <v/>
      </c>
      <c r="AY319" s="20" t="str">
        <f t="shared" si="240"/>
        <v/>
      </c>
      <c r="BE319" s="426">
        <f t="shared" si="222"/>
        <v>5</v>
      </c>
      <c r="BF319" s="56">
        <f t="shared" si="224"/>
        <v>1</v>
      </c>
      <c r="BG319" s="319">
        <f t="shared" si="225"/>
        <v>1</v>
      </c>
      <c r="BH319" s="579">
        <f t="shared" si="223"/>
        <v>5</v>
      </c>
      <c r="BI319" s="56">
        <f t="shared" si="226"/>
        <v>42</v>
      </c>
      <c r="BJ319" s="573">
        <f t="shared" si="227"/>
        <v>42</v>
      </c>
      <c r="BK319" s="426">
        <f t="shared" si="228"/>
        <v>-0.24999999994179234</v>
      </c>
      <c r="BL319" s="56">
        <f t="shared" si="229"/>
        <v>43</v>
      </c>
      <c r="BM319" s="319">
        <f t="shared" si="230"/>
        <v>43</v>
      </c>
    </row>
    <row r="320" spans="1:65" ht="153.75" thickBot="1" x14ac:dyDescent="0.3">
      <c r="A320" s="138">
        <f t="shared" si="231"/>
        <v>302</v>
      </c>
      <c r="B320" s="104" t="s">
        <v>93</v>
      </c>
      <c r="C320" s="104" t="s">
        <v>4</v>
      </c>
      <c r="D320" s="105" t="s">
        <v>857</v>
      </c>
      <c r="E320" s="104">
        <v>132075</v>
      </c>
      <c r="F320" s="104" t="s">
        <v>858</v>
      </c>
      <c r="G320" s="104" t="s">
        <v>151</v>
      </c>
      <c r="H320" s="106">
        <v>571087.15</v>
      </c>
      <c r="I320" s="106">
        <v>385433</v>
      </c>
      <c r="J320" s="106">
        <v>571087.15</v>
      </c>
      <c r="K320" s="106">
        <v>385433</v>
      </c>
      <c r="L320" s="104" t="s">
        <v>93</v>
      </c>
      <c r="M320" s="104" t="s">
        <v>93</v>
      </c>
      <c r="N320" s="104" t="s">
        <v>859</v>
      </c>
      <c r="O320" s="104" t="s">
        <v>860</v>
      </c>
      <c r="P320" s="104" t="s">
        <v>93</v>
      </c>
      <c r="Q320" s="104" t="s">
        <v>93</v>
      </c>
      <c r="R320" s="104" t="s">
        <v>93</v>
      </c>
      <c r="S320" s="104" t="s">
        <v>93</v>
      </c>
      <c r="T320" s="104" t="s">
        <v>85</v>
      </c>
      <c r="U320" s="104" t="s">
        <v>1109</v>
      </c>
      <c r="V320" s="104" t="s">
        <v>106</v>
      </c>
      <c r="W320" s="104" t="s">
        <v>1010</v>
      </c>
      <c r="X320" s="107">
        <v>43685</v>
      </c>
      <c r="Y320" s="108">
        <v>0.29166666666666669</v>
      </c>
      <c r="Z320" s="107">
        <v>43687</v>
      </c>
      <c r="AA320" s="108">
        <v>0.41666666666666669</v>
      </c>
      <c r="AB320" s="104" t="s">
        <v>153</v>
      </c>
      <c r="AC320" s="434" t="s">
        <v>88</v>
      </c>
      <c r="AD320" s="122" t="s">
        <v>1011</v>
      </c>
      <c r="AE320" s="714">
        <v>43685</v>
      </c>
      <c r="AF320" s="664">
        <v>0.30902777777777779</v>
      </c>
      <c r="AG320" s="665">
        <v>43686</v>
      </c>
      <c r="AH320" s="711">
        <v>0.68055555555555547</v>
      </c>
      <c r="AI320" s="663">
        <v>43675</v>
      </c>
      <c r="AJ320" s="664">
        <v>0.42152777777777778</v>
      </c>
      <c r="AK320" s="665">
        <v>43675</v>
      </c>
      <c r="AL320" s="666">
        <v>0.39444444444444443</v>
      </c>
      <c r="AM320" s="497" t="s">
        <v>1254</v>
      </c>
      <c r="AN320" s="530" t="s">
        <v>84</v>
      </c>
      <c r="AO320" s="518"/>
      <c r="AQ320" s="425" t="str">
        <f t="shared" si="232"/>
        <v/>
      </c>
      <c r="AR320" s="18" t="str">
        <f t="shared" si="233"/>
        <v/>
      </c>
      <c r="AS320" s="20" t="str">
        <f t="shared" si="234"/>
        <v/>
      </c>
      <c r="AT320" s="558" t="str">
        <f t="shared" si="235"/>
        <v/>
      </c>
      <c r="AU320" s="18" t="str">
        <f t="shared" si="236"/>
        <v/>
      </c>
      <c r="AV320" s="19" t="str">
        <f t="shared" si="237"/>
        <v/>
      </c>
      <c r="AW320" s="425" t="str">
        <f t="shared" si="238"/>
        <v/>
      </c>
      <c r="AX320" s="18" t="str">
        <f t="shared" si="239"/>
        <v/>
      </c>
      <c r="AY320" s="20" t="str">
        <f t="shared" si="240"/>
        <v/>
      </c>
      <c r="BE320" s="426">
        <f t="shared" si="222"/>
        <v>7</v>
      </c>
      <c r="BF320" s="56">
        <f t="shared" si="224"/>
        <v>1</v>
      </c>
      <c r="BG320" s="319">
        <f t="shared" si="225"/>
        <v>1</v>
      </c>
      <c r="BH320" s="579">
        <f t="shared" si="223"/>
        <v>7</v>
      </c>
      <c r="BI320" s="56">
        <f t="shared" si="226"/>
        <v>42</v>
      </c>
      <c r="BJ320" s="573">
        <f t="shared" si="227"/>
        <v>42</v>
      </c>
      <c r="BK320" s="426">
        <f t="shared" si="228"/>
        <v>-17.666666666627862</v>
      </c>
      <c r="BL320" s="56">
        <f t="shared" si="229"/>
        <v>43</v>
      </c>
      <c r="BM320" s="319">
        <f t="shared" si="230"/>
        <v>43</v>
      </c>
    </row>
    <row r="321" spans="1:75" ht="141" thickBot="1" x14ac:dyDescent="0.3">
      <c r="A321" s="193">
        <f t="shared" si="231"/>
        <v>303</v>
      </c>
      <c r="B321" s="245" t="s">
        <v>93</v>
      </c>
      <c r="C321" s="245" t="s">
        <v>4</v>
      </c>
      <c r="D321" s="260" t="s">
        <v>861</v>
      </c>
      <c r="E321" s="245">
        <v>130892</v>
      </c>
      <c r="F321" s="245" t="s">
        <v>203</v>
      </c>
      <c r="G321" s="245" t="s">
        <v>151</v>
      </c>
      <c r="H321" s="265">
        <v>571593.42000000004</v>
      </c>
      <c r="I321" s="265">
        <v>373696.77</v>
      </c>
      <c r="J321" s="265">
        <v>571593.42000000004</v>
      </c>
      <c r="K321" s="265">
        <v>373696.77</v>
      </c>
      <c r="L321" s="245" t="s">
        <v>93</v>
      </c>
      <c r="M321" s="245" t="s">
        <v>93</v>
      </c>
      <c r="N321" s="245" t="s">
        <v>862</v>
      </c>
      <c r="O321" s="182" t="s">
        <v>863</v>
      </c>
      <c r="P321" s="245" t="s">
        <v>93</v>
      </c>
      <c r="Q321" s="245" t="s">
        <v>93</v>
      </c>
      <c r="R321" s="245" t="s">
        <v>93</v>
      </c>
      <c r="S321" s="245" t="s">
        <v>93</v>
      </c>
      <c r="T321" s="245" t="s">
        <v>85</v>
      </c>
      <c r="U321" s="182" t="s">
        <v>1016</v>
      </c>
      <c r="V321" s="245" t="s">
        <v>106</v>
      </c>
      <c r="W321" s="182" t="s">
        <v>1012</v>
      </c>
      <c r="X321" s="226"/>
      <c r="Y321" s="227"/>
      <c r="Z321" s="226"/>
      <c r="AA321" s="227"/>
      <c r="AB321" s="245" t="s">
        <v>153</v>
      </c>
      <c r="AC321" s="261"/>
      <c r="AD321" s="122" t="s">
        <v>1011</v>
      </c>
      <c r="AE321" s="392"/>
      <c r="AF321" s="273"/>
      <c r="AG321" s="272"/>
      <c r="AH321" s="467"/>
      <c r="AI321" s="392"/>
      <c r="AJ321" s="273"/>
      <c r="AK321" s="272"/>
      <c r="AL321" s="483"/>
      <c r="AM321" s="501"/>
      <c r="AN321" s="534"/>
      <c r="AO321" s="420"/>
      <c r="AQ321" s="95" t="str">
        <f t="shared" si="232"/>
        <v/>
      </c>
      <c r="AR321" s="9" t="str">
        <f t="shared" si="233"/>
        <v/>
      </c>
      <c r="AS321" s="33" t="str">
        <f t="shared" si="234"/>
        <v/>
      </c>
      <c r="AT321" s="556" t="str">
        <f t="shared" si="235"/>
        <v/>
      </c>
      <c r="AU321" s="9" t="str">
        <f t="shared" si="236"/>
        <v/>
      </c>
      <c r="AV321" s="569" t="str">
        <f t="shared" si="237"/>
        <v/>
      </c>
      <c r="AW321" s="95" t="str">
        <f t="shared" si="238"/>
        <v/>
      </c>
      <c r="AX321" s="9" t="str">
        <f t="shared" si="239"/>
        <v/>
      </c>
      <c r="AY321" s="33" t="str">
        <f t="shared" si="240"/>
        <v/>
      </c>
      <c r="BE321" s="394" t="str">
        <f t="shared" si="222"/>
        <v>Afectat sau NU?</v>
      </c>
      <c r="BF321" s="111" t="str">
        <f t="shared" si="224"/>
        <v>-</v>
      </c>
      <c r="BG321" s="393" t="str">
        <f t="shared" si="225"/>
        <v>-</v>
      </c>
      <c r="BH321" s="563" t="str">
        <f t="shared" si="223"/>
        <v>Afectat sau NU?</v>
      </c>
      <c r="BI321" s="111" t="str">
        <f t="shared" si="226"/>
        <v>-</v>
      </c>
      <c r="BJ321" s="398" t="str">
        <f t="shared" si="227"/>
        <v>-</v>
      </c>
      <c r="BK321" s="394" t="str">
        <f t="shared" si="228"/>
        <v>Afectat sau NU?</v>
      </c>
      <c r="BL321" s="111" t="str">
        <f t="shared" si="229"/>
        <v>-</v>
      </c>
      <c r="BM321" s="393" t="str">
        <f t="shared" si="230"/>
        <v>-</v>
      </c>
      <c r="BT321" s="8"/>
      <c r="BU321" s="8"/>
    </row>
    <row r="322" spans="1:75" ht="141" thickBot="1" x14ac:dyDescent="0.3">
      <c r="A322" s="193">
        <f t="shared" si="231"/>
        <v>304</v>
      </c>
      <c r="B322" s="245" t="s">
        <v>93</v>
      </c>
      <c r="C322" s="245" t="s">
        <v>4</v>
      </c>
      <c r="D322" s="260" t="s">
        <v>864</v>
      </c>
      <c r="E322" s="245">
        <v>130614</v>
      </c>
      <c r="F322" s="245" t="s">
        <v>865</v>
      </c>
      <c r="G322" s="245" t="s">
        <v>151</v>
      </c>
      <c r="H322" s="265">
        <v>588004.16</v>
      </c>
      <c r="I322" s="265">
        <v>381687.76</v>
      </c>
      <c r="J322" s="265">
        <v>588004.16</v>
      </c>
      <c r="K322" s="265">
        <v>381687.76</v>
      </c>
      <c r="L322" s="245" t="s">
        <v>93</v>
      </c>
      <c r="M322" s="245" t="s">
        <v>93</v>
      </c>
      <c r="N322" s="260" t="s">
        <v>866</v>
      </c>
      <c r="O322" s="182" t="s">
        <v>867</v>
      </c>
      <c r="P322" s="245" t="s">
        <v>93</v>
      </c>
      <c r="Q322" s="245" t="s">
        <v>93</v>
      </c>
      <c r="R322" s="245" t="s">
        <v>93</v>
      </c>
      <c r="S322" s="245" t="s">
        <v>93</v>
      </c>
      <c r="T322" s="245" t="s">
        <v>85</v>
      </c>
      <c r="U322" s="182" t="s">
        <v>1016</v>
      </c>
      <c r="V322" s="245" t="s">
        <v>106</v>
      </c>
      <c r="W322" s="182" t="s">
        <v>1005</v>
      </c>
      <c r="X322" s="226"/>
      <c r="Y322" s="227"/>
      <c r="Z322" s="226"/>
      <c r="AA322" s="227"/>
      <c r="AB322" s="245" t="s">
        <v>153</v>
      </c>
      <c r="AC322" s="261"/>
      <c r="AD322" s="122" t="s">
        <v>928</v>
      </c>
      <c r="AE322" s="392"/>
      <c r="AF322" s="273"/>
      <c r="AG322" s="272"/>
      <c r="AH322" s="467"/>
      <c r="AI322" s="392"/>
      <c r="AJ322" s="273"/>
      <c r="AK322" s="272"/>
      <c r="AL322" s="483"/>
      <c r="AM322" s="501"/>
      <c r="AN322" s="534"/>
      <c r="AO322" s="420"/>
      <c r="AQ322" s="95" t="str">
        <f t="shared" si="232"/>
        <v/>
      </c>
      <c r="AR322" s="9" t="str">
        <f t="shared" si="233"/>
        <v/>
      </c>
      <c r="AS322" s="33" t="str">
        <f t="shared" si="234"/>
        <v/>
      </c>
      <c r="AT322" s="556" t="str">
        <f t="shared" si="235"/>
        <v/>
      </c>
      <c r="AU322" s="9" t="str">
        <f t="shared" si="236"/>
        <v/>
      </c>
      <c r="AV322" s="569" t="str">
        <f t="shared" si="237"/>
        <v/>
      </c>
      <c r="AW322" s="95" t="str">
        <f t="shared" si="238"/>
        <v/>
      </c>
      <c r="AX322" s="9" t="str">
        <f t="shared" si="239"/>
        <v/>
      </c>
      <c r="AY322" s="33" t="str">
        <f t="shared" si="240"/>
        <v/>
      </c>
      <c r="BE322" s="346" t="str">
        <f t="shared" si="222"/>
        <v>Afectat sau NU?</v>
      </c>
      <c r="BF322" s="9" t="str">
        <f t="shared" si="224"/>
        <v>-</v>
      </c>
      <c r="BG322" s="33" t="str">
        <f t="shared" si="225"/>
        <v>-</v>
      </c>
      <c r="BH322" s="565" t="str">
        <f t="shared" si="223"/>
        <v>Afectat sau NU?</v>
      </c>
      <c r="BI322" s="9" t="str">
        <f t="shared" si="226"/>
        <v>-</v>
      </c>
      <c r="BJ322" s="569" t="str">
        <f t="shared" si="227"/>
        <v>-</v>
      </c>
      <c r="BK322" s="346" t="str">
        <f t="shared" si="228"/>
        <v>Afectat sau NU?</v>
      </c>
      <c r="BL322" s="9" t="str">
        <f t="shared" si="229"/>
        <v>-</v>
      </c>
      <c r="BM322" s="33" t="str">
        <f t="shared" si="230"/>
        <v>-</v>
      </c>
      <c r="BT322" s="8"/>
      <c r="BU322" s="8"/>
    </row>
    <row r="323" spans="1:75" ht="89.25" x14ac:dyDescent="0.25">
      <c r="A323" s="139">
        <f t="shared" si="231"/>
        <v>305</v>
      </c>
      <c r="B323" s="247" t="s">
        <v>93</v>
      </c>
      <c r="C323" s="247" t="s">
        <v>4</v>
      </c>
      <c r="D323" s="257" t="s">
        <v>868</v>
      </c>
      <c r="E323" s="247">
        <v>151905</v>
      </c>
      <c r="F323" s="247" t="s">
        <v>869</v>
      </c>
      <c r="G323" s="247" t="s">
        <v>870</v>
      </c>
      <c r="H323" s="266">
        <v>543744.13899999997</v>
      </c>
      <c r="I323" s="266">
        <v>321212.962</v>
      </c>
      <c r="J323" s="266">
        <v>543274.56599999999</v>
      </c>
      <c r="K323" s="266">
        <v>310044.61499999999</v>
      </c>
      <c r="L323" s="247" t="s">
        <v>93</v>
      </c>
      <c r="M323" s="247" t="s">
        <v>93</v>
      </c>
      <c r="N323" s="247" t="s">
        <v>871</v>
      </c>
      <c r="O323" s="155" t="s">
        <v>869</v>
      </c>
      <c r="P323" s="247" t="s">
        <v>93</v>
      </c>
      <c r="Q323" s="247" t="s">
        <v>93</v>
      </c>
      <c r="R323" s="247" t="s">
        <v>93</v>
      </c>
      <c r="S323" s="247" t="s">
        <v>93</v>
      </c>
      <c r="T323" s="247" t="s">
        <v>85</v>
      </c>
      <c r="U323" s="155" t="s">
        <v>902</v>
      </c>
      <c r="V323" s="247" t="s">
        <v>360</v>
      </c>
      <c r="W323" s="155" t="s">
        <v>1013</v>
      </c>
      <c r="X323" s="214"/>
      <c r="Y323" s="215"/>
      <c r="Z323" s="214"/>
      <c r="AA323" s="215"/>
      <c r="AB323" s="247" t="s">
        <v>153</v>
      </c>
      <c r="AC323" s="252"/>
      <c r="AD323" s="4" t="s">
        <v>900</v>
      </c>
      <c r="AE323" s="407"/>
      <c r="AF323" s="408"/>
      <c r="AG323" s="409"/>
      <c r="AH323" s="464"/>
      <c r="AI323" s="407"/>
      <c r="AJ323" s="408"/>
      <c r="AK323" s="409"/>
      <c r="AL323" s="480"/>
      <c r="AM323" s="498"/>
      <c r="AN323" s="531"/>
      <c r="AO323" s="519"/>
      <c r="AQ323" s="91" t="str">
        <f t="shared" si="232"/>
        <v/>
      </c>
      <c r="AR323" s="47" t="str">
        <f t="shared" si="233"/>
        <v/>
      </c>
      <c r="AS323" s="315" t="str">
        <f t="shared" si="234"/>
        <v/>
      </c>
      <c r="AT323" s="559" t="str">
        <f t="shared" si="235"/>
        <v/>
      </c>
      <c r="AU323" s="47" t="str">
        <f t="shared" si="236"/>
        <v/>
      </c>
      <c r="AV323" s="570" t="str">
        <f t="shared" si="237"/>
        <v/>
      </c>
      <c r="AW323" s="91" t="str">
        <f t="shared" si="238"/>
        <v/>
      </c>
      <c r="AX323" s="47" t="str">
        <f t="shared" si="239"/>
        <v/>
      </c>
      <c r="AY323" s="315" t="str">
        <f t="shared" si="240"/>
        <v/>
      </c>
      <c r="BE323" s="345" t="str">
        <f t="shared" si="222"/>
        <v>Afectat sau NU?</v>
      </c>
      <c r="BF323" s="47" t="str">
        <f t="shared" si="224"/>
        <v>-</v>
      </c>
      <c r="BG323" s="315" t="str">
        <f t="shared" si="225"/>
        <v>-</v>
      </c>
      <c r="BH323" s="566" t="str">
        <f t="shared" si="223"/>
        <v>Afectat sau NU?</v>
      </c>
      <c r="BI323" s="47" t="str">
        <f t="shared" si="226"/>
        <v>-</v>
      </c>
      <c r="BJ323" s="570" t="str">
        <f t="shared" si="227"/>
        <v>-</v>
      </c>
      <c r="BK323" s="345" t="str">
        <f t="shared" si="228"/>
        <v>Afectat sau NU?</v>
      </c>
      <c r="BL323" s="47" t="str">
        <f t="shared" si="229"/>
        <v>-</v>
      </c>
      <c r="BM323" s="315" t="str">
        <f t="shared" si="230"/>
        <v>-</v>
      </c>
      <c r="BT323" s="8"/>
      <c r="BU323" s="8"/>
    </row>
    <row r="324" spans="1:75" ht="64.5" thickBot="1" x14ac:dyDescent="0.3">
      <c r="A324" s="165">
        <f t="shared" si="231"/>
        <v>306</v>
      </c>
      <c r="B324" s="251" t="s">
        <v>93</v>
      </c>
      <c r="C324" s="251" t="s">
        <v>4</v>
      </c>
      <c r="D324" s="259" t="s">
        <v>868</v>
      </c>
      <c r="E324" s="251">
        <v>104225</v>
      </c>
      <c r="F324" s="251" t="s">
        <v>694</v>
      </c>
      <c r="G324" s="251" t="s">
        <v>397</v>
      </c>
      <c r="H324" s="268">
        <v>543744.13899999997</v>
      </c>
      <c r="I324" s="268">
        <v>321212.962</v>
      </c>
      <c r="J324" s="268">
        <v>543274.56599999999</v>
      </c>
      <c r="K324" s="268">
        <v>310044.61499999999</v>
      </c>
      <c r="L324" s="251" t="s">
        <v>93</v>
      </c>
      <c r="M324" s="251" t="s">
        <v>93</v>
      </c>
      <c r="N324" s="251" t="s">
        <v>872</v>
      </c>
      <c r="O324" s="166" t="s">
        <v>873</v>
      </c>
      <c r="P324" s="251" t="s">
        <v>93</v>
      </c>
      <c r="Q324" s="251" t="s">
        <v>93</v>
      </c>
      <c r="R324" s="251" t="s">
        <v>93</v>
      </c>
      <c r="S324" s="251" t="s">
        <v>93</v>
      </c>
      <c r="T324" s="251" t="s">
        <v>85</v>
      </c>
      <c r="U324" s="166" t="s">
        <v>1017</v>
      </c>
      <c r="V324" s="251" t="s">
        <v>240</v>
      </c>
      <c r="W324" s="166" t="s">
        <v>1013</v>
      </c>
      <c r="X324" s="216"/>
      <c r="Y324" s="217"/>
      <c r="Z324" s="216"/>
      <c r="AA324" s="217"/>
      <c r="AB324" s="251" t="s">
        <v>153</v>
      </c>
      <c r="AC324" s="270"/>
      <c r="AD324" s="450" t="s">
        <v>900</v>
      </c>
      <c r="AE324" s="411"/>
      <c r="AF324" s="412"/>
      <c r="AG324" s="413"/>
      <c r="AH324" s="466"/>
      <c r="AI324" s="411"/>
      <c r="AJ324" s="412"/>
      <c r="AK324" s="413"/>
      <c r="AL324" s="482"/>
      <c r="AM324" s="500"/>
      <c r="AN324" s="533"/>
      <c r="AO324" s="518"/>
      <c r="AQ324" s="425" t="str">
        <f t="shared" si="232"/>
        <v/>
      </c>
      <c r="AR324" s="18" t="str">
        <f t="shared" si="233"/>
        <v/>
      </c>
      <c r="AS324" s="20" t="str">
        <f t="shared" si="234"/>
        <v/>
      </c>
      <c r="AT324" s="558" t="str">
        <f t="shared" si="235"/>
        <v/>
      </c>
      <c r="AU324" s="18" t="str">
        <f t="shared" si="236"/>
        <v/>
      </c>
      <c r="AV324" s="19" t="str">
        <f t="shared" si="237"/>
        <v/>
      </c>
      <c r="AW324" s="425" t="str">
        <f t="shared" si="238"/>
        <v/>
      </c>
      <c r="AX324" s="18" t="str">
        <f t="shared" si="239"/>
        <v/>
      </c>
      <c r="AY324" s="20" t="str">
        <f t="shared" si="240"/>
        <v/>
      </c>
      <c r="BE324" s="426" t="str">
        <f t="shared" si="222"/>
        <v>Afectat sau NU?</v>
      </c>
      <c r="BF324" s="56" t="str">
        <f t="shared" si="224"/>
        <v>-</v>
      </c>
      <c r="BG324" s="319" t="str">
        <f t="shared" si="225"/>
        <v>-</v>
      </c>
      <c r="BH324" s="579" t="str">
        <f t="shared" si="223"/>
        <v>Afectat sau NU?</v>
      </c>
      <c r="BI324" s="56" t="str">
        <f t="shared" si="226"/>
        <v>-</v>
      </c>
      <c r="BJ324" s="573" t="str">
        <f t="shared" si="227"/>
        <v>-</v>
      </c>
      <c r="BK324" s="426" t="str">
        <f t="shared" si="228"/>
        <v>Afectat sau NU?</v>
      </c>
      <c r="BL324" s="56" t="str">
        <f t="shared" si="229"/>
        <v>-</v>
      </c>
      <c r="BM324" s="319" t="str">
        <f t="shared" si="230"/>
        <v>-</v>
      </c>
      <c r="BT324" s="8"/>
      <c r="BU324" s="8"/>
    </row>
    <row r="325" spans="1:75" ht="141" thickBot="1" x14ac:dyDescent="0.3">
      <c r="A325" s="193">
        <f t="shared" si="231"/>
        <v>307</v>
      </c>
      <c r="B325" s="245" t="s">
        <v>93</v>
      </c>
      <c r="C325" s="245" t="s">
        <v>4</v>
      </c>
      <c r="D325" s="260" t="s">
        <v>874</v>
      </c>
      <c r="E325" s="245">
        <v>135949</v>
      </c>
      <c r="F325" s="245" t="s">
        <v>875</v>
      </c>
      <c r="G325" s="245" t="s">
        <v>151</v>
      </c>
      <c r="H325" s="265">
        <v>591733.45499999996</v>
      </c>
      <c r="I325" s="265">
        <v>384306.78600000002</v>
      </c>
      <c r="J325" s="265">
        <v>591733.45499999996</v>
      </c>
      <c r="K325" s="265">
        <v>384306.78600000002</v>
      </c>
      <c r="L325" s="245" t="s">
        <v>93</v>
      </c>
      <c r="M325" s="245" t="s">
        <v>93</v>
      </c>
      <c r="N325" s="245" t="s">
        <v>876</v>
      </c>
      <c r="O325" s="182" t="s">
        <v>875</v>
      </c>
      <c r="P325" s="245" t="s">
        <v>93</v>
      </c>
      <c r="Q325" s="245" t="s">
        <v>93</v>
      </c>
      <c r="R325" s="245" t="s">
        <v>93</v>
      </c>
      <c r="S325" s="245" t="s">
        <v>93</v>
      </c>
      <c r="T325" s="245" t="s">
        <v>85</v>
      </c>
      <c r="U325" s="182" t="s">
        <v>1016</v>
      </c>
      <c r="V325" s="245" t="s">
        <v>106</v>
      </c>
      <c r="W325" s="390" t="s">
        <v>1014</v>
      </c>
      <c r="X325" s="226"/>
      <c r="Y325" s="227"/>
      <c r="Z325" s="226"/>
      <c r="AA325" s="227"/>
      <c r="AB325" s="245" t="s">
        <v>153</v>
      </c>
      <c r="AC325" s="261"/>
      <c r="AD325" s="451" t="s">
        <v>901</v>
      </c>
      <c r="AE325" s="392"/>
      <c r="AF325" s="273"/>
      <c r="AG325" s="272"/>
      <c r="AH325" s="467"/>
      <c r="AI325" s="392"/>
      <c r="AJ325" s="273"/>
      <c r="AK325" s="272"/>
      <c r="AL325" s="483"/>
      <c r="AM325" s="501"/>
      <c r="AN325" s="534"/>
      <c r="AO325" s="420"/>
      <c r="AQ325" s="95" t="str">
        <f t="shared" si="232"/>
        <v/>
      </c>
      <c r="AR325" s="9" t="str">
        <f t="shared" si="233"/>
        <v/>
      </c>
      <c r="AS325" s="33" t="str">
        <f t="shared" si="234"/>
        <v/>
      </c>
      <c r="AT325" s="556" t="str">
        <f t="shared" si="235"/>
        <v/>
      </c>
      <c r="AU325" s="9" t="str">
        <f t="shared" si="236"/>
        <v/>
      </c>
      <c r="AV325" s="569" t="str">
        <f t="shared" si="237"/>
        <v/>
      </c>
      <c r="AW325" s="95" t="str">
        <f t="shared" si="238"/>
        <v/>
      </c>
      <c r="AX325" s="9" t="str">
        <f t="shared" si="239"/>
        <v/>
      </c>
      <c r="AY325" s="33" t="str">
        <f t="shared" si="240"/>
        <v/>
      </c>
      <c r="BE325" s="394" t="str">
        <f t="shared" si="222"/>
        <v>Afectat sau NU?</v>
      </c>
      <c r="BF325" s="111" t="str">
        <f t="shared" si="224"/>
        <v>-</v>
      </c>
      <c r="BG325" s="393" t="str">
        <f t="shared" si="225"/>
        <v>-</v>
      </c>
      <c r="BH325" s="563" t="str">
        <f t="shared" si="223"/>
        <v>Afectat sau NU?</v>
      </c>
      <c r="BI325" s="111" t="str">
        <f t="shared" si="226"/>
        <v>-</v>
      </c>
      <c r="BJ325" s="398" t="str">
        <f t="shared" si="227"/>
        <v>-</v>
      </c>
      <c r="BK325" s="394" t="str">
        <f t="shared" si="228"/>
        <v>Afectat sau NU?</v>
      </c>
      <c r="BL325" s="111" t="str">
        <f t="shared" si="229"/>
        <v>-</v>
      </c>
      <c r="BM325" s="393" t="str">
        <f t="shared" si="230"/>
        <v>-</v>
      </c>
      <c r="BT325" s="8"/>
      <c r="BU325" s="8"/>
    </row>
    <row r="326" spans="1:75" ht="141" thickBot="1" x14ac:dyDescent="0.3">
      <c r="A326" s="169">
        <f t="shared" si="231"/>
        <v>308</v>
      </c>
      <c r="B326" s="255" t="s">
        <v>93</v>
      </c>
      <c r="C326" s="255" t="s">
        <v>4</v>
      </c>
      <c r="D326" s="262" t="s">
        <v>874</v>
      </c>
      <c r="E326" s="255">
        <v>135949</v>
      </c>
      <c r="F326" s="255" t="s">
        <v>875</v>
      </c>
      <c r="G326" s="255" t="s">
        <v>151</v>
      </c>
      <c r="H326" s="269">
        <v>591733.45499999996</v>
      </c>
      <c r="I326" s="269">
        <v>384306.78600000002</v>
      </c>
      <c r="J326" s="269">
        <v>591733.45499999996</v>
      </c>
      <c r="K326" s="269">
        <v>384306.78600000002</v>
      </c>
      <c r="L326" s="255" t="s">
        <v>93</v>
      </c>
      <c r="M326" s="255" t="s">
        <v>93</v>
      </c>
      <c r="N326" s="255" t="s">
        <v>877</v>
      </c>
      <c r="O326" s="173" t="s">
        <v>878</v>
      </c>
      <c r="P326" s="255" t="s">
        <v>93</v>
      </c>
      <c r="Q326" s="255" t="s">
        <v>93</v>
      </c>
      <c r="R326" s="255" t="s">
        <v>93</v>
      </c>
      <c r="S326" s="255" t="s">
        <v>93</v>
      </c>
      <c r="T326" s="255" t="s">
        <v>85</v>
      </c>
      <c r="U326" s="173" t="s">
        <v>1016</v>
      </c>
      <c r="V326" s="255" t="s">
        <v>106</v>
      </c>
      <c r="W326" s="271" t="s">
        <v>1015</v>
      </c>
      <c r="X326" s="229"/>
      <c r="Y326" s="230"/>
      <c r="Z326" s="229"/>
      <c r="AA326" s="230"/>
      <c r="AB326" s="255" t="s">
        <v>153</v>
      </c>
      <c r="AC326" s="263"/>
      <c r="AD326" s="3" t="s">
        <v>901</v>
      </c>
      <c r="AE326" s="392"/>
      <c r="AF326" s="273"/>
      <c r="AG326" s="272"/>
      <c r="AH326" s="467"/>
      <c r="AI326" s="392"/>
      <c r="AJ326" s="273"/>
      <c r="AK326" s="272"/>
      <c r="AL326" s="483"/>
      <c r="AM326" s="501"/>
      <c r="AN326" s="534"/>
      <c r="AO326" s="420"/>
      <c r="AQ326" s="95" t="str">
        <f t="shared" si="232"/>
        <v/>
      </c>
      <c r="AR326" s="9" t="str">
        <f t="shared" si="233"/>
        <v/>
      </c>
      <c r="AS326" s="33" t="str">
        <f t="shared" si="234"/>
        <v/>
      </c>
      <c r="AT326" s="556" t="str">
        <f t="shared" si="235"/>
        <v/>
      </c>
      <c r="AU326" s="9" t="str">
        <f t="shared" si="236"/>
        <v/>
      </c>
      <c r="AV326" s="569" t="str">
        <f t="shared" si="237"/>
        <v/>
      </c>
      <c r="AW326" s="95" t="str">
        <f t="shared" si="238"/>
        <v/>
      </c>
      <c r="AX326" s="9" t="str">
        <f t="shared" si="239"/>
        <v/>
      </c>
      <c r="AY326" s="33" t="str">
        <f t="shared" si="240"/>
        <v/>
      </c>
      <c r="BE326" s="394" t="str">
        <f t="shared" si="222"/>
        <v>Afectat sau NU?</v>
      </c>
      <c r="BF326" s="111" t="str">
        <f t="shared" si="224"/>
        <v>-</v>
      </c>
      <c r="BG326" s="393" t="str">
        <f t="shared" si="225"/>
        <v>-</v>
      </c>
      <c r="BH326" s="563" t="str">
        <f t="shared" si="223"/>
        <v>Afectat sau NU?</v>
      </c>
      <c r="BI326" s="111" t="str">
        <f t="shared" si="226"/>
        <v>-</v>
      </c>
      <c r="BJ326" s="398" t="str">
        <f t="shared" si="227"/>
        <v>-</v>
      </c>
      <c r="BK326" s="394" t="str">
        <f t="shared" si="228"/>
        <v>Afectat sau NU?</v>
      </c>
      <c r="BL326" s="111" t="str">
        <f t="shared" si="229"/>
        <v>-</v>
      </c>
      <c r="BM326" s="393" t="str">
        <f t="shared" si="230"/>
        <v>-</v>
      </c>
      <c r="BT326" s="8"/>
      <c r="BU326" s="8"/>
    </row>
    <row r="327" spans="1:75" s="8" customFormat="1" ht="141" thickBot="1" x14ac:dyDescent="0.3">
      <c r="A327" s="138">
        <f t="shared" si="231"/>
        <v>309</v>
      </c>
      <c r="B327" s="104" t="s">
        <v>93</v>
      </c>
      <c r="C327" s="104" t="s">
        <v>4</v>
      </c>
      <c r="D327" s="105" t="s">
        <v>984</v>
      </c>
      <c r="E327" s="104">
        <v>55008</v>
      </c>
      <c r="F327" s="104" t="s">
        <v>988</v>
      </c>
      <c r="G327" s="104" t="s">
        <v>111</v>
      </c>
      <c r="H327" s="106">
        <v>415417.31858199998</v>
      </c>
      <c r="I327" s="106">
        <v>629079.72505999997</v>
      </c>
      <c r="J327" s="106">
        <v>415417.31858199998</v>
      </c>
      <c r="K327" s="106">
        <v>629079.72505999997</v>
      </c>
      <c r="L327" s="104" t="s">
        <v>93</v>
      </c>
      <c r="M327" s="104" t="s">
        <v>93</v>
      </c>
      <c r="N327" s="104" t="s">
        <v>985</v>
      </c>
      <c r="O327" s="104" t="s">
        <v>986</v>
      </c>
      <c r="P327" s="104" t="s">
        <v>93</v>
      </c>
      <c r="Q327" s="104" t="s">
        <v>93</v>
      </c>
      <c r="R327" s="104" t="s">
        <v>93</v>
      </c>
      <c r="S327" s="104" t="s">
        <v>93</v>
      </c>
      <c r="T327" s="104" t="s">
        <v>85</v>
      </c>
      <c r="U327" s="104" t="s">
        <v>1152</v>
      </c>
      <c r="V327" s="104" t="s">
        <v>86</v>
      </c>
      <c r="W327" s="104" t="s">
        <v>1116</v>
      </c>
      <c r="X327" s="107">
        <v>43627</v>
      </c>
      <c r="Y327" s="108">
        <v>0.33333333333333331</v>
      </c>
      <c r="Z327" s="107">
        <v>43627</v>
      </c>
      <c r="AA327" s="108">
        <v>0.70833333333333337</v>
      </c>
      <c r="AB327" s="104" t="s">
        <v>111</v>
      </c>
      <c r="AC327" s="434" t="s">
        <v>88</v>
      </c>
      <c r="AD327" s="122" t="s">
        <v>978</v>
      </c>
      <c r="AE327" s="404">
        <v>43627</v>
      </c>
      <c r="AF327" s="41">
        <v>0.33333333333333331</v>
      </c>
      <c r="AG327" s="40">
        <v>43627</v>
      </c>
      <c r="AH327" s="457">
        <v>0.65277777777777779</v>
      </c>
      <c r="AI327" s="404">
        <v>43616</v>
      </c>
      <c r="AJ327" s="41">
        <v>0.4680555555555555</v>
      </c>
      <c r="AK327" s="40">
        <v>43616</v>
      </c>
      <c r="AL327" s="472">
        <v>0.46180555555555558</v>
      </c>
      <c r="AM327" s="488" t="s">
        <v>1115</v>
      </c>
      <c r="AN327" s="521" t="s">
        <v>84</v>
      </c>
      <c r="AO327" s="505"/>
      <c r="AP327" s="21"/>
      <c r="AQ327" s="419" t="str">
        <f t="shared" ref="AQ327" si="241">IF(B327="X",IF(AN327="","Afectat sau NU?",IF(AN327="DA",IF(((AK327+AL327)-(AE327+AF327))*24&lt;-720,"Neinformat",((AK327+AL327)-(AE327+AF327))*24),"Nu a fost afectat producator/consumator")),"")</f>
        <v/>
      </c>
      <c r="AR327" s="111" t="str">
        <f t="shared" ref="AR327" si="242">IF(B327="X",IF(AN327="DA",IF(AQ327&lt;6,LEN(TRIM(V327))-LEN(SUBSTITUTE(V327,CHAR(44),""))+1,0),"-"),"")</f>
        <v/>
      </c>
      <c r="AS327" s="393" t="str">
        <f t="shared" ref="AS327" si="243">IF(B327="X",IF(AN327="DA",LEN(TRIM(V327))-LEN(SUBSTITUTE(V327,CHAR(44),""))+1,"-"),"")</f>
        <v/>
      </c>
      <c r="AT327" s="557" t="str">
        <f t="shared" ref="AT327" si="244">IF(B327="X",IF(AN327="","Afectat sau NU?",IF(AN327="DA",IF(((AI327+AJ327)-(AE327+AF327))*24&lt;-720,"Neinformat",((AI327+AJ327)-(AE327+AF327))*24),"Nu a fost afectat producator/consumator")),"")</f>
        <v/>
      </c>
      <c r="AU327" s="111" t="str">
        <f t="shared" ref="AU327" si="245">IF(B327="X",IF(AN327="DA",IF(AT327&lt;6,LEN(TRIM(U327))-LEN(SUBSTITUTE(U327,CHAR(44),""))+1,0),"-"),"")</f>
        <v/>
      </c>
      <c r="AV327" s="398" t="str">
        <f t="shared" ref="AV327" si="246">IF(B327="X",IF(AN327="DA",LEN(TRIM(U327))-LEN(SUBSTITUTE(U327,CHAR(44),""))+1,"-"),"")</f>
        <v/>
      </c>
      <c r="AW327" s="419" t="str">
        <f t="shared" ref="AW327" si="247">IF(B327="X",IF(AN327="","Afectat sau NU?",IF(AN327="DA",((AG327+AH327)-(AE327+AF327))*24,"Nu a fost afectat producator/consumator")),"")</f>
        <v/>
      </c>
      <c r="AX327" s="111" t="str">
        <f t="shared" ref="AX327" si="248">IF(B327="X",IF(AN327="DA",IF(AW327&gt;24,IF(AZ327="NU",0,LEN(TRIM(V327))-LEN(SUBSTITUTE(V327,CHAR(44),""))+1),0),"-"),"")</f>
        <v/>
      </c>
      <c r="AY327" s="393" t="str">
        <f t="shared" ref="AY327" si="249">IF(B327="X",IF(AN327="DA",IF(AW327&gt;24,LEN(TRIM(V327))-LEN(SUBSTITUTE(V327,CHAR(44),""))+1,0),"-"),"")</f>
        <v/>
      </c>
      <c r="BA327" s="57"/>
      <c r="BB327" s="57"/>
      <c r="BC327" s="57"/>
      <c r="BD327" s="57"/>
      <c r="BE327" s="394">
        <f t="shared" si="222"/>
        <v>6</v>
      </c>
      <c r="BF327" s="111">
        <f t="shared" ref="BF327" si="250">IF(C327="X",IF(AN327="DA",IF(AND(BE327&gt;=5,AK327&lt;&gt;""),LEN(TRIM(V327))-LEN(SUBSTITUTE(V327,CHAR(44),""))+1,0),"-"),"")</f>
        <v>1</v>
      </c>
      <c r="BG327" s="393">
        <f t="shared" ref="BG327" si="251">IF(C327="X",IF(AN327="DA",LEN(TRIM(V327))-LEN(SUBSTITUTE(V327,CHAR(44),""))+1,"-"),"")</f>
        <v>1</v>
      </c>
      <c r="BH327" s="563">
        <f t="shared" si="223"/>
        <v>6</v>
      </c>
      <c r="BI327" s="111">
        <f t="shared" ref="BI327" si="252">IF(C327="X",IF(AN327="DA",IF(AND(BH327&gt;=5,AI327&lt;&gt;""),LEN(TRIM(U327))-LEN(SUBSTITUTE(U327,CHAR(44),""))+1,0),"-"),"")</f>
        <v>42</v>
      </c>
      <c r="BJ327" s="398">
        <f t="shared" ref="BJ327" si="253">IF(C327="X",IF(AN327="DA",LEN(TRIM(U327))-LEN(SUBSTITUTE(U327,CHAR(44),""))+1,"-"),"")</f>
        <v>42</v>
      </c>
      <c r="BK327" s="394">
        <f t="shared" ref="BK327" si="254">IF(C327="X",IF(AN327="","Afectat sau NU?",IF(AN327="DA",((AG327+AH327)-(Z327+AA327))*24,"Nu a fost afectat producator/consumator")),"")</f>
        <v>-1.3333333333139308</v>
      </c>
      <c r="BL327" s="111">
        <f t="shared" ref="BL327" si="255">IF(C327="X",IF(AN327&lt;&gt;"DA","-",IF(AND(AN327="DA",BK327&lt;=0),LEN(TRIM(V327))-LEN(SUBSTITUTE(V327,CHAR(44),""))+1+LEN(TRIM(U327))-LEN(SUBSTITUTE(U327,CHAR(44),""))+1,0)),"")</f>
        <v>43</v>
      </c>
      <c r="BM327" s="393">
        <f t="shared" ref="BM327" si="256">IF(C327="X",IF(AN327="DA",LEN(TRIM(V327))-LEN(SUBSTITUTE(V327,CHAR(44),""))+1+LEN(TRIM(U327))-LEN(SUBSTITUTE(U327,CHAR(44),""))+1,"-"),"")</f>
        <v>43</v>
      </c>
      <c r="BN327" s="57"/>
      <c r="BO327" s="57"/>
    </row>
    <row r="328" spans="1:75" s="8" customFormat="1" ht="141" thickBot="1" x14ac:dyDescent="0.3">
      <c r="A328" s="138">
        <f t="shared" si="231"/>
        <v>310</v>
      </c>
      <c r="B328" s="104" t="s">
        <v>93</v>
      </c>
      <c r="C328" s="104" t="s">
        <v>4</v>
      </c>
      <c r="D328" s="105" t="s">
        <v>984</v>
      </c>
      <c r="E328" s="104">
        <v>55008</v>
      </c>
      <c r="F328" s="104" t="s">
        <v>988</v>
      </c>
      <c r="G328" s="104" t="s">
        <v>111</v>
      </c>
      <c r="H328" s="106">
        <v>415417.31858199998</v>
      </c>
      <c r="I328" s="106">
        <v>629079.72505999997</v>
      </c>
      <c r="J328" s="106">
        <v>415417.31858199998</v>
      </c>
      <c r="K328" s="106">
        <v>629079.72505999997</v>
      </c>
      <c r="L328" s="104" t="s">
        <v>93</v>
      </c>
      <c r="M328" s="104" t="s">
        <v>93</v>
      </c>
      <c r="N328" s="104" t="s">
        <v>1081</v>
      </c>
      <c r="O328" s="104" t="s">
        <v>987</v>
      </c>
      <c r="P328" s="104" t="s">
        <v>93</v>
      </c>
      <c r="Q328" s="104" t="s">
        <v>93</v>
      </c>
      <c r="R328" s="104" t="s">
        <v>93</v>
      </c>
      <c r="S328" s="104" t="s">
        <v>93</v>
      </c>
      <c r="T328" s="104" t="s">
        <v>85</v>
      </c>
      <c r="U328" s="104" t="s">
        <v>1152</v>
      </c>
      <c r="V328" s="104" t="s">
        <v>86</v>
      </c>
      <c r="W328" s="104" t="s">
        <v>1116</v>
      </c>
      <c r="X328" s="107">
        <v>43626</v>
      </c>
      <c r="Y328" s="108">
        <v>0.33333333333333331</v>
      </c>
      <c r="Z328" s="107">
        <v>43626</v>
      </c>
      <c r="AA328" s="108">
        <v>0.70833333333333337</v>
      </c>
      <c r="AB328" s="104" t="s">
        <v>111</v>
      </c>
      <c r="AC328" s="434" t="s">
        <v>88</v>
      </c>
      <c r="AD328" s="122" t="s">
        <v>978</v>
      </c>
      <c r="AE328" s="404">
        <v>43626</v>
      </c>
      <c r="AF328" s="41">
        <v>0.33333333333333331</v>
      </c>
      <c r="AG328" s="40">
        <v>43626</v>
      </c>
      <c r="AH328" s="457">
        <v>0.70138888888888884</v>
      </c>
      <c r="AI328" s="404">
        <v>43616</v>
      </c>
      <c r="AJ328" s="41">
        <v>0.47083333333333338</v>
      </c>
      <c r="AK328" s="40">
        <v>43616</v>
      </c>
      <c r="AL328" s="472">
        <v>0.4604166666666667</v>
      </c>
      <c r="AM328" s="488" t="s">
        <v>1115</v>
      </c>
      <c r="AN328" s="521" t="s">
        <v>84</v>
      </c>
      <c r="AO328" s="505"/>
      <c r="AP328" s="21"/>
      <c r="AQ328" s="419" t="str">
        <f t="shared" ref="AQ328" si="257">IF(B328="X",IF(AN328="","Afectat sau NU?",IF(AN328="DA",IF(((AK328+AL328)-(AE328+AF328))*24&lt;-720,"Neinformat",((AK328+AL328)-(AE328+AF328))*24),"Nu a fost afectat producator/consumator")),"")</f>
        <v/>
      </c>
      <c r="AR328" s="111" t="str">
        <f t="shared" ref="AR328" si="258">IF(B328="X",IF(AN328="DA",IF(AQ328&lt;6,LEN(TRIM(V328))-LEN(SUBSTITUTE(V328,CHAR(44),""))+1,0),"-"),"")</f>
        <v/>
      </c>
      <c r="AS328" s="393" t="str">
        <f t="shared" ref="AS328" si="259">IF(B328="X",IF(AN328="DA",LEN(TRIM(V328))-LEN(SUBSTITUTE(V328,CHAR(44),""))+1,"-"),"")</f>
        <v/>
      </c>
      <c r="AT328" s="557" t="str">
        <f t="shared" ref="AT328" si="260">IF(B328="X",IF(AN328="","Afectat sau NU?",IF(AN328="DA",IF(((AI328+AJ328)-(AE328+AF328))*24&lt;-720,"Neinformat",((AI328+AJ328)-(AE328+AF328))*24),"Nu a fost afectat producator/consumator")),"")</f>
        <v/>
      </c>
      <c r="AU328" s="111" t="str">
        <f t="shared" ref="AU328" si="261">IF(B328="X",IF(AN328="DA",IF(AT328&lt;6,LEN(TRIM(U328))-LEN(SUBSTITUTE(U328,CHAR(44),""))+1,0),"-"),"")</f>
        <v/>
      </c>
      <c r="AV328" s="398" t="str">
        <f t="shared" ref="AV328" si="262">IF(B328="X",IF(AN328="DA",LEN(TRIM(U328))-LEN(SUBSTITUTE(U328,CHAR(44),""))+1,"-"),"")</f>
        <v/>
      </c>
      <c r="AW328" s="419" t="str">
        <f t="shared" ref="AW328" si="263">IF(B328="X",IF(AN328="","Afectat sau NU?",IF(AN328="DA",((AG328+AH328)-(AE328+AF328))*24,"Nu a fost afectat producator/consumator")),"")</f>
        <v/>
      </c>
      <c r="AX328" s="111" t="str">
        <f t="shared" ref="AX328" si="264">IF(B328="X",IF(AN328="DA",IF(AW328&gt;24,IF(AZ328="NU",0,LEN(TRIM(V328))-LEN(SUBSTITUTE(V328,CHAR(44),""))+1),0),"-"),"")</f>
        <v/>
      </c>
      <c r="AY328" s="393" t="str">
        <f t="shared" ref="AY328" si="265">IF(B328="X",IF(AN328="DA",IF(AW328&gt;24,LEN(TRIM(V328))-LEN(SUBSTITUTE(V328,CHAR(44),""))+1,0),"-"),"")</f>
        <v/>
      </c>
      <c r="BA328" s="57"/>
      <c r="BB328" s="57"/>
      <c r="BC328" s="57"/>
      <c r="BD328" s="57"/>
      <c r="BE328" s="394">
        <f t="shared" si="222"/>
        <v>5</v>
      </c>
      <c r="BF328" s="111">
        <f t="shared" ref="BF328" si="266">IF(C328="X",IF(AN328="DA",IF(AND(BE328&gt;=5,AK328&lt;&gt;""),LEN(TRIM(V328))-LEN(SUBSTITUTE(V328,CHAR(44),""))+1,0),"-"),"")</f>
        <v>1</v>
      </c>
      <c r="BG328" s="393">
        <f t="shared" ref="BG328" si="267">IF(C328="X",IF(AN328="DA",LEN(TRIM(V328))-LEN(SUBSTITUTE(V328,CHAR(44),""))+1,"-"),"")</f>
        <v>1</v>
      </c>
      <c r="BH328" s="563">
        <f t="shared" si="223"/>
        <v>5</v>
      </c>
      <c r="BI328" s="111">
        <f t="shared" ref="BI328" si="268">IF(C328="X",IF(AN328="DA",IF(AND(BH328&gt;=5,AI328&lt;&gt;""),LEN(TRIM(U328))-LEN(SUBSTITUTE(U328,CHAR(44),""))+1,0),"-"),"")</f>
        <v>42</v>
      </c>
      <c r="BJ328" s="398">
        <f t="shared" ref="BJ328" si="269">IF(C328="X",IF(AN328="DA",LEN(TRIM(U328))-LEN(SUBSTITUTE(U328,CHAR(44),""))+1,"-"),"")</f>
        <v>42</v>
      </c>
      <c r="BK328" s="394">
        <f t="shared" ref="BK328" si="270">IF(C328="X",IF(AN328="","Afectat sau NU?",IF(AN328="DA",((AG328+AH328)-(Z328+AA328))*24,"Nu a fost afectat producator/consumator")),"")</f>
        <v>-0.16666666668606922</v>
      </c>
      <c r="BL328" s="111">
        <f t="shared" ref="BL328" si="271">IF(C328="X",IF(AN328&lt;&gt;"DA","-",IF(AND(AN328="DA",BK328&lt;=0),LEN(TRIM(V328))-LEN(SUBSTITUTE(V328,CHAR(44),""))+1+LEN(TRIM(U328))-LEN(SUBSTITUTE(U328,CHAR(44),""))+1,0)),"")</f>
        <v>43</v>
      </c>
      <c r="BM328" s="393">
        <f t="shared" ref="BM328" si="272">IF(C328="X",IF(AN328="DA",LEN(TRIM(V328))-LEN(SUBSTITUTE(V328,CHAR(44),""))+1+LEN(TRIM(U328))-LEN(SUBSTITUTE(U328,CHAR(44),""))+1,"-"),"")</f>
        <v>43</v>
      </c>
      <c r="BN328" s="57"/>
      <c r="BO328" s="57"/>
    </row>
    <row r="329" spans="1:75" s="8" customFormat="1" ht="153.75" thickBot="1" x14ac:dyDescent="0.3">
      <c r="A329" s="138">
        <f t="shared" si="231"/>
        <v>311</v>
      </c>
      <c r="B329" s="104" t="s">
        <v>4</v>
      </c>
      <c r="C329" s="104" t="s">
        <v>93</v>
      </c>
      <c r="D329" s="105" t="s">
        <v>881</v>
      </c>
      <c r="E329" s="104">
        <v>136526</v>
      </c>
      <c r="F329" s="104" t="s">
        <v>882</v>
      </c>
      <c r="G329" s="104" t="s">
        <v>138</v>
      </c>
      <c r="H329" s="106">
        <v>311881.62210500002</v>
      </c>
      <c r="I329" s="106">
        <v>690371.35688800004</v>
      </c>
      <c r="J329" s="106">
        <v>311881.62210500002</v>
      </c>
      <c r="K329" s="106">
        <v>690371.35688800004</v>
      </c>
      <c r="L329" s="104" t="s">
        <v>93</v>
      </c>
      <c r="M329" s="104" t="s">
        <v>93</v>
      </c>
      <c r="N329" s="104" t="s">
        <v>883</v>
      </c>
      <c r="O329" s="104" t="s">
        <v>885</v>
      </c>
      <c r="P329" s="104" t="s">
        <v>93</v>
      </c>
      <c r="Q329" s="104" t="s">
        <v>93</v>
      </c>
      <c r="R329" s="104" t="s">
        <v>93</v>
      </c>
      <c r="S329" s="104" t="s">
        <v>93</v>
      </c>
      <c r="T329" s="104" t="s">
        <v>85</v>
      </c>
      <c r="U329" s="104" t="s">
        <v>884</v>
      </c>
      <c r="V329" s="104" t="s">
        <v>86</v>
      </c>
      <c r="W329" s="104" t="s">
        <v>93</v>
      </c>
      <c r="X329" s="107">
        <v>43489</v>
      </c>
      <c r="Y329" s="108">
        <v>0.3888888888888889</v>
      </c>
      <c r="Z329" s="107">
        <v>43489</v>
      </c>
      <c r="AA329" s="108">
        <v>0.54166666666666663</v>
      </c>
      <c r="AB329" s="104" t="s">
        <v>111</v>
      </c>
      <c r="AC329" s="434" t="s">
        <v>88</v>
      </c>
      <c r="AD329" s="122" t="s">
        <v>93</v>
      </c>
      <c r="AE329" s="404">
        <v>43489</v>
      </c>
      <c r="AF329" s="41">
        <v>0.3888888888888889</v>
      </c>
      <c r="AG329" s="40">
        <v>43489</v>
      </c>
      <c r="AH329" s="457">
        <v>0.53125</v>
      </c>
      <c r="AI329" s="404">
        <v>43489</v>
      </c>
      <c r="AJ329" s="41">
        <v>0.49722222222222223</v>
      </c>
      <c r="AK329" s="40">
        <v>43489</v>
      </c>
      <c r="AL329" s="472">
        <v>0.4770833333333333</v>
      </c>
      <c r="AM329" s="488" t="s">
        <v>886</v>
      </c>
      <c r="AN329" s="521" t="s">
        <v>84</v>
      </c>
      <c r="AO329" s="505"/>
      <c r="AP329" s="21"/>
      <c r="AQ329" s="419">
        <f t="shared" ref="AQ329" si="273">IF(B329="X",IF(AN329="","Afectat sau NU?",IF(AN329="DA",IF(((AK329+AL329)-(AE329+AF329))*24&lt;-720,"Neinformat",((AK329+AL329)-(AE329+AF329))*24),"Nu a fost afectat producator/consumator")),"")</f>
        <v>2.1166666665812954</v>
      </c>
      <c r="AR329" s="111">
        <f t="shared" ref="AR329" si="274">IF(B329="X",IF(AN329="DA",IF(AQ329&lt;6,LEN(TRIM(V329))-LEN(SUBSTITUTE(V329,CHAR(44),""))+1,0),"-"),"")</f>
        <v>1</v>
      </c>
      <c r="AS329" s="393">
        <f t="shared" ref="AS329" si="275">IF(B329="X",IF(AN329="DA",LEN(TRIM(V329))-LEN(SUBSTITUTE(V329,CHAR(44),""))+1,"-"),"")</f>
        <v>1</v>
      </c>
      <c r="AT329" s="557">
        <f t="shared" ref="AT329" si="276">IF(B329="X",IF(AN329="","Afectat sau NU?",IF(AN329="DA",IF(((AI329+AJ329)-(AE329+AF329))*24&lt;-720,"Neinformat",((AI329+AJ329)-(AE329+AF329))*24),"Nu a fost afectat producator/consumator")),"")</f>
        <v>2.5999999999185093</v>
      </c>
      <c r="AU329" s="111">
        <f t="shared" ref="AU329" si="277">IF(B329="X",IF(AN329="DA",IF(AT329&lt;6,LEN(TRIM(U329))-LEN(SUBSTITUTE(U329,CHAR(44),""))+1,0),"-"),"")</f>
        <v>43</v>
      </c>
      <c r="AV329" s="398">
        <f t="shared" ref="AV329" si="278">IF(B329="X",IF(AN329="DA",LEN(TRIM(U329))-LEN(SUBSTITUTE(U329,CHAR(44),""))+1,"-"),"")</f>
        <v>43</v>
      </c>
      <c r="AW329" s="419">
        <f t="shared" ref="AW329" si="279">IF(B329="X",IF(AN329="","Afectat sau NU?",IF(AN329="DA",((AG329+AH329)-(AE329+AF329))*24,"Nu a fost afectat producator/consumator")),"")</f>
        <v>3.4166666666278616</v>
      </c>
      <c r="AX329" s="111">
        <f t="shared" ref="AX329" si="280">IF(B329="X",IF(AN329="DA",IF(AW329&gt;24,IF(AZ329="NU",0,LEN(TRIM(V329))-LEN(SUBSTITUTE(V329,CHAR(44),""))+1),0),"-"),"")</f>
        <v>0</v>
      </c>
      <c r="AY329" s="393">
        <f t="shared" ref="AY329" si="281">IF(B329="X",IF(AN329="DA",IF(AW329&gt;24,LEN(TRIM(V329))-LEN(SUBSTITUTE(V329,CHAR(44),""))+1,0),"-"),"")</f>
        <v>0</v>
      </c>
      <c r="BA329" s="57"/>
      <c r="BB329" s="57"/>
      <c r="BC329" s="57"/>
      <c r="BD329" s="57"/>
      <c r="BE329" s="394" t="str">
        <f t="shared" si="222"/>
        <v/>
      </c>
      <c r="BF329" s="111" t="str">
        <f t="shared" ref="BF329" si="282">IF(C329="X",IF(AN329="DA",IF(AND(BE329&gt;=5,AK329&lt;&gt;""),LEN(TRIM(V329))-LEN(SUBSTITUTE(V329,CHAR(44),""))+1,0),"-"),"")</f>
        <v/>
      </c>
      <c r="BG329" s="393" t="str">
        <f t="shared" ref="BG329" si="283">IF(C329="X",IF(AN329="DA",LEN(TRIM(V329))-LEN(SUBSTITUTE(V329,CHAR(44),""))+1,"-"),"")</f>
        <v/>
      </c>
      <c r="BH329" s="563" t="str">
        <f t="shared" si="223"/>
        <v/>
      </c>
      <c r="BI329" s="111" t="str">
        <f t="shared" ref="BI329" si="284">IF(C329="X",IF(AN329="DA",IF(AND(BH329&gt;=5,AI329&lt;&gt;""),LEN(TRIM(U329))-LEN(SUBSTITUTE(U329,CHAR(44),""))+1,0),"-"),"")</f>
        <v/>
      </c>
      <c r="BJ329" s="398" t="str">
        <f t="shared" ref="BJ329" si="285">IF(C329="X",IF(AN329="DA",LEN(TRIM(U329))-LEN(SUBSTITUTE(U329,CHAR(44),""))+1,"-"),"")</f>
        <v/>
      </c>
      <c r="BK329" s="394" t="str">
        <f t="shared" ref="BK329" si="286">IF(C329="X",IF(AN329="","Afectat sau NU?",IF(AN329="DA",((AG329+AH329)-(Z329+AA329))*24,"Nu a fost afectat producator/consumator")),"")</f>
        <v/>
      </c>
      <c r="BL329" s="111" t="str">
        <f t="shared" ref="BL329" si="287">IF(C329="X",IF(AN329&lt;&gt;"DA","-",IF(AND(AN329="DA",BK329&lt;=0),LEN(TRIM(V329))-LEN(SUBSTITUTE(V329,CHAR(44),""))+1+LEN(TRIM(U329))-LEN(SUBSTITUTE(U329,CHAR(44),""))+1,0)),"")</f>
        <v/>
      </c>
      <c r="BM329" s="393" t="str">
        <f t="shared" ref="BM329" si="288">IF(C329="X",IF(AN329="DA",LEN(TRIM(V329))-LEN(SUBSTITUTE(V329,CHAR(44),""))+1+LEN(TRIM(U329))-LEN(SUBSTITUTE(U329,CHAR(44),""))+1,"-"),"")</f>
        <v/>
      </c>
      <c r="BN329" s="57"/>
      <c r="BO329" s="57"/>
    </row>
    <row r="330" spans="1:75" s="8" customFormat="1" ht="39" thickBot="1" x14ac:dyDescent="0.3">
      <c r="A330" s="136">
        <f t="shared" si="231"/>
        <v>312</v>
      </c>
      <c r="B330" s="116" t="s">
        <v>4</v>
      </c>
      <c r="C330" s="116" t="s">
        <v>93</v>
      </c>
      <c r="D330" s="117" t="s">
        <v>887</v>
      </c>
      <c r="E330" s="116">
        <v>27436</v>
      </c>
      <c r="F330" s="116" t="s">
        <v>888</v>
      </c>
      <c r="G330" s="116" t="s">
        <v>142</v>
      </c>
      <c r="H330" s="118">
        <v>266941.966518</v>
      </c>
      <c r="I330" s="118">
        <v>635217.16771199997</v>
      </c>
      <c r="J330" s="118">
        <v>266941.966518</v>
      </c>
      <c r="K330" s="118">
        <v>635217.16771199997</v>
      </c>
      <c r="L330" s="116" t="s">
        <v>93</v>
      </c>
      <c r="M330" s="116" t="s">
        <v>93</v>
      </c>
      <c r="N330" s="116" t="s">
        <v>889</v>
      </c>
      <c r="O330" s="116" t="s">
        <v>890</v>
      </c>
      <c r="P330" s="116" t="s">
        <v>93</v>
      </c>
      <c r="Q330" s="116" t="s">
        <v>93</v>
      </c>
      <c r="R330" s="116" t="s">
        <v>93</v>
      </c>
      <c r="S330" s="116" t="s">
        <v>93</v>
      </c>
      <c r="T330" s="116" t="s">
        <v>174</v>
      </c>
      <c r="U330" s="116" t="s">
        <v>360</v>
      </c>
      <c r="V330" s="116" t="s">
        <v>890</v>
      </c>
      <c r="W330" s="116" t="s">
        <v>93</v>
      </c>
      <c r="X330" s="119">
        <v>43494</v>
      </c>
      <c r="Y330" s="120">
        <v>0.375</v>
      </c>
      <c r="Z330" s="119">
        <v>43494</v>
      </c>
      <c r="AA330" s="120">
        <v>0.70833333333333337</v>
      </c>
      <c r="AB330" s="116" t="s">
        <v>111</v>
      </c>
      <c r="AC330" s="443" t="s">
        <v>88</v>
      </c>
      <c r="AD330" s="126" t="s">
        <v>93</v>
      </c>
      <c r="AE330" s="401">
        <v>43494</v>
      </c>
      <c r="AF330" s="110">
        <v>0.38472222222222219</v>
      </c>
      <c r="AG330" s="109">
        <v>43494</v>
      </c>
      <c r="AH330" s="458">
        <v>0.59375</v>
      </c>
      <c r="AI330" s="401">
        <v>43494</v>
      </c>
      <c r="AJ330" s="110">
        <v>0.40972222222222227</v>
      </c>
      <c r="AK330" s="109">
        <v>43494</v>
      </c>
      <c r="AL330" s="473">
        <v>0.39444444444444443</v>
      </c>
      <c r="AM330" s="489" t="s">
        <v>891</v>
      </c>
      <c r="AN330" s="522" t="s">
        <v>158</v>
      </c>
      <c r="AO330" s="506"/>
      <c r="AP330" s="21"/>
      <c r="AQ330" s="394" t="str">
        <f t="shared" ref="AQ330" si="289">IF(B330="X",IF(AN330="","Afectat sau NU?",IF(AN330="DA",IF(((AK330+AL330)-(AE330+AF330))*24&lt;-720,"Neinformat",((AK330+AL330)-(AE330+AF330))*24),"Nu a fost afectat producator/consumator")),"")</f>
        <v>Nu a fost afectat producator/consumator</v>
      </c>
      <c r="AR330" s="115" t="str">
        <f t="shared" ref="AR330" si="290">IF(B330="X",IF(AN330="DA",IF(AQ330&lt;6,LEN(TRIM(V330))-LEN(SUBSTITUTE(V330,CHAR(44),""))+1,0),"-"),"")</f>
        <v>-</v>
      </c>
      <c r="AS330" s="427" t="str">
        <f t="shared" ref="AS330" si="291">IF(B330="X",IF(AN330="DA",LEN(TRIM(V330))-LEN(SUBSTITUTE(V330,CHAR(44),""))+1,"-"),"")</f>
        <v>-</v>
      </c>
      <c r="AT330" s="563" t="str">
        <f t="shared" ref="AT330" si="292">IF(B330="X",IF(AN330="","Afectat sau NU?",IF(AN330="DA",IF(((AI330+AJ330)-(AE330+AF330))*24&lt;-720,"Neinformat",((AI330+AJ330)-(AE330+AF330))*24),"Nu a fost afectat producator/consumator")),"")</f>
        <v>Nu a fost afectat producator/consumator</v>
      </c>
      <c r="AU330" s="115" t="str">
        <f t="shared" ref="AU330" si="293">IF(B330="X",IF(AN330="DA",IF(AT330&lt;6,LEN(TRIM(U330))-LEN(SUBSTITUTE(U330,CHAR(44),""))+1,0),"-"),"")</f>
        <v>-</v>
      </c>
      <c r="AV330" s="232" t="str">
        <f t="shared" ref="AV330" si="294">IF(B330="X",IF(AN330="DA",LEN(TRIM(U330))-LEN(SUBSTITUTE(U330,CHAR(44),""))+1,"-"),"")</f>
        <v>-</v>
      </c>
      <c r="AW330" s="394" t="str">
        <f t="shared" ref="AW330" si="295">IF(B330="X",IF(AN330="","Afectat sau NU?",IF(AN330="DA",((AG330+AH330)-(AE330+AF330))*24,"Nu a fost afectat producator/consumator")),"")</f>
        <v>Nu a fost afectat producator/consumator</v>
      </c>
      <c r="AX330" s="111" t="str">
        <f t="shared" ref="AX330" si="296">IF(B330="X",IF(AN330="DA",IF(AW330&gt;24,IF(AZ330="NU",0,LEN(TRIM(V330))-LEN(SUBSTITUTE(V330,CHAR(44),""))+1),0),"-"),"")</f>
        <v>-</v>
      </c>
      <c r="AY330" s="393" t="str">
        <f t="shared" ref="AY330" si="297">IF(B330="X",IF(AN330="DA",IF(AW330&gt;24,LEN(TRIM(V330))-LEN(SUBSTITUTE(V330,CHAR(44),""))+1,0),"-"),"")</f>
        <v>-</v>
      </c>
      <c r="BA330" s="57"/>
      <c r="BB330" s="57"/>
      <c r="BC330" s="57"/>
      <c r="BD330" s="57"/>
      <c r="BE330" s="394" t="str">
        <f t="shared" si="222"/>
        <v/>
      </c>
      <c r="BF330" s="111" t="str">
        <f t="shared" ref="BF330:BF334" si="298">IF(C330="X",IF(AN330="DA",IF(AND(BE330&gt;=5,AK330&lt;&gt;""),LEN(TRIM(V330))-LEN(SUBSTITUTE(V330,CHAR(44),""))+1,0),"-"),"")</f>
        <v/>
      </c>
      <c r="BG330" s="393" t="str">
        <f t="shared" ref="BG330:BG334" si="299">IF(C330="X",IF(AN330="DA",LEN(TRIM(V330))-LEN(SUBSTITUTE(V330,CHAR(44),""))+1,"-"),"")</f>
        <v/>
      </c>
      <c r="BH330" s="563" t="str">
        <f t="shared" si="223"/>
        <v/>
      </c>
      <c r="BI330" s="111" t="str">
        <f t="shared" ref="BI330:BI334" si="300">IF(C330="X",IF(AN330="DA",IF(AND(BH330&gt;=5,AI330&lt;&gt;""),LEN(TRIM(U330))-LEN(SUBSTITUTE(U330,CHAR(44),""))+1,0),"-"),"")</f>
        <v/>
      </c>
      <c r="BJ330" s="398" t="str">
        <f t="shared" ref="BJ330:BJ334" si="301">IF(C330="X",IF(AN330="DA",LEN(TRIM(U330))-LEN(SUBSTITUTE(U330,CHAR(44),""))+1,"-"),"")</f>
        <v/>
      </c>
      <c r="BK330" s="394" t="str">
        <f t="shared" ref="BK330:BK334" si="302">IF(C330="X",IF(AN330="","Afectat sau NU?",IF(AN330="DA",((AG330+AH330)-(Z330+AA330))*24,"Nu a fost afectat producator/consumator")),"")</f>
        <v/>
      </c>
      <c r="BL330" s="111" t="str">
        <f t="shared" ref="BL330:BL334" si="303">IF(C330="X",IF(AN330&lt;&gt;"DA","-",IF(AND(AN330="DA",BK330&lt;=0),LEN(TRIM(V330))-LEN(SUBSTITUTE(V330,CHAR(44),""))+1+LEN(TRIM(U330))-LEN(SUBSTITUTE(U330,CHAR(44),""))+1,0)),"")</f>
        <v/>
      </c>
      <c r="BM330" s="393" t="str">
        <f t="shared" ref="BM330:BM334" si="304">IF(C330="X",IF(AN330="DA",LEN(TRIM(V330))-LEN(SUBSTITUTE(V330,CHAR(44),""))+1+LEN(TRIM(U330))-LEN(SUBSTITUTE(U330,CHAR(44),""))+1,"-"),"")</f>
        <v/>
      </c>
      <c r="BN330" s="57"/>
      <c r="BO330" s="57"/>
    </row>
    <row r="331" spans="1:75" s="8" customFormat="1" ht="26.25" thickBot="1" x14ac:dyDescent="0.3">
      <c r="A331" s="138">
        <f t="shared" si="231"/>
        <v>313</v>
      </c>
      <c r="B331" s="104" t="s">
        <v>4</v>
      </c>
      <c r="C331" s="104" t="s">
        <v>93</v>
      </c>
      <c r="D331" s="105" t="s">
        <v>894</v>
      </c>
      <c r="E331" s="104">
        <v>130712</v>
      </c>
      <c r="F331" s="104" t="s">
        <v>898</v>
      </c>
      <c r="G331" s="104" t="s">
        <v>151</v>
      </c>
      <c r="H331" s="106">
        <v>578964.69999999995</v>
      </c>
      <c r="I331" s="106">
        <v>376015.84</v>
      </c>
      <c r="J331" s="106">
        <v>578964.69999999995</v>
      </c>
      <c r="K331" s="106">
        <v>376015.84</v>
      </c>
      <c r="L331" s="104" t="s">
        <v>897</v>
      </c>
      <c r="M331" s="104" t="s">
        <v>899</v>
      </c>
      <c r="N331" s="104" t="s">
        <v>93</v>
      </c>
      <c r="O331" s="104" t="s">
        <v>93</v>
      </c>
      <c r="P331" s="104" t="s">
        <v>93</v>
      </c>
      <c r="Q331" s="104" t="s">
        <v>93</v>
      </c>
      <c r="R331" s="104" t="s">
        <v>93</v>
      </c>
      <c r="S331" s="104" t="s">
        <v>93</v>
      </c>
      <c r="T331" s="104" t="s">
        <v>174</v>
      </c>
      <c r="U331" s="104" t="s">
        <v>895</v>
      </c>
      <c r="V331" s="104" t="s">
        <v>240</v>
      </c>
      <c r="W331" s="104" t="s">
        <v>93</v>
      </c>
      <c r="X331" s="107">
        <v>43499</v>
      </c>
      <c r="Y331" s="108">
        <v>0.33333333333333331</v>
      </c>
      <c r="Z331" s="107">
        <v>43499</v>
      </c>
      <c r="AA331" s="108">
        <v>0.5</v>
      </c>
      <c r="AB331" s="104" t="s">
        <v>153</v>
      </c>
      <c r="AC331" s="434" t="s">
        <v>88</v>
      </c>
      <c r="AD331" s="122" t="s">
        <v>93</v>
      </c>
      <c r="AE331" s="401">
        <v>43499</v>
      </c>
      <c r="AF331" s="110">
        <v>0.34027777777777773</v>
      </c>
      <c r="AG331" s="109">
        <v>43499</v>
      </c>
      <c r="AH331" s="458">
        <v>0.47916666666666669</v>
      </c>
      <c r="AI331" s="401">
        <v>43499</v>
      </c>
      <c r="AJ331" s="110">
        <v>0.375</v>
      </c>
      <c r="AK331" s="109">
        <v>43499</v>
      </c>
      <c r="AL331" s="473">
        <v>0.3430555555555555</v>
      </c>
      <c r="AM331" s="489" t="s">
        <v>896</v>
      </c>
      <c r="AN331" s="522" t="s">
        <v>84</v>
      </c>
      <c r="AO331" s="506"/>
      <c r="AP331" s="21"/>
      <c r="AQ331" s="425">
        <f t="shared" ref="AQ331" si="305">IF(B331="X",IF(AN331="","Afectat sau NU?",IF(AN331="DA",IF(((AK331+AL331)-(AE331+AF331))*24&lt;-720,"Neinformat",((AK331+AL331)-(AE331+AF331))*24),"Nu a fost afectat producator/consumator")),"")</f>
        <v>6.6666666534729302E-2</v>
      </c>
      <c r="AR331" s="18">
        <f t="shared" ref="AR331" si="306">IF(B331="X",IF(AN331="DA",IF(AQ331&lt;6,LEN(TRIM(V331))-LEN(SUBSTITUTE(V331,CHAR(44),""))+1,0),"-"),"")</f>
        <v>1</v>
      </c>
      <c r="AS331" s="20">
        <f t="shared" ref="AS331" si="307">IF(B331="X",IF(AN331="DA",LEN(TRIM(V331))-LEN(SUBSTITUTE(V331,CHAR(44),""))+1,"-"),"")</f>
        <v>1</v>
      </c>
      <c r="AT331" s="558">
        <f t="shared" ref="AT331" si="308">IF(B331="X",IF(AN331="","Afectat sau NU?",IF(AN331="DA",IF(((AI331+AJ331)-(AE331+AF331))*24&lt;-720,"Neinformat",((AI331+AJ331)-(AE331+AF331))*24),"Nu a fost afectat producator/consumator")),"")</f>
        <v>0.83333333325572312</v>
      </c>
      <c r="AU331" s="18">
        <f t="shared" ref="AU331" si="309">IF(B331="X",IF(AN331="DA",IF(AT331&lt;6,LEN(TRIM(U331))-LEN(SUBSTITUTE(U331,CHAR(44),""))+1,0),"-"),"")</f>
        <v>8</v>
      </c>
      <c r="AV331" s="19">
        <f t="shared" ref="AV331" si="310">IF(B331="X",IF(AN331="DA",LEN(TRIM(U331))-LEN(SUBSTITUTE(U331,CHAR(44),""))+1,"-"),"")</f>
        <v>8</v>
      </c>
      <c r="AW331" s="425">
        <f t="shared" ref="AW331" si="311">IF(B331="X",IF(AN331="","Afectat sau NU?",IF(AN331="DA",((AG331+AH331)-(AE331+AF331))*24,"Nu a fost afectat producator/consumator")),"")</f>
        <v>3.3333333331975155</v>
      </c>
      <c r="AX331" s="18">
        <f t="shared" ref="AX331" si="312">IF(B331="X",IF(AN331="DA",IF(AW331&gt;24,IF(AZ331="NU",0,LEN(TRIM(V331))-LEN(SUBSTITUTE(V331,CHAR(44),""))+1),0),"-"),"")</f>
        <v>0</v>
      </c>
      <c r="AY331" s="20">
        <f t="shared" ref="AY331" si="313">IF(B331="X",IF(AN331="DA",IF(AW331&gt;24,LEN(TRIM(V331))-LEN(SUBSTITUTE(V331,CHAR(44),""))+1,0),"-"),"")</f>
        <v>0</v>
      </c>
      <c r="BA331" s="57"/>
      <c r="BB331" s="57"/>
      <c r="BC331" s="57"/>
      <c r="BD331" s="57"/>
      <c r="BE331" s="394" t="str">
        <f t="shared" si="222"/>
        <v/>
      </c>
      <c r="BF331" s="111" t="str">
        <f t="shared" si="298"/>
        <v/>
      </c>
      <c r="BG331" s="393" t="str">
        <f t="shared" si="299"/>
        <v/>
      </c>
      <c r="BH331" s="563" t="str">
        <f t="shared" si="223"/>
        <v/>
      </c>
      <c r="BI331" s="111" t="str">
        <f t="shared" si="300"/>
        <v/>
      </c>
      <c r="BJ331" s="398" t="str">
        <f t="shared" si="301"/>
        <v/>
      </c>
      <c r="BK331" s="394" t="str">
        <f t="shared" si="302"/>
        <v/>
      </c>
      <c r="BL331" s="111" t="str">
        <f t="shared" si="303"/>
        <v/>
      </c>
      <c r="BM331" s="393" t="str">
        <f t="shared" si="304"/>
        <v/>
      </c>
      <c r="BN331" s="57"/>
      <c r="BO331" s="57"/>
    </row>
    <row r="332" spans="1:75" s="8" customFormat="1" ht="26.25" thickBot="1" x14ac:dyDescent="0.3">
      <c r="A332" s="138">
        <f t="shared" si="231"/>
        <v>314</v>
      </c>
      <c r="B332" s="104" t="s">
        <v>4</v>
      </c>
      <c r="C332" s="104" t="s">
        <v>93</v>
      </c>
      <c r="D332" s="105" t="s">
        <v>903</v>
      </c>
      <c r="E332" s="104">
        <v>87200</v>
      </c>
      <c r="F332" s="104" t="s">
        <v>904</v>
      </c>
      <c r="G332" s="104" t="s">
        <v>208</v>
      </c>
      <c r="H332" s="106">
        <v>364298</v>
      </c>
      <c r="I332" s="106">
        <v>430864</v>
      </c>
      <c r="J332" s="106">
        <v>364298</v>
      </c>
      <c r="K332" s="106">
        <v>430864</v>
      </c>
      <c r="L332" s="104" t="s">
        <v>93</v>
      </c>
      <c r="M332" s="104" t="s">
        <v>93</v>
      </c>
      <c r="N332" s="104" t="s">
        <v>905</v>
      </c>
      <c r="O332" s="104" t="s">
        <v>906</v>
      </c>
      <c r="P332" s="104" t="s">
        <v>93</v>
      </c>
      <c r="Q332" s="104" t="s">
        <v>93</v>
      </c>
      <c r="R332" s="104" t="s">
        <v>93</v>
      </c>
      <c r="S332" s="104" t="s">
        <v>93</v>
      </c>
      <c r="T332" s="104" t="s">
        <v>174</v>
      </c>
      <c r="U332" s="104" t="s">
        <v>908</v>
      </c>
      <c r="V332" s="104" t="s">
        <v>907</v>
      </c>
      <c r="W332" s="104" t="s">
        <v>93</v>
      </c>
      <c r="X332" s="107">
        <v>43529</v>
      </c>
      <c r="Y332" s="108">
        <v>0.33749999999999997</v>
      </c>
      <c r="Z332" s="107">
        <v>43529</v>
      </c>
      <c r="AA332" s="108">
        <v>0.36249999999999999</v>
      </c>
      <c r="AB332" s="104" t="s">
        <v>120</v>
      </c>
      <c r="AC332" s="434" t="s">
        <v>88</v>
      </c>
      <c r="AD332" s="122" t="s">
        <v>93</v>
      </c>
      <c r="AE332" s="401">
        <v>43529</v>
      </c>
      <c r="AF332" s="110">
        <v>0.33749999999999997</v>
      </c>
      <c r="AG332" s="109">
        <v>43529</v>
      </c>
      <c r="AH332" s="458">
        <v>0.36249999999999999</v>
      </c>
      <c r="AI332" s="401">
        <v>43529</v>
      </c>
      <c r="AJ332" s="110">
        <v>0.41666666666666669</v>
      </c>
      <c r="AK332" s="109">
        <v>43529</v>
      </c>
      <c r="AL332" s="473">
        <v>0.37638888888888888</v>
      </c>
      <c r="AM332" s="489" t="s">
        <v>93</v>
      </c>
      <c r="AN332" s="522" t="s">
        <v>84</v>
      </c>
      <c r="AO332" s="506"/>
      <c r="AP332" s="21"/>
      <c r="AQ332" s="419">
        <f t="shared" ref="AQ332" si="314">IF(B332="X",IF(AN332="","Afectat sau NU?",IF(AN332="DA",IF(((AK332+AL332)-(AE332+AF332))*24&lt;-720,"Neinformat",((AK332+AL332)-(AE332+AF332))*24),"Nu a fost afectat producator/consumator")),"")</f>
        <v>0.93333333323244005</v>
      </c>
      <c r="AR332" s="111">
        <f t="shared" ref="AR332" si="315">IF(B332="X",IF(AN332="DA",IF(AQ332&lt;6,LEN(TRIM(V332))-LEN(SUBSTITUTE(V332,CHAR(44),""))+1,0),"-"),"")</f>
        <v>1</v>
      </c>
      <c r="AS332" s="393">
        <f t="shared" ref="AS332" si="316">IF(B332="X",IF(AN332="DA",LEN(TRIM(V332))-LEN(SUBSTITUTE(V332,CHAR(44),""))+1,"-"),"")</f>
        <v>1</v>
      </c>
      <c r="AT332" s="557">
        <f t="shared" ref="AT332" si="317">IF(B332="X",IF(AN332="","Afectat sau NU?",IF(AN332="DA",IF(((AI332+AJ332)-(AE332+AF332))*24&lt;-720,"Neinformat",((AI332+AJ332)-(AE332+AF332))*24),"Nu a fost afectat producator/consumator")),"")</f>
        <v>1.8999999999068677</v>
      </c>
      <c r="AU332" s="111">
        <f t="shared" ref="AU332" si="318">IF(B332="X",IF(AN332="DA",IF(AT332&lt;6,LEN(TRIM(U332))-LEN(SUBSTITUTE(U332,CHAR(44),""))+1,0),"-"),"")</f>
        <v>1</v>
      </c>
      <c r="AV332" s="398">
        <f t="shared" ref="AV332" si="319">IF(B332="X",IF(AN332="DA",LEN(TRIM(U332))-LEN(SUBSTITUTE(U332,CHAR(44),""))+1,"-"),"")</f>
        <v>1</v>
      </c>
      <c r="AW332" s="419">
        <f t="shared" ref="AW332" si="320">IF(B332="X",IF(AN332="","Afectat sau NU?",IF(AN332="DA",((AG332+AH332)-(AE332+AF332))*24,"Nu a fost afectat producator/consumator")),"")</f>
        <v>0.6000000000349246</v>
      </c>
      <c r="AX332" s="111">
        <f t="shared" ref="AX332" si="321">IF(B332="X",IF(AN332="DA",IF(AW332&gt;24,IF(AZ332="NU",0,LEN(TRIM(V332))-LEN(SUBSTITUTE(V332,CHAR(44),""))+1),0),"-"),"")</f>
        <v>0</v>
      </c>
      <c r="AY332" s="393">
        <f t="shared" ref="AY332" si="322">IF(B332="X",IF(AN332="DA",IF(AW332&gt;24,LEN(TRIM(V332))-LEN(SUBSTITUTE(V332,CHAR(44),""))+1,0),"-"),"")</f>
        <v>0</v>
      </c>
      <c r="BA332" s="57"/>
      <c r="BB332" s="57"/>
      <c r="BC332" s="57"/>
      <c r="BD332" s="57"/>
      <c r="BE332" s="394" t="str">
        <f t="shared" si="222"/>
        <v/>
      </c>
      <c r="BF332" s="111" t="str">
        <f t="shared" si="298"/>
        <v/>
      </c>
      <c r="BG332" s="393" t="str">
        <f t="shared" si="299"/>
        <v/>
      </c>
      <c r="BH332" s="563" t="str">
        <f t="shared" si="223"/>
        <v/>
      </c>
      <c r="BI332" s="111" t="str">
        <f t="shared" si="300"/>
        <v/>
      </c>
      <c r="BJ332" s="398" t="str">
        <f t="shared" si="301"/>
        <v/>
      </c>
      <c r="BK332" s="394" t="str">
        <f t="shared" si="302"/>
        <v/>
      </c>
      <c r="BL332" s="111" t="str">
        <f t="shared" si="303"/>
        <v/>
      </c>
      <c r="BM332" s="393" t="str">
        <f t="shared" si="304"/>
        <v/>
      </c>
      <c r="BN332" s="57"/>
      <c r="BO332" s="57"/>
    </row>
    <row r="333" spans="1:75" s="8" customFormat="1" ht="26.25" thickBot="1" x14ac:dyDescent="0.3">
      <c r="A333" s="138">
        <f t="shared" si="231"/>
        <v>315</v>
      </c>
      <c r="B333" s="104" t="s">
        <v>4</v>
      </c>
      <c r="C333" s="104" t="s">
        <v>93</v>
      </c>
      <c r="D333" s="105" t="s">
        <v>909</v>
      </c>
      <c r="E333" s="104">
        <v>124126</v>
      </c>
      <c r="F333" s="104" t="s">
        <v>910</v>
      </c>
      <c r="G333" s="104" t="s">
        <v>525</v>
      </c>
      <c r="H333" s="106">
        <v>614831.21</v>
      </c>
      <c r="I333" s="106">
        <v>595677.30000000005</v>
      </c>
      <c r="J333" s="106">
        <v>614831.21</v>
      </c>
      <c r="K333" s="106">
        <v>595677.30000000005</v>
      </c>
      <c r="L333" s="104" t="s">
        <v>93</v>
      </c>
      <c r="M333" s="104" t="s">
        <v>93</v>
      </c>
      <c r="N333" s="104" t="s">
        <v>911</v>
      </c>
      <c r="O333" s="104" t="s">
        <v>910</v>
      </c>
      <c r="P333" s="104" t="s">
        <v>93</v>
      </c>
      <c r="Q333" s="104" t="s">
        <v>93</v>
      </c>
      <c r="R333" s="104" t="s">
        <v>93</v>
      </c>
      <c r="S333" s="104" t="s">
        <v>93</v>
      </c>
      <c r="T333" s="104" t="s">
        <v>85</v>
      </c>
      <c r="U333" s="104" t="s">
        <v>912</v>
      </c>
      <c r="V333" s="104" t="s">
        <v>932</v>
      </c>
      <c r="W333" s="104" t="s">
        <v>93</v>
      </c>
      <c r="X333" s="107">
        <v>43538</v>
      </c>
      <c r="Y333" s="108">
        <v>0.34722222222222227</v>
      </c>
      <c r="Z333" s="107">
        <v>43538</v>
      </c>
      <c r="AA333" s="108">
        <v>0.58333333333333337</v>
      </c>
      <c r="AB333" s="104" t="s">
        <v>529</v>
      </c>
      <c r="AC333" s="434" t="s">
        <v>88</v>
      </c>
      <c r="AD333" s="122" t="s">
        <v>93</v>
      </c>
      <c r="AE333" s="401">
        <v>43538</v>
      </c>
      <c r="AF333" s="110">
        <v>0.34722222222222227</v>
      </c>
      <c r="AG333" s="109">
        <v>43538</v>
      </c>
      <c r="AH333" s="458">
        <v>0.66666666666666663</v>
      </c>
      <c r="AI333" s="401">
        <v>43538</v>
      </c>
      <c r="AJ333" s="110">
        <v>0.37777777777777777</v>
      </c>
      <c r="AK333" s="109">
        <v>43538</v>
      </c>
      <c r="AL333" s="473">
        <v>0.36805555555555558</v>
      </c>
      <c r="AM333" s="489" t="s">
        <v>93</v>
      </c>
      <c r="AN333" s="522" t="s">
        <v>84</v>
      </c>
      <c r="AO333" s="506"/>
      <c r="AP333" s="21"/>
      <c r="AQ333" s="425">
        <f t="shared" ref="AQ333" si="323">IF(B333="X",IF(AN333="","Afectat sau NU?",IF(AN333="DA",IF(((AK333+AL333)-(AE333+AF333))*24&lt;-720,"Neinformat",((AK333+AL333)-(AE333+AF333))*24),"Nu a fost afectat producator/consumator")),"")</f>
        <v>0.50000000005820766</v>
      </c>
      <c r="AR333" s="18">
        <f t="shared" ref="AR333" si="324">IF(B333="X",IF(AN333="DA",IF(AQ333&lt;6,LEN(TRIM(V333))-LEN(SUBSTITUTE(V333,CHAR(44),""))+1,0),"-"),"")</f>
        <v>0</v>
      </c>
      <c r="AS333" s="20">
        <f t="shared" ref="AS333" si="325">IF(B333="X",IF(AN333="DA",LEN(TRIM(V333))-LEN(SUBSTITUTE(V333,CHAR(44),""))+1,"-"),"")</f>
        <v>0</v>
      </c>
      <c r="AT333" s="558">
        <f t="shared" ref="AT333" si="326">IF(B333="X",IF(AN333="","Afectat sau NU?",IF(AN333="DA",IF(((AI333+AJ333)-(AE333+AF333))*24&lt;-720,"Neinformat",((AI333+AJ333)-(AE333+AF333))*24),"Nu a fost afectat producator/consumator")),"")</f>
        <v>0.73333333345362917</v>
      </c>
      <c r="AU333" s="18">
        <f t="shared" ref="AU333" si="327">IF(B333="X",IF(AN333="DA",IF(AT333&lt;6,LEN(TRIM(U333))-LEN(SUBSTITUTE(U333,CHAR(44),""))+1,0),"-"),"")</f>
        <v>9</v>
      </c>
      <c r="AV333" s="19">
        <f t="shared" ref="AV333" si="328">IF(B333="X",IF(AN333="DA",LEN(TRIM(U333))-LEN(SUBSTITUTE(U333,CHAR(44),""))+1,"-"),"")</f>
        <v>9</v>
      </c>
      <c r="AW333" s="425">
        <f t="shared" ref="AW333" si="329">IF(B333="X",IF(AN333="","Afectat sau NU?",IF(AN333="DA",((AG333+AH333)-(AE333+AF333))*24,"Nu a fost afectat producator/consumator")),"")</f>
        <v>7.6666666666860692</v>
      </c>
      <c r="AX333" s="18">
        <f t="shared" ref="AX333" si="330">IF(B333="X",IF(AN333="DA",IF(AW333&gt;24,IF(AZ333="NU",0,LEN(TRIM(V333))-LEN(SUBSTITUTE(V333,CHAR(44),""))+1),0),"-"),"")</f>
        <v>0</v>
      </c>
      <c r="AY333" s="20">
        <f t="shared" ref="AY333" si="331">IF(B333="X",IF(AN333="DA",IF(AW333&gt;24,LEN(TRIM(V333))-LEN(SUBSTITUTE(V333,CHAR(44),""))+1,0),"-"),"")</f>
        <v>0</v>
      </c>
      <c r="BA333" s="57"/>
      <c r="BB333" s="57"/>
      <c r="BC333" s="57"/>
      <c r="BD333" s="57"/>
      <c r="BE333" s="394" t="str">
        <f t="shared" si="222"/>
        <v/>
      </c>
      <c r="BF333" s="111" t="str">
        <f t="shared" si="298"/>
        <v/>
      </c>
      <c r="BG333" s="393" t="str">
        <f t="shared" si="299"/>
        <v/>
      </c>
      <c r="BH333" s="563" t="str">
        <f t="shared" si="223"/>
        <v/>
      </c>
      <c r="BI333" s="111" t="str">
        <f t="shared" si="300"/>
        <v/>
      </c>
      <c r="BJ333" s="398" t="str">
        <f t="shared" si="301"/>
        <v/>
      </c>
      <c r="BK333" s="394" t="str">
        <f t="shared" si="302"/>
        <v/>
      </c>
      <c r="BL333" s="111" t="str">
        <f t="shared" si="303"/>
        <v/>
      </c>
      <c r="BM333" s="393" t="str">
        <f t="shared" si="304"/>
        <v/>
      </c>
      <c r="BN333" s="57"/>
      <c r="BO333" s="57"/>
    </row>
    <row r="334" spans="1:75" ht="13.5" thickBot="1" x14ac:dyDescent="0.3">
      <c r="A334" s="138">
        <f t="shared" si="231"/>
        <v>316</v>
      </c>
      <c r="B334" s="104" t="s">
        <v>4</v>
      </c>
      <c r="C334" s="104" t="s">
        <v>93</v>
      </c>
      <c r="D334" s="105" t="s">
        <v>914</v>
      </c>
      <c r="E334" s="104">
        <v>83523</v>
      </c>
      <c r="F334" s="104" t="s">
        <v>500</v>
      </c>
      <c r="G334" s="104" t="s">
        <v>94</v>
      </c>
      <c r="H334" s="106">
        <v>501727</v>
      </c>
      <c r="I334" s="106">
        <v>532955</v>
      </c>
      <c r="J334" s="106">
        <v>501727</v>
      </c>
      <c r="K334" s="106">
        <v>532955</v>
      </c>
      <c r="L334" s="104" t="s">
        <v>93</v>
      </c>
      <c r="M334" s="104" t="s">
        <v>93</v>
      </c>
      <c r="N334" s="104" t="s">
        <v>93</v>
      </c>
      <c r="O334" s="104" t="s">
        <v>93</v>
      </c>
      <c r="P334" s="104" t="s">
        <v>93</v>
      </c>
      <c r="Q334" s="104" t="s">
        <v>93</v>
      </c>
      <c r="R334" s="104" t="s">
        <v>913</v>
      </c>
      <c r="S334" s="104" t="s">
        <v>915</v>
      </c>
      <c r="T334" s="104" t="s">
        <v>124</v>
      </c>
      <c r="U334" s="104" t="s">
        <v>115</v>
      </c>
      <c r="V334" s="104" t="s">
        <v>115</v>
      </c>
      <c r="W334" s="104" t="s">
        <v>93</v>
      </c>
      <c r="X334" s="107">
        <v>43550</v>
      </c>
      <c r="Y334" s="108">
        <v>0.34375</v>
      </c>
      <c r="Z334" s="107">
        <v>43550</v>
      </c>
      <c r="AA334" s="108">
        <v>0.49652777777777773</v>
      </c>
      <c r="AB334" s="104" t="s">
        <v>100</v>
      </c>
      <c r="AC334" s="434" t="s">
        <v>88</v>
      </c>
      <c r="AD334" s="122" t="s">
        <v>93</v>
      </c>
      <c r="AE334" s="401">
        <v>43550</v>
      </c>
      <c r="AF334" s="110">
        <v>0.34375</v>
      </c>
      <c r="AG334" s="109">
        <v>43550</v>
      </c>
      <c r="AH334" s="458">
        <v>0.49652777777777773</v>
      </c>
      <c r="AI334" s="401">
        <v>43550</v>
      </c>
      <c r="AJ334" s="110">
        <v>0.41180555555555554</v>
      </c>
      <c r="AK334" s="109">
        <v>43550</v>
      </c>
      <c r="AL334" s="473">
        <v>0.40138888888888885</v>
      </c>
      <c r="AM334" s="489" t="s">
        <v>921</v>
      </c>
      <c r="AN334" s="522" t="s">
        <v>84</v>
      </c>
      <c r="AO334" s="420"/>
      <c r="AP334" s="21"/>
      <c r="AQ334" s="419">
        <f t="shared" ref="AQ334" si="332">IF(B334="X",IF(AN334="","Afectat sau NU?",IF(AN334="DA",IF(((AK334+AL334)-(AE334+AF334))*24&lt;-720,"Neinformat",((AK334+AL334)-(AE334+AF334))*24),"Nu a fost afectat producator/consumator")),"")</f>
        <v>1.3833333333022892</v>
      </c>
      <c r="AR334" s="111">
        <f t="shared" ref="AR334" si="333">IF(B334="X",IF(AN334="DA",IF(AQ334&lt;6,LEN(TRIM(V334))-LEN(SUBSTITUTE(V334,CHAR(44),""))+1,0),"-"),"")</f>
        <v>1</v>
      </c>
      <c r="AS334" s="393">
        <f t="shared" ref="AS334" si="334">IF(B334="X",IF(AN334="DA",LEN(TRIM(V334))-LEN(SUBSTITUTE(V334,CHAR(44),""))+1,"-"),"")</f>
        <v>1</v>
      </c>
      <c r="AT334" s="557">
        <f t="shared" ref="AT334" si="335">IF(B334="X",IF(AN334="","Afectat sau NU?",IF(AN334="DA",IF(((AI334+AJ334)-(AE334+AF334))*24&lt;-720,"Neinformat",((AI334+AJ334)-(AE334+AF334))*24),"Nu a fost afectat producator/consumator")),"")</f>
        <v>1.6333333334187046</v>
      </c>
      <c r="AU334" s="111">
        <f t="shared" ref="AU334" si="336">IF(B334="X",IF(AN334="DA",IF(AT334&lt;6,LEN(TRIM(U334))-LEN(SUBSTITUTE(U334,CHAR(44),""))+1,0),"-"),"")</f>
        <v>1</v>
      </c>
      <c r="AV334" s="398">
        <f t="shared" ref="AV334" si="337">IF(B334="X",IF(AN334="DA",LEN(TRIM(U334))-LEN(SUBSTITUTE(U334,CHAR(44),""))+1,"-"),"")</f>
        <v>1</v>
      </c>
      <c r="AW334" s="419">
        <f t="shared" ref="AW334" si="338">IF(B334="X",IF(AN334="","Afectat sau NU?",IF(AN334="DA",((AG334+AH334)-(AE334+AF334))*24,"Nu a fost afectat producator/consumator")),"")</f>
        <v>3.6666666667442769</v>
      </c>
      <c r="AX334" s="111">
        <f t="shared" ref="AX334" si="339">IF(B334="X",IF(AN334="DA",IF(AW334&gt;24,IF(AZ334="NU",0,LEN(TRIM(V334))-LEN(SUBSTITUTE(V334,CHAR(44),""))+1),0),"-"),"")</f>
        <v>0</v>
      </c>
      <c r="AY334" s="393">
        <f t="shared" ref="AY334" si="340">IF(B334="X",IF(AN334="DA",IF(AW334&gt;24,LEN(TRIM(V334))-LEN(SUBSTITUTE(V334,CHAR(44),""))+1,0),"-"),"")</f>
        <v>0</v>
      </c>
      <c r="AZ334" s="8"/>
      <c r="BA334" s="57"/>
      <c r="BB334" s="57"/>
      <c r="BC334" s="57"/>
      <c r="BD334" s="57"/>
      <c r="BE334" s="394" t="str">
        <f t="shared" si="222"/>
        <v/>
      </c>
      <c r="BF334" s="111" t="str">
        <f t="shared" si="298"/>
        <v/>
      </c>
      <c r="BG334" s="393" t="str">
        <f t="shared" si="299"/>
        <v/>
      </c>
      <c r="BH334" s="563" t="str">
        <f t="shared" si="223"/>
        <v/>
      </c>
      <c r="BI334" s="111" t="str">
        <f t="shared" si="300"/>
        <v/>
      </c>
      <c r="BJ334" s="398" t="str">
        <f t="shared" si="301"/>
        <v/>
      </c>
      <c r="BK334" s="394" t="str">
        <f t="shared" si="302"/>
        <v/>
      </c>
      <c r="BL334" s="111" t="str">
        <f t="shared" si="303"/>
        <v/>
      </c>
      <c r="BM334" s="393" t="str">
        <f t="shared" si="304"/>
        <v/>
      </c>
      <c r="BN334" s="57"/>
      <c r="BO334" s="57"/>
      <c r="BP334" s="8"/>
      <c r="BQ334" s="8"/>
      <c r="BR334" s="8"/>
      <c r="BS334" s="8"/>
      <c r="BT334" s="8"/>
      <c r="BU334" s="8"/>
      <c r="BV334" s="8"/>
      <c r="BW334" s="8"/>
    </row>
    <row r="335" spans="1:75" ht="141" thickBot="1" x14ac:dyDescent="0.3">
      <c r="A335" s="138">
        <f t="shared" si="231"/>
        <v>317</v>
      </c>
      <c r="B335" s="104" t="s">
        <v>4</v>
      </c>
      <c r="C335" s="104" t="s">
        <v>93</v>
      </c>
      <c r="D335" s="105" t="s">
        <v>916</v>
      </c>
      <c r="E335" s="104">
        <v>108035</v>
      </c>
      <c r="F335" s="104" t="s">
        <v>917</v>
      </c>
      <c r="G335" s="104" t="s">
        <v>918</v>
      </c>
      <c r="H335" s="106">
        <v>397456</v>
      </c>
      <c r="I335" s="106">
        <v>677915</v>
      </c>
      <c r="J335" s="106">
        <v>397456</v>
      </c>
      <c r="K335" s="106">
        <v>677915</v>
      </c>
      <c r="L335" s="104" t="s">
        <v>93</v>
      </c>
      <c r="M335" s="104" t="s">
        <v>93</v>
      </c>
      <c r="N335" s="104" t="s">
        <v>919</v>
      </c>
      <c r="O335" s="104" t="s">
        <v>917</v>
      </c>
      <c r="P335" s="104" t="s">
        <v>93</v>
      </c>
      <c r="Q335" s="104" t="s">
        <v>93</v>
      </c>
      <c r="R335" s="104" t="s">
        <v>93</v>
      </c>
      <c r="S335" s="104" t="s">
        <v>93</v>
      </c>
      <c r="T335" s="104" t="s">
        <v>85</v>
      </c>
      <c r="U335" s="104" t="s">
        <v>990</v>
      </c>
      <c r="V335" s="104" t="s">
        <v>86</v>
      </c>
      <c r="W335" s="104" t="s">
        <v>93</v>
      </c>
      <c r="X335" s="107">
        <v>43551</v>
      </c>
      <c r="Y335" s="108">
        <v>0.46875</v>
      </c>
      <c r="Z335" s="107">
        <v>43551</v>
      </c>
      <c r="AA335" s="108">
        <v>0.48958333333333331</v>
      </c>
      <c r="AB335" s="104" t="s">
        <v>111</v>
      </c>
      <c r="AC335" s="434" t="s">
        <v>88</v>
      </c>
      <c r="AD335" s="122" t="s">
        <v>93</v>
      </c>
      <c r="AE335" s="401">
        <v>43551</v>
      </c>
      <c r="AF335" s="110">
        <v>0.46875</v>
      </c>
      <c r="AG335" s="109">
        <v>43551</v>
      </c>
      <c r="AH335" s="458">
        <v>0.48958333333333331</v>
      </c>
      <c r="AI335" s="401">
        <v>43551</v>
      </c>
      <c r="AJ335" s="110">
        <v>0.47569444444444442</v>
      </c>
      <c r="AK335" s="109">
        <v>43551</v>
      </c>
      <c r="AL335" s="473">
        <v>0.47013888888888888</v>
      </c>
      <c r="AM335" s="489" t="s">
        <v>93</v>
      </c>
      <c r="AN335" s="522" t="s">
        <v>158</v>
      </c>
      <c r="AO335" s="420"/>
      <c r="AP335" s="21"/>
      <c r="AQ335" s="344" t="str">
        <f t="shared" ref="AQ335" si="341">IF(B335="X",IF(AN335="","Afectat sau NU?",IF(AN335="DA",IF(((AK335+AL335)-(AE335+AF335))*24&lt;-720,"Neinformat",((AK335+AL335)-(AE335+AF335))*24),"Nu a fost afectat producator/consumator")),"")</f>
        <v>Nu a fost afectat producator/consumator</v>
      </c>
      <c r="AR335" s="26" t="str">
        <f t="shared" ref="AR335" si="342">IF(B335="X",IF(AN335="DA",IF(AQ335&lt;6,LEN(TRIM(V335))-LEN(SUBSTITUTE(V335,CHAR(44),""))+1,0),"-"),"")</f>
        <v>-</v>
      </c>
      <c r="AS335" s="34" t="str">
        <f t="shared" ref="AS335" si="343">IF(B335="X",IF(AN335="DA",LEN(TRIM(V335))-LEN(SUBSTITUTE(V335,CHAR(44),""))+1,"-"),"")</f>
        <v>-</v>
      </c>
      <c r="AT335" s="548" t="str">
        <f t="shared" ref="AT335" si="344">IF(B335="X",IF(AN335="","Afectat sau NU?",IF(AN335="DA",IF(((AI335+AJ335)-(AE335+AF335))*24&lt;-720,"Neinformat",((AI335+AJ335)-(AE335+AF335))*24),"Nu a fost afectat producator/consumator")),"")</f>
        <v>Nu a fost afectat producator/consumator</v>
      </c>
      <c r="AU335" s="26" t="str">
        <f t="shared" ref="AU335" si="345">IF(B335="X",IF(AN335="DA",IF(AT335&lt;6,LEN(TRIM(U335))-LEN(SUBSTITUTE(U335,CHAR(44),""))+1,0),"-"),"")</f>
        <v>-</v>
      </c>
      <c r="AV335" s="70" t="str">
        <f t="shared" ref="AV335" si="346">IF(B335="X",IF(AN335="DA",LEN(TRIM(U335))-LEN(SUBSTITUTE(U335,CHAR(44),""))+1,"-"),"")</f>
        <v>-</v>
      </c>
      <c r="AW335" s="344" t="str">
        <f t="shared" ref="AW335" si="347">IF(B335="X",IF(AN335="","Afectat sau NU?",IF(AN335="DA",((AG335+AH335)-(AE335+AF335))*24,"Nu a fost afectat producator/consumator")),"")</f>
        <v>Nu a fost afectat producator/consumator</v>
      </c>
      <c r="AX335" s="26" t="str">
        <f t="shared" ref="AX335" si="348">IF(B335="X",IF(AN335="DA",IF(AW335&gt;24,IF(AZ335="NU",0,LEN(TRIM(V335))-LEN(SUBSTITUTE(V335,CHAR(44),""))+1),0),"-"),"")</f>
        <v>-</v>
      </c>
      <c r="AY335" s="34" t="str">
        <f t="shared" ref="AY335" si="349">IF(B335="X",IF(AN335="DA",IF(AW335&gt;24,LEN(TRIM(V335))-LEN(SUBSTITUTE(V335,CHAR(44),""))+1,0),"-"),"")</f>
        <v>-</v>
      </c>
      <c r="AZ335" s="8"/>
      <c r="BA335" s="57"/>
      <c r="BB335" s="57"/>
      <c r="BC335" s="57"/>
      <c r="BD335" s="57"/>
      <c r="BE335" s="394" t="str">
        <f t="shared" si="222"/>
        <v/>
      </c>
      <c r="BF335" s="111" t="str">
        <f t="shared" ref="BF335" si="350">IF(C335="X",IF(AN335="DA",IF(AND(BE335&gt;=5,AK335&lt;&gt;""),LEN(TRIM(V335))-LEN(SUBSTITUTE(V335,CHAR(44),""))+1,0),"-"),"")</f>
        <v/>
      </c>
      <c r="BG335" s="393" t="str">
        <f t="shared" ref="BG335" si="351">IF(C335="X",IF(AN335="DA",LEN(TRIM(V335))-LEN(SUBSTITUTE(V335,CHAR(44),""))+1,"-"),"")</f>
        <v/>
      </c>
      <c r="BH335" s="563" t="str">
        <f t="shared" si="223"/>
        <v/>
      </c>
      <c r="BI335" s="111" t="str">
        <f t="shared" ref="BI335" si="352">IF(C335="X",IF(AN335="DA",IF(AND(BH335&gt;=5,AI335&lt;&gt;""),LEN(TRIM(U335))-LEN(SUBSTITUTE(U335,CHAR(44),""))+1,0),"-"),"")</f>
        <v/>
      </c>
      <c r="BJ335" s="398" t="str">
        <f t="shared" ref="BJ335" si="353">IF(C335="X",IF(AN335="DA",LEN(TRIM(U335))-LEN(SUBSTITUTE(U335,CHAR(44),""))+1,"-"),"")</f>
        <v/>
      </c>
      <c r="BK335" s="394" t="str">
        <f t="shared" ref="BK335" si="354">IF(C335="X",IF(AN335="","Afectat sau NU?",IF(AN335="DA",((AG335+AH335)-(Z335+AA335))*24,"Nu a fost afectat producator/consumator")),"")</f>
        <v/>
      </c>
      <c r="BL335" s="111" t="str">
        <f t="shared" ref="BL335" si="355">IF(C335="X",IF(AN335&lt;&gt;"DA","-",IF(AND(AN335="DA",BK335&lt;=0),LEN(TRIM(V335))-LEN(SUBSTITUTE(V335,CHAR(44),""))+1+LEN(TRIM(U335))-LEN(SUBSTITUTE(U335,CHAR(44),""))+1,0)),"")</f>
        <v/>
      </c>
      <c r="BM335" s="393" t="str">
        <f t="shared" ref="BM335" si="356">IF(C335="X",IF(AN335="DA",LEN(TRIM(V335))-LEN(SUBSTITUTE(V335,CHAR(44),""))+1+LEN(TRIM(U335))-LEN(SUBSTITUTE(U335,CHAR(44),""))+1,"-"),"")</f>
        <v/>
      </c>
      <c r="BN335" s="57"/>
      <c r="BO335" s="57"/>
      <c r="BP335" s="8"/>
      <c r="BQ335" s="8"/>
      <c r="BR335" s="8"/>
      <c r="BS335" s="8"/>
      <c r="BT335" s="8"/>
      <c r="BU335" s="8"/>
      <c r="BV335" s="8"/>
      <c r="BW335" s="8"/>
    </row>
    <row r="336" spans="1:75" ht="13.5" thickBot="1" x14ac:dyDescent="0.3">
      <c r="A336" s="138">
        <f t="shared" si="231"/>
        <v>318</v>
      </c>
      <c r="B336" s="104" t="s">
        <v>4</v>
      </c>
      <c r="C336" s="104" t="s">
        <v>93</v>
      </c>
      <c r="D336" s="105" t="s">
        <v>914</v>
      </c>
      <c r="E336" s="104">
        <v>83523</v>
      </c>
      <c r="F336" s="104" t="s">
        <v>500</v>
      </c>
      <c r="G336" s="104" t="s">
        <v>94</v>
      </c>
      <c r="H336" s="106">
        <v>501727</v>
      </c>
      <c r="I336" s="106">
        <v>532955</v>
      </c>
      <c r="J336" s="106">
        <v>501727</v>
      </c>
      <c r="K336" s="106">
        <v>532955</v>
      </c>
      <c r="L336" s="104" t="s">
        <v>93</v>
      </c>
      <c r="M336" s="104" t="s">
        <v>93</v>
      </c>
      <c r="N336" s="104" t="s">
        <v>93</v>
      </c>
      <c r="O336" s="104" t="s">
        <v>93</v>
      </c>
      <c r="P336" s="104" t="s">
        <v>93</v>
      </c>
      <c r="Q336" s="104" t="s">
        <v>93</v>
      </c>
      <c r="R336" s="104" t="s">
        <v>913</v>
      </c>
      <c r="S336" s="104" t="s">
        <v>915</v>
      </c>
      <c r="T336" s="104" t="s">
        <v>124</v>
      </c>
      <c r="U336" s="104" t="s">
        <v>115</v>
      </c>
      <c r="V336" s="104" t="s">
        <v>115</v>
      </c>
      <c r="W336" s="104" t="s">
        <v>93</v>
      </c>
      <c r="X336" s="107">
        <v>43557</v>
      </c>
      <c r="Y336" s="108">
        <v>0.33333333333333331</v>
      </c>
      <c r="Z336" s="107">
        <v>43557</v>
      </c>
      <c r="AA336" s="108">
        <v>0.53125</v>
      </c>
      <c r="AB336" s="104" t="s">
        <v>100</v>
      </c>
      <c r="AC336" s="434" t="s">
        <v>88</v>
      </c>
      <c r="AD336" s="122" t="s">
        <v>93</v>
      </c>
      <c r="AE336" s="401">
        <v>43557</v>
      </c>
      <c r="AF336" s="110">
        <v>0.33333333333333331</v>
      </c>
      <c r="AG336" s="109">
        <v>43557</v>
      </c>
      <c r="AH336" s="458">
        <v>0.53125</v>
      </c>
      <c r="AI336" s="401">
        <v>43557</v>
      </c>
      <c r="AJ336" s="110">
        <v>0.36944444444444446</v>
      </c>
      <c r="AK336" s="109">
        <v>43557</v>
      </c>
      <c r="AL336" s="473">
        <v>0.34861111111111115</v>
      </c>
      <c r="AM336" s="489" t="s">
        <v>920</v>
      </c>
      <c r="AN336" s="522" t="s">
        <v>84</v>
      </c>
      <c r="AO336" s="420"/>
      <c r="AP336" s="21"/>
      <c r="AQ336" s="394">
        <f t="shared" ref="AQ336:AQ337" si="357">IF(B336="X",IF(AN336="","Afectat sau NU?",IF(AN336="DA",IF(((AK336+AL336)-(AE336+AF336))*24&lt;-720,"Neinformat",((AK336+AL336)-(AE336+AF336))*24),"Nu a fost afectat producator/consumator")),"")</f>
        <v>0.36666666663950309</v>
      </c>
      <c r="AR336" s="115">
        <f t="shared" ref="AR336:AR337" si="358">IF(B336="X",IF(AN336="DA",IF(AQ336&lt;6,LEN(TRIM(V336))-LEN(SUBSTITUTE(V336,CHAR(44),""))+1,0),"-"),"")</f>
        <v>1</v>
      </c>
      <c r="AS336" s="427">
        <f t="shared" ref="AS336:AS337" si="359">IF(B336="X",IF(AN336="DA",LEN(TRIM(V336))-LEN(SUBSTITUTE(V336,CHAR(44),""))+1,"-"),"")</f>
        <v>1</v>
      </c>
      <c r="AT336" s="563">
        <f t="shared" ref="AT336:AT337" si="360">IF(B336="X",IF(AN336="","Afectat sau NU?",IF(AN336="DA",IF(((AI336+AJ336)-(AE336+AF336))*24&lt;-720,"Neinformat",((AI336+AJ336)-(AE336+AF336))*24),"Nu a fost afectat producator/consumator")),"")</f>
        <v>0.86666666652308777</v>
      </c>
      <c r="AU336" s="115">
        <f t="shared" ref="AU336:AU337" si="361">IF(B336="X",IF(AN336="DA",IF(AT336&lt;6,LEN(TRIM(U336))-LEN(SUBSTITUTE(U336,CHAR(44),""))+1,0),"-"),"")</f>
        <v>1</v>
      </c>
      <c r="AV336" s="232">
        <f t="shared" ref="AV336:AV337" si="362">IF(B336="X",IF(AN336="DA",LEN(TRIM(U336))-LEN(SUBSTITUTE(U336,CHAR(44),""))+1,"-"),"")</f>
        <v>1</v>
      </c>
      <c r="AW336" s="394">
        <f t="shared" ref="AW336:AW337" si="363">IF(B336="X",IF(AN336="","Afectat sau NU?",IF(AN336="DA",((AG336+AH336)-(AE336+AF336))*24,"Nu a fost afectat producator/consumator")),"")</f>
        <v>4.7499999999417923</v>
      </c>
      <c r="AX336" s="115">
        <f t="shared" ref="AX336:AX337" si="364">IF(B336="X",IF(AN336="DA",IF(AW336&gt;24,IF(AZ336="NU",0,LEN(TRIM(V336))-LEN(SUBSTITUTE(V336,CHAR(44),""))+1),0),"-"),"")</f>
        <v>0</v>
      </c>
      <c r="AY336" s="427">
        <f t="shared" ref="AY336:AY337" si="365">IF(B336="X",IF(AN336="DA",IF(AW336&gt;24,LEN(TRIM(V336))-LEN(SUBSTITUTE(V336,CHAR(44),""))+1,0),"-"),"")</f>
        <v>0</v>
      </c>
      <c r="AZ336" s="8"/>
      <c r="BA336" s="57"/>
      <c r="BB336" s="57"/>
      <c r="BC336" s="57"/>
      <c r="BD336" s="57"/>
      <c r="BE336" s="344" t="str">
        <f t="shared" si="222"/>
        <v/>
      </c>
      <c r="BF336" s="18" t="str">
        <f t="shared" ref="BF336:BF337" si="366">IF(C336="X",IF(AN336="DA",IF(AND(BE336&gt;=5,AK336&lt;&gt;""),LEN(TRIM(V336))-LEN(SUBSTITUTE(V336,CHAR(44),""))+1,0),"-"),"")</f>
        <v/>
      </c>
      <c r="BG336" s="20" t="str">
        <f t="shared" ref="BG336:BG337" si="367">IF(C336="X",IF(AN336="DA",LEN(TRIM(V336))-LEN(SUBSTITUTE(V336,CHAR(44),""))+1,"-"),"")</f>
        <v/>
      </c>
      <c r="BH336" s="548" t="str">
        <f t="shared" si="223"/>
        <v/>
      </c>
      <c r="BI336" s="18" t="str">
        <f t="shared" ref="BI336:BI337" si="368">IF(C336="X",IF(AN336="DA",IF(AND(BH336&gt;=5,AI336&lt;&gt;""),LEN(TRIM(U336))-LEN(SUBSTITUTE(U336,CHAR(44),""))+1,0),"-"),"")</f>
        <v/>
      </c>
      <c r="BJ336" s="19" t="str">
        <f t="shared" ref="BJ336:BJ337" si="369">IF(C336="X",IF(AN336="DA",LEN(TRIM(U336))-LEN(SUBSTITUTE(U336,CHAR(44),""))+1,"-"),"")</f>
        <v/>
      </c>
      <c r="BK336" s="344" t="str">
        <f t="shared" ref="BK336:BK337" si="370">IF(C336="X",IF(AN336="","Afectat sau NU?",IF(AN336="DA",((AG336+AH336)-(Z336+AA336))*24,"Nu a fost afectat producator/consumator")),"")</f>
        <v/>
      </c>
      <c r="BL336" s="18" t="str">
        <f t="shared" ref="BL336:BL337" si="371">IF(C336="X",IF(AN336&lt;&gt;"DA","-",IF(AND(AN336="DA",BK336&lt;=0),LEN(TRIM(V336))-LEN(SUBSTITUTE(V336,CHAR(44),""))+1+LEN(TRIM(U336))-LEN(SUBSTITUTE(U336,CHAR(44),""))+1,0)),"")</f>
        <v/>
      </c>
      <c r="BM336" s="20" t="str">
        <f t="shared" ref="BM336:BM337" si="372">IF(C336="X",IF(AN336="DA",LEN(TRIM(V336))-LEN(SUBSTITUTE(V336,CHAR(44),""))+1+LEN(TRIM(U336))-LEN(SUBSTITUTE(U336,CHAR(44),""))+1,"-"),"")</f>
        <v/>
      </c>
      <c r="BN336" s="57"/>
      <c r="BO336" s="57"/>
      <c r="BP336" s="8"/>
      <c r="BQ336" s="8"/>
      <c r="BR336" s="8"/>
      <c r="BS336" s="8"/>
      <c r="BT336" s="8"/>
      <c r="BU336" s="8"/>
      <c r="BV336" s="8"/>
      <c r="BW336" s="8"/>
    </row>
    <row r="337" spans="1:155" ht="141" thickBot="1" x14ac:dyDescent="0.3">
      <c r="A337" s="138">
        <f t="shared" si="231"/>
        <v>319</v>
      </c>
      <c r="B337" s="104" t="s">
        <v>4</v>
      </c>
      <c r="C337" s="104" t="s">
        <v>93</v>
      </c>
      <c r="D337" s="105" t="s">
        <v>927</v>
      </c>
      <c r="E337" s="104">
        <v>13169</v>
      </c>
      <c r="F337" s="104" t="s">
        <v>926</v>
      </c>
      <c r="G337" s="104" t="s">
        <v>578</v>
      </c>
      <c r="H337" s="106">
        <v>487375.11</v>
      </c>
      <c r="I337" s="106">
        <v>372132.45</v>
      </c>
      <c r="J337" s="106">
        <v>487375.11</v>
      </c>
      <c r="K337" s="106">
        <v>372132.45</v>
      </c>
      <c r="L337" s="104" t="s">
        <v>93</v>
      </c>
      <c r="M337" s="104" t="s">
        <v>93</v>
      </c>
      <c r="N337" s="104" t="s">
        <v>924</v>
      </c>
      <c r="O337" s="104" t="s">
        <v>925</v>
      </c>
      <c r="P337" s="104" t="s">
        <v>93</v>
      </c>
      <c r="Q337" s="104" t="s">
        <v>93</v>
      </c>
      <c r="R337" s="104" t="s">
        <v>93</v>
      </c>
      <c r="S337" s="104" t="s">
        <v>93</v>
      </c>
      <c r="T337" s="104" t="s">
        <v>85</v>
      </c>
      <c r="U337" s="104" t="s">
        <v>922</v>
      </c>
      <c r="V337" s="104" t="s">
        <v>106</v>
      </c>
      <c r="W337" s="104" t="s">
        <v>93</v>
      </c>
      <c r="X337" s="107">
        <v>43557</v>
      </c>
      <c r="Y337" s="108">
        <v>0.375</v>
      </c>
      <c r="Z337" s="107">
        <v>43557</v>
      </c>
      <c r="AA337" s="108">
        <v>0.625</v>
      </c>
      <c r="AB337" s="104" t="s">
        <v>107</v>
      </c>
      <c r="AC337" s="434" t="s">
        <v>88</v>
      </c>
      <c r="AD337" s="122" t="s">
        <v>93</v>
      </c>
      <c r="AE337" s="401">
        <v>43557</v>
      </c>
      <c r="AF337" s="110">
        <v>0.375</v>
      </c>
      <c r="AG337" s="109">
        <v>43557</v>
      </c>
      <c r="AH337" s="458">
        <v>0.54166666666666663</v>
      </c>
      <c r="AI337" s="401">
        <v>43557</v>
      </c>
      <c r="AJ337" s="110">
        <v>0.40486111111111112</v>
      </c>
      <c r="AK337" s="109">
        <v>43557</v>
      </c>
      <c r="AL337" s="473">
        <v>0.39861111111111108</v>
      </c>
      <c r="AM337" s="489" t="s">
        <v>923</v>
      </c>
      <c r="AN337" s="522" t="s">
        <v>84</v>
      </c>
      <c r="AO337" s="420"/>
      <c r="AP337" s="21"/>
      <c r="AQ337" s="344">
        <f t="shared" si="357"/>
        <v>0.56666666659293696</v>
      </c>
      <c r="AR337" s="26">
        <f t="shared" si="358"/>
        <v>1</v>
      </c>
      <c r="AS337" s="34">
        <f t="shared" si="359"/>
        <v>1</v>
      </c>
      <c r="AT337" s="548">
        <f t="shared" si="360"/>
        <v>0.71666666673263535</v>
      </c>
      <c r="AU337" s="26">
        <f t="shared" si="361"/>
        <v>41</v>
      </c>
      <c r="AV337" s="70">
        <f t="shared" si="362"/>
        <v>41</v>
      </c>
      <c r="AW337" s="344">
        <f t="shared" si="363"/>
        <v>3.9999999999417923</v>
      </c>
      <c r="AX337" s="26">
        <f t="shared" si="364"/>
        <v>0</v>
      </c>
      <c r="AY337" s="34">
        <f t="shared" si="365"/>
        <v>0</v>
      </c>
      <c r="AZ337" s="8"/>
      <c r="BA337" s="57"/>
      <c r="BB337" s="57"/>
      <c r="BC337" s="57"/>
      <c r="BD337" s="57"/>
      <c r="BE337" s="394" t="str">
        <f t="shared" si="222"/>
        <v/>
      </c>
      <c r="BF337" s="111" t="str">
        <f t="shared" si="366"/>
        <v/>
      </c>
      <c r="BG337" s="393" t="str">
        <f t="shared" si="367"/>
        <v/>
      </c>
      <c r="BH337" s="563" t="str">
        <f t="shared" si="223"/>
        <v/>
      </c>
      <c r="BI337" s="111" t="str">
        <f t="shared" si="368"/>
        <v/>
      </c>
      <c r="BJ337" s="398" t="str">
        <f t="shared" si="369"/>
        <v/>
      </c>
      <c r="BK337" s="394" t="str">
        <f t="shared" si="370"/>
        <v/>
      </c>
      <c r="BL337" s="111" t="str">
        <f t="shared" si="371"/>
        <v/>
      </c>
      <c r="BM337" s="393" t="str">
        <f t="shared" si="372"/>
        <v/>
      </c>
      <c r="BN337" s="57"/>
      <c r="BO337" s="57"/>
      <c r="BP337" s="8"/>
      <c r="BQ337" s="8"/>
      <c r="BR337" s="8"/>
      <c r="BS337" s="8"/>
      <c r="BT337" s="8"/>
      <c r="BU337" s="8"/>
      <c r="BV337" s="8"/>
      <c r="BW337" s="8"/>
    </row>
    <row r="338" spans="1:155" ht="26.25" thickBot="1" x14ac:dyDescent="0.3">
      <c r="A338" s="138">
        <f t="shared" si="231"/>
        <v>320</v>
      </c>
      <c r="B338" s="104" t="s">
        <v>4</v>
      </c>
      <c r="C338" s="104" t="s">
        <v>93</v>
      </c>
      <c r="D338" s="105" t="s">
        <v>940</v>
      </c>
      <c r="E338" s="104" t="s">
        <v>937</v>
      </c>
      <c r="F338" s="104" t="s">
        <v>898</v>
      </c>
      <c r="G338" s="104" t="s">
        <v>151</v>
      </c>
      <c r="H338" s="106">
        <v>578964.69999999995</v>
      </c>
      <c r="I338" s="106">
        <v>376015.84</v>
      </c>
      <c r="J338" s="106">
        <v>578964.69999999995</v>
      </c>
      <c r="K338" s="106">
        <v>376015.84</v>
      </c>
      <c r="L338" s="104" t="s">
        <v>93</v>
      </c>
      <c r="M338" s="104" t="s">
        <v>93</v>
      </c>
      <c r="N338" s="104" t="s">
        <v>897</v>
      </c>
      <c r="O338" s="104" t="s">
        <v>899</v>
      </c>
      <c r="P338" s="104" t="s">
        <v>93</v>
      </c>
      <c r="Q338" s="104" t="s">
        <v>93</v>
      </c>
      <c r="R338" s="104" t="s">
        <v>93</v>
      </c>
      <c r="S338" s="104" t="s">
        <v>93</v>
      </c>
      <c r="T338" s="104" t="s">
        <v>174</v>
      </c>
      <c r="U338" s="104" t="s">
        <v>939</v>
      </c>
      <c r="V338" s="104" t="s">
        <v>240</v>
      </c>
      <c r="W338" s="104" t="s">
        <v>93</v>
      </c>
      <c r="X338" s="107">
        <v>43564</v>
      </c>
      <c r="Y338" s="108">
        <v>0.33333333333333331</v>
      </c>
      <c r="Z338" s="107">
        <v>43564</v>
      </c>
      <c r="AA338" s="108">
        <v>0.79166666666666663</v>
      </c>
      <c r="AB338" s="104" t="s">
        <v>153</v>
      </c>
      <c r="AC338" s="434" t="s">
        <v>88</v>
      </c>
      <c r="AD338" s="122" t="s">
        <v>93</v>
      </c>
      <c r="AE338" s="401">
        <v>43564</v>
      </c>
      <c r="AF338" s="110">
        <v>0.43888888888888888</v>
      </c>
      <c r="AG338" s="109">
        <v>43564</v>
      </c>
      <c r="AH338" s="458">
        <v>0.67361111111111116</v>
      </c>
      <c r="AI338" s="401">
        <v>43564</v>
      </c>
      <c r="AJ338" s="110">
        <v>0.45277777777777778</v>
      </c>
      <c r="AK338" s="109">
        <v>43564</v>
      </c>
      <c r="AL338" s="473">
        <v>0.44444444444444442</v>
      </c>
      <c r="AM338" s="489" t="s">
        <v>938</v>
      </c>
      <c r="AN338" s="522" t="s">
        <v>84</v>
      </c>
      <c r="AO338" s="420"/>
      <c r="AP338" s="21"/>
      <c r="AQ338" s="394">
        <f t="shared" ref="AQ338" si="373">IF(B338="X",IF(AN338="","Afectat sau NU?",IF(AN338="DA",IF(((AK338+AL338)-(AE338+AF338))*24&lt;-720,"Neinformat",((AK338+AL338)-(AE338+AF338))*24),"Nu a fost afectat producator/consumator")),"")</f>
        <v>0.13333333341870457</v>
      </c>
      <c r="AR338" s="115">
        <f t="shared" ref="AR338" si="374">IF(B338="X",IF(AN338="DA",IF(AQ338&lt;6,LEN(TRIM(V338))-LEN(SUBSTITUTE(V338,CHAR(44),""))+1,0),"-"),"")</f>
        <v>1</v>
      </c>
      <c r="AS338" s="427">
        <f t="shared" ref="AS338" si="375">IF(B338="X",IF(AN338="DA",LEN(TRIM(V338))-LEN(SUBSTITUTE(V338,CHAR(44),""))+1,"-"),"")</f>
        <v>1</v>
      </c>
      <c r="AT338" s="563">
        <f t="shared" ref="AT338" si="376">IF(B338="X",IF(AN338="","Afectat sau NU?",IF(AN338="DA",IF(((AI338+AJ338)-(AE338+AF338))*24&lt;-720,"Neinformat",((AI338+AJ338)-(AE338+AF338))*24),"Nu a fost afectat producator/consumator")),"")</f>
        <v>0.33333333337213844</v>
      </c>
      <c r="AU338" s="115">
        <f t="shared" ref="AU338" si="377">IF(B338="X",IF(AN338="DA",IF(AT338&lt;6,LEN(TRIM(U338))-LEN(SUBSTITUTE(U338,CHAR(44),""))+1,0),"-"),"")</f>
        <v>8</v>
      </c>
      <c r="AV338" s="232">
        <f t="shared" ref="AV338" si="378">IF(B338="X",IF(AN338="DA",LEN(TRIM(U338))-LEN(SUBSTITUTE(U338,CHAR(44),""))+1,"-"),"")</f>
        <v>8</v>
      </c>
      <c r="AW338" s="394">
        <f t="shared" ref="AW338" si="379">IF(B338="X",IF(AN338="","Afectat sau NU?",IF(AN338="DA",((AG338+AH338)-(AE338+AF338))*24,"Nu a fost afectat producator/consumator")),"")</f>
        <v>5.6333333333604969</v>
      </c>
      <c r="AX338" s="115">
        <f t="shared" ref="AX338" si="380">IF(B338="X",IF(AN338="DA",IF(AW338&gt;24,IF(AZ338="NU",0,LEN(TRIM(V338))-LEN(SUBSTITUTE(V338,CHAR(44),""))+1),0),"-"),"")</f>
        <v>0</v>
      </c>
      <c r="AY338" s="427">
        <f t="shared" ref="AY338" si="381">IF(B338="X",IF(AN338="DA",IF(AW338&gt;24,LEN(TRIM(V338))-LEN(SUBSTITUTE(V338,CHAR(44),""))+1,0),"-"),"")</f>
        <v>0</v>
      </c>
      <c r="AZ338" s="8"/>
      <c r="BA338" s="57"/>
      <c r="BB338" s="57"/>
      <c r="BC338" s="57"/>
      <c r="BD338" s="57"/>
      <c r="BE338" s="394" t="str">
        <f t="shared" si="222"/>
        <v/>
      </c>
      <c r="BF338" s="111" t="str">
        <f t="shared" ref="BF338:BF339" si="382">IF(C338="X",IF(AN338="DA",IF(AND(BE338&gt;=5,AK338&lt;&gt;""),LEN(TRIM(V338))-LEN(SUBSTITUTE(V338,CHAR(44),""))+1,0),"-"),"")</f>
        <v/>
      </c>
      <c r="BG338" s="393" t="str">
        <f t="shared" ref="BG338:BG339" si="383">IF(C338="X",IF(AN338="DA",LEN(TRIM(V338))-LEN(SUBSTITUTE(V338,CHAR(44),""))+1,"-"),"")</f>
        <v/>
      </c>
      <c r="BH338" s="563" t="str">
        <f t="shared" si="223"/>
        <v/>
      </c>
      <c r="BI338" s="111" t="str">
        <f t="shared" ref="BI338:BI339" si="384">IF(C338="X",IF(AN338="DA",IF(AND(BH338&gt;=5,AI338&lt;&gt;""),LEN(TRIM(U338))-LEN(SUBSTITUTE(U338,CHAR(44),""))+1,0),"-"),"")</f>
        <v/>
      </c>
      <c r="BJ338" s="398" t="str">
        <f t="shared" ref="BJ338:BJ339" si="385">IF(C338="X",IF(AN338="DA",LEN(TRIM(U338))-LEN(SUBSTITUTE(U338,CHAR(44),""))+1,"-"),"")</f>
        <v/>
      </c>
      <c r="BK338" s="394" t="str">
        <f t="shared" ref="BK338:BK339" si="386">IF(C338="X",IF(AN338="","Afectat sau NU?",IF(AN338="DA",((AG338+AH338)-(Z338+AA338))*24,"Nu a fost afectat producator/consumator")),"")</f>
        <v/>
      </c>
      <c r="BL338" s="111" t="str">
        <f t="shared" ref="BL338:BL339" si="387">IF(C338="X",IF(AN338&lt;&gt;"DA","-",IF(AND(AN338="DA",BK338&lt;=0),LEN(TRIM(V338))-LEN(SUBSTITUTE(V338,CHAR(44),""))+1+LEN(TRIM(U338))-LEN(SUBSTITUTE(U338,CHAR(44),""))+1,0)),"")</f>
        <v/>
      </c>
      <c r="BM338" s="393" t="str">
        <f t="shared" ref="BM338:BM339" si="388">IF(C338="X",IF(AN338="DA",LEN(TRIM(V338))-LEN(SUBSTITUTE(V338,CHAR(44),""))+1+LEN(TRIM(U338))-LEN(SUBSTITUTE(U338,CHAR(44),""))+1,"-"),"")</f>
        <v/>
      </c>
      <c r="BN338" s="57"/>
      <c r="BO338" s="57"/>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row>
    <row r="339" spans="1:155" s="363" customFormat="1" ht="153.75" thickBot="1" x14ac:dyDescent="0.3">
      <c r="A339" s="133">
        <f t="shared" si="231"/>
        <v>321</v>
      </c>
      <c r="B339" s="46" t="s">
        <v>4</v>
      </c>
      <c r="C339" s="46" t="s">
        <v>93</v>
      </c>
      <c r="D339" s="45" t="s">
        <v>992</v>
      </c>
      <c r="E339" s="46">
        <v>179230</v>
      </c>
      <c r="F339" s="46" t="s">
        <v>993</v>
      </c>
      <c r="G339" s="46" t="s">
        <v>710</v>
      </c>
      <c r="H339" s="71">
        <v>319774</v>
      </c>
      <c r="I339" s="71">
        <v>578546</v>
      </c>
      <c r="J339" s="71">
        <v>319774</v>
      </c>
      <c r="K339" s="71">
        <v>578546</v>
      </c>
      <c r="L339" s="46" t="s">
        <v>93</v>
      </c>
      <c r="M339" s="46" t="s">
        <v>93</v>
      </c>
      <c r="N339" s="46" t="s">
        <v>994</v>
      </c>
      <c r="O339" s="46" t="s">
        <v>993</v>
      </c>
      <c r="P339" s="46" t="s">
        <v>93</v>
      </c>
      <c r="Q339" s="46" t="s">
        <v>93</v>
      </c>
      <c r="R339" s="46" t="s">
        <v>93</v>
      </c>
      <c r="S339" s="46" t="s">
        <v>93</v>
      </c>
      <c r="T339" s="36" t="s">
        <v>85</v>
      </c>
      <c r="U339" s="46" t="s">
        <v>998</v>
      </c>
      <c r="V339" s="46" t="s">
        <v>106</v>
      </c>
      <c r="W339" s="46" t="s">
        <v>93</v>
      </c>
      <c r="X339" s="72">
        <v>43592</v>
      </c>
      <c r="Y339" s="73">
        <v>0.33333333333333331</v>
      </c>
      <c r="Z339" s="72">
        <v>43592</v>
      </c>
      <c r="AA339" s="73">
        <v>0.66666666666666663</v>
      </c>
      <c r="AB339" s="46" t="s">
        <v>153</v>
      </c>
      <c r="AC339" s="130" t="s">
        <v>88</v>
      </c>
      <c r="AD339" s="124" t="s">
        <v>93</v>
      </c>
      <c r="AE339" s="360">
        <v>43592</v>
      </c>
      <c r="AF339" s="77">
        <v>0.34166666666666662</v>
      </c>
      <c r="AG339" s="76">
        <v>43592</v>
      </c>
      <c r="AH339" s="460">
        <v>0.63888888888888895</v>
      </c>
      <c r="AI339" s="360">
        <v>43592</v>
      </c>
      <c r="AJ339" s="77">
        <v>0.39861111111111108</v>
      </c>
      <c r="AK339" s="76">
        <v>43592</v>
      </c>
      <c r="AL339" s="475">
        <v>0.35069444444444442</v>
      </c>
      <c r="AM339" s="491" t="s">
        <v>997</v>
      </c>
      <c r="AN339" s="524" t="s">
        <v>84</v>
      </c>
      <c r="AO339" s="519"/>
      <c r="AP339" s="21"/>
      <c r="AQ339" s="346">
        <f t="shared" ref="AQ339:AQ340" si="389">IF(B339="X",IF(AN339="","Afectat sau NU?",IF(AN339="DA",IF(((AK339+AL339)-(AE339+AF339))*24&lt;-720,"Neinformat",((AK339+AL339)-(AE339+AF339))*24),"Nu a fost afectat producator/consumator")),"")</f>
        <v>0.21666666667442769</v>
      </c>
      <c r="AR339" s="170">
        <f t="shared" ref="AR339:AR340" si="390">IF(B339="X",IF(AN339="DA",IF(AQ339&lt;6,LEN(TRIM(V339))-LEN(SUBSTITUTE(V339,CHAR(44),""))+1,0),"-"),"")</f>
        <v>1</v>
      </c>
      <c r="AS339" s="430">
        <f t="shared" ref="AS339:AS340" si="391">IF(B339="X",IF(AN339="DA",LEN(TRIM(V339))-LEN(SUBSTITUTE(V339,CHAR(44),""))+1,"-"),"")</f>
        <v>1</v>
      </c>
      <c r="AT339" s="565">
        <f t="shared" ref="AT339:AT340" si="392">IF(B339="X",IF(AN339="","Afectat sau NU?",IF(AN339="DA",IF(((AI339+AJ339)-(AE339+AF339))*24&lt;-720,"Neinformat",((AI339+AJ339)-(AE339+AF339))*24),"Nu a fost afectat producator/consumator")),"")</f>
        <v>1.3666666665812954</v>
      </c>
      <c r="AU339" s="170">
        <f t="shared" ref="AU339:AU340" si="393">IF(B339="X",IF(AN339="DA",IF(AT339&lt;6,LEN(TRIM(U339))-LEN(SUBSTITUTE(U339,CHAR(44),""))+1,0),"-"),"")</f>
        <v>43</v>
      </c>
      <c r="AV339" s="237">
        <f t="shared" ref="AV339:AV340" si="394">IF(B339="X",IF(AN339="DA",LEN(TRIM(U339))-LEN(SUBSTITUTE(U339,CHAR(44),""))+1,"-"),"")</f>
        <v>43</v>
      </c>
      <c r="AW339" s="346">
        <f t="shared" ref="AW339:AW340" si="395">IF(B339="X",IF(AN339="","Afectat sau NU?",IF(AN339="DA",((AG339+AH339)-(AE339+AF339))*24,"Nu a fost afectat producator/consumator")),"")</f>
        <v>7.1333333333604969</v>
      </c>
      <c r="AX339" s="170">
        <f t="shared" ref="AX339:AX340" si="396">IF(B339="X",IF(AN339="DA",IF(AW339&gt;24,IF(AZ339="NU",0,LEN(TRIM(V339))-LEN(SUBSTITUTE(V339,CHAR(44),""))+1),0),"-"),"")</f>
        <v>0</v>
      </c>
      <c r="AY339" s="430">
        <f t="shared" ref="AY339:AY340" si="397">IF(B339="X",IF(AN339="DA",IF(AW339&gt;24,LEN(TRIM(V339))-LEN(SUBSTITUTE(V339,CHAR(44),""))+1,0),"-"),"")</f>
        <v>0</v>
      </c>
      <c r="AZ339" s="8"/>
      <c r="BA339" s="57"/>
      <c r="BB339" s="57"/>
      <c r="BC339" s="57"/>
      <c r="BD339" s="57"/>
      <c r="BE339" s="346" t="str">
        <f t="shared" ref="BE339:BE345" si="398">IF(C339="X",IF(AN339="","Afectat sau NU?",IF(AN339="DA",IF(AK339="","Neinformat",NETWORKDAYS(AK339+AL339,AE339+AF339,$BR$2:$BR$14)-2),"Nu a fost afectat producator/consumator")),"")</f>
        <v/>
      </c>
      <c r="BF339" s="47" t="str">
        <f t="shared" si="382"/>
        <v/>
      </c>
      <c r="BG339" s="315" t="str">
        <f t="shared" si="383"/>
        <v/>
      </c>
      <c r="BH339" s="565" t="str">
        <f t="shared" ref="BH339:BH345" si="399">IF(C339="X",IF(AN339="","Afectat sau NU?",IF(AN339="DA",IF(AI339="","Neinformat",NETWORKDAYS(AI339+AJ339,AE339+AF339,$BR$2:$BR$14)-2),"Nu a fost afectat producator/consumator")),"")</f>
        <v/>
      </c>
      <c r="BI339" s="47" t="str">
        <f t="shared" si="384"/>
        <v/>
      </c>
      <c r="BJ339" s="570" t="str">
        <f t="shared" si="385"/>
        <v/>
      </c>
      <c r="BK339" s="345" t="str">
        <f t="shared" si="386"/>
        <v/>
      </c>
      <c r="BL339" s="47" t="str">
        <f t="shared" si="387"/>
        <v/>
      </c>
      <c r="BM339" s="315" t="str">
        <f t="shared" si="388"/>
        <v/>
      </c>
      <c r="BN339" s="57"/>
      <c r="BO339" s="57"/>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row>
    <row r="340" spans="1:155" s="364" customFormat="1" ht="153.75" thickBot="1" x14ac:dyDescent="0.3">
      <c r="A340" s="136">
        <f t="shared" si="231"/>
        <v>322</v>
      </c>
      <c r="B340" s="116" t="s">
        <v>4</v>
      </c>
      <c r="C340" s="116" t="s">
        <v>93</v>
      </c>
      <c r="D340" s="117" t="s">
        <v>992</v>
      </c>
      <c r="E340" s="116">
        <v>179230</v>
      </c>
      <c r="F340" s="116" t="s">
        <v>993</v>
      </c>
      <c r="G340" s="116" t="s">
        <v>710</v>
      </c>
      <c r="H340" s="118">
        <v>319774</v>
      </c>
      <c r="I340" s="118">
        <v>578546</v>
      </c>
      <c r="J340" s="118">
        <v>319774</v>
      </c>
      <c r="K340" s="118">
        <v>578546</v>
      </c>
      <c r="L340" s="116" t="s">
        <v>93</v>
      </c>
      <c r="M340" s="116" t="s">
        <v>93</v>
      </c>
      <c r="N340" s="116" t="s">
        <v>995</v>
      </c>
      <c r="O340" s="116" t="s">
        <v>996</v>
      </c>
      <c r="P340" s="116" t="s">
        <v>93</v>
      </c>
      <c r="Q340" s="116" t="s">
        <v>93</v>
      </c>
      <c r="R340" s="116" t="s">
        <v>93</v>
      </c>
      <c r="S340" s="116" t="s">
        <v>93</v>
      </c>
      <c r="T340" s="625" t="s">
        <v>85</v>
      </c>
      <c r="U340" s="116" t="s">
        <v>998</v>
      </c>
      <c r="V340" s="116" t="s">
        <v>106</v>
      </c>
      <c r="W340" s="116" t="s">
        <v>93</v>
      </c>
      <c r="X340" s="119">
        <v>43592</v>
      </c>
      <c r="Y340" s="120">
        <v>0.33333333333333331</v>
      </c>
      <c r="Z340" s="119">
        <v>43592</v>
      </c>
      <c r="AA340" s="120">
        <v>0.66666666666666663</v>
      </c>
      <c r="AB340" s="116" t="s">
        <v>153</v>
      </c>
      <c r="AC340" s="443" t="s">
        <v>88</v>
      </c>
      <c r="AD340" s="126" t="s">
        <v>93</v>
      </c>
      <c r="AE340" s="362">
        <v>43592</v>
      </c>
      <c r="AF340" s="84">
        <v>0.34166666666666662</v>
      </c>
      <c r="AG340" s="83">
        <v>43592</v>
      </c>
      <c r="AH340" s="463">
        <v>0.63888888888888895</v>
      </c>
      <c r="AI340" s="362">
        <v>43592</v>
      </c>
      <c r="AJ340" s="84">
        <v>0.39861111111111108</v>
      </c>
      <c r="AK340" s="83">
        <v>43592</v>
      </c>
      <c r="AL340" s="479">
        <v>0.35069444444444442</v>
      </c>
      <c r="AM340" s="494" t="s">
        <v>997</v>
      </c>
      <c r="AN340" s="527" t="s">
        <v>84</v>
      </c>
      <c r="AO340" s="422"/>
      <c r="AP340" s="21"/>
      <c r="AQ340" s="394">
        <f t="shared" si="389"/>
        <v>0.21666666667442769</v>
      </c>
      <c r="AR340" s="115">
        <f t="shared" si="390"/>
        <v>1</v>
      </c>
      <c r="AS340" s="427">
        <f t="shared" si="391"/>
        <v>1</v>
      </c>
      <c r="AT340" s="563">
        <f t="shared" si="392"/>
        <v>1.3666666665812954</v>
      </c>
      <c r="AU340" s="115">
        <f t="shared" si="393"/>
        <v>43</v>
      </c>
      <c r="AV340" s="232">
        <f t="shared" si="394"/>
        <v>43</v>
      </c>
      <c r="AW340" s="394">
        <f t="shared" si="395"/>
        <v>7.1333333333604969</v>
      </c>
      <c r="AX340" s="115">
        <f t="shared" si="396"/>
        <v>0</v>
      </c>
      <c r="AY340" s="427">
        <f t="shared" si="397"/>
        <v>0</v>
      </c>
      <c r="AZ340" s="8"/>
      <c r="BA340" s="57"/>
      <c r="BB340" s="57"/>
      <c r="BC340" s="57"/>
      <c r="BD340" s="57"/>
      <c r="BE340" s="346" t="str">
        <f t="shared" si="398"/>
        <v/>
      </c>
      <c r="BF340" s="47" t="str">
        <f t="shared" ref="BF340:BF341" si="400">IF(C340="X",IF(AN340="DA",IF(AND(BE340&gt;=5,AK340&lt;&gt;""),LEN(TRIM(V340))-LEN(SUBSTITUTE(V340,CHAR(44),""))+1,0),"-"),"")</f>
        <v/>
      </c>
      <c r="BG340" s="315" t="str">
        <f t="shared" ref="BG340:BG341" si="401">IF(C340="X",IF(AN340="DA",LEN(TRIM(V340))-LEN(SUBSTITUTE(V340,CHAR(44),""))+1,"-"),"")</f>
        <v/>
      </c>
      <c r="BH340" s="565" t="str">
        <f t="shared" si="399"/>
        <v/>
      </c>
      <c r="BI340" s="47" t="str">
        <f t="shared" ref="BI340:BI341" si="402">IF(C340="X",IF(AN340="DA",IF(AND(BH340&gt;=5,AI340&lt;&gt;""),LEN(TRIM(U340))-LEN(SUBSTITUTE(U340,CHAR(44),""))+1,0),"-"),"")</f>
        <v/>
      </c>
      <c r="BJ340" s="570" t="str">
        <f t="shared" ref="BJ340:BJ341" si="403">IF(C340="X",IF(AN340="DA",LEN(TRIM(U340))-LEN(SUBSTITUTE(U340,CHAR(44),""))+1,"-"),"")</f>
        <v/>
      </c>
      <c r="BK340" s="345" t="str">
        <f t="shared" ref="BK340:BK341" si="404">IF(C340="X",IF(AN340="","Afectat sau NU?",IF(AN340="DA",((AG340+AH340)-(Z340+AA340))*24,"Nu a fost afectat producator/consumator")),"")</f>
        <v/>
      </c>
      <c r="BL340" s="47" t="str">
        <f t="shared" ref="BL340:BL341" si="405">IF(C340="X",IF(AN340&lt;&gt;"DA","-",IF(AND(AN340="DA",BK340&lt;=0),LEN(TRIM(V340))-LEN(SUBSTITUTE(V340,CHAR(44),""))+1+LEN(TRIM(U340))-LEN(SUBSTITUTE(U340,CHAR(44),""))+1,0)),"")</f>
        <v/>
      </c>
      <c r="BM340" s="315" t="str">
        <f t="shared" ref="BM340:BM341" si="406">IF(C340="X",IF(AN340="DA",LEN(TRIM(V340))-LEN(SUBSTITUTE(V340,CHAR(44),""))+1+LEN(TRIM(U340))-LEN(SUBSTITUTE(U340,CHAR(44),""))+1,"-"),"")</f>
        <v/>
      </c>
      <c r="BN340" s="57"/>
      <c r="BO340" s="57"/>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row>
    <row r="341" spans="1:155" s="8" customFormat="1" ht="141" thickBot="1" x14ac:dyDescent="0.3">
      <c r="A341" s="138">
        <f t="shared" si="231"/>
        <v>323</v>
      </c>
      <c r="B341" s="104" t="s">
        <v>4</v>
      </c>
      <c r="C341" s="104" t="s">
        <v>93</v>
      </c>
      <c r="D341" s="105" t="s">
        <v>999</v>
      </c>
      <c r="E341" s="104">
        <v>7384</v>
      </c>
      <c r="F341" s="104" t="s">
        <v>387</v>
      </c>
      <c r="G341" s="104" t="s">
        <v>384</v>
      </c>
      <c r="H341" s="106">
        <v>397686.35181697999</v>
      </c>
      <c r="I341" s="106">
        <v>511911.49264114001</v>
      </c>
      <c r="J341" s="106">
        <v>397686.35181697999</v>
      </c>
      <c r="K341" s="106">
        <v>511911.49264114001</v>
      </c>
      <c r="L341" s="104" t="s">
        <v>93</v>
      </c>
      <c r="M341" s="104" t="s">
        <v>93</v>
      </c>
      <c r="N341" s="104" t="s">
        <v>388</v>
      </c>
      <c r="O341" s="104" t="s">
        <v>387</v>
      </c>
      <c r="P341" s="104" t="s">
        <v>93</v>
      </c>
      <c r="Q341" s="104" t="s">
        <v>93</v>
      </c>
      <c r="R341" s="104" t="s">
        <v>93</v>
      </c>
      <c r="S341" s="104" t="s">
        <v>93</v>
      </c>
      <c r="T341" s="104" t="s">
        <v>85</v>
      </c>
      <c r="U341" s="104" t="s">
        <v>991</v>
      </c>
      <c r="V341" s="104" t="s">
        <v>86</v>
      </c>
      <c r="W341" s="104" t="s">
        <v>93</v>
      </c>
      <c r="X341" s="107">
        <v>43592</v>
      </c>
      <c r="Y341" s="108">
        <v>0.375</v>
      </c>
      <c r="Z341" s="107">
        <v>43593</v>
      </c>
      <c r="AA341" s="108">
        <v>0.75</v>
      </c>
      <c r="AB341" s="104" t="s">
        <v>5</v>
      </c>
      <c r="AC341" s="434" t="s">
        <v>88</v>
      </c>
      <c r="AD341" s="122" t="s">
        <v>93</v>
      </c>
      <c r="AE341" s="401">
        <v>43592</v>
      </c>
      <c r="AF341" s="110">
        <v>0.375</v>
      </c>
      <c r="AG341" s="109">
        <v>43593</v>
      </c>
      <c r="AH341" s="458">
        <v>0.75</v>
      </c>
      <c r="AI341" s="401">
        <v>43592</v>
      </c>
      <c r="AJ341" s="110">
        <v>0.39999999999999997</v>
      </c>
      <c r="AK341" s="109">
        <v>43592</v>
      </c>
      <c r="AL341" s="473">
        <v>0.38125000000000003</v>
      </c>
      <c r="AM341" s="489" t="s">
        <v>1000</v>
      </c>
      <c r="AN341" s="522" t="s">
        <v>84</v>
      </c>
      <c r="AO341" s="420"/>
      <c r="AP341" s="21"/>
      <c r="AQ341" s="394">
        <f t="shared" ref="AQ341" si="407">IF(B341="X",IF(AN341="","Afectat sau NU?",IF(AN341="DA",IF(((AK341+AL341)-(AE341+AF341))*24&lt;-720,"Neinformat",((AK341+AL341)-(AE341+AF341))*24),"Nu a fost afectat producator/consumator")),"")</f>
        <v>0.1499999999650754</v>
      </c>
      <c r="AR341" s="115">
        <f t="shared" ref="AR341" si="408">IF(B341="X",IF(AN341="DA",IF(AQ341&lt;6,LEN(TRIM(V341))-LEN(SUBSTITUTE(V341,CHAR(44),""))+1,0),"-"),"")</f>
        <v>1</v>
      </c>
      <c r="AS341" s="427">
        <f t="shared" ref="AS341" si="409">IF(B341="X",IF(AN341="DA",LEN(TRIM(V341))-LEN(SUBSTITUTE(V341,CHAR(44),""))+1,"-"),"")</f>
        <v>1</v>
      </c>
      <c r="AT341" s="563">
        <f t="shared" ref="AT341" si="410">IF(B341="X",IF(AN341="","Afectat sau NU?",IF(AN341="DA",IF(((AI341+AJ341)-(AE341+AF341))*24&lt;-720,"Neinformat",((AI341+AJ341)-(AE341+AF341))*24),"Nu a fost afectat producator/consumator")),"")</f>
        <v>0.6000000000349246</v>
      </c>
      <c r="AU341" s="115">
        <f t="shared" ref="AU341" si="411">IF(B341="X",IF(AN341="DA",IF(AT341&lt;6,LEN(TRIM(U341))-LEN(SUBSTITUTE(U341,CHAR(44),""))+1,0),"-"),"")</f>
        <v>41</v>
      </c>
      <c r="AV341" s="232">
        <f t="shared" ref="AV341" si="412">IF(B341="X",IF(AN341="DA",LEN(TRIM(U341))-LEN(SUBSTITUTE(U341,CHAR(44),""))+1,"-"),"")</f>
        <v>41</v>
      </c>
      <c r="AW341" s="394">
        <f t="shared" ref="AW341" si="413">IF(B341="X",IF(AN341="","Afectat sau NU?",IF(AN341="DA",((AG341+AH341)-(AE341+AF341))*24,"Nu a fost afectat producator/consumator")),"")</f>
        <v>33</v>
      </c>
      <c r="AX341" s="115">
        <f t="shared" ref="AX341" si="414">IF(B341="X",IF(AN341="DA",IF(AW341&gt;24,IF(AZ341="NU",0,LEN(TRIM(V341))-LEN(SUBSTITUTE(V341,CHAR(44),""))+1),0),"-"),"")</f>
        <v>1</v>
      </c>
      <c r="AY341" s="427">
        <f t="shared" ref="AY341" si="415">IF(B341="X",IF(AN341="DA",IF(AW341&gt;24,LEN(TRIM(V341))-LEN(SUBSTITUTE(V341,CHAR(44),""))+1,0),"-"),"")</f>
        <v>1</v>
      </c>
      <c r="AZ341" s="228" t="s">
        <v>84</v>
      </c>
      <c r="BA341" s="57"/>
      <c r="BB341" s="57"/>
      <c r="BC341" s="57"/>
      <c r="BD341" s="57"/>
      <c r="BE341" s="394" t="str">
        <f t="shared" si="398"/>
        <v/>
      </c>
      <c r="BF341" s="111" t="str">
        <f t="shared" si="400"/>
        <v/>
      </c>
      <c r="BG341" s="393" t="str">
        <f t="shared" si="401"/>
        <v/>
      </c>
      <c r="BH341" s="563" t="str">
        <f t="shared" si="399"/>
        <v/>
      </c>
      <c r="BI341" s="111" t="str">
        <f t="shared" si="402"/>
        <v/>
      </c>
      <c r="BJ341" s="398" t="str">
        <f t="shared" si="403"/>
        <v/>
      </c>
      <c r="BK341" s="394" t="str">
        <f t="shared" si="404"/>
        <v/>
      </c>
      <c r="BL341" s="111" t="str">
        <f t="shared" si="405"/>
        <v/>
      </c>
      <c r="BM341" s="393" t="str">
        <f t="shared" si="406"/>
        <v/>
      </c>
      <c r="BN341" s="57"/>
      <c r="BO341" s="57"/>
    </row>
    <row r="342" spans="1:155" s="8" customFormat="1" ht="26.25" thickBot="1" x14ac:dyDescent="0.3">
      <c r="A342" s="138">
        <f t="shared" si="231"/>
        <v>324</v>
      </c>
      <c r="B342" s="104" t="s">
        <v>4</v>
      </c>
      <c r="C342" s="104" t="s">
        <v>93</v>
      </c>
      <c r="D342" s="105" t="s">
        <v>1021</v>
      </c>
      <c r="E342" s="104">
        <v>163137</v>
      </c>
      <c r="F342" s="104" t="s">
        <v>1023</v>
      </c>
      <c r="G342" s="104" t="s">
        <v>1018</v>
      </c>
      <c r="H342" s="106">
        <v>715357.57436700002</v>
      </c>
      <c r="I342" s="106">
        <v>550449.48930599994</v>
      </c>
      <c r="J342" s="106">
        <v>715357.57436700002</v>
      </c>
      <c r="K342" s="106">
        <v>550449.48930599994</v>
      </c>
      <c r="L342" s="104" t="s">
        <v>93</v>
      </c>
      <c r="M342" s="104" t="s">
        <v>93</v>
      </c>
      <c r="N342" s="104" t="s">
        <v>1019</v>
      </c>
      <c r="O342" s="104" t="s">
        <v>1025</v>
      </c>
      <c r="P342" s="104" t="s">
        <v>93</v>
      </c>
      <c r="Q342" s="104" t="s">
        <v>93</v>
      </c>
      <c r="R342" s="104" t="s">
        <v>93</v>
      </c>
      <c r="S342" s="104" t="s">
        <v>93</v>
      </c>
      <c r="T342" s="104" t="s">
        <v>174</v>
      </c>
      <c r="U342" s="104" t="s">
        <v>1030</v>
      </c>
      <c r="V342" s="104" t="s">
        <v>1027</v>
      </c>
      <c r="W342" s="104" t="s">
        <v>93</v>
      </c>
      <c r="X342" s="107">
        <v>43598</v>
      </c>
      <c r="Y342" s="108">
        <v>0.41666666666666669</v>
      </c>
      <c r="Z342" s="107">
        <v>43598</v>
      </c>
      <c r="AA342" s="108">
        <v>0.54166666666666663</v>
      </c>
      <c r="AB342" s="104" t="s">
        <v>183</v>
      </c>
      <c r="AC342" s="434" t="s">
        <v>88</v>
      </c>
      <c r="AD342" s="122" t="s">
        <v>93</v>
      </c>
      <c r="AE342" s="401">
        <v>43598</v>
      </c>
      <c r="AF342" s="110">
        <v>0.42499999999999999</v>
      </c>
      <c r="AG342" s="109">
        <v>43598</v>
      </c>
      <c r="AH342" s="458">
        <v>0.46875</v>
      </c>
      <c r="AI342" s="401">
        <v>43598</v>
      </c>
      <c r="AJ342" s="110">
        <v>0.46458333333333335</v>
      </c>
      <c r="AK342" s="109">
        <v>43598</v>
      </c>
      <c r="AL342" s="473">
        <v>0.43958333333333338</v>
      </c>
      <c r="AM342" s="489" t="s">
        <v>1029</v>
      </c>
      <c r="AN342" s="522" t="s">
        <v>84</v>
      </c>
      <c r="AO342" s="420"/>
      <c r="AP342" s="21"/>
      <c r="AQ342" s="346">
        <f t="shared" ref="AQ342:AQ343" si="416">IF(B342="X",IF(AN342="","Afectat sau NU?",IF(AN342="DA",IF(((AK342+AL342)-(AE342+AF342))*24&lt;-720,"Neinformat",((AK342+AL342)-(AE342+AF342))*24),"Nu a fost afectat producator/consumator")),"")</f>
        <v>0.34999999991850927</v>
      </c>
      <c r="AR342" s="170">
        <f t="shared" ref="AR342:AR343" si="417">IF(B342="X",IF(AN342="DA",IF(AQ342&lt;6,LEN(TRIM(V342))-LEN(SUBSTITUTE(V342,CHAR(44),""))+1,0),"-"),"")</f>
        <v>1</v>
      </c>
      <c r="AS342" s="430">
        <f t="shared" ref="AS342:AS343" si="418">IF(B342="X",IF(AN342="DA",LEN(TRIM(V342))-LEN(SUBSTITUTE(V342,CHAR(44),""))+1,"-"),"")</f>
        <v>1</v>
      </c>
      <c r="AT342" s="565">
        <f t="shared" ref="AT342:AT343" si="419">IF(B342="X",IF(AN342="","Afectat sau NU?",IF(AN342="DA",IF(((AI342+AJ342)-(AE342+AF342))*24&lt;-720,"Neinformat",((AI342+AJ342)-(AE342+AF342))*24),"Nu a fost afectat producator/consumator")),"")</f>
        <v>0.94999999995343387</v>
      </c>
      <c r="AU342" s="170">
        <f t="shared" ref="AU342:AU343" si="420">IF(B342="X",IF(AN342="DA",IF(AT342&lt;6,LEN(TRIM(U342))-LEN(SUBSTITUTE(U342,CHAR(44),""))+1,0),"-"),"")</f>
        <v>1</v>
      </c>
      <c r="AV342" s="237">
        <f t="shared" ref="AV342:AV343" si="421">IF(B342="X",IF(AN342="DA",LEN(TRIM(U342))-LEN(SUBSTITUTE(U342,CHAR(44),""))+1,"-"),"")</f>
        <v>1</v>
      </c>
      <c r="AW342" s="346">
        <f t="shared" ref="AW342:AW343" si="422">IF(B342="X",IF(AN342="","Afectat sau NU?",IF(AN342="DA",((AG342+AH342)-(AE342+AF342))*24,"Nu a fost afectat producator/consumator")),"")</f>
        <v>1.0499999999301508</v>
      </c>
      <c r="AX342" s="170">
        <f t="shared" ref="AX342:AX343" si="423">IF(B342="X",IF(AN342="DA",IF(AW342&gt;24,IF(AZ342="NU",0,LEN(TRIM(V342))-LEN(SUBSTITUTE(V342,CHAR(44),""))+1),0),"-"),"")</f>
        <v>0</v>
      </c>
      <c r="AY342" s="430">
        <f t="shared" ref="AY342:AY343" si="424">IF(B342="X",IF(AN342="DA",IF(AW342&gt;24,LEN(TRIM(V342))-LEN(SUBSTITUTE(V342,CHAR(44),""))+1,0),"-"),"")</f>
        <v>0</v>
      </c>
      <c r="BA342" s="57"/>
      <c r="BB342" s="57"/>
      <c r="BC342" s="57"/>
      <c r="BD342" s="57"/>
      <c r="BE342" s="346" t="str">
        <f t="shared" si="398"/>
        <v/>
      </c>
      <c r="BF342" s="9" t="str">
        <f t="shared" ref="BF342:BF343" si="425">IF(C342="X",IF(AN342="DA",IF(AND(BE342&gt;=5,AK342&lt;&gt;""),LEN(TRIM(V342))-LEN(SUBSTITUTE(V342,CHAR(44),""))+1,0),"-"),"")</f>
        <v/>
      </c>
      <c r="BG342" s="33" t="str">
        <f t="shared" ref="BG342:BG343" si="426">IF(C342="X",IF(AN342="DA",LEN(TRIM(V342))-LEN(SUBSTITUTE(V342,CHAR(44),""))+1,"-"),"")</f>
        <v/>
      </c>
      <c r="BH342" s="565" t="str">
        <f t="shared" si="399"/>
        <v/>
      </c>
      <c r="BI342" s="9" t="str">
        <f t="shared" ref="BI342:BI343" si="427">IF(C342="X",IF(AN342="DA",IF(AND(BH342&gt;=5,AI342&lt;&gt;""),LEN(TRIM(U342))-LEN(SUBSTITUTE(U342,CHAR(44),""))+1,0),"-"),"")</f>
        <v/>
      </c>
      <c r="BJ342" s="569" t="str">
        <f t="shared" ref="BJ342:BJ343" si="428">IF(C342="X",IF(AN342="DA",LEN(TRIM(U342))-LEN(SUBSTITUTE(U342,CHAR(44),""))+1,"-"),"")</f>
        <v/>
      </c>
      <c r="BK342" s="346" t="str">
        <f t="shared" ref="BK342:BK343" si="429">IF(C342="X",IF(AN342="","Afectat sau NU?",IF(AN342="DA",((AG342+AH342)-(Z342+AA342))*24,"Nu a fost afectat producator/consumator")),"")</f>
        <v/>
      </c>
      <c r="BL342" s="9" t="str">
        <f t="shared" ref="BL342:BL343" si="430">IF(C342="X",IF(AN342&lt;&gt;"DA","-",IF(AND(AN342="DA",BK342&lt;=0),LEN(TRIM(V342))-LEN(SUBSTITUTE(V342,CHAR(44),""))+1+LEN(TRIM(U342))-LEN(SUBSTITUTE(U342,CHAR(44),""))+1,0)),"")</f>
        <v/>
      </c>
      <c r="BM342" s="33" t="str">
        <f t="shared" ref="BM342:BM343" si="431">IF(C342="X",IF(AN342="DA",LEN(TRIM(V342))-LEN(SUBSTITUTE(V342,CHAR(44),""))+1+LEN(TRIM(U342))-LEN(SUBSTITUTE(U342,CHAR(44),""))+1,"-"),"")</f>
        <v/>
      </c>
      <c r="BN342" s="57"/>
      <c r="BO342" s="57"/>
    </row>
    <row r="343" spans="1:155" s="8" customFormat="1" ht="153.75" thickBot="1" x14ac:dyDescent="0.3">
      <c r="A343" s="138">
        <f t="shared" si="231"/>
        <v>325</v>
      </c>
      <c r="B343" s="104" t="s">
        <v>4</v>
      </c>
      <c r="C343" s="104" t="s">
        <v>93</v>
      </c>
      <c r="D343" s="105" t="s">
        <v>1022</v>
      </c>
      <c r="E343" s="104">
        <v>77313</v>
      </c>
      <c r="F343" s="104" t="s">
        <v>1024</v>
      </c>
      <c r="G343" s="104" t="s">
        <v>418</v>
      </c>
      <c r="H343" s="106">
        <v>708375.26187000005</v>
      </c>
      <c r="I343" s="106">
        <v>458482.4719</v>
      </c>
      <c r="J343" s="106">
        <v>708375.26187000005</v>
      </c>
      <c r="K343" s="106">
        <v>458482.4719</v>
      </c>
      <c r="L343" s="104" t="s">
        <v>93</v>
      </c>
      <c r="M343" s="104" t="s">
        <v>93</v>
      </c>
      <c r="N343" s="104" t="s">
        <v>1020</v>
      </c>
      <c r="O343" s="104" t="s">
        <v>1026</v>
      </c>
      <c r="P343" s="104" t="s">
        <v>93</v>
      </c>
      <c r="Q343" s="104" t="s">
        <v>93</v>
      </c>
      <c r="R343" s="104" t="s">
        <v>93</v>
      </c>
      <c r="S343" s="104" t="s">
        <v>93</v>
      </c>
      <c r="T343" s="104" t="s">
        <v>85</v>
      </c>
      <c r="U343" s="104" t="s">
        <v>1031</v>
      </c>
      <c r="V343" s="104" t="s">
        <v>106</v>
      </c>
      <c r="W343" s="104" t="s">
        <v>93</v>
      </c>
      <c r="X343" s="107">
        <v>43598</v>
      </c>
      <c r="Y343" s="108">
        <v>0.375</v>
      </c>
      <c r="Z343" s="107">
        <v>43598</v>
      </c>
      <c r="AA343" s="108">
        <v>0.66666666666666663</v>
      </c>
      <c r="AB343" s="104" t="s">
        <v>183</v>
      </c>
      <c r="AC343" s="434" t="s">
        <v>88</v>
      </c>
      <c r="AD343" s="122" t="s">
        <v>93</v>
      </c>
      <c r="AE343" s="404">
        <v>43598</v>
      </c>
      <c r="AF343" s="41">
        <v>0.58888888888888891</v>
      </c>
      <c r="AG343" s="40">
        <v>43598</v>
      </c>
      <c r="AH343" s="457">
        <v>0.61736111111111114</v>
      </c>
      <c r="AI343" s="404">
        <v>43598</v>
      </c>
      <c r="AJ343" s="41">
        <v>0.59513888888888888</v>
      </c>
      <c r="AK343" s="40">
        <v>43598</v>
      </c>
      <c r="AL343" s="472">
        <v>0.58958333333333335</v>
      </c>
      <c r="AM343" s="488" t="s">
        <v>1028</v>
      </c>
      <c r="AN343" s="521" t="s">
        <v>84</v>
      </c>
      <c r="AO343" s="421"/>
      <c r="AP343" s="21"/>
      <c r="AQ343" s="345">
        <f t="shared" si="416"/>
        <v>1.6666666720993817E-2</v>
      </c>
      <c r="AR343" s="140">
        <f t="shared" si="417"/>
        <v>1</v>
      </c>
      <c r="AS343" s="431">
        <f t="shared" si="418"/>
        <v>1</v>
      </c>
      <c r="AT343" s="566">
        <f t="shared" si="419"/>
        <v>0.1499999999650754</v>
      </c>
      <c r="AU343" s="140">
        <f t="shared" si="420"/>
        <v>43</v>
      </c>
      <c r="AV343" s="233">
        <f t="shared" si="421"/>
        <v>43</v>
      </c>
      <c r="AW343" s="345">
        <f t="shared" si="422"/>
        <v>0.68333333329064772</v>
      </c>
      <c r="AX343" s="140">
        <f t="shared" si="423"/>
        <v>0</v>
      </c>
      <c r="AY343" s="431">
        <f t="shared" si="424"/>
        <v>0</v>
      </c>
      <c r="BA343" s="57"/>
      <c r="BB343" s="57"/>
      <c r="BC343" s="57"/>
      <c r="BD343" s="57"/>
      <c r="BE343" s="346" t="str">
        <f t="shared" si="398"/>
        <v/>
      </c>
      <c r="BF343" s="47" t="str">
        <f t="shared" si="425"/>
        <v/>
      </c>
      <c r="BG343" s="315" t="str">
        <f t="shared" si="426"/>
        <v/>
      </c>
      <c r="BH343" s="565" t="str">
        <f t="shared" si="399"/>
        <v/>
      </c>
      <c r="BI343" s="47" t="str">
        <f t="shared" si="427"/>
        <v/>
      </c>
      <c r="BJ343" s="570" t="str">
        <f t="shared" si="428"/>
        <v/>
      </c>
      <c r="BK343" s="345" t="str">
        <f t="shared" si="429"/>
        <v/>
      </c>
      <c r="BL343" s="47" t="str">
        <f t="shared" si="430"/>
        <v/>
      </c>
      <c r="BM343" s="315" t="str">
        <f t="shared" si="431"/>
        <v/>
      </c>
      <c r="BN343" s="57"/>
      <c r="BO343" s="57"/>
    </row>
    <row r="344" spans="1:155" ht="153.75" thickBot="1" x14ac:dyDescent="0.3">
      <c r="A344" s="138">
        <f t="shared" si="231"/>
        <v>326</v>
      </c>
      <c r="B344" s="104" t="s">
        <v>4</v>
      </c>
      <c r="C344" s="104" t="s">
        <v>93</v>
      </c>
      <c r="D344" s="105" t="s">
        <v>1034</v>
      </c>
      <c r="E344" s="104">
        <v>179418</v>
      </c>
      <c r="F344" s="104" t="s">
        <v>799</v>
      </c>
      <c r="G344" s="104" t="s">
        <v>710</v>
      </c>
      <c r="H344" s="106">
        <v>582592</v>
      </c>
      <c r="I344" s="106">
        <v>319209</v>
      </c>
      <c r="J344" s="106">
        <v>582592</v>
      </c>
      <c r="K344" s="106">
        <v>319209</v>
      </c>
      <c r="L344" s="104" t="s">
        <v>93</v>
      </c>
      <c r="M344" s="104" t="s">
        <v>93</v>
      </c>
      <c r="N344" s="104" t="s">
        <v>800</v>
      </c>
      <c r="O344" s="104" t="s">
        <v>801</v>
      </c>
      <c r="P344" s="104" t="s">
        <v>93</v>
      </c>
      <c r="Q344" s="104" t="s">
        <v>93</v>
      </c>
      <c r="R344" s="104" t="s">
        <v>93</v>
      </c>
      <c r="S344" s="104" t="s">
        <v>93</v>
      </c>
      <c r="T344" s="104" t="s">
        <v>93</v>
      </c>
      <c r="U344" s="104" t="s">
        <v>1064</v>
      </c>
      <c r="V344" s="104" t="s">
        <v>106</v>
      </c>
      <c r="W344" s="104" t="s">
        <v>93</v>
      </c>
      <c r="X344" s="107">
        <v>43600</v>
      </c>
      <c r="Y344" s="108">
        <v>0.375</v>
      </c>
      <c r="Z344" s="107">
        <v>43600</v>
      </c>
      <c r="AA344" s="108">
        <v>0.625</v>
      </c>
      <c r="AB344" s="104" t="s">
        <v>153</v>
      </c>
      <c r="AC344" s="434" t="s">
        <v>88</v>
      </c>
      <c r="AD344" s="122" t="s">
        <v>93</v>
      </c>
      <c r="AE344" s="404">
        <v>43600</v>
      </c>
      <c r="AF344" s="41">
        <v>0.40416666666666662</v>
      </c>
      <c r="AG344" s="40">
        <v>43600</v>
      </c>
      <c r="AH344" s="457">
        <v>0.57291666666666663</v>
      </c>
      <c r="AI344" s="404">
        <v>43600</v>
      </c>
      <c r="AJ344" s="41">
        <v>0.41944444444444445</v>
      </c>
      <c r="AK344" s="40">
        <v>43600</v>
      </c>
      <c r="AL344" s="472">
        <v>0.4145833333333333</v>
      </c>
      <c r="AM344" s="488" t="s">
        <v>1035</v>
      </c>
      <c r="AN344" s="521" t="s">
        <v>158</v>
      </c>
      <c r="AO344" s="421"/>
      <c r="AP344" s="21"/>
      <c r="AQ344" s="345" t="str">
        <f t="shared" ref="AQ344" si="432">IF(B344="X",IF(AN344="","Afectat sau NU?",IF(AN344="DA",IF(((AK344+AL344)-(AE344+AF344))*24&lt;-720,"Neinformat",((AK344+AL344)-(AE344+AF344))*24),"Nu a fost afectat producator/consumator")),"")</f>
        <v>Nu a fost afectat producator/consumator</v>
      </c>
      <c r="AR344" s="140" t="str">
        <f t="shared" ref="AR344" si="433">IF(B344="X",IF(AN344="DA",IF(AQ344&lt;6,LEN(TRIM(V344))-LEN(SUBSTITUTE(V344,CHAR(44),""))+1,0),"-"),"")</f>
        <v>-</v>
      </c>
      <c r="AS344" s="431" t="str">
        <f t="shared" ref="AS344" si="434">IF(B344="X",IF(AN344="DA",LEN(TRIM(V344))-LEN(SUBSTITUTE(V344,CHAR(44),""))+1,"-"),"")</f>
        <v>-</v>
      </c>
      <c r="AT344" s="566" t="str">
        <f t="shared" ref="AT344" si="435">IF(B344="X",IF(AN344="","Afectat sau NU?",IF(AN344="DA",IF(((AI344+AJ344)-(AE344+AF344))*24&lt;-720,"Neinformat",((AI344+AJ344)-(AE344+AF344))*24),"Nu a fost afectat producator/consumator")),"")</f>
        <v>Nu a fost afectat producator/consumator</v>
      </c>
      <c r="AU344" s="140" t="str">
        <f t="shared" ref="AU344" si="436">IF(B344="X",IF(AN344="DA",IF(AT344&lt;6,LEN(TRIM(U344))-LEN(SUBSTITUTE(U344,CHAR(44),""))+1,0),"-"),"")</f>
        <v>-</v>
      </c>
      <c r="AV344" s="233" t="str">
        <f t="shared" ref="AV344" si="437">IF(B344="X",IF(AN344="DA",LEN(TRIM(U344))-LEN(SUBSTITUTE(U344,CHAR(44),""))+1,"-"),"")</f>
        <v>-</v>
      </c>
      <c r="AW344" s="345" t="str">
        <f t="shared" ref="AW344" si="438">IF(B344="X",IF(AN344="","Afectat sau NU?",IF(AN344="DA",((AG344+AH344)-(AE344+AF344))*24,"Nu a fost afectat producator/consumator")),"")</f>
        <v>Nu a fost afectat producator/consumator</v>
      </c>
      <c r="AX344" s="140" t="str">
        <f t="shared" ref="AX344" si="439">IF(B344="X",IF(AN344="DA",IF(AW344&gt;24,IF(AZ344="NU",0,LEN(TRIM(V344))-LEN(SUBSTITUTE(V344,CHAR(44),""))+1),0),"-"),"")</f>
        <v>-</v>
      </c>
      <c r="AY344" s="431" t="str">
        <f t="shared" ref="AY344" si="440">IF(B344="X",IF(AN344="DA",IF(AW344&gt;24,LEN(TRIM(V344))-LEN(SUBSTITUTE(V344,CHAR(44),""))+1,0),"-"),"")</f>
        <v>-</v>
      </c>
      <c r="AZ344" s="8"/>
      <c r="BA344" s="57"/>
      <c r="BB344" s="57"/>
      <c r="BC344" s="57"/>
      <c r="BD344" s="57"/>
      <c r="BE344" s="394" t="str">
        <f t="shared" si="398"/>
        <v/>
      </c>
      <c r="BF344" s="111" t="str">
        <f t="shared" ref="BF344" si="441">IF(C344="X",IF(AN344="DA",IF(AND(BE344&gt;=5,AK344&lt;&gt;""),LEN(TRIM(V344))-LEN(SUBSTITUTE(V344,CHAR(44),""))+1,0),"-"),"")</f>
        <v/>
      </c>
      <c r="BG344" s="393" t="str">
        <f t="shared" ref="BG344" si="442">IF(C344="X",IF(AN344="DA",LEN(TRIM(V344))-LEN(SUBSTITUTE(V344,CHAR(44),""))+1,"-"),"")</f>
        <v/>
      </c>
      <c r="BH344" s="563" t="str">
        <f t="shared" si="399"/>
        <v/>
      </c>
      <c r="BI344" s="111" t="str">
        <f t="shared" ref="BI344" si="443">IF(C344="X",IF(AN344="DA",IF(AND(BH344&gt;=5,AI344&lt;&gt;""),LEN(TRIM(U344))-LEN(SUBSTITUTE(U344,CHAR(44),""))+1,0),"-"),"")</f>
        <v/>
      </c>
      <c r="BJ344" s="398" t="str">
        <f t="shared" ref="BJ344" si="444">IF(C344="X",IF(AN344="DA",LEN(TRIM(U344))-LEN(SUBSTITUTE(U344,CHAR(44),""))+1,"-"),"")</f>
        <v/>
      </c>
      <c r="BK344" s="394" t="str">
        <f t="shared" ref="BK344" si="445">IF(C344="X",IF(AN344="","Afectat sau NU?",IF(AN344="DA",((AG344+AH344)-(Z344+AA344))*24,"Nu a fost afectat producator/consumator")),"")</f>
        <v/>
      </c>
      <c r="BL344" s="111" t="str">
        <f t="shared" ref="BL344" si="446">IF(C344="X",IF(AN344&lt;&gt;"DA","-",IF(AND(AN344="DA",BK344&lt;=0),LEN(TRIM(V344))-LEN(SUBSTITUTE(V344,CHAR(44),""))+1+LEN(TRIM(U344))-LEN(SUBSTITUTE(U344,CHAR(44),""))+1,0)),"")</f>
        <v/>
      </c>
      <c r="BM344" s="393" t="str">
        <f t="shared" ref="BM344" si="447">IF(C344="X",IF(AN344="DA",LEN(TRIM(V344))-LEN(SUBSTITUTE(V344,CHAR(44),""))+1+LEN(TRIM(U344))-LEN(SUBSTITUTE(U344,CHAR(44),""))+1,"-"),"")</f>
        <v/>
      </c>
      <c r="BN344" s="1"/>
      <c r="BO344" s="1"/>
    </row>
    <row r="345" spans="1:155" ht="141" thickBot="1" x14ac:dyDescent="0.3">
      <c r="A345" s="138">
        <f t="shared" si="231"/>
        <v>327</v>
      </c>
      <c r="B345" s="104" t="s">
        <v>4</v>
      </c>
      <c r="C345" s="104" t="s">
        <v>93</v>
      </c>
      <c r="D345" s="105" t="s">
        <v>1036</v>
      </c>
      <c r="E345" s="104">
        <v>144456</v>
      </c>
      <c r="F345" s="104" t="s">
        <v>1038</v>
      </c>
      <c r="G345" s="104" t="s">
        <v>128</v>
      </c>
      <c r="H345" s="106">
        <v>468959.62040348997</v>
      </c>
      <c r="I345" s="106">
        <v>483827.27793015999</v>
      </c>
      <c r="J345" s="106">
        <v>468959.62040348997</v>
      </c>
      <c r="K345" s="106">
        <v>483827.27793015999</v>
      </c>
      <c r="L345" s="104" t="s">
        <v>93</v>
      </c>
      <c r="M345" s="104" t="s">
        <v>93</v>
      </c>
      <c r="N345" s="104" t="s">
        <v>1037</v>
      </c>
      <c r="O345" s="104" t="s">
        <v>1038</v>
      </c>
      <c r="P345" s="104" t="s">
        <v>93</v>
      </c>
      <c r="Q345" s="104" t="s">
        <v>93</v>
      </c>
      <c r="R345" s="104" t="s">
        <v>93</v>
      </c>
      <c r="S345" s="104" t="s">
        <v>93</v>
      </c>
      <c r="T345" s="104" t="s">
        <v>85</v>
      </c>
      <c r="U345" s="104" t="s">
        <v>1040</v>
      </c>
      <c r="V345" s="104" t="s">
        <v>86</v>
      </c>
      <c r="W345" s="104" t="s">
        <v>93</v>
      </c>
      <c r="X345" s="107">
        <v>43600</v>
      </c>
      <c r="Y345" s="108">
        <v>0.375</v>
      </c>
      <c r="Z345" s="107">
        <v>43600</v>
      </c>
      <c r="AA345" s="108">
        <v>0.58333333333333337</v>
      </c>
      <c r="AB345" s="104" t="s">
        <v>5</v>
      </c>
      <c r="AC345" s="434" t="s">
        <v>88</v>
      </c>
      <c r="AD345" s="122" t="s">
        <v>93</v>
      </c>
      <c r="AE345" s="404">
        <v>43600</v>
      </c>
      <c r="AF345" s="41">
        <v>0.33333333333333331</v>
      </c>
      <c r="AG345" s="40">
        <v>43600</v>
      </c>
      <c r="AH345" s="457">
        <v>0.58333333333333337</v>
      </c>
      <c r="AI345" s="404">
        <v>43600</v>
      </c>
      <c r="AJ345" s="41">
        <v>0.45277777777777778</v>
      </c>
      <c r="AK345" s="40">
        <v>43600</v>
      </c>
      <c r="AL345" s="472">
        <v>0.44097222222222227</v>
      </c>
      <c r="AM345" s="488" t="s">
        <v>1039</v>
      </c>
      <c r="AN345" s="521" t="s">
        <v>84</v>
      </c>
      <c r="AO345" s="421"/>
      <c r="AP345" s="21"/>
      <c r="AQ345" s="394">
        <f t="shared" ref="AQ345" si="448">IF(B345="X",IF(AN345="","Afectat sau NU?",IF(AN345="DA",IF(((AK345+AL345)-(AE345+AF345))*24&lt;-720,"Neinformat",((AK345+AL345)-(AE345+AF345))*24),"Nu a fost afectat producator/consumator")),"")</f>
        <v>2.5833333331975155</v>
      </c>
      <c r="AR345" s="115">
        <f t="shared" ref="AR345" si="449">IF(B345="X",IF(AN345="DA",IF(AQ345&lt;6,LEN(TRIM(V345))-LEN(SUBSTITUTE(V345,CHAR(44),""))+1,0),"-"),"")</f>
        <v>1</v>
      </c>
      <c r="AS345" s="427">
        <f t="shared" ref="AS345" si="450">IF(B345="X",IF(AN345="DA",LEN(TRIM(V345))-LEN(SUBSTITUTE(V345,CHAR(44),""))+1,"-"),"")</f>
        <v>1</v>
      </c>
      <c r="AT345" s="563">
        <f t="shared" ref="AT345" si="451">IF(B345="X",IF(AN345="","Afectat sau NU?",IF(AN345="DA",IF(((AI345+AJ345)-(AE345+AF345))*24&lt;-720,"Neinformat",((AI345+AJ345)-(AE345+AF345))*24),"Nu a fost afectat producator/consumator")),"")</f>
        <v>2.8666666665812954</v>
      </c>
      <c r="AU345" s="115">
        <f t="shared" ref="AU345" si="452">IF(B345="X",IF(AN345="DA",IF(AT345&lt;6,LEN(TRIM(U345))-LEN(SUBSTITUTE(U345,CHAR(44),""))+1,0),"-"),"")</f>
        <v>43</v>
      </c>
      <c r="AV345" s="232">
        <f t="shared" ref="AV345" si="453">IF(B345="X",IF(AN345="DA",LEN(TRIM(U345))-LEN(SUBSTITUTE(U345,CHAR(44),""))+1,"-"),"")</f>
        <v>43</v>
      </c>
      <c r="AW345" s="394">
        <f t="shared" ref="AW345" si="454">IF(B345="X",IF(AN345="","Afectat sau NU?",IF(AN345="DA",((AG345+AH345)-(AE345+AF345))*24,"Nu a fost afectat producator/consumator")),"")</f>
        <v>6</v>
      </c>
      <c r="AX345" s="115">
        <f t="shared" ref="AX345" si="455">IF(B345="X",IF(AN345="DA",IF(AW345&gt;24,IF(AZ345="NU",0,LEN(TRIM(V345))-LEN(SUBSTITUTE(V345,CHAR(44),""))+1),0),"-"),"")</f>
        <v>0</v>
      </c>
      <c r="AY345" s="427">
        <f t="shared" ref="AY345" si="456">IF(B345="X",IF(AN345="DA",IF(AW345&gt;24,LEN(TRIM(V345))-LEN(SUBSTITUTE(V345,CHAR(44),""))+1,0),"-"),"")</f>
        <v>0</v>
      </c>
      <c r="AZ345" s="8"/>
      <c r="BA345" s="57"/>
      <c r="BB345" s="57"/>
      <c r="BC345" s="57"/>
      <c r="BD345" s="57"/>
      <c r="BE345" s="394" t="str">
        <f t="shared" si="398"/>
        <v/>
      </c>
      <c r="BF345" s="111" t="str">
        <f t="shared" ref="BF345" si="457">IF(C345="X",IF(AN345="DA",IF(AND(BE345&gt;=5,AK345&lt;&gt;""),LEN(TRIM(V345))-LEN(SUBSTITUTE(V345,CHAR(44),""))+1,0),"-"),"")</f>
        <v/>
      </c>
      <c r="BG345" s="393" t="str">
        <f t="shared" ref="BG345" si="458">IF(C345="X",IF(AN345="DA",LEN(TRIM(V345))-LEN(SUBSTITUTE(V345,CHAR(44),""))+1,"-"),"")</f>
        <v/>
      </c>
      <c r="BH345" s="563" t="str">
        <f t="shared" si="399"/>
        <v/>
      </c>
      <c r="BI345" s="111" t="str">
        <f t="shared" ref="BI345" si="459">IF(C345="X",IF(AN345="DA",IF(AND(BH345&gt;=5,AI345&lt;&gt;""),LEN(TRIM(U345))-LEN(SUBSTITUTE(U345,CHAR(44),""))+1,0),"-"),"")</f>
        <v/>
      </c>
      <c r="BJ345" s="398" t="str">
        <f t="shared" ref="BJ345" si="460">IF(C345="X",IF(AN345="DA",LEN(TRIM(U345))-LEN(SUBSTITUTE(U345,CHAR(44),""))+1,"-"),"")</f>
        <v/>
      </c>
      <c r="BK345" s="394" t="str">
        <f t="shared" ref="BK345" si="461">IF(C345="X",IF(AN345="","Afectat sau NU?",IF(AN345="DA",((AG345+AH345)-(Z345+AA345))*24,"Nu a fost afectat producator/consumator")),"")</f>
        <v/>
      </c>
      <c r="BL345" s="111" t="str">
        <f t="shared" ref="BL345" si="462">IF(C345="X",IF(AN345&lt;&gt;"DA","-",IF(AND(AN345="DA",BK345&lt;=0),LEN(TRIM(V345))-LEN(SUBSTITUTE(V345,CHAR(44),""))+1+LEN(TRIM(U345))-LEN(SUBSTITUTE(U345,CHAR(44),""))+1,0)),"")</f>
        <v/>
      </c>
      <c r="BM345" s="393" t="str">
        <f t="shared" ref="BM345" si="463">IF(C345="X",IF(AN345="DA",LEN(TRIM(V345))-LEN(SUBSTITUTE(V345,CHAR(44),""))+1+LEN(TRIM(U345))-LEN(SUBSTITUTE(U345,CHAR(44),""))+1,"-"),"")</f>
        <v/>
      </c>
      <c r="BN345" s="1"/>
      <c r="BO345" s="1"/>
    </row>
    <row r="346" spans="1:155" ht="140.25" x14ac:dyDescent="0.25">
      <c r="A346" s="132">
        <f t="shared" si="231"/>
        <v>328</v>
      </c>
      <c r="B346" s="36" t="s">
        <v>4</v>
      </c>
      <c r="C346" s="36" t="s">
        <v>93</v>
      </c>
      <c r="D346" s="35" t="s">
        <v>1045</v>
      </c>
      <c r="E346" s="36">
        <v>145827</v>
      </c>
      <c r="F346" s="36" t="s">
        <v>1046</v>
      </c>
      <c r="G346" s="36" t="s">
        <v>128</v>
      </c>
      <c r="H346" s="37">
        <v>441290.64</v>
      </c>
      <c r="I346" s="37">
        <v>461208.97</v>
      </c>
      <c r="J346" s="37">
        <v>441290.64</v>
      </c>
      <c r="K346" s="37">
        <v>461208.97</v>
      </c>
      <c r="L346" s="36" t="s">
        <v>93</v>
      </c>
      <c r="M346" s="36" t="s">
        <v>93</v>
      </c>
      <c r="N346" s="36" t="s">
        <v>1048</v>
      </c>
      <c r="O346" s="36" t="s">
        <v>1051</v>
      </c>
      <c r="P346" s="36" t="s">
        <v>93</v>
      </c>
      <c r="Q346" s="36" t="s">
        <v>93</v>
      </c>
      <c r="R346" s="36" t="s">
        <v>93</v>
      </c>
      <c r="S346" s="36" t="s">
        <v>93</v>
      </c>
      <c r="T346" s="36" t="s">
        <v>85</v>
      </c>
      <c r="U346" s="46" t="s">
        <v>1040</v>
      </c>
      <c r="V346" s="36" t="s">
        <v>86</v>
      </c>
      <c r="W346" s="36" t="s">
        <v>93</v>
      </c>
      <c r="X346" s="38">
        <v>43607</v>
      </c>
      <c r="Y346" s="39">
        <v>0.41666666666666669</v>
      </c>
      <c r="Z346" s="38">
        <v>43607</v>
      </c>
      <c r="AA346" s="39">
        <v>0.58333333333333337</v>
      </c>
      <c r="AB346" s="36" t="s">
        <v>5</v>
      </c>
      <c r="AC346" s="437" t="s">
        <v>88</v>
      </c>
      <c r="AD346" s="207" t="s">
        <v>93</v>
      </c>
      <c r="AE346" s="360">
        <v>43607</v>
      </c>
      <c r="AF346" s="77">
        <v>0.41666666666666669</v>
      </c>
      <c r="AG346" s="76">
        <v>43607</v>
      </c>
      <c r="AH346" s="460">
        <v>0.5625</v>
      </c>
      <c r="AI346" s="360">
        <v>43607</v>
      </c>
      <c r="AJ346" s="77">
        <v>0.37152777777777773</v>
      </c>
      <c r="AK346" s="76">
        <v>43607</v>
      </c>
      <c r="AL346" s="475">
        <v>0.3611111111111111</v>
      </c>
      <c r="AM346" s="491" t="s">
        <v>1053</v>
      </c>
      <c r="AN346" s="524" t="s">
        <v>84</v>
      </c>
      <c r="AO346" s="519"/>
      <c r="AP346" s="21"/>
      <c r="AQ346" s="346">
        <f t="shared" ref="AQ346" si="464">IF(B346="X",IF(AN346="","Afectat sau NU?",IF(AN346="DA",IF(((AK346+AL346)-(AE346+AF346))*24&lt;-720,"Neinformat",((AK346+AL346)-(AE346+AF346))*24),"Nu a fost afectat producator/consumator")),"")</f>
        <v>-1.3333333333139308</v>
      </c>
      <c r="AR346" s="170">
        <f t="shared" ref="AR346" si="465">IF(B346="X",IF(AN346="DA",IF(AQ346&lt;6,LEN(TRIM(V346))-LEN(SUBSTITUTE(V346,CHAR(44),""))+1,0),"-"),"")</f>
        <v>1</v>
      </c>
      <c r="AS346" s="430">
        <f t="shared" ref="AS346" si="466">IF(B346="X",IF(AN346="DA",LEN(TRIM(V346))-LEN(SUBSTITUTE(V346,CHAR(44),""))+1,"-"),"")</f>
        <v>1</v>
      </c>
      <c r="AT346" s="565">
        <f t="shared" ref="AT346" si="467">IF(B346="X",IF(AN346="","Afectat sau NU?",IF(AN346="DA",IF(((AI346+AJ346)-(AE346+AF346))*24&lt;-720,"Neinformat",((AI346+AJ346)-(AE346+AF346))*24),"Nu a fost afectat producator/consumator")),"")</f>
        <v>-1.0833333331975155</v>
      </c>
      <c r="AU346" s="170">
        <f t="shared" ref="AU346" si="468">IF(B346="X",IF(AN346="DA",IF(AT346&lt;6,LEN(TRIM(U346))-LEN(SUBSTITUTE(U346,CHAR(44),""))+1,0),"-"),"")</f>
        <v>43</v>
      </c>
      <c r="AV346" s="237">
        <f t="shared" ref="AV346" si="469">IF(B346="X",IF(AN346="DA",LEN(TRIM(U346))-LEN(SUBSTITUTE(U346,CHAR(44),""))+1,"-"),"")</f>
        <v>43</v>
      </c>
      <c r="AW346" s="346">
        <f t="shared" ref="AW346" si="470">IF(B346="X",IF(AN346="","Afectat sau NU?",IF(AN346="DA",((AG346+AH346)-(AE346+AF346))*24,"Nu a fost afectat producator/consumator")),"")</f>
        <v>3.5000000000582077</v>
      </c>
      <c r="AX346" s="170">
        <f t="shared" ref="AX346" si="471">IF(B346="X",IF(AN346="DA",IF(AW346&gt;24,IF(AZ346="NU",0,LEN(TRIM(V346))-LEN(SUBSTITUTE(V346,CHAR(44),""))+1),0),"-"),"")</f>
        <v>0</v>
      </c>
      <c r="AY346" s="430">
        <f t="shared" ref="AY346" si="472">IF(B346="X",IF(AN346="DA",IF(AW346&gt;24,LEN(TRIM(V346))-LEN(SUBSTITUTE(V346,CHAR(44),""))+1,0),"-"),"")</f>
        <v>0</v>
      </c>
      <c r="AZ346" s="8"/>
      <c r="BA346" s="57"/>
      <c r="BB346" s="57"/>
      <c r="BC346" s="57"/>
      <c r="BD346" s="57"/>
      <c r="BE346" s="346" t="str">
        <f t="shared" ref="BE346" si="473">IF(C346="X",IF(AN346="","Afectat sau NU?",IF(AN346="DA",IF(AK346="","Neinformat",NETWORKDAYS(AK346+AL346,AE346+AF346,$BR$2:$BR$14)-2),"Nu a fost afectat producator/consumator")),"")</f>
        <v/>
      </c>
      <c r="BF346" s="9" t="str">
        <f t="shared" ref="BF346" si="474">IF(C346="X",IF(AN346="DA",IF(AND(BE346&gt;=5,AK346&lt;&gt;""),LEN(TRIM(V346))-LEN(SUBSTITUTE(V346,CHAR(44),""))+1,0),"-"),"")</f>
        <v/>
      </c>
      <c r="BG346" s="33" t="str">
        <f t="shared" ref="BG346" si="475">IF(C346="X",IF(AN346="DA",LEN(TRIM(V346))-LEN(SUBSTITUTE(V346,CHAR(44),""))+1,"-"),"")</f>
        <v/>
      </c>
      <c r="BH346" s="565" t="str">
        <f t="shared" ref="BH346" si="476">IF(C346="X",IF(AN346="","Afectat sau NU?",IF(AN346="DA",IF(AI346="","Neinformat",NETWORKDAYS(AI346+AJ346,AE346+AF346,$BR$2:$BR$14)-2),"Nu a fost afectat producator/consumator")),"")</f>
        <v/>
      </c>
      <c r="BI346" s="9" t="str">
        <f t="shared" ref="BI346" si="477">IF(C346="X",IF(AN346="DA",IF(AND(BH346&gt;=5,AI346&lt;&gt;""),LEN(TRIM(U346))-LEN(SUBSTITUTE(U346,CHAR(44),""))+1,0),"-"),"")</f>
        <v/>
      </c>
      <c r="BJ346" s="569" t="str">
        <f t="shared" ref="BJ346" si="478">IF(C346="X",IF(AN346="DA",LEN(TRIM(U346))-LEN(SUBSTITUTE(U346,CHAR(44),""))+1,"-"),"")</f>
        <v/>
      </c>
      <c r="BK346" s="346" t="str">
        <f t="shared" ref="BK346" si="479">IF(C346="X",IF(AN346="","Afectat sau NU?",IF(AN346="DA",((AG346+AH346)-(Z346+AA346))*24,"Nu a fost afectat producator/consumator")),"")</f>
        <v/>
      </c>
      <c r="BL346" s="9" t="str">
        <f t="shared" ref="BL346" si="480">IF(C346="X",IF(AN346&lt;&gt;"DA","-",IF(AND(AN346="DA",BK346&lt;=0),LEN(TRIM(V346))-LEN(SUBSTITUTE(V346,CHAR(44),""))+1+LEN(TRIM(U346))-LEN(SUBSTITUTE(U346,CHAR(44),""))+1,0)),"")</f>
        <v/>
      </c>
      <c r="BM346" s="33" t="str">
        <f t="shared" ref="BM346" si="481">IF(C346="X",IF(AN346="DA",LEN(TRIM(V346))-LEN(SUBSTITUTE(V346,CHAR(44),""))+1+LEN(TRIM(U346))-LEN(SUBSTITUTE(U346,CHAR(44),""))+1,"-"),"")</f>
        <v/>
      </c>
      <c r="BN346" s="1"/>
      <c r="BO346" s="1"/>
    </row>
    <row r="347" spans="1:155" ht="140.25" x14ac:dyDescent="0.25">
      <c r="A347" s="134">
        <f t="shared" si="231"/>
        <v>329</v>
      </c>
      <c r="B347" s="42" t="s">
        <v>4</v>
      </c>
      <c r="C347" s="42" t="s">
        <v>93</v>
      </c>
      <c r="D347" s="43" t="s">
        <v>1045</v>
      </c>
      <c r="E347" s="42">
        <v>145827</v>
      </c>
      <c r="F347" s="42" t="s">
        <v>1046</v>
      </c>
      <c r="G347" s="42" t="s">
        <v>128</v>
      </c>
      <c r="H347" s="78">
        <v>441757.22</v>
      </c>
      <c r="I347" s="78">
        <v>461422.6</v>
      </c>
      <c r="J347" s="78">
        <v>441757.22</v>
      </c>
      <c r="K347" s="78">
        <v>461422.6</v>
      </c>
      <c r="L347" s="42" t="s">
        <v>93</v>
      </c>
      <c r="M347" s="42" t="s">
        <v>93</v>
      </c>
      <c r="N347" s="42" t="s">
        <v>1049</v>
      </c>
      <c r="O347" s="42" t="s">
        <v>1052</v>
      </c>
      <c r="P347" s="42" t="s">
        <v>93</v>
      </c>
      <c r="Q347" s="42" t="s">
        <v>93</v>
      </c>
      <c r="R347" s="42" t="s">
        <v>93</v>
      </c>
      <c r="S347" s="42" t="s">
        <v>93</v>
      </c>
      <c r="T347" s="42" t="s">
        <v>85</v>
      </c>
      <c r="U347" s="42" t="s">
        <v>1040</v>
      </c>
      <c r="V347" s="42" t="s">
        <v>86</v>
      </c>
      <c r="W347" s="42" t="s">
        <v>93</v>
      </c>
      <c r="X347" s="79">
        <v>43607</v>
      </c>
      <c r="Y347" s="80">
        <v>0.41666666666666669</v>
      </c>
      <c r="Z347" s="79">
        <v>43607</v>
      </c>
      <c r="AA347" s="80">
        <v>0.58333333333333337</v>
      </c>
      <c r="AB347" s="42" t="s">
        <v>5</v>
      </c>
      <c r="AC347" s="435" t="s">
        <v>88</v>
      </c>
      <c r="AD347" s="125" t="s">
        <v>93</v>
      </c>
      <c r="AE347" s="361">
        <v>43607</v>
      </c>
      <c r="AF347" s="82">
        <v>0.41666666666666669</v>
      </c>
      <c r="AG347" s="81">
        <v>43607</v>
      </c>
      <c r="AH347" s="461">
        <v>0.5625</v>
      </c>
      <c r="AI347" s="361">
        <v>43607</v>
      </c>
      <c r="AJ347" s="82">
        <v>0.37152777777777773</v>
      </c>
      <c r="AK347" s="81">
        <v>43607</v>
      </c>
      <c r="AL347" s="476">
        <v>0.3611111111111111</v>
      </c>
      <c r="AM347" s="492" t="s">
        <v>1053</v>
      </c>
      <c r="AN347" s="525" t="s">
        <v>84</v>
      </c>
      <c r="AO347" s="517"/>
      <c r="AP347" s="21"/>
      <c r="AQ347" s="400">
        <f t="shared" ref="AQ347:AQ348" si="482">IF(B347="X",IF(AN347="","Afectat sau NU?",IF(AN347="DA",IF(((AK347+AL347)-(AE347+AF347))*24&lt;-720,"Neinformat",((AK347+AL347)-(AE347+AF347))*24),"Nu a fost afectat producator/consumator")),"")</f>
        <v>-1.3333333333139308</v>
      </c>
      <c r="AR347" s="153">
        <f t="shared" ref="AR347:AR348" si="483">IF(B347="X",IF(AN347="DA",IF(AQ347&lt;6,LEN(TRIM(V347))-LEN(SUBSTITUTE(V347,CHAR(44),""))+1,0),"-"),"")</f>
        <v>1</v>
      </c>
      <c r="AS347" s="432">
        <f t="shared" ref="AS347:AS348" si="484">IF(B347="X",IF(AN347="DA",LEN(TRIM(V347))-LEN(SUBSTITUTE(V347,CHAR(44),""))+1,"-"),"")</f>
        <v>1</v>
      </c>
      <c r="AT347" s="567">
        <f t="shared" ref="AT347:AT348" si="485">IF(B347="X",IF(AN347="","Afectat sau NU?",IF(AN347="DA",IF(((AI347+AJ347)-(AE347+AF347))*24&lt;-720,"Neinformat",((AI347+AJ347)-(AE347+AF347))*24),"Nu a fost afectat producator/consumator")),"")</f>
        <v>-1.0833333331975155</v>
      </c>
      <c r="AU347" s="153">
        <f t="shared" ref="AU347:AU348" si="486">IF(B347="X",IF(AN347="DA",IF(AT347&lt;6,LEN(TRIM(U347))-LEN(SUBSTITUTE(U347,CHAR(44),""))+1,0),"-"),"")</f>
        <v>43</v>
      </c>
      <c r="AV347" s="234">
        <f t="shared" ref="AV347:AV348" si="487">IF(B347="X",IF(AN347="DA",LEN(TRIM(U347))-LEN(SUBSTITUTE(U347,CHAR(44),""))+1,"-"),"")</f>
        <v>43</v>
      </c>
      <c r="AW347" s="400">
        <f t="shared" ref="AW347:AW348" si="488">IF(B347="X",IF(AN347="","Afectat sau NU?",IF(AN347="DA",((AG347+AH347)-(AE347+AF347))*24,"Nu a fost afectat producator/consumator")),"")</f>
        <v>3.5000000000582077</v>
      </c>
      <c r="AX347" s="153">
        <f t="shared" ref="AX347:AX348" si="489">IF(B347="X",IF(AN347="DA",IF(AW347&gt;24,IF(AZ347="NU",0,LEN(TRIM(V347))-LEN(SUBSTITUTE(V347,CHAR(44),""))+1),0),"-"),"")</f>
        <v>0</v>
      </c>
      <c r="AY347" s="432">
        <f t="shared" ref="AY347:AY348" si="490">IF(B347="X",IF(AN347="DA",IF(AW347&gt;24,LEN(TRIM(V347))-LEN(SUBSTITUTE(V347,CHAR(44),""))+1,0),"-"),"")</f>
        <v>0</v>
      </c>
      <c r="AZ347" s="8"/>
      <c r="BA347" s="57"/>
      <c r="BB347" s="57"/>
      <c r="BC347" s="57"/>
      <c r="BD347" s="57"/>
      <c r="BE347" s="400" t="str">
        <f t="shared" ref="BE347:BE348" si="491">IF(C347="X",IF(AN347="","Afectat sau NU?",IF(AN347="DA",IF(AK347="","Neinformat",NETWORKDAYS(AK347+AL347,AE347+AF347,$BR$2:$BR$14)-2),"Nu a fost afectat producator/consumator")),"")</f>
        <v/>
      </c>
      <c r="BF347" s="44" t="str">
        <f t="shared" ref="BF347:BF348" si="492">IF(C347="X",IF(AN347="DA",IF(AND(BE347&gt;=5,AK347&lt;&gt;""),LEN(TRIM(V347))-LEN(SUBSTITUTE(V347,CHAR(44),""))+1,0),"-"),"")</f>
        <v/>
      </c>
      <c r="BG347" s="317" t="str">
        <f t="shared" ref="BG347:BG348" si="493">IF(C347="X",IF(AN347="DA",LEN(TRIM(V347))-LEN(SUBSTITUTE(V347,CHAR(44),""))+1,"-"),"")</f>
        <v/>
      </c>
      <c r="BH347" s="567" t="str">
        <f t="shared" ref="BH347:BH348" si="494">IF(C347="X",IF(AN347="","Afectat sau NU?",IF(AN347="DA",IF(AI347="","Neinformat",NETWORKDAYS(AI347+AJ347,AE347+AF347,$BR$2:$BR$14)-2),"Nu a fost afectat producator/consumator")),"")</f>
        <v/>
      </c>
      <c r="BI347" s="44" t="str">
        <f t="shared" ref="BI347:BI348" si="495">IF(C347="X",IF(AN347="DA",IF(AND(BH347&gt;=5,AI347&lt;&gt;""),LEN(TRIM(U347))-LEN(SUBSTITUTE(U347,CHAR(44),""))+1,0),"-"),"")</f>
        <v/>
      </c>
      <c r="BJ347" s="571" t="str">
        <f t="shared" ref="BJ347:BJ348" si="496">IF(C347="X",IF(AN347="DA",LEN(TRIM(U347))-LEN(SUBSTITUTE(U347,CHAR(44),""))+1,"-"),"")</f>
        <v/>
      </c>
      <c r="BK347" s="400" t="str">
        <f t="shared" ref="BK347:BK348" si="497">IF(C347="X",IF(AN347="","Afectat sau NU?",IF(AN347="DA",((AG347+AH347)-(Z347+AA347))*24,"Nu a fost afectat producator/consumator")),"")</f>
        <v/>
      </c>
      <c r="BL347" s="44" t="str">
        <f t="shared" ref="BL347:BL348" si="498">IF(C347="X",IF(AN347&lt;&gt;"DA","-",IF(AND(AN347="DA",BK347&lt;=0),LEN(TRIM(V347))-LEN(SUBSTITUTE(V347,CHAR(44),""))+1+LEN(TRIM(U347))-LEN(SUBSTITUTE(U347,CHAR(44),""))+1,0)),"")</f>
        <v/>
      </c>
      <c r="BM347" s="317" t="str">
        <f t="shared" ref="BM347:BM348" si="499">IF(C347="X",IF(AN347="DA",LEN(TRIM(V347))-LEN(SUBSTITUTE(V347,CHAR(44),""))+1+LEN(TRIM(U347))-LEN(SUBSTITUTE(U347,CHAR(44),""))+1,"-"),"")</f>
        <v/>
      </c>
      <c r="BN347" s="1"/>
      <c r="BO347" s="1"/>
    </row>
    <row r="348" spans="1:155" ht="141" thickBot="1" x14ac:dyDescent="0.3">
      <c r="A348" s="136">
        <f t="shared" si="231"/>
        <v>330</v>
      </c>
      <c r="B348" s="116" t="s">
        <v>4</v>
      </c>
      <c r="C348" s="116" t="s">
        <v>93</v>
      </c>
      <c r="D348" s="117" t="s">
        <v>1045</v>
      </c>
      <c r="E348" s="116">
        <v>145827</v>
      </c>
      <c r="F348" s="116" t="s">
        <v>1047</v>
      </c>
      <c r="G348" s="116" t="s">
        <v>128</v>
      </c>
      <c r="H348" s="118">
        <v>442446.09</v>
      </c>
      <c r="I348" s="118">
        <v>460048.53</v>
      </c>
      <c r="J348" s="118">
        <v>442446.09</v>
      </c>
      <c r="K348" s="118">
        <v>460048.53</v>
      </c>
      <c r="L348" s="116" t="s">
        <v>93</v>
      </c>
      <c r="M348" s="116" t="s">
        <v>93</v>
      </c>
      <c r="N348" s="116" t="s">
        <v>1050</v>
      </c>
      <c r="O348" s="116" t="s">
        <v>1047</v>
      </c>
      <c r="P348" s="116" t="s">
        <v>93</v>
      </c>
      <c r="Q348" s="116" t="s">
        <v>93</v>
      </c>
      <c r="R348" s="116" t="s">
        <v>93</v>
      </c>
      <c r="S348" s="116" t="s">
        <v>93</v>
      </c>
      <c r="T348" s="116" t="s">
        <v>85</v>
      </c>
      <c r="U348" s="116" t="s">
        <v>1040</v>
      </c>
      <c r="V348" s="116" t="s">
        <v>86</v>
      </c>
      <c r="W348" s="116" t="s">
        <v>93</v>
      </c>
      <c r="X348" s="119">
        <v>43607</v>
      </c>
      <c r="Y348" s="120">
        <v>0.41666666666666669</v>
      </c>
      <c r="Z348" s="119">
        <v>43607</v>
      </c>
      <c r="AA348" s="120">
        <v>0.58333333333333337</v>
      </c>
      <c r="AB348" s="116" t="s">
        <v>5</v>
      </c>
      <c r="AC348" s="443" t="s">
        <v>88</v>
      </c>
      <c r="AD348" s="126" t="s">
        <v>93</v>
      </c>
      <c r="AE348" s="405">
        <v>43607</v>
      </c>
      <c r="AF348" s="54">
        <v>0.41666666666666669</v>
      </c>
      <c r="AG348" s="53">
        <v>43607</v>
      </c>
      <c r="AH348" s="462">
        <v>0.5625</v>
      </c>
      <c r="AI348" s="405">
        <v>43607</v>
      </c>
      <c r="AJ348" s="54">
        <v>0.37152777777777773</v>
      </c>
      <c r="AK348" s="53">
        <v>43607</v>
      </c>
      <c r="AL348" s="477">
        <v>0.3611111111111111</v>
      </c>
      <c r="AM348" s="493" t="s">
        <v>1053</v>
      </c>
      <c r="AN348" s="526" t="s">
        <v>84</v>
      </c>
      <c r="AO348" s="520"/>
      <c r="AP348" s="21"/>
      <c r="AQ348" s="399">
        <f t="shared" si="482"/>
        <v>-1.3333333333139308</v>
      </c>
      <c r="AR348" s="351">
        <f t="shared" si="483"/>
        <v>1</v>
      </c>
      <c r="AS348" s="433">
        <f t="shared" si="484"/>
        <v>1</v>
      </c>
      <c r="AT348" s="568">
        <f t="shared" si="485"/>
        <v>-1.0833333331975155</v>
      </c>
      <c r="AU348" s="351">
        <f t="shared" si="486"/>
        <v>43</v>
      </c>
      <c r="AV348" s="353">
        <f t="shared" si="487"/>
        <v>43</v>
      </c>
      <c r="AW348" s="399">
        <f t="shared" si="488"/>
        <v>3.5000000000582077</v>
      </c>
      <c r="AX348" s="351">
        <f t="shared" si="489"/>
        <v>0</v>
      </c>
      <c r="AY348" s="433">
        <f t="shared" si="490"/>
        <v>0</v>
      </c>
      <c r="AZ348" s="8"/>
      <c r="BA348" s="57"/>
      <c r="BB348" s="57"/>
      <c r="BC348" s="57"/>
      <c r="BD348" s="57"/>
      <c r="BE348" s="399" t="str">
        <f t="shared" si="491"/>
        <v/>
      </c>
      <c r="BF348" s="121" t="str">
        <f t="shared" si="492"/>
        <v/>
      </c>
      <c r="BG348" s="391" t="str">
        <f t="shared" si="493"/>
        <v/>
      </c>
      <c r="BH348" s="568" t="str">
        <f t="shared" si="494"/>
        <v/>
      </c>
      <c r="BI348" s="121" t="str">
        <f t="shared" si="495"/>
        <v/>
      </c>
      <c r="BJ348" s="549" t="str">
        <f t="shared" si="496"/>
        <v/>
      </c>
      <c r="BK348" s="399" t="str">
        <f t="shared" si="497"/>
        <v/>
      </c>
      <c r="BL348" s="121" t="str">
        <f t="shared" si="498"/>
        <v/>
      </c>
      <c r="BM348" s="391" t="str">
        <f t="shared" si="499"/>
        <v/>
      </c>
      <c r="BN348" s="1"/>
      <c r="BO348" s="1"/>
    </row>
    <row r="349" spans="1:155" ht="153.75" thickBot="1" x14ac:dyDescent="0.3">
      <c r="A349" s="136">
        <f t="shared" si="231"/>
        <v>331</v>
      </c>
      <c r="B349" s="116" t="s">
        <v>4</v>
      </c>
      <c r="C349" s="116" t="s">
        <v>93</v>
      </c>
      <c r="D349" s="117" t="s">
        <v>1054</v>
      </c>
      <c r="E349" s="116">
        <v>105589</v>
      </c>
      <c r="F349" s="116" t="s">
        <v>812</v>
      </c>
      <c r="G349" s="116" t="s">
        <v>710</v>
      </c>
      <c r="H349" s="118">
        <v>582231.01</v>
      </c>
      <c r="I349" s="118">
        <v>338982</v>
      </c>
      <c r="J349" s="118">
        <v>582231.01</v>
      </c>
      <c r="K349" s="118">
        <v>338982</v>
      </c>
      <c r="L349" s="116" t="s">
        <v>93</v>
      </c>
      <c r="M349" s="116" t="s">
        <v>93</v>
      </c>
      <c r="N349" s="116" t="s">
        <v>813</v>
      </c>
      <c r="O349" s="116" t="s">
        <v>814</v>
      </c>
      <c r="P349" s="116" t="s">
        <v>93</v>
      </c>
      <c r="Q349" s="116" t="s">
        <v>93</v>
      </c>
      <c r="R349" s="116" t="s">
        <v>93</v>
      </c>
      <c r="S349" s="116" t="s">
        <v>93</v>
      </c>
      <c r="T349" s="116" t="s">
        <v>85</v>
      </c>
      <c r="U349" s="104" t="s">
        <v>1064</v>
      </c>
      <c r="V349" s="116" t="s">
        <v>106</v>
      </c>
      <c r="W349" s="116" t="s">
        <v>93</v>
      </c>
      <c r="X349" s="119">
        <v>43608</v>
      </c>
      <c r="Y349" s="120">
        <v>0.33333333333333331</v>
      </c>
      <c r="Z349" s="119">
        <v>43608</v>
      </c>
      <c r="AA349" s="120">
        <v>0.79166666666666663</v>
      </c>
      <c r="AB349" s="116" t="s">
        <v>153</v>
      </c>
      <c r="AC349" s="443" t="s">
        <v>88</v>
      </c>
      <c r="AD349" s="126" t="s">
        <v>93</v>
      </c>
      <c r="AE349" s="404">
        <v>43608</v>
      </c>
      <c r="AF349" s="41">
        <v>0.34791666666666665</v>
      </c>
      <c r="AG349" s="40">
        <v>43608</v>
      </c>
      <c r="AH349" s="457">
        <v>0.78263888888888899</v>
      </c>
      <c r="AI349" s="404">
        <v>43608</v>
      </c>
      <c r="AJ349" s="41">
        <v>0.38819444444444445</v>
      </c>
      <c r="AK349" s="40">
        <v>43608</v>
      </c>
      <c r="AL349" s="472">
        <v>0.35347222222222219</v>
      </c>
      <c r="AM349" s="488" t="s">
        <v>1055</v>
      </c>
      <c r="AN349" s="521" t="s">
        <v>84</v>
      </c>
      <c r="AO349" s="421"/>
      <c r="AP349" s="21"/>
      <c r="AQ349" s="399">
        <f t="shared" ref="AQ349" si="500">IF(B349="X",IF(AN349="","Afectat sau NU?",IF(AN349="DA",IF(((AK349+AL349)-(AE349+AF349))*24&lt;-720,"Neinformat",((AK349+AL349)-(AE349+AF349))*24),"Nu a fost afectat producator/consumator")),"")</f>
        <v>0.13333333341870457</v>
      </c>
      <c r="AR349" s="351">
        <f t="shared" ref="AR349" si="501">IF(B349="X",IF(AN349="DA",IF(AQ349&lt;6,LEN(TRIM(V349))-LEN(SUBSTITUTE(V349,CHAR(44),""))+1,0),"-"),"")</f>
        <v>1</v>
      </c>
      <c r="AS349" s="433">
        <f t="shared" ref="AS349" si="502">IF(B349="X",IF(AN349="DA",LEN(TRIM(V349))-LEN(SUBSTITUTE(V349,CHAR(44),""))+1,"-"),"")</f>
        <v>1</v>
      </c>
      <c r="AT349" s="568">
        <f t="shared" ref="AT349" si="503">IF(B349="X",IF(AN349="","Afectat sau NU?",IF(AN349="DA",IF(((AI349+AJ349)-(AE349+AF349))*24&lt;-720,"Neinformat",((AI349+AJ349)-(AE349+AF349))*24),"Nu a fost afectat producator/consumator")),"")</f>
        <v>0.96666666667442769</v>
      </c>
      <c r="AU349" s="351">
        <f t="shared" ref="AU349" si="504">IF(B349="X",IF(AN349="DA",IF(AT349&lt;6,LEN(TRIM(U349))-LEN(SUBSTITUTE(U349,CHAR(44),""))+1,0),"-"),"")</f>
        <v>43</v>
      </c>
      <c r="AV349" s="353">
        <f t="shared" ref="AV349" si="505">IF(B349="X",IF(AN349="DA",LEN(TRIM(U349))-LEN(SUBSTITUTE(U349,CHAR(44),""))+1,"-"),"")</f>
        <v>43</v>
      </c>
      <c r="AW349" s="399">
        <f t="shared" ref="AW349" si="506">IF(B349="X",IF(AN349="","Afectat sau NU?",IF(AN349="DA",((AG349+AH349)-(AE349+AF349))*24,"Nu a fost afectat producator/consumator")),"")</f>
        <v>10.433333333290648</v>
      </c>
      <c r="AX349" s="351">
        <f t="shared" ref="AX349" si="507">IF(B349="X",IF(AN349="DA",IF(AW349&gt;24,IF(AZ349="NU",0,LEN(TRIM(V349))-LEN(SUBSTITUTE(V349,CHAR(44),""))+1),0),"-"),"")</f>
        <v>0</v>
      </c>
      <c r="AY349" s="433">
        <f t="shared" ref="AY349" si="508">IF(B349="X",IF(AN349="DA",IF(AW349&gt;24,LEN(TRIM(V349))-LEN(SUBSTITUTE(V349,CHAR(44),""))+1,0),"-"),"")</f>
        <v>0</v>
      </c>
      <c r="AZ349" s="8"/>
      <c r="BA349" s="57"/>
      <c r="BB349" s="57"/>
      <c r="BC349" s="57"/>
      <c r="BD349" s="57"/>
      <c r="BE349" s="399" t="str">
        <f t="shared" ref="BE349" si="509">IF(C349="X",IF(AN349="","Afectat sau NU?",IF(AN349="DA",IF(AK349="","Neinformat",NETWORKDAYS(AK349+AL349,AE349+AF349,$BR$2:$BR$14)-2),"Nu a fost afectat producator/consumator")),"")</f>
        <v/>
      </c>
      <c r="BF349" s="121" t="str">
        <f t="shared" ref="BF349" si="510">IF(C349="X",IF(AN349="DA",IF(AND(BE349&gt;=5,AK349&lt;&gt;""),LEN(TRIM(V349))-LEN(SUBSTITUTE(V349,CHAR(44),""))+1,0),"-"),"")</f>
        <v/>
      </c>
      <c r="BG349" s="391" t="str">
        <f t="shared" ref="BG349" si="511">IF(C349="X",IF(AN349="DA",LEN(TRIM(V349))-LEN(SUBSTITUTE(V349,CHAR(44),""))+1,"-"),"")</f>
        <v/>
      </c>
      <c r="BH349" s="568" t="str">
        <f t="shared" ref="BH349" si="512">IF(C349="X",IF(AN349="","Afectat sau NU?",IF(AN349="DA",IF(AI349="","Neinformat",NETWORKDAYS(AI349+AJ349,AE349+AF349,$BR$2:$BR$14)-2),"Nu a fost afectat producator/consumator")),"")</f>
        <v/>
      </c>
      <c r="BI349" s="121" t="str">
        <f t="shared" ref="BI349" si="513">IF(C349="X",IF(AN349="DA",IF(AND(BH349&gt;=5,AI349&lt;&gt;""),LEN(TRIM(U349))-LEN(SUBSTITUTE(U349,CHAR(44),""))+1,0),"-"),"")</f>
        <v/>
      </c>
      <c r="BJ349" s="549" t="str">
        <f t="shared" ref="BJ349" si="514">IF(C349="X",IF(AN349="DA",LEN(TRIM(U349))-LEN(SUBSTITUTE(U349,CHAR(44),""))+1,"-"),"")</f>
        <v/>
      </c>
      <c r="BK349" s="399" t="str">
        <f t="shared" ref="BK349" si="515">IF(C349="X",IF(AN349="","Afectat sau NU?",IF(AN349="DA",((AG349+AH349)-(Z349+AA349))*24,"Nu a fost afectat producator/consumator")),"")</f>
        <v/>
      </c>
      <c r="BL349" s="121" t="str">
        <f t="shared" ref="BL349" si="516">IF(C349="X",IF(AN349&lt;&gt;"DA","-",IF(AND(AN349="DA",BK349&lt;=0),LEN(TRIM(V349))-LEN(SUBSTITUTE(V349,CHAR(44),""))+1+LEN(TRIM(U349))-LEN(SUBSTITUTE(U349,CHAR(44),""))+1,0)),"")</f>
        <v/>
      </c>
      <c r="BM349" s="391" t="str">
        <f t="shared" ref="BM349" si="517">IF(C349="X",IF(AN349="DA",LEN(TRIM(V349))-LEN(SUBSTITUTE(V349,CHAR(44),""))+1+LEN(TRIM(U349))-LEN(SUBSTITUTE(U349,CHAR(44),""))+1,"-"),"")</f>
        <v/>
      </c>
      <c r="BN349" s="1"/>
      <c r="BO349" s="1"/>
    </row>
    <row r="350" spans="1:155" ht="140.25" x14ac:dyDescent="0.25">
      <c r="A350" s="132">
        <f t="shared" si="231"/>
        <v>332</v>
      </c>
      <c r="B350" s="36" t="s">
        <v>4</v>
      </c>
      <c r="C350" s="36" t="s">
        <v>93</v>
      </c>
      <c r="D350" s="35" t="s">
        <v>1056</v>
      </c>
      <c r="E350" s="36">
        <v>145355</v>
      </c>
      <c r="F350" s="36" t="s">
        <v>696</v>
      </c>
      <c r="G350" s="36" t="s">
        <v>128</v>
      </c>
      <c r="H350" s="37">
        <v>448491.1</v>
      </c>
      <c r="I350" s="37">
        <v>465243.56</v>
      </c>
      <c r="J350" s="37">
        <v>448491.1</v>
      </c>
      <c r="K350" s="37">
        <v>465243.56</v>
      </c>
      <c r="L350" s="36" t="s">
        <v>93</v>
      </c>
      <c r="M350" s="36" t="s">
        <v>93</v>
      </c>
      <c r="N350" s="36" t="s">
        <v>697</v>
      </c>
      <c r="O350" s="36" t="s">
        <v>696</v>
      </c>
      <c r="P350" s="36" t="s">
        <v>93</v>
      </c>
      <c r="Q350" s="36" t="s">
        <v>93</v>
      </c>
      <c r="R350" s="36" t="s">
        <v>93</v>
      </c>
      <c r="S350" s="36" t="s">
        <v>93</v>
      </c>
      <c r="T350" s="36" t="s">
        <v>85</v>
      </c>
      <c r="U350" s="46" t="s">
        <v>1040</v>
      </c>
      <c r="V350" s="36" t="s">
        <v>86</v>
      </c>
      <c r="W350" s="36" t="s">
        <v>93</v>
      </c>
      <c r="X350" s="38">
        <v>43608</v>
      </c>
      <c r="Y350" s="39">
        <v>0.375</v>
      </c>
      <c r="Z350" s="38">
        <v>43608</v>
      </c>
      <c r="AA350" s="39">
        <v>0.625</v>
      </c>
      <c r="AB350" s="36" t="s">
        <v>5</v>
      </c>
      <c r="AC350" s="437" t="s">
        <v>88</v>
      </c>
      <c r="AD350" s="207" t="s">
        <v>93</v>
      </c>
      <c r="AE350" s="360">
        <v>43608</v>
      </c>
      <c r="AF350" s="77">
        <v>0.375</v>
      </c>
      <c r="AG350" s="76">
        <v>43608</v>
      </c>
      <c r="AH350" s="460">
        <v>0.625</v>
      </c>
      <c r="AI350" s="360">
        <v>43608</v>
      </c>
      <c r="AJ350" s="77">
        <v>0.3923611111111111</v>
      </c>
      <c r="AK350" s="76">
        <v>43608</v>
      </c>
      <c r="AL350" s="475">
        <v>0.35486111111111113</v>
      </c>
      <c r="AM350" s="491" t="s">
        <v>1057</v>
      </c>
      <c r="AN350" s="524" t="s">
        <v>84</v>
      </c>
      <c r="AO350" s="519"/>
      <c r="AP350" s="21"/>
      <c r="AQ350" s="344">
        <f t="shared" ref="AQ350:AQ354" si="518">IF(B350="X",IF(AN350="","Afectat sau NU?",IF(AN350="DA",IF(((AK350+AL350)-(AE350+AF350))*24&lt;-720,"Neinformat",((AK350+AL350)-(AE350+AF350))*24),"Nu a fost afectat producator/consumator")),"")</f>
        <v>-0.48333333333721384</v>
      </c>
      <c r="AR350" s="26">
        <f t="shared" ref="AR350:AR354" si="519">IF(B350="X",IF(AN350="DA",IF(AQ350&lt;6,LEN(TRIM(V350))-LEN(SUBSTITUTE(V350,CHAR(44),""))+1,0),"-"),"")</f>
        <v>1</v>
      </c>
      <c r="AS350" s="34">
        <f t="shared" ref="AS350:AS354" si="520">IF(B350="X",IF(AN350="DA",LEN(TRIM(V350))-LEN(SUBSTITUTE(V350,CHAR(44),""))+1,"-"),"")</f>
        <v>1</v>
      </c>
      <c r="AT350" s="548">
        <f t="shared" ref="AT350:AT354" si="521">IF(B350="X",IF(AN350="","Afectat sau NU?",IF(AN350="DA",IF(((AI350+AJ350)-(AE350+AF350))*24&lt;-720,"Neinformat",((AI350+AJ350)-(AE350+AF350))*24),"Nu a fost afectat producator/consumator")),"")</f>
        <v>0.41666666662786156</v>
      </c>
      <c r="AU350" s="26">
        <f t="shared" ref="AU350:AU354" si="522">IF(B350="X",IF(AN350="DA",IF(AT350&lt;6,LEN(TRIM(U350))-LEN(SUBSTITUTE(U350,CHAR(44),""))+1,0),"-"),"")</f>
        <v>43</v>
      </c>
      <c r="AV350" s="70">
        <f t="shared" ref="AV350:AV354" si="523">IF(B350="X",IF(AN350="DA",LEN(TRIM(U350))-LEN(SUBSTITUTE(U350,CHAR(44),""))+1,"-"),"")</f>
        <v>43</v>
      </c>
      <c r="AW350" s="344">
        <f t="shared" ref="AW350:AW354" si="524">IF(B350="X",IF(AN350="","Afectat sau NU?",IF(AN350="DA",((AG350+AH350)-(AE350+AF350))*24,"Nu a fost afectat producator/consumator")),"")</f>
        <v>6</v>
      </c>
      <c r="AX350" s="26">
        <f t="shared" ref="AX350:AX353" si="525">IF(B350="X",IF(AN350="DA",IF(AW350&gt;24,IF(AZ350="NU",0,LEN(TRIM(V350))-LEN(SUBSTITUTE(V350,CHAR(44),""))+1),0),"-"),"")</f>
        <v>0</v>
      </c>
      <c r="AY350" s="34">
        <f t="shared" ref="AY350:AY354" si="526">IF(B350="X",IF(AN350="DA",IF(AW350&gt;24,LEN(TRIM(V350))-LEN(SUBSTITUTE(V350,CHAR(44),""))+1,0),"-"),"")</f>
        <v>0</v>
      </c>
      <c r="AZ350" s="8"/>
      <c r="BA350" s="57"/>
      <c r="BB350" s="57"/>
      <c r="BC350" s="57"/>
      <c r="BD350" s="57"/>
      <c r="BE350" s="344" t="str">
        <f t="shared" ref="BE350:BE354" si="527">IF(C350="X",IF(AN350="","Afectat sau NU?",IF(AN350="DA",IF(AK350="","Neinformat",NETWORKDAYS(AK350+AL350,AE350+AF350,$BR$2:$BR$14)-2),"Nu a fost afectat producator/consumator")),"")</f>
        <v/>
      </c>
      <c r="BF350" s="18" t="str">
        <f t="shared" ref="BF350:BF354" si="528">IF(C350="X",IF(AN350="DA",IF(AND(BE350&gt;=5,AK350&lt;&gt;""),LEN(TRIM(V350))-LEN(SUBSTITUTE(V350,CHAR(44),""))+1,0),"-"),"")</f>
        <v/>
      </c>
      <c r="BG350" s="20" t="str">
        <f t="shared" ref="BG350:BG354" si="529">IF(C350="X",IF(AN350="DA",LEN(TRIM(V350))-LEN(SUBSTITUTE(V350,CHAR(44),""))+1,"-"),"")</f>
        <v/>
      </c>
      <c r="BH350" s="548" t="str">
        <f t="shared" ref="BH350:BH354" si="530">IF(C350="X",IF(AN350="","Afectat sau NU?",IF(AN350="DA",IF(AI350="","Neinformat",NETWORKDAYS(AI350+AJ350,AE350+AF350,$BR$2:$BR$14)-2),"Nu a fost afectat producator/consumator")),"")</f>
        <v/>
      </c>
      <c r="BI350" s="18" t="str">
        <f t="shared" ref="BI350:BI354" si="531">IF(C350="X",IF(AN350="DA",IF(AND(BH350&gt;=5,AI350&lt;&gt;""),LEN(TRIM(U350))-LEN(SUBSTITUTE(U350,CHAR(44),""))+1,0),"-"),"")</f>
        <v/>
      </c>
      <c r="BJ350" s="19" t="str">
        <f t="shared" ref="BJ350:BJ354" si="532">IF(C350="X",IF(AN350="DA",LEN(TRIM(U350))-LEN(SUBSTITUTE(U350,CHAR(44),""))+1,"-"),"")</f>
        <v/>
      </c>
      <c r="BK350" s="344" t="str">
        <f t="shared" ref="BK350:BK354" si="533">IF(C350="X",IF(AN350="","Afectat sau NU?",IF(AN350="DA",((AG350+AH350)-(Z350+AA350))*24,"Nu a fost afectat producator/consumator")),"")</f>
        <v/>
      </c>
      <c r="BL350" s="18" t="str">
        <f t="shared" ref="BL350:BL354" si="534">IF(C350="X",IF(AN350&lt;&gt;"DA","-",IF(AND(AN350="DA",BK350&lt;=0),LEN(TRIM(V350))-LEN(SUBSTITUTE(V350,CHAR(44),""))+1+LEN(TRIM(U350))-LEN(SUBSTITUTE(U350,CHAR(44),""))+1,0)),"")</f>
        <v/>
      </c>
      <c r="BM350" s="20" t="str">
        <f t="shared" ref="BM350:BM354" si="535">IF(C350="X",IF(AN350="DA",LEN(TRIM(V350))-LEN(SUBSTITUTE(V350,CHAR(44),""))+1+LEN(TRIM(U350))-LEN(SUBSTITUTE(U350,CHAR(44),""))+1,"-"),"")</f>
        <v/>
      </c>
      <c r="BN350" s="1"/>
      <c r="BO350" s="1"/>
    </row>
    <row r="351" spans="1:155" ht="140.25" x14ac:dyDescent="0.25">
      <c r="A351" s="134">
        <f t="shared" si="231"/>
        <v>333</v>
      </c>
      <c r="B351" s="42" t="s">
        <v>4</v>
      </c>
      <c r="C351" s="42" t="s">
        <v>93</v>
      </c>
      <c r="D351" s="43" t="s">
        <v>1056</v>
      </c>
      <c r="E351" s="42">
        <v>145355</v>
      </c>
      <c r="F351" s="42" t="s">
        <v>698</v>
      </c>
      <c r="G351" s="42" t="s">
        <v>128</v>
      </c>
      <c r="H351" s="78">
        <v>449529.06</v>
      </c>
      <c r="I351" s="78">
        <v>462453.93</v>
      </c>
      <c r="J351" s="78">
        <v>449529.06</v>
      </c>
      <c r="K351" s="78">
        <v>462453.93</v>
      </c>
      <c r="L351" s="42" t="s">
        <v>93</v>
      </c>
      <c r="M351" s="42" t="s">
        <v>93</v>
      </c>
      <c r="N351" s="42" t="s">
        <v>699</v>
      </c>
      <c r="O351" s="42" t="s">
        <v>698</v>
      </c>
      <c r="P351" s="42" t="s">
        <v>93</v>
      </c>
      <c r="Q351" s="42" t="s">
        <v>93</v>
      </c>
      <c r="R351" s="42" t="s">
        <v>93</v>
      </c>
      <c r="S351" s="42" t="s">
        <v>93</v>
      </c>
      <c r="T351" s="42" t="s">
        <v>85</v>
      </c>
      <c r="U351" s="42" t="s">
        <v>1040</v>
      </c>
      <c r="V351" s="42" t="s">
        <v>86</v>
      </c>
      <c r="W351" s="42" t="s">
        <v>93</v>
      </c>
      <c r="X351" s="79">
        <v>43608</v>
      </c>
      <c r="Y351" s="80">
        <v>0.375</v>
      </c>
      <c r="Z351" s="79">
        <v>43608</v>
      </c>
      <c r="AA351" s="80">
        <v>0.625</v>
      </c>
      <c r="AB351" s="42" t="s">
        <v>5</v>
      </c>
      <c r="AC351" s="435" t="s">
        <v>88</v>
      </c>
      <c r="AD351" s="125" t="s">
        <v>93</v>
      </c>
      <c r="AE351" s="361">
        <v>43608</v>
      </c>
      <c r="AF351" s="82">
        <v>0.375</v>
      </c>
      <c r="AG351" s="81">
        <v>43608</v>
      </c>
      <c r="AH351" s="461">
        <v>0.625</v>
      </c>
      <c r="AI351" s="361">
        <v>43608</v>
      </c>
      <c r="AJ351" s="82">
        <v>0.3923611111111111</v>
      </c>
      <c r="AK351" s="81">
        <v>43608</v>
      </c>
      <c r="AL351" s="476">
        <v>0.35486111111111113</v>
      </c>
      <c r="AM351" s="492" t="s">
        <v>1057</v>
      </c>
      <c r="AN351" s="525" t="s">
        <v>84</v>
      </c>
      <c r="AO351" s="517"/>
      <c r="AP351" s="21"/>
      <c r="AQ351" s="400">
        <f t="shared" si="518"/>
        <v>-0.48333333333721384</v>
      </c>
      <c r="AR351" s="153">
        <f t="shared" si="519"/>
        <v>1</v>
      </c>
      <c r="AS351" s="432">
        <f t="shared" si="520"/>
        <v>1</v>
      </c>
      <c r="AT351" s="567">
        <f t="shared" si="521"/>
        <v>0.41666666662786156</v>
      </c>
      <c r="AU351" s="153">
        <f t="shared" si="522"/>
        <v>43</v>
      </c>
      <c r="AV351" s="234">
        <f t="shared" si="523"/>
        <v>43</v>
      </c>
      <c r="AW351" s="400">
        <f t="shared" si="524"/>
        <v>6</v>
      </c>
      <c r="AX351" s="153">
        <f t="shared" si="525"/>
        <v>0</v>
      </c>
      <c r="AY351" s="432">
        <f t="shared" si="526"/>
        <v>0</v>
      </c>
      <c r="AZ351" s="8"/>
      <c r="BA351" s="57"/>
      <c r="BB351" s="57"/>
      <c r="BC351" s="57"/>
      <c r="BD351" s="57"/>
      <c r="BE351" s="400" t="str">
        <f t="shared" si="527"/>
        <v/>
      </c>
      <c r="BF351" s="44" t="str">
        <f t="shared" si="528"/>
        <v/>
      </c>
      <c r="BG351" s="317" t="str">
        <f t="shared" si="529"/>
        <v/>
      </c>
      <c r="BH351" s="567" t="str">
        <f t="shared" si="530"/>
        <v/>
      </c>
      <c r="BI351" s="44" t="str">
        <f t="shared" si="531"/>
        <v/>
      </c>
      <c r="BJ351" s="571" t="str">
        <f t="shared" si="532"/>
        <v/>
      </c>
      <c r="BK351" s="400" t="str">
        <f t="shared" si="533"/>
        <v/>
      </c>
      <c r="BL351" s="44" t="str">
        <f t="shared" si="534"/>
        <v/>
      </c>
      <c r="BM351" s="317" t="str">
        <f t="shared" si="535"/>
        <v/>
      </c>
      <c r="BN351" s="1"/>
      <c r="BO351" s="1"/>
    </row>
    <row r="352" spans="1:155" ht="140.25" x14ac:dyDescent="0.25">
      <c r="A352" s="134">
        <f t="shared" si="231"/>
        <v>334</v>
      </c>
      <c r="B352" s="42" t="s">
        <v>4</v>
      </c>
      <c r="C352" s="42" t="s">
        <v>93</v>
      </c>
      <c r="D352" s="43" t="s">
        <v>1056</v>
      </c>
      <c r="E352" s="42">
        <v>145934</v>
      </c>
      <c r="F352" s="42" t="s">
        <v>700</v>
      </c>
      <c r="G352" s="42" t="s">
        <v>128</v>
      </c>
      <c r="H352" s="78">
        <v>448297.3</v>
      </c>
      <c r="I352" s="78">
        <v>461835.37</v>
      </c>
      <c r="J352" s="78">
        <v>448297.3</v>
      </c>
      <c r="K352" s="78">
        <v>461835.37</v>
      </c>
      <c r="L352" s="42" t="s">
        <v>93</v>
      </c>
      <c r="M352" s="42" t="s">
        <v>93</v>
      </c>
      <c r="N352" s="42" t="s">
        <v>701</v>
      </c>
      <c r="O352" s="42" t="s">
        <v>700</v>
      </c>
      <c r="P352" s="42" t="s">
        <v>93</v>
      </c>
      <c r="Q352" s="42" t="s">
        <v>93</v>
      </c>
      <c r="R352" s="42" t="s">
        <v>93</v>
      </c>
      <c r="S352" s="42" t="s">
        <v>93</v>
      </c>
      <c r="T352" s="42" t="s">
        <v>85</v>
      </c>
      <c r="U352" s="42" t="s">
        <v>1040</v>
      </c>
      <c r="V352" s="42" t="s">
        <v>86</v>
      </c>
      <c r="W352" s="42" t="s">
        <v>93</v>
      </c>
      <c r="X352" s="79">
        <v>43608</v>
      </c>
      <c r="Y352" s="80">
        <v>0.375</v>
      </c>
      <c r="Z352" s="79">
        <v>43608</v>
      </c>
      <c r="AA352" s="80">
        <v>0.625</v>
      </c>
      <c r="AB352" s="42" t="s">
        <v>5</v>
      </c>
      <c r="AC352" s="435" t="s">
        <v>88</v>
      </c>
      <c r="AD352" s="125" t="s">
        <v>93</v>
      </c>
      <c r="AE352" s="361">
        <v>43608</v>
      </c>
      <c r="AF352" s="82">
        <v>0.375</v>
      </c>
      <c r="AG352" s="81">
        <v>43608</v>
      </c>
      <c r="AH352" s="461">
        <v>0.625</v>
      </c>
      <c r="AI352" s="361">
        <v>43608</v>
      </c>
      <c r="AJ352" s="82">
        <v>0.3923611111111111</v>
      </c>
      <c r="AK352" s="81">
        <v>43608</v>
      </c>
      <c r="AL352" s="476">
        <v>0.35486111111111113</v>
      </c>
      <c r="AM352" s="492" t="s">
        <v>1057</v>
      </c>
      <c r="AN352" s="525" t="s">
        <v>84</v>
      </c>
      <c r="AO352" s="517"/>
      <c r="AP352" s="21"/>
      <c r="AQ352" s="400">
        <f t="shared" si="518"/>
        <v>-0.48333333333721384</v>
      </c>
      <c r="AR352" s="153">
        <f t="shared" si="519"/>
        <v>1</v>
      </c>
      <c r="AS352" s="432">
        <f t="shared" si="520"/>
        <v>1</v>
      </c>
      <c r="AT352" s="567">
        <f t="shared" si="521"/>
        <v>0.41666666662786156</v>
      </c>
      <c r="AU352" s="153">
        <f t="shared" si="522"/>
        <v>43</v>
      </c>
      <c r="AV352" s="234">
        <f t="shared" si="523"/>
        <v>43</v>
      </c>
      <c r="AW352" s="400">
        <f t="shared" si="524"/>
        <v>6</v>
      </c>
      <c r="AX352" s="153">
        <f t="shared" si="525"/>
        <v>0</v>
      </c>
      <c r="AY352" s="432">
        <f t="shared" si="526"/>
        <v>0</v>
      </c>
      <c r="AZ352" s="8"/>
      <c r="BA352" s="57"/>
      <c r="BB352" s="57"/>
      <c r="BC352" s="57"/>
      <c r="BD352" s="57"/>
      <c r="BE352" s="400" t="str">
        <f t="shared" si="527"/>
        <v/>
      </c>
      <c r="BF352" s="44" t="str">
        <f t="shared" si="528"/>
        <v/>
      </c>
      <c r="BG352" s="317" t="str">
        <f t="shared" si="529"/>
        <v/>
      </c>
      <c r="BH352" s="567" t="str">
        <f t="shared" si="530"/>
        <v/>
      </c>
      <c r="BI352" s="44" t="str">
        <f t="shared" si="531"/>
        <v/>
      </c>
      <c r="BJ352" s="571" t="str">
        <f t="shared" si="532"/>
        <v/>
      </c>
      <c r="BK352" s="400" t="str">
        <f t="shared" si="533"/>
        <v/>
      </c>
      <c r="BL352" s="44" t="str">
        <f t="shared" si="534"/>
        <v/>
      </c>
      <c r="BM352" s="317" t="str">
        <f t="shared" si="535"/>
        <v/>
      </c>
      <c r="BN352" s="1"/>
      <c r="BO352" s="1"/>
    </row>
    <row r="353" spans="1:75" ht="141" thickBot="1" x14ac:dyDescent="0.3">
      <c r="A353" s="136">
        <f t="shared" si="231"/>
        <v>335</v>
      </c>
      <c r="B353" s="116" t="s">
        <v>4</v>
      </c>
      <c r="C353" s="116" t="s">
        <v>93</v>
      </c>
      <c r="D353" s="117" t="s">
        <v>1056</v>
      </c>
      <c r="E353" s="116">
        <v>145934</v>
      </c>
      <c r="F353" s="116" t="s">
        <v>702</v>
      </c>
      <c r="G353" s="116" t="s">
        <v>128</v>
      </c>
      <c r="H353" s="118">
        <v>445949.04</v>
      </c>
      <c r="I353" s="118">
        <v>46775.54</v>
      </c>
      <c r="J353" s="118">
        <v>445949.04</v>
      </c>
      <c r="K353" s="118">
        <v>46775.54</v>
      </c>
      <c r="L353" s="116" t="s">
        <v>93</v>
      </c>
      <c r="M353" s="116" t="s">
        <v>93</v>
      </c>
      <c r="N353" s="116" t="s">
        <v>703</v>
      </c>
      <c r="O353" s="116" t="s">
        <v>702</v>
      </c>
      <c r="P353" s="116" t="s">
        <v>93</v>
      </c>
      <c r="Q353" s="116" t="s">
        <v>93</v>
      </c>
      <c r="R353" s="116" t="s">
        <v>93</v>
      </c>
      <c r="S353" s="116" t="s">
        <v>93</v>
      </c>
      <c r="T353" s="116" t="s">
        <v>85</v>
      </c>
      <c r="U353" s="116" t="s">
        <v>1040</v>
      </c>
      <c r="V353" s="116" t="s">
        <v>86</v>
      </c>
      <c r="W353" s="116" t="s">
        <v>93</v>
      </c>
      <c r="X353" s="119">
        <v>43608</v>
      </c>
      <c r="Y353" s="120">
        <v>0.375</v>
      </c>
      <c r="Z353" s="119">
        <v>43608</v>
      </c>
      <c r="AA353" s="120">
        <v>0.625</v>
      </c>
      <c r="AB353" s="116" t="s">
        <v>5</v>
      </c>
      <c r="AC353" s="443" t="s">
        <v>88</v>
      </c>
      <c r="AD353" s="126" t="s">
        <v>93</v>
      </c>
      <c r="AE353" s="405">
        <v>43608</v>
      </c>
      <c r="AF353" s="54">
        <v>0.375</v>
      </c>
      <c r="AG353" s="53">
        <v>43608</v>
      </c>
      <c r="AH353" s="462">
        <v>0.625</v>
      </c>
      <c r="AI353" s="405">
        <v>43608</v>
      </c>
      <c r="AJ353" s="54">
        <v>0.3923611111111111</v>
      </c>
      <c r="AK353" s="53">
        <v>43608</v>
      </c>
      <c r="AL353" s="477">
        <v>0.35486111111111113</v>
      </c>
      <c r="AM353" s="493" t="s">
        <v>1057</v>
      </c>
      <c r="AN353" s="526" t="s">
        <v>84</v>
      </c>
      <c r="AO353" s="520"/>
      <c r="AP353" s="21"/>
      <c r="AQ353" s="399">
        <f t="shared" si="518"/>
        <v>-0.48333333333721384</v>
      </c>
      <c r="AR353" s="351">
        <f t="shared" si="519"/>
        <v>1</v>
      </c>
      <c r="AS353" s="433">
        <f t="shared" si="520"/>
        <v>1</v>
      </c>
      <c r="AT353" s="568">
        <f t="shared" si="521"/>
        <v>0.41666666662786156</v>
      </c>
      <c r="AU353" s="351">
        <f t="shared" si="522"/>
        <v>43</v>
      </c>
      <c r="AV353" s="353">
        <f t="shared" si="523"/>
        <v>43</v>
      </c>
      <c r="AW353" s="399">
        <f t="shared" si="524"/>
        <v>6</v>
      </c>
      <c r="AX353" s="351">
        <f t="shared" si="525"/>
        <v>0</v>
      </c>
      <c r="AY353" s="433">
        <f t="shared" si="526"/>
        <v>0</v>
      </c>
      <c r="AZ353" s="8"/>
      <c r="BA353" s="57"/>
      <c r="BB353" s="57"/>
      <c r="BC353" s="57"/>
      <c r="BD353" s="57"/>
      <c r="BE353" s="399" t="str">
        <f t="shared" si="527"/>
        <v/>
      </c>
      <c r="BF353" s="121" t="str">
        <f t="shared" si="528"/>
        <v/>
      </c>
      <c r="BG353" s="391" t="str">
        <f t="shared" si="529"/>
        <v/>
      </c>
      <c r="BH353" s="568" t="str">
        <f t="shared" si="530"/>
        <v/>
      </c>
      <c r="BI353" s="121" t="str">
        <f t="shared" si="531"/>
        <v/>
      </c>
      <c r="BJ353" s="549" t="str">
        <f t="shared" si="532"/>
        <v/>
      </c>
      <c r="BK353" s="399" t="str">
        <f t="shared" si="533"/>
        <v/>
      </c>
      <c r="BL353" s="121" t="str">
        <f t="shared" si="534"/>
        <v/>
      </c>
      <c r="BM353" s="391" t="str">
        <f t="shared" si="535"/>
        <v/>
      </c>
      <c r="BN353" s="1"/>
      <c r="BO353" s="1"/>
    </row>
    <row r="354" spans="1:75" ht="141" thickBot="1" x14ac:dyDescent="0.3">
      <c r="A354" s="136">
        <f t="shared" si="231"/>
        <v>336</v>
      </c>
      <c r="B354" s="116" t="s">
        <v>4</v>
      </c>
      <c r="C354" s="116" t="s">
        <v>93</v>
      </c>
      <c r="D354" s="117" t="s">
        <v>1059</v>
      </c>
      <c r="E354" s="116">
        <v>87647</v>
      </c>
      <c r="F354" s="116" t="s">
        <v>1066</v>
      </c>
      <c r="G354" s="116" t="s">
        <v>208</v>
      </c>
      <c r="H354" s="118">
        <v>360400.75</v>
      </c>
      <c r="I354" s="118">
        <v>485915.94</v>
      </c>
      <c r="J354" s="118">
        <v>360400.75</v>
      </c>
      <c r="K354" s="118">
        <v>485915.94</v>
      </c>
      <c r="L354" s="116" t="s">
        <v>93</v>
      </c>
      <c r="M354" s="116" t="s">
        <v>93</v>
      </c>
      <c r="N354" s="116" t="s">
        <v>1060</v>
      </c>
      <c r="O354" s="116" t="s">
        <v>1061</v>
      </c>
      <c r="P354" s="116" t="s">
        <v>93</v>
      </c>
      <c r="Q354" s="116" t="s">
        <v>93</v>
      </c>
      <c r="R354" s="116" t="s">
        <v>93</v>
      </c>
      <c r="S354" s="116" t="s">
        <v>93</v>
      </c>
      <c r="T354" s="116" t="s">
        <v>85</v>
      </c>
      <c r="U354" s="116" t="s">
        <v>1040</v>
      </c>
      <c r="V354" s="116" t="s">
        <v>86</v>
      </c>
      <c r="W354" s="116" t="s">
        <v>93</v>
      </c>
      <c r="X354" s="119">
        <v>43612</v>
      </c>
      <c r="Y354" s="120">
        <v>0.33333333333333331</v>
      </c>
      <c r="Z354" s="119">
        <v>43613</v>
      </c>
      <c r="AA354" s="120">
        <v>0.66666666666666663</v>
      </c>
      <c r="AB354" s="116" t="s">
        <v>120</v>
      </c>
      <c r="AC354" s="443" t="s">
        <v>88</v>
      </c>
      <c r="AD354" s="126" t="s">
        <v>93</v>
      </c>
      <c r="AE354" s="404">
        <v>43612</v>
      </c>
      <c r="AF354" s="41">
        <v>0.35069444444444442</v>
      </c>
      <c r="AG354" s="40">
        <v>43613</v>
      </c>
      <c r="AH354" s="457">
        <v>0.65416666666666667</v>
      </c>
      <c r="AI354" s="404">
        <v>43612</v>
      </c>
      <c r="AJ354" s="41">
        <v>0.44791666666666669</v>
      </c>
      <c r="AK354" s="40">
        <v>43612</v>
      </c>
      <c r="AL354" s="472">
        <v>0.3840277777777778</v>
      </c>
      <c r="AM354" s="488" t="s">
        <v>1062</v>
      </c>
      <c r="AN354" s="521" t="s">
        <v>84</v>
      </c>
      <c r="AO354" s="421"/>
      <c r="AP354" s="21"/>
      <c r="AQ354" s="399">
        <f t="shared" si="518"/>
        <v>0.79999999998835847</v>
      </c>
      <c r="AR354" s="351">
        <f t="shared" si="519"/>
        <v>1</v>
      </c>
      <c r="AS354" s="433">
        <f t="shared" si="520"/>
        <v>1</v>
      </c>
      <c r="AT354" s="568">
        <f t="shared" si="521"/>
        <v>2.3333333332557231</v>
      </c>
      <c r="AU354" s="351">
        <f t="shared" si="522"/>
        <v>43</v>
      </c>
      <c r="AV354" s="353">
        <f t="shared" si="523"/>
        <v>43</v>
      </c>
      <c r="AW354" s="399">
        <f t="shared" si="524"/>
        <v>31.283333333325572</v>
      </c>
      <c r="AX354" s="351">
        <f>IF(B354="X",IF(AN354="DA",IF(AW354&gt;24,IF(AZ354="NU",0,LEN(TRIM(V354))-LEN(SUBSTITUTE(V354,CHAR(44),""))+1),0),"-"),"")</f>
        <v>1</v>
      </c>
      <c r="AY354" s="433">
        <f t="shared" si="526"/>
        <v>1</v>
      </c>
      <c r="AZ354" s="228" t="s">
        <v>84</v>
      </c>
      <c r="BA354" s="57"/>
      <c r="BB354" s="57"/>
      <c r="BC354" s="57"/>
      <c r="BD354" s="57"/>
      <c r="BE354" s="399" t="str">
        <f t="shared" si="527"/>
        <v/>
      </c>
      <c r="BF354" s="121" t="str">
        <f t="shared" si="528"/>
        <v/>
      </c>
      <c r="BG354" s="391" t="str">
        <f t="shared" si="529"/>
        <v/>
      </c>
      <c r="BH354" s="568" t="str">
        <f t="shared" si="530"/>
        <v/>
      </c>
      <c r="BI354" s="121" t="str">
        <f t="shared" si="531"/>
        <v/>
      </c>
      <c r="BJ354" s="549" t="str">
        <f t="shared" si="532"/>
        <v/>
      </c>
      <c r="BK354" s="399" t="str">
        <f t="shared" si="533"/>
        <v/>
      </c>
      <c r="BL354" s="121" t="str">
        <f t="shared" si="534"/>
        <v/>
      </c>
      <c r="BM354" s="391" t="str">
        <f t="shared" si="535"/>
        <v/>
      </c>
      <c r="BN354" s="1"/>
      <c r="BO354" s="1"/>
    </row>
    <row r="355" spans="1:75" ht="141" thickBot="1" x14ac:dyDescent="0.3">
      <c r="A355" s="136">
        <f t="shared" si="231"/>
        <v>337</v>
      </c>
      <c r="B355" s="116" t="s">
        <v>4</v>
      </c>
      <c r="C355" s="116" t="s">
        <v>93</v>
      </c>
      <c r="D355" s="117" t="s">
        <v>1067</v>
      </c>
      <c r="E355" s="116">
        <v>5309</v>
      </c>
      <c r="F355" s="116" t="s">
        <v>1068</v>
      </c>
      <c r="G355" s="116" t="s">
        <v>384</v>
      </c>
      <c r="H355" s="118">
        <v>415763.85</v>
      </c>
      <c r="I355" s="118">
        <v>548560.09</v>
      </c>
      <c r="J355" s="118">
        <v>415763.04</v>
      </c>
      <c r="K355" s="118">
        <v>548303.26</v>
      </c>
      <c r="L355" s="116" t="s">
        <v>93</v>
      </c>
      <c r="M355" s="116" t="s">
        <v>93</v>
      </c>
      <c r="N355" s="116" t="s">
        <v>1069</v>
      </c>
      <c r="O355" s="116" t="s">
        <v>1068</v>
      </c>
      <c r="P355" s="116" t="s">
        <v>93</v>
      </c>
      <c r="Q355" s="116" t="s">
        <v>93</v>
      </c>
      <c r="R355" s="116" t="s">
        <v>93</v>
      </c>
      <c r="S355" s="116" t="s">
        <v>93</v>
      </c>
      <c r="T355" s="116" t="s">
        <v>85</v>
      </c>
      <c r="U355" s="116" t="s">
        <v>1040</v>
      </c>
      <c r="V355" s="116" t="s">
        <v>86</v>
      </c>
      <c r="W355" s="116" t="s">
        <v>93</v>
      </c>
      <c r="X355" s="119">
        <v>43614</v>
      </c>
      <c r="Y355" s="120">
        <v>0.33333333333333331</v>
      </c>
      <c r="Z355" s="119">
        <v>43614</v>
      </c>
      <c r="AA355" s="120">
        <v>0.58333333333333337</v>
      </c>
      <c r="AB355" s="116" t="s">
        <v>111</v>
      </c>
      <c r="AC355" s="443" t="s">
        <v>88</v>
      </c>
      <c r="AD355" s="126" t="s">
        <v>93</v>
      </c>
      <c r="AE355" s="404">
        <v>43614</v>
      </c>
      <c r="AF355" s="41">
        <v>0.33680555555555558</v>
      </c>
      <c r="AG355" s="40">
        <v>43614</v>
      </c>
      <c r="AH355" s="457">
        <v>0.625</v>
      </c>
      <c r="AI355" s="404">
        <v>43614</v>
      </c>
      <c r="AJ355" s="41">
        <v>0.34375</v>
      </c>
      <c r="AK355" s="40">
        <v>43614</v>
      </c>
      <c r="AL355" s="472">
        <v>0.33888888888888885</v>
      </c>
      <c r="AM355" s="488" t="s">
        <v>1070</v>
      </c>
      <c r="AN355" s="521" t="s">
        <v>84</v>
      </c>
      <c r="AO355" s="421"/>
      <c r="AP355" s="21"/>
      <c r="AQ355" s="399">
        <f t="shared" ref="AQ355" si="536">IF(B355="X",IF(AN355="","Afectat sau NU?",IF(AN355="DA",IF(((AK355+AL355)-(AE355+AF355))*24&lt;-720,"Neinformat",((AK355+AL355)-(AE355+AF355))*24),"Nu a fost afectat producator/consumator")),"")</f>
        <v>4.9999999988358468E-2</v>
      </c>
      <c r="AR355" s="351">
        <f t="shared" ref="AR355" si="537">IF(B355="X",IF(AN355="DA",IF(AQ355&lt;6,LEN(TRIM(V355))-LEN(SUBSTITUTE(V355,CHAR(44),""))+1,0),"-"),"")</f>
        <v>1</v>
      </c>
      <c r="AS355" s="433">
        <f t="shared" ref="AS355" si="538">IF(B355="X",IF(AN355="DA",LEN(TRIM(V355))-LEN(SUBSTITUTE(V355,CHAR(44),""))+1,"-"),"")</f>
        <v>1</v>
      </c>
      <c r="AT355" s="568">
        <f t="shared" ref="AT355" si="539">IF(B355="X",IF(AN355="","Afectat sau NU?",IF(AN355="DA",IF(((AI355+AJ355)-(AE355+AF355))*24&lt;-720,"Neinformat",((AI355+AJ355)-(AE355+AF355))*24),"Nu a fost afectat producator/consumator")),"")</f>
        <v>0.16666666668606922</v>
      </c>
      <c r="AU355" s="351">
        <f t="shared" ref="AU355" si="540">IF(B355="X",IF(AN355="DA",IF(AT355&lt;6,LEN(TRIM(U355))-LEN(SUBSTITUTE(U355,CHAR(44),""))+1,0),"-"),"")</f>
        <v>43</v>
      </c>
      <c r="AV355" s="353">
        <f t="shared" ref="AV355" si="541">IF(B355="X",IF(AN355="DA",LEN(TRIM(U355))-LEN(SUBSTITUTE(U355,CHAR(44),""))+1,"-"),"")</f>
        <v>43</v>
      </c>
      <c r="AW355" s="399">
        <f t="shared" ref="AW355" si="542">IF(B355="X",IF(AN355="","Afectat sau NU?",IF(AN355="DA",((AG355+AH355)-(AE355+AF355))*24,"Nu a fost afectat producator/consumator")),"")</f>
        <v>6.9166666666860692</v>
      </c>
      <c r="AX355" s="351">
        <f>IF(B355="X",IF(AN355="DA",IF(AW355&gt;24,IF(AZ355="NU",0,LEN(TRIM(V355))-LEN(SUBSTITUTE(V355,CHAR(44),""))+1),0),"-"),"")</f>
        <v>0</v>
      </c>
      <c r="AY355" s="433">
        <f t="shared" ref="AY355" si="543">IF(B355="X",IF(AN355="DA",IF(AW355&gt;24,LEN(TRIM(V355))-LEN(SUBSTITUTE(V355,CHAR(44),""))+1,0),"-"),"")</f>
        <v>0</v>
      </c>
      <c r="AZ355" s="8"/>
      <c r="BA355" s="57"/>
      <c r="BB355" s="57"/>
      <c r="BC355" s="57"/>
      <c r="BD355" s="57"/>
      <c r="BE355" s="399" t="str">
        <f t="shared" ref="BE355" si="544">IF(C355="X",IF(AN355="","Afectat sau NU?",IF(AN355="DA",IF(AK355="","Neinformat",NETWORKDAYS(AK355+AL355,AE355+AF355,$BR$2:$BR$14)-2),"Nu a fost afectat producator/consumator")),"")</f>
        <v/>
      </c>
      <c r="BF355" s="121" t="str">
        <f t="shared" ref="BF355" si="545">IF(C355="X",IF(AN355="DA",IF(AND(BE355&gt;=5,AK355&lt;&gt;""),LEN(TRIM(V355))-LEN(SUBSTITUTE(V355,CHAR(44),""))+1,0),"-"),"")</f>
        <v/>
      </c>
      <c r="BG355" s="391" t="str">
        <f t="shared" ref="BG355" si="546">IF(C355="X",IF(AN355="DA",LEN(TRIM(V355))-LEN(SUBSTITUTE(V355,CHAR(44),""))+1,"-"),"")</f>
        <v/>
      </c>
      <c r="BH355" s="568" t="str">
        <f t="shared" ref="BH355" si="547">IF(C355="X",IF(AN355="","Afectat sau NU?",IF(AN355="DA",IF(AI355="","Neinformat",NETWORKDAYS(AI355+AJ355,AE355+AF355,$BR$2:$BR$14)-2),"Nu a fost afectat producator/consumator")),"")</f>
        <v/>
      </c>
      <c r="BI355" s="121" t="str">
        <f t="shared" ref="BI355" si="548">IF(C355="X",IF(AN355="DA",IF(AND(BH355&gt;=5,AI355&lt;&gt;""),LEN(TRIM(U355))-LEN(SUBSTITUTE(U355,CHAR(44),""))+1,0),"-"),"")</f>
        <v/>
      </c>
      <c r="BJ355" s="549" t="str">
        <f t="shared" ref="BJ355" si="549">IF(C355="X",IF(AN355="DA",LEN(TRIM(U355))-LEN(SUBSTITUTE(U355,CHAR(44),""))+1,"-"),"")</f>
        <v/>
      </c>
      <c r="BK355" s="399" t="str">
        <f t="shared" ref="BK355" si="550">IF(C355="X",IF(AN355="","Afectat sau NU?",IF(AN355="DA",((AG355+AH355)-(Z355+AA355))*24,"Nu a fost afectat producator/consumator")),"")</f>
        <v/>
      </c>
      <c r="BL355" s="121" t="str">
        <f t="shared" ref="BL355" si="551">IF(C355="X",IF(AN355&lt;&gt;"DA","-",IF(AND(AN355="DA",BK355&lt;=0),LEN(TRIM(V355))-LEN(SUBSTITUTE(V355,CHAR(44),""))+1+LEN(TRIM(U355))-LEN(SUBSTITUTE(U355,CHAR(44),""))+1,0)),"")</f>
        <v/>
      </c>
      <c r="BM355" s="391" t="str">
        <f t="shared" ref="BM355" si="552">IF(C355="X",IF(AN355="DA",LEN(TRIM(V355))-LEN(SUBSTITUTE(V355,CHAR(44),""))+1+LEN(TRIM(U355))-LEN(SUBSTITUTE(U355,CHAR(44),""))+1,"-"),"")</f>
        <v/>
      </c>
      <c r="BN355" s="1"/>
      <c r="BO355" s="1"/>
    </row>
    <row r="356" spans="1:75" ht="153" x14ac:dyDescent="0.25">
      <c r="A356" s="133">
        <f t="shared" si="231"/>
        <v>338</v>
      </c>
      <c r="B356" s="46" t="s">
        <v>4</v>
      </c>
      <c r="C356" s="46" t="s">
        <v>93</v>
      </c>
      <c r="D356" s="45" t="s">
        <v>1071</v>
      </c>
      <c r="E356" s="46">
        <v>44818</v>
      </c>
      <c r="F356" s="46" t="s">
        <v>180</v>
      </c>
      <c r="G356" s="46" t="s">
        <v>180</v>
      </c>
      <c r="H356" s="71">
        <v>643078.55000000005</v>
      </c>
      <c r="I356" s="71">
        <v>405160.02</v>
      </c>
      <c r="J356" s="71">
        <v>643078.57999999996</v>
      </c>
      <c r="K356" s="71">
        <v>405160.03</v>
      </c>
      <c r="L356" s="46" t="s">
        <v>93</v>
      </c>
      <c r="M356" s="46" t="s">
        <v>93</v>
      </c>
      <c r="N356" s="46" t="s">
        <v>179</v>
      </c>
      <c r="O356" s="46" t="s">
        <v>180</v>
      </c>
      <c r="P356" s="46" t="s">
        <v>93</v>
      </c>
      <c r="Q356" s="46" t="s">
        <v>93</v>
      </c>
      <c r="R356" s="46" t="s">
        <v>93</v>
      </c>
      <c r="S356" s="46" t="s">
        <v>93</v>
      </c>
      <c r="T356" s="46" t="s">
        <v>85</v>
      </c>
      <c r="U356" s="46" t="s">
        <v>1079</v>
      </c>
      <c r="V356" s="46" t="s">
        <v>106</v>
      </c>
      <c r="W356" s="46" t="s">
        <v>93</v>
      </c>
      <c r="X356" s="72">
        <v>43615</v>
      </c>
      <c r="Y356" s="73">
        <v>0.33333333333333331</v>
      </c>
      <c r="Z356" s="72">
        <v>43615</v>
      </c>
      <c r="AA356" s="73">
        <v>0.75</v>
      </c>
      <c r="AB356" s="46" t="s">
        <v>183</v>
      </c>
      <c r="AC356" s="130" t="s">
        <v>88</v>
      </c>
      <c r="AD356" s="124" t="s">
        <v>93</v>
      </c>
      <c r="AE356" s="360">
        <v>43615</v>
      </c>
      <c r="AF356" s="77">
        <v>0.34027777777777773</v>
      </c>
      <c r="AG356" s="76">
        <v>43615</v>
      </c>
      <c r="AH356" s="460">
        <v>0.68958333333333333</v>
      </c>
      <c r="AI356" s="360">
        <v>43615</v>
      </c>
      <c r="AJ356" s="77">
        <v>0.36180555555555555</v>
      </c>
      <c r="AK356" s="76">
        <v>43615</v>
      </c>
      <c r="AL356" s="475">
        <v>0.35625000000000001</v>
      </c>
      <c r="AM356" s="491" t="s">
        <v>1072</v>
      </c>
      <c r="AN356" s="524" t="s">
        <v>84</v>
      </c>
      <c r="AO356" s="519"/>
      <c r="AP356" s="21"/>
      <c r="AQ356" s="345">
        <f t="shared" ref="AQ356" si="553">IF(B356="X",IF(AN356="","Afectat sau NU?",IF(AN356="DA",IF(((AK356+AL356)-(AE356+AF356))*24&lt;-720,"Neinformat",((AK356+AL356)-(AE356+AF356))*24),"Nu a fost afectat producator/consumator")),"")</f>
        <v>0.38333333318587393</v>
      </c>
      <c r="AR356" s="140">
        <f t="shared" ref="AR356" si="554">IF(B356="X",IF(AN356="DA",IF(AQ356&lt;6,LEN(TRIM(V356))-LEN(SUBSTITUTE(V356,CHAR(44),""))+1,0),"-"),"")</f>
        <v>1</v>
      </c>
      <c r="AS356" s="431">
        <f t="shared" ref="AS356" si="555">IF(B356="X",IF(AN356="DA",LEN(TRIM(V356))-LEN(SUBSTITUTE(V356,CHAR(44),""))+1,"-"),"")</f>
        <v>1</v>
      </c>
      <c r="AT356" s="566">
        <f t="shared" ref="AT356" si="556">IF(B356="X",IF(AN356="","Afectat sau NU?",IF(AN356="DA",IF(((AI356+AJ356)-(AE356+AF356))*24&lt;-720,"Neinformat",((AI356+AJ356)-(AE356+AF356))*24),"Nu a fost afectat producator/consumator")),"")</f>
        <v>0.5166666666045785</v>
      </c>
      <c r="AU356" s="140">
        <f t="shared" ref="AU356" si="557">IF(B356="X",IF(AN356="DA",IF(AT356&lt;6,LEN(TRIM(U356))-LEN(SUBSTITUTE(U356,CHAR(44),""))+1,0),"-"),"")</f>
        <v>43</v>
      </c>
      <c r="AV356" s="233">
        <f t="shared" ref="AV356" si="558">IF(B356="X",IF(AN356="DA",LEN(TRIM(U356))-LEN(SUBSTITUTE(U356,CHAR(44),""))+1,"-"),"")</f>
        <v>43</v>
      </c>
      <c r="AW356" s="345">
        <f t="shared" ref="AW356" si="559">IF(B356="X",IF(AN356="","Afectat sau NU?",IF(AN356="DA",((AG356+AH356)-(AE356+AF356))*24,"Nu a fost afectat producator/consumator")),"")</f>
        <v>8.3833333332440816</v>
      </c>
      <c r="AX356" s="140">
        <f>IF(B356="X",IF(AN356="DA",IF(AW356&gt;24,IF(AZ356="NU",0,LEN(TRIM(V356))-LEN(SUBSTITUTE(V356,CHAR(44),""))+1),0),"-"),"")</f>
        <v>0</v>
      </c>
      <c r="AY356" s="431">
        <f t="shared" ref="AY356" si="560">IF(B356="X",IF(AN356="DA",IF(AW356&gt;24,LEN(TRIM(V356))-LEN(SUBSTITUTE(V356,CHAR(44),""))+1,0),"-"),"")</f>
        <v>0</v>
      </c>
      <c r="AZ356" s="8"/>
      <c r="BA356" s="57"/>
      <c r="BB356" s="57"/>
      <c r="BC356" s="57"/>
      <c r="BD356" s="57"/>
      <c r="BE356" s="345" t="str">
        <f t="shared" ref="BE356" si="561">IF(C356="X",IF(AN356="","Afectat sau NU?",IF(AN356="DA",IF(AK356="","Neinformat",NETWORKDAYS(AK356+AL356,AE356+AF356,$BR$2:$BR$14)-2),"Nu a fost afectat producator/consumator")),"")</f>
        <v/>
      </c>
      <c r="BF356" s="47" t="str">
        <f t="shared" ref="BF356" si="562">IF(C356="X",IF(AN356="DA",IF(AND(BE356&gt;=5,AK356&lt;&gt;""),LEN(TRIM(V356))-LEN(SUBSTITUTE(V356,CHAR(44),""))+1,0),"-"),"")</f>
        <v/>
      </c>
      <c r="BG356" s="315" t="str">
        <f t="shared" ref="BG356" si="563">IF(C356="X",IF(AN356="DA",LEN(TRIM(V356))-LEN(SUBSTITUTE(V356,CHAR(44),""))+1,"-"),"")</f>
        <v/>
      </c>
      <c r="BH356" s="566" t="str">
        <f t="shared" ref="BH356" si="564">IF(C356="X",IF(AN356="","Afectat sau NU?",IF(AN356="DA",IF(AI356="","Neinformat",NETWORKDAYS(AI356+AJ356,AE356+AF356,$BR$2:$BR$14)-2),"Nu a fost afectat producator/consumator")),"")</f>
        <v/>
      </c>
      <c r="BI356" s="47" t="str">
        <f t="shared" ref="BI356" si="565">IF(C356="X",IF(AN356="DA",IF(AND(BH356&gt;=5,AI356&lt;&gt;""),LEN(TRIM(U356))-LEN(SUBSTITUTE(U356,CHAR(44),""))+1,0),"-"),"")</f>
        <v/>
      </c>
      <c r="BJ356" s="570" t="str">
        <f t="shared" ref="BJ356" si="566">IF(C356="X",IF(AN356="DA",LEN(TRIM(U356))-LEN(SUBSTITUTE(U356,CHAR(44),""))+1,"-"),"")</f>
        <v/>
      </c>
      <c r="BK356" s="345" t="str">
        <f t="shared" ref="BK356" si="567">IF(C356="X",IF(AN356="","Afectat sau NU?",IF(AN356="DA",((AG356+AH356)-(Z356+AA356))*24,"Nu a fost afectat producator/consumator")),"")</f>
        <v/>
      </c>
      <c r="BL356" s="47" t="str">
        <f t="shared" ref="BL356" si="568">IF(C356="X",IF(AN356&lt;&gt;"DA","-",IF(AND(AN356="DA",BK356&lt;=0),LEN(TRIM(V356))-LEN(SUBSTITUTE(V356,CHAR(44),""))+1+LEN(TRIM(U356))-LEN(SUBSTITUTE(U356,CHAR(44),""))+1,0)),"")</f>
        <v/>
      </c>
      <c r="BM356" s="315" t="str">
        <f t="shared" ref="BM356" si="569">IF(C356="X",IF(AN356="DA",LEN(TRIM(V356))-LEN(SUBSTITUTE(V356,CHAR(44),""))+1+LEN(TRIM(U356))-LEN(SUBSTITUTE(U356,CHAR(44),""))+1,"-"),"")</f>
        <v/>
      </c>
      <c r="BN356" s="1"/>
      <c r="BO356" s="1"/>
    </row>
    <row r="357" spans="1:75" ht="26.25" thickBot="1" x14ac:dyDescent="0.3">
      <c r="A357" s="136">
        <f t="shared" si="231"/>
        <v>339</v>
      </c>
      <c r="B357" s="116" t="s">
        <v>4</v>
      </c>
      <c r="C357" s="116" t="s">
        <v>93</v>
      </c>
      <c r="D357" s="117" t="s">
        <v>1071</v>
      </c>
      <c r="E357" s="116">
        <v>49661</v>
      </c>
      <c r="F357" s="116" t="s">
        <v>182</v>
      </c>
      <c r="G357" s="116" t="s">
        <v>180</v>
      </c>
      <c r="H357" s="118">
        <v>625768.22</v>
      </c>
      <c r="I357" s="118">
        <v>414382.25</v>
      </c>
      <c r="J357" s="118">
        <v>625768.22</v>
      </c>
      <c r="K357" s="118">
        <v>414382.25</v>
      </c>
      <c r="L357" s="116" t="s">
        <v>93</v>
      </c>
      <c r="M357" s="116" t="s">
        <v>93</v>
      </c>
      <c r="N357" s="116" t="s">
        <v>93</v>
      </c>
      <c r="O357" s="116" t="s">
        <v>93</v>
      </c>
      <c r="P357" s="116" t="s">
        <v>93</v>
      </c>
      <c r="Q357" s="116" t="s">
        <v>93</v>
      </c>
      <c r="R357" s="116" t="s">
        <v>181</v>
      </c>
      <c r="S357" s="116" t="s">
        <v>182</v>
      </c>
      <c r="T357" s="116" t="s">
        <v>124</v>
      </c>
      <c r="U357" s="116" t="s">
        <v>240</v>
      </c>
      <c r="V357" s="116" t="s">
        <v>240</v>
      </c>
      <c r="W357" s="116" t="s">
        <v>93</v>
      </c>
      <c r="X357" s="119">
        <v>43615</v>
      </c>
      <c r="Y357" s="120">
        <v>0.33333333333333331</v>
      </c>
      <c r="Z357" s="119">
        <v>43615</v>
      </c>
      <c r="AA357" s="120">
        <v>0.75</v>
      </c>
      <c r="AB357" s="116" t="s">
        <v>183</v>
      </c>
      <c r="AC357" s="443" t="s">
        <v>88</v>
      </c>
      <c r="AD357" s="126" t="s">
        <v>93</v>
      </c>
      <c r="AE357" s="405">
        <v>43615</v>
      </c>
      <c r="AF357" s="54">
        <v>0.3444444444444445</v>
      </c>
      <c r="AG357" s="53">
        <v>43615</v>
      </c>
      <c r="AH357" s="462">
        <v>0.72291666666666676</v>
      </c>
      <c r="AI357" s="405">
        <v>43615</v>
      </c>
      <c r="AJ357" s="54">
        <v>0.3666666666666667</v>
      </c>
      <c r="AK357" s="53">
        <v>43615</v>
      </c>
      <c r="AL357" s="477">
        <v>0.35902777777777778</v>
      </c>
      <c r="AM357" s="493" t="s">
        <v>1072</v>
      </c>
      <c r="AN357" s="526" t="s">
        <v>84</v>
      </c>
      <c r="AO357" s="520"/>
      <c r="AP357" s="21"/>
      <c r="AQ357" s="399">
        <f t="shared" ref="AQ357:AQ358" si="570">IF(B357="X",IF(AN357="","Afectat sau NU?",IF(AN357="DA",IF(((AK357+AL357)-(AE357+AF357))*24&lt;-720,"Neinformat",((AK357+AL357)-(AE357+AF357))*24),"Nu a fost afectat producator/consumator")),"")</f>
        <v>0.34999999991850927</v>
      </c>
      <c r="AR357" s="351">
        <f t="shared" ref="AR357:AR358" si="571">IF(B357="X",IF(AN357="DA",IF(AQ357&lt;6,LEN(TRIM(V357))-LEN(SUBSTITUTE(V357,CHAR(44),""))+1,0),"-"),"")</f>
        <v>1</v>
      </c>
      <c r="AS357" s="433">
        <f t="shared" ref="AS357:AS358" si="572">IF(B357="X",IF(AN357="DA",LEN(TRIM(V357))-LEN(SUBSTITUTE(V357,CHAR(44),""))+1,"-"),"")</f>
        <v>1</v>
      </c>
      <c r="AT357" s="568">
        <f t="shared" ref="AT357:AT358" si="573">IF(B357="X",IF(AN357="","Afectat sau NU?",IF(AN357="DA",IF(((AI357+AJ357)-(AE357+AF357))*24&lt;-720,"Neinformat",((AI357+AJ357)-(AE357+AF357))*24),"Nu a fost afectat producator/consumator")),"")</f>
        <v>0.53333333332557231</v>
      </c>
      <c r="AU357" s="351">
        <f t="shared" ref="AU357:AU358" si="574">IF(B357="X",IF(AN357="DA",IF(AT357&lt;6,LEN(TRIM(U357))-LEN(SUBSTITUTE(U357,CHAR(44),""))+1,0),"-"),"")</f>
        <v>1</v>
      </c>
      <c r="AV357" s="353">
        <f t="shared" ref="AV357:AV358" si="575">IF(B357="X",IF(AN357="DA",LEN(TRIM(U357))-LEN(SUBSTITUTE(U357,CHAR(44),""))+1,"-"),"")</f>
        <v>1</v>
      </c>
      <c r="AW357" s="399">
        <f t="shared" ref="AW357:AW358" si="576">IF(B357="X",IF(AN357="","Afectat sau NU?",IF(AN357="DA",((AG357+AH357)-(AE357+AF357))*24,"Nu a fost afectat producator/consumator")),"")</f>
        <v>9.0833333332557231</v>
      </c>
      <c r="AX357" s="351">
        <f>IF(B357="X",IF(AN357="DA",IF(AW357&gt;24,IF(AZ357="NU",0,LEN(TRIM(V357))-LEN(SUBSTITUTE(V357,CHAR(44),""))+1),0),"-"),"")</f>
        <v>0</v>
      </c>
      <c r="AY357" s="433">
        <f t="shared" ref="AY357:AY358" si="577">IF(B357="X",IF(AN357="DA",IF(AW357&gt;24,LEN(TRIM(V357))-LEN(SUBSTITUTE(V357,CHAR(44),""))+1,0),"-"),"")</f>
        <v>0</v>
      </c>
      <c r="AZ357" s="8"/>
      <c r="BA357" s="57"/>
      <c r="BB357" s="57"/>
      <c r="BC357" s="57"/>
      <c r="BD357" s="57"/>
      <c r="BE357" s="399" t="str">
        <f t="shared" ref="BE357:BE358" si="578">IF(C357="X",IF(AN357="","Afectat sau NU?",IF(AN357="DA",IF(AK357="","Neinformat",NETWORKDAYS(AK357+AL357,AE357+AF357,$BR$2:$BR$14)-2),"Nu a fost afectat producator/consumator")),"")</f>
        <v/>
      </c>
      <c r="BF357" s="121" t="str">
        <f t="shared" ref="BF357:BF358" si="579">IF(C357="X",IF(AN357="DA",IF(AND(BE357&gt;=5,AK357&lt;&gt;""),LEN(TRIM(V357))-LEN(SUBSTITUTE(V357,CHAR(44),""))+1,0),"-"),"")</f>
        <v/>
      </c>
      <c r="BG357" s="391" t="str">
        <f t="shared" ref="BG357:BG358" si="580">IF(C357="X",IF(AN357="DA",LEN(TRIM(V357))-LEN(SUBSTITUTE(V357,CHAR(44),""))+1,"-"),"")</f>
        <v/>
      </c>
      <c r="BH357" s="568" t="str">
        <f t="shared" ref="BH357:BH358" si="581">IF(C357="X",IF(AN357="","Afectat sau NU?",IF(AN357="DA",IF(AI357="","Neinformat",NETWORKDAYS(AI357+AJ357,AE357+AF357,$BR$2:$BR$14)-2),"Nu a fost afectat producator/consumator")),"")</f>
        <v/>
      </c>
      <c r="BI357" s="121" t="str">
        <f t="shared" ref="BI357:BI358" si="582">IF(C357="X",IF(AN357="DA",IF(AND(BH357&gt;=5,AI357&lt;&gt;""),LEN(TRIM(U357))-LEN(SUBSTITUTE(U357,CHAR(44),""))+1,0),"-"),"")</f>
        <v/>
      </c>
      <c r="BJ357" s="549" t="str">
        <f t="shared" ref="BJ357:BJ358" si="583">IF(C357="X",IF(AN357="DA",LEN(TRIM(U357))-LEN(SUBSTITUTE(U357,CHAR(44),""))+1,"-"),"")</f>
        <v/>
      </c>
      <c r="BK357" s="399" t="str">
        <f t="shared" ref="BK357:BK358" si="584">IF(C357="X",IF(AN357="","Afectat sau NU?",IF(AN357="DA",((AG357+AH357)-(Z357+AA357))*24,"Nu a fost afectat producator/consumator")),"")</f>
        <v/>
      </c>
      <c r="BL357" s="121" t="str">
        <f t="shared" ref="BL357:BL358" si="585">IF(C357="X",IF(AN357&lt;&gt;"DA","-",IF(AND(AN357="DA",BK357&lt;=0),LEN(TRIM(V357))-LEN(SUBSTITUTE(V357,CHAR(44),""))+1+LEN(TRIM(U357))-LEN(SUBSTITUTE(U357,CHAR(44),""))+1,0)),"")</f>
        <v/>
      </c>
      <c r="BM357" s="391" t="str">
        <f t="shared" ref="BM357:BM358" si="586">IF(C357="X",IF(AN357="DA",LEN(TRIM(V357))-LEN(SUBSTITUTE(V357,CHAR(44),""))+1+LEN(TRIM(U357))-LEN(SUBSTITUTE(U357,CHAR(44),""))+1,"-"),"")</f>
        <v/>
      </c>
      <c r="BN357" s="1"/>
      <c r="BO357" s="1"/>
    </row>
    <row r="358" spans="1:75" ht="26.25" thickBot="1" x14ac:dyDescent="0.3">
      <c r="A358" s="137">
        <f t="shared" si="231"/>
        <v>340</v>
      </c>
      <c r="B358" s="96" t="s">
        <v>4</v>
      </c>
      <c r="C358" s="96" t="s">
        <v>93</v>
      </c>
      <c r="D358" s="97" t="s">
        <v>1073</v>
      </c>
      <c r="E358" s="96">
        <v>116439</v>
      </c>
      <c r="F358" s="96" t="s">
        <v>1074</v>
      </c>
      <c r="G358" s="96" t="s">
        <v>94</v>
      </c>
      <c r="H358" s="98">
        <v>437376.86</v>
      </c>
      <c r="I358" s="98">
        <v>552510.39</v>
      </c>
      <c r="J358" s="98">
        <v>437376.86</v>
      </c>
      <c r="K358" s="98">
        <v>552510.39</v>
      </c>
      <c r="L358" s="96" t="s">
        <v>93</v>
      </c>
      <c r="M358" s="96" t="s">
        <v>93</v>
      </c>
      <c r="N358" s="96" t="s">
        <v>1075</v>
      </c>
      <c r="O358" s="96" t="s">
        <v>1076</v>
      </c>
      <c r="P358" s="96" t="s">
        <v>93</v>
      </c>
      <c r="Q358" s="96" t="s">
        <v>93</v>
      </c>
      <c r="R358" s="96" t="s">
        <v>93</v>
      </c>
      <c r="S358" s="96" t="s">
        <v>93</v>
      </c>
      <c r="T358" s="96" t="s">
        <v>174</v>
      </c>
      <c r="U358" s="96" t="s">
        <v>115</v>
      </c>
      <c r="V358" s="96" t="s">
        <v>1077</v>
      </c>
      <c r="W358" s="96" t="s">
        <v>93</v>
      </c>
      <c r="X358" s="99">
        <v>43615</v>
      </c>
      <c r="Y358" s="100">
        <v>0.29166666666666669</v>
      </c>
      <c r="Z358" s="99">
        <v>43617</v>
      </c>
      <c r="AA358" s="100">
        <v>0.29166666666666669</v>
      </c>
      <c r="AB358" s="96" t="s">
        <v>111</v>
      </c>
      <c r="AC358" s="129" t="s">
        <v>88</v>
      </c>
      <c r="AD358" s="209" t="s">
        <v>93</v>
      </c>
      <c r="AE358" s="404">
        <v>43615</v>
      </c>
      <c r="AF358" s="41">
        <v>0.50694444444444442</v>
      </c>
      <c r="AG358" s="40">
        <v>43616</v>
      </c>
      <c r="AH358" s="457">
        <v>0.66666666666666663</v>
      </c>
      <c r="AI358" s="404">
        <v>43615</v>
      </c>
      <c r="AJ358" s="41">
        <v>0.52777777777777779</v>
      </c>
      <c r="AK358" s="40">
        <v>43615</v>
      </c>
      <c r="AL358" s="472">
        <v>0.51874999999999993</v>
      </c>
      <c r="AM358" s="488" t="s">
        <v>1078</v>
      </c>
      <c r="AN358" s="521" t="s">
        <v>84</v>
      </c>
      <c r="AO358" s="421"/>
      <c r="AP358" s="21"/>
      <c r="AQ358" s="344">
        <f t="shared" si="570"/>
        <v>0.28333333338377997</v>
      </c>
      <c r="AR358" s="26">
        <f t="shared" si="571"/>
        <v>1</v>
      </c>
      <c r="AS358" s="34">
        <f t="shared" si="572"/>
        <v>1</v>
      </c>
      <c r="AT358" s="548">
        <f t="shared" si="573"/>
        <v>0.50000000005820766</v>
      </c>
      <c r="AU358" s="26">
        <f t="shared" si="574"/>
        <v>1</v>
      </c>
      <c r="AV358" s="70">
        <f t="shared" si="575"/>
        <v>1</v>
      </c>
      <c r="AW358" s="344">
        <f t="shared" si="576"/>
        <v>27.833333333255723</v>
      </c>
      <c r="AX358" s="26">
        <f>IF(B358="X",IF(AN358="DA",IF(AW358&gt;24,IF(AZ358="NU",0,LEN(TRIM(V358))-LEN(SUBSTITUTE(V358,CHAR(44),""))+1),0),"-"),"")</f>
        <v>1</v>
      </c>
      <c r="AY358" s="34">
        <f t="shared" si="577"/>
        <v>1</v>
      </c>
      <c r="AZ358" s="228" t="s">
        <v>84</v>
      </c>
      <c r="BA358" s="57"/>
      <c r="BB358" s="57"/>
      <c r="BC358" s="57"/>
      <c r="BD358" s="57"/>
      <c r="BE358" s="399" t="str">
        <f t="shared" si="578"/>
        <v/>
      </c>
      <c r="BF358" s="121" t="str">
        <f t="shared" si="579"/>
        <v/>
      </c>
      <c r="BG358" s="391" t="str">
        <f t="shared" si="580"/>
        <v/>
      </c>
      <c r="BH358" s="568" t="str">
        <f t="shared" si="581"/>
        <v/>
      </c>
      <c r="BI358" s="121" t="str">
        <f t="shared" si="582"/>
        <v/>
      </c>
      <c r="BJ358" s="549" t="str">
        <f t="shared" si="583"/>
        <v/>
      </c>
      <c r="BK358" s="399" t="str">
        <f t="shared" si="584"/>
        <v/>
      </c>
      <c r="BL358" s="121" t="str">
        <f t="shared" si="585"/>
        <v/>
      </c>
      <c r="BM358" s="391" t="str">
        <f t="shared" si="586"/>
        <v/>
      </c>
      <c r="BN358" s="1"/>
      <c r="BO358" s="1"/>
    </row>
    <row r="359" spans="1:75" ht="141" thickBot="1" x14ac:dyDescent="0.3">
      <c r="A359" s="133">
        <f t="shared" si="231"/>
        <v>341</v>
      </c>
      <c r="B359" s="46" t="s">
        <v>4</v>
      </c>
      <c r="C359" s="46" t="s">
        <v>93</v>
      </c>
      <c r="D359" s="45" t="s">
        <v>1133</v>
      </c>
      <c r="E359" s="46">
        <v>115637</v>
      </c>
      <c r="F359" s="46" t="s">
        <v>628</v>
      </c>
      <c r="G359" s="46" t="s">
        <v>94</v>
      </c>
      <c r="H359" s="71">
        <v>473158.68699999998</v>
      </c>
      <c r="I359" s="71">
        <v>537724.03399999999</v>
      </c>
      <c r="J359" s="71">
        <v>473158.68699999998</v>
      </c>
      <c r="K359" s="71">
        <v>537724.03399999999</v>
      </c>
      <c r="L359" s="46" t="s">
        <v>93</v>
      </c>
      <c r="M359" s="46" t="s">
        <v>93</v>
      </c>
      <c r="N359" s="46" t="s">
        <v>629</v>
      </c>
      <c r="O359" s="46" t="s">
        <v>1111</v>
      </c>
      <c r="P359" s="46" t="s">
        <v>93</v>
      </c>
      <c r="Q359" s="46" t="s">
        <v>93</v>
      </c>
      <c r="R359" s="46" t="s">
        <v>93</v>
      </c>
      <c r="S359" s="46" t="s">
        <v>93</v>
      </c>
      <c r="T359" s="46" t="s">
        <v>174</v>
      </c>
      <c r="U359" s="46" t="s">
        <v>1040</v>
      </c>
      <c r="V359" s="46" t="s">
        <v>86</v>
      </c>
      <c r="W359" s="46" t="s">
        <v>93</v>
      </c>
      <c r="X359" s="72">
        <v>43626</v>
      </c>
      <c r="Y359" s="73">
        <v>0.375</v>
      </c>
      <c r="Z359" s="72">
        <v>43626</v>
      </c>
      <c r="AA359" s="73">
        <v>0.75</v>
      </c>
      <c r="AB359" s="46" t="s">
        <v>5</v>
      </c>
      <c r="AC359" s="46" t="s">
        <v>88</v>
      </c>
      <c r="AD359" s="124" t="s">
        <v>93</v>
      </c>
      <c r="AE359" s="360">
        <v>43626</v>
      </c>
      <c r="AF359" s="77">
        <v>0.375</v>
      </c>
      <c r="AG359" s="76">
        <v>43626</v>
      </c>
      <c r="AH359" s="460">
        <v>0.75</v>
      </c>
      <c r="AI359" s="360">
        <v>43626</v>
      </c>
      <c r="AJ359" s="77">
        <v>0.36388888888888887</v>
      </c>
      <c r="AK359" s="76">
        <v>43626</v>
      </c>
      <c r="AL359" s="475">
        <v>0.35555555555555557</v>
      </c>
      <c r="AM359" s="491" t="s">
        <v>1113</v>
      </c>
      <c r="AN359" s="524" t="s">
        <v>84</v>
      </c>
      <c r="AO359" s="519"/>
      <c r="AP359" s="21"/>
      <c r="AQ359" s="345">
        <f t="shared" ref="AQ359:AQ360" si="587">IF(B359="X",IF(AN359="","Afectat sau NU?",IF(AN359="DA",IF(((AK359+AL359)-(AE359+AF359))*24&lt;-720,"Neinformat",((AK359+AL359)-(AE359+AF359))*24),"Nu a fost afectat producator/consumator")),"")</f>
        <v>-0.46666666661622003</v>
      </c>
      <c r="AR359" s="140">
        <f t="shared" ref="AR359:AR360" si="588">IF(B359="X",IF(AN359="DA",IF(AQ359&lt;6,LEN(TRIM(V359))-LEN(SUBSTITUTE(V359,CHAR(44),""))+1,0),"-"),"")</f>
        <v>1</v>
      </c>
      <c r="AS359" s="233">
        <f t="shared" ref="AS359:AS360" si="589">IF(B359="X",IF(AN359="DA",LEN(TRIM(V359))-LEN(SUBSTITUTE(V359,CHAR(44),""))+1,"-"),"")</f>
        <v>1</v>
      </c>
      <c r="AT359" s="345">
        <f t="shared" ref="AT359:AT360" si="590">IF(B359="X",IF(AN359="","Afectat sau NU?",IF(AN359="DA",IF(((AI359+AJ359)-(AE359+AF359))*24&lt;-720,"Neinformat",((AI359+AJ359)-(AE359+AF359))*24),"Nu a fost afectat producator/consumator")),"")</f>
        <v>-0.26666666666278616</v>
      </c>
      <c r="AU359" s="140">
        <f t="shared" ref="AU359:AU360" si="591">IF(B359="X",IF(AN359="DA",IF(AT359&lt;6,LEN(TRIM(U359))-LEN(SUBSTITUTE(U359,CHAR(44),""))+1,0),"-"),"")</f>
        <v>43</v>
      </c>
      <c r="AV359" s="431">
        <f t="shared" ref="AV359:AV360" si="592">IF(B359="X",IF(AN359="DA",LEN(TRIM(U359))-LEN(SUBSTITUTE(U359,CHAR(44),""))+1,"-"),"")</f>
        <v>43</v>
      </c>
      <c r="AW359" s="345">
        <f t="shared" ref="AW359:AW360" si="593">IF(B359="X",IF(AN359="","Afectat sau NU?",IF(AN359="DA",((AG359+AH359)-(AE359+AF359))*24,"Nu a fost afectat producator/consumator")),"")</f>
        <v>9</v>
      </c>
      <c r="AX359" s="140">
        <f t="shared" ref="AX359:AX360" si="594">IF(B359="X",IF(AN359="DA",IF(AW359&gt;24,IF(AZ359="NU",0,LEN(TRIM(V359))-LEN(SUBSTITUTE(V359,CHAR(44),""))+1),0),"-"),"")</f>
        <v>0</v>
      </c>
      <c r="AY359" s="431">
        <f t="shared" ref="AY359:AY360" si="595">IF(B359="X",IF(AN359="DA",IF(AW359&gt;24,LEN(TRIM(V359))-LEN(SUBSTITUTE(V359,CHAR(44),""))+1,0),"-"),"")</f>
        <v>0</v>
      </c>
      <c r="AZ359" s="8"/>
      <c r="BA359" s="57"/>
      <c r="BB359" s="57"/>
      <c r="BC359" s="57"/>
      <c r="BD359" s="57"/>
      <c r="BE359" s="399" t="str">
        <f t="shared" ref="BE359:BE360" si="596">IF(C359="X",IF(AN359="","Afectat sau NU?",IF(AN359="DA",IF(AK359="","Neinformat",NETWORKDAYS(AK359+AL359,AE359+AF359,$BR$2:$BR$14)-2),"Nu a fost afectat producator/consumator")),"")</f>
        <v/>
      </c>
      <c r="BF359" s="121" t="str">
        <f t="shared" ref="BF359:BF360" si="597">IF(C359="X",IF(AN359="DA",IF(AND(BE359&gt;=5,AK359&lt;&gt;""),LEN(TRIM(V359))-LEN(SUBSTITUTE(V359,CHAR(44),""))+1,0),"-"),"")</f>
        <v/>
      </c>
      <c r="BG359" s="391" t="str">
        <f t="shared" ref="BG359:BG360" si="598">IF(C359="X",IF(AN359="DA",LEN(TRIM(V359))-LEN(SUBSTITUTE(V359,CHAR(44),""))+1,"-"),"")</f>
        <v/>
      </c>
      <c r="BH359" s="568" t="str">
        <f t="shared" ref="BH359:BH360" si="599">IF(C359="X",IF(AN359="","Afectat sau NU?",IF(AN359="DA",IF(AI359="","Neinformat",NETWORKDAYS(AI359+AJ359,AE359+AF359,$BR$2:$BR$14)-2),"Nu a fost afectat producator/consumator")),"")</f>
        <v/>
      </c>
      <c r="BI359" s="121" t="str">
        <f t="shared" ref="BI359:BI360" si="600">IF(C359="X",IF(AN359="DA",IF(AND(BH359&gt;=5,AI359&lt;&gt;""),LEN(TRIM(U359))-LEN(SUBSTITUTE(U359,CHAR(44),""))+1,0),"-"),"")</f>
        <v/>
      </c>
      <c r="BJ359" s="549" t="str">
        <f t="shared" ref="BJ359:BJ360" si="601">IF(C359="X",IF(AN359="DA",LEN(TRIM(U359))-LEN(SUBSTITUTE(U359,CHAR(44),""))+1,"-"),"")</f>
        <v/>
      </c>
      <c r="BK359" s="399" t="str">
        <f t="shared" ref="BK359:BK360" si="602">IF(C359="X",IF(AN359="","Afectat sau NU?",IF(AN359="DA",((AG359+AH359)-(Z359+AA359))*24,"Nu a fost afectat producator/consumator")),"")</f>
        <v/>
      </c>
      <c r="BL359" s="121" t="str">
        <f t="shared" ref="BL359:BL360" si="603">IF(C359="X",IF(AN359&lt;&gt;"DA","-",IF(AND(AN359="DA",BK359&lt;=0),LEN(TRIM(V359))-LEN(SUBSTITUTE(V359,CHAR(44),""))+1+LEN(TRIM(U359))-LEN(SUBSTITUTE(U359,CHAR(44),""))+1,0)),"")</f>
        <v/>
      </c>
      <c r="BM359" s="391" t="str">
        <f t="shared" ref="BM359:BM360" si="604">IF(C359="X",IF(AN359="DA",LEN(TRIM(V359))-LEN(SUBSTITUTE(V359,CHAR(44),""))+1+LEN(TRIM(U359))-LEN(SUBSTITUTE(U359,CHAR(44),""))+1,"-"),"")</f>
        <v/>
      </c>
      <c r="BN359" s="1"/>
      <c r="BO359" s="1"/>
    </row>
    <row r="360" spans="1:75" ht="141" thickBot="1" x14ac:dyDescent="0.3">
      <c r="A360" s="624">
        <f t="shared" si="231"/>
        <v>342</v>
      </c>
      <c r="B360" s="625" t="s">
        <v>4</v>
      </c>
      <c r="C360" s="625" t="s">
        <v>93</v>
      </c>
      <c r="D360" s="626" t="s">
        <v>1133</v>
      </c>
      <c r="E360" s="625">
        <v>120343</v>
      </c>
      <c r="F360" s="625" t="s">
        <v>626</v>
      </c>
      <c r="G360" s="625" t="s">
        <v>94</v>
      </c>
      <c r="H360" s="627">
        <v>470129.83100000001</v>
      </c>
      <c r="I360" s="627">
        <v>538010.22100000002</v>
      </c>
      <c r="J360" s="627">
        <v>470129.83100000001</v>
      </c>
      <c r="K360" s="627">
        <v>538010.22100000002</v>
      </c>
      <c r="L360" s="625" t="s">
        <v>93</v>
      </c>
      <c r="M360" s="625" t="s">
        <v>93</v>
      </c>
      <c r="N360" s="625" t="s">
        <v>627</v>
      </c>
      <c r="O360" s="625" t="s">
        <v>1112</v>
      </c>
      <c r="P360" s="625" t="s">
        <v>93</v>
      </c>
      <c r="Q360" s="625" t="s">
        <v>93</v>
      </c>
      <c r="R360" s="625" t="s">
        <v>93</v>
      </c>
      <c r="S360" s="625" t="s">
        <v>93</v>
      </c>
      <c r="T360" s="625" t="s">
        <v>174</v>
      </c>
      <c r="U360" s="625" t="s">
        <v>1040</v>
      </c>
      <c r="V360" s="625" t="s">
        <v>86</v>
      </c>
      <c r="W360" s="625" t="s">
        <v>93</v>
      </c>
      <c r="X360" s="628">
        <v>43626</v>
      </c>
      <c r="Y360" s="629">
        <v>0.375</v>
      </c>
      <c r="Z360" s="628">
        <v>43626</v>
      </c>
      <c r="AA360" s="629">
        <v>0.75</v>
      </c>
      <c r="AB360" s="625" t="s">
        <v>5</v>
      </c>
      <c r="AC360" s="625" t="s">
        <v>88</v>
      </c>
      <c r="AD360" s="445" t="s">
        <v>93</v>
      </c>
      <c r="AE360" s="362">
        <v>43626</v>
      </c>
      <c r="AF360" s="84">
        <v>0.375</v>
      </c>
      <c r="AG360" s="83">
        <v>43626</v>
      </c>
      <c r="AH360" s="463">
        <v>0.75</v>
      </c>
      <c r="AI360" s="362">
        <v>43626</v>
      </c>
      <c r="AJ360" s="84">
        <v>0.36388888888888887</v>
      </c>
      <c r="AK360" s="83">
        <v>43626</v>
      </c>
      <c r="AL360" s="479">
        <v>0.35555555555555557</v>
      </c>
      <c r="AM360" s="494" t="s">
        <v>1113</v>
      </c>
      <c r="AN360" s="527" t="s">
        <v>84</v>
      </c>
      <c r="AO360" s="518"/>
      <c r="AP360" s="21"/>
      <c r="AQ360" s="426">
        <f t="shared" si="587"/>
        <v>-0.46666666661622003</v>
      </c>
      <c r="AR360" s="113">
        <f t="shared" si="588"/>
        <v>1</v>
      </c>
      <c r="AS360" s="235">
        <f t="shared" si="589"/>
        <v>1</v>
      </c>
      <c r="AT360" s="426">
        <f t="shared" si="590"/>
        <v>-0.26666666666278616</v>
      </c>
      <c r="AU360" s="113">
        <f t="shared" si="591"/>
        <v>43</v>
      </c>
      <c r="AV360" s="608">
        <f t="shared" si="592"/>
        <v>43</v>
      </c>
      <c r="AW360" s="426">
        <f t="shared" si="593"/>
        <v>9</v>
      </c>
      <c r="AX360" s="113">
        <f t="shared" si="594"/>
        <v>0</v>
      </c>
      <c r="AY360" s="608">
        <f t="shared" si="595"/>
        <v>0</v>
      </c>
      <c r="AZ360" s="8"/>
      <c r="BA360" s="57"/>
      <c r="BB360" s="57"/>
      <c r="BC360" s="57"/>
      <c r="BD360" s="57"/>
      <c r="BE360" s="399" t="str">
        <f t="shared" si="596"/>
        <v/>
      </c>
      <c r="BF360" s="121" t="str">
        <f t="shared" si="597"/>
        <v/>
      </c>
      <c r="BG360" s="391" t="str">
        <f t="shared" si="598"/>
        <v/>
      </c>
      <c r="BH360" s="568" t="str">
        <f t="shared" si="599"/>
        <v/>
      </c>
      <c r="BI360" s="121" t="str">
        <f t="shared" si="600"/>
        <v/>
      </c>
      <c r="BJ360" s="549" t="str">
        <f t="shared" si="601"/>
        <v/>
      </c>
      <c r="BK360" s="399" t="str">
        <f t="shared" si="602"/>
        <v/>
      </c>
      <c r="BL360" s="121" t="str">
        <f t="shared" si="603"/>
        <v/>
      </c>
      <c r="BM360" s="391" t="str">
        <f t="shared" si="604"/>
        <v/>
      </c>
      <c r="BN360" s="1"/>
      <c r="BO360" s="1"/>
      <c r="BW360" s="1" t="s">
        <v>1114</v>
      </c>
    </row>
    <row r="361" spans="1:75" ht="141" thickBot="1" x14ac:dyDescent="0.3">
      <c r="A361" s="624">
        <f t="shared" si="231"/>
        <v>343</v>
      </c>
      <c r="B361" s="625" t="s">
        <v>4</v>
      </c>
      <c r="C361" s="625" t="s">
        <v>93</v>
      </c>
      <c r="D361" s="626" t="s">
        <v>1117</v>
      </c>
      <c r="E361" s="625">
        <v>77313</v>
      </c>
      <c r="F361" s="625" t="s">
        <v>1024</v>
      </c>
      <c r="G361" s="625" t="s">
        <v>418</v>
      </c>
      <c r="H361" s="627">
        <v>708375.26187000005</v>
      </c>
      <c r="I361" s="627">
        <v>458482.4719</v>
      </c>
      <c r="J361" s="627">
        <v>708375.26187000005</v>
      </c>
      <c r="K361" s="627">
        <v>458482.4719</v>
      </c>
      <c r="L361" s="625" t="s">
        <v>93</v>
      </c>
      <c r="M361" s="625" t="s">
        <v>93</v>
      </c>
      <c r="N361" s="625" t="s">
        <v>1020</v>
      </c>
      <c r="O361" s="625" t="s">
        <v>1026</v>
      </c>
      <c r="P361" s="625" t="s">
        <v>93</v>
      </c>
      <c r="Q361" s="625" t="s">
        <v>93</v>
      </c>
      <c r="R361" s="625" t="s">
        <v>93</v>
      </c>
      <c r="S361" s="625" t="s">
        <v>93</v>
      </c>
      <c r="T361" s="625" t="s">
        <v>174</v>
      </c>
      <c r="U361" s="625" t="s">
        <v>1118</v>
      </c>
      <c r="V361" s="625" t="s">
        <v>106</v>
      </c>
      <c r="W361" s="625" t="s">
        <v>93</v>
      </c>
      <c r="X361" s="628">
        <v>43627</v>
      </c>
      <c r="Y361" s="629">
        <v>0.5</v>
      </c>
      <c r="Z361" s="628">
        <v>43627</v>
      </c>
      <c r="AA361" s="629">
        <v>0.75</v>
      </c>
      <c r="AB361" s="625" t="s">
        <v>183</v>
      </c>
      <c r="AC361" s="625" t="s">
        <v>88</v>
      </c>
      <c r="AD361" s="445" t="s">
        <v>93</v>
      </c>
      <c r="AE361" s="362">
        <v>43627</v>
      </c>
      <c r="AF361" s="84">
        <v>0.52430555555555558</v>
      </c>
      <c r="AG361" s="83">
        <v>43627</v>
      </c>
      <c r="AH361" s="463">
        <v>0.67013888888888884</v>
      </c>
      <c r="AI361" s="362">
        <v>43627</v>
      </c>
      <c r="AJ361" s="84">
        <v>0.54375000000000007</v>
      </c>
      <c r="AK361" s="83">
        <v>43627</v>
      </c>
      <c r="AL361" s="479">
        <v>0.52708333333333335</v>
      </c>
      <c r="AM361" s="494" t="s">
        <v>1113</v>
      </c>
      <c r="AN361" s="527" t="s">
        <v>84</v>
      </c>
      <c r="AO361" s="518"/>
      <c r="AP361" s="21"/>
      <c r="AQ361" s="426">
        <f t="shared" ref="AQ361" si="605">IF(B361="X",IF(AN361="","Afectat sau NU?",IF(AN361="DA",IF(((AK361+AL361)-(AE361+AF361))*24&lt;-720,"Neinformat",((AK361+AL361)-(AE361+AF361))*24),"Nu a fost afectat producator/consumator")),"")</f>
        <v>6.6666666709352285E-2</v>
      </c>
      <c r="AR361" s="113">
        <f t="shared" ref="AR361" si="606">IF(B361="X",IF(AN361="DA",IF(AQ361&lt;6,LEN(TRIM(V361))-LEN(SUBSTITUTE(V361,CHAR(44),""))+1,0),"-"),"")</f>
        <v>1</v>
      </c>
      <c r="AS361" s="235">
        <f t="shared" ref="AS361" si="607">IF(B361="X",IF(AN361="DA",LEN(TRIM(V361))-LEN(SUBSTITUTE(V361,CHAR(44),""))+1,"-"),"")</f>
        <v>1</v>
      </c>
      <c r="AT361" s="426">
        <f t="shared" ref="AT361" si="608">IF(B361="X",IF(AN361="","Afectat sau NU?",IF(AN361="DA",IF(((AI361+AJ361)-(AE361+AF361))*24&lt;-720,"Neinformat",((AI361+AJ361)-(AE361+AF361))*24),"Nu a fost afectat producator/consumator")),"")</f>
        <v>0.46666666661622003</v>
      </c>
      <c r="AU361" s="113">
        <f t="shared" ref="AU361" si="609">IF(B361="X",IF(AN361="DA",IF(AT361&lt;6,LEN(TRIM(U361))-LEN(SUBSTITUTE(U361,CHAR(44),""))+1,0),"-"),"")</f>
        <v>42</v>
      </c>
      <c r="AV361" s="608">
        <f t="shared" ref="AV361" si="610">IF(B361="X",IF(AN361="DA",LEN(TRIM(U361))-LEN(SUBSTITUTE(U361,CHAR(44),""))+1,"-"),"")</f>
        <v>42</v>
      </c>
      <c r="AW361" s="426">
        <f t="shared" ref="AW361" si="611">IF(B361="X",IF(AN361="","Afectat sau NU?",IF(AN361="DA",((AG361+AH361)-(AE361+AF361))*24,"Nu a fost afectat producator/consumator")),"")</f>
        <v>3.5000000000582077</v>
      </c>
      <c r="AX361" s="113">
        <f t="shared" ref="AX361" si="612">IF(B361="X",IF(AN361="DA",IF(AW361&gt;24,IF(AZ361="NU",0,LEN(TRIM(V361))-LEN(SUBSTITUTE(V361,CHAR(44),""))+1),0),"-"),"")</f>
        <v>0</v>
      </c>
      <c r="AY361" s="608">
        <f t="shared" ref="AY361" si="613">IF(B361="X",IF(AN361="DA",IF(AW361&gt;24,LEN(TRIM(V361))-LEN(SUBSTITUTE(V361,CHAR(44),""))+1,0),"-"),"")</f>
        <v>0</v>
      </c>
      <c r="AZ361" s="8"/>
      <c r="BA361" s="57"/>
      <c r="BB361" s="57"/>
      <c r="BC361" s="57"/>
      <c r="BD361" s="57"/>
      <c r="BE361" s="399" t="str">
        <f t="shared" ref="BE361" si="614">IF(C361="X",IF(AN361="","Afectat sau NU?",IF(AN361="DA",IF(AK361="","Neinformat",NETWORKDAYS(AK361+AL361,AE361+AF361,$BR$2:$BR$14)-2),"Nu a fost afectat producator/consumator")),"")</f>
        <v/>
      </c>
      <c r="BF361" s="121" t="str">
        <f t="shared" ref="BF361" si="615">IF(C361="X",IF(AN361="DA",IF(AND(BE361&gt;=5,AK361&lt;&gt;""),LEN(TRIM(V361))-LEN(SUBSTITUTE(V361,CHAR(44),""))+1,0),"-"),"")</f>
        <v/>
      </c>
      <c r="BG361" s="391" t="str">
        <f t="shared" ref="BG361" si="616">IF(C361="X",IF(AN361="DA",LEN(TRIM(V361))-LEN(SUBSTITUTE(V361,CHAR(44),""))+1,"-"),"")</f>
        <v/>
      </c>
      <c r="BH361" s="568" t="str">
        <f t="shared" ref="BH361" si="617">IF(C361="X",IF(AN361="","Afectat sau NU?",IF(AN361="DA",IF(AI361="","Neinformat",NETWORKDAYS(AI361+AJ361,AE361+AF361,$BR$2:$BR$14)-2),"Nu a fost afectat producator/consumator")),"")</f>
        <v/>
      </c>
      <c r="BI361" s="121" t="str">
        <f t="shared" ref="BI361" si="618">IF(C361="X",IF(AN361="DA",IF(AND(BH361&gt;=5,AI361&lt;&gt;""),LEN(TRIM(U361))-LEN(SUBSTITUTE(U361,CHAR(44),""))+1,0),"-"),"")</f>
        <v/>
      </c>
      <c r="BJ361" s="549" t="str">
        <f t="shared" ref="BJ361" si="619">IF(C361="X",IF(AN361="DA",LEN(TRIM(U361))-LEN(SUBSTITUTE(U361,CHAR(44),""))+1,"-"),"")</f>
        <v/>
      </c>
      <c r="BK361" s="399" t="str">
        <f t="shared" ref="BK361" si="620">IF(C361="X",IF(AN361="","Afectat sau NU?",IF(AN361="DA",((AG361+AH361)-(Z361+AA361))*24,"Nu a fost afectat producator/consumator")),"")</f>
        <v/>
      </c>
      <c r="BL361" s="121" t="str">
        <f t="shared" ref="BL361" si="621">IF(C361="X",IF(AN361&lt;&gt;"DA","-",IF(AND(AN361="DA",BK361&lt;=0),LEN(TRIM(V361))-LEN(SUBSTITUTE(V361,CHAR(44),""))+1+LEN(TRIM(U361))-LEN(SUBSTITUTE(U361,CHAR(44),""))+1,0)),"")</f>
        <v/>
      </c>
      <c r="BM361" s="391" t="str">
        <f t="shared" ref="BM361" si="622">IF(C361="X",IF(AN361="DA",LEN(TRIM(V361))-LEN(SUBSTITUTE(V361,CHAR(44),""))+1+LEN(TRIM(U361))-LEN(SUBSTITUTE(U361,CHAR(44),""))+1,"-"),"")</f>
        <v/>
      </c>
      <c r="BN361" s="1"/>
      <c r="BO361" s="1"/>
      <c r="BW361" s="1" t="s">
        <v>1114</v>
      </c>
    </row>
    <row r="362" spans="1:75" ht="140.25" x14ac:dyDescent="0.25">
      <c r="A362" s="133">
        <f t="shared" si="231"/>
        <v>344</v>
      </c>
      <c r="B362" s="46" t="s">
        <v>4</v>
      </c>
      <c r="C362" s="46" t="s">
        <v>93</v>
      </c>
      <c r="D362" s="45" t="s">
        <v>1123</v>
      </c>
      <c r="E362" s="46">
        <v>145765</v>
      </c>
      <c r="F362" s="46" t="s">
        <v>1124</v>
      </c>
      <c r="G362" s="46" t="s">
        <v>128</v>
      </c>
      <c r="H362" s="71">
        <v>434542.96600000001</v>
      </c>
      <c r="I362" s="71">
        <v>483711.136</v>
      </c>
      <c r="J362" s="71">
        <v>434543</v>
      </c>
      <c r="K362" s="71">
        <v>483711.1</v>
      </c>
      <c r="L362" s="46" t="s">
        <v>93</v>
      </c>
      <c r="M362" s="46" t="s">
        <v>93</v>
      </c>
      <c r="N362" s="46" t="s">
        <v>1125</v>
      </c>
      <c r="O362" s="46" t="s">
        <v>1124</v>
      </c>
      <c r="P362" s="46" t="s">
        <v>93</v>
      </c>
      <c r="Q362" s="46" t="s">
        <v>93</v>
      </c>
      <c r="R362" s="46" t="s">
        <v>93</v>
      </c>
      <c r="S362" s="46" t="s">
        <v>93</v>
      </c>
      <c r="T362" s="46" t="s">
        <v>174</v>
      </c>
      <c r="U362" s="46" t="s">
        <v>1040</v>
      </c>
      <c r="V362" s="46" t="s">
        <v>86</v>
      </c>
      <c r="W362" s="46" t="s">
        <v>93</v>
      </c>
      <c r="X362" s="72">
        <v>43629</v>
      </c>
      <c r="Y362" s="73">
        <v>0.375</v>
      </c>
      <c r="Z362" s="72">
        <v>43629</v>
      </c>
      <c r="AA362" s="73">
        <v>0.625</v>
      </c>
      <c r="AB362" s="46" t="s">
        <v>5</v>
      </c>
      <c r="AC362" s="46" t="s">
        <v>88</v>
      </c>
      <c r="AD362" s="124" t="s">
        <v>93</v>
      </c>
      <c r="AE362" s="360">
        <v>43629</v>
      </c>
      <c r="AF362" s="77">
        <v>0.375</v>
      </c>
      <c r="AG362" s="76">
        <v>43629</v>
      </c>
      <c r="AH362" s="460">
        <v>0.625</v>
      </c>
      <c r="AI362" s="360">
        <v>43629</v>
      </c>
      <c r="AJ362" s="77">
        <v>0.4055555555555555</v>
      </c>
      <c r="AK362" s="76">
        <v>43629</v>
      </c>
      <c r="AL362" s="475">
        <v>0.3840277777777778</v>
      </c>
      <c r="AM362" s="491" t="s">
        <v>1126</v>
      </c>
      <c r="AN362" s="524" t="s">
        <v>84</v>
      </c>
      <c r="AO362" s="519"/>
      <c r="AP362" s="21"/>
      <c r="AQ362" s="345">
        <f t="shared" ref="AQ362" si="623">IF(B362="X",IF(AN362="","Afectat sau NU?",IF(AN362="DA",IF(((AK362+AL362)-(AE362+AF362))*24&lt;-720,"Neinformat",((AK362+AL362)-(AE362+AF362))*24),"Nu a fost afectat producator/consumator")),"")</f>
        <v>0.21666666667442769</v>
      </c>
      <c r="AR362" s="140">
        <f t="shared" ref="AR362" si="624">IF(B362="X",IF(AN362="DA",IF(AQ362&lt;6,LEN(TRIM(V362))-LEN(SUBSTITUTE(V362,CHAR(44),""))+1,0),"-"),"")</f>
        <v>1</v>
      </c>
      <c r="AS362" s="233">
        <f t="shared" ref="AS362" si="625">IF(B362="X",IF(AN362="DA",LEN(TRIM(V362))-LEN(SUBSTITUTE(V362,CHAR(44),""))+1,"-"),"")</f>
        <v>1</v>
      </c>
      <c r="AT362" s="345">
        <f t="shared" ref="AT362" si="626">IF(B362="X",IF(AN362="","Afectat sau NU?",IF(AN362="DA",IF(((AI362+AJ362)-(AE362+AF362))*24&lt;-720,"Neinformat",((AI362+AJ362)-(AE362+AF362))*24),"Nu a fost afectat producator/consumator")),"")</f>
        <v>0.73333333327900618</v>
      </c>
      <c r="AU362" s="140">
        <f t="shared" ref="AU362" si="627">IF(B362="X",IF(AN362="DA",IF(AT362&lt;6,LEN(TRIM(U362))-LEN(SUBSTITUTE(U362,CHAR(44),""))+1,0),"-"),"")</f>
        <v>43</v>
      </c>
      <c r="AV362" s="431">
        <f t="shared" ref="AV362" si="628">IF(B362="X",IF(AN362="DA",LEN(TRIM(U362))-LEN(SUBSTITUTE(U362,CHAR(44),""))+1,"-"),"")</f>
        <v>43</v>
      </c>
      <c r="AW362" s="345">
        <f t="shared" ref="AW362" si="629">IF(B362="X",IF(AN362="","Afectat sau NU?",IF(AN362="DA",((AG362+AH362)-(AE362+AF362))*24,"Nu a fost afectat producator/consumator")),"")</f>
        <v>6</v>
      </c>
      <c r="AX362" s="140">
        <f t="shared" ref="AX362" si="630">IF(B362="X",IF(AN362="DA",IF(AW362&gt;24,IF(AZ362="NU",0,LEN(TRIM(V362))-LEN(SUBSTITUTE(V362,CHAR(44),""))+1),0),"-"),"")</f>
        <v>0</v>
      </c>
      <c r="AY362" s="431">
        <f t="shared" ref="AY362" si="631">IF(B362="X",IF(AN362="DA",IF(AW362&gt;24,LEN(TRIM(V362))-LEN(SUBSTITUTE(V362,CHAR(44),""))+1,0),"-"),"")</f>
        <v>0</v>
      </c>
      <c r="AZ362" s="8"/>
      <c r="BA362" s="57"/>
      <c r="BB362" s="57"/>
      <c r="BC362" s="57"/>
      <c r="BD362" s="57"/>
      <c r="BE362" s="345" t="str">
        <f t="shared" ref="BE362" si="632">IF(C362="X",IF(AN362="","Afectat sau NU?",IF(AN362="DA",IF(AK362="","Neinformat",NETWORKDAYS(AK362+AL362,AE362+AF362,$BR$2:$BR$14)-2),"Nu a fost afectat producator/consumator")),"")</f>
        <v/>
      </c>
      <c r="BF362" s="47" t="str">
        <f t="shared" ref="BF362" si="633">IF(C362="X",IF(AN362="DA",IF(AND(BE362&gt;=5,AK362&lt;&gt;""),LEN(TRIM(V362))-LEN(SUBSTITUTE(V362,CHAR(44),""))+1,0),"-"),"")</f>
        <v/>
      </c>
      <c r="BG362" s="315" t="str">
        <f t="shared" ref="BG362" si="634">IF(C362="X",IF(AN362="DA",LEN(TRIM(V362))-LEN(SUBSTITUTE(V362,CHAR(44),""))+1,"-"),"")</f>
        <v/>
      </c>
      <c r="BH362" s="566" t="str">
        <f t="shared" ref="BH362" si="635">IF(C362="X",IF(AN362="","Afectat sau NU?",IF(AN362="DA",IF(AI362="","Neinformat",NETWORKDAYS(AI362+AJ362,AE362+AF362,$BR$2:$BR$14)-2),"Nu a fost afectat producator/consumator")),"")</f>
        <v/>
      </c>
      <c r="BI362" s="47" t="str">
        <f t="shared" ref="BI362" si="636">IF(C362="X",IF(AN362="DA",IF(AND(BH362&gt;=5,AI362&lt;&gt;""),LEN(TRIM(U362))-LEN(SUBSTITUTE(U362,CHAR(44),""))+1,0),"-"),"")</f>
        <v/>
      </c>
      <c r="BJ362" s="570" t="str">
        <f t="shared" ref="BJ362" si="637">IF(C362="X",IF(AN362="DA",LEN(TRIM(U362))-LEN(SUBSTITUTE(U362,CHAR(44),""))+1,"-"),"")</f>
        <v/>
      </c>
      <c r="BK362" s="345" t="str">
        <f t="shared" ref="BK362" si="638">IF(C362="X",IF(AN362="","Afectat sau NU?",IF(AN362="DA",((AG362+AH362)-(Z362+AA362))*24,"Nu a fost afectat producator/consumator")),"")</f>
        <v/>
      </c>
      <c r="BL362" s="47" t="str">
        <f t="shared" ref="BL362" si="639">IF(C362="X",IF(AN362&lt;&gt;"DA","-",IF(AND(AN362="DA",BK362&lt;=0),LEN(TRIM(V362))-LEN(SUBSTITUTE(V362,CHAR(44),""))+1+LEN(TRIM(U362))-LEN(SUBSTITUTE(U362,CHAR(44),""))+1,0)),"")</f>
        <v/>
      </c>
      <c r="BM362" s="315" t="str">
        <f t="shared" ref="BM362" si="640">IF(C362="X",IF(AN362="DA",LEN(TRIM(V362))-LEN(SUBSTITUTE(V362,CHAR(44),""))+1+LEN(TRIM(U362))-LEN(SUBSTITUTE(U362,CHAR(44),""))+1,"-"),"")</f>
        <v/>
      </c>
      <c r="BN362" s="1"/>
      <c r="BO362" s="1"/>
      <c r="BW362" s="1" t="s">
        <v>1114</v>
      </c>
    </row>
    <row r="363" spans="1:75" ht="141" thickBot="1" x14ac:dyDescent="0.3">
      <c r="A363" s="136">
        <f t="shared" si="231"/>
        <v>345</v>
      </c>
      <c r="B363" s="116" t="s">
        <v>4</v>
      </c>
      <c r="C363" s="116" t="s">
        <v>93</v>
      </c>
      <c r="D363" s="117" t="s">
        <v>1123</v>
      </c>
      <c r="E363" s="116">
        <v>143450</v>
      </c>
      <c r="F363" s="116" t="s">
        <v>1127</v>
      </c>
      <c r="G363" s="116" t="s">
        <v>128</v>
      </c>
      <c r="H363" s="118">
        <v>434104.07799999998</v>
      </c>
      <c r="I363" s="118">
        <v>482579.94900000002</v>
      </c>
      <c r="J363" s="118">
        <v>434104.1</v>
      </c>
      <c r="K363" s="118">
        <v>482579.9</v>
      </c>
      <c r="L363" s="116" t="s">
        <v>93</v>
      </c>
      <c r="M363" s="116" t="s">
        <v>93</v>
      </c>
      <c r="N363" s="116" t="s">
        <v>1128</v>
      </c>
      <c r="O363" s="116" t="s">
        <v>1129</v>
      </c>
      <c r="P363" s="116" t="s">
        <v>93</v>
      </c>
      <c r="Q363" s="116" t="s">
        <v>93</v>
      </c>
      <c r="R363" s="116" t="s">
        <v>93</v>
      </c>
      <c r="S363" s="116" t="s">
        <v>93</v>
      </c>
      <c r="T363" s="116" t="s">
        <v>174</v>
      </c>
      <c r="U363" s="116" t="s">
        <v>1040</v>
      </c>
      <c r="V363" s="116" t="s">
        <v>86</v>
      </c>
      <c r="W363" s="116" t="s">
        <v>93</v>
      </c>
      <c r="X363" s="119">
        <v>43629</v>
      </c>
      <c r="Y363" s="120">
        <v>0.375</v>
      </c>
      <c r="Z363" s="119">
        <v>43629</v>
      </c>
      <c r="AA363" s="120">
        <v>0.625</v>
      </c>
      <c r="AB363" s="116" t="s">
        <v>5</v>
      </c>
      <c r="AC363" s="116" t="s">
        <v>88</v>
      </c>
      <c r="AD363" s="126" t="s">
        <v>93</v>
      </c>
      <c r="AE363" s="638">
        <v>43629</v>
      </c>
      <c r="AF363" s="639">
        <v>0.375</v>
      </c>
      <c r="AG363" s="640">
        <v>43629</v>
      </c>
      <c r="AH363" s="641">
        <v>0.625</v>
      </c>
      <c r="AI363" s="638">
        <v>43629</v>
      </c>
      <c r="AJ363" s="639">
        <v>0.4055555555555555</v>
      </c>
      <c r="AK363" s="640">
        <v>43629</v>
      </c>
      <c r="AL363" s="642">
        <v>0.3840277777777778</v>
      </c>
      <c r="AM363" s="693" t="s">
        <v>1126</v>
      </c>
      <c r="AN363" s="704" t="s">
        <v>84</v>
      </c>
      <c r="AO363" s="422"/>
      <c r="AP363" s="21"/>
      <c r="AQ363" s="399">
        <f t="shared" ref="AQ363" si="641">IF(B363="X",IF(AN363="","Afectat sau NU?",IF(AN363="DA",IF(((AK363+AL363)-(AE363+AF363))*24&lt;-720,"Neinformat",((AK363+AL363)-(AE363+AF363))*24),"Nu a fost afectat producator/consumator")),"")</f>
        <v>0.21666666667442769</v>
      </c>
      <c r="AR363" s="351">
        <f t="shared" ref="AR363" si="642">IF(B363="X",IF(AN363="DA",IF(AQ363&lt;6,LEN(TRIM(V363))-LEN(SUBSTITUTE(V363,CHAR(44),""))+1,0),"-"),"")</f>
        <v>1</v>
      </c>
      <c r="AS363" s="353">
        <f t="shared" ref="AS363" si="643">IF(B363="X",IF(AN363="DA",LEN(TRIM(V363))-LEN(SUBSTITUTE(V363,CHAR(44),""))+1,"-"),"")</f>
        <v>1</v>
      </c>
      <c r="AT363" s="399">
        <f t="shared" ref="AT363" si="644">IF(B363="X",IF(AN363="","Afectat sau NU?",IF(AN363="DA",IF(((AI363+AJ363)-(AE363+AF363))*24&lt;-720,"Neinformat",((AI363+AJ363)-(AE363+AF363))*24),"Nu a fost afectat producator/consumator")),"")</f>
        <v>0.73333333327900618</v>
      </c>
      <c r="AU363" s="351">
        <f t="shared" ref="AU363" si="645">IF(B363="X",IF(AN363="DA",IF(AT363&lt;6,LEN(TRIM(U363))-LEN(SUBSTITUTE(U363,CHAR(44),""))+1,0),"-"),"")</f>
        <v>43</v>
      </c>
      <c r="AV363" s="433">
        <f t="shared" ref="AV363" si="646">IF(B363="X",IF(AN363="DA",LEN(TRIM(U363))-LEN(SUBSTITUTE(U363,CHAR(44),""))+1,"-"),"")</f>
        <v>43</v>
      </c>
      <c r="AW363" s="399">
        <f t="shared" ref="AW363" si="647">IF(B363="X",IF(AN363="","Afectat sau NU?",IF(AN363="DA",((AG363+AH363)-(AE363+AF363))*24,"Nu a fost afectat producator/consumator")),"")</f>
        <v>6</v>
      </c>
      <c r="AX363" s="351">
        <f t="shared" ref="AX363" si="648">IF(B363="X",IF(AN363="DA",IF(AW363&gt;24,IF(AZ363="NU",0,LEN(TRIM(V363))-LEN(SUBSTITUTE(V363,CHAR(44),""))+1),0),"-"),"")</f>
        <v>0</v>
      </c>
      <c r="AY363" s="433">
        <f t="shared" ref="AY363" si="649">IF(B363="X",IF(AN363="DA",IF(AW363&gt;24,LEN(TRIM(V363))-LEN(SUBSTITUTE(V363,CHAR(44),""))+1,0),"-"),"")</f>
        <v>0</v>
      </c>
      <c r="AZ363" s="8"/>
      <c r="BA363" s="57"/>
      <c r="BB363" s="57"/>
      <c r="BC363" s="57"/>
      <c r="BD363" s="57"/>
      <c r="BE363" s="399" t="str">
        <f t="shared" ref="BE363" si="650">IF(C363="X",IF(AN363="","Afectat sau NU?",IF(AN363="DA",IF(AK363="","Neinformat",NETWORKDAYS(AK363+AL363,AE363+AF363,$BR$2:$BR$14)-2),"Nu a fost afectat producator/consumator")),"")</f>
        <v/>
      </c>
      <c r="BF363" s="121" t="str">
        <f t="shared" ref="BF363" si="651">IF(C363="X",IF(AN363="DA",IF(AND(BE363&gt;=5,AK363&lt;&gt;""),LEN(TRIM(V363))-LEN(SUBSTITUTE(V363,CHAR(44),""))+1,0),"-"),"")</f>
        <v/>
      </c>
      <c r="BG363" s="391" t="str">
        <f t="shared" ref="BG363" si="652">IF(C363="X",IF(AN363="DA",LEN(TRIM(V363))-LEN(SUBSTITUTE(V363,CHAR(44),""))+1,"-"),"")</f>
        <v/>
      </c>
      <c r="BH363" s="568" t="str">
        <f t="shared" ref="BH363" si="653">IF(C363="X",IF(AN363="","Afectat sau NU?",IF(AN363="DA",IF(AI363="","Neinformat",NETWORKDAYS(AI363+AJ363,AE363+AF363,$BR$2:$BR$14)-2),"Nu a fost afectat producator/consumator")),"")</f>
        <v/>
      </c>
      <c r="BI363" s="121" t="str">
        <f t="shared" ref="BI363" si="654">IF(C363="X",IF(AN363="DA",IF(AND(BH363&gt;=5,AI363&lt;&gt;""),LEN(TRIM(U363))-LEN(SUBSTITUTE(U363,CHAR(44),""))+1,0),"-"),"")</f>
        <v/>
      </c>
      <c r="BJ363" s="549" t="str">
        <f t="shared" ref="BJ363" si="655">IF(C363="X",IF(AN363="DA",LEN(TRIM(U363))-LEN(SUBSTITUTE(U363,CHAR(44),""))+1,"-"),"")</f>
        <v/>
      </c>
      <c r="BK363" s="399" t="str">
        <f t="shared" ref="BK363" si="656">IF(C363="X",IF(AN363="","Afectat sau NU?",IF(AN363="DA",((AG363+AH363)-(Z363+AA363))*24,"Nu a fost afectat producator/consumator")),"")</f>
        <v/>
      </c>
      <c r="BL363" s="121" t="str">
        <f t="shared" ref="BL363" si="657">IF(C363="X",IF(AN363&lt;&gt;"DA","-",IF(AND(AN363="DA",BK363&lt;=0),LEN(TRIM(V363))-LEN(SUBSTITUTE(V363,CHAR(44),""))+1+LEN(TRIM(U363))-LEN(SUBSTITUTE(U363,CHAR(44),""))+1,0)),"")</f>
        <v/>
      </c>
      <c r="BM363" s="391" t="str">
        <f t="shared" ref="BM363" si="658">IF(C363="X",IF(AN363="DA",LEN(TRIM(V363))-LEN(SUBSTITUTE(V363,CHAR(44),""))+1+LEN(TRIM(U363))-LEN(SUBSTITUTE(U363,CHAR(44),""))+1,"-"),"")</f>
        <v/>
      </c>
      <c r="BN363" s="1"/>
      <c r="BO363" s="1"/>
      <c r="BW363" s="1" t="s">
        <v>1114</v>
      </c>
    </row>
    <row r="364" spans="1:75" ht="102.75" thickBot="1" x14ac:dyDescent="0.3">
      <c r="A364" s="136">
        <f t="shared" si="231"/>
        <v>346</v>
      </c>
      <c r="B364" s="116" t="s">
        <v>4</v>
      </c>
      <c r="C364" s="116" t="s">
        <v>93</v>
      </c>
      <c r="D364" s="117" t="s">
        <v>1135</v>
      </c>
      <c r="E364" s="116">
        <v>136526</v>
      </c>
      <c r="F364" s="116" t="s">
        <v>882</v>
      </c>
      <c r="G364" s="116" t="s">
        <v>138</v>
      </c>
      <c r="H364" s="118">
        <v>306895.35999999999</v>
      </c>
      <c r="I364" s="118">
        <v>688359.48</v>
      </c>
      <c r="J364" s="118">
        <v>306895.35999999999</v>
      </c>
      <c r="K364" s="118">
        <v>688359.48</v>
      </c>
      <c r="L364" s="116" t="s">
        <v>93</v>
      </c>
      <c r="M364" s="116" t="s">
        <v>93</v>
      </c>
      <c r="N364" s="116" t="s">
        <v>1137</v>
      </c>
      <c r="O364" s="116" t="s">
        <v>1136</v>
      </c>
      <c r="P364" s="116" t="s">
        <v>93</v>
      </c>
      <c r="Q364" s="116" t="s">
        <v>93</v>
      </c>
      <c r="R364" s="116" t="s">
        <v>93</v>
      </c>
      <c r="S364" s="116" t="s">
        <v>93</v>
      </c>
      <c r="T364" s="116" t="s">
        <v>174</v>
      </c>
      <c r="U364" s="116" t="s">
        <v>412</v>
      </c>
      <c r="V364" s="116" t="s">
        <v>1138</v>
      </c>
      <c r="W364" s="116" t="s">
        <v>93</v>
      </c>
      <c r="X364" s="119">
        <v>43634</v>
      </c>
      <c r="Y364" s="120">
        <v>0.46180555555555558</v>
      </c>
      <c r="Z364" s="119">
        <v>43635</v>
      </c>
      <c r="AA364" s="120">
        <v>0.625</v>
      </c>
      <c r="AB364" s="116" t="s">
        <v>111</v>
      </c>
      <c r="AC364" s="116" t="s">
        <v>88</v>
      </c>
      <c r="AD364" s="126" t="s">
        <v>93</v>
      </c>
      <c r="AE364" s="638">
        <v>43634</v>
      </c>
      <c r="AF364" s="639">
        <v>0.46180555555555558</v>
      </c>
      <c r="AG364" s="640">
        <v>43635</v>
      </c>
      <c r="AH364" s="641">
        <v>0.52777777777777779</v>
      </c>
      <c r="AI364" s="638">
        <v>43634</v>
      </c>
      <c r="AJ364" s="639">
        <v>0.47916666666666669</v>
      </c>
      <c r="AK364" s="640">
        <v>43634</v>
      </c>
      <c r="AL364" s="642">
        <v>0.47083333333333338</v>
      </c>
      <c r="AM364" s="693" t="s">
        <v>1139</v>
      </c>
      <c r="AN364" s="704" t="s">
        <v>84</v>
      </c>
      <c r="AO364" s="699" t="s">
        <v>1140</v>
      </c>
      <c r="AP364" s="21"/>
      <c r="AQ364" s="399">
        <f t="shared" ref="AQ364" si="659">IF(B364="X",IF(AN364="","Afectat sau NU?",IF(AN364="DA",IF(((AK364+AL364)-(AE364+AF364))*24&lt;-720,"Neinformat",((AK364+AL364)-(AE364+AF364))*24),"Nu a fost afectat producator/consumator")),"")</f>
        <v>0.21666666667442769</v>
      </c>
      <c r="AR364" s="351">
        <f t="shared" ref="AR364" si="660">IF(B364="X",IF(AN364="DA",IF(AQ364&lt;6,LEN(TRIM(V364))-LEN(SUBSTITUTE(V364,CHAR(44),""))+1,0),"-"),"")</f>
        <v>1</v>
      </c>
      <c r="AS364" s="353">
        <f t="shared" ref="AS364" si="661">IF(B364="X",IF(AN364="DA",LEN(TRIM(V364))-LEN(SUBSTITUTE(V364,CHAR(44),""))+1,"-"),"")</f>
        <v>1</v>
      </c>
      <c r="AT364" s="399">
        <f t="shared" ref="AT364" si="662">IF(B364="X",IF(AN364="","Afectat sau NU?",IF(AN364="DA",IF(((AI364+AJ364)-(AE364+AF364))*24&lt;-720,"Neinformat",((AI364+AJ364)-(AE364+AF364))*24),"Nu a fost afectat producator/consumator")),"")</f>
        <v>0.41666666662786156</v>
      </c>
      <c r="AU364" s="351">
        <f t="shared" ref="AU364" si="663">IF(B364="X",IF(AN364="DA",IF(AT364&lt;6,LEN(TRIM(U364))-LEN(SUBSTITUTE(U364,CHAR(44),""))+1,0),"-"),"")</f>
        <v>1</v>
      </c>
      <c r="AV364" s="433">
        <f t="shared" ref="AV364" si="664">IF(B364="X",IF(AN364="DA",LEN(TRIM(U364))-LEN(SUBSTITUTE(U364,CHAR(44),""))+1,"-"),"")</f>
        <v>1</v>
      </c>
      <c r="AW364" s="399">
        <f t="shared" ref="AW364" si="665">IF(B364="X",IF(AN364="","Afectat sau NU?",IF(AN364="DA",((AG364+AH364)-(AE364+AF364))*24,"Nu a fost afectat producator/consumator")),"")</f>
        <v>25.583333333430346</v>
      </c>
      <c r="AX364" s="351">
        <f t="shared" ref="AX364" si="666">IF(B364="X",IF(AN364="DA",IF(AW364&gt;24,IF(AZ364="NU",0,LEN(TRIM(V364))-LEN(SUBSTITUTE(V364,CHAR(44),""))+1),0),"-"),"")</f>
        <v>1</v>
      </c>
      <c r="AY364" s="433">
        <f t="shared" ref="AY364" si="667">IF(B364="X",IF(AN364="DA",IF(AW364&gt;24,LEN(TRIM(V364))-LEN(SUBSTITUTE(V364,CHAR(44),""))+1,0),"-"),"")</f>
        <v>1</v>
      </c>
      <c r="AZ364" s="228" t="s">
        <v>84</v>
      </c>
      <c r="BA364" s="57"/>
      <c r="BB364" s="57"/>
      <c r="BC364" s="57"/>
      <c r="BD364" s="57"/>
      <c r="BE364" s="399" t="str">
        <f t="shared" ref="BE364" si="668">IF(C364="X",IF(AN364="","Afectat sau NU?",IF(AN364="DA",IF(AK364="","Neinformat",NETWORKDAYS(AK364+AL364,AE364+AF364,$BR$2:$BR$14)-2),"Nu a fost afectat producator/consumator")),"")</f>
        <v/>
      </c>
      <c r="BF364" s="121" t="str">
        <f t="shared" ref="BF364" si="669">IF(C364="X",IF(AN364="DA",IF(AND(BE364&gt;=5,AK364&lt;&gt;""),LEN(TRIM(V364))-LEN(SUBSTITUTE(V364,CHAR(44),""))+1,0),"-"),"")</f>
        <v/>
      </c>
      <c r="BG364" s="391" t="str">
        <f t="shared" ref="BG364" si="670">IF(C364="X",IF(AN364="DA",LEN(TRIM(V364))-LEN(SUBSTITUTE(V364,CHAR(44),""))+1,"-"),"")</f>
        <v/>
      </c>
      <c r="BH364" s="568" t="str">
        <f t="shared" ref="BH364" si="671">IF(C364="X",IF(AN364="","Afectat sau NU?",IF(AN364="DA",IF(AI364="","Neinformat",NETWORKDAYS(AI364+AJ364,AE364+AF364,$BR$2:$BR$14)-2),"Nu a fost afectat producator/consumator")),"")</f>
        <v/>
      </c>
      <c r="BI364" s="121" t="str">
        <f t="shared" ref="BI364" si="672">IF(C364="X",IF(AN364="DA",IF(AND(BH364&gt;=5,AI364&lt;&gt;""),LEN(TRIM(U364))-LEN(SUBSTITUTE(U364,CHAR(44),""))+1,0),"-"),"")</f>
        <v/>
      </c>
      <c r="BJ364" s="549" t="str">
        <f t="shared" ref="BJ364" si="673">IF(C364="X",IF(AN364="DA",LEN(TRIM(U364))-LEN(SUBSTITUTE(U364,CHAR(44),""))+1,"-"),"")</f>
        <v/>
      </c>
      <c r="BK364" s="399" t="str">
        <f t="shared" ref="BK364" si="674">IF(C364="X",IF(AN364="","Afectat sau NU?",IF(AN364="DA",((AG364+AH364)-(Z364+AA364))*24,"Nu a fost afectat producator/consumator")),"")</f>
        <v/>
      </c>
      <c r="BL364" s="121" t="str">
        <f t="shared" ref="BL364" si="675">IF(C364="X",IF(AN364&lt;&gt;"DA","-",IF(AND(AN364="DA",BK364&lt;=0),LEN(TRIM(V364))-LEN(SUBSTITUTE(V364,CHAR(44),""))+1+LEN(TRIM(U364))-LEN(SUBSTITUTE(U364,CHAR(44),""))+1,0)),"")</f>
        <v/>
      </c>
      <c r="BM364" s="391" t="str">
        <f t="shared" ref="BM364" si="676">IF(C364="X",IF(AN364="DA",LEN(TRIM(V364))-LEN(SUBSTITUTE(V364,CHAR(44),""))+1+LEN(TRIM(U364))-LEN(SUBSTITUTE(U364,CHAR(44),""))+1,"-"),"")</f>
        <v/>
      </c>
      <c r="BN364" s="1"/>
      <c r="BO364" s="1"/>
      <c r="BW364" s="1" t="s">
        <v>1114</v>
      </c>
    </row>
    <row r="365" spans="1:75" ht="153.75" thickBot="1" x14ac:dyDescent="0.3">
      <c r="A365" s="136">
        <f t="shared" si="231"/>
        <v>347</v>
      </c>
      <c r="B365" s="116" t="s">
        <v>4</v>
      </c>
      <c r="C365" s="116" t="s">
        <v>93</v>
      </c>
      <c r="D365" s="117" t="s">
        <v>1141</v>
      </c>
      <c r="E365" s="116">
        <v>92658</v>
      </c>
      <c r="F365" s="116" t="s">
        <v>1142</v>
      </c>
      <c r="G365" s="116" t="s">
        <v>185</v>
      </c>
      <c r="H365" s="118">
        <v>688521.79</v>
      </c>
      <c r="I365" s="118">
        <v>340435.89</v>
      </c>
      <c r="J365" s="118">
        <v>688521.79</v>
      </c>
      <c r="K365" s="118">
        <v>340435.89</v>
      </c>
      <c r="L365" s="116" t="s">
        <v>93</v>
      </c>
      <c r="M365" s="116" t="s">
        <v>93</v>
      </c>
      <c r="N365" s="116" t="s">
        <v>1143</v>
      </c>
      <c r="O365" s="116" t="s">
        <v>1142</v>
      </c>
      <c r="P365" s="116" t="s">
        <v>93</v>
      </c>
      <c r="Q365" s="116" t="s">
        <v>93</v>
      </c>
      <c r="R365" s="116" t="s">
        <v>93</v>
      </c>
      <c r="S365" s="116" t="s">
        <v>93</v>
      </c>
      <c r="T365" s="116" t="s">
        <v>85</v>
      </c>
      <c r="U365" s="116" t="s">
        <v>1164</v>
      </c>
      <c r="V365" s="116" t="s">
        <v>106</v>
      </c>
      <c r="W365" s="116" t="s">
        <v>93</v>
      </c>
      <c r="X365" s="119">
        <v>43636</v>
      </c>
      <c r="Y365" s="120">
        <v>0.22013888888888888</v>
      </c>
      <c r="Z365" s="119">
        <v>43636</v>
      </c>
      <c r="AA365" s="120">
        <v>0.25</v>
      </c>
      <c r="AB365" s="116" t="s">
        <v>183</v>
      </c>
      <c r="AC365" s="116" t="s">
        <v>88</v>
      </c>
      <c r="AD365" s="126" t="s">
        <v>93</v>
      </c>
      <c r="AE365" s="638">
        <v>43636</v>
      </c>
      <c r="AF365" s="639">
        <v>0.22013888888888888</v>
      </c>
      <c r="AG365" s="640">
        <v>43636</v>
      </c>
      <c r="AH365" s="641">
        <v>0.2673611111111111</v>
      </c>
      <c r="AI365" s="638">
        <v>43636</v>
      </c>
      <c r="AJ365" s="639">
        <v>0.34166666666666662</v>
      </c>
      <c r="AK365" s="640">
        <v>43636</v>
      </c>
      <c r="AL365" s="642">
        <v>0.22430555555555556</v>
      </c>
      <c r="AM365" s="693" t="s">
        <v>1163</v>
      </c>
      <c r="AN365" s="704" t="s">
        <v>84</v>
      </c>
      <c r="AO365" s="699"/>
      <c r="AP365" s="21"/>
      <c r="AQ365" s="399">
        <f t="shared" ref="AQ365" si="677">IF(B365="X",IF(AN365="","Afectat sau NU?",IF(AN365="DA",IF(((AK365+AL365)-(AE365+AF365))*24&lt;-720,"Neinformat",((AK365+AL365)-(AE365+AF365))*24),"Nu a fost afectat producator/consumator")),"")</f>
        <v>0.10000000015133992</v>
      </c>
      <c r="AR365" s="351">
        <f t="shared" ref="AR365" si="678">IF(B365="X",IF(AN365="DA",IF(AQ365&lt;6,LEN(TRIM(V365))-LEN(SUBSTITUTE(V365,CHAR(44),""))+1,0),"-"),"")</f>
        <v>1</v>
      </c>
      <c r="AS365" s="353">
        <f t="shared" ref="AS365" si="679">IF(B365="X",IF(AN365="DA",LEN(TRIM(V365))-LEN(SUBSTITUTE(V365,CHAR(44),""))+1,"-"),"")</f>
        <v>1</v>
      </c>
      <c r="AT365" s="399">
        <f t="shared" ref="AT365" si="680">IF(B365="X",IF(AN365="","Afectat sau NU?",IF(AN365="DA",IF(((AI365+AJ365)-(AE365+AF365))*24&lt;-720,"Neinformat",((AI365+AJ365)-(AE365+AF365))*24),"Nu a fost afectat producator/consumator")),"")</f>
        <v>2.9166666667442769</v>
      </c>
      <c r="AU365" s="351">
        <f t="shared" ref="AU365" si="681">IF(B365="X",IF(AN365="DA",IF(AT365&lt;6,LEN(TRIM(U365))-LEN(SUBSTITUTE(U365,CHAR(44),""))+1,0),"-"),"")</f>
        <v>42</v>
      </c>
      <c r="AV365" s="433">
        <f t="shared" ref="AV365" si="682">IF(B365="X",IF(AN365="DA",LEN(TRIM(U365))-LEN(SUBSTITUTE(U365,CHAR(44),""))+1,"-"),"")</f>
        <v>42</v>
      </c>
      <c r="AW365" s="399">
        <f t="shared" ref="AW365" si="683">IF(B365="X",IF(AN365="","Afectat sau NU?",IF(AN365="DA",((AG365+AH365)-(AE365+AF365))*24,"Nu a fost afectat producator/consumator")),"")</f>
        <v>1.1333333333604969</v>
      </c>
      <c r="AX365" s="351">
        <f t="shared" ref="AX365" si="684">IF(B365="X",IF(AN365="DA",IF(AW365&gt;24,IF(AZ365="NU",0,LEN(TRIM(V365))-LEN(SUBSTITUTE(V365,CHAR(44),""))+1),0),"-"),"")</f>
        <v>0</v>
      </c>
      <c r="AY365" s="433">
        <f t="shared" ref="AY365" si="685">IF(B365="X",IF(AN365="DA",IF(AW365&gt;24,LEN(TRIM(V365))-LEN(SUBSTITUTE(V365,CHAR(44),""))+1,0),"-"),"")</f>
        <v>0</v>
      </c>
      <c r="AZ365" s="8"/>
      <c r="BA365" s="57"/>
      <c r="BB365" s="57"/>
      <c r="BC365" s="57"/>
      <c r="BD365" s="57"/>
      <c r="BE365" s="399" t="str">
        <f t="shared" ref="BE365" si="686">IF(C365="X",IF(AN365="","Afectat sau NU?",IF(AN365="DA",IF(AK365="","Neinformat",NETWORKDAYS(AK365+AL365,AE365+AF365,$BR$2:$BR$14)-2),"Nu a fost afectat producator/consumator")),"")</f>
        <v/>
      </c>
      <c r="BF365" s="121" t="str">
        <f t="shared" ref="BF365" si="687">IF(C365="X",IF(AN365="DA",IF(AND(BE365&gt;=5,AK365&lt;&gt;""),LEN(TRIM(V365))-LEN(SUBSTITUTE(V365,CHAR(44),""))+1,0),"-"),"")</f>
        <v/>
      </c>
      <c r="BG365" s="391" t="str">
        <f t="shared" ref="BG365" si="688">IF(C365="X",IF(AN365="DA",LEN(TRIM(V365))-LEN(SUBSTITUTE(V365,CHAR(44),""))+1,"-"),"")</f>
        <v/>
      </c>
      <c r="BH365" s="568" t="str">
        <f t="shared" ref="BH365" si="689">IF(C365="X",IF(AN365="","Afectat sau NU?",IF(AN365="DA",IF(AI365="","Neinformat",NETWORKDAYS(AI365+AJ365,AE365+AF365,$BR$2:$BR$14)-2),"Nu a fost afectat producator/consumator")),"")</f>
        <v/>
      </c>
      <c r="BI365" s="121" t="str">
        <f t="shared" ref="BI365" si="690">IF(C365="X",IF(AN365="DA",IF(AND(BH365&gt;=5,AI365&lt;&gt;""),LEN(TRIM(U365))-LEN(SUBSTITUTE(U365,CHAR(44),""))+1,0),"-"),"")</f>
        <v/>
      </c>
      <c r="BJ365" s="549" t="str">
        <f t="shared" ref="BJ365" si="691">IF(C365="X",IF(AN365="DA",LEN(TRIM(U365))-LEN(SUBSTITUTE(U365,CHAR(44),""))+1,"-"),"")</f>
        <v/>
      </c>
      <c r="BK365" s="399" t="str">
        <f t="shared" ref="BK365" si="692">IF(C365="X",IF(AN365="","Afectat sau NU?",IF(AN365="DA",((AG365+AH365)-(Z365+AA365))*24,"Nu a fost afectat producator/consumator")),"")</f>
        <v/>
      </c>
      <c r="BL365" s="121" t="str">
        <f t="shared" ref="BL365" si="693">IF(C365="X",IF(AN365&lt;&gt;"DA","-",IF(AND(AN365="DA",BK365&lt;=0),LEN(TRIM(V365))-LEN(SUBSTITUTE(V365,CHAR(44),""))+1+LEN(TRIM(U365))-LEN(SUBSTITUTE(U365,CHAR(44),""))+1,0)),"")</f>
        <v/>
      </c>
      <c r="BM365" s="391" t="str">
        <f t="shared" ref="BM365" si="694">IF(C365="X",IF(AN365="DA",LEN(TRIM(V365))-LEN(SUBSTITUTE(V365,CHAR(44),""))+1+LEN(TRIM(U365))-LEN(SUBSTITUTE(U365,CHAR(44),""))+1,"-"),"")</f>
        <v/>
      </c>
      <c r="BN365" s="1"/>
      <c r="BO365" s="1"/>
      <c r="BW365" s="1" t="s">
        <v>1114</v>
      </c>
    </row>
    <row r="366" spans="1:75" ht="141" thickBot="1" x14ac:dyDescent="0.3">
      <c r="A366" s="136">
        <f t="shared" si="231"/>
        <v>348</v>
      </c>
      <c r="B366" s="116" t="s">
        <v>4</v>
      </c>
      <c r="C366" s="116" t="s">
        <v>93</v>
      </c>
      <c r="D366" s="117" t="s">
        <v>1168</v>
      </c>
      <c r="E366" s="116">
        <v>155289</v>
      </c>
      <c r="F366" s="116" t="s">
        <v>1165</v>
      </c>
      <c r="G366" s="116" t="s">
        <v>121</v>
      </c>
      <c r="H366" s="118">
        <v>213394</v>
      </c>
      <c r="I366" s="118">
        <v>480748</v>
      </c>
      <c r="J366" s="118">
        <v>213312</v>
      </c>
      <c r="K366" s="118">
        <v>480706</v>
      </c>
      <c r="L366" s="116" t="s">
        <v>93</v>
      </c>
      <c r="M366" s="116" t="s">
        <v>93</v>
      </c>
      <c r="N366" s="116" t="s">
        <v>1166</v>
      </c>
      <c r="O366" s="116" t="s">
        <v>1165</v>
      </c>
      <c r="P366" s="116" t="s">
        <v>93</v>
      </c>
      <c r="Q366" s="116" t="s">
        <v>93</v>
      </c>
      <c r="R366" s="116" t="s">
        <v>93</v>
      </c>
      <c r="S366" s="116" t="s">
        <v>93</v>
      </c>
      <c r="T366" s="116" t="s">
        <v>85</v>
      </c>
      <c r="U366" s="116" t="s">
        <v>1040</v>
      </c>
      <c r="V366" s="116" t="s">
        <v>86</v>
      </c>
      <c r="W366" s="116" t="s">
        <v>93</v>
      </c>
      <c r="X366" s="119">
        <v>43643</v>
      </c>
      <c r="Y366" s="120">
        <v>0.375</v>
      </c>
      <c r="Z366" s="119">
        <v>43643</v>
      </c>
      <c r="AA366" s="120">
        <v>0.41666666666666669</v>
      </c>
      <c r="AB366" s="116" t="s">
        <v>120</v>
      </c>
      <c r="AC366" s="116" t="s">
        <v>88</v>
      </c>
      <c r="AD366" s="126" t="s">
        <v>93</v>
      </c>
      <c r="AE366" s="638">
        <v>43643</v>
      </c>
      <c r="AF366" s="639">
        <v>0.39097222222222222</v>
      </c>
      <c r="AG366" s="640">
        <v>43643</v>
      </c>
      <c r="AH366" s="641">
        <v>0.40972222222222227</v>
      </c>
      <c r="AI366" s="638">
        <v>43643</v>
      </c>
      <c r="AJ366" s="639">
        <v>0.40625</v>
      </c>
      <c r="AK366" s="640">
        <v>43643</v>
      </c>
      <c r="AL366" s="642">
        <v>0.3979166666666667</v>
      </c>
      <c r="AM366" s="693" t="s">
        <v>1167</v>
      </c>
      <c r="AN366" s="704" t="s">
        <v>158</v>
      </c>
      <c r="AO366" s="699"/>
      <c r="AP366" s="21"/>
      <c r="AQ366" s="399" t="str">
        <f t="shared" ref="AQ366" si="695">IF(B366="X",IF(AN366="","Afectat sau NU?",IF(AN366="DA",IF(((AK366+AL366)-(AE366+AF366))*24&lt;-720,"Neinformat",((AK366+AL366)-(AE366+AF366))*24),"Nu a fost afectat producator/consumator")),"")</f>
        <v>Nu a fost afectat producator/consumator</v>
      </c>
      <c r="AR366" s="351" t="str">
        <f t="shared" ref="AR366" si="696">IF(B366="X",IF(AN366="DA",IF(AQ366&lt;6,LEN(TRIM(V366))-LEN(SUBSTITUTE(V366,CHAR(44),""))+1,0),"-"),"")</f>
        <v>-</v>
      </c>
      <c r="AS366" s="353" t="str">
        <f t="shared" ref="AS366" si="697">IF(B366="X",IF(AN366="DA",LEN(TRIM(V366))-LEN(SUBSTITUTE(V366,CHAR(44),""))+1,"-"),"")</f>
        <v>-</v>
      </c>
      <c r="AT366" s="399" t="str">
        <f t="shared" ref="AT366" si="698">IF(B366="X",IF(AN366="","Afectat sau NU?",IF(AN366="DA",IF(((AI366+AJ366)-(AE366+AF366))*24&lt;-720,"Neinformat",((AI366+AJ366)-(AE366+AF366))*24),"Nu a fost afectat producator/consumator")),"")</f>
        <v>Nu a fost afectat producator/consumator</v>
      </c>
      <c r="AU366" s="351" t="str">
        <f t="shared" ref="AU366" si="699">IF(B366="X",IF(AN366="DA",IF(AT366&lt;6,LEN(TRIM(U366))-LEN(SUBSTITUTE(U366,CHAR(44),""))+1,0),"-"),"")</f>
        <v>-</v>
      </c>
      <c r="AV366" s="433" t="str">
        <f t="shared" ref="AV366" si="700">IF(B366="X",IF(AN366="DA",LEN(TRIM(U366))-LEN(SUBSTITUTE(U366,CHAR(44),""))+1,"-"),"")</f>
        <v>-</v>
      </c>
      <c r="AW366" s="399" t="str">
        <f t="shared" ref="AW366" si="701">IF(B366="X",IF(AN366="","Afectat sau NU?",IF(AN366="DA",((AG366+AH366)-(AE366+AF366))*24,"Nu a fost afectat producator/consumator")),"")</f>
        <v>Nu a fost afectat producator/consumator</v>
      </c>
      <c r="AX366" s="351" t="str">
        <f t="shared" ref="AX366" si="702">IF(B366="X",IF(AN366="DA",IF(AW366&gt;24,IF(AZ366="NU",0,LEN(TRIM(V366))-LEN(SUBSTITUTE(V366,CHAR(44),""))+1),0),"-"),"")</f>
        <v>-</v>
      </c>
      <c r="AY366" s="433" t="str">
        <f t="shared" ref="AY366" si="703">IF(B366="X",IF(AN366="DA",IF(AW366&gt;24,LEN(TRIM(V366))-LEN(SUBSTITUTE(V366,CHAR(44),""))+1,0),"-"),"")</f>
        <v>-</v>
      </c>
      <c r="AZ366" s="8"/>
      <c r="BA366" s="57"/>
      <c r="BB366" s="57"/>
      <c r="BC366" s="57"/>
      <c r="BD366" s="57"/>
      <c r="BE366" s="399" t="str">
        <f t="shared" ref="BE366" si="704">IF(C366="X",IF(AN366="","Afectat sau NU?",IF(AN366="DA",IF(AK366="","Neinformat",NETWORKDAYS(AK366+AL366,AE366+AF366,$BR$2:$BR$14)-2),"Nu a fost afectat producator/consumator")),"")</f>
        <v/>
      </c>
      <c r="BF366" s="121" t="str">
        <f t="shared" ref="BF366" si="705">IF(C366="X",IF(AN366="DA",IF(AND(BE366&gt;=5,AK366&lt;&gt;""),LEN(TRIM(V366))-LEN(SUBSTITUTE(V366,CHAR(44),""))+1,0),"-"),"")</f>
        <v/>
      </c>
      <c r="BG366" s="391" t="str">
        <f t="shared" ref="BG366" si="706">IF(C366="X",IF(AN366="DA",LEN(TRIM(V366))-LEN(SUBSTITUTE(V366,CHAR(44),""))+1,"-"),"")</f>
        <v/>
      </c>
      <c r="BH366" s="568" t="str">
        <f t="shared" ref="BH366" si="707">IF(C366="X",IF(AN366="","Afectat sau NU?",IF(AN366="DA",IF(AI366="","Neinformat",NETWORKDAYS(AI366+AJ366,AE366+AF366,$BR$2:$BR$14)-2),"Nu a fost afectat producator/consumator")),"")</f>
        <v/>
      </c>
      <c r="BI366" s="121" t="str">
        <f t="shared" ref="BI366" si="708">IF(C366="X",IF(AN366="DA",IF(AND(BH366&gt;=5,AI366&lt;&gt;""),LEN(TRIM(U366))-LEN(SUBSTITUTE(U366,CHAR(44),""))+1,0),"-"),"")</f>
        <v/>
      </c>
      <c r="BJ366" s="549" t="str">
        <f t="shared" ref="BJ366" si="709">IF(C366="X",IF(AN366="DA",LEN(TRIM(U366))-LEN(SUBSTITUTE(U366,CHAR(44),""))+1,"-"),"")</f>
        <v/>
      </c>
      <c r="BK366" s="399" t="str">
        <f t="shared" ref="BK366" si="710">IF(C366="X",IF(AN366="","Afectat sau NU?",IF(AN366="DA",((AG366+AH366)-(Z366+AA366))*24,"Nu a fost afectat producator/consumator")),"")</f>
        <v/>
      </c>
      <c r="BL366" s="121" t="str">
        <f t="shared" ref="BL366" si="711">IF(C366="X",IF(AN366&lt;&gt;"DA","-",IF(AND(AN366="DA",BK366&lt;=0),LEN(TRIM(V366))-LEN(SUBSTITUTE(V366,CHAR(44),""))+1+LEN(TRIM(U366))-LEN(SUBSTITUTE(U366,CHAR(44),""))+1,0)),"")</f>
        <v/>
      </c>
      <c r="BM366" s="391" t="str">
        <f t="shared" ref="BM366" si="712">IF(C366="X",IF(AN366="DA",LEN(TRIM(V366))-LEN(SUBSTITUTE(V366,CHAR(44),""))+1+LEN(TRIM(U366))-LEN(SUBSTITUTE(U366,CHAR(44),""))+1,"-"),"")</f>
        <v/>
      </c>
      <c r="BN366" s="1"/>
      <c r="BO366" s="1"/>
      <c r="BW366" s="1" t="s">
        <v>1114</v>
      </c>
    </row>
    <row r="367" spans="1:75" ht="141" thickBot="1" x14ac:dyDescent="0.3">
      <c r="A367" s="137">
        <f t="shared" si="231"/>
        <v>349</v>
      </c>
      <c r="B367" s="96" t="s">
        <v>93</v>
      </c>
      <c r="C367" s="96" t="s">
        <v>4</v>
      </c>
      <c r="D367" s="97" t="s">
        <v>1170</v>
      </c>
      <c r="E367" s="96">
        <v>155797</v>
      </c>
      <c r="F367" s="96" t="s">
        <v>543</v>
      </c>
      <c r="G367" s="96" t="s">
        <v>121</v>
      </c>
      <c r="H367" s="98">
        <v>244954.76</v>
      </c>
      <c r="I367" s="98">
        <v>477631.4</v>
      </c>
      <c r="J367" s="98">
        <v>244954.76</v>
      </c>
      <c r="K367" s="98">
        <v>477631.4</v>
      </c>
      <c r="L367" s="96" t="s">
        <v>93</v>
      </c>
      <c r="M367" s="96" t="s">
        <v>93</v>
      </c>
      <c r="N367" s="96" t="s">
        <v>544</v>
      </c>
      <c r="O367" s="96" t="s">
        <v>543</v>
      </c>
      <c r="P367" s="96" t="s">
        <v>93</v>
      </c>
      <c r="Q367" s="96" t="s">
        <v>93</v>
      </c>
      <c r="R367" s="96" t="s">
        <v>93</v>
      </c>
      <c r="S367" s="96" t="s">
        <v>93</v>
      </c>
      <c r="T367" s="96" t="s">
        <v>85</v>
      </c>
      <c r="U367" s="96" t="s">
        <v>1191</v>
      </c>
      <c r="V367" s="96" t="s">
        <v>86</v>
      </c>
      <c r="W367" s="96" t="s">
        <v>680</v>
      </c>
      <c r="X367" s="99"/>
      <c r="Y367" s="100"/>
      <c r="Z367" s="99"/>
      <c r="AA367" s="100"/>
      <c r="AB367" s="96" t="s">
        <v>120</v>
      </c>
      <c r="AC367" s="96"/>
      <c r="AD367" s="209"/>
      <c r="AE367" s="668"/>
      <c r="AF367" s="669"/>
      <c r="AG367" s="670"/>
      <c r="AH367" s="671"/>
      <c r="AI367" s="668"/>
      <c r="AJ367" s="669"/>
      <c r="AK367" s="670"/>
      <c r="AL367" s="672"/>
      <c r="AM367" s="694"/>
      <c r="AN367" s="705"/>
      <c r="AO367" s="700"/>
      <c r="AP367" s="21"/>
      <c r="AQ367" s="344" t="str">
        <f t="shared" ref="AQ367" si="713">IF(B367="X",IF(AN367="","Afectat sau NU?",IF(AN367="DA",IF(((AK367+AL367)-(AE367+AF367))*24&lt;-720,"Neinformat",((AK367+AL367)-(AE367+AF367))*24),"Nu a fost afectat producator/consumator")),"")</f>
        <v/>
      </c>
      <c r="AR367" s="26" t="str">
        <f t="shared" ref="AR367" si="714">IF(B367="X",IF(AN367="DA",IF(AQ367&lt;6,LEN(TRIM(V367))-LEN(SUBSTITUTE(V367,CHAR(44),""))+1,0),"-"),"")</f>
        <v/>
      </c>
      <c r="AS367" s="70" t="str">
        <f t="shared" ref="AS367" si="715">IF(B367="X",IF(AN367="DA",LEN(TRIM(V367))-LEN(SUBSTITUTE(V367,CHAR(44),""))+1,"-"),"")</f>
        <v/>
      </c>
      <c r="AT367" s="344" t="str">
        <f t="shared" ref="AT367" si="716">IF(B367="X",IF(AN367="","Afectat sau NU?",IF(AN367="DA",IF(((AI367+AJ367)-(AE367+AF367))*24&lt;-720,"Neinformat",((AI367+AJ367)-(AE367+AF367))*24),"Nu a fost afectat producator/consumator")),"")</f>
        <v/>
      </c>
      <c r="AU367" s="26" t="str">
        <f t="shared" ref="AU367" si="717">IF(B367="X",IF(AN367="DA",IF(AT367&lt;6,LEN(TRIM(U367))-LEN(SUBSTITUTE(U367,CHAR(44),""))+1,0),"-"),"")</f>
        <v/>
      </c>
      <c r="AV367" s="34" t="str">
        <f t="shared" ref="AV367" si="718">IF(B367="X",IF(AN367="DA",LEN(TRIM(U367))-LEN(SUBSTITUTE(U367,CHAR(44),""))+1,"-"),"")</f>
        <v/>
      </c>
      <c r="AW367" s="344" t="str">
        <f t="shared" ref="AW367" si="719">IF(B367="X",IF(AN367="","Afectat sau NU?",IF(AN367="DA",((AG367+AH367)-(AE367+AF367))*24,"Nu a fost afectat producator/consumator")),"")</f>
        <v/>
      </c>
      <c r="AX367" s="26" t="str">
        <f t="shared" ref="AX367" si="720">IF(B367="X",IF(AN367="DA",IF(AW367&gt;24,IF(AZ367="NU",0,LEN(TRIM(V367))-LEN(SUBSTITUTE(V367,CHAR(44),""))+1),0),"-"),"")</f>
        <v/>
      </c>
      <c r="AY367" s="34" t="str">
        <f t="shared" ref="AY367" si="721">IF(B367="X",IF(AN367="DA",IF(AW367&gt;24,LEN(TRIM(V367))-LEN(SUBSTITUTE(V367,CHAR(44),""))+1,0),"-"),"")</f>
        <v/>
      </c>
      <c r="AZ367" s="8"/>
      <c r="BA367" s="57"/>
      <c r="BB367" s="57"/>
      <c r="BC367" s="57"/>
      <c r="BD367" s="57"/>
      <c r="BE367" s="344" t="str">
        <f t="shared" ref="BE367" si="722">IF(C367="X",IF(AN367="","Afectat sau NU?",IF(AN367="DA",IF(AK367="","Neinformat",NETWORKDAYS(AK367+AL367,AE367+AF367,$BR$2:$BR$14)-2),"Nu a fost afectat producator/consumator")),"")</f>
        <v>Afectat sau NU?</v>
      </c>
      <c r="BF367" s="18" t="str">
        <f t="shared" ref="BF367" si="723">IF(C367="X",IF(AN367="DA",IF(AND(BE367&gt;=5,AK367&lt;&gt;""),LEN(TRIM(V367))-LEN(SUBSTITUTE(V367,CHAR(44),""))+1,0),"-"),"")</f>
        <v>-</v>
      </c>
      <c r="BG367" s="20" t="str">
        <f t="shared" ref="BG367" si="724">IF(C367="X",IF(AN367="DA",LEN(TRIM(V367))-LEN(SUBSTITUTE(V367,CHAR(44),""))+1,"-"),"")</f>
        <v>-</v>
      </c>
      <c r="BH367" s="548" t="str">
        <f t="shared" ref="BH367" si="725">IF(C367="X",IF(AN367="","Afectat sau NU?",IF(AN367="DA",IF(AI367="","Neinformat",NETWORKDAYS(AI367+AJ367,AE367+AF367,$BR$2:$BR$14)-2),"Nu a fost afectat producator/consumator")),"")</f>
        <v>Afectat sau NU?</v>
      </c>
      <c r="BI367" s="18" t="str">
        <f t="shared" ref="BI367" si="726">IF(C367="X",IF(AN367="DA",IF(AND(BH367&gt;=5,AI367&lt;&gt;""),LEN(TRIM(U367))-LEN(SUBSTITUTE(U367,CHAR(44),""))+1,0),"-"),"")</f>
        <v>-</v>
      </c>
      <c r="BJ367" s="19" t="str">
        <f t="shared" ref="BJ367" si="727">IF(C367="X",IF(AN367="DA",LEN(TRIM(U367))-LEN(SUBSTITUTE(U367,CHAR(44),""))+1,"-"),"")</f>
        <v>-</v>
      </c>
      <c r="BK367" s="344" t="str">
        <f t="shared" ref="BK367" si="728">IF(C367="X",IF(AN367="","Afectat sau NU?",IF(AN367="DA",((AG367+AH367)-(Z367+AA367))*24,"Nu a fost afectat producator/consumator")),"")</f>
        <v>Afectat sau NU?</v>
      </c>
      <c r="BL367" s="18" t="str">
        <f t="shared" ref="BL367" si="729">IF(C367="X",IF(AN367&lt;&gt;"DA","-",IF(AND(AN367="DA",BK367&lt;=0),LEN(TRIM(V367))-LEN(SUBSTITUTE(V367,CHAR(44),""))+1+LEN(TRIM(U367))-LEN(SUBSTITUTE(U367,CHAR(44),""))+1,0)),"")</f>
        <v>-</v>
      </c>
      <c r="BM367" s="20" t="str">
        <f t="shared" ref="BM367" si="730">IF(C367="X",IF(AN367="DA",LEN(TRIM(V367))-LEN(SUBSTITUTE(V367,CHAR(44),""))+1+LEN(TRIM(U367))-LEN(SUBSTITUTE(U367,CHAR(44),""))+1,"-"),"")</f>
        <v>-</v>
      </c>
      <c r="BN367" s="1"/>
      <c r="BO367" s="1"/>
      <c r="BW367" s="1" t="s">
        <v>1114</v>
      </c>
    </row>
    <row r="368" spans="1:75" ht="140.25" x14ac:dyDescent="0.25">
      <c r="A368" s="133">
        <f t="shared" si="231"/>
        <v>350</v>
      </c>
      <c r="B368" s="46" t="s">
        <v>93</v>
      </c>
      <c r="C368" s="46" t="s">
        <v>4</v>
      </c>
      <c r="D368" s="45" t="s">
        <v>1171</v>
      </c>
      <c r="E368" s="46">
        <v>27285</v>
      </c>
      <c r="F368" s="46" t="s">
        <v>141</v>
      </c>
      <c r="G368" s="46" t="s">
        <v>1172</v>
      </c>
      <c r="H368" s="71">
        <v>233860.69</v>
      </c>
      <c r="I368" s="71">
        <v>580411.25</v>
      </c>
      <c r="J368" s="71">
        <v>233860.69</v>
      </c>
      <c r="K368" s="71">
        <v>580411.25</v>
      </c>
      <c r="L368" s="46" t="s">
        <v>93</v>
      </c>
      <c r="M368" s="46" t="s">
        <v>93</v>
      </c>
      <c r="N368" s="46" t="s">
        <v>143</v>
      </c>
      <c r="O368" s="46" t="s">
        <v>141</v>
      </c>
      <c r="P368" s="46" t="s">
        <v>93</v>
      </c>
      <c r="Q368" s="46" t="s">
        <v>93</v>
      </c>
      <c r="R368" s="46" t="s">
        <v>93</v>
      </c>
      <c r="S368" s="46" t="s">
        <v>93</v>
      </c>
      <c r="T368" s="46" t="s">
        <v>85</v>
      </c>
      <c r="U368" s="46" t="s">
        <v>1191</v>
      </c>
      <c r="V368" s="46" t="s">
        <v>86</v>
      </c>
      <c r="W368" s="46" t="s">
        <v>440</v>
      </c>
      <c r="X368" s="72"/>
      <c r="Y368" s="73"/>
      <c r="Z368" s="72"/>
      <c r="AA368" s="73"/>
      <c r="AB368" s="46" t="s">
        <v>120</v>
      </c>
      <c r="AC368" s="46"/>
      <c r="AD368" s="124"/>
      <c r="AE368" s="673"/>
      <c r="AF368" s="674"/>
      <c r="AG368" s="675"/>
      <c r="AH368" s="685"/>
      <c r="AI368" s="673"/>
      <c r="AJ368" s="674"/>
      <c r="AK368" s="675"/>
      <c r="AL368" s="685"/>
      <c r="AM368" s="695"/>
      <c r="AN368" s="706"/>
      <c r="AO368" s="701"/>
      <c r="AP368" s="21"/>
      <c r="AQ368" s="345" t="str">
        <f t="shared" ref="AQ368" si="731">IF(B368="X",IF(AN368="","Afectat sau NU?",IF(AN368="DA",IF(((AK368+AL368)-(AE368+AF368))*24&lt;-720,"Neinformat",((AK368+AL368)-(AE368+AF368))*24),"Nu a fost afectat producator/consumator")),"")</f>
        <v/>
      </c>
      <c r="AR368" s="140" t="str">
        <f t="shared" ref="AR368" si="732">IF(B368="X",IF(AN368="DA",IF(AQ368&lt;6,LEN(TRIM(V368))-LEN(SUBSTITUTE(V368,CHAR(44),""))+1,0),"-"),"")</f>
        <v/>
      </c>
      <c r="AS368" s="431" t="str">
        <f t="shared" ref="AS368" si="733">IF(B368="X",IF(AN368="DA",LEN(TRIM(V368))-LEN(SUBSTITUTE(V368,CHAR(44),""))+1,"-"),"")</f>
        <v/>
      </c>
      <c r="AT368" s="345" t="str">
        <f t="shared" ref="AT368" si="734">IF(B368="X",IF(AN368="","Afectat sau NU?",IF(AN368="DA",IF(((AI368+AJ368)-(AE368+AF368))*24&lt;-720,"Neinformat",((AI368+AJ368)-(AE368+AF368))*24),"Nu a fost afectat producator/consumator")),"")</f>
        <v/>
      </c>
      <c r="AU368" s="140" t="str">
        <f t="shared" ref="AU368" si="735">IF(B368="X",IF(AN368="DA",IF(AT368&lt;6,LEN(TRIM(U368))-LEN(SUBSTITUTE(U368,CHAR(44),""))+1,0),"-"),"")</f>
        <v/>
      </c>
      <c r="AV368" s="431" t="str">
        <f t="shared" ref="AV368" si="736">IF(B368="X",IF(AN368="DA",LEN(TRIM(U368))-LEN(SUBSTITUTE(U368,CHAR(44),""))+1,"-"),"")</f>
        <v/>
      </c>
      <c r="AW368" s="566" t="str">
        <f t="shared" ref="AW368" si="737">IF(B368="X",IF(AN368="","Afectat sau NU?",IF(AN368="DA",((AG368+AH368)-(AE368+AF368))*24,"Nu a fost afectat producator/consumator")),"")</f>
        <v/>
      </c>
      <c r="AX368" s="140" t="str">
        <f t="shared" ref="AX368" si="738">IF(B368="X",IF(AN368="DA",IF(AW368&gt;24,IF(AZ368="NU",0,LEN(TRIM(V368))-LEN(SUBSTITUTE(V368,CHAR(44),""))+1),0),"-"),"")</f>
        <v/>
      </c>
      <c r="AY368" s="431" t="str">
        <f t="shared" ref="AY368" si="739">IF(B368="X",IF(AN368="DA",IF(AW368&gt;24,LEN(TRIM(V368))-LEN(SUBSTITUTE(V368,CHAR(44),""))+1,0),"-"),"")</f>
        <v/>
      </c>
      <c r="AZ368" s="8"/>
      <c r="BA368" s="57"/>
      <c r="BB368" s="57"/>
      <c r="BC368" s="57"/>
      <c r="BD368" s="57"/>
      <c r="BE368" s="345" t="str">
        <f t="shared" ref="BE368" si="740">IF(C368="X",IF(AN368="","Afectat sau NU?",IF(AN368="DA",IF(AK368="","Neinformat",NETWORKDAYS(AK368+AL368,AE368+AF368,$BR$2:$BR$14)-2),"Nu a fost afectat producator/consumator")),"")</f>
        <v>Afectat sau NU?</v>
      </c>
      <c r="BF368" s="47" t="str">
        <f t="shared" ref="BF368" si="741">IF(C368="X",IF(AN368="DA",IF(AND(BE368&gt;=5,AK368&lt;&gt;""),LEN(TRIM(V368))-LEN(SUBSTITUTE(V368,CHAR(44),""))+1,0),"-"),"")</f>
        <v>-</v>
      </c>
      <c r="BG368" s="570" t="str">
        <f t="shared" ref="BG368" si="742">IF(C368="X",IF(AN368="DA",LEN(TRIM(V368))-LEN(SUBSTITUTE(V368,CHAR(44),""))+1,"-"),"")</f>
        <v>-</v>
      </c>
      <c r="BH368" s="345" t="str">
        <f t="shared" ref="BH368" si="743">IF(C368="X",IF(AN368="","Afectat sau NU?",IF(AN368="DA",IF(AI368="","Neinformat",NETWORKDAYS(AI368+AJ368,AE368+AF368,$BR$2:$BR$14)-2),"Nu a fost afectat producator/consumator")),"")</f>
        <v>Afectat sau NU?</v>
      </c>
      <c r="BI368" s="47" t="str">
        <f t="shared" ref="BI368" si="744">IF(C368="X",IF(AN368="DA",IF(AND(BH368&gt;=5,AI368&lt;&gt;""),LEN(TRIM(U368))-LEN(SUBSTITUTE(U368,CHAR(44),""))+1,0),"-"),"")</f>
        <v>-</v>
      </c>
      <c r="BJ368" s="315" t="str">
        <f t="shared" ref="BJ368" si="745">IF(C368="X",IF(AN368="DA",LEN(TRIM(U368))-LEN(SUBSTITUTE(U368,CHAR(44),""))+1,"-"),"")</f>
        <v>-</v>
      </c>
      <c r="BK368" s="566" t="str">
        <f t="shared" ref="BK368" si="746">IF(C368="X",IF(AN368="","Afectat sau NU?",IF(AN368="DA",((AG368+AH368)-(Z368+AA368))*24,"Nu a fost afectat producator/consumator")),"")</f>
        <v>Afectat sau NU?</v>
      </c>
      <c r="BL368" s="47" t="str">
        <f t="shared" ref="BL368" si="747">IF(C368="X",IF(AN368&lt;&gt;"DA","-",IF(AND(AN368="DA",BK368&lt;=0),LEN(TRIM(V368))-LEN(SUBSTITUTE(V368,CHAR(44),""))+1+LEN(TRIM(U368))-LEN(SUBSTITUTE(U368,CHAR(44),""))+1,0)),"")</f>
        <v>-</v>
      </c>
      <c r="BM368" s="315" t="str">
        <f t="shared" ref="BM368" si="748">IF(C368="X",IF(AN368="DA",LEN(TRIM(V368))-LEN(SUBSTITUTE(V368,CHAR(44),""))+1+LEN(TRIM(U368))-LEN(SUBSTITUTE(U368,CHAR(44),""))+1,"-"),"")</f>
        <v>-</v>
      </c>
      <c r="BN368" s="1"/>
      <c r="BO368" s="1"/>
      <c r="BW368" s="1" t="s">
        <v>1114</v>
      </c>
    </row>
    <row r="369" spans="1:75" ht="76.5" x14ac:dyDescent="0.25">
      <c r="A369" s="134">
        <f t="shared" si="231"/>
        <v>351</v>
      </c>
      <c r="B369" s="42" t="s">
        <v>93</v>
      </c>
      <c r="C369" s="42" t="s">
        <v>4</v>
      </c>
      <c r="D369" s="43" t="s">
        <v>1171</v>
      </c>
      <c r="E369" s="42">
        <v>12849</v>
      </c>
      <c r="F369" s="42" t="s">
        <v>146</v>
      </c>
      <c r="G369" s="42" t="s">
        <v>120</v>
      </c>
      <c r="H369" s="78">
        <v>232602.36</v>
      </c>
      <c r="I369" s="78">
        <v>575797.28</v>
      </c>
      <c r="J369" s="78">
        <v>232602.36</v>
      </c>
      <c r="K369" s="78">
        <v>575797.28</v>
      </c>
      <c r="L369" s="42" t="s">
        <v>93</v>
      </c>
      <c r="M369" s="42" t="s">
        <v>93</v>
      </c>
      <c r="N369" s="42" t="s">
        <v>147</v>
      </c>
      <c r="O369" s="42" t="s">
        <v>146</v>
      </c>
      <c r="P369" s="42" t="s">
        <v>93</v>
      </c>
      <c r="Q369" s="42" t="s">
        <v>93</v>
      </c>
      <c r="R369" s="42" t="s">
        <v>93</v>
      </c>
      <c r="S369" s="42" t="s">
        <v>93</v>
      </c>
      <c r="T369" s="42" t="s">
        <v>85</v>
      </c>
      <c r="U369" s="42" t="s">
        <v>1192</v>
      </c>
      <c r="V369" s="42" t="s">
        <v>119</v>
      </c>
      <c r="W369" s="42" t="s">
        <v>440</v>
      </c>
      <c r="X369" s="79"/>
      <c r="Y369" s="80"/>
      <c r="Z369" s="79"/>
      <c r="AA369" s="80"/>
      <c r="AB369" s="42" t="s">
        <v>120</v>
      </c>
      <c r="AC369" s="42"/>
      <c r="AD369" s="125"/>
      <c r="AE369" s="676"/>
      <c r="AF369" s="677"/>
      <c r="AG369" s="678"/>
      <c r="AH369" s="686"/>
      <c r="AI369" s="676"/>
      <c r="AJ369" s="677"/>
      <c r="AK369" s="678"/>
      <c r="AL369" s="686"/>
      <c r="AM369" s="696"/>
      <c r="AN369" s="707"/>
      <c r="AO369" s="702"/>
      <c r="AP369" s="21"/>
      <c r="AQ369" s="400" t="str">
        <f t="shared" ref="AQ369" si="749">IF(B369="X",IF(AN369="","Afectat sau NU?",IF(AN369="DA",IF(((AK369+AL369)-(AE369+AF369))*24&lt;-720,"Neinformat",((AK369+AL369)-(AE369+AF369))*24),"Nu a fost afectat producator/consumator")),"")</f>
        <v/>
      </c>
      <c r="AR369" s="153" t="str">
        <f t="shared" ref="AR369" si="750">IF(B369="X",IF(AN369="DA",IF(AQ369&lt;6,LEN(TRIM(V369))-LEN(SUBSTITUTE(V369,CHAR(44),""))+1,0),"-"),"")</f>
        <v/>
      </c>
      <c r="AS369" s="432" t="str">
        <f t="shared" ref="AS369" si="751">IF(B369="X",IF(AN369="DA",LEN(TRIM(V369))-LEN(SUBSTITUTE(V369,CHAR(44),""))+1,"-"),"")</f>
        <v/>
      </c>
      <c r="AT369" s="400" t="str">
        <f t="shared" ref="AT369" si="752">IF(B369="X",IF(AN369="","Afectat sau NU?",IF(AN369="DA",IF(((AI369+AJ369)-(AE369+AF369))*24&lt;-720,"Neinformat",((AI369+AJ369)-(AE369+AF369))*24),"Nu a fost afectat producator/consumator")),"")</f>
        <v/>
      </c>
      <c r="AU369" s="153" t="str">
        <f t="shared" ref="AU369" si="753">IF(B369="X",IF(AN369="DA",IF(AT369&lt;6,LEN(TRIM(U369))-LEN(SUBSTITUTE(U369,CHAR(44),""))+1,0),"-"),"")</f>
        <v/>
      </c>
      <c r="AV369" s="432" t="str">
        <f t="shared" ref="AV369" si="754">IF(B369="X",IF(AN369="DA",LEN(TRIM(U369))-LEN(SUBSTITUTE(U369,CHAR(44),""))+1,"-"),"")</f>
        <v/>
      </c>
      <c r="AW369" s="567" t="str">
        <f t="shared" ref="AW369" si="755">IF(B369="X",IF(AN369="","Afectat sau NU?",IF(AN369="DA",((AG369+AH369)-(AE369+AF369))*24,"Nu a fost afectat producator/consumator")),"")</f>
        <v/>
      </c>
      <c r="AX369" s="153" t="str">
        <f t="shared" ref="AX369" si="756">IF(B369="X",IF(AN369="DA",IF(AW369&gt;24,IF(AZ369="NU",0,LEN(TRIM(V369))-LEN(SUBSTITUTE(V369,CHAR(44),""))+1),0),"-"),"")</f>
        <v/>
      </c>
      <c r="AY369" s="432" t="str">
        <f t="shared" ref="AY369" si="757">IF(B369="X",IF(AN369="DA",IF(AW369&gt;24,LEN(TRIM(V369))-LEN(SUBSTITUTE(V369,CHAR(44),""))+1,0),"-"),"")</f>
        <v/>
      </c>
      <c r="AZ369" s="8"/>
      <c r="BA369" s="57"/>
      <c r="BB369" s="57"/>
      <c r="BC369" s="57"/>
      <c r="BD369" s="57"/>
      <c r="BE369" s="400" t="str">
        <f t="shared" ref="BE369" si="758">IF(C369="X",IF(AN369="","Afectat sau NU?",IF(AN369="DA",IF(AK369="","Neinformat",NETWORKDAYS(AK369+AL369,AE369+AF369,$BR$2:$BR$14)-2),"Nu a fost afectat producator/consumator")),"")</f>
        <v>Afectat sau NU?</v>
      </c>
      <c r="BF369" s="44" t="str">
        <f t="shared" ref="BF369" si="759">IF(C369="X",IF(AN369="DA",IF(AND(BE369&gt;=5,AK369&lt;&gt;""),LEN(TRIM(V369))-LEN(SUBSTITUTE(V369,CHAR(44),""))+1,0),"-"),"")</f>
        <v>-</v>
      </c>
      <c r="BG369" s="571" t="str">
        <f t="shared" ref="BG369" si="760">IF(C369="X",IF(AN369="DA",LEN(TRIM(V369))-LEN(SUBSTITUTE(V369,CHAR(44),""))+1,"-"),"")</f>
        <v>-</v>
      </c>
      <c r="BH369" s="400" t="str">
        <f t="shared" ref="BH369" si="761">IF(C369="X",IF(AN369="","Afectat sau NU?",IF(AN369="DA",IF(AI369="","Neinformat",NETWORKDAYS(AI369+AJ369,AE369+AF369,$BR$2:$BR$14)-2),"Nu a fost afectat producator/consumator")),"")</f>
        <v>Afectat sau NU?</v>
      </c>
      <c r="BI369" s="44" t="str">
        <f t="shared" ref="BI369" si="762">IF(C369="X",IF(AN369="DA",IF(AND(BH369&gt;=5,AI369&lt;&gt;""),LEN(TRIM(U369))-LEN(SUBSTITUTE(U369,CHAR(44),""))+1,0),"-"),"")</f>
        <v>-</v>
      </c>
      <c r="BJ369" s="317" t="str">
        <f t="shared" ref="BJ369" si="763">IF(C369="X",IF(AN369="DA",LEN(TRIM(U369))-LEN(SUBSTITUTE(U369,CHAR(44),""))+1,"-"),"")</f>
        <v>-</v>
      </c>
      <c r="BK369" s="567" t="str">
        <f t="shared" ref="BK369" si="764">IF(C369="X",IF(AN369="","Afectat sau NU?",IF(AN369="DA",((AG369+AH369)-(Z369+AA369))*24,"Nu a fost afectat producator/consumator")),"")</f>
        <v>Afectat sau NU?</v>
      </c>
      <c r="BL369" s="44" t="str">
        <f t="shared" ref="BL369" si="765">IF(C369="X",IF(AN369&lt;&gt;"DA","-",IF(AND(AN369="DA",BK369&lt;=0),LEN(TRIM(V369))-LEN(SUBSTITUTE(V369,CHAR(44),""))+1+LEN(TRIM(U369))-LEN(SUBSTITUTE(U369,CHAR(44),""))+1,0)),"")</f>
        <v>-</v>
      </c>
      <c r="BM369" s="317" t="str">
        <f t="shared" ref="BM369" si="766">IF(C369="X",IF(AN369="DA",LEN(TRIM(V369))-LEN(SUBSTITUTE(V369,CHAR(44),""))+1+LEN(TRIM(U369))-LEN(SUBSTITUTE(U369,CHAR(44),""))+1,"-"),"")</f>
        <v>-</v>
      </c>
      <c r="BN369" s="1"/>
      <c r="BO369" s="1"/>
      <c r="BW369" s="1" t="s">
        <v>1114</v>
      </c>
    </row>
    <row r="370" spans="1:75" ht="76.5" x14ac:dyDescent="0.25">
      <c r="A370" s="134">
        <f t="shared" si="231"/>
        <v>352</v>
      </c>
      <c r="B370" s="42" t="s">
        <v>93</v>
      </c>
      <c r="C370" s="42" t="s">
        <v>4</v>
      </c>
      <c r="D370" s="43" t="s">
        <v>1171</v>
      </c>
      <c r="E370" s="42">
        <v>9538</v>
      </c>
      <c r="F370" s="42" t="s">
        <v>159</v>
      </c>
      <c r="G370" s="42" t="s">
        <v>120</v>
      </c>
      <c r="H370" s="78">
        <v>256287.42</v>
      </c>
      <c r="I370" s="78">
        <v>552608.85</v>
      </c>
      <c r="J370" s="78">
        <v>256287.42</v>
      </c>
      <c r="K370" s="78">
        <v>552608.85</v>
      </c>
      <c r="L370" s="42" t="s">
        <v>93</v>
      </c>
      <c r="M370" s="42" t="s">
        <v>93</v>
      </c>
      <c r="N370" s="42" t="s">
        <v>160</v>
      </c>
      <c r="O370" s="42" t="s">
        <v>159</v>
      </c>
      <c r="P370" s="42" t="s">
        <v>93</v>
      </c>
      <c r="Q370" s="42" t="s">
        <v>93</v>
      </c>
      <c r="R370" s="42" t="s">
        <v>93</v>
      </c>
      <c r="S370" s="42" t="s">
        <v>93</v>
      </c>
      <c r="T370" s="42" t="s">
        <v>85</v>
      </c>
      <c r="U370" s="42" t="s">
        <v>1192</v>
      </c>
      <c r="V370" s="42" t="s">
        <v>119</v>
      </c>
      <c r="W370" s="42" t="s">
        <v>440</v>
      </c>
      <c r="X370" s="79"/>
      <c r="Y370" s="80"/>
      <c r="Z370" s="79"/>
      <c r="AA370" s="80"/>
      <c r="AB370" s="42" t="s">
        <v>120</v>
      </c>
      <c r="AC370" s="42"/>
      <c r="AD370" s="125"/>
      <c r="AE370" s="676"/>
      <c r="AF370" s="677"/>
      <c r="AG370" s="678"/>
      <c r="AH370" s="686"/>
      <c r="AI370" s="676"/>
      <c r="AJ370" s="677"/>
      <c r="AK370" s="678"/>
      <c r="AL370" s="686"/>
      <c r="AM370" s="696"/>
      <c r="AN370" s="707"/>
      <c r="AO370" s="702"/>
      <c r="AP370" s="21"/>
      <c r="AQ370" s="400" t="str">
        <f t="shared" ref="AQ370" si="767">IF(B370="X",IF(AN370="","Afectat sau NU?",IF(AN370="DA",IF(((AK370+AL370)-(AE370+AF370))*24&lt;-720,"Neinformat",((AK370+AL370)-(AE370+AF370))*24),"Nu a fost afectat producator/consumator")),"")</f>
        <v/>
      </c>
      <c r="AR370" s="153" t="str">
        <f t="shared" ref="AR370" si="768">IF(B370="X",IF(AN370="DA",IF(AQ370&lt;6,LEN(TRIM(V370))-LEN(SUBSTITUTE(V370,CHAR(44),""))+1,0),"-"),"")</f>
        <v/>
      </c>
      <c r="AS370" s="432" t="str">
        <f t="shared" ref="AS370" si="769">IF(B370="X",IF(AN370="DA",LEN(TRIM(V370))-LEN(SUBSTITUTE(V370,CHAR(44),""))+1,"-"),"")</f>
        <v/>
      </c>
      <c r="AT370" s="400" t="str">
        <f t="shared" ref="AT370" si="770">IF(B370="X",IF(AN370="","Afectat sau NU?",IF(AN370="DA",IF(((AI370+AJ370)-(AE370+AF370))*24&lt;-720,"Neinformat",((AI370+AJ370)-(AE370+AF370))*24),"Nu a fost afectat producator/consumator")),"")</f>
        <v/>
      </c>
      <c r="AU370" s="153" t="str">
        <f t="shared" ref="AU370" si="771">IF(B370="X",IF(AN370="DA",IF(AT370&lt;6,LEN(TRIM(U370))-LEN(SUBSTITUTE(U370,CHAR(44),""))+1,0),"-"),"")</f>
        <v/>
      </c>
      <c r="AV370" s="432" t="str">
        <f t="shared" ref="AV370" si="772">IF(B370="X",IF(AN370="DA",LEN(TRIM(U370))-LEN(SUBSTITUTE(U370,CHAR(44),""))+1,"-"),"")</f>
        <v/>
      </c>
      <c r="AW370" s="567" t="str">
        <f t="shared" ref="AW370" si="773">IF(B370="X",IF(AN370="","Afectat sau NU?",IF(AN370="DA",((AG370+AH370)-(AE370+AF370))*24,"Nu a fost afectat producator/consumator")),"")</f>
        <v/>
      </c>
      <c r="AX370" s="153" t="str">
        <f t="shared" ref="AX370" si="774">IF(B370="X",IF(AN370="DA",IF(AW370&gt;24,IF(AZ370="NU",0,LEN(TRIM(V370))-LEN(SUBSTITUTE(V370,CHAR(44),""))+1),0),"-"),"")</f>
        <v/>
      </c>
      <c r="AY370" s="432" t="str">
        <f t="shared" ref="AY370" si="775">IF(B370="X",IF(AN370="DA",IF(AW370&gt;24,LEN(TRIM(V370))-LEN(SUBSTITUTE(V370,CHAR(44),""))+1,0),"-"),"")</f>
        <v/>
      </c>
      <c r="AZ370" s="8"/>
      <c r="BA370" s="57"/>
      <c r="BB370" s="57"/>
      <c r="BC370" s="57"/>
      <c r="BD370" s="57"/>
      <c r="BE370" s="400" t="str">
        <f t="shared" ref="BE370" si="776">IF(C370="X",IF(AN370="","Afectat sau NU?",IF(AN370="DA",IF(AK370="","Neinformat",NETWORKDAYS(AK370+AL370,AE370+AF370,$BR$2:$BR$14)-2),"Nu a fost afectat producator/consumator")),"")</f>
        <v>Afectat sau NU?</v>
      </c>
      <c r="BF370" s="44" t="str">
        <f t="shared" ref="BF370" si="777">IF(C370="X",IF(AN370="DA",IF(AND(BE370&gt;=5,AK370&lt;&gt;""),LEN(TRIM(V370))-LEN(SUBSTITUTE(V370,CHAR(44),""))+1,0),"-"),"")</f>
        <v>-</v>
      </c>
      <c r="BG370" s="571" t="str">
        <f t="shared" ref="BG370" si="778">IF(C370="X",IF(AN370="DA",LEN(TRIM(V370))-LEN(SUBSTITUTE(V370,CHAR(44),""))+1,"-"),"")</f>
        <v>-</v>
      </c>
      <c r="BH370" s="400" t="str">
        <f t="shared" ref="BH370" si="779">IF(C370="X",IF(AN370="","Afectat sau NU?",IF(AN370="DA",IF(AI370="","Neinformat",NETWORKDAYS(AI370+AJ370,AE370+AF370,$BR$2:$BR$14)-2),"Nu a fost afectat producator/consumator")),"")</f>
        <v>Afectat sau NU?</v>
      </c>
      <c r="BI370" s="44" t="str">
        <f t="shared" ref="BI370" si="780">IF(C370="X",IF(AN370="DA",IF(AND(BH370&gt;=5,AI370&lt;&gt;""),LEN(TRIM(U370))-LEN(SUBSTITUTE(U370,CHAR(44),""))+1,0),"-"),"")</f>
        <v>-</v>
      </c>
      <c r="BJ370" s="317" t="str">
        <f t="shared" ref="BJ370" si="781">IF(C370="X",IF(AN370="DA",LEN(TRIM(U370))-LEN(SUBSTITUTE(U370,CHAR(44),""))+1,"-"),"")</f>
        <v>-</v>
      </c>
      <c r="BK370" s="567" t="str">
        <f t="shared" ref="BK370" si="782">IF(C370="X",IF(AN370="","Afectat sau NU?",IF(AN370="DA",((AG370+AH370)-(Z370+AA370))*24,"Nu a fost afectat producator/consumator")),"")</f>
        <v>Afectat sau NU?</v>
      </c>
      <c r="BL370" s="44" t="str">
        <f t="shared" ref="BL370" si="783">IF(C370="X",IF(AN370&lt;&gt;"DA","-",IF(AND(AN370="DA",BK370&lt;=0),LEN(TRIM(V370))-LEN(SUBSTITUTE(V370,CHAR(44),""))+1+LEN(TRIM(U370))-LEN(SUBSTITUTE(U370,CHAR(44),""))+1,0)),"")</f>
        <v>-</v>
      </c>
      <c r="BM370" s="317" t="str">
        <f t="shared" ref="BM370" si="784">IF(C370="X",IF(AN370="DA",LEN(TRIM(V370))-LEN(SUBSTITUTE(V370,CHAR(44),""))+1+LEN(TRIM(U370))-LEN(SUBSTITUTE(U370,CHAR(44),""))+1,"-"),"")</f>
        <v>-</v>
      </c>
      <c r="BN370" s="1"/>
      <c r="BO370" s="1"/>
      <c r="BW370" s="1" t="s">
        <v>1114</v>
      </c>
    </row>
    <row r="371" spans="1:75" ht="140.25" x14ac:dyDescent="0.25">
      <c r="A371" s="134">
        <f t="shared" si="231"/>
        <v>353</v>
      </c>
      <c r="B371" s="42" t="s">
        <v>93</v>
      </c>
      <c r="C371" s="42" t="s">
        <v>4</v>
      </c>
      <c r="D371" s="43" t="s">
        <v>1171</v>
      </c>
      <c r="E371" s="42">
        <v>9459</v>
      </c>
      <c r="F371" s="42" t="s">
        <v>1175</v>
      </c>
      <c r="G371" s="42" t="s">
        <v>120</v>
      </c>
      <c r="H371" s="78">
        <v>233951.05</v>
      </c>
      <c r="I371" s="78">
        <v>564391.78</v>
      </c>
      <c r="J371" s="78">
        <v>233951.05</v>
      </c>
      <c r="K371" s="78">
        <v>564391.78</v>
      </c>
      <c r="L371" s="42" t="s">
        <v>93</v>
      </c>
      <c r="M371" s="42" t="s">
        <v>93</v>
      </c>
      <c r="N371" s="649" t="s">
        <v>162</v>
      </c>
      <c r="O371" s="42" t="s">
        <v>1173</v>
      </c>
      <c r="P371" s="42" t="s">
        <v>93</v>
      </c>
      <c r="Q371" s="42" t="s">
        <v>93</v>
      </c>
      <c r="R371" s="42" t="s">
        <v>93</v>
      </c>
      <c r="S371" s="42" t="s">
        <v>93</v>
      </c>
      <c r="T371" s="42" t="s">
        <v>85</v>
      </c>
      <c r="U371" s="42" t="s">
        <v>1191</v>
      </c>
      <c r="V371" s="42" t="s">
        <v>86</v>
      </c>
      <c r="W371" s="42" t="s">
        <v>440</v>
      </c>
      <c r="X371" s="79"/>
      <c r="Y371" s="80"/>
      <c r="Z371" s="79"/>
      <c r="AA371" s="80"/>
      <c r="AB371" s="42" t="s">
        <v>120</v>
      </c>
      <c r="AC371" s="42"/>
      <c r="AD371" s="125"/>
      <c r="AE371" s="676"/>
      <c r="AF371" s="677"/>
      <c r="AG371" s="678"/>
      <c r="AH371" s="686"/>
      <c r="AI371" s="676"/>
      <c r="AJ371" s="677"/>
      <c r="AK371" s="678"/>
      <c r="AL371" s="686"/>
      <c r="AM371" s="696"/>
      <c r="AN371" s="707"/>
      <c r="AO371" s="702"/>
      <c r="AP371" s="21"/>
      <c r="AQ371" s="400" t="str">
        <f t="shared" ref="AQ371" si="785">IF(B371="X",IF(AN371="","Afectat sau NU?",IF(AN371="DA",IF(((AK371+AL371)-(AE371+AF371))*24&lt;-720,"Neinformat",((AK371+AL371)-(AE371+AF371))*24),"Nu a fost afectat producator/consumator")),"")</f>
        <v/>
      </c>
      <c r="AR371" s="153" t="str">
        <f t="shared" ref="AR371" si="786">IF(B371="X",IF(AN371="DA",IF(AQ371&lt;6,LEN(TRIM(V371))-LEN(SUBSTITUTE(V371,CHAR(44),""))+1,0),"-"),"")</f>
        <v/>
      </c>
      <c r="AS371" s="432" t="str">
        <f t="shared" ref="AS371" si="787">IF(B371="X",IF(AN371="DA",LEN(TRIM(V371))-LEN(SUBSTITUTE(V371,CHAR(44),""))+1,"-"),"")</f>
        <v/>
      </c>
      <c r="AT371" s="400" t="str">
        <f t="shared" ref="AT371" si="788">IF(B371="X",IF(AN371="","Afectat sau NU?",IF(AN371="DA",IF(((AI371+AJ371)-(AE371+AF371))*24&lt;-720,"Neinformat",((AI371+AJ371)-(AE371+AF371))*24),"Nu a fost afectat producator/consumator")),"")</f>
        <v/>
      </c>
      <c r="AU371" s="153" t="str">
        <f t="shared" ref="AU371" si="789">IF(B371="X",IF(AN371="DA",IF(AT371&lt;6,LEN(TRIM(U371))-LEN(SUBSTITUTE(U371,CHAR(44),""))+1,0),"-"),"")</f>
        <v/>
      </c>
      <c r="AV371" s="432" t="str">
        <f t="shared" ref="AV371" si="790">IF(B371="X",IF(AN371="DA",LEN(TRIM(U371))-LEN(SUBSTITUTE(U371,CHAR(44),""))+1,"-"),"")</f>
        <v/>
      </c>
      <c r="AW371" s="567" t="str">
        <f t="shared" ref="AW371" si="791">IF(B371="X",IF(AN371="","Afectat sau NU?",IF(AN371="DA",((AG371+AH371)-(AE371+AF371))*24,"Nu a fost afectat producator/consumator")),"")</f>
        <v/>
      </c>
      <c r="AX371" s="153" t="str">
        <f t="shared" ref="AX371" si="792">IF(B371="X",IF(AN371="DA",IF(AW371&gt;24,IF(AZ371="NU",0,LEN(TRIM(V371))-LEN(SUBSTITUTE(V371,CHAR(44),""))+1),0),"-"),"")</f>
        <v/>
      </c>
      <c r="AY371" s="432" t="str">
        <f t="shared" ref="AY371" si="793">IF(B371="X",IF(AN371="DA",IF(AW371&gt;24,LEN(TRIM(V371))-LEN(SUBSTITUTE(V371,CHAR(44),""))+1,0),"-"),"")</f>
        <v/>
      </c>
      <c r="AZ371" s="8"/>
      <c r="BA371" s="57"/>
      <c r="BB371" s="57"/>
      <c r="BC371" s="57"/>
      <c r="BD371" s="57"/>
      <c r="BE371" s="400" t="str">
        <f t="shared" ref="BE371" si="794">IF(C371="X",IF(AN371="","Afectat sau NU?",IF(AN371="DA",IF(AK371="","Neinformat",NETWORKDAYS(AK371+AL371,AE371+AF371,$BR$2:$BR$14)-2),"Nu a fost afectat producator/consumator")),"")</f>
        <v>Afectat sau NU?</v>
      </c>
      <c r="BF371" s="44" t="str">
        <f t="shared" ref="BF371" si="795">IF(C371="X",IF(AN371="DA",IF(AND(BE371&gt;=5,AK371&lt;&gt;""),LEN(TRIM(V371))-LEN(SUBSTITUTE(V371,CHAR(44),""))+1,0),"-"),"")</f>
        <v>-</v>
      </c>
      <c r="BG371" s="571" t="str">
        <f t="shared" ref="BG371" si="796">IF(C371="X",IF(AN371="DA",LEN(TRIM(V371))-LEN(SUBSTITUTE(V371,CHAR(44),""))+1,"-"),"")</f>
        <v>-</v>
      </c>
      <c r="BH371" s="400" t="str">
        <f t="shared" ref="BH371" si="797">IF(C371="X",IF(AN371="","Afectat sau NU?",IF(AN371="DA",IF(AI371="","Neinformat",NETWORKDAYS(AI371+AJ371,AE371+AF371,$BR$2:$BR$14)-2),"Nu a fost afectat producator/consumator")),"")</f>
        <v>Afectat sau NU?</v>
      </c>
      <c r="BI371" s="44" t="str">
        <f t="shared" ref="BI371" si="798">IF(C371="X",IF(AN371="DA",IF(AND(BH371&gt;=5,AI371&lt;&gt;""),LEN(TRIM(U371))-LEN(SUBSTITUTE(U371,CHAR(44),""))+1,0),"-"),"")</f>
        <v>-</v>
      </c>
      <c r="BJ371" s="317" t="str">
        <f t="shared" ref="BJ371" si="799">IF(C371="X",IF(AN371="DA",LEN(TRIM(U371))-LEN(SUBSTITUTE(U371,CHAR(44),""))+1,"-"),"")</f>
        <v>-</v>
      </c>
      <c r="BK371" s="567" t="str">
        <f t="shared" ref="BK371" si="800">IF(C371="X",IF(AN371="","Afectat sau NU?",IF(AN371="DA",((AG371+AH371)-(Z371+AA371))*24,"Nu a fost afectat producator/consumator")),"")</f>
        <v>Afectat sau NU?</v>
      </c>
      <c r="BL371" s="44" t="str">
        <f t="shared" ref="BL371" si="801">IF(C371="X",IF(AN371&lt;&gt;"DA","-",IF(AND(AN371="DA",BK371&lt;=0),LEN(TRIM(V371))-LEN(SUBSTITUTE(V371,CHAR(44),""))+1+LEN(TRIM(U371))-LEN(SUBSTITUTE(U371,CHAR(44),""))+1,0)),"")</f>
        <v>-</v>
      </c>
      <c r="BM371" s="317" t="str">
        <f t="shared" ref="BM371" si="802">IF(C371="X",IF(AN371="DA",LEN(TRIM(V371))-LEN(SUBSTITUTE(V371,CHAR(44),""))+1+LEN(TRIM(U371))-LEN(SUBSTITUTE(U371,CHAR(44),""))+1,"-"),"")</f>
        <v>-</v>
      </c>
      <c r="BN371" s="1"/>
      <c r="BO371" s="1"/>
      <c r="BW371" s="1" t="s">
        <v>1114</v>
      </c>
    </row>
    <row r="372" spans="1:75" ht="140.25" x14ac:dyDescent="0.25">
      <c r="A372" s="134">
        <f t="shared" si="231"/>
        <v>354</v>
      </c>
      <c r="B372" s="42" t="s">
        <v>93</v>
      </c>
      <c r="C372" s="42" t="s">
        <v>4</v>
      </c>
      <c r="D372" s="43" t="s">
        <v>1171</v>
      </c>
      <c r="E372" s="42">
        <v>9459</v>
      </c>
      <c r="F372" s="42" t="s">
        <v>1175</v>
      </c>
      <c r="G372" s="42" t="s">
        <v>120</v>
      </c>
      <c r="H372" s="78">
        <v>233997.04</v>
      </c>
      <c r="I372" s="78">
        <v>565317.65</v>
      </c>
      <c r="J372" s="78">
        <v>233997.04</v>
      </c>
      <c r="K372" s="78">
        <v>565317.65</v>
      </c>
      <c r="L372" s="42" t="s">
        <v>93</v>
      </c>
      <c r="M372" s="42" t="s">
        <v>93</v>
      </c>
      <c r="N372" s="649" t="s">
        <v>144</v>
      </c>
      <c r="O372" s="42" t="s">
        <v>1174</v>
      </c>
      <c r="P372" s="42" t="s">
        <v>93</v>
      </c>
      <c r="Q372" s="42" t="s">
        <v>93</v>
      </c>
      <c r="R372" s="42" t="s">
        <v>93</v>
      </c>
      <c r="S372" s="42" t="s">
        <v>93</v>
      </c>
      <c r="T372" s="42" t="s">
        <v>85</v>
      </c>
      <c r="U372" s="42" t="s">
        <v>1191</v>
      </c>
      <c r="V372" s="42" t="s">
        <v>86</v>
      </c>
      <c r="W372" s="42" t="s">
        <v>440</v>
      </c>
      <c r="X372" s="79"/>
      <c r="Y372" s="80"/>
      <c r="Z372" s="79"/>
      <c r="AA372" s="80"/>
      <c r="AB372" s="42" t="s">
        <v>120</v>
      </c>
      <c r="AC372" s="42"/>
      <c r="AD372" s="125"/>
      <c r="AE372" s="676"/>
      <c r="AF372" s="677"/>
      <c r="AG372" s="678"/>
      <c r="AH372" s="686"/>
      <c r="AI372" s="676"/>
      <c r="AJ372" s="677"/>
      <c r="AK372" s="678"/>
      <c r="AL372" s="686"/>
      <c r="AM372" s="696"/>
      <c r="AN372" s="707"/>
      <c r="AO372" s="702"/>
      <c r="AP372" s="21"/>
      <c r="AQ372" s="400" t="str">
        <f t="shared" ref="AQ372:AQ373" si="803">IF(B372="X",IF(AN372="","Afectat sau NU?",IF(AN372="DA",IF(((AK372+AL372)-(AE372+AF372))*24&lt;-720,"Neinformat",((AK372+AL372)-(AE372+AF372))*24),"Nu a fost afectat producator/consumator")),"")</f>
        <v/>
      </c>
      <c r="AR372" s="153" t="str">
        <f t="shared" ref="AR372:AR373" si="804">IF(B372="X",IF(AN372="DA",IF(AQ372&lt;6,LEN(TRIM(V372))-LEN(SUBSTITUTE(V372,CHAR(44),""))+1,0),"-"),"")</f>
        <v/>
      </c>
      <c r="AS372" s="432" t="str">
        <f t="shared" ref="AS372:AS373" si="805">IF(B372="X",IF(AN372="DA",LEN(TRIM(V372))-LEN(SUBSTITUTE(V372,CHAR(44),""))+1,"-"),"")</f>
        <v/>
      </c>
      <c r="AT372" s="400" t="str">
        <f t="shared" ref="AT372:AT373" si="806">IF(B372="X",IF(AN372="","Afectat sau NU?",IF(AN372="DA",IF(((AI372+AJ372)-(AE372+AF372))*24&lt;-720,"Neinformat",((AI372+AJ372)-(AE372+AF372))*24),"Nu a fost afectat producator/consumator")),"")</f>
        <v/>
      </c>
      <c r="AU372" s="153" t="str">
        <f t="shared" ref="AU372:AU373" si="807">IF(B372="X",IF(AN372="DA",IF(AT372&lt;6,LEN(TRIM(U372))-LEN(SUBSTITUTE(U372,CHAR(44),""))+1,0),"-"),"")</f>
        <v/>
      </c>
      <c r="AV372" s="432" t="str">
        <f t="shared" ref="AV372:AV373" si="808">IF(B372="X",IF(AN372="DA",LEN(TRIM(U372))-LEN(SUBSTITUTE(U372,CHAR(44),""))+1,"-"),"")</f>
        <v/>
      </c>
      <c r="AW372" s="567" t="str">
        <f t="shared" ref="AW372:AW373" si="809">IF(B372="X",IF(AN372="","Afectat sau NU?",IF(AN372="DA",((AG372+AH372)-(AE372+AF372))*24,"Nu a fost afectat producator/consumator")),"")</f>
        <v/>
      </c>
      <c r="AX372" s="153" t="str">
        <f t="shared" ref="AX372:AX373" si="810">IF(B372="X",IF(AN372="DA",IF(AW372&gt;24,IF(AZ372="NU",0,LEN(TRIM(V372))-LEN(SUBSTITUTE(V372,CHAR(44),""))+1),0),"-"),"")</f>
        <v/>
      </c>
      <c r="AY372" s="432" t="str">
        <f t="shared" ref="AY372:AY373" si="811">IF(B372="X",IF(AN372="DA",IF(AW372&gt;24,LEN(TRIM(V372))-LEN(SUBSTITUTE(V372,CHAR(44),""))+1,0),"-"),"")</f>
        <v/>
      </c>
      <c r="AZ372" s="8"/>
      <c r="BA372" s="57"/>
      <c r="BB372" s="57"/>
      <c r="BC372" s="57"/>
      <c r="BD372" s="57"/>
      <c r="BE372" s="400" t="str">
        <f t="shared" ref="BE372:BE373" si="812">IF(C372="X",IF(AN372="","Afectat sau NU?",IF(AN372="DA",IF(AK372="","Neinformat",NETWORKDAYS(AK372+AL372,AE372+AF372,$BR$2:$BR$14)-2),"Nu a fost afectat producator/consumator")),"")</f>
        <v>Afectat sau NU?</v>
      </c>
      <c r="BF372" s="44" t="str">
        <f t="shared" ref="BF372:BF373" si="813">IF(C372="X",IF(AN372="DA",IF(AND(BE372&gt;=5,AK372&lt;&gt;""),LEN(TRIM(V372))-LEN(SUBSTITUTE(V372,CHAR(44),""))+1,0),"-"),"")</f>
        <v>-</v>
      </c>
      <c r="BG372" s="571" t="str">
        <f t="shared" ref="BG372:BG373" si="814">IF(C372="X",IF(AN372="DA",LEN(TRIM(V372))-LEN(SUBSTITUTE(V372,CHAR(44),""))+1,"-"),"")</f>
        <v>-</v>
      </c>
      <c r="BH372" s="400" t="str">
        <f t="shared" ref="BH372:BH373" si="815">IF(C372="X",IF(AN372="","Afectat sau NU?",IF(AN372="DA",IF(AI372="","Neinformat",NETWORKDAYS(AI372+AJ372,AE372+AF372,$BR$2:$BR$14)-2),"Nu a fost afectat producator/consumator")),"")</f>
        <v>Afectat sau NU?</v>
      </c>
      <c r="BI372" s="44" t="str">
        <f t="shared" ref="BI372:BI373" si="816">IF(C372="X",IF(AN372="DA",IF(AND(BH372&gt;=5,AI372&lt;&gt;""),LEN(TRIM(U372))-LEN(SUBSTITUTE(U372,CHAR(44),""))+1,0),"-"),"")</f>
        <v>-</v>
      </c>
      <c r="BJ372" s="317" t="str">
        <f t="shared" ref="BJ372:BJ373" si="817">IF(C372="X",IF(AN372="DA",LEN(TRIM(U372))-LEN(SUBSTITUTE(U372,CHAR(44),""))+1,"-"),"")</f>
        <v>-</v>
      </c>
      <c r="BK372" s="567" t="str">
        <f t="shared" ref="BK372:BK373" si="818">IF(C372="X",IF(AN372="","Afectat sau NU?",IF(AN372="DA",((AG372+AH372)-(Z372+AA372))*24,"Nu a fost afectat producator/consumator")),"")</f>
        <v>Afectat sau NU?</v>
      </c>
      <c r="BL372" s="44" t="str">
        <f t="shared" ref="BL372:BL373" si="819">IF(C372="X",IF(AN372&lt;&gt;"DA","-",IF(AND(AN372="DA",BK372&lt;=0),LEN(TRIM(V372))-LEN(SUBSTITUTE(V372,CHAR(44),""))+1+LEN(TRIM(U372))-LEN(SUBSTITUTE(U372,CHAR(44),""))+1,0)),"")</f>
        <v>-</v>
      </c>
      <c r="BM372" s="317" t="str">
        <f t="shared" ref="BM372:BM373" si="820">IF(C372="X",IF(AN372="DA",LEN(TRIM(V372))-LEN(SUBSTITUTE(V372,CHAR(44),""))+1+LEN(TRIM(U372))-LEN(SUBSTITUTE(U372,CHAR(44),""))+1,"-"),"")</f>
        <v>-</v>
      </c>
      <c r="BN372" s="1"/>
      <c r="BO372" s="1"/>
      <c r="BW372" s="1" t="s">
        <v>1114</v>
      </c>
    </row>
    <row r="373" spans="1:75" ht="76.5" x14ac:dyDescent="0.25">
      <c r="A373" s="134">
        <f t="shared" si="231"/>
        <v>355</v>
      </c>
      <c r="B373" s="42" t="s">
        <v>93</v>
      </c>
      <c r="C373" s="42" t="s">
        <v>4</v>
      </c>
      <c r="D373" s="43" t="s">
        <v>1171</v>
      </c>
      <c r="E373" s="42">
        <v>9459</v>
      </c>
      <c r="F373" s="42" t="s">
        <v>1176</v>
      </c>
      <c r="G373" s="42" t="s">
        <v>120</v>
      </c>
      <c r="H373" s="78">
        <v>231853.49</v>
      </c>
      <c r="I373" s="78">
        <v>559343.56000000006</v>
      </c>
      <c r="J373" s="78">
        <v>231853.49</v>
      </c>
      <c r="K373" s="78">
        <v>559343.56000000006</v>
      </c>
      <c r="L373" s="42" t="s">
        <v>93</v>
      </c>
      <c r="M373" s="42" t="s">
        <v>93</v>
      </c>
      <c r="N373" s="42" t="s">
        <v>1177</v>
      </c>
      <c r="O373" s="42" t="s">
        <v>1176</v>
      </c>
      <c r="P373" s="42" t="s">
        <v>93</v>
      </c>
      <c r="Q373" s="42" t="s">
        <v>93</v>
      </c>
      <c r="R373" s="42" t="s">
        <v>93</v>
      </c>
      <c r="S373" s="42" t="s">
        <v>93</v>
      </c>
      <c r="T373" s="42" t="s">
        <v>85</v>
      </c>
      <c r="U373" s="42" t="s">
        <v>1192</v>
      </c>
      <c r="V373" s="42" t="s">
        <v>119</v>
      </c>
      <c r="W373" s="42" t="s">
        <v>440</v>
      </c>
      <c r="X373" s="79"/>
      <c r="Y373" s="80"/>
      <c r="Z373" s="79"/>
      <c r="AA373" s="80"/>
      <c r="AB373" s="42" t="s">
        <v>120</v>
      </c>
      <c r="AC373" s="42"/>
      <c r="AD373" s="125"/>
      <c r="AE373" s="676"/>
      <c r="AF373" s="677"/>
      <c r="AG373" s="678"/>
      <c r="AH373" s="686"/>
      <c r="AI373" s="676"/>
      <c r="AJ373" s="677"/>
      <c r="AK373" s="678"/>
      <c r="AL373" s="686"/>
      <c r="AM373" s="696"/>
      <c r="AN373" s="707"/>
      <c r="AO373" s="702"/>
      <c r="AP373" s="21"/>
      <c r="AQ373" s="400" t="str">
        <f t="shared" si="803"/>
        <v/>
      </c>
      <c r="AR373" s="153" t="str">
        <f t="shared" si="804"/>
        <v/>
      </c>
      <c r="AS373" s="432" t="str">
        <f t="shared" si="805"/>
        <v/>
      </c>
      <c r="AT373" s="400" t="str">
        <f t="shared" si="806"/>
        <v/>
      </c>
      <c r="AU373" s="153" t="str">
        <f t="shared" si="807"/>
        <v/>
      </c>
      <c r="AV373" s="432" t="str">
        <f t="shared" si="808"/>
        <v/>
      </c>
      <c r="AW373" s="567" t="str">
        <f t="shared" si="809"/>
        <v/>
      </c>
      <c r="AX373" s="153" t="str">
        <f t="shared" si="810"/>
        <v/>
      </c>
      <c r="AY373" s="432" t="str">
        <f t="shared" si="811"/>
        <v/>
      </c>
      <c r="AZ373" s="8"/>
      <c r="BA373" s="57"/>
      <c r="BB373" s="57"/>
      <c r="BC373" s="57"/>
      <c r="BD373" s="57"/>
      <c r="BE373" s="400" t="str">
        <f t="shared" si="812"/>
        <v>Afectat sau NU?</v>
      </c>
      <c r="BF373" s="44" t="str">
        <f t="shared" si="813"/>
        <v>-</v>
      </c>
      <c r="BG373" s="571" t="str">
        <f t="shared" si="814"/>
        <v>-</v>
      </c>
      <c r="BH373" s="400" t="str">
        <f t="shared" si="815"/>
        <v>Afectat sau NU?</v>
      </c>
      <c r="BI373" s="44" t="str">
        <f t="shared" si="816"/>
        <v>-</v>
      </c>
      <c r="BJ373" s="317" t="str">
        <f t="shared" si="817"/>
        <v>-</v>
      </c>
      <c r="BK373" s="567" t="str">
        <f t="shared" si="818"/>
        <v>Afectat sau NU?</v>
      </c>
      <c r="BL373" s="44" t="str">
        <f t="shared" si="819"/>
        <v>-</v>
      </c>
      <c r="BM373" s="317" t="str">
        <f t="shared" si="820"/>
        <v>-</v>
      </c>
      <c r="BN373" s="1"/>
      <c r="BO373" s="1"/>
      <c r="BW373" s="1" t="s">
        <v>1114</v>
      </c>
    </row>
    <row r="374" spans="1:75" ht="76.5" x14ac:dyDescent="0.25">
      <c r="A374" s="134">
        <f t="shared" si="231"/>
        <v>356</v>
      </c>
      <c r="B374" s="42" t="s">
        <v>93</v>
      </c>
      <c r="C374" s="42" t="s">
        <v>4</v>
      </c>
      <c r="D374" s="43" t="s">
        <v>1171</v>
      </c>
      <c r="E374" s="42">
        <v>12340</v>
      </c>
      <c r="F374" s="42" t="s">
        <v>1214</v>
      </c>
      <c r="G374" s="42" t="s">
        <v>120</v>
      </c>
      <c r="H374" s="78">
        <v>228314.97</v>
      </c>
      <c r="I374" s="78">
        <v>552443.05000000005</v>
      </c>
      <c r="J374" s="78">
        <v>228314.97</v>
      </c>
      <c r="K374" s="78">
        <v>552443.05000000005</v>
      </c>
      <c r="L374" s="42" t="s">
        <v>93</v>
      </c>
      <c r="M374" s="42" t="s">
        <v>93</v>
      </c>
      <c r="N374" s="42" t="s">
        <v>1178</v>
      </c>
      <c r="O374" s="42" t="s">
        <v>1214</v>
      </c>
      <c r="P374" s="42" t="s">
        <v>93</v>
      </c>
      <c r="Q374" s="42" t="s">
        <v>93</v>
      </c>
      <c r="R374" s="42" t="s">
        <v>93</v>
      </c>
      <c r="S374" s="42" t="s">
        <v>93</v>
      </c>
      <c r="T374" s="42" t="s">
        <v>85</v>
      </c>
      <c r="U374" s="42" t="s">
        <v>1192</v>
      </c>
      <c r="V374" s="42" t="s">
        <v>119</v>
      </c>
      <c r="W374" s="42" t="s">
        <v>440</v>
      </c>
      <c r="X374" s="79"/>
      <c r="Y374" s="80"/>
      <c r="Z374" s="79"/>
      <c r="AA374" s="80"/>
      <c r="AB374" s="42" t="s">
        <v>120</v>
      </c>
      <c r="AC374" s="42"/>
      <c r="AD374" s="125"/>
      <c r="AE374" s="676"/>
      <c r="AF374" s="677"/>
      <c r="AG374" s="678"/>
      <c r="AH374" s="686"/>
      <c r="AI374" s="676"/>
      <c r="AJ374" s="677"/>
      <c r="AK374" s="678"/>
      <c r="AL374" s="686"/>
      <c r="AM374" s="696"/>
      <c r="AN374" s="707"/>
      <c r="AO374" s="702"/>
      <c r="AP374" s="21"/>
      <c r="AQ374" s="400" t="str">
        <f t="shared" ref="AQ374:AQ375" si="821">IF(B374="X",IF(AN374="","Afectat sau NU?",IF(AN374="DA",IF(((AK374+AL374)-(AE374+AF374))*24&lt;-720,"Neinformat",((AK374+AL374)-(AE374+AF374))*24),"Nu a fost afectat producator/consumator")),"")</f>
        <v/>
      </c>
      <c r="AR374" s="153" t="str">
        <f t="shared" ref="AR374:AR375" si="822">IF(B374="X",IF(AN374="DA",IF(AQ374&lt;6,LEN(TRIM(V374))-LEN(SUBSTITUTE(V374,CHAR(44),""))+1,0),"-"),"")</f>
        <v/>
      </c>
      <c r="AS374" s="432" t="str">
        <f t="shared" ref="AS374:AS375" si="823">IF(B374="X",IF(AN374="DA",LEN(TRIM(V374))-LEN(SUBSTITUTE(V374,CHAR(44),""))+1,"-"),"")</f>
        <v/>
      </c>
      <c r="AT374" s="400" t="str">
        <f t="shared" ref="AT374:AT375" si="824">IF(B374="X",IF(AN374="","Afectat sau NU?",IF(AN374="DA",IF(((AI374+AJ374)-(AE374+AF374))*24&lt;-720,"Neinformat",((AI374+AJ374)-(AE374+AF374))*24),"Nu a fost afectat producator/consumator")),"")</f>
        <v/>
      </c>
      <c r="AU374" s="153" t="str">
        <f t="shared" ref="AU374:AU375" si="825">IF(B374="X",IF(AN374="DA",IF(AT374&lt;6,LEN(TRIM(U374))-LEN(SUBSTITUTE(U374,CHAR(44),""))+1,0),"-"),"")</f>
        <v/>
      </c>
      <c r="AV374" s="432" t="str">
        <f t="shared" ref="AV374:AV375" si="826">IF(B374="X",IF(AN374="DA",LEN(TRIM(U374))-LEN(SUBSTITUTE(U374,CHAR(44),""))+1,"-"),"")</f>
        <v/>
      </c>
      <c r="AW374" s="567" t="str">
        <f t="shared" ref="AW374:AW375" si="827">IF(B374="X",IF(AN374="","Afectat sau NU?",IF(AN374="DA",((AG374+AH374)-(AE374+AF374))*24,"Nu a fost afectat producator/consumator")),"")</f>
        <v/>
      </c>
      <c r="AX374" s="153" t="str">
        <f t="shared" ref="AX374:AX375" si="828">IF(B374="X",IF(AN374="DA",IF(AW374&gt;24,IF(AZ374="NU",0,LEN(TRIM(V374))-LEN(SUBSTITUTE(V374,CHAR(44),""))+1),0),"-"),"")</f>
        <v/>
      </c>
      <c r="AY374" s="432" t="str">
        <f t="shared" ref="AY374:AY375" si="829">IF(B374="X",IF(AN374="DA",IF(AW374&gt;24,LEN(TRIM(V374))-LEN(SUBSTITUTE(V374,CHAR(44),""))+1,0),"-"),"")</f>
        <v/>
      </c>
      <c r="AZ374" s="8"/>
      <c r="BA374" s="57"/>
      <c r="BB374" s="57"/>
      <c r="BC374" s="57"/>
      <c r="BD374" s="57"/>
      <c r="BE374" s="400" t="str">
        <f t="shared" ref="BE374:BE375" si="830">IF(C374="X",IF(AN374="","Afectat sau NU?",IF(AN374="DA",IF(AK374="","Neinformat",NETWORKDAYS(AK374+AL374,AE374+AF374,$BR$2:$BR$14)-2),"Nu a fost afectat producator/consumator")),"")</f>
        <v>Afectat sau NU?</v>
      </c>
      <c r="BF374" s="44" t="str">
        <f t="shared" ref="BF374:BF375" si="831">IF(C374="X",IF(AN374="DA",IF(AND(BE374&gt;=5,AK374&lt;&gt;""),LEN(TRIM(V374))-LEN(SUBSTITUTE(V374,CHAR(44),""))+1,0),"-"),"")</f>
        <v>-</v>
      </c>
      <c r="BG374" s="571" t="str">
        <f t="shared" ref="BG374:BG375" si="832">IF(C374="X",IF(AN374="DA",LEN(TRIM(V374))-LEN(SUBSTITUTE(V374,CHAR(44),""))+1,"-"),"")</f>
        <v>-</v>
      </c>
      <c r="BH374" s="400" t="str">
        <f t="shared" ref="BH374:BH375" si="833">IF(C374="X",IF(AN374="","Afectat sau NU?",IF(AN374="DA",IF(AI374="","Neinformat",NETWORKDAYS(AI374+AJ374,AE374+AF374,$BR$2:$BR$14)-2),"Nu a fost afectat producator/consumator")),"")</f>
        <v>Afectat sau NU?</v>
      </c>
      <c r="BI374" s="44" t="str">
        <f t="shared" ref="BI374:BI375" si="834">IF(C374="X",IF(AN374="DA",IF(AND(BH374&gt;=5,AI374&lt;&gt;""),LEN(TRIM(U374))-LEN(SUBSTITUTE(U374,CHAR(44),""))+1,0),"-"),"")</f>
        <v>-</v>
      </c>
      <c r="BJ374" s="317" t="str">
        <f t="shared" ref="BJ374:BJ375" si="835">IF(C374="X",IF(AN374="DA",LEN(TRIM(U374))-LEN(SUBSTITUTE(U374,CHAR(44),""))+1,"-"),"")</f>
        <v>-</v>
      </c>
      <c r="BK374" s="567" t="str">
        <f t="shared" ref="BK374:BK375" si="836">IF(C374="X",IF(AN374="","Afectat sau NU?",IF(AN374="DA",((AG374+AH374)-(Z374+AA374))*24,"Nu a fost afectat producator/consumator")),"")</f>
        <v>Afectat sau NU?</v>
      </c>
      <c r="BL374" s="44" t="str">
        <f t="shared" ref="BL374:BL375" si="837">IF(C374="X",IF(AN374&lt;&gt;"DA","-",IF(AND(AN374="DA",BK374&lt;=0),LEN(TRIM(V374))-LEN(SUBSTITUTE(V374,CHAR(44),""))+1+LEN(TRIM(U374))-LEN(SUBSTITUTE(U374,CHAR(44),""))+1,0)),"")</f>
        <v>-</v>
      </c>
      <c r="BM374" s="317" t="str">
        <f t="shared" ref="BM374:BM375" si="838">IF(C374="X",IF(AN374="DA",LEN(TRIM(V374))-LEN(SUBSTITUTE(V374,CHAR(44),""))+1+LEN(TRIM(U374))-LEN(SUBSTITUTE(U374,CHAR(44),""))+1,"-"),"")</f>
        <v>-</v>
      </c>
      <c r="BN374" s="1"/>
      <c r="BO374" s="1"/>
      <c r="BW374" s="1" t="s">
        <v>1114</v>
      </c>
    </row>
    <row r="375" spans="1:75" ht="76.5" x14ac:dyDescent="0.25">
      <c r="A375" s="134">
        <f t="shared" si="231"/>
        <v>357</v>
      </c>
      <c r="B375" s="42" t="s">
        <v>93</v>
      </c>
      <c r="C375" s="42" t="s">
        <v>4</v>
      </c>
      <c r="D375" s="43" t="s">
        <v>1171</v>
      </c>
      <c r="E375" s="42">
        <v>9495</v>
      </c>
      <c r="F375" s="42" t="s">
        <v>1180</v>
      </c>
      <c r="G375" s="42" t="s">
        <v>120</v>
      </c>
      <c r="H375" s="78">
        <v>217926.04</v>
      </c>
      <c r="I375" s="78">
        <v>545392.89</v>
      </c>
      <c r="J375" s="78">
        <v>217926.04</v>
      </c>
      <c r="K375" s="78">
        <v>545392.89</v>
      </c>
      <c r="L375" s="42" t="s">
        <v>93</v>
      </c>
      <c r="M375" s="42" t="s">
        <v>93</v>
      </c>
      <c r="N375" s="42" t="s">
        <v>1179</v>
      </c>
      <c r="O375" s="42" t="s">
        <v>1180</v>
      </c>
      <c r="P375" s="42" t="s">
        <v>93</v>
      </c>
      <c r="Q375" s="42" t="s">
        <v>93</v>
      </c>
      <c r="R375" s="42" t="s">
        <v>93</v>
      </c>
      <c r="S375" s="42" t="s">
        <v>93</v>
      </c>
      <c r="T375" s="42" t="s">
        <v>85</v>
      </c>
      <c r="U375" s="42" t="s">
        <v>1192</v>
      </c>
      <c r="V375" s="42" t="s">
        <v>119</v>
      </c>
      <c r="W375" s="42" t="s">
        <v>440</v>
      </c>
      <c r="X375" s="79"/>
      <c r="Y375" s="80"/>
      <c r="Z375" s="79"/>
      <c r="AA375" s="80"/>
      <c r="AB375" s="42" t="s">
        <v>120</v>
      </c>
      <c r="AC375" s="42"/>
      <c r="AD375" s="125"/>
      <c r="AE375" s="676"/>
      <c r="AF375" s="677"/>
      <c r="AG375" s="678"/>
      <c r="AH375" s="686"/>
      <c r="AI375" s="676"/>
      <c r="AJ375" s="677"/>
      <c r="AK375" s="678"/>
      <c r="AL375" s="686"/>
      <c r="AM375" s="696"/>
      <c r="AN375" s="707"/>
      <c r="AO375" s="702"/>
      <c r="AP375" s="21"/>
      <c r="AQ375" s="400" t="str">
        <f t="shared" si="821"/>
        <v/>
      </c>
      <c r="AR375" s="153" t="str">
        <f t="shared" si="822"/>
        <v/>
      </c>
      <c r="AS375" s="432" t="str">
        <f t="shared" si="823"/>
        <v/>
      </c>
      <c r="AT375" s="400" t="str">
        <f t="shared" si="824"/>
        <v/>
      </c>
      <c r="AU375" s="153" t="str">
        <f t="shared" si="825"/>
        <v/>
      </c>
      <c r="AV375" s="432" t="str">
        <f t="shared" si="826"/>
        <v/>
      </c>
      <c r="AW375" s="567" t="str">
        <f t="shared" si="827"/>
        <v/>
      </c>
      <c r="AX375" s="153" t="str">
        <f t="shared" si="828"/>
        <v/>
      </c>
      <c r="AY375" s="432" t="str">
        <f t="shared" si="829"/>
        <v/>
      </c>
      <c r="AZ375" s="8"/>
      <c r="BA375" s="57"/>
      <c r="BB375" s="57"/>
      <c r="BC375" s="57"/>
      <c r="BD375" s="57"/>
      <c r="BE375" s="400" t="str">
        <f t="shared" si="830"/>
        <v>Afectat sau NU?</v>
      </c>
      <c r="BF375" s="44" t="str">
        <f t="shared" si="831"/>
        <v>-</v>
      </c>
      <c r="BG375" s="571" t="str">
        <f t="shared" si="832"/>
        <v>-</v>
      </c>
      <c r="BH375" s="400" t="str">
        <f t="shared" si="833"/>
        <v>Afectat sau NU?</v>
      </c>
      <c r="BI375" s="44" t="str">
        <f t="shared" si="834"/>
        <v>-</v>
      </c>
      <c r="BJ375" s="317" t="str">
        <f t="shared" si="835"/>
        <v>-</v>
      </c>
      <c r="BK375" s="567" t="str">
        <f t="shared" si="836"/>
        <v>Afectat sau NU?</v>
      </c>
      <c r="BL375" s="44" t="str">
        <f t="shared" si="837"/>
        <v>-</v>
      </c>
      <c r="BM375" s="317" t="str">
        <f t="shared" si="838"/>
        <v>-</v>
      </c>
      <c r="BN375" s="1"/>
      <c r="BO375" s="1"/>
      <c r="BW375" s="1" t="s">
        <v>1114</v>
      </c>
    </row>
    <row r="376" spans="1:75" ht="77.25" thickBot="1" x14ac:dyDescent="0.3">
      <c r="A376" s="135">
        <f t="shared" si="231"/>
        <v>358</v>
      </c>
      <c r="B376" s="49" t="s">
        <v>93</v>
      </c>
      <c r="C376" s="49" t="s">
        <v>4</v>
      </c>
      <c r="D376" s="48" t="s">
        <v>1171</v>
      </c>
      <c r="E376" s="49">
        <v>11398</v>
      </c>
      <c r="F376" s="49" t="s">
        <v>1182</v>
      </c>
      <c r="G376" s="49" t="s">
        <v>120</v>
      </c>
      <c r="H376" s="50">
        <v>217534.94</v>
      </c>
      <c r="I376" s="50">
        <v>548860.06999999995</v>
      </c>
      <c r="J376" s="50">
        <v>217534.94</v>
      </c>
      <c r="K376" s="50">
        <v>548860.06999999995</v>
      </c>
      <c r="L376" s="49" t="s">
        <v>93</v>
      </c>
      <c r="M376" s="49" t="s">
        <v>93</v>
      </c>
      <c r="N376" s="650" t="s">
        <v>1181</v>
      </c>
      <c r="O376" s="49" t="s">
        <v>1182</v>
      </c>
      <c r="P376" s="49" t="s">
        <v>93</v>
      </c>
      <c r="Q376" s="49" t="s">
        <v>93</v>
      </c>
      <c r="R376" s="49" t="s">
        <v>93</v>
      </c>
      <c r="S376" s="49" t="s">
        <v>93</v>
      </c>
      <c r="T376" s="49" t="s">
        <v>85</v>
      </c>
      <c r="U376" s="49" t="s">
        <v>1192</v>
      </c>
      <c r="V376" s="49" t="s">
        <v>119</v>
      </c>
      <c r="W376" s="49" t="s">
        <v>440</v>
      </c>
      <c r="X376" s="51"/>
      <c r="Y376" s="52"/>
      <c r="Z376" s="51"/>
      <c r="AA376" s="52"/>
      <c r="AB376" s="49" t="s">
        <v>120</v>
      </c>
      <c r="AC376" s="49"/>
      <c r="AD376" s="208"/>
      <c r="AE376" s="679"/>
      <c r="AF376" s="680"/>
      <c r="AG376" s="681"/>
      <c r="AH376" s="687"/>
      <c r="AI376" s="679"/>
      <c r="AJ376" s="680"/>
      <c r="AK376" s="681"/>
      <c r="AL376" s="687"/>
      <c r="AM376" s="697"/>
      <c r="AN376" s="708"/>
      <c r="AO376" s="703"/>
      <c r="AP376" s="21"/>
      <c r="AQ376" s="426" t="str">
        <f t="shared" ref="AQ376" si="839">IF(B376="X",IF(AN376="","Afectat sau NU?",IF(AN376="DA",IF(((AK376+AL376)-(AE376+AF376))*24&lt;-720,"Neinformat",((AK376+AL376)-(AE376+AF376))*24),"Nu a fost afectat producator/consumator")),"")</f>
        <v/>
      </c>
      <c r="AR376" s="113" t="str">
        <f t="shared" ref="AR376" si="840">IF(B376="X",IF(AN376="DA",IF(AQ376&lt;6,LEN(TRIM(V376))-LEN(SUBSTITUTE(V376,CHAR(44),""))+1,0),"-"),"")</f>
        <v/>
      </c>
      <c r="AS376" s="608" t="str">
        <f t="shared" ref="AS376" si="841">IF(B376="X",IF(AN376="DA",LEN(TRIM(V376))-LEN(SUBSTITUTE(V376,CHAR(44),""))+1,"-"),"")</f>
        <v/>
      </c>
      <c r="AT376" s="426" t="str">
        <f t="shared" ref="AT376" si="842">IF(B376="X",IF(AN376="","Afectat sau NU?",IF(AN376="DA",IF(((AI376+AJ376)-(AE376+AF376))*24&lt;-720,"Neinformat",((AI376+AJ376)-(AE376+AF376))*24),"Nu a fost afectat producator/consumator")),"")</f>
        <v/>
      </c>
      <c r="AU376" s="113" t="str">
        <f t="shared" ref="AU376" si="843">IF(B376="X",IF(AN376="DA",IF(AT376&lt;6,LEN(TRIM(U376))-LEN(SUBSTITUTE(U376,CHAR(44),""))+1,0),"-"),"")</f>
        <v/>
      </c>
      <c r="AV376" s="608" t="str">
        <f t="shared" ref="AV376" si="844">IF(B376="X",IF(AN376="DA",LEN(TRIM(U376))-LEN(SUBSTITUTE(U376,CHAR(44),""))+1,"-"),"")</f>
        <v/>
      </c>
      <c r="AW376" s="562" t="str">
        <f t="shared" ref="AW376" si="845">IF(B376="X",IF(AN376="","Afectat sau NU?",IF(AN376="DA",((AG376+AH376)-(AE376+AF376))*24,"Nu a fost afectat producator/consumator")),"")</f>
        <v/>
      </c>
      <c r="AX376" s="145" t="str">
        <f t="shared" ref="AX376" si="846">IF(B376="X",IF(AN376="DA",IF(AW376&gt;24,IF(AZ376="NU",0,LEN(TRIM(V376))-LEN(SUBSTITUTE(V376,CHAR(44),""))+1),0),"-"),"")</f>
        <v/>
      </c>
      <c r="AY376" s="429" t="str">
        <f t="shared" ref="AY376" si="847">IF(B376="X",IF(AN376="DA",IF(AW376&gt;24,LEN(TRIM(V376))-LEN(SUBSTITUTE(V376,CHAR(44),""))+1,0),"-"),"")</f>
        <v/>
      </c>
      <c r="AZ376" s="8"/>
      <c r="BA376" s="57"/>
      <c r="BB376" s="57"/>
      <c r="BC376" s="57"/>
      <c r="BD376" s="57"/>
      <c r="BE376" s="428" t="str">
        <f t="shared" ref="BE376" si="848">IF(C376="X",IF(AN376="","Afectat sau NU?",IF(AN376="DA",IF(AK376="","Neinformat",NETWORKDAYS(AK376+AL376,AE376+AF376,$BR$2:$BR$14)-2),"Nu a fost afectat producator/consumator")),"")</f>
        <v>Afectat sau NU?</v>
      </c>
      <c r="BF376" s="55" t="str">
        <f t="shared" ref="BF376" si="849">IF(C376="X",IF(AN376="DA",IF(AND(BE376&gt;=5,AK376&lt;&gt;""),LEN(TRIM(V376))-LEN(SUBSTITUTE(V376,CHAR(44),""))+1,0),"-"),"")</f>
        <v>-</v>
      </c>
      <c r="BG376" s="572" t="str">
        <f t="shared" ref="BG376" si="850">IF(C376="X",IF(AN376="DA",LEN(TRIM(V376))-LEN(SUBSTITUTE(V376,CHAR(44),""))+1,"-"),"")</f>
        <v>-</v>
      </c>
      <c r="BH376" s="428" t="str">
        <f t="shared" ref="BH376" si="851">IF(C376="X",IF(AN376="","Afectat sau NU?",IF(AN376="DA",IF(AI376="","Neinformat",NETWORKDAYS(AI376+AJ376,AE376+AF376,$BR$2:$BR$14)-2),"Nu a fost afectat producator/consumator")),"")</f>
        <v>Afectat sau NU?</v>
      </c>
      <c r="BI376" s="55" t="str">
        <f t="shared" ref="BI376" si="852">IF(C376="X",IF(AN376="DA",IF(AND(BH376&gt;=5,AI376&lt;&gt;""),LEN(TRIM(U376))-LEN(SUBSTITUTE(U376,CHAR(44),""))+1,0),"-"),"")</f>
        <v>-</v>
      </c>
      <c r="BJ376" s="424" t="str">
        <f t="shared" ref="BJ376" si="853">IF(C376="X",IF(AN376="DA",LEN(TRIM(U376))-LEN(SUBSTITUTE(U376,CHAR(44),""))+1,"-"),"")</f>
        <v>-</v>
      </c>
      <c r="BK376" s="562" t="str">
        <f t="shared" ref="BK376" si="854">IF(C376="X",IF(AN376="","Afectat sau NU?",IF(AN376="DA",((AG376+AH376)-(Z376+AA376))*24,"Nu a fost afectat producator/consumator")),"")</f>
        <v>Afectat sau NU?</v>
      </c>
      <c r="BL376" s="55" t="str">
        <f t="shared" ref="BL376" si="855">IF(C376="X",IF(AN376&lt;&gt;"DA","-",IF(AND(AN376="DA",BK376&lt;=0),LEN(TRIM(V376))-LEN(SUBSTITUTE(V376,CHAR(44),""))+1+LEN(TRIM(U376))-LEN(SUBSTITUTE(U376,CHAR(44),""))+1,0)),"")</f>
        <v>-</v>
      </c>
      <c r="BM376" s="424" t="str">
        <f t="shared" ref="BM376" si="856">IF(C376="X",IF(AN376="DA",LEN(TRIM(V376))-LEN(SUBSTITUTE(V376,CHAR(44),""))+1+LEN(TRIM(U376))-LEN(SUBSTITUTE(U376,CHAR(44),""))+1,"-"),"")</f>
        <v>-</v>
      </c>
      <c r="BN376" s="1"/>
      <c r="BO376" s="1"/>
      <c r="BW376" s="1" t="s">
        <v>1114</v>
      </c>
    </row>
    <row r="377" spans="1:75" ht="76.5" x14ac:dyDescent="0.25">
      <c r="A377" s="133">
        <f t="shared" si="231"/>
        <v>359</v>
      </c>
      <c r="B377" s="46" t="s">
        <v>93</v>
      </c>
      <c r="C377" s="46" t="s">
        <v>4</v>
      </c>
      <c r="D377" s="45" t="s">
        <v>1183</v>
      </c>
      <c r="E377" s="46">
        <v>158314</v>
      </c>
      <c r="F377" s="46" t="s">
        <v>187</v>
      </c>
      <c r="G377" s="46" t="s">
        <v>121</v>
      </c>
      <c r="H377" s="71">
        <v>228623.42</v>
      </c>
      <c r="I377" s="71">
        <v>484556.52</v>
      </c>
      <c r="J377" s="71">
        <v>228623.42</v>
      </c>
      <c r="K377" s="71">
        <v>484556.52</v>
      </c>
      <c r="L377" s="46" t="s">
        <v>93</v>
      </c>
      <c r="M377" s="46" t="s">
        <v>93</v>
      </c>
      <c r="N377" s="651" t="s">
        <v>188</v>
      </c>
      <c r="O377" s="46" t="s">
        <v>187</v>
      </c>
      <c r="P377" s="46" t="s">
        <v>93</v>
      </c>
      <c r="Q377" s="46" t="s">
        <v>93</v>
      </c>
      <c r="R377" s="46" t="s">
        <v>93</v>
      </c>
      <c r="S377" s="46" t="s">
        <v>93</v>
      </c>
      <c r="T377" s="46" t="s">
        <v>85</v>
      </c>
      <c r="U377" s="46" t="s">
        <v>1192</v>
      </c>
      <c r="V377" s="46" t="s">
        <v>119</v>
      </c>
      <c r="W377" s="46" t="s">
        <v>534</v>
      </c>
      <c r="X377" s="72"/>
      <c r="Y377" s="73"/>
      <c r="Z377" s="72"/>
      <c r="AA377" s="73"/>
      <c r="AB377" s="46" t="s">
        <v>120</v>
      </c>
      <c r="AC377" s="46"/>
      <c r="AD377" s="124"/>
      <c r="AE377" s="673"/>
      <c r="AF377" s="674"/>
      <c r="AG377" s="675"/>
      <c r="AH377" s="688"/>
      <c r="AI377" s="673"/>
      <c r="AJ377" s="674"/>
      <c r="AK377" s="675"/>
      <c r="AL377" s="685"/>
      <c r="AM377" s="695"/>
      <c r="AN377" s="706"/>
      <c r="AO377" s="701"/>
      <c r="AP377" s="21"/>
      <c r="AQ377" s="345" t="str">
        <f t="shared" ref="AQ377" si="857">IF(B377="X",IF(AN377="","Afectat sau NU?",IF(AN377="DA",IF(((AK377+AL377)-(AE377+AF377))*24&lt;-720,"Neinformat",((AK377+AL377)-(AE377+AF377))*24),"Nu a fost afectat producator/consumator")),"")</f>
        <v/>
      </c>
      <c r="AR377" s="140" t="str">
        <f t="shared" ref="AR377" si="858">IF(B377="X",IF(AN377="DA",IF(AQ377&lt;6,LEN(TRIM(V377))-LEN(SUBSTITUTE(V377,CHAR(44),""))+1,0),"-"),"")</f>
        <v/>
      </c>
      <c r="AS377" s="233" t="str">
        <f t="shared" ref="AS377" si="859">IF(B377="X",IF(AN377="DA",LEN(TRIM(V377))-LEN(SUBSTITUTE(V377,CHAR(44),""))+1,"-"),"")</f>
        <v/>
      </c>
      <c r="AT377" s="345" t="str">
        <f t="shared" ref="AT377" si="860">IF(B377="X",IF(AN377="","Afectat sau NU?",IF(AN377="DA",IF(((AI377+AJ377)-(AE377+AF377))*24&lt;-720,"Neinformat",((AI377+AJ377)-(AE377+AF377))*24),"Nu a fost afectat producator/consumator")),"")</f>
        <v/>
      </c>
      <c r="AU377" s="140" t="str">
        <f t="shared" ref="AU377" si="861">IF(B377="X",IF(AN377="DA",IF(AT377&lt;6,LEN(TRIM(U377))-LEN(SUBSTITUTE(U377,CHAR(44),""))+1,0),"-"),"")</f>
        <v/>
      </c>
      <c r="AV377" s="431" t="str">
        <f t="shared" ref="AV377" si="862">IF(B377="X",IF(AN377="DA",LEN(TRIM(U377))-LEN(SUBSTITUTE(U377,CHAR(44),""))+1,"-"),"")</f>
        <v/>
      </c>
      <c r="AW377" s="566" t="str">
        <f t="shared" ref="AW377" si="863">IF(B377="X",IF(AN377="","Afectat sau NU?",IF(AN377="DA",((AG377+AH377)-(AE377+AF377))*24,"Nu a fost afectat producator/consumator")),"")</f>
        <v/>
      </c>
      <c r="AX377" s="140" t="str">
        <f t="shared" ref="AX377" si="864">IF(B377="X",IF(AN377="DA",IF(AW377&gt;24,IF(AZ377="NU",0,LEN(TRIM(V377))-LEN(SUBSTITUTE(V377,CHAR(44),""))+1),0),"-"),"")</f>
        <v/>
      </c>
      <c r="AY377" s="431" t="str">
        <f t="shared" ref="AY377" si="865">IF(B377="X",IF(AN377="DA",IF(AW377&gt;24,LEN(TRIM(V377))-LEN(SUBSTITUTE(V377,CHAR(44),""))+1,0),"-"),"")</f>
        <v/>
      </c>
      <c r="AZ377" s="8"/>
      <c r="BA377" s="57"/>
      <c r="BB377" s="57"/>
      <c r="BC377" s="57"/>
      <c r="BD377" s="57"/>
      <c r="BE377" s="345" t="str">
        <f t="shared" ref="BE377" si="866">IF(C377="X",IF(AN377="","Afectat sau NU?",IF(AN377="DA",IF(AK377="","Neinformat",NETWORKDAYS(AK377+AL377,AE377+AF377,$BR$2:$BR$14)-2),"Nu a fost afectat producator/consumator")),"")</f>
        <v>Afectat sau NU?</v>
      </c>
      <c r="BF377" s="47" t="str">
        <f t="shared" ref="BF377" si="867">IF(C377="X",IF(AN377="DA",IF(AND(BE377&gt;=5,AK377&lt;&gt;""),LEN(TRIM(V377))-LEN(SUBSTITUTE(V377,CHAR(44),""))+1,0),"-"),"")</f>
        <v>-</v>
      </c>
      <c r="BG377" s="570" t="str">
        <f t="shared" ref="BG377" si="868">IF(C377="X",IF(AN377="DA",LEN(TRIM(V377))-LEN(SUBSTITUTE(V377,CHAR(44),""))+1,"-"),"")</f>
        <v>-</v>
      </c>
      <c r="BH377" s="345" t="str">
        <f t="shared" ref="BH377" si="869">IF(C377="X",IF(AN377="","Afectat sau NU?",IF(AN377="DA",IF(AI377="","Neinformat",NETWORKDAYS(AI377+AJ377,AE377+AF377,$BR$2:$BR$14)-2),"Nu a fost afectat producator/consumator")),"")</f>
        <v>Afectat sau NU?</v>
      </c>
      <c r="BI377" s="47" t="str">
        <f t="shared" ref="BI377" si="870">IF(C377="X",IF(AN377="DA",IF(AND(BH377&gt;=5,AI377&lt;&gt;""),LEN(TRIM(U377))-LEN(SUBSTITUTE(U377,CHAR(44),""))+1,0),"-"),"")</f>
        <v>-</v>
      </c>
      <c r="BJ377" s="315" t="str">
        <f t="shared" ref="BJ377" si="871">IF(C377="X",IF(AN377="DA",LEN(TRIM(U377))-LEN(SUBSTITUTE(U377,CHAR(44),""))+1,"-"),"")</f>
        <v>-</v>
      </c>
      <c r="BK377" s="566" t="str">
        <f t="shared" ref="BK377" si="872">IF(C377="X",IF(AN377="","Afectat sau NU?",IF(AN377="DA",((AG377+AH377)-(Z377+AA377))*24,"Nu a fost afectat producator/consumator")),"")</f>
        <v>Afectat sau NU?</v>
      </c>
      <c r="BL377" s="47" t="str">
        <f t="shared" ref="BL377" si="873">IF(C377="X",IF(AN377&lt;&gt;"DA","-",IF(AND(AN377="DA",BK377&lt;=0),LEN(TRIM(V377))-LEN(SUBSTITUTE(V377,CHAR(44),""))+1+LEN(TRIM(U377))-LEN(SUBSTITUTE(U377,CHAR(44),""))+1,0)),"")</f>
        <v>-</v>
      </c>
      <c r="BM377" s="315" t="str">
        <f t="shared" ref="BM377" si="874">IF(C377="X",IF(AN377="DA",LEN(TRIM(V377))-LEN(SUBSTITUTE(V377,CHAR(44),""))+1+LEN(TRIM(U377))-LEN(SUBSTITUTE(U377,CHAR(44),""))+1,"-"),"")</f>
        <v>-</v>
      </c>
      <c r="BN377" s="1"/>
      <c r="BO377" s="1"/>
      <c r="BW377" s="1" t="s">
        <v>1114</v>
      </c>
    </row>
    <row r="378" spans="1:75" ht="77.25" thickBot="1" x14ac:dyDescent="0.3">
      <c r="A378" s="135">
        <f t="shared" si="231"/>
        <v>360</v>
      </c>
      <c r="B378" s="49" t="s">
        <v>93</v>
      </c>
      <c r="C378" s="49" t="s">
        <v>4</v>
      </c>
      <c r="D378" s="48" t="s">
        <v>1183</v>
      </c>
      <c r="E378" s="49">
        <v>158314</v>
      </c>
      <c r="F378" s="49" t="s">
        <v>190</v>
      </c>
      <c r="G378" s="49" t="s">
        <v>121</v>
      </c>
      <c r="H378" s="50">
        <v>224761.58</v>
      </c>
      <c r="I378" s="50">
        <v>484418.88</v>
      </c>
      <c r="J378" s="50">
        <v>224761.58</v>
      </c>
      <c r="K378" s="50">
        <v>484418.88</v>
      </c>
      <c r="L378" s="49" t="s">
        <v>93</v>
      </c>
      <c r="M378" s="49" t="s">
        <v>93</v>
      </c>
      <c r="N378" s="650" t="s">
        <v>189</v>
      </c>
      <c r="O378" s="49" t="s">
        <v>190</v>
      </c>
      <c r="P378" s="49" t="s">
        <v>93</v>
      </c>
      <c r="Q378" s="49" t="s">
        <v>93</v>
      </c>
      <c r="R378" s="49" t="s">
        <v>93</v>
      </c>
      <c r="S378" s="49" t="s">
        <v>93</v>
      </c>
      <c r="T378" s="49" t="s">
        <v>85</v>
      </c>
      <c r="U378" s="49" t="s">
        <v>1192</v>
      </c>
      <c r="V378" s="49" t="s">
        <v>119</v>
      </c>
      <c r="W378" s="49" t="s">
        <v>534</v>
      </c>
      <c r="X378" s="51"/>
      <c r="Y378" s="52"/>
      <c r="Z378" s="51"/>
      <c r="AA378" s="52"/>
      <c r="AB378" s="49" t="s">
        <v>120</v>
      </c>
      <c r="AC378" s="49"/>
      <c r="AD378" s="208"/>
      <c r="AE378" s="679"/>
      <c r="AF378" s="680"/>
      <c r="AG378" s="681"/>
      <c r="AH378" s="689"/>
      <c r="AI378" s="679"/>
      <c r="AJ378" s="680"/>
      <c r="AK378" s="681"/>
      <c r="AL378" s="687"/>
      <c r="AM378" s="697"/>
      <c r="AN378" s="708"/>
      <c r="AO378" s="703"/>
      <c r="AP378" s="21"/>
      <c r="AQ378" s="428" t="str">
        <f t="shared" ref="AQ378" si="875">IF(B378="X",IF(AN378="","Afectat sau NU?",IF(AN378="DA",IF(((AK378+AL378)-(AE378+AF378))*24&lt;-720,"Neinformat",((AK378+AL378)-(AE378+AF378))*24),"Nu a fost afectat producator/consumator")),"")</f>
        <v/>
      </c>
      <c r="AR378" s="145" t="str">
        <f t="shared" ref="AR378" si="876">IF(B378="X",IF(AN378="DA",IF(AQ378&lt;6,LEN(TRIM(V378))-LEN(SUBSTITUTE(V378,CHAR(44),""))+1,0),"-"),"")</f>
        <v/>
      </c>
      <c r="AS378" s="236" t="str">
        <f t="shared" ref="AS378" si="877">IF(B378="X",IF(AN378="DA",LEN(TRIM(V378))-LEN(SUBSTITUTE(V378,CHAR(44),""))+1,"-"),"")</f>
        <v/>
      </c>
      <c r="AT378" s="426" t="str">
        <f t="shared" ref="AT378" si="878">IF(B378="X",IF(AN378="","Afectat sau NU?",IF(AN378="DA",IF(((AI378+AJ378)-(AE378+AF378))*24&lt;-720,"Neinformat",((AI378+AJ378)-(AE378+AF378))*24),"Nu a fost afectat producator/consumator")),"")</f>
        <v/>
      </c>
      <c r="AU378" s="113" t="str">
        <f t="shared" ref="AU378" si="879">IF(B378="X",IF(AN378="DA",IF(AT378&lt;6,LEN(TRIM(U378))-LEN(SUBSTITUTE(U378,CHAR(44),""))+1,0),"-"),"")</f>
        <v/>
      </c>
      <c r="AV378" s="608" t="str">
        <f t="shared" ref="AV378" si="880">IF(B378="X",IF(AN378="DA",LEN(TRIM(U378))-LEN(SUBSTITUTE(U378,CHAR(44),""))+1,"-"),"")</f>
        <v/>
      </c>
      <c r="AW378" s="562" t="str">
        <f t="shared" ref="AW378" si="881">IF(B378="X",IF(AN378="","Afectat sau NU?",IF(AN378="DA",((AG378+AH378)-(AE378+AF378))*24,"Nu a fost afectat producator/consumator")),"")</f>
        <v/>
      </c>
      <c r="AX378" s="145" t="str">
        <f t="shared" ref="AX378" si="882">IF(B378="X",IF(AN378="DA",IF(AW378&gt;24,IF(AZ378="NU",0,LEN(TRIM(V378))-LEN(SUBSTITUTE(V378,CHAR(44),""))+1),0),"-"),"")</f>
        <v/>
      </c>
      <c r="AY378" s="429" t="str">
        <f t="shared" ref="AY378" si="883">IF(B378="X",IF(AN378="DA",IF(AW378&gt;24,LEN(TRIM(V378))-LEN(SUBSTITUTE(V378,CHAR(44),""))+1,0),"-"),"")</f>
        <v/>
      </c>
      <c r="AZ378" s="8"/>
      <c r="BA378" s="57"/>
      <c r="BB378" s="57"/>
      <c r="BC378" s="57"/>
      <c r="BD378" s="57"/>
      <c r="BE378" s="428" t="str">
        <f t="shared" ref="BE378" si="884">IF(C378="X",IF(AN378="","Afectat sau NU?",IF(AN378="DA",IF(AK378="","Neinformat",NETWORKDAYS(AK378+AL378,AE378+AF378,$BR$2:$BR$14)-2),"Nu a fost afectat producator/consumator")),"")</f>
        <v>Afectat sau NU?</v>
      </c>
      <c r="BF378" s="55" t="str">
        <f t="shared" ref="BF378" si="885">IF(C378="X",IF(AN378="DA",IF(AND(BE378&gt;=5,AK378&lt;&gt;""),LEN(TRIM(V378))-LEN(SUBSTITUTE(V378,CHAR(44),""))+1,0),"-"),"")</f>
        <v>-</v>
      </c>
      <c r="BG378" s="572" t="str">
        <f t="shared" ref="BG378" si="886">IF(C378="X",IF(AN378="DA",LEN(TRIM(V378))-LEN(SUBSTITUTE(V378,CHAR(44),""))+1,"-"),"")</f>
        <v>-</v>
      </c>
      <c r="BH378" s="426" t="str">
        <f t="shared" ref="BH378" si="887">IF(C378="X",IF(AN378="","Afectat sau NU?",IF(AN378="DA",IF(AI378="","Neinformat",NETWORKDAYS(AI378+AJ378,AE378+AF378,$BR$2:$BR$14)-2),"Nu a fost afectat producator/consumator")),"")</f>
        <v>Afectat sau NU?</v>
      </c>
      <c r="BI378" s="56" t="str">
        <f t="shared" ref="BI378" si="888">IF(C378="X",IF(AN378="DA",IF(AND(BH378&gt;=5,AI378&lt;&gt;""),LEN(TRIM(U378))-LEN(SUBSTITUTE(U378,CHAR(44),""))+1,0),"-"),"")</f>
        <v>-</v>
      </c>
      <c r="BJ378" s="319" t="str">
        <f t="shared" ref="BJ378" si="889">IF(C378="X",IF(AN378="DA",LEN(TRIM(U378))-LEN(SUBSTITUTE(U378,CHAR(44),""))+1,"-"),"")</f>
        <v>-</v>
      </c>
      <c r="BK378" s="562" t="str">
        <f t="shared" ref="BK378" si="890">IF(C378="X",IF(AN378="","Afectat sau NU?",IF(AN378="DA",((AG378+AH378)-(Z378+AA378))*24,"Nu a fost afectat producator/consumator")),"")</f>
        <v>Afectat sau NU?</v>
      </c>
      <c r="BL378" s="55" t="str">
        <f t="shared" ref="BL378" si="891">IF(C378="X",IF(AN378&lt;&gt;"DA","-",IF(AND(AN378="DA",BK378&lt;=0),LEN(TRIM(V378))-LEN(SUBSTITUTE(V378,CHAR(44),""))+1+LEN(TRIM(U378))-LEN(SUBSTITUTE(U378,CHAR(44),""))+1,0)),"")</f>
        <v>-</v>
      </c>
      <c r="BM378" s="424" t="str">
        <f t="shared" ref="BM378" si="892">IF(C378="X",IF(AN378="DA",LEN(TRIM(V378))-LEN(SUBSTITUTE(V378,CHAR(44),""))+1+LEN(TRIM(U378))-LEN(SUBSTITUTE(U378,CHAR(44),""))+1,"-"),"")</f>
        <v>-</v>
      </c>
      <c r="BN378" s="1"/>
      <c r="BO378" s="1"/>
      <c r="BW378" s="1" t="s">
        <v>1114</v>
      </c>
    </row>
    <row r="379" spans="1:75" ht="25.5" x14ac:dyDescent="0.25">
      <c r="A379" s="133">
        <f t="shared" si="231"/>
        <v>361</v>
      </c>
      <c r="B379" s="46" t="s">
        <v>93</v>
      </c>
      <c r="C379" s="46" t="s">
        <v>4</v>
      </c>
      <c r="D379" s="45" t="s">
        <v>1212</v>
      </c>
      <c r="E379" s="46" t="s">
        <v>93</v>
      </c>
      <c r="F379" s="46" t="s">
        <v>1186</v>
      </c>
      <c r="G379" s="46" t="s">
        <v>93</v>
      </c>
      <c r="H379" s="71">
        <v>170688.12</v>
      </c>
      <c r="I379" s="71">
        <v>531495.14</v>
      </c>
      <c r="J379" s="71">
        <v>170688.12</v>
      </c>
      <c r="K379" s="71">
        <v>531495.14</v>
      </c>
      <c r="L379" s="46" t="s">
        <v>93</v>
      </c>
      <c r="M379" s="46" t="s">
        <v>93</v>
      </c>
      <c r="N379" s="651" t="s">
        <v>93</v>
      </c>
      <c r="O379" s="46" t="s">
        <v>93</v>
      </c>
      <c r="P379" s="46" t="s">
        <v>1185</v>
      </c>
      <c r="Q379" s="46" t="s">
        <v>1189</v>
      </c>
      <c r="R379" s="46" t="s">
        <v>93</v>
      </c>
      <c r="S379" s="46" t="s">
        <v>93</v>
      </c>
      <c r="T379" s="651" t="s">
        <v>1185</v>
      </c>
      <c r="U379" s="46" t="s">
        <v>1193</v>
      </c>
      <c r="V379" s="46" t="s">
        <v>1184</v>
      </c>
      <c r="W379" s="46" t="s">
        <v>440</v>
      </c>
      <c r="X379" s="72"/>
      <c r="Y379" s="73"/>
      <c r="Z379" s="72"/>
      <c r="AA379" s="73"/>
      <c r="AB379" s="46" t="s">
        <v>120</v>
      </c>
      <c r="AC379" s="46"/>
      <c r="AD379" s="124"/>
      <c r="AE379" s="673"/>
      <c r="AF379" s="674"/>
      <c r="AG379" s="675"/>
      <c r="AH379" s="688"/>
      <c r="AI379" s="673"/>
      <c r="AJ379" s="674"/>
      <c r="AK379" s="675"/>
      <c r="AL379" s="685"/>
      <c r="AM379" s="695"/>
      <c r="AN379" s="706"/>
      <c r="AO379" s="701"/>
      <c r="AP379" s="21"/>
      <c r="AQ379" s="345" t="str">
        <f t="shared" ref="AQ379:AQ381" si="893">IF(B379="X",IF(AN379="","Afectat sau NU?",IF(AN379="DA",IF(((AK379+AL379)-(AE379+AF379))*24&lt;-720,"Neinformat",((AK379+AL379)-(AE379+AF379))*24),"Nu a fost afectat producator/consumator")),"")</f>
        <v/>
      </c>
      <c r="AR379" s="140" t="str">
        <f t="shared" ref="AR379:AR381" si="894">IF(B379="X",IF(AN379="DA",IF(AQ379&lt;6,LEN(TRIM(V379))-LEN(SUBSTITUTE(V379,CHAR(44),""))+1,0),"-"),"")</f>
        <v/>
      </c>
      <c r="AS379" s="233" t="str">
        <f t="shared" ref="AS379:AS381" si="895">IF(B379="X",IF(AN379="DA",LEN(TRIM(V379))-LEN(SUBSTITUTE(V379,CHAR(44),""))+1,"-"),"")</f>
        <v/>
      </c>
      <c r="AT379" s="345" t="str">
        <f t="shared" ref="AT379:AT381" si="896">IF(B379="X",IF(AN379="","Afectat sau NU?",IF(AN379="DA",IF(((AI379+AJ379)-(AE379+AF379))*24&lt;-720,"Neinformat",((AI379+AJ379)-(AE379+AF379))*24),"Nu a fost afectat producator/consumator")),"")</f>
        <v/>
      </c>
      <c r="AU379" s="140" t="str">
        <f t="shared" ref="AU379:AU381" si="897">IF(B379="X",IF(AN379="DA",IF(AT379&lt;6,LEN(TRIM(U379))-LEN(SUBSTITUTE(U379,CHAR(44),""))+1,0),"-"),"")</f>
        <v/>
      </c>
      <c r="AV379" s="431" t="str">
        <f t="shared" ref="AV379:AV381" si="898">IF(B379="X",IF(AN379="DA",LEN(TRIM(U379))-LEN(SUBSTITUTE(U379,CHAR(44),""))+1,"-"),"")</f>
        <v/>
      </c>
      <c r="AW379" s="566" t="str">
        <f t="shared" ref="AW379:AW381" si="899">IF(B379="X",IF(AN379="","Afectat sau NU?",IF(AN379="DA",((AG379+AH379)-(AE379+AF379))*24,"Nu a fost afectat producator/consumator")),"")</f>
        <v/>
      </c>
      <c r="AX379" s="140" t="str">
        <f t="shared" ref="AX379:AX381" si="900">IF(B379="X",IF(AN379="DA",IF(AW379&gt;24,IF(AZ379="NU",0,LEN(TRIM(V379))-LEN(SUBSTITUTE(V379,CHAR(44),""))+1),0),"-"),"")</f>
        <v/>
      </c>
      <c r="AY379" s="431" t="str">
        <f t="shared" ref="AY379:AY381" si="901">IF(B379="X",IF(AN379="DA",IF(AW379&gt;24,LEN(TRIM(V379))-LEN(SUBSTITUTE(V379,CHAR(44),""))+1,0),"-"),"")</f>
        <v/>
      </c>
      <c r="AZ379" s="8"/>
      <c r="BA379" s="57"/>
      <c r="BB379" s="57"/>
      <c r="BC379" s="57"/>
      <c r="BD379" s="57"/>
      <c r="BE379" s="345" t="str">
        <f t="shared" ref="BE379:BE381" si="902">IF(C379="X",IF(AN379="","Afectat sau NU?",IF(AN379="DA",IF(AK379="","Neinformat",NETWORKDAYS(AK379+AL379,AE379+AF379,$BR$2:$BR$14)-2),"Nu a fost afectat producator/consumator")),"")</f>
        <v>Afectat sau NU?</v>
      </c>
      <c r="BF379" s="47" t="str">
        <f t="shared" ref="BF379:BF381" si="903">IF(C379="X",IF(AN379="DA",IF(AND(BE379&gt;=5,AK379&lt;&gt;""),LEN(TRIM(V379))-LEN(SUBSTITUTE(V379,CHAR(44),""))+1,0),"-"),"")</f>
        <v>-</v>
      </c>
      <c r="BG379" s="570" t="str">
        <f t="shared" ref="BG379:BG381" si="904">IF(C379="X",IF(AN379="DA",LEN(TRIM(V379))-LEN(SUBSTITUTE(V379,CHAR(44),""))+1,"-"),"")</f>
        <v>-</v>
      </c>
      <c r="BH379" s="345" t="str">
        <f t="shared" ref="BH379:BH381" si="905">IF(C379="X",IF(AN379="","Afectat sau NU?",IF(AN379="DA",IF(AI379="","Neinformat",NETWORKDAYS(AI379+AJ379,AE379+AF379,$BR$2:$BR$14)-2),"Nu a fost afectat producator/consumator")),"")</f>
        <v>Afectat sau NU?</v>
      </c>
      <c r="BI379" s="47" t="str">
        <f t="shared" ref="BI379:BI381" si="906">IF(C379="X",IF(AN379="DA",IF(AND(BH379&gt;=5,AI379&lt;&gt;""),LEN(TRIM(U379))-LEN(SUBSTITUTE(U379,CHAR(44),""))+1,0),"-"),"")</f>
        <v>-</v>
      </c>
      <c r="BJ379" s="315" t="str">
        <f t="shared" ref="BJ379:BJ381" si="907">IF(C379="X",IF(AN379="DA",LEN(TRIM(U379))-LEN(SUBSTITUTE(U379,CHAR(44),""))+1,"-"),"")</f>
        <v>-</v>
      </c>
      <c r="BK379" s="566" t="str">
        <f t="shared" ref="BK379:BK381" si="908">IF(C379="X",IF(AN379="","Afectat sau NU?",IF(AN379="DA",((AG379+AH379)-(Z379+AA379))*24,"Nu a fost afectat producator/consumator")),"")</f>
        <v>Afectat sau NU?</v>
      </c>
      <c r="BL379" s="47" t="str">
        <f t="shared" ref="BL379:BL381" si="909">IF(C379="X",IF(AN379&lt;&gt;"DA","-",IF(AND(AN379="DA",BK379&lt;=0),LEN(TRIM(V379))-LEN(SUBSTITUTE(V379,CHAR(44),""))+1+LEN(TRIM(U379))-LEN(SUBSTITUTE(U379,CHAR(44),""))+1,0)),"")</f>
        <v>-</v>
      </c>
      <c r="BM379" s="315" t="str">
        <f t="shared" ref="BM379:BM381" si="910">IF(C379="X",IF(AN379="DA",LEN(TRIM(V379))-LEN(SUBSTITUTE(V379,CHAR(44),""))+1+LEN(TRIM(U379))-LEN(SUBSTITUTE(U379,CHAR(44),""))+1,"-"),"")</f>
        <v>-</v>
      </c>
      <c r="BN379" s="1"/>
      <c r="BO379" s="1"/>
      <c r="BW379" s="1" t="s">
        <v>1114</v>
      </c>
    </row>
    <row r="380" spans="1:75" ht="25.5" x14ac:dyDescent="0.25">
      <c r="A380" s="134">
        <f t="shared" si="231"/>
        <v>362</v>
      </c>
      <c r="B380" s="42" t="s">
        <v>93</v>
      </c>
      <c r="C380" s="42" t="s">
        <v>4</v>
      </c>
      <c r="D380" s="43" t="s">
        <v>1212</v>
      </c>
      <c r="E380" s="42" t="s">
        <v>93</v>
      </c>
      <c r="F380" s="42" t="s">
        <v>1186</v>
      </c>
      <c r="G380" s="42" t="s">
        <v>93</v>
      </c>
      <c r="H380" s="78">
        <v>170688.12</v>
      </c>
      <c r="I380" s="78">
        <v>531495.14</v>
      </c>
      <c r="J380" s="78">
        <v>170688.12</v>
      </c>
      <c r="K380" s="78">
        <v>531495.14</v>
      </c>
      <c r="L380" s="42" t="s">
        <v>1187</v>
      </c>
      <c r="M380" s="42" t="s">
        <v>1188</v>
      </c>
      <c r="N380" s="649" t="s">
        <v>93</v>
      </c>
      <c r="O380" s="42" t="s">
        <v>93</v>
      </c>
      <c r="P380" s="42" t="s">
        <v>93</v>
      </c>
      <c r="Q380" s="42" t="s">
        <v>93</v>
      </c>
      <c r="R380" s="42" t="s">
        <v>93</v>
      </c>
      <c r="S380" s="42" t="s">
        <v>93</v>
      </c>
      <c r="T380" s="649" t="s">
        <v>1187</v>
      </c>
      <c r="U380" s="42" t="s">
        <v>1194</v>
      </c>
      <c r="V380" s="42" t="s">
        <v>1184</v>
      </c>
      <c r="W380" s="42" t="s">
        <v>440</v>
      </c>
      <c r="X380" s="79"/>
      <c r="Y380" s="80"/>
      <c r="Z380" s="79"/>
      <c r="AA380" s="80"/>
      <c r="AB380" s="42" t="s">
        <v>120</v>
      </c>
      <c r="AC380" s="42"/>
      <c r="AD380" s="125"/>
      <c r="AE380" s="676"/>
      <c r="AF380" s="677"/>
      <c r="AG380" s="678"/>
      <c r="AH380" s="690"/>
      <c r="AI380" s="676"/>
      <c r="AJ380" s="677"/>
      <c r="AK380" s="678"/>
      <c r="AL380" s="686"/>
      <c r="AM380" s="696"/>
      <c r="AN380" s="707"/>
      <c r="AO380" s="702"/>
      <c r="AP380" s="21"/>
      <c r="AQ380" s="400" t="str">
        <f t="shared" ref="AQ380" si="911">IF(B380="X",IF(AN380="","Afectat sau NU?",IF(AN380="DA",IF(((AK380+AL380)-(AE380+AF380))*24&lt;-720,"Neinformat",((AK380+AL380)-(AE380+AF380))*24),"Nu a fost afectat producator/consumator")),"")</f>
        <v/>
      </c>
      <c r="AR380" s="153" t="str">
        <f t="shared" ref="AR380" si="912">IF(B380="X",IF(AN380="DA",IF(AQ380&lt;6,LEN(TRIM(V380))-LEN(SUBSTITUTE(V380,CHAR(44),""))+1,0),"-"),"")</f>
        <v/>
      </c>
      <c r="AS380" s="234" t="str">
        <f t="shared" ref="AS380" si="913">IF(B380="X",IF(AN380="DA",LEN(TRIM(V380))-LEN(SUBSTITUTE(V380,CHAR(44),""))+1,"-"),"")</f>
        <v/>
      </c>
      <c r="AT380" s="400" t="str">
        <f t="shared" ref="AT380" si="914">IF(B380="X",IF(AN380="","Afectat sau NU?",IF(AN380="DA",IF(((AI380+AJ380)-(AE380+AF380))*24&lt;-720,"Neinformat",((AI380+AJ380)-(AE380+AF380))*24),"Nu a fost afectat producator/consumator")),"")</f>
        <v/>
      </c>
      <c r="AU380" s="153" t="str">
        <f t="shared" ref="AU380" si="915">IF(B380="X",IF(AN380="DA",IF(AT380&lt;6,LEN(TRIM(U380))-LEN(SUBSTITUTE(U380,CHAR(44),""))+1,0),"-"),"")</f>
        <v/>
      </c>
      <c r="AV380" s="432" t="str">
        <f t="shared" ref="AV380" si="916">IF(B380="X",IF(AN380="DA",LEN(TRIM(U380))-LEN(SUBSTITUTE(U380,CHAR(44),""))+1,"-"),"")</f>
        <v/>
      </c>
      <c r="AW380" s="567" t="str">
        <f t="shared" ref="AW380" si="917">IF(B380="X",IF(AN380="","Afectat sau NU?",IF(AN380="DA",((AG380+AH380)-(AE380+AF380))*24,"Nu a fost afectat producator/consumator")),"")</f>
        <v/>
      </c>
      <c r="AX380" s="153" t="str">
        <f t="shared" ref="AX380" si="918">IF(B380="X",IF(AN380="DA",IF(AW380&gt;24,IF(AZ380="NU",0,LEN(TRIM(V380))-LEN(SUBSTITUTE(V380,CHAR(44),""))+1),0),"-"),"")</f>
        <v/>
      </c>
      <c r="AY380" s="432" t="str">
        <f t="shared" ref="AY380" si="919">IF(B380="X",IF(AN380="DA",IF(AW380&gt;24,LEN(TRIM(V380))-LEN(SUBSTITUTE(V380,CHAR(44),""))+1,0),"-"),"")</f>
        <v/>
      </c>
      <c r="AZ380" s="8"/>
      <c r="BA380" s="57"/>
      <c r="BB380" s="57"/>
      <c r="BC380" s="57"/>
      <c r="BD380" s="57"/>
      <c r="BE380" s="400" t="str">
        <f t="shared" ref="BE380" si="920">IF(C380="X",IF(AN380="","Afectat sau NU?",IF(AN380="DA",IF(AK380="","Neinformat",NETWORKDAYS(AK380+AL380,AE380+AF380,$BR$2:$BR$14)-2),"Nu a fost afectat producator/consumator")),"")</f>
        <v>Afectat sau NU?</v>
      </c>
      <c r="BF380" s="44" t="str">
        <f t="shared" ref="BF380" si="921">IF(C380="X",IF(AN380="DA",IF(AND(BE380&gt;=5,AK380&lt;&gt;""),LEN(TRIM(V380))-LEN(SUBSTITUTE(V380,CHAR(44),""))+1,0),"-"),"")</f>
        <v>-</v>
      </c>
      <c r="BG380" s="571" t="str">
        <f t="shared" ref="BG380" si="922">IF(C380="X",IF(AN380="DA",LEN(TRIM(V380))-LEN(SUBSTITUTE(V380,CHAR(44),""))+1,"-"),"")</f>
        <v>-</v>
      </c>
      <c r="BH380" s="400" t="str">
        <f t="shared" ref="BH380" si="923">IF(C380="X",IF(AN380="","Afectat sau NU?",IF(AN380="DA",IF(AI380="","Neinformat",NETWORKDAYS(AI380+AJ380,AE380+AF380,$BR$2:$BR$14)-2),"Nu a fost afectat producator/consumator")),"")</f>
        <v>Afectat sau NU?</v>
      </c>
      <c r="BI380" s="44" t="str">
        <f t="shared" ref="BI380" si="924">IF(C380="X",IF(AN380="DA",IF(AND(BH380&gt;=5,AI380&lt;&gt;""),LEN(TRIM(U380))-LEN(SUBSTITUTE(U380,CHAR(44),""))+1,0),"-"),"")</f>
        <v>-</v>
      </c>
      <c r="BJ380" s="317" t="str">
        <f t="shared" ref="BJ380" si="925">IF(C380="X",IF(AN380="DA",LEN(TRIM(U380))-LEN(SUBSTITUTE(U380,CHAR(44),""))+1,"-"),"")</f>
        <v>-</v>
      </c>
      <c r="BK380" s="567" t="str">
        <f t="shared" ref="BK380" si="926">IF(C380="X",IF(AN380="","Afectat sau NU?",IF(AN380="DA",((AG380+AH380)-(Z380+AA380))*24,"Nu a fost afectat producator/consumator")),"")</f>
        <v>Afectat sau NU?</v>
      </c>
      <c r="BL380" s="44" t="str">
        <f t="shared" ref="BL380" si="927">IF(C380="X",IF(AN380&lt;&gt;"DA","-",IF(AND(AN380="DA",BK380&lt;=0),LEN(TRIM(V380))-LEN(SUBSTITUTE(V380,CHAR(44),""))+1+LEN(TRIM(U380))-LEN(SUBSTITUTE(U380,CHAR(44),""))+1,0)),"")</f>
        <v>-</v>
      </c>
      <c r="BM380" s="317" t="str">
        <f t="shared" ref="BM380" si="928">IF(C380="X",IF(AN380="DA",LEN(TRIM(V380))-LEN(SUBSTITUTE(V380,CHAR(44),""))+1+LEN(TRIM(U380))-LEN(SUBSTITUTE(U380,CHAR(44),""))+1,"-"),"")</f>
        <v>-</v>
      </c>
      <c r="BN380" s="1"/>
      <c r="BO380" s="1"/>
      <c r="BW380" s="1" t="s">
        <v>1114</v>
      </c>
    </row>
    <row r="381" spans="1:75" ht="13.5" thickBot="1" x14ac:dyDescent="0.3">
      <c r="A381" s="135">
        <f t="shared" si="231"/>
        <v>363</v>
      </c>
      <c r="B381" s="49" t="s">
        <v>93</v>
      </c>
      <c r="C381" s="49" t="s">
        <v>4</v>
      </c>
      <c r="D381" s="48" t="s">
        <v>1212</v>
      </c>
      <c r="E381" s="49">
        <v>158671</v>
      </c>
      <c r="F381" s="49" t="s">
        <v>176</v>
      </c>
      <c r="G381" s="49" t="s">
        <v>121</v>
      </c>
      <c r="H381" s="50">
        <v>196494.76</v>
      </c>
      <c r="I381" s="50">
        <v>499888.09</v>
      </c>
      <c r="J381" s="50">
        <v>196494.76</v>
      </c>
      <c r="K381" s="50">
        <v>499888.09</v>
      </c>
      <c r="L381" s="49" t="s">
        <v>93</v>
      </c>
      <c r="M381" s="49" t="s">
        <v>93</v>
      </c>
      <c r="N381" s="650" t="s">
        <v>93</v>
      </c>
      <c r="O381" s="49" t="s">
        <v>93</v>
      </c>
      <c r="P381" s="49" t="s">
        <v>177</v>
      </c>
      <c r="Q381" s="49" t="s">
        <v>176</v>
      </c>
      <c r="R381" s="49" t="s">
        <v>93</v>
      </c>
      <c r="S381" s="49" t="s">
        <v>93</v>
      </c>
      <c r="T381" s="49" t="s">
        <v>124</v>
      </c>
      <c r="U381" s="49" t="s">
        <v>1190</v>
      </c>
      <c r="V381" s="49" t="s">
        <v>1190</v>
      </c>
      <c r="W381" s="49" t="s">
        <v>440</v>
      </c>
      <c r="X381" s="51"/>
      <c r="Y381" s="52"/>
      <c r="Z381" s="51"/>
      <c r="AA381" s="52"/>
      <c r="AB381" s="49" t="s">
        <v>120</v>
      </c>
      <c r="AC381" s="49"/>
      <c r="AD381" s="208"/>
      <c r="AE381" s="682"/>
      <c r="AF381" s="683"/>
      <c r="AG381" s="684"/>
      <c r="AH381" s="691"/>
      <c r="AI381" s="682"/>
      <c r="AJ381" s="683"/>
      <c r="AK381" s="684"/>
      <c r="AL381" s="692"/>
      <c r="AM381" s="698"/>
      <c r="AN381" s="709"/>
      <c r="AO381" s="510"/>
      <c r="AP381" s="21"/>
      <c r="AQ381" s="426" t="str">
        <f t="shared" si="893"/>
        <v/>
      </c>
      <c r="AR381" s="113" t="str">
        <f t="shared" si="894"/>
        <v/>
      </c>
      <c r="AS381" s="235" t="str">
        <f t="shared" si="895"/>
        <v/>
      </c>
      <c r="AT381" s="426" t="str">
        <f t="shared" si="896"/>
        <v/>
      </c>
      <c r="AU381" s="113" t="str">
        <f t="shared" si="897"/>
        <v/>
      </c>
      <c r="AV381" s="608" t="str">
        <f t="shared" si="898"/>
        <v/>
      </c>
      <c r="AW381" s="579" t="str">
        <f t="shared" si="899"/>
        <v/>
      </c>
      <c r="AX381" s="113" t="str">
        <f t="shared" si="900"/>
        <v/>
      </c>
      <c r="AY381" s="608" t="str">
        <f t="shared" si="901"/>
        <v/>
      </c>
      <c r="AZ381" s="8"/>
      <c r="BA381" s="57"/>
      <c r="BB381" s="57"/>
      <c r="BC381" s="57"/>
      <c r="BD381" s="57"/>
      <c r="BE381" s="426" t="str">
        <f t="shared" si="902"/>
        <v>Afectat sau NU?</v>
      </c>
      <c r="BF381" s="56" t="str">
        <f t="shared" si="903"/>
        <v>-</v>
      </c>
      <c r="BG381" s="573" t="str">
        <f t="shared" si="904"/>
        <v>-</v>
      </c>
      <c r="BH381" s="426" t="str">
        <f t="shared" si="905"/>
        <v>Afectat sau NU?</v>
      </c>
      <c r="BI381" s="56" t="str">
        <f t="shared" si="906"/>
        <v>-</v>
      </c>
      <c r="BJ381" s="319" t="str">
        <f t="shared" si="907"/>
        <v>-</v>
      </c>
      <c r="BK381" s="579" t="str">
        <f t="shared" si="908"/>
        <v>Afectat sau NU?</v>
      </c>
      <c r="BL381" s="56" t="str">
        <f t="shared" si="909"/>
        <v>-</v>
      </c>
      <c r="BM381" s="319" t="str">
        <f t="shared" si="910"/>
        <v>-</v>
      </c>
      <c r="BN381" s="1"/>
      <c r="BO381" s="1"/>
      <c r="BW381" s="1" t="s">
        <v>1114</v>
      </c>
    </row>
    <row r="382" spans="1:75" ht="26.25" thickBot="1" x14ac:dyDescent="0.3">
      <c r="A382" s="133">
        <f t="shared" si="231"/>
        <v>364</v>
      </c>
      <c r="B382" s="46" t="s">
        <v>4</v>
      </c>
      <c r="C382" s="46" t="s">
        <v>93</v>
      </c>
      <c r="D382" s="45" t="s">
        <v>1213</v>
      </c>
      <c r="E382" s="46">
        <v>65609</v>
      </c>
      <c r="F382" s="46" t="s">
        <v>1200</v>
      </c>
      <c r="G382" s="46" t="s">
        <v>101</v>
      </c>
      <c r="H382" s="71">
        <v>532409.045423</v>
      </c>
      <c r="I382" s="71">
        <v>403108.19290700002</v>
      </c>
      <c r="J382" s="71">
        <v>532409.045423</v>
      </c>
      <c r="K382" s="71">
        <v>403108.19290700002</v>
      </c>
      <c r="L382" s="46" t="s">
        <v>93</v>
      </c>
      <c r="M382" s="46" t="s">
        <v>93</v>
      </c>
      <c r="N382" s="46" t="s">
        <v>1198</v>
      </c>
      <c r="O382" s="46" t="s">
        <v>1201</v>
      </c>
      <c r="P382" s="46" t="s">
        <v>93</v>
      </c>
      <c r="Q382" s="46" t="s">
        <v>93</v>
      </c>
      <c r="R382" s="46" t="s">
        <v>93</v>
      </c>
      <c r="S382" s="46" t="s">
        <v>93</v>
      </c>
      <c r="T382" s="46" t="s">
        <v>174</v>
      </c>
      <c r="U382" s="46" t="s">
        <v>346</v>
      </c>
      <c r="V382" s="46" t="s">
        <v>1204</v>
      </c>
      <c r="W382" s="46" t="s">
        <v>93</v>
      </c>
      <c r="X382" s="72">
        <v>43657</v>
      </c>
      <c r="Y382" s="73">
        <v>0.375</v>
      </c>
      <c r="Z382" s="72">
        <v>43657</v>
      </c>
      <c r="AA382" s="73">
        <v>0.66666666666666663</v>
      </c>
      <c r="AB382" s="46" t="s">
        <v>100</v>
      </c>
      <c r="AC382" s="46" t="s">
        <v>88</v>
      </c>
      <c r="AD382" s="124" t="s">
        <v>93</v>
      </c>
      <c r="AE382" s="360">
        <v>43657</v>
      </c>
      <c r="AF382" s="77">
        <v>0.375</v>
      </c>
      <c r="AG382" s="76">
        <v>43657</v>
      </c>
      <c r="AH382" s="460">
        <v>0.85138888888888886</v>
      </c>
      <c r="AI382" s="360">
        <v>43657</v>
      </c>
      <c r="AJ382" s="77">
        <v>0.40347222222222223</v>
      </c>
      <c r="AK382" s="76">
        <v>43657</v>
      </c>
      <c r="AL382" s="475">
        <v>0.3756944444444445</v>
      </c>
      <c r="AM382" s="491" t="s">
        <v>1206</v>
      </c>
      <c r="AN382" s="524" t="s">
        <v>84</v>
      </c>
      <c r="AO382" s="701"/>
      <c r="AP382" s="21"/>
      <c r="AQ382" s="426">
        <f t="shared" ref="AQ382:AQ383" si="929">IF(B382="X",IF(AN382="","Afectat sau NU?",IF(AN382="DA",IF(((AK382+AL382)-(AE382+AF382))*24&lt;-720,"Neinformat",((AK382+AL382)-(AE382+AF382))*24),"Nu a fost afectat producator/consumator")),"")</f>
        <v>1.6666666720993817E-2</v>
      </c>
      <c r="AR382" s="113">
        <f t="shared" ref="AR382:AR383" si="930">IF(B382="X",IF(AN382="DA",IF(AQ382&lt;6,LEN(TRIM(V382))-LEN(SUBSTITUTE(V382,CHAR(44),""))+1,0),"-"),"")</f>
        <v>1</v>
      </c>
      <c r="AS382" s="235">
        <f t="shared" ref="AS382:AS383" si="931">IF(B382="X",IF(AN382="DA",LEN(TRIM(V382))-LEN(SUBSTITUTE(V382,CHAR(44),""))+1,"-"),"")</f>
        <v>1</v>
      </c>
      <c r="AT382" s="426">
        <f t="shared" ref="AT382:AT383" si="932">IF(B382="X",IF(AN382="","Afectat sau NU?",IF(AN382="DA",IF(((AI382+AJ382)-(AE382+AF382))*24&lt;-720,"Neinformat",((AI382+AJ382)-(AE382+AF382))*24),"Nu a fost afectat producator/consumator")),"")</f>
        <v>0.68333333329064772</v>
      </c>
      <c r="AU382" s="113">
        <f t="shared" ref="AU382:AU383" si="933">IF(B382="X",IF(AN382="DA",IF(AT382&lt;6,LEN(TRIM(U382))-LEN(SUBSTITUTE(U382,CHAR(44),""))+1,0),"-"),"")</f>
        <v>1</v>
      </c>
      <c r="AV382" s="608">
        <f t="shared" ref="AV382:AV383" si="934">IF(B382="X",IF(AN382="DA",LEN(TRIM(U382))-LEN(SUBSTITUTE(U382,CHAR(44),""))+1,"-"),"")</f>
        <v>1</v>
      </c>
      <c r="AW382" s="579">
        <f t="shared" ref="AW382:AW383" si="935">IF(B382="X",IF(AN382="","Afectat sau NU?",IF(AN382="DA",((AG382+AH382)-(AE382+AF382))*24,"Nu a fost afectat producator/consumator")),"")</f>
        <v>11.433333333407063</v>
      </c>
      <c r="AX382" s="113">
        <f t="shared" ref="AX382:AX383" si="936">IF(B382="X",IF(AN382="DA",IF(AW382&gt;24,IF(AZ382="NU",0,LEN(TRIM(V382))-LEN(SUBSTITUTE(V382,CHAR(44),""))+1),0),"-"),"")</f>
        <v>0</v>
      </c>
      <c r="AY382" s="608">
        <f t="shared" ref="AY382:AY383" si="937">IF(B382="X",IF(AN382="DA",IF(AW382&gt;24,LEN(TRIM(V382))-LEN(SUBSTITUTE(V382,CHAR(44),""))+1,0),"-"),"")</f>
        <v>0</v>
      </c>
      <c r="AZ382" s="8"/>
      <c r="BA382" s="57"/>
      <c r="BB382" s="57"/>
      <c r="BC382" s="57"/>
      <c r="BD382" s="57"/>
      <c r="BE382" s="426" t="str">
        <f t="shared" ref="BE382:BE383" si="938">IF(C382="X",IF(AN382="","Afectat sau NU?",IF(AN382="DA",IF(AK382="","Neinformat",NETWORKDAYS(AK382+AL382,AE382+AF382,$BR$2:$BR$14)-2),"Nu a fost afectat producator/consumator")),"")</f>
        <v/>
      </c>
      <c r="BF382" s="56" t="str">
        <f t="shared" ref="BF382:BF383" si="939">IF(C382="X",IF(AN382="DA",IF(AND(BE382&gt;=5,AK382&lt;&gt;""),LEN(TRIM(V382))-LEN(SUBSTITUTE(V382,CHAR(44),""))+1,0),"-"),"")</f>
        <v/>
      </c>
      <c r="BG382" s="573" t="str">
        <f t="shared" ref="BG382:BG383" si="940">IF(C382="X",IF(AN382="DA",LEN(TRIM(V382))-LEN(SUBSTITUTE(V382,CHAR(44),""))+1,"-"),"")</f>
        <v/>
      </c>
      <c r="BH382" s="426" t="str">
        <f t="shared" ref="BH382:BH383" si="941">IF(C382="X",IF(AN382="","Afectat sau NU?",IF(AN382="DA",IF(AI382="","Neinformat",NETWORKDAYS(AI382+AJ382,AE382+AF382,$BR$2:$BR$14)-2),"Nu a fost afectat producator/consumator")),"")</f>
        <v/>
      </c>
      <c r="BI382" s="56" t="str">
        <f t="shared" ref="BI382:BI383" si="942">IF(C382="X",IF(AN382="DA",IF(AND(BH382&gt;=5,AI382&lt;&gt;""),LEN(TRIM(U382))-LEN(SUBSTITUTE(U382,CHAR(44),""))+1,0),"-"),"")</f>
        <v/>
      </c>
      <c r="BJ382" s="319" t="str">
        <f t="shared" ref="BJ382:BJ383" si="943">IF(C382="X",IF(AN382="DA",LEN(TRIM(U382))-LEN(SUBSTITUTE(U382,CHAR(44),""))+1,"-"),"")</f>
        <v/>
      </c>
      <c r="BK382" s="579" t="str">
        <f t="shared" ref="BK382:BK383" si="944">IF(C382="X",IF(AN382="","Afectat sau NU?",IF(AN382="DA",((AG382+AH382)-(Z382+AA382))*24,"Nu a fost afectat producator/consumator")),"")</f>
        <v/>
      </c>
      <c r="BL382" s="56" t="str">
        <f t="shared" ref="BL382:BL383" si="945">IF(C382="X",IF(AN382&lt;&gt;"DA","-",IF(AND(AN382="DA",BK382&lt;=0),LEN(TRIM(V382))-LEN(SUBSTITUTE(V382,CHAR(44),""))+1+LEN(TRIM(U382))-LEN(SUBSTITUTE(U382,CHAR(44),""))+1,0)),"")</f>
        <v/>
      </c>
      <c r="BM382" s="319" t="str">
        <f t="shared" ref="BM382:BM383" si="946">IF(C382="X",IF(AN382="DA",LEN(TRIM(V382))-LEN(SUBSTITUTE(V382,CHAR(44),""))+1+LEN(TRIM(U382))-LEN(SUBSTITUTE(U382,CHAR(44),""))+1,"-"),"")</f>
        <v/>
      </c>
      <c r="BN382" s="1"/>
      <c r="BO382" s="1"/>
      <c r="BW382" s="1" t="s">
        <v>1114</v>
      </c>
    </row>
    <row r="383" spans="1:75" ht="153.75" thickBot="1" x14ac:dyDescent="0.3">
      <c r="A383" s="624">
        <f t="shared" si="231"/>
        <v>365</v>
      </c>
      <c r="B383" s="625" t="s">
        <v>4</v>
      </c>
      <c r="C383" s="625" t="s">
        <v>93</v>
      </c>
      <c r="D383" s="626" t="s">
        <v>1213</v>
      </c>
      <c r="E383" s="625">
        <v>68182</v>
      </c>
      <c r="F383" s="625" t="s">
        <v>1203</v>
      </c>
      <c r="G383" s="625" t="s">
        <v>101</v>
      </c>
      <c r="H383" s="627">
        <v>541268.83180599997</v>
      </c>
      <c r="I383" s="627">
        <v>423078.27382499998</v>
      </c>
      <c r="J383" s="627">
        <v>541268.83180599997</v>
      </c>
      <c r="K383" s="627">
        <v>423078.27382499998</v>
      </c>
      <c r="L383" s="625" t="s">
        <v>93</v>
      </c>
      <c r="M383" s="625" t="s">
        <v>93</v>
      </c>
      <c r="N383" s="625" t="s">
        <v>1199</v>
      </c>
      <c r="O383" s="625" t="s">
        <v>1202</v>
      </c>
      <c r="P383" s="625" t="s">
        <v>93</v>
      </c>
      <c r="Q383" s="625" t="s">
        <v>93</v>
      </c>
      <c r="R383" s="625" t="s">
        <v>93</v>
      </c>
      <c r="S383" s="625" t="s">
        <v>93</v>
      </c>
      <c r="T383" s="625" t="s">
        <v>85</v>
      </c>
      <c r="U383" s="625" t="s">
        <v>1205</v>
      </c>
      <c r="V383" s="625" t="s">
        <v>106</v>
      </c>
      <c r="W383" s="625" t="s">
        <v>93</v>
      </c>
      <c r="X383" s="628">
        <v>43657</v>
      </c>
      <c r="Y383" s="629">
        <v>0.375</v>
      </c>
      <c r="Z383" s="628">
        <v>43657</v>
      </c>
      <c r="AA383" s="629">
        <v>0.66666666666666663</v>
      </c>
      <c r="AB383" s="625" t="s">
        <v>100</v>
      </c>
      <c r="AC383" s="625" t="s">
        <v>88</v>
      </c>
      <c r="AD383" s="445" t="s">
        <v>93</v>
      </c>
      <c r="AE383" s="362">
        <v>43657</v>
      </c>
      <c r="AF383" s="84">
        <v>0.375</v>
      </c>
      <c r="AG383" s="83">
        <v>43657</v>
      </c>
      <c r="AH383" s="463">
        <v>0.88888888888888884</v>
      </c>
      <c r="AI383" s="362">
        <v>43657</v>
      </c>
      <c r="AJ383" s="84">
        <v>0.39513888888888887</v>
      </c>
      <c r="AK383" s="83">
        <v>43657</v>
      </c>
      <c r="AL383" s="479">
        <v>0.375</v>
      </c>
      <c r="AM383" s="494" t="s">
        <v>1206</v>
      </c>
      <c r="AN383" s="527" t="s">
        <v>84</v>
      </c>
      <c r="AO383" s="703"/>
      <c r="AP383" s="21"/>
      <c r="AQ383" s="426">
        <f t="shared" si="929"/>
        <v>0</v>
      </c>
      <c r="AR383" s="113">
        <f t="shared" si="930"/>
        <v>1</v>
      </c>
      <c r="AS383" s="235">
        <f t="shared" si="931"/>
        <v>1</v>
      </c>
      <c r="AT383" s="426">
        <f t="shared" si="932"/>
        <v>0.48333333333721384</v>
      </c>
      <c r="AU383" s="113">
        <f t="shared" si="933"/>
        <v>42</v>
      </c>
      <c r="AV383" s="608">
        <f t="shared" si="934"/>
        <v>42</v>
      </c>
      <c r="AW383" s="579">
        <f t="shared" si="935"/>
        <v>12.333333333372138</v>
      </c>
      <c r="AX383" s="113">
        <f t="shared" si="936"/>
        <v>0</v>
      </c>
      <c r="AY383" s="608">
        <f t="shared" si="937"/>
        <v>0</v>
      </c>
      <c r="AZ383" s="8"/>
      <c r="BA383" s="57"/>
      <c r="BB383" s="57"/>
      <c r="BC383" s="57"/>
      <c r="BD383" s="57"/>
      <c r="BE383" s="426" t="str">
        <f t="shared" si="938"/>
        <v/>
      </c>
      <c r="BF383" s="56" t="str">
        <f t="shared" si="939"/>
        <v/>
      </c>
      <c r="BG383" s="573" t="str">
        <f t="shared" si="940"/>
        <v/>
      </c>
      <c r="BH383" s="426" t="str">
        <f t="shared" si="941"/>
        <v/>
      </c>
      <c r="BI383" s="56" t="str">
        <f t="shared" si="942"/>
        <v/>
      </c>
      <c r="BJ383" s="319" t="str">
        <f t="shared" si="943"/>
        <v/>
      </c>
      <c r="BK383" s="579" t="str">
        <f t="shared" si="944"/>
        <v/>
      </c>
      <c r="BL383" s="56" t="str">
        <f t="shared" si="945"/>
        <v/>
      </c>
      <c r="BM383" s="319" t="str">
        <f t="shared" si="946"/>
        <v/>
      </c>
      <c r="BN383" s="1"/>
      <c r="BO383" s="1"/>
      <c r="BW383" s="1" t="s">
        <v>1114</v>
      </c>
    </row>
    <row r="384" spans="1:75" ht="77.25" thickBot="1" x14ac:dyDescent="0.3">
      <c r="A384" s="624">
        <f t="shared" si="231"/>
        <v>366</v>
      </c>
      <c r="B384" s="625" t="s">
        <v>4</v>
      </c>
      <c r="C384" s="625" t="s">
        <v>93</v>
      </c>
      <c r="D384" s="626" t="s">
        <v>1215</v>
      </c>
      <c r="E384" s="625">
        <v>9459</v>
      </c>
      <c r="F384" s="625" t="s">
        <v>1176</v>
      </c>
      <c r="G384" s="625" t="s">
        <v>120</v>
      </c>
      <c r="H384" s="627">
        <v>231853.49</v>
      </c>
      <c r="I384" s="627">
        <v>559343.56000000006</v>
      </c>
      <c r="J384" s="627">
        <v>231853.49</v>
      </c>
      <c r="K384" s="627">
        <v>559343.56000000006</v>
      </c>
      <c r="L384" s="625" t="s">
        <v>93</v>
      </c>
      <c r="M384" s="625" t="s">
        <v>93</v>
      </c>
      <c r="N384" s="625" t="s">
        <v>1177</v>
      </c>
      <c r="O384" s="625" t="s">
        <v>1176</v>
      </c>
      <c r="P384" s="625" t="s">
        <v>93</v>
      </c>
      <c r="Q384" s="625" t="s">
        <v>93</v>
      </c>
      <c r="R384" s="625" t="s">
        <v>93</v>
      </c>
      <c r="S384" s="625" t="s">
        <v>93</v>
      </c>
      <c r="T384" s="625" t="s">
        <v>85</v>
      </c>
      <c r="U384" s="113" t="s">
        <v>1217</v>
      </c>
      <c r="V384" s="625" t="s">
        <v>119</v>
      </c>
      <c r="W384" s="625" t="s">
        <v>93</v>
      </c>
      <c r="X384" s="628">
        <v>43662</v>
      </c>
      <c r="Y384" s="629">
        <v>0.40416666666666662</v>
      </c>
      <c r="Z384" s="628">
        <v>43662</v>
      </c>
      <c r="AA384" s="629">
        <v>0.60416666666666663</v>
      </c>
      <c r="AB384" s="625" t="s">
        <v>120</v>
      </c>
      <c r="AC384" s="625" t="s">
        <v>88</v>
      </c>
      <c r="AD384" s="445" t="s">
        <v>93</v>
      </c>
      <c r="AE384" s="362">
        <v>43662</v>
      </c>
      <c r="AF384" s="84">
        <v>0.40416666666666662</v>
      </c>
      <c r="AG384" s="83">
        <v>43662</v>
      </c>
      <c r="AH384" s="463">
        <v>0.60416666666666663</v>
      </c>
      <c r="AI384" s="362">
        <v>43662</v>
      </c>
      <c r="AJ384" s="84">
        <v>0.4375</v>
      </c>
      <c r="AK384" s="83">
        <v>43662</v>
      </c>
      <c r="AL384" s="479">
        <v>0.42152777777777778</v>
      </c>
      <c r="AM384" s="494" t="s">
        <v>1216</v>
      </c>
      <c r="AN384" s="527" t="s">
        <v>84</v>
      </c>
      <c r="AO384" s="703"/>
      <c r="AP384" s="21"/>
      <c r="AQ384" s="426">
        <f t="shared" ref="AQ384" si="947">IF(B384="X",IF(AN384="","Afectat sau NU?",IF(AN384="DA",IF(((AK384+AL384)-(AE384+AF384))*24&lt;-720,"Neinformat",((AK384+AL384)-(AE384+AF384))*24),"Nu a fost afectat producator/consumator")),"")</f>
        <v>0.41666666662786156</v>
      </c>
      <c r="AR384" s="113">
        <f t="shared" ref="AR384" si="948">IF(B384="X",IF(AN384="DA",IF(AQ384&lt;6,LEN(TRIM(V384))-LEN(SUBSTITUTE(V384,CHAR(44),""))+1,0),"-"),"")</f>
        <v>1</v>
      </c>
      <c r="AS384" s="235">
        <f t="shared" ref="AS384" si="949">IF(B384="X",IF(AN384="DA",LEN(TRIM(V384))-LEN(SUBSTITUTE(V384,CHAR(44),""))+1,"-"),"")</f>
        <v>1</v>
      </c>
      <c r="AT384" s="426">
        <f t="shared" ref="AT384" si="950">IF(B384="X",IF(AN384="","Afectat sau NU?",IF(AN384="DA",IF(((AI384+AJ384)-(AE384+AF384))*24&lt;-720,"Neinformat",((AI384+AJ384)-(AE384+AF384))*24),"Nu a fost afectat producator/consumator")),"")</f>
        <v>0.79999999998835847</v>
      </c>
      <c r="AU384" s="113">
        <f t="shared" ref="AU384" si="951">IF(B384="X",IF(AN384="DA",IF(AT384&lt;6,LEN(TRIM(U384))-LEN(SUBSTITUTE(U384,CHAR(44),""))+1,0),"-"),"")</f>
        <v>20</v>
      </c>
      <c r="AV384" s="608">
        <f t="shared" ref="AV384" si="952">IF(B384="X",IF(AN384="DA",LEN(TRIM(U384))-LEN(SUBSTITUTE(U384,CHAR(44),""))+1,"-"),"")</f>
        <v>20</v>
      </c>
      <c r="AW384" s="579">
        <f t="shared" ref="AW384" si="953">IF(B384="X",IF(AN384="","Afectat sau NU?",IF(AN384="DA",((AG384+AH384)-(AE384+AF384))*24,"Nu a fost afectat producator/consumator")),"")</f>
        <v>4.7999999999301508</v>
      </c>
      <c r="AX384" s="113">
        <f t="shared" ref="AX384" si="954">IF(B384="X",IF(AN384="DA",IF(AW384&gt;24,IF(AZ384="NU",0,LEN(TRIM(V384))-LEN(SUBSTITUTE(V384,CHAR(44),""))+1),0),"-"),"")</f>
        <v>0</v>
      </c>
      <c r="AY384" s="608">
        <f t="shared" ref="AY384" si="955">IF(B384="X",IF(AN384="DA",IF(AW384&gt;24,LEN(TRIM(V384))-LEN(SUBSTITUTE(V384,CHAR(44),""))+1,0),"-"),"")</f>
        <v>0</v>
      </c>
      <c r="AZ384" s="8"/>
      <c r="BA384" s="57"/>
      <c r="BB384" s="57"/>
      <c r="BC384" s="57"/>
      <c r="BD384" s="57"/>
      <c r="BE384" s="426" t="str">
        <f t="shared" ref="BE384" si="956">IF(C384="X",IF(AN384="","Afectat sau NU?",IF(AN384="DA",IF(AK384="","Neinformat",NETWORKDAYS(AK384+AL384,AE384+AF384,$BR$2:$BR$14)-2),"Nu a fost afectat producator/consumator")),"")</f>
        <v/>
      </c>
      <c r="BF384" s="56" t="str">
        <f t="shared" ref="BF384" si="957">IF(C384="X",IF(AN384="DA",IF(AND(BE384&gt;=5,AK384&lt;&gt;""),LEN(TRIM(V384))-LEN(SUBSTITUTE(V384,CHAR(44),""))+1,0),"-"),"")</f>
        <v/>
      </c>
      <c r="BG384" s="573" t="str">
        <f t="shared" ref="BG384" si="958">IF(C384="X",IF(AN384="DA",LEN(TRIM(V384))-LEN(SUBSTITUTE(V384,CHAR(44),""))+1,"-"),"")</f>
        <v/>
      </c>
      <c r="BH384" s="426" t="str">
        <f t="shared" ref="BH384" si="959">IF(C384="X",IF(AN384="","Afectat sau NU?",IF(AN384="DA",IF(AI384="","Neinformat",NETWORKDAYS(AI384+AJ384,AE384+AF384,$BR$2:$BR$14)-2),"Nu a fost afectat producator/consumator")),"")</f>
        <v/>
      </c>
      <c r="BI384" s="56" t="str">
        <f t="shared" ref="BI384" si="960">IF(C384="X",IF(AN384="DA",IF(AND(BH384&gt;=5,AI384&lt;&gt;""),LEN(TRIM(U384))-LEN(SUBSTITUTE(U384,CHAR(44),""))+1,0),"-"),"")</f>
        <v/>
      </c>
      <c r="BJ384" s="319" t="str">
        <f t="shared" ref="BJ384" si="961">IF(C384="X",IF(AN384="DA",LEN(TRIM(U384))-LEN(SUBSTITUTE(U384,CHAR(44),""))+1,"-"),"")</f>
        <v/>
      </c>
      <c r="BK384" s="579" t="str">
        <f t="shared" ref="BK384" si="962">IF(C384="X",IF(AN384="","Afectat sau NU?",IF(AN384="DA",((AG384+AH384)-(Z384+AA384))*24,"Nu a fost afectat producator/consumator")),"")</f>
        <v/>
      </c>
      <c r="BL384" s="56" t="str">
        <f t="shared" ref="BL384" si="963">IF(C384="X",IF(AN384&lt;&gt;"DA","-",IF(AND(AN384="DA",BK384&lt;=0),LEN(TRIM(V384))-LEN(SUBSTITUTE(V384,CHAR(44),""))+1+LEN(TRIM(U384))-LEN(SUBSTITUTE(U384,CHAR(44),""))+1,0)),"")</f>
        <v/>
      </c>
      <c r="BM384" s="319" t="str">
        <f t="shared" ref="BM384" si="964">IF(C384="X",IF(AN384="DA",LEN(TRIM(V384))-LEN(SUBSTITUTE(V384,CHAR(44),""))+1+LEN(TRIM(U384))-LEN(SUBSTITUTE(U384,CHAR(44),""))+1,"-"),"")</f>
        <v/>
      </c>
      <c r="BN384" s="1"/>
      <c r="BO384" s="1"/>
      <c r="BW384" s="1" t="s">
        <v>1114</v>
      </c>
    </row>
    <row r="385" spans="1:75" ht="153.75" thickBot="1" x14ac:dyDescent="0.3">
      <c r="A385" s="624">
        <f t="shared" si="231"/>
        <v>367</v>
      </c>
      <c r="B385" s="625" t="s">
        <v>4</v>
      </c>
      <c r="C385" s="625" t="s">
        <v>93</v>
      </c>
      <c r="D385" s="626" t="s">
        <v>1225</v>
      </c>
      <c r="E385" s="625">
        <v>69900</v>
      </c>
      <c r="F385" s="625" t="s">
        <v>107</v>
      </c>
      <c r="G385" s="625" t="s">
        <v>328</v>
      </c>
      <c r="H385" s="627">
        <v>404628.76</v>
      </c>
      <c r="I385" s="627">
        <v>311354.02</v>
      </c>
      <c r="J385" s="627">
        <v>404628.76</v>
      </c>
      <c r="K385" s="627">
        <v>311354.02</v>
      </c>
      <c r="L385" s="625" t="s">
        <v>93</v>
      </c>
      <c r="M385" s="625" t="s">
        <v>93</v>
      </c>
      <c r="N385" s="625" t="s">
        <v>477</v>
      </c>
      <c r="O385" s="625" t="s">
        <v>478</v>
      </c>
      <c r="P385" s="625" t="s">
        <v>93</v>
      </c>
      <c r="Q385" s="625" t="s">
        <v>93</v>
      </c>
      <c r="R385" s="625" t="s">
        <v>93</v>
      </c>
      <c r="S385" s="625" t="s">
        <v>93</v>
      </c>
      <c r="T385" s="625" t="s">
        <v>85</v>
      </c>
      <c r="U385" s="625" t="s">
        <v>1205</v>
      </c>
      <c r="V385" s="625" t="s">
        <v>106</v>
      </c>
      <c r="W385" s="625" t="s">
        <v>93</v>
      </c>
      <c r="X385" s="628">
        <v>43677</v>
      </c>
      <c r="Y385" s="629">
        <v>0.33333333333333331</v>
      </c>
      <c r="Z385" s="628">
        <v>43677</v>
      </c>
      <c r="AA385" s="629">
        <v>0.83333333333333337</v>
      </c>
      <c r="AB385" s="625" t="s">
        <v>107</v>
      </c>
      <c r="AC385" s="625" t="s">
        <v>88</v>
      </c>
      <c r="AD385" s="445" t="s">
        <v>93</v>
      </c>
      <c r="AE385" s="362">
        <v>43677</v>
      </c>
      <c r="AF385" s="84">
        <v>0.33680555555555558</v>
      </c>
      <c r="AG385" s="83">
        <v>43677</v>
      </c>
      <c r="AH385" s="463">
        <v>0.82291666666666663</v>
      </c>
      <c r="AI385" s="362">
        <v>43677</v>
      </c>
      <c r="AJ385" s="84">
        <v>0.37847222222222227</v>
      </c>
      <c r="AK385" s="83">
        <v>43677</v>
      </c>
      <c r="AL385" s="479">
        <v>0.36041666666666666</v>
      </c>
      <c r="AM385" s="494" t="s">
        <v>1226</v>
      </c>
      <c r="AN385" s="527" t="s">
        <v>158</v>
      </c>
      <c r="AO385" s="703"/>
      <c r="AP385" s="21"/>
      <c r="AQ385" s="426" t="str">
        <f t="shared" ref="AQ385" si="965">IF(B385="X",IF(AN385="","Afectat sau NU?",IF(AN385="DA",IF(((AK385+AL385)-(AE385+AF385))*24&lt;-720,"Neinformat",((AK385+AL385)-(AE385+AF385))*24),"Nu a fost afectat producator/consumator")),"")</f>
        <v>Nu a fost afectat producator/consumator</v>
      </c>
      <c r="AR385" s="113" t="str">
        <f t="shared" ref="AR385" si="966">IF(B385="X",IF(AN385="DA",IF(AQ385&lt;6,LEN(TRIM(V385))-LEN(SUBSTITUTE(V385,CHAR(44),""))+1,0),"-"),"")</f>
        <v>-</v>
      </c>
      <c r="AS385" s="235" t="str">
        <f t="shared" ref="AS385" si="967">IF(B385="X",IF(AN385="DA",LEN(TRIM(V385))-LEN(SUBSTITUTE(V385,CHAR(44),""))+1,"-"),"")</f>
        <v>-</v>
      </c>
      <c r="AT385" s="426" t="str">
        <f t="shared" ref="AT385" si="968">IF(B385="X",IF(AN385="","Afectat sau NU?",IF(AN385="DA",IF(((AI385+AJ385)-(AE385+AF385))*24&lt;-720,"Neinformat",((AI385+AJ385)-(AE385+AF385))*24),"Nu a fost afectat producator/consumator")),"")</f>
        <v>Nu a fost afectat producator/consumator</v>
      </c>
      <c r="AU385" s="113" t="str">
        <f t="shared" ref="AU385" si="969">IF(B385="X",IF(AN385="DA",IF(AT385&lt;6,LEN(TRIM(U385))-LEN(SUBSTITUTE(U385,CHAR(44),""))+1,0),"-"),"")</f>
        <v>-</v>
      </c>
      <c r="AV385" s="608" t="str">
        <f t="shared" ref="AV385" si="970">IF(B385="X",IF(AN385="DA",LEN(TRIM(U385))-LEN(SUBSTITUTE(U385,CHAR(44),""))+1,"-"),"")</f>
        <v>-</v>
      </c>
      <c r="AW385" s="579" t="str">
        <f t="shared" ref="AW385" si="971">IF(B385="X",IF(AN385="","Afectat sau NU?",IF(AN385="DA",((AG385+AH385)-(AE385+AF385))*24,"Nu a fost afectat producator/consumator")),"")</f>
        <v>Nu a fost afectat producator/consumator</v>
      </c>
      <c r="AX385" s="113" t="str">
        <f t="shared" ref="AX385" si="972">IF(B385="X",IF(AN385="DA",IF(AW385&gt;24,IF(AZ385="NU",0,LEN(TRIM(V385))-LEN(SUBSTITUTE(V385,CHAR(44),""))+1),0),"-"),"")</f>
        <v>-</v>
      </c>
      <c r="AY385" s="608" t="str">
        <f t="shared" ref="AY385" si="973">IF(B385="X",IF(AN385="DA",IF(AW385&gt;24,LEN(TRIM(V385))-LEN(SUBSTITUTE(V385,CHAR(44),""))+1,0),"-"),"")</f>
        <v>-</v>
      </c>
      <c r="AZ385" s="8"/>
      <c r="BA385" s="57"/>
      <c r="BB385" s="57"/>
      <c r="BC385" s="57"/>
      <c r="BD385" s="57"/>
      <c r="BE385" s="426" t="str">
        <f t="shared" ref="BE385" si="974">IF(C385="X",IF(AN385="","Afectat sau NU?",IF(AN385="DA",IF(AK385="","Neinformat",NETWORKDAYS(AK385+AL385,AE385+AF385,$BR$2:$BR$14)-2),"Nu a fost afectat producator/consumator")),"")</f>
        <v/>
      </c>
      <c r="BF385" s="56" t="str">
        <f t="shared" ref="BF385" si="975">IF(C385="X",IF(AN385="DA",IF(AND(BE385&gt;=5,AK385&lt;&gt;""),LEN(TRIM(V385))-LEN(SUBSTITUTE(V385,CHAR(44),""))+1,0),"-"),"")</f>
        <v/>
      </c>
      <c r="BG385" s="573" t="str">
        <f t="shared" ref="BG385" si="976">IF(C385="X",IF(AN385="DA",LEN(TRIM(V385))-LEN(SUBSTITUTE(V385,CHAR(44),""))+1,"-"),"")</f>
        <v/>
      </c>
      <c r="BH385" s="426" t="str">
        <f t="shared" ref="BH385" si="977">IF(C385="X",IF(AN385="","Afectat sau NU?",IF(AN385="DA",IF(AI385="","Neinformat",NETWORKDAYS(AI385+AJ385,AE385+AF385,$BR$2:$BR$14)-2),"Nu a fost afectat producator/consumator")),"")</f>
        <v/>
      </c>
      <c r="BI385" s="56" t="str">
        <f t="shared" ref="BI385" si="978">IF(C385="X",IF(AN385="DA",IF(AND(BH385&gt;=5,AI385&lt;&gt;""),LEN(TRIM(U385))-LEN(SUBSTITUTE(U385,CHAR(44),""))+1,0),"-"),"")</f>
        <v/>
      </c>
      <c r="BJ385" s="319" t="str">
        <f t="shared" ref="BJ385" si="979">IF(C385="X",IF(AN385="DA",LEN(TRIM(U385))-LEN(SUBSTITUTE(U385,CHAR(44),""))+1,"-"),"")</f>
        <v/>
      </c>
      <c r="BK385" s="579" t="str">
        <f t="shared" ref="BK385" si="980">IF(C385="X",IF(AN385="","Afectat sau NU?",IF(AN385="DA",((AG385+AH385)-(Z385+AA385))*24,"Nu a fost afectat producator/consumator")),"")</f>
        <v/>
      </c>
      <c r="BL385" s="56" t="str">
        <f t="shared" ref="BL385" si="981">IF(C385="X",IF(AN385&lt;&gt;"DA","-",IF(AND(AN385="DA",BK385&lt;=0),LEN(TRIM(V385))-LEN(SUBSTITUTE(V385,CHAR(44),""))+1+LEN(TRIM(U385))-LEN(SUBSTITUTE(U385,CHAR(44),""))+1,0)),"")</f>
        <v/>
      </c>
      <c r="BM385" s="319" t="str">
        <f t="shared" ref="BM385" si="982">IF(C385="X",IF(AN385="DA",LEN(TRIM(V385))-LEN(SUBSTITUTE(V385,CHAR(44),""))+1+LEN(TRIM(U385))-LEN(SUBSTITUTE(U385,CHAR(44),""))+1,"-"),"")</f>
        <v/>
      </c>
      <c r="BN385" s="1"/>
      <c r="BO385" s="1"/>
      <c r="BW385" s="1" t="s">
        <v>1114</v>
      </c>
    </row>
    <row r="386" spans="1:75" ht="141" thickBot="1" x14ac:dyDescent="0.3">
      <c r="A386" s="624">
        <f t="shared" si="231"/>
        <v>368</v>
      </c>
      <c r="B386" s="625" t="s">
        <v>4</v>
      </c>
      <c r="C386" s="625" t="s">
        <v>93</v>
      </c>
      <c r="D386" s="626" t="s">
        <v>1230</v>
      </c>
      <c r="E386" s="625">
        <v>13935</v>
      </c>
      <c r="F386" s="625" t="s">
        <v>1229</v>
      </c>
      <c r="G386" s="625" t="s">
        <v>578</v>
      </c>
      <c r="H386" s="627">
        <v>488070.14</v>
      </c>
      <c r="I386" s="627">
        <v>363050.39</v>
      </c>
      <c r="J386" s="627">
        <v>488070.14</v>
      </c>
      <c r="K386" s="627">
        <v>363050.39</v>
      </c>
      <c r="L386" s="625" t="s">
        <v>93</v>
      </c>
      <c r="M386" s="625" t="s">
        <v>93</v>
      </c>
      <c r="N386" s="625" t="s">
        <v>1228</v>
      </c>
      <c r="O386" s="625" t="s">
        <v>1229</v>
      </c>
      <c r="P386" s="625" t="s">
        <v>93</v>
      </c>
      <c r="Q386" s="625" t="s">
        <v>93</v>
      </c>
      <c r="R386" s="625" t="s">
        <v>93</v>
      </c>
      <c r="S386" s="625" t="s">
        <v>93</v>
      </c>
      <c r="T386" s="625" t="s">
        <v>85</v>
      </c>
      <c r="U386" s="625" t="s">
        <v>1231</v>
      </c>
      <c r="V386" s="625" t="s">
        <v>106</v>
      </c>
      <c r="W386" s="625" t="s">
        <v>93</v>
      </c>
      <c r="X386" s="628">
        <v>43678</v>
      </c>
      <c r="Y386" s="629">
        <v>0.33333333333333331</v>
      </c>
      <c r="Z386" s="628">
        <v>43678</v>
      </c>
      <c r="AA386" s="629">
        <v>0.66666666666666663</v>
      </c>
      <c r="AB386" s="625" t="s">
        <v>107</v>
      </c>
      <c r="AC386" s="625" t="s">
        <v>88</v>
      </c>
      <c r="AD386" s="445" t="s">
        <v>93</v>
      </c>
      <c r="AE386" s="362">
        <v>43678</v>
      </c>
      <c r="AF386" s="84">
        <v>0.3576388888888889</v>
      </c>
      <c r="AG386" s="83">
        <v>43678</v>
      </c>
      <c r="AH386" s="463">
        <v>0.53472222222222221</v>
      </c>
      <c r="AI386" s="362">
        <v>43678</v>
      </c>
      <c r="AJ386" s="84">
        <v>0.41597222222222219</v>
      </c>
      <c r="AK386" s="83">
        <v>43678</v>
      </c>
      <c r="AL386" s="479">
        <v>0.38541666666666669</v>
      </c>
      <c r="AM386" s="494" t="s">
        <v>1227</v>
      </c>
      <c r="AN386" s="527" t="s">
        <v>84</v>
      </c>
      <c r="AO386" s="703"/>
      <c r="AP386" s="21"/>
      <c r="AQ386" s="426">
        <f t="shared" ref="AQ386" si="983">IF(B386="X",IF(AN386="","Afectat sau NU?",IF(AN386="DA",IF(((AK386+AL386)-(AE386+AF386))*24&lt;-720,"Neinformat",((AK386+AL386)-(AE386+AF386))*24),"Nu a fost afectat producator/consumator")),"")</f>
        <v>0.6666666665696539</v>
      </c>
      <c r="AR386" s="113">
        <f t="shared" ref="AR386" si="984">IF(B386="X",IF(AN386="DA",IF(AQ386&lt;6,LEN(TRIM(V386))-LEN(SUBSTITUTE(V386,CHAR(44),""))+1,0),"-"),"")</f>
        <v>1</v>
      </c>
      <c r="AS386" s="235">
        <f t="shared" ref="AS386" si="985">IF(B386="X",IF(AN386="DA",LEN(TRIM(V386))-LEN(SUBSTITUTE(V386,CHAR(44),""))+1,"-"),"")</f>
        <v>1</v>
      </c>
      <c r="AT386" s="426">
        <f t="shared" ref="AT386" si="986">IF(B386="X",IF(AN386="","Afectat sau NU?",IF(AN386="DA",IF(((AI386+AJ386)-(AE386+AF386))*24&lt;-720,"Neinformat",((AI386+AJ386)-(AE386+AF386))*24),"Nu a fost afectat producator/consumator")),"")</f>
        <v>1.4000000000232831</v>
      </c>
      <c r="AU386" s="113">
        <f t="shared" ref="AU386" si="987">IF(B386="X",IF(AN386="DA",IF(AT386&lt;6,LEN(TRIM(U386))-LEN(SUBSTITUTE(U386,CHAR(44),""))+1,0),"-"),"")</f>
        <v>42</v>
      </c>
      <c r="AV386" s="608">
        <f t="shared" ref="AV386" si="988">IF(B386="X",IF(AN386="DA",LEN(TRIM(U386))-LEN(SUBSTITUTE(U386,CHAR(44),""))+1,"-"),"")</f>
        <v>42</v>
      </c>
      <c r="AW386" s="579">
        <f t="shared" ref="AW386" si="989">IF(B386="X",IF(AN386="","Afectat sau NU?",IF(AN386="DA",((AG386+AH386)-(AE386+AF386))*24,"Nu a fost afectat producator/consumator")),"")</f>
        <v>4.2499999998835847</v>
      </c>
      <c r="AX386" s="113">
        <f t="shared" ref="AX386" si="990">IF(B386="X",IF(AN386="DA",IF(AW386&gt;24,IF(AZ386="NU",0,LEN(TRIM(V386))-LEN(SUBSTITUTE(V386,CHAR(44),""))+1),0),"-"),"")</f>
        <v>0</v>
      </c>
      <c r="AY386" s="608">
        <f t="shared" ref="AY386" si="991">IF(B386="X",IF(AN386="DA",IF(AW386&gt;24,LEN(TRIM(V386))-LEN(SUBSTITUTE(V386,CHAR(44),""))+1,0),"-"),"")</f>
        <v>0</v>
      </c>
      <c r="AZ386" s="8"/>
      <c r="BA386" s="57"/>
      <c r="BB386" s="57"/>
      <c r="BC386" s="57"/>
      <c r="BD386" s="57"/>
      <c r="BE386" s="426" t="str">
        <f t="shared" ref="BE386" si="992">IF(C386="X",IF(AN386="","Afectat sau NU?",IF(AN386="DA",IF(AK386="","Neinformat",NETWORKDAYS(AK386+AL386,AE386+AF386,$BR$2:$BR$14)-2),"Nu a fost afectat producator/consumator")),"")</f>
        <v/>
      </c>
      <c r="BF386" s="56" t="str">
        <f t="shared" ref="BF386" si="993">IF(C386="X",IF(AN386="DA",IF(AND(BE386&gt;=5,AK386&lt;&gt;""),LEN(TRIM(V386))-LEN(SUBSTITUTE(V386,CHAR(44),""))+1,0),"-"),"")</f>
        <v/>
      </c>
      <c r="BG386" s="573" t="str">
        <f t="shared" ref="BG386" si="994">IF(C386="X",IF(AN386="DA",LEN(TRIM(V386))-LEN(SUBSTITUTE(V386,CHAR(44),""))+1,"-"),"")</f>
        <v/>
      </c>
      <c r="BH386" s="426" t="str">
        <f t="shared" ref="BH386" si="995">IF(C386="X",IF(AN386="","Afectat sau NU?",IF(AN386="DA",IF(AI386="","Neinformat",NETWORKDAYS(AI386+AJ386,AE386+AF386,$BR$2:$BR$14)-2),"Nu a fost afectat producator/consumator")),"")</f>
        <v/>
      </c>
      <c r="BI386" s="56" t="str">
        <f t="shared" ref="BI386" si="996">IF(C386="X",IF(AN386="DA",IF(AND(BH386&gt;=5,AI386&lt;&gt;""),LEN(TRIM(U386))-LEN(SUBSTITUTE(U386,CHAR(44),""))+1,0),"-"),"")</f>
        <v/>
      </c>
      <c r="BJ386" s="319" t="str">
        <f t="shared" ref="BJ386" si="997">IF(C386="X",IF(AN386="DA",LEN(TRIM(U386))-LEN(SUBSTITUTE(U386,CHAR(44),""))+1,"-"),"")</f>
        <v/>
      </c>
      <c r="BK386" s="579" t="str">
        <f t="shared" ref="BK386" si="998">IF(C386="X",IF(AN386="","Afectat sau NU?",IF(AN386="DA",((AG386+AH386)-(Z386+AA386))*24,"Nu a fost afectat producator/consumator")),"")</f>
        <v/>
      </c>
      <c r="BL386" s="56" t="str">
        <f t="shared" ref="BL386" si="999">IF(C386="X",IF(AN386&lt;&gt;"DA","-",IF(AND(AN386="DA",BK386&lt;=0),LEN(TRIM(V386))-LEN(SUBSTITUTE(V386,CHAR(44),""))+1+LEN(TRIM(U386))-LEN(SUBSTITUTE(U386,CHAR(44),""))+1,0)),"")</f>
        <v/>
      </c>
      <c r="BM386" s="319" t="str">
        <f t="shared" ref="BM386" si="1000">IF(C386="X",IF(AN386="DA",LEN(TRIM(V386))-LEN(SUBSTITUTE(V386,CHAR(44),""))+1+LEN(TRIM(U386))-LEN(SUBSTITUTE(U386,CHAR(44),""))+1,"-"),"")</f>
        <v/>
      </c>
      <c r="BN386" s="1"/>
      <c r="BO386" s="1"/>
      <c r="BW386" s="1" t="s">
        <v>1114</v>
      </c>
    </row>
    <row r="387" spans="1:75" ht="141" thickBot="1" x14ac:dyDescent="0.3">
      <c r="A387" s="624">
        <f t="shared" si="231"/>
        <v>369</v>
      </c>
      <c r="B387" s="625" t="s">
        <v>4</v>
      </c>
      <c r="C387" s="625" t="s">
        <v>93</v>
      </c>
      <c r="D387" s="626" t="s">
        <v>1236</v>
      </c>
      <c r="E387" s="625">
        <v>155797</v>
      </c>
      <c r="F387" s="625" t="s">
        <v>1239</v>
      </c>
      <c r="G387" s="625" t="s">
        <v>121</v>
      </c>
      <c r="H387" s="627">
        <v>249523</v>
      </c>
      <c r="I387" s="627">
        <v>480442</v>
      </c>
      <c r="J387" s="627">
        <v>249523</v>
      </c>
      <c r="K387" s="627">
        <v>480442</v>
      </c>
      <c r="L387" s="625" t="s">
        <v>93</v>
      </c>
      <c r="M387" s="625" t="s">
        <v>93</v>
      </c>
      <c r="N387" s="625" t="s">
        <v>1240</v>
      </c>
      <c r="O387" s="625" t="s">
        <v>1239</v>
      </c>
      <c r="P387" s="625" t="s">
        <v>93</v>
      </c>
      <c r="Q387" s="625" t="s">
        <v>93</v>
      </c>
      <c r="R387" s="625" t="s">
        <v>93</v>
      </c>
      <c r="S387" s="625" t="s">
        <v>93</v>
      </c>
      <c r="T387" s="625" t="s">
        <v>85</v>
      </c>
      <c r="U387" s="625" t="s">
        <v>1238</v>
      </c>
      <c r="V387" s="625" t="s">
        <v>86</v>
      </c>
      <c r="W387" s="625" t="s">
        <v>93</v>
      </c>
      <c r="X387" s="628">
        <v>43683</v>
      </c>
      <c r="Y387" s="629">
        <v>0.4861111111111111</v>
      </c>
      <c r="Z387" s="628">
        <v>43683</v>
      </c>
      <c r="AA387" s="629">
        <v>0.875</v>
      </c>
      <c r="AB387" s="625" t="s">
        <v>120</v>
      </c>
      <c r="AC387" s="625" t="s">
        <v>88</v>
      </c>
      <c r="AD387" s="445" t="s">
        <v>93</v>
      </c>
      <c r="AE387" s="362">
        <v>43683</v>
      </c>
      <c r="AF387" s="84">
        <v>0.4861111111111111</v>
      </c>
      <c r="AG387" s="83">
        <v>43683</v>
      </c>
      <c r="AH387" s="463">
        <v>0.80208333333333337</v>
      </c>
      <c r="AI387" s="362">
        <v>43683</v>
      </c>
      <c r="AJ387" s="84">
        <v>0.52986111111111112</v>
      </c>
      <c r="AK387" s="83">
        <v>43683</v>
      </c>
      <c r="AL387" s="479">
        <v>0.52013888888888882</v>
      </c>
      <c r="AM387" s="494" t="s">
        <v>1237</v>
      </c>
      <c r="AN387" s="527" t="s">
        <v>84</v>
      </c>
      <c r="AO387" s="703"/>
      <c r="AP387" s="21"/>
      <c r="AQ387" s="426">
        <f t="shared" ref="AQ387" si="1001">IF(B387="X",IF(AN387="","Afectat sau NU?",IF(AN387="DA",IF(((AK387+AL387)-(AE387+AF387))*24&lt;-720,"Neinformat",((AK387+AL387)-(AE387+AF387))*24),"Nu a fost afectat producator/consumator")),"")</f>
        <v>0.81666666670935228</v>
      </c>
      <c r="AR387" s="113">
        <f t="shared" ref="AR387" si="1002">IF(B387="X",IF(AN387="DA",IF(AQ387&lt;6,LEN(TRIM(V387))-LEN(SUBSTITUTE(V387,CHAR(44),""))+1,0),"-"),"")</f>
        <v>1</v>
      </c>
      <c r="AS387" s="235">
        <f t="shared" ref="AS387" si="1003">IF(B387="X",IF(AN387="DA",LEN(TRIM(V387))-LEN(SUBSTITUTE(V387,CHAR(44),""))+1,"-"),"")</f>
        <v>1</v>
      </c>
      <c r="AT387" s="426">
        <f t="shared" ref="AT387" si="1004">IF(B387="X",IF(AN387="","Afectat sau NU?",IF(AN387="DA",IF(((AI387+AJ387)-(AE387+AF387))*24&lt;-720,"Neinformat",((AI387+AJ387)-(AE387+AF387))*24),"Nu a fost afectat producator/consumator")),"")</f>
        <v>1.0500000001047738</v>
      </c>
      <c r="AU387" s="113">
        <f t="shared" ref="AU387" si="1005">IF(B387="X",IF(AN387="DA",IF(AT387&lt;6,LEN(TRIM(U387))-LEN(SUBSTITUTE(U387,CHAR(44),""))+1,0),"-"),"")</f>
        <v>43</v>
      </c>
      <c r="AV387" s="608">
        <f t="shared" ref="AV387" si="1006">IF(B387="X",IF(AN387="DA",LEN(TRIM(U387))-LEN(SUBSTITUTE(U387,CHAR(44),""))+1,"-"),"")</f>
        <v>43</v>
      </c>
      <c r="AW387" s="579">
        <f t="shared" ref="AW387" si="1007">IF(B387="X",IF(AN387="","Afectat sau NU?",IF(AN387="DA",((AG387+AH387)-(AE387+AF387))*24,"Nu a fost afectat producator/consumator")),"")</f>
        <v>7.5833333334303461</v>
      </c>
      <c r="AX387" s="113">
        <f t="shared" ref="AX387" si="1008">IF(B387="X",IF(AN387="DA",IF(AW387&gt;24,IF(AZ387="NU",0,LEN(TRIM(V387))-LEN(SUBSTITUTE(V387,CHAR(44),""))+1),0),"-"),"")</f>
        <v>0</v>
      </c>
      <c r="AY387" s="608">
        <f t="shared" ref="AY387" si="1009">IF(B387="X",IF(AN387="DA",IF(AW387&gt;24,LEN(TRIM(V387))-LEN(SUBSTITUTE(V387,CHAR(44),""))+1,0),"-"),"")</f>
        <v>0</v>
      </c>
      <c r="AZ387" s="8"/>
      <c r="BA387" s="57"/>
      <c r="BB387" s="57"/>
      <c r="BC387" s="57"/>
      <c r="BD387" s="57"/>
      <c r="BE387" s="426" t="str">
        <f t="shared" ref="BE387" si="1010">IF(C387="X",IF(AN387="","Afectat sau NU?",IF(AN387="DA",IF(AK387="","Neinformat",NETWORKDAYS(AK387+AL387,AE387+AF387,$BR$2:$BR$14)-2),"Nu a fost afectat producator/consumator")),"")</f>
        <v/>
      </c>
      <c r="BF387" s="56" t="str">
        <f t="shared" ref="BF387" si="1011">IF(C387="X",IF(AN387="DA",IF(AND(BE387&gt;=5,AK387&lt;&gt;""),LEN(TRIM(V387))-LEN(SUBSTITUTE(V387,CHAR(44),""))+1,0),"-"),"")</f>
        <v/>
      </c>
      <c r="BG387" s="573" t="str">
        <f t="shared" ref="BG387" si="1012">IF(C387="X",IF(AN387="DA",LEN(TRIM(V387))-LEN(SUBSTITUTE(V387,CHAR(44),""))+1,"-"),"")</f>
        <v/>
      </c>
      <c r="BH387" s="426" t="str">
        <f t="shared" ref="BH387" si="1013">IF(C387="X",IF(AN387="","Afectat sau NU?",IF(AN387="DA",IF(AI387="","Neinformat",NETWORKDAYS(AI387+AJ387,AE387+AF387,$BR$2:$BR$14)-2),"Nu a fost afectat producator/consumator")),"")</f>
        <v/>
      </c>
      <c r="BI387" s="56" t="str">
        <f t="shared" ref="BI387" si="1014">IF(C387="X",IF(AN387="DA",IF(AND(BH387&gt;=5,AI387&lt;&gt;""),LEN(TRIM(U387))-LEN(SUBSTITUTE(U387,CHAR(44),""))+1,0),"-"),"")</f>
        <v/>
      </c>
      <c r="BJ387" s="319" t="str">
        <f t="shared" ref="BJ387" si="1015">IF(C387="X",IF(AN387="DA",LEN(TRIM(U387))-LEN(SUBSTITUTE(U387,CHAR(44),""))+1,"-"),"")</f>
        <v/>
      </c>
      <c r="BK387" s="579" t="str">
        <f t="shared" ref="BK387" si="1016">IF(C387="X",IF(AN387="","Afectat sau NU?",IF(AN387="DA",((AG387+AH387)-(Z387+AA387))*24,"Nu a fost afectat producator/consumator")),"")</f>
        <v/>
      </c>
      <c r="BL387" s="56" t="str">
        <f t="shared" ref="BL387" si="1017">IF(C387="X",IF(AN387&lt;&gt;"DA","-",IF(AND(AN387="DA",BK387&lt;=0),LEN(TRIM(V387))-LEN(SUBSTITUTE(V387,CHAR(44),""))+1+LEN(TRIM(U387))-LEN(SUBSTITUTE(U387,CHAR(44),""))+1,0)),"")</f>
        <v/>
      </c>
      <c r="BM387" s="319" t="str">
        <f t="shared" ref="BM387" si="1018">IF(C387="X",IF(AN387="DA",LEN(TRIM(V387))-LEN(SUBSTITUTE(V387,CHAR(44),""))+1+LEN(TRIM(U387))-LEN(SUBSTITUTE(U387,CHAR(44),""))+1,"-"),"")</f>
        <v/>
      </c>
      <c r="BN387" s="1"/>
      <c r="BO387" s="1"/>
      <c r="BW387" s="1" t="s">
        <v>1114</v>
      </c>
    </row>
    <row r="388" spans="1:75" ht="153.75" thickBot="1" x14ac:dyDescent="0.3">
      <c r="A388" s="624">
        <f t="shared" si="231"/>
        <v>370</v>
      </c>
      <c r="B388" s="625" t="s">
        <v>4</v>
      </c>
      <c r="C388" s="625" t="s">
        <v>93</v>
      </c>
      <c r="D388" s="626" t="s">
        <v>1241</v>
      </c>
      <c r="E388" s="625">
        <v>133349</v>
      </c>
      <c r="F388" s="625" t="s">
        <v>1242</v>
      </c>
      <c r="G388" s="625" t="s">
        <v>151</v>
      </c>
      <c r="H388" s="627">
        <v>562952</v>
      </c>
      <c r="I388" s="627">
        <v>391675</v>
      </c>
      <c r="J388" s="627">
        <v>562952</v>
      </c>
      <c r="K388" s="627">
        <v>391675</v>
      </c>
      <c r="L388" s="625" t="s">
        <v>93</v>
      </c>
      <c r="M388" s="625" t="s">
        <v>93</v>
      </c>
      <c r="N388" s="625" t="s">
        <v>1243</v>
      </c>
      <c r="O388" s="625" t="s">
        <v>1244</v>
      </c>
      <c r="P388" s="625" t="s">
        <v>93</v>
      </c>
      <c r="Q388" s="625" t="s">
        <v>93</v>
      </c>
      <c r="R388" s="625" t="s">
        <v>93</v>
      </c>
      <c r="S388" s="625" t="s">
        <v>93</v>
      </c>
      <c r="T388" s="625" t="s">
        <v>85</v>
      </c>
      <c r="U388" s="625" t="s">
        <v>1205</v>
      </c>
      <c r="V388" s="625" t="s">
        <v>106</v>
      </c>
      <c r="W388" s="625" t="s">
        <v>93</v>
      </c>
      <c r="X388" s="628">
        <v>43684</v>
      </c>
      <c r="Y388" s="629">
        <v>0.35416666666666669</v>
      </c>
      <c r="Z388" s="628">
        <v>43684</v>
      </c>
      <c r="AA388" s="629">
        <v>0.52083333333333337</v>
      </c>
      <c r="AB388" s="625" t="s">
        <v>153</v>
      </c>
      <c r="AC388" s="625" t="s">
        <v>88</v>
      </c>
      <c r="AD388" s="445" t="s">
        <v>93</v>
      </c>
      <c r="AE388" s="362">
        <v>43684</v>
      </c>
      <c r="AF388" s="84">
        <v>0.36458333333333331</v>
      </c>
      <c r="AG388" s="83">
        <v>43684</v>
      </c>
      <c r="AH388" s="463">
        <v>0.49652777777777773</v>
      </c>
      <c r="AI388" s="362">
        <v>43684</v>
      </c>
      <c r="AJ388" s="84">
        <v>0.39374999999999999</v>
      </c>
      <c r="AK388" s="83">
        <v>43684</v>
      </c>
      <c r="AL388" s="479">
        <v>0.37847222222222227</v>
      </c>
      <c r="AM388" s="494" t="s">
        <v>1245</v>
      </c>
      <c r="AN388" s="527" t="s">
        <v>84</v>
      </c>
      <c r="AO388" s="703"/>
      <c r="AP388" s="21"/>
      <c r="AQ388" s="426">
        <f t="shared" ref="AQ388" si="1019">IF(B388="X",IF(AN388="","Afectat sau NU?",IF(AN388="DA",IF(((AK388+AL388)-(AE388+AF388))*24&lt;-720,"Neinformat",((AK388+AL388)-(AE388+AF388))*24),"Nu a fost afectat producator/consumator")),"")</f>
        <v>0.33333333319751546</v>
      </c>
      <c r="AR388" s="113">
        <f t="shared" ref="AR388" si="1020">IF(B388="X",IF(AN388="DA",IF(AQ388&lt;6,LEN(TRIM(V388))-LEN(SUBSTITUTE(V388,CHAR(44),""))+1,0),"-"),"")</f>
        <v>1</v>
      </c>
      <c r="AS388" s="235">
        <f t="shared" ref="AS388" si="1021">IF(B388="X",IF(AN388="DA",LEN(TRIM(V388))-LEN(SUBSTITUTE(V388,CHAR(44),""))+1,"-"),"")</f>
        <v>1</v>
      </c>
      <c r="AT388" s="426">
        <f t="shared" ref="AT388" si="1022">IF(B388="X",IF(AN388="","Afectat sau NU?",IF(AN388="DA",IF(((AI388+AJ388)-(AE388+AF388))*24&lt;-720,"Neinformat",((AI388+AJ388)-(AE388+AF388))*24),"Nu a fost afectat producator/consumator")),"")</f>
        <v>0.70000000001164153</v>
      </c>
      <c r="AU388" s="113">
        <f t="shared" ref="AU388" si="1023">IF(B388="X",IF(AN388="DA",IF(AT388&lt;6,LEN(TRIM(U388))-LEN(SUBSTITUTE(U388,CHAR(44),""))+1,0),"-"),"")</f>
        <v>42</v>
      </c>
      <c r="AV388" s="608">
        <f t="shared" ref="AV388" si="1024">IF(B388="X",IF(AN388="DA",LEN(TRIM(U388))-LEN(SUBSTITUTE(U388,CHAR(44),""))+1,"-"),"")</f>
        <v>42</v>
      </c>
      <c r="AW388" s="579">
        <f t="shared" ref="AW388" si="1025">IF(B388="X",IF(AN388="","Afectat sau NU?",IF(AN388="DA",((AG388+AH388)-(AE388+AF388))*24,"Nu a fost afectat producator/consumator")),"")</f>
        <v>3.1666666666860692</v>
      </c>
      <c r="AX388" s="113">
        <f t="shared" ref="AX388" si="1026">IF(B388="X",IF(AN388="DA",IF(AW388&gt;24,IF(AZ388="NU",0,LEN(TRIM(V388))-LEN(SUBSTITUTE(V388,CHAR(44),""))+1),0),"-"),"")</f>
        <v>0</v>
      </c>
      <c r="AY388" s="608">
        <f t="shared" ref="AY388" si="1027">IF(B388="X",IF(AN388="DA",IF(AW388&gt;24,LEN(TRIM(V388))-LEN(SUBSTITUTE(V388,CHAR(44),""))+1,0),"-"),"")</f>
        <v>0</v>
      </c>
      <c r="AZ388" s="8"/>
      <c r="BA388" s="57"/>
      <c r="BB388" s="57"/>
      <c r="BC388" s="57"/>
      <c r="BD388" s="57"/>
      <c r="BE388" s="426" t="str">
        <f t="shared" ref="BE388" si="1028">IF(C388="X",IF(AN388="","Afectat sau NU?",IF(AN388="DA",IF(AK388="","Neinformat",NETWORKDAYS(AK388+AL388,AE388+AF388,$BR$2:$BR$14)-2),"Nu a fost afectat producator/consumator")),"")</f>
        <v/>
      </c>
      <c r="BF388" s="56" t="str">
        <f t="shared" ref="BF388" si="1029">IF(C388="X",IF(AN388="DA",IF(AND(BE388&gt;=5,AK388&lt;&gt;""),LEN(TRIM(V388))-LEN(SUBSTITUTE(V388,CHAR(44),""))+1,0),"-"),"")</f>
        <v/>
      </c>
      <c r="BG388" s="573" t="str">
        <f t="shared" ref="BG388" si="1030">IF(C388="X",IF(AN388="DA",LEN(TRIM(V388))-LEN(SUBSTITUTE(V388,CHAR(44),""))+1,"-"),"")</f>
        <v/>
      </c>
      <c r="BH388" s="426" t="str">
        <f t="shared" ref="BH388" si="1031">IF(C388="X",IF(AN388="","Afectat sau NU?",IF(AN388="DA",IF(AI388="","Neinformat",NETWORKDAYS(AI388+AJ388,AE388+AF388,$BR$2:$BR$14)-2),"Nu a fost afectat producator/consumator")),"")</f>
        <v/>
      </c>
      <c r="BI388" s="56" t="str">
        <f t="shared" ref="BI388" si="1032">IF(C388="X",IF(AN388="DA",IF(AND(BH388&gt;=5,AI388&lt;&gt;""),LEN(TRIM(U388))-LEN(SUBSTITUTE(U388,CHAR(44),""))+1,0),"-"),"")</f>
        <v/>
      </c>
      <c r="BJ388" s="319" t="str">
        <f t="shared" ref="BJ388" si="1033">IF(C388="X",IF(AN388="DA",LEN(TRIM(U388))-LEN(SUBSTITUTE(U388,CHAR(44),""))+1,"-"),"")</f>
        <v/>
      </c>
      <c r="BK388" s="579" t="str">
        <f t="shared" ref="BK388" si="1034">IF(C388="X",IF(AN388="","Afectat sau NU?",IF(AN388="DA",((AG388+AH388)-(Z388+AA388))*24,"Nu a fost afectat producator/consumator")),"")</f>
        <v/>
      </c>
      <c r="BL388" s="56" t="str">
        <f t="shared" ref="BL388" si="1035">IF(C388="X",IF(AN388&lt;&gt;"DA","-",IF(AND(AN388="DA",BK388&lt;=0),LEN(TRIM(V388))-LEN(SUBSTITUTE(V388,CHAR(44),""))+1+LEN(TRIM(U388))-LEN(SUBSTITUTE(U388,CHAR(44),""))+1,0)),"")</f>
        <v/>
      </c>
      <c r="BM388" s="319" t="str">
        <f t="shared" ref="BM388" si="1036">IF(C388="X",IF(AN388="DA",LEN(TRIM(V388))-LEN(SUBSTITUTE(V388,CHAR(44),""))+1+LEN(TRIM(U388))-LEN(SUBSTITUTE(U388,CHAR(44),""))+1,"-"),"")</f>
        <v/>
      </c>
      <c r="BN388" s="1"/>
      <c r="BO388" s="1"/>
      <c r="BW388" s="1" t="s">
        <v>1114</v>
      </c>
    </row>
    <row r="389" spans="1:75" ht="141" thickBot="1" x14ac:dyDescent="0.3">
      <c r="A389" s="624">
        <f t="shared" si="231"/>
        <v>371</v>
      </c>
      <c r="B389" s="625" t="s">
        <v>4</v>
      </c>
      <c r="C389" s="625" t="s">
        <v>93</v>
      </c>
      <c r="D389" s="626" t="s">
        <v>1249</v>
      </c>
      <c r="E389" s="625">
        <v>8826</v>
      </c>
      <c r="F389" s="625" t="s">
        <v>1250</v>
      </c>
      <c r="G389" s="625" t="s">
        <v>384</v>
      </c>
      <c r="H389" s="627">
        <v>280155</v>
      </c>
      <c r="I389" s="627">
        <v>497867</v>
      </c>
      <c r="J389" s="627">
        <v>280155</v>
      </c>
      <c r="K389" s="627">
        <v>497867</v>
      </c>
      <c r="L389" s="625" t="s">
        <v>93</v>
      </c>
      <c r="M389" s="625" t="s">
        <v>93</v>
      </c>
      <c r="N389" s="625" t="s">
        <v>1251</v>
      </c>
      <c r="O389" s="625" t="s">
        <v>1252</v>
      </c>
      <c r="P389" s="625" t="s">
        <v>93</v>
      </c>
      <c r="Q389" s="625" t="s">
        <v>93</v>
      </c>
      <c r="R389" s="625" t="s">
        <v>93</v>
      </c>
      <c r="S389" s="625" t="s">
        <v>93</v>
      </c>
      <c r="T389" s="625" t="s">
        <v>85</v>
      </c>
      <c r="U389" s="625" t="s">
        <v>1238</v>
      </c>
      <c r="V389" s="625" t="s">
        <v>86</v>
      </c>
      <c r="W389" s="625" t="s">
        <v>93</v>
      </c>
      <c r="X389" s="628">
        <v>43686</v>
      </c>
      <c r="Y389" s="629">
        <v>0.4375</v>
      </c>
      <c r="Z389" s="628">
        <v>43686</v>
      </c>
      <c r="AA389" s="629">
        <v>0.5</v>
      </c>
      <c r="AB389" s="625" t="s">
        <v>120</v>
      </c>
      <c r="AC389" s="625" t="s">
        <v>88</v>
      </c>
      <c r="AD389" s="445" t="s">
        <v>93</v>
      </c>
      <c r="AE389" s="362">
        <v>43686</v>
      </c>
      <c r="AF389" s="84">
        <v>0.4375</v>
      </c>
      <c r="AG389" s="83">
        <v>43686</v>
      </c>
      <c r="AH389" s="463">
        <v>0.46875</v>
      </c>
      <c r="AI389" s="362">
        <v>43686</v>
      </c>
      <c r="AJ389" s="84">
        <v>0.49236111111111108</v>
      </c>
      <c r="AK389" s="83">
        <v>43686</v>
      </c>
      <c r="AL389" s="479">
        <v>0.47847222222222219</v>
      </c>
      <c r="AM389" s="494" t="s">
        <v>1253</v>
      </c>
      <c r="AN389" s="527" t="s">
        <v>84</v>
      </c>
      <c r="AO389" s="703"/>
      <c r="AP389" s="21"/>
      <c r="AQ389" s="426">
        <f t="shared" ref="AQ389" si="1037">IF(B389="X",IF(AN389="","Afectat sau NU?",IF(AN389="DA",IF(((AK389+AL389)-(AE389+AF389))*24&lt;-720,"Neinformat",((AK389+AL389)-(AE389+AF389))*24),"Nu a fost afectat producator/consumator")),"")</f>
        <v>0.9833333333954215</v>
      </c>
      <c r="AR389" s="113">
        <f t="shared" ref="AR389" si="1038">IF(B389="X",IF(AN389="DA",IF(AQ389&lt;6,LEN(TRIM(V389))-LEN(SUBSTITUTE(V389,CHAR(44),""))+1,0),"-"),"")</f>
        <v>1</v>
      </c>
      <c r="AS389" s="235">
        <f t="shared" ref="AS389" si="1039">IF(B389="X",IF(AN389="DA",LEN(TRIM(V389))-LEN(SUBSTITUTE(V389,CHAR(44),""))+1,"-"),"")</f>
        <v>1</v>
      </c>
      <c r="AT389" s="426">
        <f t="shared" ref="AT389" si="1040">IF(B389="X",IF(AN389="","Afectat sau NU?",IF(AN389="DA",IF(((AI389+AJ389)-(AE389+AF389))*24&lt;-720,"Neinformat",((AI389+AJ389)-(AE389+AF389))*24),"Nu a fost afectat producator/consumator")),"")</f>
        <v>1.316666666592937</v>
      </c>
      <c r="AU389" s="113">
        <f t="shared" ref="AU389" si="1041">IF(B389="X",IF(AN389="DA",IF(AT389&lt;6,LEN(TRIM(U389))-LEN(SUBSTITUTE(U389,CHAR(44),""))+1,0),"-"),"")</f>
        <v>43</v>
      </c>
      <c r="AV389" s="608">
        <f t="shared" ref="AV389" si="1042">IF(B389="X",IF(AN389="DA",LEN(TRIM(U389))-LEN(SUBSTITUTE(U389,CHAR(44),""))+1,"-"),"")</f>
        <v>43</v>
      </c>
      <c r="AW389" s="579">
        <f t="shared" ref="AW389" si="1043">IF(B389="X",IF(AN389="","Afectat sau NU?",IF(AN389="DA",((AG389+AH389)-(AE389+AF389))*24,"Nu a fost afectat producator/consumator")),"")</f>
        <v>0.75</v>
      </c>
      <c r="AX389" s="113">
        <f t="shared" ref="AX389" si="1044">IF(B389="X",IF(AN389="DA",IF(AW389&gt;24,IF(AZ389="NU",0,LEN(TRIM(V389))-LEN(SUBSTITUTE(V389,CHAR(44),""))+1),0),"-"),"")</f>
        <v>0</v>
      </c>
      <c r="AY389" s="608">
        <f t="shared" ref="AY389" si="1045">IF(B389="X",IF(AN389="DA",IF(AW389&gt;24,LEN(TRIM(V389))-LEN(SUBSTITUTE(V389,CHAR(44),""))+1,0),"-"),"")</f>
        <v>0</v>
      </c>
      <c r="AZ389" s="8"/>
      <c r="BA389" s="57"/>
      <c r="BB389" s="57"/>
      <c r="BC389" s="57"/>
      <c r="BD389" s="57"/>
      <c r="BE389" s="426" t="str">
        <f t="shared" ref="BE389" si="1046">IF(C389="X",IF(AN389="","Afectat sau NU?",IF(AN389="DA",IF(AK389="","Neinformat",NETWORKDAYS(AK389+AL389,AE389+AF389,$BR$2:$BR$14)-2),"Nu a fost afectat producator/consumator")),"")</f>
        <v/>
      </c>
      <c r="BF389" s="56" t="str">
        <f t="shared" ref="BF389" si="1047">IF(C389="X",IF(AN389="DA",IF(AND(BE389&gt;=5,AK389&lt;&gt;""),LEN(TRIM(V389))-LEN(SUBSTITUTE(V389,CHAR(44),""))+1,0),"-"),"")</f>
        <v/>
      </c>
      <c r="BG389" s="573" t="str">
        <f t="shared" ref="BG389" si="1048">IF(C389="X",IF(AN389="DA",LEN(TRIM(V389))-LEN(SUBSTITUTE(V389,CHAR(44),""))+1,"-"),"")</f>
        <v/>
      </c>
      <c r="BH389" s="426" t="str">
        <f t="shared" ref="BH389" si="1049">IF(C389="X",IF(AN389="","Afectat sau NU?",IF(AN389="DA",IF(AI389="","Neinformat",NETWORKDAYS(AI389+AJ389,AE389+AF389,$BR$2:$BR$14)-2),"Nu a fost afectat producator/consumator")),"")</f>
        <v/>
      </c>
      <c r="BI389" s="56" t="str">
        <f t="shared" ref="BI389" si="1050">IF(C389="X",IF(AN389="DA",IF(AND(BH389&gt;=5,AI389&lt;&gt;""),LEN(TRIM(U389))-LEN(SUBSTITUTE(U389,CHAR(44),""))+1,0),"-"),"")</f>
        <v/>
      </c>
      <c r="BJ389" s="319" t="str">
        <f t="shared" ref="BJ389" si="1051">IF(C389="X",IF(AN389="DA",LEN(TRIM(U389))-LEN(SUBSTITUTE(U389,CHAR(44),""))+1,"-"),"")</f>
        <v/>
      </c>
      <c r="BK389" s="579" t="str">
        <f t="shared" ref="BK389" si="1052">IF(C389="X",IF(AN389="","Afectat sau NU?",IF(AN389="DA",((AG389+AH389)-(Z389+AA389))*24,"Nu a fost afectat producator/consumator")),"")</f>
        <v/>
      </c>
      <c r="BL389" s="56" t="str">
        <f t="shared" ref="BL389" si="1053">IF(C389="X",IF(AN389&lt;&gt;"DA","-",IF(AND(AN389="DA",BK389&lt;=0),LEN(TRIM(V389))-LEN(SUBSTITUTE(V389,CHAR(44),""))+1+LEN(TRIM(U389))-LEN(SUBSTITUTE(U389,CHAR(44),""))+1,0)),"")</f>
        <v/>
      </c>
      <c r="BM389" s="319" t="str">
        <f t="shared" ref="BM389" si="1054">IF(C389="X",IF(AN389="DA",LEN(TRIM(V389))-LEN(SUBSTITUTE(V389,CHAR(44),""))+1+LEN(TRIM(U389))-LEN(SUBSTITUTE(U389,CHAR(44),""))+1,"-"),"")</f>
        <v/>
      </c>
      <c r="BN389" s="1"/>
      <c r="BO389" s="1"/>
      <c r="BW389" s="1" t="s">
        <v>1114</v>
      </c>
    </row>
    <row r="390" spans="1:75" ht="26.25" thickBot="1" x14ac:dyDescent="0.3">
      <c r="A390" s="624">
        <f t="shared" si="231"/>
        <v>372</v>
      </c>
      <c r="B390" s="625" t="s">
        <v>4</v>
      </c>
      <c r="C390" s="625" t="s">
        <v>93</v>
      </c>
      <c r="D390" s="626" t="s">
        <v>1256</v>
      </c>
      <c r="E390" s="625">
        <v>161794</v>
      </c>
      <c r="F390" s="625" t="s">
        <v>1257</v>
      </c>
      <c r="G390" s="625" t="s">
        <v>1018</v>
      </c>
      <c r="H390" s="627">
        <v>706749.85</v>
      </c>
      <c r="I390" s="627">
        <v>532319.88</v>
      </c>
      <c r="J390" s="627">
        <v>706749.85</v>
      </c>
      <c r="K390" s="627">
        <v>532319.88</v>
      </c>
      <c r="L390" s="625" t="s">
        <v>93</v>
      </c>
      <c r="M390" s="625" t="s">
        <v>93</v>
      </c>
      <c r="N390" s="625" t="s">
        <v>1258</v>
      </c>
      <c r="O390" s="625" t="s">
        <v>1259</v>
      </c>
      <c r="P390" s="625" t="s">
        <v>93</v>
      </c>
      <c r="Q390" s="625" t="s">
        <v>93</v>
      </c>
      <c r="R390" s="625" t="s">
        <v>93</v>
      </c>
      <c r="S390" s="625" t="s">
        <v>93</v>
      </c>
      <c r="T390" s="625" t="s">
        <v>174</v>
      </c>
      <c r="U390" s="625" t="s">
        <v>360</v>
      </c>
      <c r="V390" s="625" t="s">
        <v>1260</v>
      </c>
      <c r="W390" s="625" t="s">
        <v>93</v>
      </c>
      <c r="X390" s="628">
        <v>43690</v>
      </c>
      <c r="Y390" s="629">
        <v>0.20833333333333334</v>
      </c>
      <c r="Z390" s="628">
        <v>43690</v>
      </c>
      <c r="AA390" s="629">
        <v>0.29166666666666669</v>
      </c>
      <c r="AB390" s="625" t="s">
        <v>183</v>
      </c>
      <c r="AC390" s="625" t="s">
        <v>88</v>
      </c>
      <c r="AD390" s="445" t="s">
        <v>93</v>
      </c>
      <c r="AE390" s="362">
        <v>43690</v>
      </c>
      <c r="AF390" s="84">
        <v>0.21180555555555555</v>
      </c>
      <c r="AG390" s="83">
        <v>43690</v>
      </c>
      <c r="AH390" s="463">
        <v>0.2638888888888889</v>
      </c>
      <c r="AI390" s="362">
        <v>43690</v>
      </c>
      <c r="AJ390" s="84">
        <v>0.23402777777777781</v>
      </c>
      <c r="AK390" s="83">
        <v>43690</v>
      </c>
      <c r="AL390" s="479">
        <v>0.21805555555555556</v>
      </c>
      <c r="AM390" s="494" t="s">
        <v>1261</v>
      </c>
      <c r="AN390" s="527" t="s">
        <v>84</v>
      </c>
      <c r="AO390" s="703"/>
      <c r="AP390" s="21"/>
      <c r="AQ390" s="426">
        <f t="shared" ref="AQ390" si="1055">IF(B390="X",IF(AN390="","Afectat sau NU?",IF(AN390="DA",IF(((AK390+AL390)-(AE390+AF390))*24&lt;-720,"Neinformat",((AK390+AL390)-(AE390+AF390))*24),"Nu a fost afectat producator/consumator")),"")</f>
        <v>0.1499999999650754</v>
      </c>
      <c r="AR390" s="113">
        <f t="shared" ref="AR390" si="1056">IF(B390="X",IF(AN390="DA",IF(AQ390&lt;6,LEN(TRIM(V390))-LEN(SUBSTITUTE(V390,CHAR(44),""))+1,0),"-"),"")</f>
        <v>1</v>
      </c>
      <c r="AS390" s="235">
        <f t="shared" ref="AS390" si="1057">IF(B390="X",IF(AN390="DA",LEN(TRIM(V390))-LEN(SUBSTITUTE(V390,CHAR(44),""))+1,"-"),"")</f>
        <v>1</v>
      </c>
      <c r="AT390" s="426">
        <f t="shared" ref="AT390" si="1058">IF(B390="X",IF(AN390="","Afectat sau NU?",IF(AN390="DA",IF(((AI390+AJ390)-(AE390+AF390))*24&lt;-720,"Neinformat",((AI390+AJ390)-(AE390+AF390))*24),"Nu a fost afectat producator/consumator")),"")</f>
        <v>0.53333333332557231</v>
      </c>
      <c r="AU390" s="113">
        <f t="shared" ref="AU390" si="1059">IF(B390="X",IF(AN390="DA",IF(AT390&lt;6,LEN(TRIM(U390))-LEN(SUBSTITUTE(U390,CHAR(44),""))+1,0),"-"),"")</f>
        <v>1</v>
      </c>
      <c r="AV390" s="608">
        <f t="shared" ref="AV390" si="1060">IF(B390="X",IF(AN390="DA",LEN(TRIM(U390))-LEN(SUBSTITUTE(U390,CHAR(44),""))+1,"-"),"")</f>
        <v>1</v>
      </c>
      <c r="AW390" s="579">
        <f t="shared" ref="AW390" si="1061">IF(B390="X",IF(AN390="","Afectat sau NU?",IF(AN390="DA",((AG390+AH390)-(AE390+AF390))*24,"Nu a fost afectat producator/consumator")),"")</f>
        <v>1.2500000000582077</v>
      </c>
      <c r="AX390" s="113">
        <f t="shared" ref="AX390" si="1062">IF(B390="X",IF(AN390="DA",IF(AW390&gt;24,IF(AZ390="NU",0,LEN(TRIM(V390))-LEN(SUBSTITUTE(V390,CHAR(44),""))+1),0),"-"),"")</f>
        <v>0</v>
      </c>
      <c r="AY390" s="608">
        <f t="shared" ref="AY390" si="1063">IF(B390="X",IF(AN390="DA",IF(AW390&gt;24,LEN(TRIM(V390))-LEN(SUBSTITUTE(V390,CHAR(44),""))+1,0),"-"),"")</f>
        <v>0</v>
      </c>
      <c r="AZ390" s="8"/>
      <c r="BA390" s="57"/>
      <c r="BB390" s="57"/>
      <c r="BC390" s="57"/>
      <c r="BD390" s="57"/>
      <c r="BE390" s="426" t="str">
        <f t="shared" ref="BE390" si="1064">IF(C390="X",IF(AN390="","Afectat sau NU?",IF(AN390="DA",IF(AK390="","Neinformat",NETWORKDAYS(AK390+AL390,AE390+AF390,$BR$2:$BR$14)-2),"Nu a fost afectat producator/consumator")),"")</f>
        <v/>
      </c>
      <c r="BF390" s="56" t="str">
        <f t="shared" ref="BF390" si="1065">IF(C390="X",IF(AN390="DA",IF(AND(BE390&gt;=5,AK390&lt;&gt;""),LEN(TRIM(V390))-LEN(SUBSTITUTE(V390,CHAR(44),""))+1,0),"-"),"")</f>
        <v/>
      </c>
      <c r="BG390" s="573" t="str">
        <f t="shared" ref="BG390" si="1066">IF(C390="X",IF(AN390="DA",LEN(TRIM(V390))-LEN(SUBSTITUTE(V390,CHAR(44),""))+1,"-"),"")</f>
        <v/>
      </c>
      <c r="BH390" s="426" t="str">
        <f t="shared" ref="BH390" si="1067">IF(C390="X",IF(AN390="","Afectat sau NU?",IF(AN390="DA",IF(AI390="","Neinformat",NETWORKDAYS(AI390+AJ390,AE390+AF390,$BR$2:$BR$14)-2),"Nu a fost afectat producator/consumator")),"")</f>
        <v/>
      </c>
      <c r="BI390" s="56" t="str">
        <f t="shared" ref="BI390" si="1068">IF(C390="X",IF(AN390="DA",IF(AND(BH390&gt;=5,AI390&lt;&gt;""),LEN(TRIM(U390))-LEN(SUBSTITUTE(U390,CHAR(44),""))+1,0),"-"),"")</f>
        <v/>
      </c>
      <c r="BJ390" s="319" t="str">
        <f t="shared" ref="BJ390" si="1069">IF(C390="X",IF(AN390="DA",LEN(TRIM(U390))-LEN(SUBSTITUTE(U390,CHAR(44),""))+1,"-"),"")</f>
        <v/>
      </c>
      <c r="BK390" s="579" t="str">
        <f t="shared" ref="BK390" si="1070">IF(C390="X",IF(AN390="","Afectat sau NU?",IF(AN390="DA",((AG390+AH390)-(Z390+AA390))*24,"Nu a fost afectat producator/consumator")),"")</f>
        <v/>
      </c>
      <c r="BL390" s="56" t="str">
        <f t="shared" ref="BL390" si="1071">IF(C390="X",IF(AN390&lt;&gt;"DA","-",IF(AND(AN390="DA",BK390&lt;=0),LEN(TRIM(V390))-LEN(SUBSTITUTE(V390,CHAR(44),""))+1+LEN(TRIM(U390))-LEN(SUBSTITUTE(U390,CHAR(44),""))+1,0)),"")</f>
        <v/>
      </c>
      <c r="BM390" s="319" t="str">
        <f t="shared" ref="BM390" si="1072">IF(C390="X",IF(AN390="DA",LEN(TRIM(V390))-LEN(SUBSTITUTE(V390,CHAR(44),""))+1+LEN(TRIM(U390))-LEN(SUBSTITUTE(U390,CHAR(44),""))+1,"-"),"")</f>
        <v/>
      </c>
      <c r="BN390" s="1"/>
      <c r="BO390" s="1"/>
      <c r="BW390" s="1" t="s">
        <v>1114</v>
      </c>
    </row>
    <row r="391" spans="1:75" ht="77.25" thickBot="1" x14ac:dyDescent="0.3">
      <c r="A391" s="624">
        <f t="shared" si="231"/>
        <v>373</v>
      </c>
      <c r="B391" s="625" t="s">
        <v>4</v>
      </c>
      <c r="C391" s="625" t="s">
        <v>93</v>
      </c>
      <c r="D391" s="626" t="s">
        <v>1264</v>
      </c>
      <c r="E391" s="625">
        <v>158653</v>
      </c>
      <c r="F391" s="625" t="s">
        <v>122</v>
      </c>
      <c r="G391" s="625" t="s">
        <v>121</v>
      </c>
      <c r="H391" s="627">
        <v>202734</v>
      </c>
      <c r="I391" s="627">
        <v>491689</v>
      </c>
      <c r="J391" s="627">
        <v>202734</v>
      </c>
      <c r="K391" s="627">
        <v>491689</v>
      </c>
      <c r="L391" s="625" t="s">
        <v>93</v>
      </c>
      <c r="M391" s="625" t="s">
        <v>93</v>
      </c>
      <c r="N391" s="625" t="s">
        <v>218</v>
      </c>
      <c r="O391" s="625" t="s">
        <v>1263</v>
      </c>
      <c r="P391" s="625" t="s">
        <v>93</v>
      </c>
      <c r="Q391" s="625" t="s">
        <v>93</v>
      </c>
      <c r="R391" s="625" t="s">
        <v>93</v>
      </c>
      <c r="S391" s="625" t="s">
        <v>93</v>
      </c>
      <c r="T391" s="625" t="s">
        <v>85</v>
      </c>
      <c r="U391" s="625" t="s">
        <v>1266</v>
      </c>
      <c r="V391" s="625" t="s">
        <v>119</v>
      </c>
      <c r="W391" s="625" t="s">
        <v>93</v>
      </c>
      <c r="X391" s="628">
        <v>43691</v>
      </c>
      <c r="Y391" s="629">
        <v>0.40416666666666662</v>
      </c>
      <c r="Z391" s="628">
        <v>43691</v>
      </c>
      <c r="AA391" s="629">
        <v>0.58333333333333337</v>
      </c>
      <c r="AB391" s="625" t="s">
        <v>120</v>
      </c>
      <c r="AC391" s="625" t="s">
        <v>88</v>
      </c>
      <c r="AD391" s="445" t="s">
        <v>93</v>
      </c>
      <c r="AE391" s="362">
        <v>43691</v>
      </c>
      <c r="AF391" s="84">
        <v>0.40416666666666662</v>
      </c>
      <c r="AG391" s="83">
        <v>43691</v>
      </c>
      <c r="AH391" s="463">
        <v>0.58333333333333337</v>
      </c>
      <c r="AI391" s="362">
        <v>43691</v>
      </c>
      <c r="AJ391" s="84">
        <v>0.45555555555555555</v>
      </c>
      <c r="AK391" s="83">
        <v>43691</v>
      </c>
      <c r="AL391" s="479">
        <v>0.4284722222222222</v>
      </c>
      <c r="AM391" s="494" t="s">
        <v>1265</v>
      </c>
      <c r="AN391" s="527" t="s">
        <v>84</v>
      </c>
      <c r="AO391" s="703"/>
      <c r="AP391" s="21"/>
      <c r="AQ391" s="426">
        <f t="shared" ref="AQ391" si="1073">IF(B391="X",IF(AN391="","Afectat sau NU?",IF(AN391="DA",IF(((AK391+AL391)-(AE391+AF391))*24&lt;-720,"Neinformat",((AK391+AL391)-(AE391+AF391))*24),"Nu a fost afectat producator/consumator")),"")</f>
        <v>0.58333333331393078</v>
      </c>
      <c r="AR391" s="113">
        <f t="shared" ref="AR391" si="1074">IF(B391="X",IF(AN391="DA",IF(AQ391&lt;6,LEN(TRIM(V391))-LEN(SUBSTITUTE(V391,CHAR(44),""))+1,0),"-"),"")</f>
        <v>1</v>
      </c>
      <c r="AS391" s="235">
        <f t="shared" ref="AS391" si="1075">IF(B391="X",IF(AN391="DA",LEN(TRIM(V391))-LEN(SUBSTITUTE(V391,CHAR(44),""))+1,"-"),"")</f>
        <v>1</v>
      </c>
      <c r="AT391" s="426">
        <f t="shared" ref="AT391" si="1076">IF(B391="X",IF(AN391="","Afectat sau NU?",IF(AN391="DA",IF(((AI391+AJ391)-(AE391+AF391))*24&lt;-720,"Neinformat",((AI391+AJ391)-(AE391+AF391))*24),"Nu a fost afectat producator/consumator")),"")</f>
        <v>1.2333333333372138</v>
      </c>
      <c r="AU391" s="113">
        <f t="shared" ref="AU391" si="1077">IF(B391="X",IF(AN391="DA",IF(AT391&lt;6,LEN(TRIM(U391))-LEN(SUBSTITUTE(U391,CHAR(44),""))+1,0),"-"),"")</f>
        <v>21</v>
      </c>
      <c r="AV391" s="608">
        <f t="shared" ref="AV391" si="1078">IF(B391="X",IF(AN391="DA",LEN(TRIM(U391))-LEN(SUBSTITUTE(U391,CHAR(44),""))+1,"-"),"")</f>
        <v>21</v>
      </c>
      <c r="AW391" s="579">
        <f t="shared" ref="AW391" si="1079">IF(B391="X",IF(AN391="","Afectat sau NU?",IF(AN391="DA",((AG391+AH391)-(AE391+AF391))*24,"Nu a fost afectat producator/consumator")),"")</f>
        <v>4.3000000000465661</v>
      </c>
      <c r="AX391" s="113">
        <f t="shared" ref="AX391" si="1080">IF(B391="X",IF(AN391="DA",IF(AW391&gt;24,IF(AZ391="NU",0,LEN(TRIM(V391))-LEN(SUBSTITUTE(V391,CHAR(44),""))+1),0),"-"),"")</f>
        <v>0</v>
      </c>
      <c r="AY391" s="608">
        <f t="shared" ref="AY391" si="1081">IF(B391="X",IF(AN391="DA",IF(AW391&gt;24,LEN(TRIM(V391))-LEN(SUBSTITUTE(V391,CHAR(44),""))+1,0),"-"),"")</f>
        <v>0</v>
      </c>
      <c r="AZ391" s="8"/>
      <c r="BA391" s="57"/>
      <c r="BB391" s="57"/>
      <c r="BC391" s="57"/>
      <c r="BD391" s="57"/>
      <c r="BE391" s="426" t="str">
        <f t="shared" ref="BE391" si="1082">IF(C391="X",IF(AN391="","Afectat sau NU?",IF(AN391="DA",IF(AK391="","Neinformat",NETWORKDAYS(AK391+AL391,AE391+AF391,$BR$2:$BR$14)-2),"Nu a fost afectat producator/consumator")),"")</f>
        <v/>
      </c>
      <c r="BF391" s="56" t="str">
        <f t="shared" ref="BF391" si="1083">IF(C391="X",IF(AN391="DA",IF(AND(BE391&gt;=5,AK391&lt;&gt;""),LEN(TRIM(V391))-LEN(SUBSTITUTE(V391,CHAR(44),""))+1,0),"-"),"")</f>
        <v/>
      </c>
      <c r="BG391" s="573" t="str">
        <f t="shared" ref="BG391" si="1084">IF(C391="X",IF(AN391="DA",LEN(TRIM(V391))-LEN(SUBSTITUTE(V391,CHAR(44),""))+1,"-"),"")</f>
        <v/>
      </c>
      <c r="BH391" s="426" t="str">
        <f t="shared" ref="BH391" si="1085">IF(C391="X",IF(AN391="","Afectat sau NU?",IF(AN391="DA",IF(AI391="","Neinformat",NETWORKDAYS(AI391+AJ391,AE391+AF391,$BR$2:$BR$14)-2),"Nu a fost afectat producator/consumator")),"")</f>
        <v/>
      </c>
      <c r="BI391" s="56" t="str">
        <f t="shared" ref="BI391" si="1086">IF(C391="X",IF(AN391="DA",IF(AND(BH391&gt;=5,AI391&lt;&gt;""),LEN(TRIM(U391))-LEN(SUBSTITUTE(U391,CHAR(44),""))+1,0),"-"),"")</f>
        <v/>
      </c>
      <c r="BJ391" s="319" t="str">
        <f t="shared" ref="BJ391" si="1087">IF(C391="X",IF(AN391="DA",LEN(TRIM(U391))-LEN(SUBSTITUTE(U391,CHAR(44),""))+1,"-"),"")</f>
        <v/>
      </c>
      <c r="BK391" s="579" t="str">
        <f t="shared" ref="BK391" si="1088">IF(C391="X",IF(AN391="","Afectat sau NU?",IF(AN391="DA",((AG391+AH391)-(Z391+AA391))*24,"Nu a fost afectat producator/consumator")),"")</f>
        <v/>
      </c>
      <c r="BL391" s="56" t="str">
        <f t="shared" ref="BL391" si="1089">IF(C391="X",IF(AN391&lt;&gt;"DA","-",IF(AND(AN391="DA",BK391&lt;=0),LEN(TRIM(V391))-LEN(SUBSTITUTE(V391,CHAR(44),""))+1+LEN(TRIM(U391))-LEN(SUBSTITUTE(U391,CHAR(44),""))+1,0)),"")</f>
        <v/>
      </c>
      <c r="BM391" s="319" t="str">
        <f t="shared" ref="BM391" si="1090">IF(C391="X",IF(AN391="DA",LEN(TRIM(V391))-LEN(SUBSTITUTE(V391,CHAR(44),""))+1+LEN(TRIM(U391))-LEN(SUBSTITUTE(U391,CHAR(44),""))+1,"-"),"")</f>
        <v/>
      </c>
      <c r="BN391" s="1"/>
      <c r="BO391" s="1"/>
      <c r="BW391" s="1" t="s">
        <v>1114</v>
      </c>
    </row>
    <row r="392" spans="1:75" ht="26.25" thickBot="1" x14ac:dyDescent="0.3">
      <c r="A392" s="624">
        <f t="shared" si="231"/>
        <v>374</v>
      </c>
      <c r="B392" s="625" t="s">
        <v>4</v>
      </c>
      <c r="C392" s="625" t="s">
        <v>93</v>
      </c>
      <c r="D392" s="626" t="s">
        <v>1267</v>
      </c>
      <c r="E392" s="625">
        <v>158671</v>
      </c>
      <c r="F392" s="625" t="s">
        <v>176</v>
      </c>
      <c r="G392" s="625" t="s">
        <v>121</v>
      </c>
      <c r="H392" s="627">
        <v>196499.87</v>
      </c>
      <c r="I392" s="627">
        <v>499887.93</v>
      </c>
      <c r="J392" s="627">
        <v>196499.87</v>
      </c>
      <c r="K392" s="627">
        <v>499887.93</v>
      </c>
      <c r="L392" s="625" t="s">
        <v>93</v>
      </c>
      <c r="M392" s="625" t="s">
        <v>93</v>
      </c>
      <c r="N392" s="625" t="s">
        <v>93</v>
      </c>
      <c r="O392" s="625" t="s">
        <v>93</v>
      </c>
      <c r="P392" s="625" t="s">
        <v>177</v>
      </c>
      <c r="Q392" s="625" t="s">
        <v>176</v>
      </c>
      <c r="R392" s="625" t="s">
        <v>93</v>
      </c>
      <c r="S392" s="625" t="s">
        <v>93</v>
      </c>
      <c r="T392" s="625" t="s">
        <v>124</v>
      </c>
      <c r="U392" s="625" t="s">
        <v>1190</v>
      </c>
      <c r="V392" s="625" t="s">
        <v>240</v>
      </c>
      <c r="W392" s="625" t="s">
        <v>93</v>
      </c>
      <c r="X392" s="628">
        <v>43696</v>
      </c>
      <c r="Y392" s="629">
        <v>0.4375</v>
      </c>
      <c r="Z392" s="628">
        <v>43709</v>
      </c>
      <c r="AA392" s="629">
        <v>0.41666666666666669</v>
      </c>
      <c r="AB392" s="625" t="s">
        <v>120</v>
      </c>
      <c r="AC392" s="625" t="s">
        <v>88</v>
      </c>
      <c r="AD392" s="445" t="s">
        <v>93</v>
      </c>
      <c r="AE392" s="362">
        <v>43696</v>
      </c>
      <c r="AF392" s="84">
        <v>0.4375</v>
      </c>
      <c r="AG392" s="83"/>
      <c r="AH392" s="463"/>
      <c r="AI392" s="362">
        <v>43696</v>
      </c>
      <c r="AJ392" s="84">
        <v>0.47638888888888892</v>
      </c>
      <c r="AK392" s="83">
        <v>43696</v>
      </c>
      <c r="AL392" s="479">
        <v>0.45763888888888887</v>
      </c>
      <c r="AM392" s="494" t="s">
        <v>1268</v>
      </c>
      <c r="AN392" s="527" t="s">
        <v>84</v>
      </c>
      <c r="AO392" s="703"/>
      <c r="AP392" s="21"/>
      <c r="AQ392" s="426">
        <f t="shared" ref="AQ392" si="1091">IF(B392="X",IF(AN392="","Afectat sau NU?",IF(AN392="DA",IF(((AK392+AL392)-(AE392+AF392))*24&lt;-720,"Neinformat",((AK392+AL392)-(AE392+AF392))*24),"Nu a fost afectat producator/consumator")),"")</f>
        <v>0.48333333333721384</v>
      </c>
      <c r="AR392" s="113">
        <f t="shared" ref="AR392" si="1092">IF(B392="X",IF(AN392="DA",IF(AQ392&lt;6,LEN(TRIM(V392))-LEN(SUBSTITUTE(V392,CHAR(44),""))+1,0),"-"),"")</f>
        <v>1</v>
      </c>
      <c r="AS392" s="235">
        <f t="shared" ref="AS392" si="1093">IF(B392="X",IF(AN392="DA",LEN(TRIM(V392))-LEN(SUBSTITUTE(V392,CHAR(44),""))+1,"-"),"")</f>
        <v>1</v>
      </c>
      <c r="AT392" s="426">
        <f t="shared" ref="AT392" si="1094">IF(B392="X",IF(AN392="","Afectat sau NU?",IF(AN392="DA",IF(((AI392+AJ392)-(AE392+AF392))*24&lt;-720,"Neinformat",((AI392+AJ392)-(AE392+AF392))*24),"Nu a fost afectat producator/consumator")),"")</f>
        <v>0.93333333340706304</v>
      </c>
      <c r="AU392" s="113">
        <f t="shared" ref="AU392" si="1095">IF(B392="X",IF(AN392="DA",IF(AT392&lt;6,LEN(TRIM(U392))-LEN(SUBSTITUTE(U392,CHAR(44),""))+1,0),"-"),"")</f>
        <v>2</v>
      </c>
      <c r="AV392" s="608">
        <f t="shared" ref="AV392" si="1096">IF(B392="X",IF(AN392="DA",LEN(TRIM(U392))-LEN(SUBSTITUTE(U392,CHAR(44),""))+1,"-"),"")</f>
        <v>2</v>
      </c>
      <c r="AW392" s="579">
        <f t="shared" ref="AW392" si="1097">IF(B392="X",IF(AN392="","Afectat sau NU?",IF(AN392="DA",((AG392+AH392)-(AE392+AF392))*24,"Nu a fost afectat producator/consumator")),"")</f>
        <v>-1048714.5</v>
      </c>
      <c r="AX392" s="113">
        <f t="shared" ref="AX392" si="1098">IF(B392="X",IF(AN392="DA",IF(AW392&gt;24,IF(AZ392="NU",0,LEN(TRIM(V392))-LEN(SUBSTITUTE(V392,CHAR(44),""))+1),0),"-"),"")</f>
        <v>0</v>
      </c>
      <c r="AY392" s="608">
        <f t="shared" ref="AY392" si="1099">IF(B392="X",IF(AN392="DA",IF(AW392&gt;24,LEN(TRIM(V392))-LEN(SUBSTITUTE(V392,CHAR(44),""))+1,0),"-"),"")</f>
        <v>0</v>
      </c>
      <c r="AZ392" s="8"/>
      <c r="BA392" s="57"/>
      <c r="BB392" s="57"/>
      <c r="BC392" s="57"/>
      <c r="BD392" s="57"/>
      <c r="BE392" s="426" t="str">
        <f t="shared" ref="BE392" si="1100">IF(C392="X",IF(AN392="","Afectat sau NU?",IF(AN392="DA",IF(AK392="","Neinformat",NETWORKDAYS(AK392+AL392,AE392+AF392,$BR$2:$BR$14)-2),"Nu a fost afectat producator/consumator")),"")</f>
        <v/>
      </c>
      <c r="BF392" s="56" t="str">
        <f t="shared" ref="BF392" si="1101">IF(C392="X",IF(AN392="DA",IF(AND(BE392&gt;=5,AK392&lt;&gt;""),LEN(TRIM(V392))-LEN(SUBSTITUTE(V392,CHAR(44),""))+1,0),"-"),"")</f>
        <v/>
      </c>
      <c r="BG392" s="573" t="str">
        <f t="shared" ref="BG392" si="1102">IF(C392="X",IF(AN392="DA",LEN(TRIM(V392))-LEN(SUBSTITUTE(V392,CHAR(44),""))+1,"-"),"")</f>
        <v/>
      </c>
      <c r="BH392" s="426" t="str">
        <f t="shared" ref="BH392" si="1103">IF(C392="X",IF(AN392="","Afectat sau NU?",IF(AN392="DA",IF(AI392="","Neinformat",NETWORKDAYS(AI392+AJ392,AE392+AF392,$BR$2:$BR$14)-2),"Nu a fost afectat producator/consumator")),"")</f>
        <v/>
      </c>
      <c r="BI392" s="56" t="str">
        <f t="shared" ref="BI392" si="1104">IF(C392="X",IF(AN392="DA",IF(AND(BH392&gt;=5,AI392&lt;&gt;""),LEN(TRIM(U392))-LEN(SUBSTITUTE(U392,CHAR(44),""))+1,0),"-"),"")</f>
        <v/>
      </c>
      <c r="BJ392" s="319" t="str">
        <f t="shared" ref="BJ392" si="1105">IF(C392="X",IF(AN392="DA",LEN(TRIM(U392))-LEN(SUBSTITUTE(U392,CHAR(44),""))+1,"-"),"")</f>
        <v/>
      </c>
      <c r="BK392" s="579" t="str">
        <f t="shared" ref="BK392" si="1106">IF(C392="X",IF(AN392="","Afectat sau NU?",IF(AN392="DA",((AG392+AH392)-(Z392+AA392))*24,"Nu a fost afectat producator/consumator")),"")</f>
        <v/>
      </c>
      <c r="BL392" s="56" t="str">
        <f t="shared" ref="BL392" si="1107">IF(C392="X",IF(AN392&lt;&gt;"DA","-",IF(AND(AN392="DA",BK392&lt;=0),LEN(TRIM(V392))-LEN(SUBSTITUTE(V392,CHAR(44),""))+1+LEN(TRIM(U392))-LEN(SUBSTITUTE(U392,CHAR(44),""))+1,0)),"")</f>
        <v/>
      </c>
      <c r="BM392" s="319" t="str">
        <f t="shared" ref="BM392" si="1108">IF(C392="X",IF(AN392="DA",LEN(TRIM(V392))-LEN(SUBSTITUTE(V392,CHAR(44),""))+1+LEN(TRIM(U392))-LEN(SUBSTITUTE(U392,CHAR(44),""))+1,"-"),"")</f>
        <v/>
      </c>
      <c r="BN392" s="1"/>
      <c r="BO392" s="1"/>
      <c r="BW392" s="1" t="s">
        <v>1114</v>
      </c>
    </row>
    <row r="397" spans="1:75" ht="15" x14ac:dyDescent="0.25">
      <c r="C397" s="657"/>
      <c r="D397" s="657"/>
    </row>
    <row r="398" spans="1:75" ht="15" x14ac:dyDescent="0.25">
      <c r="C398" s="657"/>
      <c r="D398" s="657"/>
    </row>
  </sheetData>
  <sheetProtection algorithmName="SHA-512" hashValue="JIYGwAwkgdvKBb7G3PMPNJYyTwhdigBz9hDDzq48L8NrzxwLuo4S6kdwK3BofOg23tuszFGY+I/SV5oAQ716Aw==" saltValue="Nyftywack/4kJY+FjeaVaA==" spinCount="100000" sheet="1" objects="1" scenarios="1" selectLockedCells="1" autoFilter="0" selectUnlockedCells="1"/>
  <autoFilter ref="A14:BU387"/>
  <sortState ref="I326:J349">
    <sortCondition ref="I326"/>
  </sortState>
  <mergeCells count="124">
    <mergeCell ref="V55:V56"/>
    <mergeCell ref="W55:W56"/>
    <mergeCell ref="AB55:AB56"/>
    <mergeCell ref="AD55:AD56"/>
    <mergeCell ref="T53:T54"/>
    <mergeCell ref="G55:G56"/>
    <mergeCell ref="U55:U56"/>
    <mergeCell ref="H55:H56"/>
    <mergeCell ref="I55:I56"/>
    <mergeCell ref="J55:J56"/>
    <mergeCell ref="K55:K56"/>
    <mergeCell ref="L55:L56"/>
    <mergeCell ref="M55:M56"/>
    <mergeCell ref="N55:N56"/>
    <mergeCell ref="O55:O56"/>
    <mergeCell ref="P55:P56"/>
    <mergeCell ref="Q55:Q56"/>
    <mergeCell ref="R55:R56"/>
    <mergeCell ref="S55:S56"/>
    <mergeCell ref="T55:T56"/>
    <mergeCell ref="V53:V54"/>
    <mergeCell ref="W53:W54"/>
    <mergeCell ref="AB53:AB54"/>
    <mergeCell ref="AD53:AD54"/>
    <mergeCell ref="F55:F56"/>
    <mergeCell ref="E53:E54"/>
    <mergeCell ref="F53:F54"/>
    <mergeCell ref="G53:G54"/>
    <mergeCell ref="H53:H54"/>
    <mergeCell ref="A55:A56"/>
    <mergeCell ref="B55:B56"/>
    <mergeCell ref="C55:C56"/>
    <mergeCell ref="D55:D56"/>
    <mergeCell ref="E55:E56"/>
    <mergeCell ref="A53:A54"/>
    <mergeCell ref="B53:B54"/>
    <mergeCell ref="C53:C54"/>
    <mergeCell ref="D53:D54"/>
    <mergeCell ref="U53:U54"/>
    <mergeCell ref="I53:I54"/>
    <mergeCell ref="J53:J54"/>
    <mergeCell ref="K53:K54"/>
    <mergeCell ref="L53:L54"/>
    <mergeCell ref="M53:M54"/>
    <mergeCell ref="N53:N54"/>
    <mergeCell ref="O53:O54"/>
    <mergeCell ref="P53:P54"/>
    <mergeCell ref="Q53:Q54"/>
    <mergeCell ref="R53:R54"/>
    <mergeCell ref="S53:S54"/>
    <mergeCell ref="AQ9:AZ9"/>
    <mergeCell ref="BE9:BM9"/>
    <mergeCell ref="BK11:BK14"/>
    <mergeCell ref="BL11:BL14"/>
    <mergeCell ref="BM11:BM14"/>
    <mergeCell ref="AY11:AY14"/>
    <mergeCell ref="AQ10:AS10"/>
    <mergeCell ref="AT10:AV10"/>
    <mergeCell ref="AU11:AU14"/>
    <mergeCell ref="AV11:AV14"/>
    <mergeCell ref="BK10:BM10"/>
    <mergeCell ref="AO11:AO14"/>
    <mergeCell ref="BE10:BG10"/>
    <mergeCell ref="BH10:BJ10"/>
    <mergeCell ref="BE11:BE14"/>
    <mergeCell ref="BF11:BF14"/>
    <mergeCell ref="BG11:BG14"/>
    <mergeCell ref="BH11:BH14"/>
    <mergeCell ref="BI11:BI14"/>
    <mergeCell ref="BJ11:BJ14"/>
    <mergeCell ref="AZ11:AZ14"/>
    <mergeCell ref="AQ11:AQ14"/>
    <mergeCell ref="AR11:AR14"/>
    <mergeCell ref="AS11:AS14"/>
    <mergeCell ref="AT11:AT14"/>
    <mergeCell ref="AW11:AW14"/>
    <mergeCell ref="AX11:AX14"/>
    <mergeCell ref="AW10:AZ10"/>
    <mergeCell ref="E11:K11"/>
    <mergeCell ref="AE11:AF12"/>
    <mergeCell ref="AG11:AH12"/>
    <mergeCell ref="AE13:AE14"/>
    <mergeCell ref="AF13:AF14"/>
    <mergeCell ref="AG13:AG14"/>
    <mergeCell ref="AH13:AH14"/>
    <mergeCell ref="G12:G14"/>
    <mergeCell ref="F12:F14"/>
    <mergeCell ref="E12:E14"/>
    <mergeCell ref="J12:K13"/>
    <mergeCell ref="L12:O12"/>
    <mergeCell ref="AN11:AN14"/>
    <mergeCell ref="L11:S11"/>
    <mergeCell ref="P13:Q13"/>
    <mergeCell ref="T11:T14"/>
    <mergeCell ref="U11:V13"/>
    <mergeCell ref="AM11:AM14"/>
    <mergeCell ref="N13:O13"/>
    <mergeCell ref="L13:M13"/>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U15:V15"/>
    <mergeCell ref="AL13:AL14"/>
    <mergeCell ref="AI11:AJ12"/>
    <mergeCell ref="AK11:AL12"/>
    <mergeCell ref="AI13:AI14"/>
    <mergeCell ref="AJ13:AJ14"/>
    <mergeCell ref="AK13:AK14"/>
    <mergeCell ref="AD11:AD14"/>
    <mergeCell ref="AB11:AB14"/>
    <mergeCell ref="X13:X14"/>
  </mergeCells>
  <conditionalFormatting sqref="AQ8:AY8 BE8:BM8 BE9 BE11:BM14 BE15:BO15 AQ11:AY16 AQ22:AY22 AQ34:AY37 AQ18:AY20 AQ41:AY44 BN41:BO44 BF329:BG332 BF334:BG336 BF276:BG295 BF18:BG222 BF298:BG300 BI298:BO300 BI53:BO222 BI276:BO295 BI334:BO336 BI329:BM332 BI18:BM52 AQ10:AW10 BE10:BK10 BI303:BO318 BF303:BG318 BI261:BO274 BF261:BG274 BF321:BG326 BI321:BO326 BI225:BO257 BF225:BG257 AQ393:AY1048576 BE393:BO1048576">
    <cfRule type="expression" dxfId="1421" priority="2156">
      <formula>_xlfn.ISFORMULA(AQ8)</formula>
    </cfRule>
  </conditionalFormatting>
  <conditionalFormatting sqref="AQ9 AZ8 AZ34:AZ35 AZ48 AZ23:AZ24 AZ11:AZ16 AZ41:AZ44 AZ53:AZ222 AZ334:AZ336 AZ276:AZ295 AZ298:AZ300 AZ303:AZ318 AZ261:AZ274 AZ321:AZ326 AZ225:AZ257 AZ393:AZ1048576">
    <cfRule type="expression" dxfId="1420" priority="2155">
      <formula>IF(AND(ISNUMBER($AW8),$AW8&gt;24),1,0)</formula>
    </cfRule>
  </conditionalFormatting>
  <conditionalFormatting sqref="AT8 AW8 AQ8 AQ10:AQ16 AW10:AW16 AT10:AT16 BE8:BE16 BH8:BH16 BK8:BK16 AT22 AW22 AQ22 AQ34:AQ37 AW34:AW37 AT34:AT37 AQ18:AQ20 AW18:AW20 AT18:AT20 AQ41:AQ44 AW41:AW44 AT41:AT44 BK334:BK336 BK276:BK295 BK18:BK222 BK298:BK300 BK329:BK332 BK303:BK318 BK261:BK274 BK321:BK326 BK225:BK257 AT393:AT1048576 AW393:AW1048576 AQ393:AQ1048576 BE393:BE1048576 BH393:BH1048576 BK393:BK1048576">
    <cfRule type="containsText" dxfId="1419" priority="2153" operator="containsText" text="Afectat sau NU?">
      <formula>NOT(ISERROR(SEARCH("Afectat sau NU?",AQ8)))</formula>
    </cfRule>
  </conditionalFormatting>
  <conditionalFormatting sqref="A8:AD11 A12:AC14 A15:AD16 A35:AD35 L46:S46 H46:I46 A48:AD48 A34:T34 V34:AD34 B41:AD42 A41:A44 T43:T44 AD278:AD291 X278:AA291 AD53 AD55 X53:AA186 AD298 X298:AA298 AD310:AD315 AD264:AD274 X264:AA274 X293:AA295 AD293:AD295 AD188:AD222 X188:AA222 A23:T24 V23:AD24 AD57:AD186 AD303:AD308 X303:AA308 AB369 X310:AA315 X261:AA262 AD261:AD262 X321:AA326 AD321:AD326 X225:AA257 AD225:AD257 A393:C1048576 E393:AD1048576">
    <cfRule type="expression" dxfId="1418" priority="2152">
      <formula>IF(LEFT($AC8,9)="Efectuată",1,0)</formula>
    </cfRule>
  </conditionalFormatting>
  <conditionalFormatting sqref="D393 D396">
    <cfRule type="expression" dxfId="1417" priority="2159">
      <formula>IF(LEFT($AC396,9)="Efectuată",1,0)</formula>
    </cfRule>
  </conditionalFormatting>
  <conditionalFormatting sqref="BE16:BO16">
    <cfRule type="expression" dxfId="1416" priority="2114">
      <formula>_xlfn.ISFORMULA(BE16)</formula>
    </cfRule>
  </conditionalFormatting>
  <conditionalFormatting sqref="AQ17:AY17">
    <cfRule type="expression" dxfId="1415" priority="2082">
      <formula>_xlfn.ISFORMULA(AQ17)</formula>
    </cfRule>
  </conditionalFormatting>
  <conditionalFormatting sqref="AZ17">
    <cfRule type="expression" dxfId="1414" priority="2081">
      <formula>IF(AND(ISNUMBER($AW17),$AW17&gt;24),1,0)</formula>
    </cfRule>
  </conditionalFormatting>
  <conditionalFormatting sqref="AQ17 AW17 AT17 BK17 BE17:BE222 BH17:BH222 BH329:BH345 BE329:BE345 BH303:BH318 BE303:BE318 BH261:BH296 BE261:BE296 BE321:BE326 BH321:BH326 BE298:BE300 BH298:BH300 BH225:BH257 BE225:BE257">
    <cfRule type="containsText" dxfId="1413" priority="2080" operator="containsText" text="Afectat sau NU?">
      <formula>NOT(ISERROR(SEARCH("Afectat sau NU?",AQ17)))</formula>
    </cfRule>
  </conditionalFormatting>
  <conditionalFormatting sqref="A17:AD17">
    <cfRule type="expression" dxfId="1412" priority="2079">
      <formula>IF(LEFT($AC17,9)="Efectuată",1,0)</formula>
    </cfRule>
  </conditionalFormatting>
  <conditionalFormatting sqref="BE17:BO17 BE18:BE222 BH18:BH222 BH329:BH345 BE329:BE345 BH303:BH318 BE303:BE318 BH261:BH296 BE261:BE296 BE321:BE326 BH321:BH326 BE298:BE300 BH298:BH300 BH225:BH257 BE225:BE257">
    <cfRule type="expression" dxfId="1411" priority="2078">
      <formula>_xlfn.ISFORMULA(BE17)</formula>
    </cfRule>
  </conditionalFormatting>
  <conditionalFormatting sqref="AZ18">
    <cfRule type="expression" dxfId="1410" priority="2071">
      <formula>IF(AND(ISNUMBER($AW18),$AW18&gt;24),1,0)</formula>
    </cfRule>
  </conditionalFormatting>
  <conditionalFormatting sqref="A18:AD18">
    <cfRule type="expression" dxfId="1409" priority="2069">
      <formula>IF(LEFT($AC18,9)="Efectuată",1,0)</formula>
    </cfRule>
  </conditionalFormatting>
  <conditionalFormatting sqref="BN18:BO18">
    <cfRule type="expression" dxfId="1408" priority="2068">
      <formula>_xlfn.ISFORMULA(BN18)</formula>
    </cfRule>
  </conditionalFormatting>
  <conditionalFormatting sqref="AZ22">
    <cfRule type="expression" dxfId="1407" priority="2057">
      <formula>IF(AND(ISNUMBER($AW22),$AW22&gt;24),1,0)</formula>
    </cfRule>
  </conditionalFormatting>
  <conditionalFormatting sqref="B22:D22 P22:T22 L22:M22 V22:X22 Z22:AD22">
    <cfRule type="expression" dxfId="1406" priority="2056">
      <formula>IF(LEFT($AC22,9)="Efectuată",1,0)</formula>
    </cfRule>
  </conditionalFormatting>
  <conditionalFormatting sqref="BN22:BO22">
    <cfRule type="expression" dxfId="1405" priority="2055">
      <formula>_xlfn.ISFORMULA(BN22)</formula>
    </cfRule>
  </conditionalFormatting>
  <conditionalFormatting sqref="AZ19">
    <cfRule type="expression" dxfId="1404" priority="2026">
      <formula>IF(AND(ISNUMBER($AW19),$AW19&gt;24),1,0)</formula>
    </cfRule>
  </conditionalFormatting>
  <conditionalFormatting sqref="A19:AD19">
    <cfRule type="expression" dxfId="1403" priority="2025">
      <formula>IF(LEFT($AC19,9)="Efectuată",1,0)</formula>
    </cfRule>
  </conditionalFormatting>
  <conditionalFormatting sqref="BN19:BO19">
    <cfRule type="expression" dxfId="1402" priority="2024">
      <formula>_xlfn.ISFORMULA(BN19)</formula>
    </cfRule>
  </conditionalFormatting>
  <conditionalFormatting sqref="AZ20">
    <cfRule type="expression" dxfId="1401" priority="2008">
      <formula>IF(AND(ISNUMBER($AW20),$AW20&gt;24),1,0)</formula>
    </cfRule>
  </conditionalFormatting>
  <conditionalFormatting sqref="A20:AD20">
    <cfRule type="expression" dxfId="1400" priority="2007">
      <formula>IF(LEFT($AC20,9)="Efectuată",1,0)</formula>
    </cfRule>
  </conditionalFormatting>
  <conditionalFormatting sqref="BN20:BO20">
    <cfRule type="expression" dxfId="1399" priority="2006">
      <formula>_xlfn.ISFORMULA(BN20)</formula>
    </cfRule>
  </conditionalFormatting>
  <conditionalFormatting sqref="AQ21:AY21 BN21:BO21">
    <cfRule type="expression" dxfId="1398" priority="2005">
      <formula>_xlfn.ISFORMULA(AQ21)</formula>
    </cfRule>
  </conditionalFormatting>
  <conditionalFormatting sqref="AZ21">
    <cfRule type="expression" dxfId="1397" priority="2004">
      <formula>IF(AND(ISNUMBER($AW21),$AW21&gt;24),1,0)</formula>
    </cfRule>
  </conditionalFormatting>
  <conditionalFormatting sqref="AQ21 AW21 AT21">
    <cfRule type="containsText" dxfId="1396" priority="2003" operator="containsText" text="Afectat sau NU?">
      <formula>NOT(ISERROR(SEARCH("Afectat sau NU?",AQ21)))</formula>
    </cfRule>
  </conditionalFormatting>
  <conditionalFormatting sqref="E21:H21 L21:T21 A21:A22 V21:AD21">
    <cfRule type="expression" dxfId="1395" priority="2002">
      <formula>IF(LEFT($AC21,9)="Efectuată",1,0)</formula>
    </cfRule>
  </conditionalFormatting>
  <conditionalFormatting sqref="B21:D21">
    <cfRule type="expression" dxfId="1394" priority="2000">
      <formula>IF(LEFT($AC21,9)="Efectuată",1,0)</formula>
    </cfRule>
  </conditionalFormatting>
  <conditionalFormatting sqref="I21">
    <cfRule type="expression" dxfId="1393" priority="1999">
      <formula>IF(LEFT($AC21,9)="Efectuată",1,0)</formula>
    </cfRule>
  </conditionalFormatting>
  <conditionalFormatting sqref="J21">
    <cfRule type="expression" dxfId="1392" priority="1998">
      <formula>IF(LEFT($AC21,9)="Efectuată",1,0)</formula>
    </cfRule>
  </conditionalFormatting>
  <conditionalFormatting sqref="K21">
    <cfRule type="expression" dxfId="1391" priority="1997">
      <formula>IF(LEFT($AC21,9)="Efectuată",1,0)</formula>
    </cfRule>
  </conditionalFormatting>
  <conditionalFormatting sqref="AQ23:AY24">
    <cfRule type="expression" dxfId="1390" priority="1996">
      <formula>_xlfn.ISFORMULA(AQ23)</formula>
    </cfRule>
  </conditionalFormatting>
  <conditionalFormatting sqref="AT23:AT24 AW23:AW24 AQ23:AQ24">
    <cfRule type="containsText" dxfId="1389" priority="1995" operator="containsText" text="Afectat sau NU?">
      <formula>NOT(ISERROR(SEARCH("Afectat sau NU?",AQ23)))</formula>
    </cfRule>
  </conditionalFormatting>
  <conditionalFormatting sqref="BN23:BO24">
    <cfRule type="expression" dxfId="1388" priority="1990">
      <formula>_xlfn.ISFORMULA(BN23)</formula>
    </cfRule>
  </conditionalFormatting>
  <conditionalFormatting sqref="AQ25:AY27">
    <cfRule type="expression" dxfId="1387" priority="1980">
      <formula>_xlfn.ISFORMULA(AQ25)</formula>
    </cfRule>
  </conditionalFormatting>
  <conditionalFormatting sqref="AT25:AT27 AW25:AW27 AQ25:AQ27">
    <cfRule type="containsText" dxfId="1386" priority="1979" operator="containsText" text="Afectat sau NU?">
      <formula>NOT(ISERROR(SEARCH("Afectat sau NU?",AQ25)))</formula>
    </cfRule>
  </conditionalFormatting>
  <conditionalFormatting sqref="AZ25">
    <cfRule type="expression" dxfId="1385" priority="1976">
      <formula>IF(AND(ISNUMBER($AW25),$AW25&gt;24),1,0)</formula>
    </cfRule>
  </conditionalFormatting>
  <conditionalFormatting sqref="B25:AD25">
    <cfRule type="expression" dxfId="1384" priority="1975">
      <formula>IF(LEFT($AC25,9)="Efectuată",1,0)</formula>
    </cfRule>
  </conditionalFormatting>
  <conditionalFormatting sqref="BN25:BO25">
    <cfRule type="expression" dxfId="1383" priority="1974">
      <formula>_xlfn.ISFORMULA(BN25)</formula>
    </cfRule>
  </conditionalFormatting>
  <conditionalFormatting sqref="A25">
    <cfRule type="expression" dxfId="1382" priority="1973">
      <formula>IF(LEFT($AC25,9)="Efectuată",1,0)</formula>
    </cfRule>
  </conditionalFormatting>
  <conditionalFormatting sqref="AZ26">
    <cfRule type="expression" dxfId="1381" priority="1968">
      <formula>IF(AND(ISNUMBER($AW26),$AW26&gt;24),1,0)</formula>
    </cfRule>
  </conditionalFormatting>
  <conditionalFormatting sqref="B26:AD26">
    <cfRule type="expression" dxfId="1380" priority="1967">
      <formula>IF(LEFT($AC26,9)="Efectuată",1,0)</formula>
    </cfRule>
  </conditionalFormatting>
  <conditionalFormatting sqref="BN26:BO26">
    <cfRule type="expression" dxfId="1379" priority="1966">
      <formula>_xlfn.ISFORMULA(BN26)</formula>
    </cfRule>
  </conditionalFormatting>
  <conditionalFormatting sqref="A26">
    <cfRule type="expression" dxfId="1378" priority="1965">
      <formula>IF(LEFT($AC26,9)="Efectuată",1,0)</formula>
    </cfRule>
  </conditionalFormatting>
  <conditionalFormatting sqref="AZ27">
    <cfRule type="expression" dxfId="1377" priority="1960">
      <formula>IF(AND(ISNUMBER($AW27),$AW27&gt;24),1,0)</formula>
    </cfRule>
  </conditionalFormatting>
  <conditionalFormatting sqref="B27:T27 V27:AD27">
    <cfRule type="expression" dxfId="1376" priority="1959">
      <formula>IF(LEFT($AC27,9)="Efectuată",1,0)</formula>
    </cfRule>
  </conditionalFormatting>
  <conditionalFormatting sqref="BN27:BO27">
    <cfRule type="expression" dxfId="1375" priority="1958">
      <formula>_xlfn.ISFORMULA(BN27)</formula>
    </cfRule>
  </conditionalFormatting>
  <conditionalFormatting sqref="A27">
    <cfRule type="expression" dxfId="1374" priority="1957">
      <formula>IF(LEFT($AC27,9)="Efectuată",1,0)</formula>
    </cfRule>
  </conditionalFormatting>
  <conditionalFormatting sqref="AQ28:AY28">
    <cfRule type="expression" dxfId="1373" priority="1940">
      <formula>_xlfn.ISFORMULA(AQ28)</formula>
    </cfRule>
  </conditionalFormatting>
  <conditionalFormatting sqref="AT28 AW28 AQ28">
    <cfRule type="containsText" dxfId="1372" priority="1939" operator="containsText" text="Afectat sau NU?">
      <formula>NOT(ISERROR(SEARCH("Afectat sau NU?",AQ28)))</formula>
    </cfRule>
  </conditionalFormatting>
  <conditionalFormatting sqref="AZ28">
    <cfRule type="expression" dxfId="1371" priority="1936">
      <formula>IF(AND(ISNUMBER($AW28),$AW28&gt;24),1,0)</formula>
    </cfRule>
  </conditionalFormatting>
  <conditionalFormatting sqref="B28:AD28">
    <cfRule type="expression" dxfId="1370" priority="1935">
      <formula>IF(LEFT($AC28,9)="Efectuată",1,0)</formula>
    </cfRule>
  </conditionalFormatting>
  <conditionalFormatting sqref="BN28:BO28">
    <cfRule type="expression" dxfId="1369" priority="1934">
      <formula>_xlfn.ISFORMULA(BN28)</formula>
    </cfRule>
  </conditionalFormatting>
  <conditionalFormatting sqref="A28">
    <cfRule type="expression" dxfId="1368" priority="1933">
      <formula>IF(LEFT($AC28,9)="Efectuată",1,0)</formula>
    </cfRule>
  </conditionalFormatting>
  <conditionalFormatting sqref="BN34:BO35">
    <cfRule type="expression" dxfId="1367" priority="1908">
      <formula>_xlfn.ISFORMULA(BN34)</formula>
    </cfRule>
  </conditionalFormatting>
  <conditionalFormatting sqref="AZ36:AZ37">
    <cfRule type="expression" dxfId="1366" priority="1876">
      <formula>IF(AND(ISNUMBER($AW36),$AW36&gt;24),1,0)</formula>
    </cfRule>
  </conditionalFormatting>
  <conditionalFormatting sqref="B36:AD37">
    <cfRule type="expression" dxfId="1365" priority="1875">
      <formula>IF(LEFT($AC36,9)="Efectuată",1,0)</formula>
    </cfRule>
  </conditionalFormatting>
  <conditionalFormatting sqref="BN36:BO37">
    <cfRule type="expression" dxfId="1364" priority="1874">
      <formula>_xlfn.ISFORMULA(BN36)</formula>
    </cfRule>
  </conditionalFormatting>
  <conditionalFormatting sqref="A36:A37">
    <cfRule type="expression" dxfId="1363" priority="1873">
      <formula>IF(LEFT($AC36,9)="Efectuată",1,0)</formula>
    </cfRule>
  </conditionalFormatting>
  <conditionalFormatting sqref="AQ29:AY33">
    <cfRule type="expression" dxfId="1362" priority="1872">
      <formula>_xlfn.ISFORMULA(AQ29)</formula>
    </cfRule>
  </conditionalFormatting>
  <conditionalFormatting sqref="AT29:AT33 AW29:AW33 AQ29:AQ33">
    <cfRule type="containsText" dxfId="1361" priority="1871" operator="containsText" text="Afectat sau NU?">
      <formula>NOT(ISERROR(SEARCH("Afectat sau NU?",AQ29)))</formula>
    </cfRule>
  </conditionalFormatting>
  <conditionalFormatting sqref="AZ29:AZ33">
    <cfRule type="expression" dxfId="1360" priority="1868">
      <formula>IF(AND(ISNUMBER($AW29),$AW29&gt;24),1,0)</formula>
    </cfRule>
  </conditionalFormatting>
  <conditionalFormatting sqref="B29:AD33">
    <cfRule type="expression" dxfId="1359" priority="1867">
      <formula>IF(LEFT($AC29,9)="Efectuată",1,0)</formula>
    </cfRule>
  </conditionalFormatting>
  <conditionalFormatting sqref="BN29:BO33">
    <cfRule type="expression" dxfId="1358" priority="1866">
      <formula>_xlfn.ISFORMULA(BN29)</formula>
    </cfRule>
  </conditionalFormatting>
  <conditionalFormatting sqref="A29:A33">
    <cfRule type="expression" dxfId="1357" priority="1865">
      <formula>IF(LEFT($AC29,9)="Efectuată",1,0)</formula>
    </cfRule>
  </conditionalFormatting>
  <conditionalFormatting sqref="AQ38:AY38">
    <cfRule type="expression" dxfId="1356" priority="1855">
      <formula>_xlfn.ISFORMULA(AQ38)</formula>
    </cfRule>
  </conditionalFormatting>
  <conditionalFormatting sqref="AQ38 AW38 AT38">
    <cfRule type="containsText" dxfId="1355" priority="1854" operator="containsText" text="Afectat sau NU?">
      <formula>NOT(ISERROR(SEARCH("Afectat sau NU?",AQ38)))</formula>
    </cfRule>
  </conditionalFormatting>
  <conditionalFormatting sqref="AZ38">
    <cfRule type="expression" dxfId="1354" priority="1851">
      <formula>IF(AND(ISNUMBER($AW38),$AW38&gt;24),1,0)</formula>
    </cfRule>
  </conditionalFormatting>
  <conditionalFormatting sqref="B38:AD38">
    <cfRule type="expression" dxfId="1353" priority="1850">
      <formula>IF(LEFT($AC38,9)="Efectuată",1,0)</formula>
    </cfRule>
  </conditionalFormatting>
  <conditionalFormatting sqref="BN38:BO38">
    <cfRule type="expression" dxfId="1352" priority="1849">
      <formula>_xlfn.ISFORMULA(BN38)</formula>
    </cfRule>
  </conditionalFormatting>
  <conditionalFormatting sqref="A38">
    <cfRule type="expression" dxfId="1351" priority="1848">
      <formula>IF(LEFT($AC38,9)="Efectuată",1,0)</formula>
    </cfRule>
  </conditionalFormatting>
  <conditionalFormatting sqref="AQ39:AY39">
    <cfRule type="expression" dxfId="1350" priority="1831">
      <formula>_xlfn.ISFORMULA(AQ39)</formula>
    </cfRule>
  </conditionalFormatting>
  <conditionalFormatting sqref="AQ39 AW39 AT39">
    <cfRule type="containsText" dxfId="1349" priority="1830" operator="containsText" text="Afectat sau NU?">
      <formula>NOT(ISERROR(SEARCH("Afectat sau NU?",AQ39)))</formula>
    </cfRule>
  </conditionalFormatting>
  <conditionalFormatting sqref="AZ39">
    <cfRule type="expression" dxfId="1348" priority="1827">
      <formula>IF(AND(ISNUMBER($AW39),$AW39&gt;24),1,0)</formula>
    </cfRule>
  </conditionalFormatting>
  <conditionalFormatting sqref="B39:AD39">
    <cfRule type="expression" dxfId="1347" priority="1826">
      <formula>IF(LEFT($AC39,9)="Efectuată",1,0)</formula>
    </cfRule>
  </conditionalFormatting>
  <conditionalFormatting sqref="BN39:BO39">
    <cfRule type="expression" dxfId="1346" priority="1825">
      <formula>_xlfn.ISFORMULA(BN39)</formula>
    </cfRule>
  </conditionalFormatting>
  <conditionalFormatting sqref="A39">
    <cfRule type="expression" dxfId="1345" priority="1824">
      <formula>IF(LEFT($AC39,9)="Efectuată",1,0)</formula>
    </cfRule>
  </conditionalFormatting>
  <conditionalFormatting sqref="AQ40:AY40">
    <cfRule type="expression" dxfId="1344" priority="1815">
      <formula>_xlfn.ISFORMULA(AQ40)</formula>
    </cfRule>
  </conditionalFormatting>
  <conditionalFormatting sqref="AQ40 AW40 AT40">
    <cfRule type="containsText" dxfId="1343" priority="1814" operator="containsText" text="Afectat sau NU?">
      <formula>NOT(ISERROR(SEARCH("Afectat sau NU?",AQ40)))</formula>
    </cfRule>
  </conditionalFormatting>
  <conditionalFormatting sqref="AZ40">
    <cfRule type="expression" dxfId="1342" priority="1811">
      <formula>IF(AND(ISNUMBER($AW40),$AW40&gt;24),1,0)</formula>
    </cfRule>
  </conditionalFormatting>
  <conditionalFormatting sqref="B40:AD40">
    <cfRule type="expression" dxfId="1341" priority="1810">
      <formula>IF(LEFT($AC40,9)="Efectuată",1,0)</formula>
    </cfRule>
  </conditionalFormatting>
  <conditionalFormatting sqref="BN40:BO40">
    <cfRule type="expression" dxfId="1340" priority="1809">
      <formula>_xlfn.ISFORMULA(BN40)</formula>
    </cfRule>
  </conditionalFormatting>
  <conditionalFormatting sqref="A40">
    <cfRule type="expression" dxfId="1339" priority="1808">
      <formula>IF(LEFT($AC40,9)="Efectuată",1,0)</formula>
    </cfRule>
  </conditionalFormatting>
  <conditionalFormatting sqref="U44:AD44 B43:S44 V43:AD43">
    <cfRule type="expression" dxfId="1338" priority="1801">
      <formula>IF(LEFT($AC43,9)="Efectuată",1,0)</formula>
    </cfRule>
  </conditionalFormatting>
  <conditionalFormatting sqref="AQ45:AY45">
    <cfRule type="expression" dxfId="1337" priority="1779">
      <formula>_xlfn.ISFORMULA(AQ45)</formula>
    </cfRule>
  </conditionalFormatting>
  <conditionalFormatting sqref="AQ45 AW45 AT45">
    <cfRule type="containsText" dxfId="1336" priority="1778" operator="containsText" text="Afectat sau NU?">
      <formula>NOT(ISERROR(SEARCH("Afectat sau NU?",AQ45)))</formula>
    </cfRule>
  </conditionalFormatting>
  <conditionalFormatting sqref="T45">
    <cfRule type="expression" dxfId="1335" priority="1777">
      <formula>IF(LEFT($AC45,9)="Efectuată",1,0)</formula>
    </cfRule>
  </conditionalFormatting>
  <conditionalFormatting sqref="AZ45">
    <cfRule type="expression" dxfId="1334" priority="1774">
      <formula>IF(AND(ISNUMBER($AW45),$AW45&gt;24),1,0)</formula>
    </cfRule>
  </conditionalFormatting>
  <conditionalFormatting sqref="U45:AD45 B45:S45">
    <cfRule type="expression" dxfId="1333" priority="1773">
      <formula>IF(LEFT($AC45,9)="Efectuată",1,0)</formula>
    </cfRule>
  </conditionalFormatting>
  <conditionalFormatting sqref="BN45:BO45">
    <cfRule type="expression" dxfId="1332" priority="1772">
      <formula>_xlfn.ISFORMULA(BN45)</formula>
    </cfRule>
  </conditionalFormatting>
  <conditionalFormatting sqref="A45">
    <cfRule type="expression" dxfId="1331" priority="1771">
      <formula>IF(LEFT($AC45,9)="Efectuată",1,0)</formula>
    </cfRule>
  </conditionalFormatting>
  <conditionalFormatting sqref="AQ46:AY46">
    <cfRule type="expression" dxfId="1330" priority="1770">
      <formula>_xlfn.ISFORMULA(AQ46)</formula>
    </cfRule>
  </conditionalFormatting>
  <conditionalFormatting sqref="AQ46 AW46 AT46">
    <cfRule type="containsText" dxfId="1329" priority="1769" operator="containsText" text="Afectat sau NU?">
      <formula>NOT(ISERROR(SEARCH("Afectat sau NU?",AQ46)))</formula>
    </cfRule>
  </conditionalFormatting>
  <conditionalFormatting sqref="T46">
    <cfRule type="expression" dxfId="1328" priority="1768">
      <formula>IF(LEFT($AC46,9)="Efectuată",1,0)</formula>
    </cfRule>
  </conditionalFormatting>
  <conditionalFormatting sqref="AZ46">
    <cfRule type="expression" dxfId="1327" priority="1765">
      <formula>IF(AND(ISNUMBER($AW46),$AW46&gt;24),1,0)</formula>
    </cfRule>
  </conditionalFormatting>
  <conditionalFormatting sqref="U46:AD46 B46:G46">
    <cfRule type="expression" dxfId="1326" priority="1764">
      <formula>IF(LEFT($AC46,9)="Efectuată",1,0)</formula>
    </cfRule>
  </conditionalFormatting>
  <conditionalFormatting sqref="BN46:BO46">
    <cfRule type="expression" dxfId="1325" priority="1763">
      <formula>_xlfn.ISFORMULA(BN46)</formula>
    </cfRule>
  </conditionalFormatting>
  <conditionalFormatting sqref="A46">
    <cfRule type="expression" dxfId="1324" priority="1762">
      <formula>IF(LEFT($AC46,9)="Efectuată",1,0)</formula>
    </cfRule>
  </conditionalFormatting>
  <conditionalFormatting sqref="J46:K46">
    <cfRule type="expression" dxfId="1323" priority="1761">
      <formula>IF(LEFT($AC46,9)="Efectuată",1,0)</formula>
    </cfRule>
  </conditionalFormatting>
  <conditionalFormatting sqref="L47:S47 H47:I47">
    <cfRule type="expression" dxfId="1322" priority="1745">
      <formula>IF(LEFT($AC47,9)="Efectuată",1,0)</formula>
    </cfRule>
  </conditionalFormatting>
  <conditionalFormatting sqref="AQ47:AY47">
    <cfRule type="expression" dxfId="1321" priority="1744">
      <formula>_xlfn.ISFORMULA(AQ47)</formula>
    </cfRule>
  </conditionalFormatting>
  <conditionalFormatting sqref="AQ47 AW47 AT47">
    <cfRule type="containsText" dxfId="1320" priority="1743" operator="containsText" text="Afectat sau NU?">
      <formula>NOT(ISERROR(SEARCH("Afectat sau NU?",AQ47)))</formula>
    </cfRule>
  </conditionalFormatting>
  <conditionalFormatting sqref="AZ47">
    <cfRule type="expression" dxfId="1319" priority="1739">
      <formula>IF(AND(ISNUMBER($AW47),$AW47&gt;24),1,0)</formula>
    </cfRule>
  </conditionalFormatting>
  <conditionalFormatting sqref="U47:AD47 B47:G47">
    <cfRule type="expression" dxfId="1318" priority="1738">
      <formula>IF(LEFT($AC47,9)="Efectuată",1,0)</formula>
    </cfRule>
  </conditionalFormatting>
  <conditionalFormatting sqref="BN47:BO47">
    <cfRule type="expression" dxfId="1317" priority="1737">
      <formula>_xlfn.ISFORMULA(BN47)</formula>
    </cfRule>
  </conditionalFormatting>
  <conditionalFormatting sqref="A47">
    <cfRule type="expression" dxfId="1316" priority="1736">
      <formula>IF(LEFT($AC47,9)="Efectuată",1,0)</formula>
    </cfRule>
  </conditionalFormatting>
  <conditionalFormatting sqref="J47:K47">
    <cfRule type="expression" dxfId="1315" priority="1735">
      <formula>IF(LEFT($AC47,9)="Efectuată",1,0)</formula>
    </cfRule>
  </conditionalFormatting>
  <conditionalFormatting sqref="T47">
    <cfRule type="expression" dxfId="1314" priority="1734">
      <formula>IF(LEFT($AC47,9)="Efectuată",1,0)</formula>
    </cfRule>
  </conditionalFormatting>
  <conditionalFormatting sqref="L49:S49 H49:I49">
    <cfRule type="expression" dxfId="1313" priority="1733">
      <formula>IF(LEFT($AC49,9)="Efectuată",1,0)</formula>
    </cfRule>
  </conditionalFormatting>
  <conditionalFormatting sqref="AQ49:AY51">
    <cfRule type="expression" dxfId="1312" priority="1732">
      <formula>_xlfn.ISFORMULA(AQ49)</formula>
    </cfRule>
  </conditionalFormatting>
  <conditionalFormatting sqref="AQ49:AQ51 AW49:AW51 AT49:AT51">
    <cfRule type="containsText" dxfId="1311" priority="1731" operator="containsText" text="Afectat sau NU?">
      <formula>NOT(ISERROR(SEARCH("Afectat sau NU?",AQ49)))</formula>
    </cfRule>
  </conditionalFormatting>
  <conditionalFormatting sqref="AZ49">
    <cfRule type="expression" dxfId="1310" priority="1728">
      <formula>IF(AND(ISNUMBER($AW49),$AW49&gt;24),1,0)</formula>
    </cfRule>
  </conditionalFormatting>
  <conditionalFormatting sqref="U49:AD49 B49:G49">
    <cfRule type="expression" dxfId="1309" priority="1727">
      <formula>IF(LEFT($AC49,9)="Efectuată",1,0)</formula>
    </cfRule>
  </conditionalFormatting>
  <conditionalFormatting sqref="BN49:BO49">
    <cfRule type="expression" dxfId="1308" priority="1726">
      <formula>_xlfn.ISFORMULA(BN49)</formula>
    </cfRule>
  </conditionalFormatting>
  <conditionalFormatting sqref="A49">
    <cfRule type="expression" dxfId="1307" priority="1725">
      <formula>IF(LEFT($AC49,9)="Efectuată",1,0)</formula>
    </cfRule>
  </conditionalFormatting>
  <conditionalFormatting sqref="T49">
    <cfRule type="expression" dxfId="1306" priority="1723">
      <formula>IF(LEFT($AC49,9)="Efectuată",1,0)</formula>
    </cfRule>
  </conditionalFormatting>
  <conditionalFormatting sqref="J49:K49">
    <cfRule type="expression" dxfId="1305" priority="1722">
      <formula>IF(LEFT($AC49,9)="Efectuată",1,0)</formula>
    </cfRule>
  </conditionalFormatting>
  <conditionalFormatting sqref="AQ48:AY48">
    <cfRule type="expression" dxfId="1304" priority="1720">
      <formula>_xlfn.ISFORMULA(AQ48)</formula>
    </cfRule>
  </conditionalFormatting>
  <conditionalFormatting sqref="AQ48 AW48 AT48">
    <cfRule type="containsText" dxfId="1303" priority="1719" operator="containsText" text="Afectat sau NU?">
      <formula>NOT(ISERROR(SEARCH("Afectat sau NU?",AQ48)))</formula>
    </cfRule>
  </conditionalFormatting>
  <conditionalFormatting sqref="BN48:BO48">
    <cfRule type="expression" dxfId="1302" priority="1714">
      <formula>_xlfn.ISFORMULA(BN48)</formula>
    </cfRule>
  </conditionalFormatting>
  <conditionalFormatting sqref="L50:S50 H50:I50">
    <cfRule type="expression" dxfId="1301" priority="1698">
      <formula>IF(LEFT($AC50,9)="Efectuată",1,0)</formula>
    </cfRule>
  </conditionalFormatting>
  <conditionalFormatting sqref="AZ50">
    <cfRule type="expression" dxfId="1300" priority="1693">
      <formula>IF(AND(ISNUMBER($AW50),$AW50&gt;24),1,0)</formula>
    </cfRule>
  </conditionalFormatting>
  <conditionalFormatting sqref="U50:AD50 B50:G50">
    <cfRule type="expression" dxfId="1299" priority="1692">
      <formula>IF(LEFT($AC50,9)="Efectuată",1,0)</formula>
    </cfRule>
  </conditionalFormatting>
  <conditionalFormatting sqref="BN50:BO50">
    <cfRule type="expression" dxfId="1298" priority="1691">
      <formula>_xlfn.ISFORMULA(BN50)</formula>
    </cfRule>
  </conditionalFormatting>
  <conditionalFormatting sqref="A50">
    <cfRule type="expression" dxfId="1297" priority="1690">
      <formula>IF(LEFT($AC50,9)="Efectuată",1,0)</formula>
    </cfRule>
  </conditionalFormatting>
  <conditionalFormatting sqref="T50">
    <cfRule type="expression" dxfId="1296" priority="1689">
      <formula>IF(LEFT($AC50,9)="Efectuată",1,0)</formula>
    </cfRule>
  </conditionalFormatting>
  <conditionalFormatting sqref="J50:K50">
    <cfRule type="expression" dxfId="1295" priority="1688">
      <formula>IF(LEFT($AC50,9)="Efectuată",1,0)</formula>
    </cfRule>
  </conditionalFormatting>
  <conditionalFormatting sqref="L51:S51 H51:I51">
    <cfRule type="expression" dxfId="1294" priority="1685">
      <formula>IF(LEFT($AC51,9)="Efectuată",1,0)</formula>
    </cfRule>
  </conditionalFormatting>
  <conditionalFormatting sqref="AZ51">
    <cfRule type="expression" dxfId="1293" priority="1682">
      <formula>IF(AND(ISNUMBER($AW51),$AW51&gt;24),1,0)</formula>
    </cfRule>
  </conditionalFormatting>
  <conditionalFormatting sqref="U51:AD51 B51:G51">
    <cfRule type="expression" dxfId="1292" priority="1681">
      <formula>IF(LEFT($AC51,9)="Efectuată",1,0)</formula>
    </cfRule>
  </conditionalFormatting>
  <conditionalFormatting sqref="BN51:BO51">
    <cfRule type="expression" dxfId="1291" priority="1680">
      <formula>_xlfn.ISFORMULA(BN51)</formula>
    </cfRule>
  </conditionalFormatting>
  <conditionalFormatting sqref="A51">
    <cfRule type="expression" dxfId="1290" priority="1679">
      <formula>IF(LEFT($AC51,9)="Efectuată",1,0)</formula>
    </cfRule>
  </conditionalFormatting>
  <conditionalFormatting sqref="T51">
    <cfRule type="expression" dxfId="1289" priority="1678">
      <formula>IF(LEFT($AC51,9)="Efectuată",1,0)</formula>
    </cfRule>
  </conditionalFormatting>
  <conditionalFormatting sqref="J51:K51">
    <cfRule type="expression" dxfId="1288" priority="1676">
      <formula>IF(LEFT($AC51,9)="Efectuată",1,0)</formula>
    </cfRule>
  </conditionalFormatting>
  <conditionalFormatting sqref="AQ276:AY295 AQ52:AY222 AQ298:AY300 AQ329:AY330 AQ303:AY318 AQ261:AY274 AQ321:AY326 AQ225:AY257">
    <cfRule type="expression" dxfId="1287" priority="1675">
      <formula>_xlfn.ISFORMULA(AQ52)</formula>
    </cfRule>
  </conditionalFormatting>
  <conditionalFormatting sqref="AT276:AT295 AW276:AW295 AQ276:AQ295 AQ52:AQ222 AW52:AW222 AT52:AT222 AT298:AT300 AW298:AW300 AQ298:AQ300 AQ329:AQ330 AW329:AW330 AT329:AT330 AQ303:AQ318 AW303:AW318 AT303:AT318 AT261:AT274 AW261:AW274 AQ261:AQ274 AT321:AT326 AW321:AW326 AQ321:AQ326 AT225:AT257 AW225:AW257 AQ225:AQ257">
    <cfRule type="containsText" dxfId="1286" priority="1674" operator="containsText" text="Afectat sau NU?">
      <formula>NOT(ISERROR(SEARCH("Afectat sau NU?",AQ52)))</formula>
    </cfRule>
  </conditionalFormatting>
  <conditionalFormatting sqref="L52:S52 H52:I52">
    <cfRule type="expression" dxfId="1285" priority="1673">
      <formula>IF(LEFT($AC52,9)="Efectuată",1,0)</formula>
    </cfRule>
  </conditionalFormatting>
  <conditionalFormatting sqref="AZ52">
    <cfRule type="expression" dxfId="1284" priority="1670">
      <formula>IF(AND(ISNUMBER($AW52),$AW52&gt;24),1,0)</formula>
    </cfRule>
  </conditionalFormatting>
  <conditionalFormatting sqref="U52:AD52 B52:G52">
    <cfRule type="expression" dxfId="1283" priority="1669">
      <formula>IF(LEFT($AC52,9)="Efectuată",1,0)</formula>
    </cfRule>
  </conditionalFormatting>
  <conditionalFormatting sqref="BN52:BO52">
    <cfRule type="expression" dxfId="1282" priority="1668">
      <formula>_xlfn.ISFORMULA(BN52)</formula>
    </cfRule>
  </conditionalFormatting>
  <conditionalFormatting sqref="A52">
    <cfRule type="expression" dxfId="1281" priority="1667">
      <formula>IF(LEFT($AC52,9)="Efectuată",1,0)</formula>
    </cfRule>
  </conditionalFormatting>
  <conditionalFormatting sqref="T52">
    <cfRule type="expression" dxfId="1280" priority="1666">
      <formula>IF(LEFT($AC52,9)="Efectuată",1,0)</formula>
    </cfRule>
  </conditionalFormatting>
  <conditionalFormatting sqref="J52:K52">
    <cfRule type="expression" dxfId="1279" priority="1664">
      <formula>IF(LEFT($AC52,9)="Efectuată",1,0)</formula>
    </cfRule>
  </conditionalFormatting>
  <conditionalFormatting sqref="N22:O22">
    <cfRule type="expression" dxfId="1278" priority="1663">
      <formula>IF(LEFT($AC22,9)="Efectuată",1,0)</formula>
    </cfRule>
  </conditionalFormatting>
  <conditionalFormatting sqref="E22:K22">
    <cfRule type="expression" dxfId="1277" priority="1662">
      <formula>IF(LEFT($AC22,9)="Efectuată",1,0)</formula>
    </cfRule>
  </conditionalFormatting>
  <conditionalFormatting sqref="U22">
    <cfRule type="expression" dxfId="1276" priority="1661">
      <formula>IF(LEFT($AC22,9)="Efectuată",1,0)</formula>
    </cfRule>
  </conditionalFormatting>
  <conditionalFormatting sqref="Y22">
    <cfRule type="expression" dxfId="1275" priority="1660">
      <formula>IF(LEFT($AC22,9)="Efectuată",1,0)</formula>
    </cfRule>
  </conditionalFormatting>
  <conditionalFormatting sqref="U34">
    <cfRule type="expression" dxfId="1274" priority="1657">
      <formula>IF(LEFT($AC34,9)="Efectuată",1,0)</formula>
    </cfRule>
  </conditionalFormatting>
  <conditionalFormatting sqref="U21">
    <cfRule type="expression" dxfId="1273" priority="1656">
      <formula>IF(LEFT($AC21,9)="Efectuată",1,0)</formula>
    </cfRule>
  </conditionalFormatting>
  <conditionalFormatting sqref="U43">
    <cfRule type="expression" dxfId="1272" priority="1655">
      <formula>IF(LEFT($AC43,9)="Efectuată",1,0)</formula>
    </cfRule>
  </conditionalFormatting>
  <conditionalFormatting sqref="B189:C190 D194:W206 B244:C244 B144:C144 W264:W265 B219:C219 W244 W268:W269 B274:C274 W172:W186 W238:W239 C238 V236 V235:W235 N235:O236 R237:V237 E235:K237 B53 B57 B88:B101 B107:C107 B106 B109:C109 W109 B147:C148 W150:W152 B166:C166 B178:C179 B181:C184 W189:W191 B194:C207 B221:C222 B257:C257 B264:C265 B268:C269 D225:K225 E62:U64 V62:W62 B69 V63:V64 E65:V74 E86:V87 B72:B85 B123:C125 B118:C118 E114:W114 B137:C137 B139:C141 E119:V139 B153:C153 H160:V161 B160:C163 E261:W262 B150:C151 E150:V151 N178:O181 V178:V181 V222 N268:O268 V268 N274:O274 V163:W171 N163:O171 L186:V186 E185:G186 J184:N184 L185:N185 P184:V185 J185:K186 N207:O218 V207:V218 N219:N220 N221:O222 E250:K254 B250:C255 O269:O273 L239:M239 N244:O256 V255:V256 W250:W255 B293:C295 P288:Q291 R290:U291 L298:M298 P298:U298 B298:C298 W257 W274 W53 W55 W57:W61 E115:V117 P293:U295 W115:W139 W63:W107 E154:V159 N225:O225 R225:W225 B225:C235 E192:W193 W195:W222 E240:W243 D226:W234">
    <cfRule type="expression" dxfId="1271" priority="1610">
      <formula>IF(LEFT($Y53,9)="Efectuată",1,0)</formula>
    </cfRule>
  </conditionalFormatting>
  <conditionalFormatting sqref="D183">
    <cfRule type="expression" dxfId="1270" priority="1611">
      <formula>IF(LEFT($Y187,9)="Efectuată",1,0)</formula>
    </cfRule>
  </conditionalFormatting>
  <conditionalFormatting sqref="D274">
    <cfRule type="expression" dxfId="1269" priority="1612">
      <formula>IF(LEFT($Y279,9)="Efectuată",1,0)</formula>
    </cfRule>
  </conditionalFormatting>
  <conditionalFormatting sqref="D192">
    <cfRule type="expression" dxfId="1268" priority="1609">
      <formula>IF(LEFT($Y207,9)="Efectuată",1,0)</formula>
    </cfRule>
  </conditionalFormatting>
  <conditionalFormatting sqref="D106 D89:D101 W140:W144">
    <cfRule type="expression" dxfId="1267" priority="1613">
      <formula>IF(LEFT(#REF!,9)="Efectuată",1,0)</formula>
    </cfRule>
  </conditionalFormatting>
  <conditionalFormatting sqref="D144 W147:W148 D219 D140:D141 D207">
    <cfRule type="expression" dxfId="1266" priority="1614">
      <formula>IF(LEFT(#REF!,9)="Efectuată",1,0)</formula>
    </cfRule>
  </conditionalFormatting>
  <conditionalFormatting sqref="D166 D265">
    <cfRule type="expression" dxfId="1265" priority="1615">
      <formula>IF(LEFT(#REF!,9)="Efectuată",1,0)</formula>
    </cfRule>
  </conditionalFormatting>
  <conditionalFormatting sqref="D221">
    <cfRule type="expression" dxfId="1264" priority="1616">
      <formula>IF(LEFT($Y222,9)="Efectuată",1,0)</formula>
    </cfRule>
  </conditionalFormatting>
  <conditionalFormatting sqref="D222">
    <cfRule type="expression" dxfId="1263" priority="1608">
      <formula>IF(LEFT(#REF!,9)="Efectuată",1,0)</formula>
    </cfRule>
  </conditionalFormatting>
  <conditionalFormatting sqref="B238">
    <cfRule type="expression" dxfId="1262" priority="1607">
      <formula>IF(LEFT($Y238,9)="Efectuată",1,0)</formula>
    </cfRule>
  </conditionalFormatting>
  <conditionalFormatting sqref="D189">
    <cfRule type="expression" dxfId="1261" priority="1618">
      <formula>IF(LEFT(#REF!,9)="Efectuată",1,0)</formula>
    </cfRule>
  </conditionalFormatting>
  <conditionalFormatting sqref="B102:B105">
    <cfRule type="expression" dxfId="1260" priority="1605">
      <formula>IF(LEFT($Y102,9)="Efectuată",1,0)</formula>
    </cfRule>
  </conditionalFormatting>
  <conditionalFormatting sqref="D102:D105">
    <cfRule type="expression" dxfId="1259" priority="1606">
      <formula>IF(LEFT(#REF!,9)="Efectuată",1,0)</formula>
    </cfRule>
  </conditionalFormatting>
  <conditionalFormatting sqref="D109:D112">
    <cfRule type="expression" dxfId="1258" priority="1604">
      <formula>IF(LEFT($Y144,9)="Efectuată",1,0)</formula>
    </cfRule>
  </conditionalFormatting>
  <conditionalFormatting sqref="B188:C188">
    <cfRule type="expression" dxfId="1257" priority="1602">
      <formula>IF(LEFT($Y188,9)="Efectuată",1,0)</formula>
    </cfRule>
  </conditionalFormatting>
  <conditionalFormatting sqref="D165">
    <cfRule type="expression" dxfId="1256" priority="1603">
      <formula>IF(LEFT($Y172,9)="Efectuată",1,0)</formula>
    </cfRule>
  </conditionalFormatting>
  <conditionalFormatting sqref="W188">
    <cfRule type="expression" dxfId="1255" priority="1601">
      <formula>IF(LEFT($Y188,9)="Efectuată",1,0)</formula>
    </cfRule>
  </conditionalFormatting>
  <conditionalFormatting sqref="B239">
    <cfRule type="expression" dxfId="1254" priority="1599">
      <formula>IF(LEFT($Y239,9)="Efectuată",1,0)</formula>
    </cfRule>
  </conditionalFormatting>
  <conditionalFormatting sqref="C239">
    <cfRule type="expression" dxfId="1253" priority="1600">
      <formula>IF(LEFT($Y239,9)="Efectuată",1,0)</formula>
    </cfRule>
  </conditionalFormatting>
  <conditionalFormatting sqref="D269">
    <cfRule type="expression" dxfId="1252" priority="1598">
      <formula>IF(LEFT($Y278,9)="Efectuată",1,0)</formula>
    </cfRule>
  </conditionalFormatting>
  <conditionalFormatting sqref="D57">
    <cfRule type="expression" dxfId="1251" priority="1619">
      <formula>IF(LEFT($Y88,9)="Efectuată",1,0)</formula>
    </cfRule>
  </conditionalFormatting>
  <conditionalFormatting sqref="B62:B64">
    <cfRule type="expression" dxfId="1250" priority="1595">
      <formula>IF(LEFT($Y62,9)="Efectuată",1,0)</formula>
    </cfRule>
  </conditionalFormatting>
  <conditionalFormatting sqref="B70:B71">
    <cfRule type="expression" dxfId="1249" priority="1592">
      <formula>IF(LEFT($Y70,9)="Efectuată",1,0)</formula>
    </cfRule>
  </conditionalFormatting>
  <conditionalFormatting sqref="B65:B66">
    <cfRule type="expression" dxfId="1248" priority="1594">
      <formula>IF(LEFT($Y65,9)="Efectuată",1,0)</formula>
    </cfRule>
  </conditionalFormatting>
  <conditionalFormatting sqref="B67:B68">
    <cfRule type="expression" dxfId="1247" priority="1593">
      <formula>IF(LEFT($Y67,9)="Efectuată",1,0)</formula>
    </cfRule>
  </conditionalFormatting>
  <conditionalFormatting sqref="E84:U84">
    <cfRule type="expression" dxfId="1246" priority="1588">
      <formula>IF(LEFT($Y84,9)="Efectuată",1,0)</formula>
    </cfRule>
  </conditionalFormatting>
  <conditionalFormatting sqref="E81:V81">
    <cfRule type="expression" dxfId="1245" priority="1570">
      <formula>IF(LEFT($Y81,9)="Efectuată",1,0)</formula>
    </cfRule>
  </conditionalFormatting>
  <conditionalFormatting sqref="B86:B87">
    <cfRule type="expression" dxfId="1244" priority="1591">
      <formula>IF(LEFT($Y86,9)="Efectuată",1,0)</formula>
    </cfRule>
  </conditionalFormatting>
  <conditionalFormatting sqref="E85:U85">
    <cfRule type="expression" dxfId="1243" priority="1590">
      <formula>IF(LEFT($Y85,9)="Efectuată",1,0)</formula>
    </cfRule>
  </conditionalFormatting>
  <conditionalFormatting sqref="D84">
    <cfRule type="expression" dxfId="1242" priority="1589">
      <formula>IF(LEFT($Y106,9)="Efectuată",1,0)</formula>
    </cfRule>
  </conditionalFormatting>
  <conditionalFormatting sqref="E83:U83">
    <cfRule type="expression" dxfId="1241" priority="1586">
      <formula>IF(LEFT($Y83,9)="Efectuată",1,0)</formula>
    </cfRule>
  </conditionalFormatting>
  <conditionalFormatting sqref="D83">
    <cfRule type="expression" dxfId="1240" priority="1587">
      <formula>IF(LEFT($Y105,9)="Efectuată",1,0)</formula>
    </cfRule>
  </conditionalFormatting>
  <conditionalFormatting sqref="E82:V82">
    <cfRule type="expression" dxfId="1239" priority="1584">
      <formula>IF(LEFT($Y82,9)="Efectuată",1,0)</formula>
    </cfRule>
  </conditionalFormatting>
  <conditionalFormatting sqref="D82">
    <cfRule type="expression" dxfId="1238" priority="1585">
      <formula>IF(LEFT($Y104,9)="Efectuată",1,0)</formula>
    </cfRule>
  </conditionalFormatting>
  <conditionalFormatting sqref="E80:V80">
    <cfRule type="expression" dxfId="1237" priority="1583">
      <formula>IF(LEFT($Y80,9)="Efectuată",1,0)</formula>
    </cfRule>
  </conditionalFormatting>
  <conditionalFormatting sqref="E79:V79">
    <cfRule type="expression" dxfId="1236" priority="1581">
      <formula>IF(LEFT($Y79,9)="Efectuată",1,0)</formula>
    </cfRule>
  </conditionalFormatting>
  <conditionalFormatting sqref="D79:D80">
    <cfRule type="expression" dxfId="1235" priority="1582">
      <formula>IF(LEFT($Y102,9)="Efectuată",1,0)</formula>
    </cfRule>
  </conditionalFormatting>
  <conditionalFormatting sqref="E75:V75">
    <cfRule type="expression" dxfId="1234" priority="1579">
      <formula>IF(LEFT($Y75,9)="Efectuată",1,0)</formula>
    </cfRule>
  </conditionalFormatting>
  <conditionalFormatting sqref="D75">
    <cfRule type="expression" dxfId="1233" priority="1580">
      <formula>IF(LEFT($Y101,9)="Efectuată",1,0)</formula>
    </cfRule>
  </conditionalFormatting>
  <conditionalFormatting sqref="E78:V78">
    <cfRule type="expression" dxfId="1232" priority="1577">
      <formula>IF(LEFT($Y78,9)="Efectuată",1,0)</formula>
    </cfRule>
  </conditionalFormatting>
  <conditionalFormatting sqref="D78">
    <cfRule type="expression" dxfId="1231" priority="1578">
      <formula>IF(LEFT($Y101,9)="Efectuată",1,0)</formula>
    </cfRule>
  </conditionalFormatting>
  <conditionalFormatting sqref="E77:V77">
    <cfRule type="expression" dxfId="1230" priority="1576">
      <formula>IF(LEFT($Y77,9)="Efectuată",1,0)</formula>
    </cfRule>
  </conditionalFormatting>
  <conditionalFormatting sqref="E76:V76">
    <cfRule type="expression" dxfId="1229" priority="1575">
      <formula>IF(LEFT($Y76,9)="Efectuată",1,0)</formula>
    </cfRule>
  </conditionalFormatting>
  <conditionalFormatting sqref="V83">
    <cfRule type="expression" dxfId="1228" priority="1574">
      <formula>IF(LEFT($Y83,9)="Efectuată",1,0)</formula>
    </cfRule>
  </conditionalFormatting>
  <conditionalFormatting sqref="V84">
    <cfRule type="expression" dxfId="1227" priority="1573">
      <formula>IF(LEFT($Y84,9)="Efectuată",1,0)</formula>
    </cfRule>
  </conditionalFormatting>
  <conditionalFormatting sqref="V85">
    <cfRule type="expression" dxfId="1226" priority="1572">
      <formula>IF(LEFT($Y85,9)="Efectuată",1,0)</formula>
    </cfRule>
  </conditionalFormatting>
  <conditionalFormatting sqref="D81">
    <cfRule type="expression" dxfId="1225" priority="1571">
      <formula>IF(LEFT($Y104,9)="Efectuată",1,0)</formula>
    </cfRule>
  </conditionalFormatting>
  <conditionalFormatting sqref="D123">
    <cfRule type="expression" dxfId="1224" priority="1620">
      <formula>IF(LEFT($Y178,9)="Efectuată",1,0)</formula>
    </cfRule>
  </conditionalFormatting>
  <conditionalFormatting sqref="B114:C115">
    <cfRule type="expression" dxfId="1223" priority="1568">
      <formula>IF(LEFT($Y114,9)="Efectuată",1,0)</formula>
    </cfRule>
  </conditionalFormatting>
  <conditionalFormatting sqref="B119:C122">
    <cfRule type="expression" dxfId="1222" priority="1567">
      <formula>IF(LEFT($Y119,9)="Efectuată",1,0)</formula>
    </cfRule>
  </conditionalFormatting>
  <conditionalFormatting sqref="E118:V118">
    <cfRule type="expression" dxfId="1221" priority="1565">
      <formula>IF(LEFT($Y118,9)="Efectuată",1,0)</formula>
    </cfRule>
  </conditionalFormatting>
  <conditionalFormatting sqref="D118">
    <cfRule type="expression" dxfId="1220" priority="1566">
      <formula>IF(LEFT($Y163,9)="Efectuată",1,0)</formula>
    </cfRule>
  </conditionalFormatting>
  <conditionalFormatting sqref="B116:C117">
    <cfRule type="expression" dxfId="1219" priority="1564">
      <formula>IF(LEFT($Y116,9)="Efectuată",1,0)</formula>
    </cfRule>
  </conditionalFormatting>
  <conditionalFormatting sqref="D124">
    <cfRule type="expression" dxfId="1218" priority="1569">
      <formula>IF(LEFT($Y178,9)="Efectuată",1,0)</formula>
    </cfRule>
  </conditionalFormatting>
  <conditionalFormatting sqref="B126:C126">
    <cfRule type="expression" dxfId="1217" priority="1562">
      <formula>IF(LEFT($Y126,9)="Efectuată",1,0)</formula>
    </cfRule>
  </conditionalFormatting>
  <conditionalFormatting sqref="D137">
    <cfRule type="expression" dxfId="1216" priority="1563">
      <formula>IF(LEFT($Y148,9)="Efectuată",1,0)</formula>
    </cfRule>
  </conditionalFormatting>
  <conditionalFormatting sqref="B136:C136">
    <cfRule type="expression" dxfId="1215" priority="1561">
      <formula>IF(LEFT($Y136,9)="Efectuată",1,0)</formula>
    </cfRule>
  </conditionalFormatting>
  <conditionalFormatting sqref="B133:C133">
    <cfRule type="expression" dxfId="1214" priority="1560">
      <formula>IF(LEFT($Y133,9)="Efectuată",1,0)</formula>
    </cfRule>
  </conditionalFormatting>
  <conditionalFormatting sqref="D250:D254">
    <cfRule type="expression" dxfId="1213" priority="1559">
      <formula>IF(LEFT($Y258,9)="Efectuată",1,0)</formula>
    </cfRule>
  </conditionalFormatting>
  <conditionalFormatting sqref="B132:C132">
    <cfRule type="expression" dxfId="1212" priority="1558">
      <formula>IF(LEFT($Y132,9)="Efectuată",1,0)</formula>
    </cfRule>
  </conditionalFormatting>
  <conditionalFormatting sqref="D132">
    <cfRule type="expression" dxfId="1211" priority="1557">
      <formula>IF(LEFT($Y144,9)="Efectuată",1,0)</formula>
    </cfRule>
  </conditionalFormatting>
  <conditionalFormatting sqref="B131:C131">
    <cfRule type="expression" dxfId="1210" priority="1556">
      <formula>IF(LEFT($Y131,9)="Efectuată",1,0)</formula>
    </cfRule>
  </conditionalFormatting>
  <conditionalFormatting sqref="D131">
    <cfRule type="expression" dxfId="1209" priority="1555">
      <formula>IF(LEFT($Y141,9)="Efectuată",1,0)</formula>
    </cfRule>
  </conditionalFormatting>
  <conditionalFormatting sqref="B129:C129">
    <cfRule type="expression" dxfId="1208" priority="1554">
      <formula>IF(LEFT($Y129,9)="Efectuată",1,0)</formula>
    </cfRule>
  </conditionalFormatting>
  <conditionalFormatting sqref="D235">
    <cfRule type="expression" dxfId="1207" priority="1553">
      <formula>IF(LEFT($Y240,9)="Efectuată",1,0)</formula>
    </cfRule>
  </conditionalFormatting>
  <conditionalFormatting sqref="B128:C128">
    <cfRule type="expression" dxfId="1206" priority="1552">
      <formula>IF(LEFT($Y128,9)="Efectuată",1,0)</formula>
    </cfRule>
  </conditionalFormatting>
  <conditionalFormatting sqref="D128">
    <cfRule type="expression" dxfId="1205" priority="1551">
      <formula>IF(LEFT($Y140,9)="Efectuată",1,0)</formula>
    </cfRule>
  </conditionalFormatting>
  <conditionalFormatting sqref="B127:C127">
    <cfRule type="expression" dxfId="1204" priority="1550">
      <formula>IF(LEFT($Y127,9)="Efectuată",1,0)</formula>
    </cfRule>
  </conditionalFormatting>
  <conditionalFormatting sqref="D127">
    <cfRule type="expression" dxfId="1203" priority="1549">
      <formula>IF(LEFT($Y139,9)="Efectuată",1,0)</formula>
    </cfRule>
  </conditionalFormatting>
  <conditionalFormatting sqref="B130:C130">
    <cfRule type="expression" dxfId="1202" priority="1548">
      <formula>IF(LEFT($Y130,9)="Efectuată",1,0)</formula>
    </cfRule>
  </conditionalFormatting>
  <conditionalFormatting sqref="B135:C135">
    <cfRule type="expression" dxfId="1201" priority="1547">
      <formula>IF(LEFT($Y135,9)="Efectuată",1,0)</formula>
    </cfRule>
  </conditionalFormatting>
  <conditionalFormatting sqref="D135">
    <cfRule type="expression" dxfId="1200" priority="1546">
      <formula>IF(LEFT($Y147,9)="Efectuată",1,0)</formula>
    </cfRule>
  </conditionalFormatting>
  <conditionalFormatting sqref="B134:C134">
    <cfRule type="expression" dxfId="1199" priority="1545">
      <formula>IF(LEFT($Y134,9)="Efectuată",1,0)</formula>
    </cfRule>
  </conditionalFormatting>
  <conditionalFormatting sqref="D134">
    <cfRule type="expression" dxfId="1198" priority="1544">
      <formula>IF(LEFT($Y144,9)="Efectuată",1,0)</formula>
    </cfRule>
  </conditionalFormatting>
  <conditionalFormatting sqref="B138:C138">
    <cfRule type="expression" dxfId="1197" priority="1541">
      <formula>IF(LEFT($Y138,9)="Efectuată",1,0)</formula>
    </cfRule>
  </conditionalFormatting>
  <conditionalFormatting sqref="E161:G161">
    <cfRule type="expression" dxfId="1196" priority="1528">
      <formula>IF(LEFT($Y161,9)="Efectuată",1,0)</formula>
    </cfRule>
  </conditionalFormatting>
  <conditionalFormatting sqref="E153:W153 W154:W162">
    <cfRule type="expression" dxfId="1195" priority="1538">
      <formula>IF(LEFT($Y153,9)="Efectuată",1,0)</formula>
    </cfRule>
  </conditionalFormatting>
  <conditionalFormatting sqref="D153 D160:D161">
    <cfRule type="expression" dxfId="1194" priority="1539">
      <formula>IF(LEFT(#REF!,9)="Efectuată",1,0)</formula>
    </cfRule>
  </conditionalFormatting>
  <conditionalFormatting sqref="E162:V162">
    <cfRule type="expression" dxfId="1193" priority="1536">
      <formula>IF(LEFT($Y162,9)="Efectuată",1,0)</formula>
    </cfRule>
  </conditionalFormatting>
  <conditionalFormatting sqref="D162">
    <cfRule type="expression" dxfId="1192" priority="1537">
      <formula>IF(LEFT(#REF!,9)="Efectuată",1,0)</formula>
    </cfRule>
  </conditionalFormatting>
  <conditionalFormatting sqref="B158:C159">
    <cfRule type="expression" dxfId="1191" priority="1534">
      <formula>IF(LEFT($Y158,9)="Efectuată",1,0)</formula>
    </cfRule>
  </conditionalFormatting>
  <conditionalFormatting sqref="D158:D159">
    <cfRule type="expression" dxfId="1190" priority="1535">
      <formula>IF(LEFT(#REF!,9)="Efectuată",1,0)</formula>
    </cfRule>
  </conditionalFormatting>
  <conditionalFormatting sqref="B156:C157">
    <cfRule type="expression" dxfId="1189" priority="1532">
      <formula>IF(LEFT($Y156,9)="Efectuată",1,0)</formula>
    </cfRule>
  </conditionalFormatting>
  <conditionalFormatting sqref="D156:D157">
    <cfRule type="expression" dxfId="1188" priority="1533">
      <formula>IF(LEFT(#REF!,9)="Efectuată",1,0)</formula>
    </cfRule>
  </conditionalFormatting>
  <conditionalFormatting sqref="B154:C155">
    <cfRule type="expression" dxfId="1187" priority="1530">
      <formula>IF(LEFT($Y154,9)="Efectuată",1,0)</formula>
    </cfRule>
  </conditionalFormatting>
  <conditionalFormatting sqref="D154:D155">
    <cfRule type="expression" dxfId="1186" priority="1531">
      <formula>IF(LEFT(#REF!,9)="Efectuată",1,0)</formula>
    </cfRule>
  </conditionalFormatting>
  <conditionalFormatting sqref="E160:G160">
    <cfRule type="expression" dxfId="1185" priority="1529">
      <formula>IF(LEFT($Y160,9)="Efectuată",1,0)</formula>
    </cfRule>
  </conditionalFormatting>
  <conditionalFormatting sqref="B192:C193">
    <cfRule type="expression" dxfId="1184" priority="1526">
      <formula>IF(LEFT($Y192,9)="Efectuată",1,0)</formula>
    </cfRule>
  </conditionalFormatting>
  <conditionalFormatting sqref="D193 D133">
    <cfRule type="expression" dxfId="1183" priority="1527">
      <formula>IF(LEFT($Y147,9)="Efectuată",1,0)</formula>
    </cfRule>
  </conditionalFormatting>
  <conditionalFormatting sqref="B243:C243">
    <cfRule type="expression" dxfId="1182" priority="1525">
      <formula>IF(LEFT($Y243,9)="Efectuată",1,0)</formula>
    </cfRule>
  </conditionalFormatting>
  <conditionalFormatting sqref="D243">
    <cfRule type="expression" dxfId="1181" priority="1524">
      <formula>IF(LEFT($Y257,9)="Efectuată",1,0)</formula>
    </cfRule>
  </conditionalFormatting>
  <conditionalFormatting sqref="B240:C242">
    <cfRule type="expression" dxfId="1180" priority="1523">
      <formula>IF(LEFT($Y240,9)="Efectuată",1,0)</formula>
    </cfRule>
  </conditionalFormatting>
  <conditionalFormatting sqref="B262:C262">
    <cfRule type="expression" dxfId="1179" priority="1521">
      <formula>IF(LEFT($Y262,9)="Efectuată",1,0)</formula>
    </cfRule>
  </conditionalFormatting>
  <conditionalFormatting sqref="D262">
    <cfRule type="expression" dxfId="1178" priority="1522">
      <formula>IF(LEFT(#REF!,9)="Efectuată",1,0)</formula>
    </cfRule>
  </conditionalFormatting>
  <conditionalFormatting sqref="B261:C261">
    <cfRule type="expression" dxfId="1177" priority="1519">
      <formula>IF(LEFT($Y261,9)="Efectuată",1,0)</formula>
    </cfRule>
  </conditionalFormatting>
  <conditionalFormatting sqref="D261">
    <cfRule type="expression" dxfId="1176" priority="1520">
      <formula>IF(LEFT(#REF!,9)="Efectuată",1,0)</formula>
    </cfRule>
  </conditionalFormatting>
  <conditionalFormatting sqref="P88:U89">
    <cfRule type="expression" dxfId="1175" priority="1518">
      <formula>IF(LEFT($X88,9)="Efectuată",1,0)</formula>
    </cfRule>
  </conditionalFormatting>
  <conditionalFormatting sqref="P94:U94">
    <cfRule type="expression" dxfId="1174" priority="1517">
      <formula>IF(LEFT($X94,9)="Efectuată",1,0)</formula>
    </cfRule>
  </conditionalFormatting>
  <conditionalFormatting sqref="P90:U90">
    <cfRule type="expression" dxfId="1173" priority="1516">
      <formula>IF(LEFT($X90,9)="Efectuată",1,0)</formula>
    </cfRule>
  </conditionalFormatting>
  <conditionalFormatting sqref="P91:U91">
    <cfRule type="expression" dxfId="1172" priority="1515">
      <formula>IF(LEFT($X91,9)="Efectuată",1,0)</formula>
    </cfRule>
  </conditionalFormatting>
  <conditionalFormatting sqref="P92:U92">
    <cfRule type="expression" dxfId="1171" priority="1514">
      <formula>IF(LEFT($X92,9)="Efectuată",1,0)</formula>
    </cfRule>
  </conditionalFormatting>
  <conditionalFormatting sqref="P95:U95">
    <cfRule type="expression" dxfId="1170" priority="1513">
      <formula>IF(LEFT($X95,9)="Efectuată",1,0)</formula>
    </cfRule>
  </conditionalFormatting>
  <conditionalFormatting sqref="P96:U96">
    <cfRule type="expression" dxfId="1169" priority="1512">
      <formula>IF(LEFT($X96,9)="Efectuată",1,0)</formula>
    </cfRule>
  </conditionalFormatting>
  <conditionalFormatting sqref="P97:U97">
    <cfRule type="expression" dxfId="1168" priority="1511">
      <formula>IF(LEFT($X97,9)="Efectuată",1,0)</formula>
    </cfRule>
  </conditionalFormatting>
  <conditionalFormatting sqref="P98:U98">
    <cfRule type="expression" dxfId="1167" priority="1510">
      <formula>IF(LEFT($X98,9)="Efectuată",1,0)</formula>
    </cfRule>
  </conditionalFormatting>
  <conditionalFormatting sqref="P99:U99">
    <cfRule type="expression" dxfId="1166" priority="1509">
      <formula>IF(LEFT($X99,9)="Efectuată",1,0)</formula>
    </cfRule>
  </conditionalFormatting>
  <conditionalFormatting sqref="P100:U100">
    <cfRule type="expression" dxfId="1165" priority="1508">
      <formula>IF(LEFT($X100,9)="Efectuată",1,0)</formula>
    </cfRule>
  </conditionalFormatting>
  <conditionalFormatting sqref="P93:U93">
    <cfRule type="expression" dxfId="1164" priority="1507">
      <formula>IF(LEFT($X93,9)="Efectuată",1,0)</formula>
    </cfRule>
  </conditionalFormatting>
  <conditionalFormatting sqref="B152:V152">
    <cfRule type="expression" dxfId="1163" priority="1505">
      <formula>IF(LEFT($Y152,9)="Efectuată",1,0)</formula>
    </cfRule>
  </conditionalFormatting>
  <conditionalFormatting sqref="D150">
    <cfRule type="expression" dxfId="1162" priority="1506">
      <formula>IF(LEFT(#REF!,9)="Efectuată",1,0)</formula>
    </cfRule>
  </conditionalFormatting>
  <conditionalFormatting sqref="V188">
    <cfRule type="expression" dxfId="1161" priority="1504">
      <formula>IF(LEFT($AC188,9)="Efectuată",1,0)</formula>
    </cfRule>
  </conditionalFormatting>
  <conditionalFormatting sqref="V189">
    <cfRule type="expression" dxfId="1160" priority="1503">
      <formula>IF(LEFT($Y189,9)="Efectuată",1,0)</formula>
    </cfRule>
  </conditionalFormatting>
  <conditionalFormatting sqref="V190:V191">
    <cfRule type="expression" dxfId="1159" priority="1501">
      <formula>IF(LEFT($AC190,9)="Efectuată",1,0)</formula>
    </cfRule>
  </conditionalFormatting>
  <conditionalFormatting sqref="E190:U191">
    <cfRule type="expression" dxfId="1158" priority="1502">
      <formula>IF(LEFT($AC190,9)="Efectuată",1,0)</formula>
    </cfRule>
  </conditionalFormatting>
  <conditionalFormatting sqref="B191:C191">
    <cfRule type="expression" dxfId="1157" priority="1500">
      <formula>IF(LEFT($Y191,9)="Efectuată",1,0)</formula>
    </cfRule>
  </conditionalFormatting>
  <conditionalFormatting sqref="D191 D241">
    <cfRule type="expression" dxfId="1156" priority="1499">
      <formula>IF(LEFT($Y207,9)="Efectuată",1,0)</formula>
    </cfRule>
  </conditionalFormatting>
  <conditionalFormatting sqref="B142:C142">
    <cfRule type="expression" dxfId="1155" priority="1479">
      <formula>IF(LEFT($Y142,9)="Efectuată",1,0)</formula>
    </cfRule>
  </conditionalFormatting>
  <conditionalFormatting sqref="D142">
    <cfRule type="expression" dxfId="1154" priority="1480">
      <formula>IF(LEFT(#REF!,9)="Efectuată",1,0)</formula>
    </cfRule>
  </conditionalFormatting>
  <conditionalFormatting sqref="B143:C143">
    <cfRule type="expression" dxfId="1153" priority="1477">
      <formula>IF(LEFT($Y143,9)="Efectuată",1,0)</formula>
    </cfRule>
  </conditionalFormatting>
  <conditionalFormatting sqref="D143">
    <cfRule type="expression" dxfId="1152" priority="1478">
      <formula>IF(LEFT(#REF!,9)="Efectuată",1,0)</formula>
    </cfRule>
  </conditionalFormatting>
  <conditionalFormatting sqref="E143:V143">
    <cfRule type="expression" dxfId="1151" priority="1476">
      <formula>IF(LEFT(#REF!,9)="Efectuată",1,0)</formula>
    </cfRule>
  </conditionalFormatting>
  <conditionalFormatting sqref="E142:V142">
    <cfRule type="expression" dxfId="1150" priority="1475">
      <formula>IF(LEFT(#REF!,9)="Efectuată",1,0)</formula>
    </cfRule>
  </conditionalFormatting>
  <conditionalFormatting sqref="E141:V141">
    <cfRule type="expression" dxfId="1149" priority="1474">
      <formula>IF(LEFT(#REF!,9)="Efectuată",1,0)</formula>
    </cfRule>
  </conditionalFormatting>
  <conditionalFormatting sqref="B278">
    <cfRule type="expression" dxfId="1148" priority="1473">
      <formula>IF(LEFT($Y278,9)="Efectuată",1,0)</formula>
    </cfRule>
  </conditionalFormatting>
  <conditionalFormatting sqref="D278:U278">
    <cfRule type="expression" dxfId="1147" priority="1472">
      <formula>IF(LEFT(#REF!,9)="Efectuată",1,0)</formula>
    </cfRule>
  </conditionalFormatting>
  <conditionalFormatting sqref="V278">
    <cfRule type="expression" dxfId="1146" priority="1471">
      <formula>IF(LEFT(#REF!,9)="Efectuată",1,0)</formula>
    </cfRule>
  </conditionalFormatting>
  <conditionalFormatting sqref="D115">
    <cfRule type="expression" dxfId="1145" priority="1621">
      <formula>IF(LEFT($Y178,9)="Efectuată",1,0)</formula>
    </cfRule>
  </conditionalFormatting>
  <conditionalFormatting sqref="B172:C172">
    <cfRule type="expression" dxfId="1144" priority="1469">
      <formula>IF(LEFT($Y172,9)="Efectuată",1,0)</formula>
    </cfRule>
  </conditionalFormatting>
  <conditionalFormatting sqref="D172">
    <cfRule type="expression" dxfId="1143" priority="1470">
      <formula>IF(LEFT($Y181,9)="Efectuată",1,0)</formula>
    </cfRule>
  </conditionalFormatting>
  <conditionalFormatting sqref="E178:K178">
    <cfRule type="expression" dxfId="1142" priority="1468">
      <formula>IF(LEFT($Y178,9)="Efectuată",1,0)</formula>
    </cfRule>
  </conditionalFormatting>
  <conditionalFormatting sqref="E179:K180">
    <cfRule type="expression" dxfId="1141" priority="1467">
      <formula>IF(LEFT($Y179,9)="Efectuată",1,0)</formula>
    </cfRule>
  </conditionalFormatting>
  <conditionalFormatting sqref="B180:C180">
    <cfRule type="expression" dxfId="1140" priority="1466">
      <formula>IF(LEFT($Y180,9)="Efectuată",1,0)</formula>
    </cfRule>
  </conditionalFormatting>
  <conditionalFormatting sqref="E181:K181">
    <cfRule type="expression" dxfId="1139" priority="1465">
      <formula>IF(LEFT($Y181,9)="Efectuată",1,0)</formula>
    </cfRule>
  </conditionalFormatting>
  <conditionalFormatting sqref="E222:K222">
    <cfRule type="expression" dxfId="1138" priority="1464">
      <formula>IF(LEFT($Y222,9)="Efectuată",1,0)</formula>
    </cfRule>
  </conditionalFormatting>
  <conditionalFormatting sqref="E268:K268">
    <cfRule type="expression" dxfId="1137" priority="1463">
      <formula>IF(LEFT($Y268,9)="Efectuată",1,0)</formula>
    </cfRule>
  </conditionalFormatting>
  <conditionalFormatting sqref="E274:K274">
    <cfRule type="expression" dxfId="1136" priority="1462">
      <formula>IF(LEFT($Y274,9)="Efectuată",1,0)</formula>
    </cfRule>
  </conditionalFormatting>
  <conditionalFormatting sqref="V274">
    <cfRule type="expression" dxfId="1135" priority="1461">
      <formula>IF(LEFT($Y274,9)="Efectuată",1,0)</formula>
    </cfRule>
  </conditionalFormatting>
  <conditionalFormatting sqref="V288">
    <cfRule type="expression" dxfId="1134" priority="1460">
      <formula>IF(LEFT($Y288,9)="Efectuată",1,0)</formula>
    </cfRule>
  </conditionalFormatting>
  <conditionalFormatting sqref="V290:V291">
    <cfRule type="expression" dxfId="1133" priority="1459">
      <formula>IF(LEFT($Y290,9)="Efectuată",1,0)</formula>
    </cfRule>
  </conditionalFormatting>
  <conditionalFormatting sqref="D121">
    <cfRule type="expression" dxfId="1132" priority="1622">
      <formula>IF(LEFT($Y181,9)="Efectuată",1,0)</formula>
    </cfRule>
  </conditionalFormatting>
  <conditionalFormatting sqref="B164:C165">
    <cfRule type="expression" dxfId="1131" priority="1457">
      <formula>IF(LEFT($Y164,9)="Efectuată",1,0)</formula>
    </cfRule>
  </conditionalFormatting>
  <conditionalFormatting sqref="E163:K165">
    <cfRule type="expression" dxfId="1130" priority="1458">
      <formula>IF(LEFT($Y163,9)="Efectuată",1,0)</formula>
    </cfRule>
  </conditionalFormatting>
  <conditionalFormatting sqref="B167:C171">
    <cfRule type="expression" dxfId="1129" priority="1455">
      <formula>IF(LEFT($Y167,9)="Efectuată",1,0)</formula>
    </cfRule>
  </conditionalFormatting>
  <conditionalFormatting sqref="D167:D171">
    <cfRule type="expression" dxfId="1128" priority="1456">
      <formula>IF(LEFT(#REF!,9)="Efectuată",1,0)</formula>
    </cfRule>
  </conditionalFormatting>
  <conditionalFormatting sqref="E166:K171">
    <cfRule type="expression" dxfId="1127" priority="1454">
      <formula>IF(LEFT($Y166,9)="Efectuată",1,0)</formula>
    </cfRule>
  </conditionalFormatting>
  <conditionalFormatting sqref="H294:I294">
    <cfRule type="expression" dxfId="1126" priority="1453">
      <formula>IF(LEFT($Y294,9)="Efectuată",1,0)</formula>
    </cfRule>
  </conditionalFormatting>
  <conditionalFormatting sqref="J294:K294">
    <cfRule type="expression" dxfId="1125" priority="1451">
      <formula>IF(LEFT($Y294,9)="Efectuată",1,0)</formula>
    </cfRule>
  </conditionalFormatting>
  <conditionalFormatting sqref="L106:M106">
    <cfRule type="expression" dxfId="1124" priority="1446">
      <formula>IF(LEFT($Y106,9)="Efectuată",1,0)</formula>
    </cfRule>
  </conditionalFormatting>
  <conditionalFormatting sqref="N106:O106">
    <cfRule type="expression" dxfId="1123" priority="1449">
      <formula>IF(LEFT($Y106,9)="Efectuată",1,0)</formula>
    </cfRule>
  </conditionalFormatting>
  <conditionalFormatting sqref="P106:Q106">
    <cfRule type="expression" dxfId="1122" priority="1448">
      <formula>IF(LEFT($Y106,9)="Efectuată",1,0)</formula>
    </cfRule>
  </conditionalFormatting>
  <conditionalFormatting sqref="R106:V106">
    <cfRule type="expression" dxfId="1121" priority="1447">
      <formula>IF(LEFT($Y106,9)="Efectuată",1,0)</formula>
    </cfRule>
  </conditionalFormatting>
  <conditionalFormatting sqref="E140:K140 N140:O140 V140">
    <cfRule type="expression" dxfId="1120" priority="1445">
      <formula>IF(LEFT(#REF!,9)="Efectuată",1,0)</formula>
    </cfRule>
  </conditionalFormatting>
  <conditionalFormatting sqref="P140:U140">
    <cfRule type="expression" dxfId="1119" priority="1443">
      <formula>IF(LEFT($Y140,9)="Efectuată",1,0)</formula>
    </cfRule>
  </conditionalFormatting>
  <conditionalFormatting sqref="L140:M140">
    <cfRule type="expression" dxfId="1118" priority="1444">
      <formula>IF(LEFT($Y140,9)="Efectuată",1,0)</formula>
    </cfRule>
  </conditionalFormatting>
  <conditionalFormatting sqref="E144:K146 N144:V146">
    <cfRule type="expression" dxfId="1117" priority="1442">
      <formula>IF(LEFT(#REF!,9)="Efectuată",1,0)</formula>
    </cfRule>
  </conditionalFormatting>
  <conditionalFormatting sqref="L144:M144">
    <cfRule type="expression" dxfId="1116" priority="1441">
      <formula>IF(LEFT($Y144,9)="Efectuată",1,0)</formula>
    </cfRule>
  </conditionalFormatting>
  <conditionalFormatting sqref="L145:M145">
    <cfRule type="expression" dxfId="1115" priority="1440">
      <formula>IF(LEFT($Y145,9)="Efectuată",1,0)</formula>
    </cfRule>
  </conditionalFormatting>
  <conditionalFormatting sqref="L146:M146">
    <cfRule type="expression" dxfId="1114" priority="1439">
      <formula>IF(LEFT($Y146,9)="Efectuată",1,0)</formula>
    </cfRule>
  </conditionalFormatting>
  <conditionalFormatting sqref="B145:C146">
    <cfRule type="expression" dxfId="1113" priority="1437">
      <formula>IF(LEFT($Y145,9)="Efectuată",1,0)</formula>
    </cfRule>
  </conditionalFormatting>
  <conditionalFormatting sqref="D145:D146">
    <cfRule type="expression" dxfId="1112" priority="1438">
      <formula>IF(LEFT(#REF!,9)="Efectuată",1,0)</formula>
    </cfRule>
  </conditionalFormatting>
  <conditionalFormatting sqref="W145:W146">
    <cfRule type="expression" dxfId="1111" priority="1436">
      <formula>IF(LEFT(#REF!,9)="Efectuată",1,0)</formula>
    </cfRule>
  </conditionalFormatting>
  <conditionalFormatting sqref="E147:N147 P147:V147">
    <cfRule type="expression" dxfId="1110" priority="1435">
      <formula>IF(LEFT(#REF!,9)="Efectuată",1,0)</formula>
    </cfRule>
  </conditionalFormatting>
  <conditionalFormatting sqref="O147">
    <cfRule type="expression" dxfId="1109" priority="1434">
      <formula>IF(LEFT($Y147,9)="Efectuată",1,0)</formula>
    </cfRule>
  </conditionalFormatting>
  <conditionalFormatting sqref="B185:C186">
    <cfRule type="expression" dxfId="1108" priority="1432">
      <formula>IF(LEFT($Y185,9)="Efectuată",1,0)</formula>
    </cfRule>
  </conditionalFormatting>
  <conditionalFormatting sqref="D185:D186">
    <cfRule type="expression" dxfId="1107" priority="1433">
      <formula>IF(LEFT($Y188,9)="Efectuată",1,0)</formula>
    </cfRule>
  </conditionalFormatting>
  <conditionalFormatting sqref="E184:H184">
    <cfRule type="expression" dxfId="1106" priority="1431">
      <formula>IF(LEFT($Y184,9)="Efectuată",1,0)</formula>
    </cfRule>
  </conditionalFormatting>
  <conditionalFormatting sqref="I184">
    <cfRule type="expression" dxfId="1105" priority="1430">
      <formula>IF(LEFT(#REF!,9)="Efectuată",1,0)</formula>
    </cfRule>
  </conditionalFormatting>
  <conditionalFormatting sqref="H185">
    <cfRule type="expression" dxfId="1104" priority="1429">
      <formula>IF(LEFT($Y185,9)="Efectuată",1,0)</formula>
    </cfRule>
  </conditionalFormatting>
  <conditionalFormatting sqref="I185">
    <cfRule type="expression" dxfId="1103" priority="1428">
      <formula>IF(LEFT(#REF!,9)="Efectuată",1,0)</formula>
    </cfRule>
  </conditionalFormatting>
  <conditionalFormatting sqref="H186">
    <cfRule type="expression" dxfId="1102" priority="1427">
      <formula>IF(LEFT($Y186,9)="Efectuată",1,0)</formula>
    </cfRule>
  </conditionalFormatting>
  <conditionalFormatting sqref="I186">
    <cfRule type="expression" dxfId="1101" priority="1426">
      <formula>IF(LEFT(#REF!,9)="Efectuată",1,0)</formula>
    </cfRule>
  </conditionalFormatting>
  <conditionalFormatting sqref="O184:O185">
    <cfRule type="expression" dxfId="1100" priority="1425">
      <formula>IF(LEFT($Y184,9)="Efectuată",1,0)</formula>
    </cfRule>
  </conditionalFormatting>
  <conditionalFormatting sqref="E257:V257">
    <cfRule type="expression" dxfId="1099" priority="1424">
      <formula>IF(LEFT($Y257,9)="Efectuată",1,0)</formula>
    </cfRule>
  </conditionalFormatting>
  <conditionalFormatting sqref="E267:V267">
    <cfRule type="expression" dxfId="1098" priority="1423">
      <formula>IF(LEFT($Y267,9)="Efectuată",1,0)</formula>
    </cfRule>
  </conditionalFormatting>
  <conditionalFormatting sqref="E265:V265">
    <cfRule type="expression" dxfId="1097" priority="1422">
      <formula>IF(LEFT($Y265,9)="Efectuată",1,0)</formula>
    </cfRule>
  </conditionalFormatting>
  <conditionalFormatting sqref="E266:V266">
    <cfRule type="expression" dxfId="1096" priority="1421">
      <formula>IF(LEFT($Y266,9)="Efectuată",1,0)</formula>
    </cfRule>
  </conditionalFormatting>
  <conditionalFormatting sqref="B266:C267">
    <cfRule type="expression" dxfId="1095" priority="1419">
      <formula>IF(LEFT($Y266,9)="Efectuată",1,0)</formula>
    </cfRule>
  </conditionalFormatting>
  <conditionalFormatting sqref="D266:D267">
    <cfRule type="expression" dxfId="1094" priority="1420">
      <formula>IF(LEFT(#REF!,9)="Efectuată",1,0)</formula>
    </cfRule>
  </conditionalFormatting>
  <conditionalFormatting sqref="W266:W267">
    <cfRule type="expression" dxfId="1093" priority="1418">
      <formula>IF(LEFT($Y266,9)="Efectuată",1,0)</formula>
    </cfRule>
  </conditionalFormatting>
  <conditionalFormatting sqref="E53:V53 E55:V55">
    <cfRule type="expression" dxfId="1092" priority="1417">
      <formula>IF(LEFT($Y53,9)="Efectuată",1,0)</formula>
    </cfRule>
  </conditionalFormatting>
  <conditionalFormatting sqref="B55">
    <cfRule type="expression" dxfId="1091" priority="1416">
      <formula>IF(LEFT($Y55,9)="Efectuată",1,0)</formula>
    </cfRule>
  </conditionalFormatting>
  <conditionalFormatting sqref="E57:V61">
    <cfRule type="expression" dxfId="1090" priority="1415">
      <formula>IF(LEFT($Y57,9)="Efectuată",1,0)</formula>
    </cfRule>
  </conditionalFormatting>
  <conditionalFormatting sqref="B58:B61">
    <cfRule type="expression" dxfId="1089" priority="1413">
      <formula>IF(LEFT($Y58,9)="Efectuată",1,0)</formula>
    </cfRule>
  </conditionalFormatting>
  <conditionalFormatting sqref="D58:D61">
    <cfRule type="expression" dxfId="1088" priority="1414">
      <formula>IF(LEFT($Y89,9)="Efectuată",1,0)</formula>
    </cfRule>
  </conditionalFormatting>
  <conditionalFormatting sqref="E107:V108">
    <cfRule type="expression" dxfId="1087" priority="1412">
      <formula>IF(LEFT($Y107,9)="Efectuată",1,0)</formula>
    </cfRule>
  </conditionalFormatting>
  <conditionalFormatting sqref="B108:C108">
    <cfRule type="expression" dxfId="1086" priority="1411">
      <formula>IF(LEFT($Y108,9)="Efectuată",1,0)</formula>
    </cfRule>
  </conditionalFormatting>
  <conditionalFormatting sqref="E109:V113">
    <cfRule type="expression" dxfId="1085" priority="1409">
      <formula>IF(LEFT($Y109,9)="Efectuată",1,0)</formula>
    </cfRule>
  </conditionalFormatting>
  <conditionalFormatting sqref="B110:C113">
    <cfRule type="expression" dxfId="1084" priority="1408">
      <formula>IF(LEFT($Y110,9)="Efectuată",1,0)</formula>
    </cfRule>
  </conditionalFormatting>
  <conditionalFormatting sqref="W110:W113">
    <cfRule type="expression" dxfId="1083" priority="1407">
      <formula>IF(LEFT($Y110,9)="Efectuată",1,0)</formula>
    </cfRule>
  </conditionalFormatting>
  <conditionalFormatting sqref="E182:V183">
    <cfRule type="expression" dxfId="1082" priority="1406">
      <formula>IF(LEFT($Y182,9)="Efectuată",1,0)</formula>
    </cfRule>
  </conditionalFormatting>
  <conditionalFormatting sqref="E264:V264">
    <cfRule type="expression" dxfId="1081" priority="1405">
      <formula>IF(LEFT($Y264,9)="Efectuată",1,0)</formula>
    </cfRule>
  </conditionalFormatting>
  <conditionalFormatting sqref="E148:F149 H149:U149 H148:V148">
    <cfRule type="expression" dxfId="1080" priority="1404">
      <formula>IF(LEFT(#REF!,9)="Efectuată",1,0)</formula>
    </cfRule>
  </conditionalFormatting>
  <conditionalFormatting sqref="G148">
    <cfRule type="expression" dxfId="1079" priority="1403">
      <formula>IF(LEFT($Y148,9)="Efectuată",1,0)</formula>
    </cfRule>
  </conditionalFormatting>
  <conditionalFormatting sqref="G149">
    <cfRule type="expression" dxfId="1078" priority="1402">
      <formula>IF(LEFT($Y149,9)="Efectuată",1,0)</formula>
    </cfRule>
  </conditionalFormatting>
  <conditionalFormatting sqref="B149:C149">
    <cfRule type="expression" dxfId="1077" priority="1401">
      <formula>IF(LEFT($Y149,9)="Efectuată",1,0)</formula>
    </cfRule>
  </conditionalFormatting>
  <conditionalFormatting sqref="W149">
    <cfRule type="expression" dxfId="1076" priority="1400">
      <formula>IF(LEFT(#REF!,9)="Efectuată",1,0)</formula>
    </cfRule>
  </conditionalFormatting>
  <conditionalFormatting sqref="E207:K218">
    <cfRule type="expression" dxfId="1075" priority="1399">
      <formula>IF(LEFT($Y207,9)="Efectuată",1,0)</formula>
    </cfRule>
  </conditionalFormatting>
  <conditionalFormatting sqref="B208:C218">
    <cfRule type="expression" dxfId="1074" priority="1397">
      <formula>IF(LEFT($Y208,9)="Efectuată",1,0)</formula>
    </cfRule>
  </conditionalFormatting>
  <conditionalFormatting sqref="D208:D218">
    <cfRule type="expression" dxfId="1073" priority="1398">
      <formula>IF(LEFT(#REF!,9)="Efectuată",1,0)</formula>
    </cfRule>
  </conditionalFormatting>
  <conditionalFormatting sqref="E219:K220">
    <cfRule type="expression" dxfId="1072" priority="1396">
      <formula>IF(LEFT($Y219,9)="Efectuată",1,0)</formula>
    </cfRule>
  </conditionalFormatting>
  <conditionalFormatting sqref="B220:C220">
    <cfRule type="expression" dxfId="1071" priority="1394">
      <formula>IF(LEFT($Y220,9)="Efectuată",1,0)</formula>
    </cfRule>
  </conditionalFormatting>
  <conditionalFormatting sqref="D220">
    <cfRule type="expression" dxfId="1070" priority="1395">
      <formula>IF(LEFT(#REF!,9)="Efectuată",1,0)</formula>
    </cfRule>
  </conditionalFormatting>
  <conditionalFormatting sqref="O219:O220">
    <cfRule type="expression" dxfId="1069" priority="1393">
      <formula>IF(LEFT($Y219,9)="Efectuată",1,0)</formula>
    </cfRule>
  </conditionalFormatting>
  <conditionalFormatting sqref="E221:K221">
    <cfRule type="expression" dxfId="1068" priority="1392">
      <formula>IF(LEFT($Y221,9)="Efectuată",1,0)</formula>
    </cfRule>
  </conditionalFormatting>
  <conditionalFormatting sqref="E244:K248">
    <cfRule type="expression" dxfId="1067" priority="1391">
      <formula>IF(LEFT($Y244,9)="Efectuată",1,0)</formula>
    </cfRule>
  </conditionalFormatting>
  <conditionalFormatting sqref="B245:C248">
    <cfRule type="expression" dxfId="1066" priority="1390">
      <formula>IF(LEFT($Y245,9)="Efectuată",1,0)</formula>
    </cfRule>
  </conditionalFormatting>
  <conditionalFormatting sqref="E269:E273">
    <cfRule type="expression" dxfId="1065" priority="1389">
      <formula>IF(LEFT($Y269,9)="Efectuată",1,0)</formula>
    </cfRule>
  </conditionalFormatting>
  <conditionalFormatting sqref="F269:F273">
    <cfRule type="expression" dxfId="1064" priority="1388">
      <formula>IF(LEFT($Y269,9)="Efectuată",1,0)</formula>
    </cfRule>
  </conditionalFormatting>
  <conditionalFormatting sqref="G269:K273">
    <cfRule type="expression" dxfId="1063" priority="1387">
      <formula>IF(LEFT($Y269,9)="Efectuată",1,0)</formula>
    </cfRule>
  </conditionalFormatting>
  <conditionalFormatting sqref="N269">
    <cfRule type="expression" dxfId="1062" priority="1386">
      <formula>IF(LEFT($Y269,9)="Efectuată",1,0)</formula>
    </cfRule>
  </conditionalFormatting>
  <conditionalFormatting sqref="N270:N273">
    <cfRule type="expression" dxfId="1061" priority="1385">
      <formula>IF(LEFT($Y270,9)="Efectuată",1,0)</formula>
    </cfRule>
  </conditionalFormatting>
  <conditionalFormatting sqref="B270:C273">
    <cfRule type="expression" dxfId="1060" priority="1384">
      <formula>IF(LEFT($Y270,9)="Efectuată",1,0)</formula>
    </cfRule>
  </conditionalFormatting>
  <conditionalFormatting sqref="D270:D273">
    <cfRule type="expression" dxfId="1059" priority="1383">
      <formula>IF(LEFT($Y279,9)="Efectuată",1,0)</formula>
    </cfRule>
  </conditionalFormatting>
  <conditionalFormatting sqref="W270:W273">
    <cfRule type="expression" dxfId="1058" priority="1382">
      <formula>IF(LEFT($Y270,9)="Efectuată",1,0)</formula>
    </cfRule>
  </conditionalFormatting>
  <conditionalFormatting sqref="E172:V177">
    <cfRule type="expression" dxfId="1057" priority="1381">
      <formula>IF(LEFT(#REF!,9)="Efectuată",1,0)</formula>
    </cfRule>
  </conditionalFormatting>
  <conditionalFormatting sqref="B173:C177">
    <cfRule type="expression" dxfId="1056" priority="1380">
      <formula>IF(LEFT($Y173,9)="Efectuată",1,0)</formula>
    </cfRule>
  </conditionalFormatting>
  <conditionalFormatting sqref="E238:K239">
    <cfRule type="expression" dxfId="1055" priority="1377">
      <formula>IF(LEFT($Y238,9)="Efectuată",1,0)</formula>
    </cfRule>
  </conditionalFormatting>
  <conditionalFormatting sqref="V238">
    <cfRule type="expression" dxfId="1054" priority="1376">
      <formula>IF(LEFT($Y238,9)="Efectuată",1,0)</formula>
    </cfRule>
  </conditionalFormatting>
  <conditionalFormatting sqref="L238:U238">
    <cfRule type="expression" dxfId="1053" priority="1375">
      <formula>IF(LEFT($Y238,9)="Efectuată",1,0)</formula>
    </cfRule>
  </conditionalFormatting>
  <conditionalFormatting sqref="V239">
    <cfRule type="expression" dxfId="1052" priority="1374">
      <formula>IF(LEFT($Y239,9)="Efectuată",1,0)</formula>
    </cfRule>
  </conditionalFormatting>
  <conditionalFormatting sqref="N239:U239">
    <cfRule type="expression" dxfId="1051" priority="1373">
      <formula>IF(LEFT($Y239,9)="Efectuată",1,0)</formula>
    </cfRule>
  </conditionalFormatting>
  <conditionalFormatting sqref="B256:C256">
    <cfRule type="expression" dxfId="1050" priority="1372">
      <formula>IF(LEFT($Y256,9)="Efectuată",1,0)</formula>
    </cfRule>
  </conditionalFormatting>
  <conditionalFormatting sqref="E255:K256">
    <cfRule type="expression" dxfId="1049" priority="1371">
      <formula>IF(LEFT($Y255,9)="Efectuată",1,0)</formula>
    </cfRule>
  </conditionalFormatting>
  <conditionalFormatting sqref="W249">
    <cfRule type="expression" dxfId="1048" priority="1353">
      <formula>IF(LEFT($Y249,9)="Efectuată",1,0)</formula>
    </cfRule>
  </conditionalFormatting>
  <conditionalFormatting sqref="L163:M165">
    <cfRule type="expression" dxfId="1047" priority="1351">
      <formula>IF(LEFT($Y163,9)="Efectuată",1,0)</formula>
    </cfRule>
  </conditionalFormatting>
  <conditionalFormatting sqref="W256">
    <cfRule type="expression" dxfId="1046" priority="1370">
      <formula>IF(LEFT($Y256,9)="Efectuată",1,0)</formula>
    </cfRule>
  </conditionalFormatting>
  <conditionalFormatting sqref="C237">
    <cfRule type="expression" dxfId="1045" priority="1369">
      <formula>IF(LEFT($Y237,9)="Efectuată",1,0)</formula>
    </cfRule>
  </conditionalFormatting>
  <conditionalFormatting sqref="B237">
    <cfRule type="expression" dxfId="1044" priority="1368">
      <formula>IF(LEFT($Y237,9)="Efectuată",1,0)</formula>
    </cfRule>
  </conditionalFormatting>
  <conditionalFormatting sqref="D237">
    <cfRule type="expression" dxfId="1043" priority="1367">
      <formula>IF(LEFT($Y241,9)="Efectuată",1,0)</formula>
    </cfRule>
  </conditionalFormatting>
  <conditionalFormatting sqref="W237">
    <cfRule type="expression" dxfId="1042" priority="1366">
      <formula>IF(LEFT($Y237,9)="Efectuată",1,0)</formula>
    </cfRule>
  </conditionalFormatting>
  <conditionalFormatting sqref="C236">
    <cfRule type="expression" dxfId="1041" priority="1365">
      <formula>IF(LEFT($Y236,9)="Efectuată",1,0)</formula>
    </cfRule>
  </conditionalFormatting>
  <conditionalFormatting sqref="B236">
    <cfRule type="expression" dxfId="1040" priority="1364">
      <formula>IF(LEFT($Y236,9)="Efectuată",1,0)</formula>
    </cfRule>
  </conditionalFormatting>
  <conditionalFormatting sqref="D236">
    <cfRule type="expression" dxfId="1039" priority="1363">
      <formula>IF(LEFT($Y241,9)="Efectuată",1,0)</formula>
    </cfRule>
  </conditionalFormatting>
  <conditionalFormatting sqref="W236">
    <cfRule type="expression" dxfId="1038" priority="1362">
      <formula>IF(LEFT($Y236,9)="Efectuată",1,0)</formula>
    </cfRule>
  </conditionalFormatting>
  <conditionalFormatting sqref="P235:U236">
    <cfRule type="expression" dxfId="1037" priority="1361">
      <formula>IF(LEFT($Y235,9)="Efectuată",1,0)</formula>
    </cfRule>
  </conditionalFormatting>
  <conditionalFormatting sqref="L235:M237">
    <cfRule type="expression" dxfId="1036" priority="1360">
      <formula>IF(LEFT($Y235,9)="Efectuată",1,0)</formula>
    </cfRule>
  </conditionalFormatting>
  <conditionalFormatting sqref="P237:Q237">
    <cfRule type="expression" dxfId="1035" priority="1359">
      <formula>IF(LEFT($Y237,9)="Efectuată",1,0)</formula>
    </cfRule>
  </conditionalFormatting>
  <conditionalFormatting sqref="N237:O237">
    <cfRule type="expression" dxfId="1034" priority="1358">
      <formula>IF(LEFT($Y237,9)="Efectuată",1,0)</formula>
    </cfRule>
  </conditionalFormatting>
  <conditionalFormatting sqref="W245:W248">
    <cfRule type="expression" dxfId="1033" priority="1357">
      <formula>IF(LEFT($Y245,9)="Efectuată",1,0)</formula>
    </cfRule>
  </conditionalFormatting>
  <conditionalFormatting sqref="D249">
    <cfRule type="expression" dxfId="1032" priority="1356">
      <formula>IF(LEFT($Y258,9)="Efectuată",1,0)</formula>
    </cfRule>
  </conditionalFormatting>
  <conditionalFormatting sqref="E249:K249">
    <cfRule type="expression" dxfId="1031" priority="1355">
      <formula>IF(LEFT($Y249,9)="Efectuată",1,0)</formula>
    </cfRule>
  </conditionalFormatting>
  <conditionalFormatting sqref="B249:C249">
    <cfRule type="expression" dxfId="1030" priority="1354">
      <formula>IF(LEFT($Y249,9)="Efectuată",1,0)</formula>
    </cfRule>
  </conditionalFormatting>
  <conditionalFormatting sqref="D76:D77">
    <cfRule type="expression" dxfId="1029" priority="1623">
      <formula>IF(LEFT(#REF!,9)="Efectuată",1,0)</formula>
    </cfRule>
  </conditionalFormatting>
  <conditionalFormatting sqref="D72">
    <cfRule type="expression" dxfId="1028" priority="1624">
      <formula>IF(LEFT(#REF!,9)="Efectuată",1,0)</formula>
    </cfRule>
  </conditionalFormatting>
  <conditionalFormatting sqref="D62:D69 D125">
    <cfRule type="expression" dxfId="1027" priority="1625">
      <formula>IF(LEFT(#REF!,9)="Efectuată",1,0)</formula>
    </cfRule>
  </conditionalFormatting>
  <conditionalFormatting sqref="D73">
    <cfRule type="expression" dxfId="1026" priority="1626">
      <formula>IF(LEFT(#REF!,9)="Efectuată",1,0)</formula>
    </cfRule>
  </conditionalFormatting>
  <conditionalFormatting sqref="D70:D71">
    <cfRule type="expression" dxfId="1025" priority="1627">
      <formula>IF(LEFT(#REF!,9)="Efectuată",1,0)</formula>
    </cfRule>
  </conditionalFormatting>
  <conditionalFormatting sqref="D87:D88">
    <cfRule type="expression" dxfId="1024" priority="1628">
      <formula>IF(LEFT(#REF!,9)="Efectuată",1,0)</formula>
    </cfRule>
  </conditionalFormatting>
  <conditionalFormatting sqref="D85:D86">
    <cfRule type="expression" dxfId="1023" priority="1629">
      <formula>IF(LEFT(#REF!,9)="Efectuată",1,0)</formula>
    </cfRule>
  </conditionalFormatting>
  <conditionalFormatting sqref="D74">
    <cfRule type="expression" dxfId="1022" priority="1630">
      <formula>IF(LEFT(#REF!,9)="Efectuată",1,0)</formula>
    </cfRule>
  </conditionalFormatting>
  <conditionalFormatting sqref="D129">
    <cfRule type="expression" dxfId="1021" priority="1631">
      <formula>IF(LEFT(#REF!,9)="Efectuată",1,0)</formula>
    </cfRule>
  </conditionalFormatting>
  <conditionalFormatting sqref="D130">
    <cfRule type="expression" dxfId="1020" priority="1632">
      <formula>IF(LEFT(#REF!,9)="Efectuată",1,0)</formula>
    </cfRule>
  </conditionalFormatting>
  <conditionalFormatting sqref="D136 D138">
    <cfRule type="expression" dxfId="1019" priority="1633">
      <formula>IF(LEFT(#REF!,9)="Efectuată",1,0)</formula>
    </cfRule>
  </conditionalFormatting>
  <conditionalFormatting sqref="D126">
    <cfRule type="expression" dxfId="1018" priority="1634">
      <formula>IF(LEFT(#REF!,9)="Efectuată",1,0)</formula>
    </cfRule>
  </conditionalFormatting>
  <conditionalFormatting sqref="D113">
    <cfRule type="expression" dxfId="1017" priority="1635">
      <formula>IF(LEFT(#REF!,9)="Efectuată",1,0)</formula>
    </cfRule>
  </conditionalFormatting>
  <conditionalFormatting sqref="D147 D151">
    <cfRule type="expression" dxfId="1016" priority="1636">
      <formula>IF(LEFT(#REF!,9)="Efectuată",1,0)</formula>
    </cfRule>
  </conditionalFormatting>
  <conditionalFormatting sqref="D148:D149 D181:D182 D184 D255:D256 D264">
    <cfRule type="expression" dxfId="1015" priority="1637">
      <formula>IF(LEFT(#REF!,9)="Efectuată",1,0)</formula>
    </cfRule>
  </conditionalFormatting>
  <conditionalFormatting sqref="D163:D164 D173:D177">
    <cfRule type="expression" dxfId="1014" priority="1638">
      <formula>IF(LEFT(#REF!,9)="Efectuată",1,0)</formula>
    </cfRule>
  </conditionalFormatting>
  <conditionalFormatting sqref="D116:D117">
    <cfRule type="expression" dxfId="1013" priority="1639">
      <formula>IF(LEFT(#REF!,9)="Efectuată",1,0)</formula>
    </cfRule>
  </conditionalFormatting>
  <conditionalFormatting sqref="D114">
    <cfRule type="expression" dxfId="1012" priority="1640">
      <formula>IF(LEFT(#REF!,9)="Efectuată",1,0)</formula>
    </cfRule>
  </conditionalFormatting>
  <conditionalFormatting sqref="D119 D122">
    <cfRule type="expression" dxfId="1011" priority="1641">
      <formula>IF(LEFT(#REF!,9)="Efectuată",1,0)</formula>
    </cfRule>
  </conditionalFormatting>
  <conditionalFormatting sqref="D120">
    <cfRule type="expression" dxfId="1010" priority="1642">
      <formula>IF(LEFT($Y179,9)="Efectuată",1,0)</formula>
    </cfRule>
  </conditionalFormatting>
  <conditionalFormatting sqref="D178">
    <cfRule type="expression" dxfId="1009" priority="1643">
      <formula>IF(LEFT(#REF!,9)="Efectuată",1,0)</formula>
    </cfRule>
  </conditionalFormatting>
  <conditionalFormatting sqref="D179:D180 D188 D238 D257">
    <cfRule type="expression" dxfId="1008" priority="1644">
      <formula>IF(LEFT(#REF!,9)="Efectuată",1,0)</formula>
    </cfRule>
  </conditionalFormatting>
  <conditionalFormatting sqref="D139">
    <cfRule type="expression" dxfId="1007" priority="1645">
      <formula>IF(LEFT(#REF!,9)="Efectuată",1,0)</formula>
    </cfRule>
  </conditionalFormatting>
  <conditionalFormatting sqref="D190">
    <cfRule type="expression" dxfId="1006" priority="1647">
      <formula>IF(LEFT(#REF!,9)="Efectuată",1,0)</formula>
    </cfRule>
  </conditionalFormatting>
  <conditionalFormatting sqref="D239">
    <cfRule type="expression" dxfId="1005" priority="1648">
      <formula>IF(LEFT($Y244,9)="Efectuată",1,0)</formula>
    </cfRule>
  </conditionalFormatting>
  <conditionalFormatting sqref="D240">
    <cfRule type="expression" dxfId="1004" priority="1649">
      <formula>IF(LEFT(#REF!,9)="Efectuată",1,0)</formula>
    </cfRule>
  </conditionalFormatting>
  <conditionalFormatting sqref="D244:D248">
    <cfRule type="expression" dxfId="1003" priority="1650">
      <formula>IF(LEFT(#REF!,9)="Efectuată",1,0)</formula>
    </cfRule>
  </conditionalFormatting>
  <conditionalFormatting sqref="D242">
    <cfRule type="expression" dxfId="1002" priority="1651">
      <formula>IF(LEFT(#REF!,9)="Efectuată",1,0)</formula>
    </cfRule>
  </conditionalFormatting>
  <conditionalFormatting sqref="D268">
    <cfRule type="expression" dxfId="1001" priority="1652">
      <formula>IF(LEFT($Y274,9)="Efectuată",1,0)</formula>
    </cfRule>
  </conditionalFormatting>
  <conditionalFormatting sqref="N101:U105">
    <cfRule type="expression" dxfId="1000" priority="1352">
      <formula>IF(LEFT($Y101,9)="Efectuată",1,0)</formula>
    </cfRule>
  </conditionalFormatting>
  <conditionalFormatting sqref="L166:M171">
    <cfRule type="expression" dxfId="999" priority="1350">
      <formula>IF(LEFT($Y166,9)="Efectuată",1,0)</formula>
    </cfRule>
  </conditionalFormatting>
  <conditionalFormatting sqref="P163:U171">
    <cfRule type="expression" dxfId="998" priority="1349">
      <formula>IF(LEFT($Y163,9)="Efectuată",1,0)</formula>
    </cfRule>
  </conditionalFormatting>
  <conditionalFormatting sqref="L178:M178">
    <cfRule type="expression" dxfId="997" priority="1348">
      <formula>IF(LEFT($Y178,9)="Efectuată",1,0)</formula>
    </cfRule>
  </conditionalFormatting>
  <conditionalFormatting sqref="L179:M181">
    <cfRule type="expression" dxfId="996" priority="1347">
      <formula>IF(LEFT($Y179,9)="Efectuată",1,0)</formula>
    </cfRule>
  </conditionalFormatting>
  <conditionalFormatting sqref="P178:U181">
    <cfRule type="expression" dxfId="995" priority="1346">
      <formula>IF(LEFT($Y178,9)="Efectuată",1,0)</formula>
    </cfRule>
  </conditionalFormatting>
  <conditionalFormatting sqref="L207:M218">
    <cfRule type="expression" dxfId="994" priority="1345">
      <formula>IF(LEFT($Y207,9)="Efectuată",1,0)</formula>
    </cfRule>
  </conditionalFormatting>
  <conditionalFormatting sqref="P207:U218">
    <cfRule type="expression" dxfId="993" priority="1344">
      <formula>IF(LEFT($Y207,9)="Efectuată",1,0)</formula>
    </cfRule>
  </conditionalFormatting>
  <conditionalFormatting sqref="L219:M222 L225:M225">
    <cfRule type="expression" dxfId="992" priority="1343">
      <formula>IF(LEFT($Y219,9)="Efectuată",1,0)</formula>
    </cfRule>
  </conditionalFormatting>
  <conditionalFormatting sqref="P219:Q222 P225:Q225">
    <cfRule type="expression" dxfId="991" priority="1342">
      <formula>IF(LEFT($Y219,9)="Efectuată",1,0)</formula>
    </cfRule>
  </conditionalFormatting>
  <conditionalFormatting sqref="R219:U222">
    <cfRule type="expression" dxfId="990" priority="1341">
      <formula>IF(LEFT($Y219,9)="Efectuată",1,0)</formula>
    </cfRule>
  </conditionalFormatting>
  <conditionalFormatting sqref="L244:M256">
    <cfRule type="expression" dxfId="989" priority="1340">
      <formula>IF(LEFT($Y244,9)="Efectuată",1,0)</formula>
    </cfRule>
  </conditionalFormatting>
  <conditionalFormatting sqref="P244:U256">
    <cfRule type="expression" dxfId="988" priority="1339">
      <formula>IF(LEFT($Y244,9)="Efectuată",1,0)</formula>
    </cfRule>
  </conditionalFormatting>
  <conditionalFormatting sqref="L268:M274">
    <cfRule type="expression" dxfId="987" priority="1338">
      <formula>IF(LEFT($Y268,9)="Efectuată",1,0)</formula>
    </cfRule>
  </conditionalFormatting>
  <conditionalFormatting sqref="P268:U274">
    <cfRule type="expression" dxfId="986" priority="1337">
      <formula>IF(LEFT($Y268,9)="Efectuată",1,0)</formula>
    </cfRule>
  </conditionalFormatting>
  <conditionalFormatting sqref="L282:M291 L293:M295">
    <cfRule type="expression" dxfId="985" priority="1336">
      <formula>IF(LEFT($Y282,9)="Efectuată",1,0)</formula>
    </cfRule>
  </conditionalFormatting>
  <conditionalFormatting sqref="N283:O285">
    <cfRule type="expression" dxfId="984" priority="1335">
      <formula>IF(LEFT($Y283,9)="Efectuată",1,0)</formula>
    </cfRule>
  </conditionalFormatting>
  <conditionalFormatting sqref="R288:U288">
    <cfRule type="expression" dxfId="983" priority="1334">
      <formula>IF(LEFT($Y288,9)="Efectuată",1,0)</formula>
    </cfRule>
  </conditionalFormatting>
  <conditionalFormatting sqref="N289:O289">
    <cfRule type="expression" dxfId="982" priority="1333">
      <formula>IF(LEFT($Y289,9)="Efectuată",1,0)</formula>
    </cfRule>
  </conditionalFormatting>
  <conditionalFormatting sqref="L306:M306">
    <cfRule type="expression" dxfId="981" priority="1332">
      <formula>IF(LEFT($Y306,9)="Efectuată",1,0)</formula>
    </cfRule>
  </conditionalFormatting>
  <conditionalFormatting sqref="E106:K106">
    <cfRule type="expression" dxfId="980" priority="1654">
      <formula>IF(LEFT(#REF!,9)="Efectuată",1,0)</formula>
    </cfRule>
  </conditionalFormatting>
  <conditionalFormatting sqref="AC188 AC153:AC162 AB53 AB109 AB150:AC152 AC235:AC257 AB278:AB287 AB225:AC234 AB88:AB107 AB62:AC74 AB76:AC87 AB123:AB125 AB137 AC134 AB139 AB154:AB161 AB189:AC222 AB163:AC186 AB293:AB295 AB298 AB55 AB57:AB61 AC264:AC274 AC261:AC262">
    <cfRule type="expression" dxfId="979" priority="1327">
      <formula>IF(LEFT($Y53,9)="Efectuată",1,0)</formula>
    </cfRule>
  </conditionalFormatting>
  <conditionalFormatting sqref="AB140:AB144">
    <cfRule type="expression" dxfId="978" priority="1328">
      <formula>IF(LEFT(#REF!,9)="Efectuată",1,0)</formula>
    </cfRule>
  </conditionalFormatting>
  <conditionalFormatting sqref="AB147">
    <cfRule type="expression" dxfId="977" priority="1329">
      <formula>IF(LEFT(#REF!,9)="Efectuată",1,0)</formula>
    </cfRule>
  </conditionalFormatting>
  <conditionalFormatting sqref="AB188">
    <cfRule type="expression" dxfId="976" priority="1326">
      <formula>IF(LEFT($Y188,9)="Efectuată",1,0)</formula>
    </cfRule>
  </conditionalFormatting>
  <conditionalFormatting sqref="AB116:AB117">
    <cfRule type="expression" dxfId="975" priority="1321">
      <formula>IF(LEFT($Y116,9)="Efectuată",1,0)</formula>
    </cfRule>
  </conditionalFormatting>
  <conditionalFormatting sqref="AB75:AC75">
    <cfRule type="expression" dxfId="974" priority="1325">
      <formula>IF(LEFT($Y75,9)="Efectuată",1,0)</formula>
    </cfRule>
  </conditionalFormatting>
  <conditionalFormatting sqref="AB114:AB115">
    <cfRule type="expression" dxfId="973" priority="1324">
      <formula>IF(LEFT($Y114,9)="Efectuată",1,0)</formula>
    </cfRule>
  </conditionalFormatting>
  <conditionalFormatting sqref="AB119:AB122">
    <cfRule type="expression" dxfId="972" priority="1323">
      <formula>IF(LEFT($Y119,9)="Efectuată",1,0)</formula>
    </cfRule>
  </conditionalFormatting>
  <conditionalFormatting sqref="AB118">
    <cfRule type="expression" dxfId="971" priority="1322">
      <formula>IF(LEFT($Y118,9)="Efectuată",1,0)</formula>
    </cfRule>
  </conditionalFormatting>
  <conditionalFormatting sqref="AB126">
    <cfRule type="expression" dxfId="970" priority="1320">
      <formula>IF(LEFT($Y126,9)="Efectuată",1,0)</formula>
    </cfRule>
  </conditionalFormatting>
  <conditionalFormatting sqref="AB136">
    <cfRule type="expression" dxfId="969" priority="1319">
      <formula>IF(LEFT($Y136,9)="Efectuată",1,0)</formula>
    </cfRule>
  </conditionalFormatting>
  <conditionalFormatting sqref="AB133">
    <cfRule type="expression" dxfId="968" priority="1318">
      <formula>IF(LEFT($Y133,9)="Efectuată",1,0)</formula>
    </cfRule>
  </conditionalFormatting>
  <conditionalFormatting sqref="AB132">
    <cfRule type="expression" dxfId="967" priority="1317">
      <formula>IF(LEFT($Y132,9)="Efectuată",1,0)</formula>
    </cfRule>
  </conditionalFormatting>
  <conditionalFormatting sqref="AB131">
    <cfRule type="expression" dxfId="966" priority="1316">
      <formula>IF(LEFT($Y131,9)="Efectuată",1,0)</formula>
    </cfRule>
  </conditionalFormatting>
  <conditionalFormatting sqref="AB129">
    <cfRule type="expression" dxfId="965" priority="1315">
      <formula>IF(LEFT($Y129,9)="Efectuată",1,0)</formula>
    </cfRule>
  </conditionalFormatting>
  <conditionalFormatting sqref="AB128">
    <cfRule type="expression" dxfId="964" priority="1314">
      <formula>IF(LEFT($Y128,9)="Efectuată",1,0)</formula>
    </cfRule>
  </conditionalFormatting>
  <conditionalFormatting sqref="AB127">
    <cfRule type="expression" dxfId="963" priority="1313">
      <formula>IF(LEFT($Y127,9)="Efectuată",1,0)</formula>
    </cfRule>
  </conditionalFormatting>
  <conditionalFormatting sqref="AB130">
    <cfRule type="expression" dxfId="962" priority="1312">
      <formula>IF(LEFT($Y130,9)="Efectuată",1,0)</formula>
    </cfRule>
  </conditionalFormatting>
  <conditionalFormatting sqref="AB135">
    <cfRule type="expression" dxfId="961" priority="1311">
      <formula>IF(LEFT($Y135,9)="Efectuată",1,0)</formula>
    </cfRule>
  </conditionalFormatting>
  <conditionalFormatting sqref="AB134">
    <cfRule type="expression" dxfId="960" priority="1310">
      <formula>IF(LEFT($Y134,9)="Efectuată",1,0)</formula>
    </cfRule>
  </conditionalFormatting>
  <conditionalFormatting sqref="AB138">
    <cfRule type="expression" dxfId="959" priority="1309">
      <formula>IF(LEFT($Y138,9)="Efectuată",1,0)</formula>
    </cfRule>
  </conditionalFormatting>
  <conditionalFormatting sqref="AB153">
    <cfRule type="expression" dxfId="958" priority="1308">
      <formula>IF(LEFT($Y153,9)="Efectuată",1,0)</formula>
    </cfRule>
  </conditionalFormatting>
  <conditionalFormatting sqref="AB162">
    <cfRule type="expression" dxfId="957" priority="1307">
      <formula>IF(LEFT($Y162,9)="Efectuată",1,0)</formula>
    </cfRule>
  </conditionalFormatting>
  <conditionalFormatting sqref="AB145:AB146">
    <cfRule type="expression" dxfId="956" priority="1304">
      <formula>IF(LEFT(#REF!,9)="Efectuată",1,0)</formula>
    </cfRule>
  </conditionalFormatting>
  <conditionalFormatting sqref="AB108">
    <cfRule type="expression" dxfId="955" priority="1303">
      <formula>IF(LEFT($Y108,9)="Efectuată",1,0)</formula>
    </cfRule>
  </conditionalFormatting>
  <conditionalFormatting sqref="AB110:AB113">
    <cfRule type="expression" dxfId="954" priority="1302">
      <formula>IF(LEFT($Y110,9)="Efectuată",1,0)</formula>
    </cfRule>
  </conditionalFormatting>
  <conditionalFormatting sqref="AB149">
    <cfRule type="expression" dxfId="953" priority="1301">
      <formula>IF(LEFT($Y150,9)="Efectuată",1,0)</formula>
    </cfRule>
  </conditionalFormatting>
  <conditionalFormatting sqref="AB148">
    <cfRule type="expression" dxfId="952" priority="1330">
      <formula>IF(LEFT(#REF!,9)="Efectuată",1,0)</formula>
    </cfRule>
  </conditionalFormatting>
  <conditionalFormatting sqref="AC53 AC55 AC57:AC61">
    <cfRule type="expression" dxfId="951" priority="1300">
      <formula>IF(LEFT($Y53,9)="Efectuată",1,0)</formula>
    </cfRule>
  </conditionalFormatting>
  <conditionalFormatting sqref="AC88">
    <cfRule type="expression" dxfId="950" priority="1299">
      <formula>IF(LEFT($Y88,9)="Efectuată",1,0)</formula>
    </cfRule>
  </conditionalFormatting>
  <conditionalFormatting sqref="AC89:AC100">
    <cfRule type="expression" dxfId="949" priority="1298">
      <formula>IF(LEFT($Y89,9)="Efectuată",1,0)</formula>
    </cfRule>
  </conditionalFormatting>
  <conditionalFormatting sqref="AC101:AC106">
    <cfRule type="expression" dxfId="948" priority="1297">
      <formula>IF(LEFT($Y101,9)="Efectuată",1,0)</formula>
    </cfRule>
  </conditionalFormatting>
  <conditionalFormatting sqref="AC107:AC113">
    <cfRule type="expression" dxfId="947" priority="1296">
      <formula>IF(LEFT($Y107,9)="Efectuată",1,0)</formula>
    </cfRule>
  </conditionalFormatting>
  <conditionalFormatting sqref="AC114:AC133">
    <cfRule type="expression" dxfId="946" priority="1295">
      <formula>IF(LEFT($Y114,9)="Efectuată",1,0)</formula>
    </cfRule>
  </conditionalFormatting>
  <conditionalFormatting sqref="AC135:AC139">
    <cfRule type="expression" dxfId="945" priority="1294">
      <formula>IF(LEFT($Y135,9)="Efectuată",1,0)</formula>
    </cfRule>
  </conditionalFormatting>
  <conditionalFormatting sqref="AZ329">
    <cfRule type="expression" dxfId="944" priority="1284">
      <formula>IF(AND(ISNUMBER($AW329),$AW329&gt;24),1,0)</formula>
    </cfRule>
  </conditionalFormatting>
  <conditionalFormatting sqref="BN329:BO329">
    <cfRule type="expression" dxfId="943" priority="1281">
      <formula>_xlfn.ISFORMULA(BN329)</formula>
    </cfRule>
  </conditionalFormatting>
  <conditionalFormatting sqref="AZ330">
    <cfRule type="expression" dxfId="942" priority="1269">
      <formula>IF(AND(ISNUMBER($AW330),$AW330&gt;24),1,0)</formula>
    </cfRule>
  </conditionalFormatting>
  <conditionalFormatting sqref="BN330:BO330">
    <cfRule type="expression" dxfId="941" priority="1267">
      <formula>_xlfn.ISFORMULA(BN330)</formula>
    </cfRule>
  </conditionalFormatting>
  <conditionalFormatting sqref="AQ331:AY336">
    <cfRule type="expression" dxfId="940" priority="1255">
      <formula>_xlfn.ISFORMULA(AQ331)</formula>
    </cfRule>
  </conditionalFormatting>
  <conditionalFormatting sqref="AQ331:AQ336 AW331:AW336 AT331:AT336">
    <cfRule type="containsText" dxfId="939" priority="1254" operator="containsText" text="Afectat sau NU?">
      <formula>NOT(ISERROR(SEARCH("Afectat sau NU?",AQ331)))</formula>
    </cfRule>
  </conditionalFormatting>
  <conditionalFormatting sqref="AZ331">
    <cfRule type="expression" dxfId="938" priority="1253">
      <formula>IF(AND(ISNUMBER($AW331),$AW331&gt;24),1,0)</formula>
    </cfRule>
  </conditionalFormatting>
  <conditionalFormatting sqref="BN331:BO331">
    <cfRule type="expression" dxfId="937" priority="1251">
      <formula>_xlfn.ISFORMULA(BN331)</formula>
    </cfRule>
  </conditionalFormatting>
  <conditionalFormatting sqref="AZ332">
    <cfRule type="expression" dxfId="936" priority="1241">
      <formula>IF(AND(ISNUMBER($AW332),$AW332&gt;24),1,0)</formula>
    </cfRule>
  </conditionalFormatting>
  <conditionalFormatting sqref="BN332:BO332">
    <cfRule type="expression" dxfId="935" priority="1239">
      <formula>_xlfn.ISFORMULA(BN332)</formula>
    </cfRule>
  </conditionalFormatting>
  <conditionalFormatting sqref="BF333:BG333 BI333:BM333">
    <cfRule type="expression" dxfId="934" priority="1235">
      <formula>_xlfn.ISFORMULA(BF333)</formula>
    </cfRule>
  </conditionalFormatting>
  <conditionalFormatting sqref="BK333">
    <cfRule type="containsText" dxfId="933" priority="1234" operator="containsText" text="Afectat sau NU?">
      <formula>NOT(ISERROR(SEARCH("Afectat sau NU?",BK333)))</formula>
    </cfRule>
  </conditionalFormatting>
  <conditionalFormatting sqref="AZ333">
    <cfRule type="expression" dxfId="932" priority="1231">
      <formula>IF(AND(ISNUMBER($AW333),$AW333&gt;24),1,0)</formula>
    </cfRule>
  </conditionalFormatting>
  <conditionalFormatting sqref="BN333:BO333">
    <cfRule type="expression" dxfId="931" priority="1229">
      <formula>_xlfn.ISFORMULA(BN333)</formula>
    </cfRule>
  </conditionalFormatting>
  <conditionalFormatting sqref="BF337:BG338 BI338:BM338 BI337:BO337">
    <cfRule type="expression" dxfId="930" priority="1192">
      <formula>_xlfn.ISFORMULA(BF337)</formula>
    </cfRule>
  </conditionalFormatting>
  <conditionalFormatting sqref="AZ337">
    <cfRule type="expression" dxfId="929" priority="1191">
      <formula>IF(AND(ISNUMBER($AW337),$AW337&gt;24),1,0)</formula>
    </cfRule>
  </conditionalFormatting>
  <conditionalFormatting sqref="BK337:BK338">
    <cfRule type="containsText" dxfId="928" priority="1190" operator="containsText" text="Afectat sau NU?">
      <formula>NOT(ISERROR(SEARCH("Afectat sau NU?",BK337)))</formula>
    </cfRule>
  </conditionalFormatting>
  <conditionalFormatting sqref="AQ337:AY345">
    <cfRule type="expression" dxfId="927" priority="1188">
      <formula>_xlfn.ISFORMULA(AQ337)</formula>
    </cfRule>
  </conditionalFormatting>
  <conditionalFormatting sqref="AQ337:AQ345 AW337:AW345 AT337:AT345">
    <cfRule type="containsText" dxfId="926" priority="1187" operator="containsText" text="Afectat sau NU?">
      <formula>NOT(ISERROR(SEARCH("Afectat sau NU?",AQ337)))</formula>
    </cfRule>
  </conditionalFormatting>
  <conditionalFormatting sqref="BF296:BG296 BI296:BM296">
    <cfRule type="expression" dxfId="925" priority="1177">
      <formula>_xlfn.ISFORMULA(BF296)</formula>
    </cfRule>
  </conditionalFormatting>
  <conditionalFormatting sqref="BK296">
    <cfRule type="containsText" dxfId="924" priority="1176" operator="containsText" text="Afectat sau NU?">
      <formula>NOT(ISERROR(SEARCH("Afectat sau NU?",BK296)))</formula>
    </cfRule>
  </conditionalFormatting>
  <conditionalFormatting sqref="AQ296:AY296">
    <cfRule type="expression" dxfId="923" priority="1175">
      <formula>_xlfn.ISFORMULA(AQ296)</formula>
    </cfRule>
  </conditionalFormatting>
  <conditionalFormatting sqref="AT296 AW296 AQ296">
    <cfRule type="containsText" dxfId="922" priority="1174" operator="containsText" text="Afectat sau NU?">
      <formula>NOT(ISERROR(SEARCH("Afectat sau NU?",AQ296)))</formula>
    </cfRule>
  </conditionalFormatting>
  <conditionalFormatting sqref="AZ296">
    <cfRule type="expression" dxfId="921" priority="1173">
      <formula>IF(AND(ISNUMBER($AW296),$AW296&gt;24),1,0)</formula>
    </cfRule>
  </conditionalFormatting>
  <conditionalFormatting sqref="B296:AD296">
    <cfRule type="expression" dxfId="920" priority="1172">
      <formula>IF(LEFT($AC296,9)="Efectuată",1,0)</formula>
    </cfRule>
  </conditionalFormatting>
  <conditionalFormatting sqref="BN296:BO296">
    <cfRule type="expression" dxfId="919" priority="1171">
      <formula>_xlfn.ISFORMULA(BN296)</formula>
    </cfRule>
  </conditionalFormatting>
  <conditionalFormatting sqref="A296">
    <cfRule type="expression" dxfId="918" priority="1170">
      <formula>IF(LEFT($AC296,9)="Efectuată",1,0)</formula>
    </cfRule>
  </conditionalFormatting>
  <conditionalFormatting sqref="BN338:BO338">
    <cfRule type="expression" dxfId="917" priority="1169">
      <formula>_xlfn.ISFORMULA(BN338)</formula>
    </cfRule>
  </conditionalFormatting>
  <conditionalFormatting sqref="AZ338">
    <cfRule type="expression" dxfId="916" priority="1168">
      <formula>IF(AND(ISNUMBER($AW338),$AW338&gt;24),1,0)</formula>
    </cfRule>
  </conditionalFormatting>
  <conditionalFormatting sqref="AQ275:AY275 BF275:BG275 BI275:BM275">
    <cfRule type="expression" dxfId="915" priority="1152">
      <formula>_xlfn.ISFORMULA(AQ275)</formula>
    </cfRule>
  </conditionalFormatting>
  <conditionalFormatting sqref="AZ275">
    <cfRule type="expression" dxfId="914" priority="1151">
      <formula>IF(AND(ISNUMBER($AW275),$AW275&gt;24),1,0)</formula>
    </cfRule>
  </conditionalFormatting>
  <conditionalFormatting sqref="AQ275 AW275 AT275 BK275">
    <cfRule type="containsText" dxfId="913" priority="1150" operator="containsText" text="Afectat sau NU?">
      <formula>NOT(ISERROR(SEARCH("Afectat sau NU?",AQ275)))</formula>
    </cfRule>
  </conditionalFormatting>
  <conditionalFormatting sqref="A275:T275 V275:AD275">
    <cfRule type="expression" dxfId="912" priority="1149">
      <formula>IF(LEFT($AC275,9)="Efectuată",1,0)</formula>
    </cfRule>
  </conditionalFormatting>
  <conditionalFormatting sqref="BN275:BO275">
    <cfRule type="expression" dxfId="911" priority="1148">
      <formula>_xlfn.ISFORMULA(BN275)</formula>
    </cfRule>
  </conditionalFormatting>
  <conditionalFormatting sqref="U275">
    <cfRule type="expression" dxfId="910" priority="1147">
      <formula>IF(LEFT($AC275,9)="Efectuată",1,0)</formula>
    </cfRule>
  </conditionalFormatting>
  <conditionalFormatting sqref="W108">
    <cfRule type="expression" dxfId="909" priority="1146">
      <formula>IF(LEFT($Y108,9)="Efectuată",1,0)</formula>
    </cfRule>
  </conditionalFormatting>
  <conditionalFormatting sqref="BF339:BG345 BI339:BM345">
    <cfRule type="expression" dxfId="908" priority="1137">
      <formula>_xlfn.ISFORMULA(BF339)</formula>
    </cfRule>
  </conditionalFormatting>
  <conditionalFormatting sqref="BK339:BK345">
    <cfRule type="containsText" dxfId="907" priority="1136" operator="containsText" text="Afectat sau NU?">
      <formula>NOT(ISERROR(SEARCH("Afectat sau NU?",BK339)))</formula>
    </cfRule>
  </conditionalFormatting>
  <conditionalFormatting sqref="BN339:BO340">
    <cfRule type="expression" dxfId="906" priority="1133">
      <formula>_xlfn.ISFORMULA(BN339)</formula>
    </cfRule>
  </conditionalFormatting>
  <conditionalFormatting sqref="AZ339:AZ340">
    <cfRule type="expression" dxfId="905" priority="1132">
      <formula>IF(AND(ISNUMBER($AW339),$AW339&gt;24),1,0)</formula>
    </cfRule>
  </conditionalFormatting>
  <conditionalFormatting sqref="BN341:BO341">
    <cfRule type="expression" dxfId="904" priority="1115">
      <formula>_xlfn.ISFORMULA(BN341)</formula>
    </cfRule>
  </conditionalFormatting>
  <conditionalFormatting sqref="AZ341:AZ345">
    <cfRule type="expression" dxfId="903" priority="1114">
      <formula>IF(AND(ISNUMBER($AW341),$AW341&gt;24),1,0)</formula>
    </cfRule>
  </conditionalFormatting>
  <conditionalFormatting sqref="BN342:BO343">
    <cfRule type="expression" dxfId="902" priority="1094">
      <formula>_xlfn.ISFORMULA(BN342)</formula>
    </cfRule>
  </conditionalFormatting>
  <conditionalFormatting sqref="L309:S309 H309:I309">
    <cfRule type="expression" dxfId="901" priority="1056">
      <formula>IF(LEFT($AC309,9)="Efectuată",1,0)</formula>
    </cfRule>
  </conditionalFormatting>
  <conditionalFormatting sqref="U309:AD309 B309:G309">
    <cfRule type="expression" dxfId="900" priority="1055">
      <formula>IF(LEFT($AC309,9)="Efectuată",1,0)</formula>
    </cfRule>
  </conditionalFormatting>
  <conditionalFormatting sqref="A309">
    <cfRule type="expression" dxfId="899" priority="1054">
      <formula>IF(LEFT($AC309,9)="Efectuată",1,0)</formula>
    </cfRule>
  </conditionalFormatting>
  <conditionalFormatting sqref="T309">
    <cfRule type="expression" dxfId="898" priority="1053">
      <formula>IF(LEFT($AC309,9)="Efectuată",1,0)</formula>
    </cfRule>
  </conditionalFormatting>
  <conditionalFormatting sqref="J309:K309">
    <cfRule type="expression" dxfId="897" priority="1052">
      <formula>IF(LEFT($AC309,9)="Efectuată",1,0)</formula>
    </cfRule>
  </conditionalFormatting>
  <conditionalFormatting sqref="L329:S345 H329:I345">
    <cfRule type="expression" dxfId="896" priority="1051">
      <formula>IF(LEFT($AC329,9)="Efectuată",1,0)</formula>
    </cfRule>
  </conditionalFormatting>
  <conditionalFormatting sqref="U329:AD345 B329:G345">
    <cfRule type="expression" dxfId="895" priority="1050">
      <formula>IF(LEFT($AC329,9)="Efectuată",1,0)</formula>
    </cfRule>
  </conditionalFormatting>
  <conditionalFormatting sqref="A329:A345">
    <cfRule type="expression" dxfId="894" priority="1049">
      <formula>IF(LEFT($AC329,9)="Efectuată",1,0)</formula>
    </cfRule>
  </conditionalFormatting>
  <conditionalFormatting sqref="T329:T345">
    <cfRule type="expression" dxfId="893" priority="1048">
      <formula>IF(LEFT($AC329,9)="Efectuată",1,0)</formula>
    </cfRule>
  </conditionalFormatting>
  <conditionalFormatting sqref="J329:K345">
    <cfRule type="expression" dxfId="892" priority="1047">
      <formula>IF(LEFT($AC329,9)="Efectuată",1,0)</formula>
    </cfRule>
  </conditionalFormatting>
  <conditionalFormatting sqref="L299:S299 H299:I299">
    <cfRule type="expression" dxfId="891" priority="1046">
      <formula>IF(LEFT($AC299,9)="Efectuată",1,0)</formula>
    </cfRule>
  </conditionalFormatting>
  <conditionalFormatting sqref="U299:AD299 B299:G299">
    <cfRule type="expression" dxfId="890" priority="1045">
      <formula>IF(LEFT($AC299,9)="Efectuată",1,0)</formula>
    </cfRule>
  </conditionalFormatting>
  <conditionalFormatting sqref="A299">
    <cfRule type="expression" dxfId="889" priority="1044">
      <formula>IF(LEFT($AC299,9)="Efectuată",1,0)</formula>
    </cfRule>
  </conditionalFormatting>
  <conditionalFormatting sqref="T299">
    <cfRule type="expression" dxfId="888" priority="1043">
      <formula>IF(LEFT($AC299,9)="Efectuată",1,0)</formula>
    </cfRule>
  </conditionalFormatting>
  <conditionalFormatting sqref="J299:K299">
    <cfRule type="expression" dxfId="887" priority="1042">
      <formula>IF(LEFT($AC299,9)="Efectuată",1,0)</formula>
    </cfRule>
  </conditionalFormatting>
  <conditionalFormatting sqref="L263:S263 H263:I263">
    <cfRule type="expression" dxfId="886" priority="1041">
      <formula>IF(LEFT($AC263,9)="Efectuată",1,0)</formula>
    </cfRule>
  </conditionalFormatting>
  <conditionalFormatting sqref="U263:AD263 B263:G263">
    <cfRule type="expression" dxfId="885" priority="1040">
      <formula>IF(LEFT($AC263,9)="Efectuată",1,0)</formula>
    </cfRule>
  </conditionalFormatting>
  <conditionalFormatting sqref="A263">
    <cfRule type="expression" dxfId="884" priority="1039">
      <formula>IF(LEFT($AC263,9)="Efectuată",1,0)</formula>
    </cfRule>
  </conditionalFormatting>
  <conditionalFormatting sqref="T263">
    <cfRule type="expression" dxfId="883" priority="1038">
      <formula>IF(LEFT($AC263,9)="Efectuată",1,0)</formula>
    </cfRule>
  </conditionalFormatting>
  <conditionalFormatting sqref="J263:K263">
    <cfRule type="expression" dxfId="882" priority="1037">
      <formula>IF(LEFT($AC263,9)="Efectuată",1,0)</formula>
    </cfRule>
  </conditionalFormatting>
  <conditionalFormatting sqref="BE346 BH346">
    <cfRule type="containsText" dxfId="881" priority="1036" operator="containsText" text="Afectat sau NU?">
      <formula>NOT(ISERROR(SEARCH("Afectat sau NU?",BE346)))</formula>
    </cfRule>
  </conditionalFormatting>
  <conditionalFormatting sqref="BE346 BH346">
    <cfRule type="expression" dxfId="880" priority="1035">
      <formula>_xlfn.ISFORMULA(BE346)</formula>
    </cfRule>
  </conditionalFormatting>
  <conditionalFormatting sqref="AQ346:AY346">
    <cfRule type="expression" dxfId="879" priority="1034">
      <formula>_xlfn.ISFORMULA(AQ346)</formula>
    </cfRule>
  </conditionalFormatting>
  <conditionalFormatting sqref="AQ346 AW346 AT346">
    <cfRule type="containsText" dxfId="878" priority="1033" operator="containsText" text="Afectat sau NU?">
      <formula>NOT(ISERROR(SEARCH("Afectat sau NU?",AQ346)))</formula>
    </cfRule>
  </conditionalFormatting>
  <conditionalFormatting sqref="BF346:BG346 BI346:BM346">
    <cfRule type="expression" dxfId="877" priority="1032">
      <formula>_xlfn.ISFORMULA(BF346)</formula>
    </cfRule>
  </conditionalFormatting>
  <conditionalFormatting sqref="BK346">
    <cfRule type="containsText" dxfId="876" priority="1031" operator="containsText" text="Afectat sau NU?">
      <formula>NOT(ISERROR(SEARCH("Afectat sau NU?",BK346)))</formula>
    </cfRule>
  </conditionalFormatting>
  <conditionalFormatting sqref="AZ346">
    <cfRule type="expression" dxfId="875" priority="1030">
      <formula>IF(AND(ISNUMBER($AW346),$AW346&gt;24),1,0)</formula>
    </cfRule>
  </conditionalFormatting>
  <conditionalFormatting sqref="L346:S346 H346:I346">
    <cfRule type="expression" dxfId="874" priority="1029">
      <formula>IF(LEFT($AC346,9)="Efectuată",1,0)</formula>
    </cfRule>
  </conditionalFormatting>
  <conditionalFormatting sqref="V346:AD346 B346:G346">
    <cfRule type="expression" dxfId="873" priority="1028">
      <formula>IF(LEFT($AC346,9)="Efectuată",1,0)</formula>
    </cfRule>
  </conditionalFormatting>
  <conditionalFormatting sqref="A346">
    <cfRule type="expression" dxfId="872" priority="1027">
      <formula>IF(LEFT($AC346,9)="Efectuată",1,0)</formula>
    </cfRule>
  </conditionalFormatting>
  <conditionalFormatting sqref="T346">
    <cfRule type="expression" dxfId="871" priority="1026">
      <formula>IF(LEFT($AC346,9)="Efectuată",1,0)</formula>
    </cfRule>
  </conditionalFormatting>
  <conditionalFormatting sqref="BE347:BE348 BH347:BH348">
    <cfRule type="containsText" dxfId="870" priority="1024" operator="containsText" text="Afectat sau NU?">
      <formula>NOT(ISERROR(SEARCH("Afectat sau NU?",BE347)))</formula>
    </cfRule>
  </conditionalFormatting>
  <conditionalFormatting sqref="BE347:BE348 BH347:BH348">
    <cfRule type="expression" dxfId="869" priority="1023">
      <formula>_xlfn.ISFORMULA(BE347)</formula>
    </cfRule>
  </conditionalFormatting>
  <conditionalFormatting sqref="AQ347:AY348">
    <cfRule type="expression" dxfId="868" priority="1022">
      <formula>_xlfn.ISFORMULA(AQ347)</formula>
    </cfRule>
  </conditionalFormatting>
  <conditionalFormatting sqref="AQ347:AQ348 AW347:AW348 AT347:AT348">
    <cfRule type="containsText" dxfId="867" priority="1021" operator="containsText" text="Afectat sau NU?">
      <formula>NOT(ISERROR(SEARCH("Afectat sau NU?",AQ347)))</formula>
    </cfRule>
  </conditionalFormatting>
  <conditionalFormatting sqref="BF347:BG348 BI347:BM348">
    <cfRule type="expression" dxfId="866" priority="1020">
      <formula>_xlfn.ISFORMULA(BF347)</formula>
    </cfRule>
  </conditionalFormatting>
  <conditionalFormatting sqref="BK347:BK348">
    <cfRule type="containsText" dxfId="865" priority="1019" operator="containsText" text="Afectat sau NU?">
      <formula>NOT(ISERROR(SEARCH("Afectat sau NU?",BK347)))</formula>
    </cfRule>
  </conditionalFormatting>
  <conditionalFormatting sqref="AZ347:AZ348">
    <cfRule type="expression" dxfId="864" priority="1018">
      <formula>IF(AND(ISNUMBER($AW347),$AW347&gt;24),1,0)</formula>
    </cfRule>
  </conditionalFormatting>
  <conditionalFormatting sqref="L347:S348 H347:I348">
    <cfRule type="expression" dxfId="863" priority="1017">
      <formula>IF(LEFT($AC347,9)="Efectuată",1,0)</formula>
    </cfRule>
  </conditionalFormatting>
  <conditionalFormatting sqref="V347:AD348 B347:G348">
    <cfRule type="expression" dxfId="862" priority="1016">
      <formula>IF(LEFT($AC347,9)="Efectuată",1,0)</formula>
    </cfRule>
  </conditionalFormatting>
  <conditionalFormatting sqref="A347:A348">
    <cfRule type="expression" dxfId="861" priority="1015">
      <formula>IF(LEFT($AC347,9)="Efectuată",1,0)</formula>
    </cfRule>
  </conditionalFormatting>
  <conditionalFormatting sqref="T347:T348">
    <cfRule type="expression" dxfId="860" priority="1014">
      <formula>IF(LEFT($AC347,9)="Efectuată",1,0)</formula>
    </cfRule>
  </conditionalFormatting>
  <conditionalFormatting sqref="J346:K346">
    <cfRule type="expression" dxfId="859" priority="1012">
      <formula>IF(LEFT($AC346,9)="Efectuată",1,0)</formula>
    </cfRule>
  </conditionalFormatting>
  <conditionalFormatting sqref="J347:K347">
    <cfRule type="expression" dxfId="858" priority="1011">
      <formula>IF(LEFT($AC347,9)="Efectuată",1,0)</formula>
    </cfRule>
  </conditionalFormatting>
  <conditionalFormatting sqref="J348:K348">
    <cfRule type="expression" dxfId="857" priority="1010">
      <formula>IF(LEFT($AC348,9)="Efectuată",1,0)</formula>
    </cfRule>
  </conditionalFormatting>
  <conditionalFormatting sqref="BE349 BH349">
    <cfRule type="containsText" dxfId="856" priority="1009" operator="containsText" text="Afectat sau NU?">
      <formula>NOT(ISERROR(SEARCH("Afectat sau NU?",BE349)))</formula>
    </cfRule>
  </conditionalFormatting>
  <conditionalFormatting sqref="BE349 BH349">
    <cfRule type="expression" dxfId="855" priority="1008">
      <formula>_xlfn.ISFORMULA(BE349)</formula>
    </cfRule>
  </conditionalFormatting>
  <conditionalFormatting sqref="AQ349:AY349">
    <cfRule type="expression" dxfId="854" priority="1007">
      <formula>_xlfn.ISFORMULA(AQ349)</formula>
    </cfRule>
  </conditionalFormatting>
  <conditionalFormatting sqref="AQ349 AW349 AT349">
    <cfRule type="containsText" dxfId="853" priority="1006" operator="containsText" text="Afectat sau NU?">
      <formula>NOT(ISERROR(SEARCH("Afectat sau NU?",AQ349)))</formula>
    </cfRule>
  </conditionalFormatting>
  <conditionalFormatting sqref="BF349:BG349 BI349:BM349">
    <cfRule type="expression" dxfId="852" priority="1005">
      <formula>_xlfn.ISFORMULA(BF349)</formula>
    </cfRule>
  </conditionalFormatting>
  <conditionalFormatting sqref="BK349">
    <cfRule type="containsText" dxfId="851" priority="1004" operator="containsText" text="Afectat sau NU?">
      <formula>NOT(ISERROR(SEARCH("Afectat sau NU?",BK349)))</formula>
    </cfRule>
  </conditionalFormatting>
  <conditionalFormatting sqref="AZ349">
    <cfRule type="expression" dxfId="850" priority="1003">
      <formula>IF(AND(ISNUMBER($AW349),$AW349&gt;24),1,0)</formula>
    </cfRule>
  </conditionalFormatting>
  <conditionalFormatting sqref="L349:S349 H349:I349">
    <cfRule type="expression" dxfId="849" priority="1002">
      <formula>IF(LEFT($AC349,9)="Efectuată",1,0)</formula>
    </cfRule>
  </conditionalFormatting>
  <conditionalFormatting sqref="V349:AD349 B349:G349">
    <cfRule type="expression" dxfId="848" priority="1001">
      <formula>IF(LEFT($AC349,9)="Efectuată",1,0)</formula>
    </cfRule>
  </conditionalFormatting>
  <conditionalFormatting sqref="A349">
    <cfRule type="expression" dxfId="847" priority="1000">
      <formula>IF(LEFT($AC349,9)="Efectuată",1,0)</formula>
    </cfRule>
  </conditionalFormatting>
  <conditionalFormatting sqref="T349">
    <cfRule type="expression" dxfId="846" priority="999">
      <formula>IF(LEFT($AC349,9)="Efectuată",1,0)</formula>
    </cfRule>
  </conditionalFormatting>
  <conditionalFormatting sqref="J349:K349">
    <cfRule type="expression" dxfId="845" priority="997">
      <formula>IF(LEFT($AC349,9)="Efectuată",1,0)</formula>
    </cfRule>
  </conditionalFormatting>
  <conditionalFormatting sqref="BE350:BE353 BH350:BH353">
    <cfRule type="containsText" dxfId="844" priority="996" operator="containsText" text="Afectat sau NU?">
      <formula>NOT(ISERROR(SEARCH("Afectat sau NU?",BE350)))</formula>
    </cfRule>
  </conditionalFormatting>
  <conditionalFormatting sqref="BE350:BE353 BH350:BH353">
    <cfRule type="expression" dxfId="843" priority="995">
      <formula>_xlfn.ISFORMULA(BE350)</formula>
    </cfRule>
  </conditionalFormatting>
  <conditionalFormatting sqref="AQ350:AY353">
    <cfRule type="expression" dxfId="842" priority="994">
      <formula>_xlfn.ISFORMULA(AQ350)</formula>
    </cfRule>
  </conditionalFormatting>
  <conditionalFormatting sqref="AQ350:AQ353 AW350:AW353 AT350:AT353">
    <cfRule type="containsText" dxfId="841" priority="993" operator="containsText" text="Afectat sau NU?">
      <formula>NOT(ISERROR(SEARCH("Afectat sau NU?",AQ350)))</formula>
    </cfRule>
  </conditionalFormatting>
  <conditionalFormatting sqref="BF350:BG353 BI350:BM353">
    <cfRule type="expression" dxfId="840" priority="992">
      <formula>_xlfn.ISFORMULA(BF350)</formula>
    </cfRule>
  </conditionalFormatting>
  <conditionalFormatting sqref="BK350:BK353">
    <cfRule type="containsText" dxfId="839" priority="991" operator="containsText" text="Afectat sau NU?">
      <formula>NOT(ISERROR(SEARCH("Afectat sau NU?",BK350)))</formula>
    </cfRule>
  </conditionalFormatting>
  <conditionalFormatting sqref="AZ350:AZ353">
    <cfRule type="expression" dxfId="838" priority="990">
      <formula>IF(AND(ISNUMBER($AW350),$AW350&gt;24),1,0)</formula>
    </cfRule>
  </conditionalFormatting>
  <conditionalFormatting sqref="L350:S353 H350:I353">
    <cfRule type="expression" dxfId="837" priority="989">
      <formula>IF(LEFT($AC350,9)="Efectuată",1,0)</formula>
    </cfRule>
  </conditionalFormatting>
  <conditionalFormatting sqref="V350:AD353 B350:G353">
    <cfRule type="expression" dxfId="836" priority="988">
      <formula>IF(LEFT($AC350,9)="Efectuată",1,0)</formula>
    </cfRule>
  </conditionalFormatting>
  <conditionalFormatting sqref="A350:A353">
    <cfRule type="expression" dxfId="835" priority="987">
      <formula>IF(LEFT($AC350,9)="Efectuată",1,0)</formula>
    </cfRule>
  </conditionalFormatting>
  <conditionalFormatting sqref="T350:T353">
    <cfRule type="expression" dxfId="834" priority="986">
      <formula>IF(LEFT($AC350,9)="Efectuată",1,0)</formula>
    </cfRule>
  </conditionalFormatting>
  <conditionalFormatting sqref="J350:K353">
    <cfRule type="expression" dxfId="833" priority="984">
      <formula>IF(LEFT($AC350,9)="Efectuată",1,0)</formula>
    </cfRule>
  </conditionalFormatting>
  <conditionalFormatting sqref="BE354 BH354">
    <cfRule type="containsText" dxfId="832" priority="983" operator="containsText" text="Afectat sau NU?">
      <formula>NOT(ISERROR(SEARCH("Afectat sau NU?",BE354)))</formula>
    </cfRule>
  </conditionalFormatting>
  <conditionalFormatting sqref="BE354 BH354">
    <cfRule type="expression" dxfId="831" priority="982">
      <formula>_xlfn.ISFORMULA(BE354)</formula>
    </cfRule>
  </conditionalFormatting>
  <conditionalFormatting sqref="AQ354:AY354">
    <cfRule type="expression" dxfId="830" priority="981">
      <formula>_xlfn.ISFORMULA(AQ354)</formula>
    </cfRule>
  </conditionalFormatting>
  <conditionalFormatting sqref="AQ354 AW354 AT354">
    <cfRule type="containsText" dxfId="829" priority="980" operator="containsText" text="Afectat sau NU?">
      <formula>NOT(ISERROR(SEARCH("Afectat sau NU?",AQ354)))</formula>
    </cfRule>
  </conditionalFormatting>
  <conditionalFormatting sqref="BF354:BG354 BI354:BM354">
    <cfRule type="expression" dxfId="828" priority="979">
      <formula>_xlfn.ISFORMULA(BF354)</formula>
    </cfRule>
  </conditionalFormatting>
  <conditionalFormatting sqref="BK354">
    <cfRule type="containsText" dxfId="827" priority="978" operator="containsText" text="Afectat sau NU?">
      <formula>NOT(ISERROR(SEARCH("Afectat sau NU?",BK354)))</formula>
    </cfRule>
  </conditionalFormatting>
  <conditionalFormatting sqref="AZ354">
    <cfRule type="expression" dxfId="826" priority="977">
      <formula>IF(AND(ISNUMBER($AW354),$AW354&gt;24),1,0)</formula>
    </cfRule>
  </conditionalFormatting>
  <conditionalFormatting sqref="L354:S354 H354:I354">
    <cfRule type="expression" dxfId="825" priority="976">
      <formula>IF(LEFT($AC354,9)="Efectuată",1,0)</formula>
    </cfRule>
  </conditionalFormatting>
  <conditionalFormatting sqref="V354:AD354 B354:G354">
    <cfRule type="expression" dxfId="824" priority="975">
      <formula>IF(LEFT($AC354,9)="Efectuată",1,0)</formula>
    </cfRule>
  </conditionalFormatting>
  <conditionalFormatting sqref="A354">
    <cfRule type="expression" dxfId="823" priority="974">
      <formula>IF(LEFT($AC354,9)="Efectuată",1,0)</formula>
    </cfRule>
  </conditionalFormatting>
  <conditionalFormatting sqref="T354">
    <cfRule type="expression" dxfId="822" priority="973">
      <formula>IF(LEFT($AC354,9)="Efectuată",1,0)</formula>
    </cfRule>
  </conditionalFormatting>
  <conditionalFormatting sqref="U346:U348">
    <cfRule type="expression" dxfId="821" priority="971">
      <formula>IF(LEFT($AC346,9)="Efectuată",1,0)</formula>
    </cfRule>
  </conditionalFormatting>
  <conditionalFormatting sqref="U349">
    <cfRule type="expression" dxfId="820" priority="970">
      <formula>IF(LEFT($AC349,9)="Efectuată",1,0)</formula>
    </cfRule>
  </conditionalFormatting>
  <conditionalFormatting sqref="U350:U353">
    <cfRule type="expression" dxfId="819" priority="969">
      <formula>IF(LEFT($AC350,9)="Efectuată",1,0)</formula>
    </cfRule>
  </conditionalFormatting>
  <conditionalFormatting sqref="U354">
    <cfRule type="expression" dxfId="818" priority="968">
      <formula>IF(LEFT($AC354,9)="Efectuată",1,0)</formula>
    </cfRule>
  </conditionalFormatting>
  <conditionalFormatting sqref="J354:K354">
    <cfRule type="expression" dxfId="817" priority="967">
      <formula>IF(LEFT($AC354,9)="Efectuată",1,0)</formula>
    </cfRule>
  </conditionalFormatting>
  <conditionalFormatting sqref="BE355 BH355">
    <cfRule type="containsText" dxfId="816" priority="966" operator="containsText" text="Afectat sau NU?">
      <formula>NOT(ISERROR(SEARCH("Afectat sau NU?",BE355)))</formula>
    </cfRule>
  </conditionalFormatting>
  <conditionalFormatting sqref="BE355 BH355">
    <cfRule type="expression" dxfId="815" priority="965">
      <formula>_xlfn.ISFORMULA(BE355)</formula>
    </cfRule>
  </conditionalFormatting>
  <conditionalFormatting sqref="AQ355:AY355">
    <cfRule type="expression" dxfId="814" priority="964">
      <formula>_xlfn.ISFORMULA(AQ355)</formula>
    </cfRule>
  </conditionalFormatting>
  <conditionalFormatting sqref="AQ355 AW355 AT355">
    <cfRule type="containsText" dxfId="813" priority="963" operator="containsText" text="Afectat sau NU?">
      <formula>NOT(ISERROR(SEARCH("Afectat sau NU?",AQ355)))</formula>
    </cfRule>
  </conditionalFormatting>
  <conditionalFormatting sqref="BF355:BG355 BI355:BM355">
    <cfRule type="expression" dxfId="812" priority="962">
      <formula>_xlfn.ISFORMULA(BF355)</formula>
    </cfRule>
  </conditionalFormatting>
  <conditionalFormatting sqref="BK355">
    <cfRule type="containsText" dxfId="811" priority="961" operator="containsText" text="Afectat sau NU?">
      <formula>NOT(ISERROR(SEARCH("Afectat sau NU?",BK355)))</formula>
    </cfRule>
  </conditionalFormatting>
  <conditionalFormatting sqref="AZ355">
    <cfRule type="expression" dxfId="810" priority="960">
      <formula>IF(AND(ISNUMBER($AW355),$AW355&gt;24),1,0)</formula>
    </cfRule>
  </conditionalFormatting>
  <conditionalFormatting sqref="L355:S355 H355:I355">
    <cfRule type="expression" dxfId="809" priority="959">
      <formula>IF(LEFT($AC355,9)="Efectuată",1,0)</formula>
    </cfRule>
  </conditionalFormatting>
  <conditionalFormatting sqref="V355:AD355 B355:G355">
    <cfRule type="expression" dxfId="808" priority="958">
      <formula>IF(LEFT($AC355,9)="Efectuată",1,0)</formula>
    </cfRule>
  </conditionalFormatting>
  <conditionalFormatting sqref="A355">
    <cfRule type="expression" dxfId="807" priority="957">
      <formula>IF(LEFT($AC355,9)="Efectuată",1,0)</formula>
    </cfRule>
  </conditionalFormatting>
  <conditionalFormatting sqref="T355">
    <cfRule type="expression" dxfId="806" priority="956">
      <formula>IF(LEFT($AC355,9)="Efectuată",1,0)</formula>
    </cfRule>
  </conditionalFormatting>
  <conditionalFormatting sqref="U355">
    <cfRule type="expression" dxfId="805" priority="955">
      <formula>IF(LEFT($AC355,9)="Efectuată",1,0)</formula>
    </cfRule>
  </conditionalFormatting>
  <conditionalFormatting sqref="J355:K355">
    <cfRule type="expression" dxfId="804" priority="953">
      <formula>IF(LEFT($AC355,9)="Efectuată",1,0)</formula>
    </cfRule>
  </conditionalFormatting>
  <conditionalFormatting sqref="L292:S292 H292:I292">
    <cfRule type="expression" dxfId="803" priority="952">
      <formula>IF(LEFT($AC292,9)="Efectuată",1,0)</formula>
    </cfRule>
  </conditionalFormatting>
  <conditionalFormatting sqref="U292:AD292 B292:G292">
    <cfRule type="expression" dxfId="802" priority="951">
      <formula>IF(LEFT($AC292,9)="Efectuată",1,0)</formula>
    </cfRule>
  </conditionalFormatting>
  <conditionalFormatting sqref="A292">
    <cfRule type="expression" dxfId="801" priority="950">
      <formula>IF(LEFT($AC292,9)="Efectuată",1,0)</formula>
    </cfRule>
  </conditionalFormatting>
  <conditionalFormatting sqref="T292">
    <cfRule type="expression" dxfId="800" priority="949">
      <formula>IF(LEFT($AC292,9)="Efectuată",1,0)</formula>
    </cfRule>
  </conditionalFormatting>
  <conditionalFormatting sqref="J292:K292">
    <cfRule type="expression" dxfId="799" priority="948">
      <formula>IF(LEFT($AC292,9)="Efectuată",1,0)</formula>
    </cfRule>
  </conditionalFormatting>
  <conditionalFormatting sqref="BE356 BH356">
    <cfRule type="containsText" dxfId="798" priority="947" operator="containsText" text="Afectat sau NU?">
      <formula>NOT(ISERROR(SEARCH("Afectat sau NU?",BE356)))</formula>
    </cfRule>
  </conditionalFormatting>
  <conditionalFormatting sqref="BE356 BH356">
    <cfRule type="expression" dxfId="797" priority="946">
      <formula>_xlfn.ISFORMULA(BE356)</formula>
    </cfRule>
  </conditionalFormatting>
  <conditionalFormatting sqref="AQ356:AY356">
    <cfRule type="expression" dxfId="796" priority="945">
      <formula>_xlfn.ISFORMULA(AQ356)</formula>
    </cfRule>
  </conditionalFormatting>
  <conditionalFormatting sqref="AQ356 AW356 AT356">
    <cfRule type="containsText" dxfId="795" priority="944" operator="containsText" text="Afectat sau NU?">
      <formula>NOT(ISERROR(SEARCH("Afectat sau NU?",AQ356)))</formula>
    </cfRule>
  </conditionalFormatting>
  <conditionalFormatting sqref="BF356:BG356 BI356:BM356">
    <cfRule type="expression" dxfId="794" priority="943">
      <formula>_xlfn.ISFORMULA(BF356)</formula>
    </cfRule>
  </conditionalFormatting>
  <conditionalFormatting sqref="BK356">
    <cfRule type="containsText" dxfId="793" priority="942" operator="containsText" text="Afectat sau NU?">
      <formula>NOT(ISERROR(SEARCH("Afectat sau NU?",BK356)))</formula>
    </cfRule>
  </conditionalFormatting>
  <conditionalFormatting sqref="AZ356">
    <cfRule type="expression" dxfId="792" priority="941">
      <formula>IF(AND(ISNUMBER($AW356),$AW356&gt;24),1,0)</formula>
    </cfRule>
  </conditionalFormatting>
  <conditionalFormatting sqref="BE357 BH357">
    <cfRule type="containsText" dxfId="791" priority="934" operator="containsText" text="Afectat sau NU?">
      <formula>NOT(ISERROR(SEARCH("Afectat sau NU?",BE357)))</formula>
    </cfRule>
  </conditionalFormatting>
  <conditionalFormatting sqref="BE357 BH357">
    <cfRule type="expression" dxfId="790" priority="933">
      <formula>_xlfn.ISFORMULA(BE357)</formula>
    </cfRule>
  </conditionalFormatting>
  <conditionalFormatting sqref="AQ357:AY357">
    <cfRule type="expression" dxfId="789" priority="932">
      <formula>_xlfn.ISFORMULA(AQ357)</formula>
    </cfRule>
  </conditionalFormatting>
  <conditionalFormatting sqref="AQ357 AW357 AT357">
    <cfRule type="containsText" dxfId="788" priority="931" operator="containsText" text="Afectat sau NU?">
      <formula>NOT(ISERROR(SEARCH("Afectat sau NU?",AQ357)))</formula>
    </cfRule>
  </conditionalFormatting>
  <conditionalFormatting sqref="BF357:BG357 BI357:BM357">
    <cfRule type="expression" dxfId="787" priority="930">
      <formula>_xlfn.ISFORMULA(BF357)</formula>
    </cfRule>
  </conditionalFormatting>
  <conditionalFormatting sqref="BK357">
    <cfRule type="containsText" dxfId="786" priority="929" operator="containsText" text="Afectat sau NU?">
      <formula>NOT(ISERROR(SEARCH("Afectat sau NU?",BK357)))</formula>
    </cfRule>
  </conditionalFormatting>
  <conditionalFormatting sqref="AZ357">
    <cfRule type="expression" dxfId="785" priority="928">
      <formula>IF(AND(ISNUMBER($AW357),$AW357&gt;24),1,0)</formula>
    </cfRule>
  </conditionalFormatting>
  <conditionalFormatting sqref="H357:I357 L357:S357">
    <cfRule type="expression" dxfId="784" priority="927">
      <formula>IF(LEFT($AC357,9)="Efectuată",1,0)</formula>
    </cfRule>
  </conditionalFormatting>
  <conditionalFormatting sqref="V357:AD357 B357:G357">
    <cfRule type="expression" dxfId="783" priority="926">
      <formula>IF(LEFT($AC357,9)="Efectuată",1,0)</formula>
    </cfRule>
  </conditionalFormatting>
  <conditionalFormatting sqref="A357">
    <cfRule type="expression" dxfId="782" priority="925">
      <formula>IF(LEFT($AC357,9)="Efectuată",1,0)</formula>
    </cfRule>
  </conditionalFormatting>
  <conditionalFormatting sqref="T357">
    <cfRule type="expression" dxfId="781" priority="924">
      <formula>IF(LEFT($AC357,9)="Efectuată",1,0)</formula>
    </cfRule>
  </conditionalFormatting>
  <conditionalFormatting sqref="U357">
    <cfRule type="expression" dxfId="780" priority="923">
      <formula>IF(LEFT($AC357,9)="Efectuată",1,0)</formula>
    </cfRule>
  </conditionalFormatting>
  <conditionalFormatting sqref="J357:K357">
    <cfRule type="expression" dxfId="779" priority="922">
      <formula>IF(LEFT($AC357,9)="Efectuată",1,0)</formula>
    </cfRule>
  </conditionalFormatting>
  <conditionalFormatting sqref="BE358 BH358">
    <cfRule type="containsText" dxfId="778" priority="921" operator="containsText" text="Afectat sau NU?">
      <formula>NOT(ISERROR(SEARCH("Afectat sau NU?",BE358)))</formula>
    </cfRule>
  </conditionalFormatting>
  <conditionalFormatting sqref="BE358 BH358">
    <cfRule type="expression" dxfId="777" priority="920">
      <formula>_xlfn.ISFORMULA(BE358)</formula>
    </cfRule>
  </conditionalFormatting>
  <conditionalFormatting sqref="AQ358:AY358">
    <cfRule type="expression" dxfId="776" priority="919">
      <formula>_xlfn.ISFORMULA(AQ358)</formula>
    </cfRule>
  </conditionalFormatting>
  <conditionalFormatting sqref="AQ358 AW358 AT358">
    <cfRule type="containsText" dxfId="775" priority="918" operator="containsText" text="Afectat sau NU?">
      <formula>NOT(ISERROR(SEARCH("Afectat sau NU?",AQ358)))</formula>
    </cfRule>
  </conditionalFormatting>
  <conditionalFormatting sqref="BF358:BG358 BI358:BM358">
    <cfRule type="expression" dxfId="774" priority="917">
      <formula>_xlfn.ISFORMULA(BF358)</formula>
    </cfRule>
  </conditionalFormatting>
  <conditionalFormatting sqref="BK358">
    <cfRule type="containsText" dxfId="773" priority="916" operator="containsText" text="Afectat sau NU?">
      <formula>NOT(ISERROR(SEARCH("Afectat sau NU?",BK358)))</formula>
    </cfRule>
  </conditionalFormatting>
  <conditionalFormatting sqref="AZ358">
    <cfRule type="expression" dxfId="772" priority="915">
      <formula>IF(AND(ISNUMBER($AW358),$AW358&gt;24),1,0)</formula>
    </cfRule>
  </conditionalFormatting>
  <conditionalFormatting sqref="L358:S358 H358:I358">
    <cfRule type="expression" dxfId="771" priority="914">
      <formula>IF(LEFT($AC358,9)="Efectuată",1,0)</formula>
    </cfRule>
  </conditionalFormatting>
  <conditionalFormatting sqref="V358:AD358 B358:G358">
    <cfRule type="expression" dxfId="770" priority="913">
      <formula>IF(LEFT($AC358,9)="Efectuată",1,0)</formula>
    </cfRule>
  </conditionalFormatting>
  <conditionalFormatting sqref="A358">
    <cfRule type="expression" dxfId="769" priority="912">
      <formula>IF(LEFT($AC358,9)="Efectuată",1,0)</formula>
    </cfRule>
  </conditionalFormatting>
  <conditionalFormatting sqref="T358">
    <cfRule type="expression" dxfId="768" priority="911">
      <formula>IF(LEFT($AC358,9)="Efectuată",1,0)</formula>
    </cfRule>
  </conditionalFormatting>
  <conditionalFormatting sqref="U358">
    <cfRule type="expression" dxfId="767" priority="910">
      <formula>IF(LEFT($AC358,9)="Efectuată",1,0)</formula>
    </cfRule>
  </conditionalFormatting>
  <conditionalFormatting sqref="J358:K358">
    <cfRule type="expression" dxfId="766" priority="908">
      <formula>IF(LEFT($AC358,9)="Efectuată",1,0)</formula>
    </cfRule>
  </conditionalFormatting>
  <conditionalFormatting sqref="H356:I356 L356:S356">
    <cfRule type="expression" dxfId="765" priority="894">
      <formula>IF(LEFT($AC356,9)="Efectuată",1,0)</formula>
    </cfRule>
  </conditionalFormatting>
  <conditionalFormatting sqref="V356:AD356 B356:G356">
    <cfRule type="expression" dxfId="764" priority="893">
      <formula>IF(LEFT($AC356,9)="Efectuată",1,0)</formula>
    </cfRule>
  </conditionalFormatting>
  <conditionalFormatting sqref="A356">
    <cfRule type="expression" dxfId="763" priority="892">
      <formula>IF(LEFT($AC356,9)="Efectuată",1,0)</formula>
    </cfRule>
  </conditionalFormatting>
  <conditionalFormatting sqref="T356">
    <cfRule type="expression" dxfId="762" priority="891">
      <formula>IF(LEFT($AC356,9)="Efectuată",1,0)</formula>
    </cfRule>
  </conditionalFormatting>
  <conditionalFormatting sqref="U356">
    <cfRule type="expression" dxfId="761" priority="890">
      <formula>IF(LEFT($AC356,9)="Efectuată",1,0)</formula>
    </cfRule>
  </conditionalFormatting>
  <conditionalFormatting sqref="J356:K356">
    <cfRule type="expression" dxfId="760" priority="889">
      <formula>IF(LEFT($AC356,9)="Efectuată",1,0)</formula>
    </cfRule>
  </conditionalFormatting>
  <conditionalFormatting sqref="L187:S187 H187:I187">
    <cfRule type="expression" dxfId="759" priority="888">
      <formula>IF(LEFT($AC187,9)="Efectuată",1,0)</formula>
    </cfRule>
  </conditionalFormatting>
  <conditionalFormatting sqref="U187:AD187 B187:G187">
    <cfRule type="expression" dxfId="758" priority="887">
      <formula>IF(LEFT($AC187,9)="Efectuată",1,0)</formula>
    </cfRule>
  </conditionalFormatting>
  <conditionalFormatting sqref="A187">
    <cfRule type="expression" dxfId="757" priority="886">
      <formula>IF(LEFT($AC187,9)="Efectuată",1,0)</formula>
    </cfRule>
  </conditionalFormatting>
  <conditionalFormatting sqref="T187">
    <cfRule type="expression" dxfId="756" priority="885">
      <formula>IF(LEFT($AC187,9)="Efectuată",1,0)</formula>
    </cfRule>
  </conditionalFormatting>
  <conditionalFormatting sqref="J187:K187">
    <cfRule type="expression" dxfId="755" priority="884">
      <formula>IF(LEFT($AC187,9)="Efectuată",1,0)</formula>
    </cfRule>
  </conditionalFormatting>
  <conditionalFormatting sqref="A276:T276 V276:AD276">
    <cfRule type="expression" dxfId="754" priority="883">
      <formula>IF(LEFT($AC276,9)="Efectuată",1,0)</formula>
    </cfRule>
  </conditionalFormatting>
  <conditionalFormatting sqref="U276">
    <cfRule type="expression" dxfId="753" priority="882">
      <formula>IF(LEFT($AC276,9)="Efectuată",1,0)</formula>
    </cfRule>
  </conditionalFormatting>
  <conditionalFormatting sqref="A277:T277 V277:AD277">
    <cfRule type="expression" dxfId="752" priority="881">
      <formula>IF(LEFT($AC277,9)="Efectuată",1,0)</formula>
    </cfRule>
  </conditionalFormatting>
  <conditionalFormatting sqref="U277">
    <cfRule type="expression" dxfId="751" priority="880">
      <formula>IF(LEFT($AC277,9)="Efectuată",1,0)</formula>
    </cfRule>
  </conditionalFormatting>
  <conditionalFormatting sqref="U23">
    <cfRule type="expression" dxfId="750" priority="879">
      <formula>IF(LEFT($AC23,9)="Efectuată",1,0)</formula>
    </cfRule>
  </conditionalFormatting>
  <conditionalFormatting sqref="U24">
    <cfRule type="expression" dxfId="749" priority="878">
      <formula>IF(LEFT($AC24,9)="Efectuată",1,0)</formula>
    </cfRule>
  </conditionalFormatting>
  <conditionalFormatting sqref="U27">
    <cfRule type="expression" dxfId="748" priority="877">
      <formula>IF(LEFT($AC27,9)="Efectuată",1,0)</formula>
    </cfRule>
  </conditionalFormatting>
  <conditionalFormatting sqref="BE359:BE360 BH359:BH360">
    <cfRule type="containsText" dxfId="747" priority="876" operator="containsText" text="Afectat sau NU?">
      <formula>NOT(ISERROR(SEARCH("Afectat sau NU?",BE359)))</formula>
    </cfRule>
  </conditionalFormatting>
  <conditionalFormatting sqref="BE359:BE360 BH359:BH360">
    <cfRule type="expression" dxfId="746" priority="875">
      <formula>_xlfn.ISFORMULA(BE359)</formula>
    </cfRule>
  </conditionalFormatting>
  <conditionalFormatting sqref="AQ359:AY360">
    <cfRule type="expression" dxfId="745" priority="874">
      <formula>_xlfn.ISFORMULA(AQ359)</formula>
    </cfRule>
  </conditionalFormatting>
  <conditionalFormatting sqref="AQ359:AQ360 AW359:AW360 AT359:AT360">
    <cfRule type="containsText" dxfId="744" priority="873" operator="containsText" text="Afectat sau NU?">
      <formula>NOT(ISERROR(SEARCH("Afectat sau NU?",AQ359)))</formula>
    </cfRule>
  </conditionalFormatting>
  <conditionalFormatting sqref="BF359:BG360 BI359:BM360">
    <cfRule type="expression" dxfId="743" priority="872">
      <formula>_xlfn.ISFORMULA(BF359)</formula>
    </cfRule>
  </conditionalFormatting>
  <conditionalFormatting sqref="BK359:BK360">
    <cfRule type="containsText" dxfId="742" priority="871" operator="containsText" text="Afectat sau NU?">
      <formula>NOT(ISERROR(SEARCH("Afectat sau NU?",BK359)))</formula>
    </cfRule>
  </conditionalFormatting>
  <conditionalFormatting sqref="AZ359:AZ360">
    <cfRule type="expression" dxfId="741" priority="870">
      <formula>IF(AND(ISNUMBER($AW359),$AW359&gt;24),1,0)</formula>
    </cfRule>
  </conditionalFormatting>
  <conditionalFormatting sqref="L359:M360 P359:S360">
    <cfRule type="expression" dxfId="740" priority="869">
      <formula>IF(LEFT($AC359,9)="Efectuată",1,0)</formula>
    </cfRule>
  </conditionalFormatting>
  <conditionalFormatting sqref="B359:G360 V359:AD360">
    <cfRule type="expression" dxfId="739" priority="868">
      <formula>IF(LEFT($AC359,9)="Efectuată",1,0)</formula>
    </cfRule>
  </conditionalFormatting>
  <conditionalFormatting sqref="A359:A360">
    <cfRule type="expression" dxfId="738" priority="867">
      <formula>IF(LEFT($AC359,9)="Efectuată",1,0)</formula>
    </cfRule>
  </conditionalFormatting>
  <conditionalFormatting sqref="T359:T360">
    <cfRule type="expression" dxfId="737" priority="866">
      <formula>IF(LEFT($AC359,9)="Efectuată",1,0)</formula>
    </cfRule>
  </conditionalFormatting>
  <conditionalFormatting sqref="U359:U360">
    <cfRule type="expression" dxfId="736" priority="865">
      <formula>IF(LEFT($AC359,9)="Efectuată",1,0)</formula>
    </cfRule>
  </conditionalFormatting>
  <conditionalFormatting sqref="H359:I359">
    <cfRule type="expression" dxfId="735" priority="863">
      <formula>IF(LEFT($AC359,9)="Efectuată",1,0)</formula>
    </cfRule>
  </conditionalFormatting>
  <conditionalFormatting sqref="J359:K359">
    <cfRule type="expression" dxfId="734" priority="862">
      <formula>IF(LEFT($AC359,9)="Efectuată",1,0)</formula>
    </cfRule>
  </conditionalFormatting>
  <conditionalFormatting sqref="H360:I360">
    <cfRule type="expression" dxfId="733" priority="861">
      <formula>IF(LEFT($AC360,9)="Efectuată",1,0)</formula>
    </cfRule>
  </conditionalFormatting>
  <conditionalFormatting sqref="J360:K360">
    <cfRule type="expression" dxfId="732" priority="860">
      <formula>IF(LEFT($AC360,9)="Efectuată",1,0)</formula>
    </cfRule>
  </conditionalFormatting>
  <conditionalFormatting sqref="N359:O360">
    <cfRule type="expression" dxfId="731" priority="859">
      <formula>IF(LEFT($AC359,9)="Efectuată",1,0)</formula>
    </cfRule>
  </conditionalFormatting>
  <conditionalFormatting sqref="BF327:BG328 BI327:BM328">
    <cfRule type="expression" dxfId="730" priority="858">
      <formula>_xlfn.ISFORMULA(BF327)</formula>
    </cfRule>
  </conditionalFormatting>
  <conditionalFormatting sqref="BK327:BK328">
    <cfRule type="containsText" dxfId="729" priority="857" operator="containsText" text="Afectat sau NU?">
      <formula>NOT(ISERROR(SEARCH("Afectat sau NU?",BK327)))</formula>
    </cfRule>
  </conditionalFormatting>
  <conditionalFormatting sqref="BH327:BH328 BE327:BE328">
    <cfRule type="containsText" dxfId="728" priority="856" operator="containsText" text="Afectat sau NU?">
      <formula>NOT(ISERROR(SEARCH("Afectat sau NU?",BE327)))</formula>
    </cfRule>
  </conditionalFormatting>
  <conditionalFormatting sqref="BH327:BH328 BE327:BE328">
    <cfRule type="expression" dxfId="727" priority="855">
      <formula>_xlfn.ISFORMULA(BE327)</formula>
    </cfRule>
  </conditionalFormatting>
  <conditionalFormatting sqref="AQ327:AY328">
    <cfRule type="expression" dxfId="726" priority="854">
      <formula>_xlfn.ISFORMULA(AQ327)</formula>
    </cfRule>
  </conditionalFormatting>
  <conditionalFormatting sqref="AQ327:AQ328 AW327:AW328 AT327:AT328">
    <cfRule type="containsText" dxfId="725" priority="853" operator="containsText" text="Afectat sau NU?">
      <formula>NOT(ISERROR(SEARCH("Afectat sau NU?",AQ327)))</formula>
    </cfRule>
  </conditionalFormatting>
  <conditionalFormatting sqref="AZ327:AZ328">
    <cfRule type="expression" dxfId="724" priority="852">
      <formula>IF(AND(ISNUMBER($AW327),$AW327&gt;24),1,0)</formula>
    </cfRule>
  </conditionalFormatting>
  <conditionalFormatting sqref="BN327:BO328">
    <cfRule type="expression" dxfId="723" priority="851">
      <formula>_xlfn.ISFORMULA(BN327)</formula>
    </cfRule>
  </conditionalFormatting>
  <conditionalFormatting sqref="L327:S328 H327:I328">
    <cfRule type="expression" dxfId="722" priority="850">
      <formula>IF(LEFT($AC327,9)="Efectuată",1,0)</formula>
    </cfRule>
  </conditionalFormatting>
  <conditionalFormatting sqref="U327:AD328 B327:G328">
    <cfRule type="expression" dxfId="721" priority="849">
      <formula>IF(LEFT($AC327,9)="Efectuată",1,0)</formula>
    </cfRule>
  </conditionalFormatting>
  <conditionalFormatting sqref="A327:A328">
    <cfRule type="expression" dxfId="720" priority="848">
      <formula>IF(LEFT($AC327,9)="Efectuată",1,0)</formula>
    </cfRule>
  </conditionalFormatting>
  <conditionalFormatting sqref="T327:T328">
    <cfRule type="expression" dxfId="719" priority="847">
      <formula>IF(LEFT($AC327,9)="Efectuată",1,0)</formula>
    </cfRule>
  </conditionalFormatting>
  <conditionalFormatting sqref="J327:K328">
    <cfRule type="expression" dxfId="718" priority="846">
      <formula>IF(LEFT($AC327,9)="Efectuată",1,0)</formula>
    </cfRule>
  </conditionalFormatting>
  <conditionalFormatting sqref="BE361 BH361">
    <cfRule type="containsText" dxfId="717" priority="830" operator="containsText" text="Afectat sau NU?">
      <formula>NOT(ISERROR(SEARCH("Afectat sau NU?",BE361)))</formula>
    </cfRule>
  </conditionalFormatting>
  <conditionalFormatting sqref="BE361 BH361">
    <cfRule type="expression" dxfId="716" priority="829">
      <formula>_xlfn.ISFORMULA(BE361)</formula>
    </cfRule>
  </conditionalFormatting>
  <conditionalFormatting sqref="AQ361:AY361">
    <cfRule type="expression" dxfId="715" priority="828">
      <formula>_xlfn.ISFORMULA(AQ361)</formula>
    </cfRule>
  </conditionalFormatting>
  <conditionalFormatting sqref="AQ361 AW361 AT361">
    <cfRule type="containsText" dxfId="714" priority="827" operator="containsText" text="Afectat sau NU?">
      <formula>NOT(ISERROR(SEARCH("Afectat sau NU?",AQ361)))</formula>
    </cfRule>
  </conditionalFormatting>
  <conditionalFormatting sqref="BF361:BG361 BI361:BM361">
    <cfRule type="expression" dxfId="713" priority="826">
      <formula>_xlfn.ISFORMULA(BF361)</formula>
    </cfRule>
  </conditionalFormatting>
  <conditionalFormatting sqref="BK361">
    <cfRule type="containsText" dxfId="712" priority="825" operator="containsText" text="Afectat sau NU?">
      <formula>NOT(ISERROR(SEARCH("Afectat sau NU?",BK361)))</formula>
    </cfRule>
  </conditionalFormatting>
  <conditionalFormatting sqref="AZ361">
    <cfRule type="expression" dxfId="711" priority="824">
      <formula>IF(AND(ISNUMBER($AW361),$AW361&gt;24),1,0)</formula>
    </cfRule>
  </conditionalFormatting>
  <conditionalFormatting sqref="L361:M361 P361:S361">
    <cfRule type="expression" dxfId="710" priority="823">
      <formula>IF(LEFT($AC361,9)="Efectuată",1,0)</formula>
    </cfRule>
  </conditionalFormatting>
  <conditionalFormatting sqref="B361:G361 V361:AD361">
    <cfRule type="expression" dxfId="709" priority="822">
      <formula>IF(LEFT($AC361,9)="Efectuată",1,0)</formula>
    </cfRule>
  </conditionalFormatting>
  <conditionalFormatting sqref="A361">
    <cfRule type="expression" dxfId="708" priority="821">
      <formula>IF(LEFT($AC361,9)="Efectuată",1,0)</formula>
    </cfRule>
  </conditionalFormatting>
  <conditionalFormatting sqref="T361">
    <cfRule type="expression" dxfId="707" priority="820">
      <formula>IF(LEFT($AC361,9)="Efectuată",1,0)</formula>
    </cfRule>
  </conditionalFormatting>
  <conditionalFormatting sqref="U361">
    <cfRule type="expression" dxfId="706" priority="819">
      <formula>IF(LEFT($AC361,9)="Efectuată",1,0)</formula>
    </cfRule>
  </conditionalFormatting>
  <conditionalFormatting sqref="H361:I361">
    <cfRule type="expression" dxfId="705" priority="818">
      <formula>IF(LEFT($AC361,9)="Efectuată",1,0)</formula>
    </cfRule>
  </conditionalFormatting>
  <conditionalFormatting sqref="J361:K361">
    <cfRule type="expression" dxfId="704" priority="817">
      <formula>IF(LEFT($AC361,9)="Efectuată",1,0)</formula>
    </cfRule>
  </conditionalFormatting>
  <conditionalFormatting sqref="N361:O361">
    <cfRule type="expression" dxfId="703" priority="816">
      <formula>IF(LEFT($AC361,9)="Efectuată",1,0)</formula>
    </cfRule>
  </conditionalFormatting>
  <conditionalFormatting sqref="BE362 BH362">
    <cfRule type="containsText" dxfId="702" priority="800" operator="containsText" text="Afectat sau NU?">
      <formula>NOT(ISERROR(SEARCH("Afectat sau NU?",BE362)))</formula>
    </cfRule>
  </conditionalFormatting>
  <conditionalFormatting sqref="BE362 BH362">
    <cfRule type="expression" dxfId="701" priority="799">
      <formula>_xlfn.ISFORMULA(BE362)</formula>
    </cfRule>
  </conditionalFormatting>
  <conditionalFormatting sqref="AQ362:AY362">
    <cfRule type="expression" dxfId="700" priority="798">
      <formula>_xlfn.ISFORMULA(AQ362)</formula>
    </cfRule>
  </conditionalFormatting>
  <conditionalFormatting sqref="AQ362 AW362 AT362">
    <cfRule type="containsText" dxfId="699" priority="797" operator="containsText" text="Afectat sau NU?">
      <formula>NOT(ISERROR(SEARCH("Afectat sau NU?",AQ362)))</formula>
    </cfRule>
  </conditionalFormatting>
  <conditionalFormatting sqref="BF362:BG362 BI362:BM362">
    <cfRule type="expression" dxfId="698" priority="796">
      <formula>_xlfn.ISFORMULA(BF362)</formula>
    </cfRule>
  </conditionalFormatting>
  <conditionalFormatting sqref="BK362">
    <cfRule type="containsText" dxfId="697" priority="795" operator="containsText" text="Afectat sau NU?">
      <formula>NOT(ISERROR(SEARCH("Afectat sau NU?",BK362)))</formula>
    </cfRule>
  </conditionalFormatting>
  <conditionalFormatting sqref="AZ362">
    <cfRule type="expression" dxfId="696" priority="794">
      <formula>IF(AND(ISNUMBER($AW362),$AW362&gt;24),1,0)</formula>
    </cfRule>
  </conditionalFormatting>
  <conditionalFormatting sqref="L362:M362 P362:S362">
    <cfRule type="expression" dxfId="695" priority="793">
      <formula>IF(LEFT($AC362,9)="Efectuată",1,0)</formula>
    </cfRule>
  </conditionalFormatting>
  <conditionalFormatting sqref="B362:G362 V362:AD362">
    <cfRule type="expression" dxfId="694" priority="792">
      <formula>IF(LEFT($AC362,9)="Efectuată",1,0)</formula>
    </cfRule>
  </conditionalFormatting>
  <conditionalFormatting sqref="A362">
    <cfRule type="expression" dxfId="693" priority="791">
      <formula>IF(LEFT($AC362,9)="Efectuată",1,0)</formula>
    </cfRule>
  </conditionalFormatting>
  <conditionalFormatting sqref="T362">
    <cfRule type="expression" dxfId="692" priority="790">
      <formula>IF(LEFT($AC362,9)="Efectuată",1,0)</formula>
    </cfRule>
  </conditionalFormatting>
  <conditionalFormatting sqref="U362">
    <cfRule type="expression" dxfId="691" priority="789">
      <formula>IF(LEFT($AC362,9)="Efectuată",1,0)</formula>
    </cfRule>
  </conditionalFormatting>
  <conditionalFormatting sqref="H362:I362">
    <cfRule type="expression" dxfId="690" priority="788">
      <formula>IF(LEFT($AC362,9)="Efectuată",1,0)</formula>
    </cfRule>
  </conditionalFormatting>
  <conditionalFormatting sqref="J362:K362">
    <cfRule type="expression" dxfId="689" priority="787">
      <formula>IF(LEFT($AC362,9)="Efectuată",1,0)</formula>
    </cfRule>
  </conditionalFormatting>
  <conditionalFormatting sqref="N362:O362">
    <cfRule type="expression" dxfId="688" priority="786">
      <formula>IF(LEFT($AC362,9)="Efectuată",1,0)</formula>
    </cfRule>
  </conditionalFormatting>
  <conditionalFormatting sqref="BE363 BH363">
    <cfRule type="containsText" dxfId="687" priority="770" operator="containsText" text="Afectat sau NU?">
      <formula>NOT(ISERROR(SEARCH("Afectat sau NU?",BE363)))</formula>
    </cfRule>
  </conditionalFormatting>
  <conditionalFormatting sqref="BE363 BH363">
    <cfRule type="expression" dxfId="686" priority="769">
      <formula>_xlfn.ISFORMULA(BE363)</formula>
    </cfRule>
  </conditionalFormatting>
  <conditionalFormatting sqref="AQ363:AY363">
    <cfRule type="expression" dxfId="685" priority="768">
      <formula>_xlfn.ISFORMULA(AQ363)</formula>
    </cfRule>
  </conditionalFormatting>
  <conditionalFormatting sqref="AQ363 AW363 AT363">
    <cfRule type="containsText" dxfId="684" priority="767" operator="containsText" text="Afectat sau NU?">
      <formula>NOT(ISERROR(SEARCH("Afectat sau NU?",AQ363)))</formula>
    </cfRule>
  </conditionalFormatting>
  <conditionalFormatting sqref="BF363:BG363 BI363:BM363">
    <cfRule type="expression" dxfId="683" priority="766">
      <formula>_xlfn.ISFORMULA(BF363)</formula>
    </cfRule>
  </conditionalFormatting>
  <conditionalFormatting sqref="BK363">
    <cfRule type="containsText" dxfId="682" priority="765" operator="containsText" text="Afectat sau NU?">
      <formula>NOT(ISERROR(SEARCH("Afectat sau NU?",BK363)))</formula>
    </cfRule>
  </conditionalFormatting>
  <conditionalFormatting sqref="AZ363">
    <cfRule type="expression" dxfId="681" priority="764">
      <formula>IF(AND(ISNUMBER($AW363),$AW363&gt;24),1,0)</formula>
    </cfRule>
  </conditionalFormatting>
  <conditionalFormatting sqref="L363:M363 P363:S363">
    <cfRule type="expression" dxfId="680" priority="763">
      <formula>IF(LEFT($AC363,9)="Efectuată",1,0)</formula>
    </cfRule>
  </conditionalFormatting>
  <conditionalFormatting sqref="B363:G363 V363:AD363">
    <cfRule type="expression" dxfId="679" priority="762">
      <formula>IF(LEFT($AC363,9)="Efectuată",1,0)</formula>
    </cfRule>
  </conditionalFormatting>
  <conditionalFormatting sqref="A363">
    <cfRule type="expression" dxfId="678" priority="761">
      <formula>IF(LEFT($AC363,9)="Efectuată",1,0)</formula>
    </cfRule>
  </conditionalFormatting>
  <conditionalFormatting sqref="T363">
    <cfRule type="expression" dxfId="677" priority="760">
      <formula>IF(LEFT($AC363,9)="Efectuată",1,0)</formula>
    </cfRule>
  </conditionalFormatting>
  <conditionalFormatting sqref="U363">
    <cfRule type="expression" dxfId="676" priority="759">
      <formula>IF(LEFT($AC363,9)="Efectuată",1,0)</formula>
    </cfRule>
  </conditionalFormatting>
  <conditionalFormatting sqref="H363:I363">
    <cfRule type="expression" dxfId="675" priority="758">
      <formula>IF(LEFT($AC363,9)="Efectuată",1,0)</formula>
    </cfRule>
  </conditionalFormatting>
  <conditionalFormatting sqref="J363:K363">
    <cfRule type="expression" dxfId="674" priority="757">
      <formula>IF(LEFT($AC363,9)="Efectuată",1,0)</formula>
    </cfRule>
  </conditionalFormatting>
  <conditionalFormatting sqref="N363:O363">
    <cfRule type="expression" dxfId="673" priority="756">
      <formula>IF(LEFT($AC363,9)="Efectuată",1,0)</formula>
    </cfRule>
  </conditionalFormatting>
  <conditionalFormatting sqref="BE364 BH364">
    <cfRule type="containsText" dxfId="672" priority="755" operator="containsText" text="Afectat sau NU?">
      <formula>NOT(ISERROR(SEARCH("Afectat sau NU?",BE364)))</formula>
    </cfRule>
  </conditionalFormatting>
  <conditionalFormatting sqref="BE364 BH364">
    <cfRule type="expression" dxfId="671" priority="754">
      <formula>_xlfn.ISFORMULA(BE364)</formula>
    </cfRule>
  </conditionalFormatting>
  <conditionalFormatting sqref="AQ364:AY364">
    <cfRule type="expression" dxfId="670" priority="753">
      <formula>_xlfn.ISFORMULA(AQ364)</formula>
    </cfRule>
  </conditionalFormatting>
  <conditionalFormatting sqref="AQ364 AW364 AT364">
    <cfRule type="containsText" dxfId="669" priority="752" operator="containsText" text="Afectat sau NU?">
      <formula>NOT(ISERROR(SEARCH("Afectat sau NU?",AQ364)))</formula>
    </cfRule>
  </conditionalFormatting>
  <conditionalFormatting sqref="BF364:BG364 BI364:BM364">
    <cfRule type="expression" dxfId="668" priority="751">
      <formula>_xlfn.ISFORMULA(BF364)</formula>
    </cfRule>
  </conditionalFormatting>
  <conditionalFormatting sqref="BK364">
    <cfRule type="containsText" dxfId="667" priority="750" operator="containsText" text="Afectat sau NU?">
      <formula>NOT(ISERROR(SEARCH("Afectat sau NU?",BK364)))</formula>
    </cfRule>
  </conditionalFormatting>
  <conditionalFormatting sqref="AZ364">
    <cfRule type="expression" dxfId="666" priority="749">
      <formula>IF(AND(ISNUMBER($AW364),$AW364&gt;24),1,0)</formula>
    </cfRule>
  </conditionalFormatting>
  <conditionalFormatting sqref="L364:M364 P364:S364">
    <cfRule type="expression" dxfId="665" priority="748">
      <formula>IF(LEFT($AC364,9)="Efectuată",1,0)</formula>
    </cfRule>
  </conditionalFormatting>
  <conditionalFormatting sqref="B364:G364 V364:AD364">
    <cfRule type="expression" dxfId="664" priority="747">
      <formula>IF(LEFT($AC364,9)="Efectuată",1,0)</formula>
    </cfRule>
  </conditionalFormatting>
  <conditionalFormatting sqref="A364">
    <cfRule type="expression" dxfId="663" priority="746">
      <formula>IF(LEFT($AC364,9)="Efectuată",1,0)</formula>
    </cfRule>
  </conditionalFormatting>
  <conditionalFormatting sqref="T364">
    <cfRule type="expression" dxfId="662" priority="745">
      <formula>IF(LEFT($AC364,9)="Efectuată",1,0)</formula>
    </cfRule>
  </conditionalFormatting>
  <conditionalFormatting sqref="U364">
    <cfRule type="expression" dxfId="661" priority="744">
      <formula>IF(LEFT($AC364,9)="Efectuată",1,0)</formula>
    </cfRule>
  </conditionalFormatting>
  <conditionalFormatting sqref="H364:I364">
    <cfRule type="expression" dxfId="660" priority="743">
      <formula>IF(LEFT($AC364,9)="Efectuată",1,0)</formula>
    </cfRule>
  </conditionalFormatting>
  <conditionalFormatting sqref="N364:O364">
    <cfRule type="expression" dxfId="659" priority="741">
      <formula>IF(LEFT($AC364,9)="Efectuată",1,0)</formula>
    </cfRule>
  </conditionalFormatting>
  <conditionalFormatting sqref="J364:K364">
    <cfRule type="expression" dxfId="658" priority="740">
      <formula>IF(LEFT($AC364,9)="Efectuată",1,0)</formula>
    </cfRule>
  </conditionalFormatting>
  <conditionalFormatting sqref="BE365 BH365">
    <cfRule type="containsText" dxfId="657" priority="739" operator="containsText" text="Afectat sau NU?">
      <formula>NOT(ISERROR(SEARCH("Afectat sau NU?",BE365)))</formula>
    </cfRule>
  </conditionalFormatting>
  <conditionalFormatting sqref="BE365 BH365">
    <cfRule type="expression" dxfId="656" priority="738">
      <formula>_xlfn.ISFORMULA(BE365)</formula>
    </cfRule>
  </conditionalFormatting>
  <conditionalFormatting sqref="AQ365:AY365">
    <cfRule type="expression" dxfId="655" priority="737">
      <formula>_xlfn.ISFORMULA(AQ365)</formula>
    </cfRule>
  </conditionalFormatting>
  <conditionalFormatting sqref="AQ365 AW365 AT365">
    <cfRule type="containsText" dxfId="654" priority="736" operator="containsText" text="Afectat sau NU?">
      <formula>NOT(ISERROR(SEARCH("Afectat sau NU?",AQ365)))</formula>
    </cfRule>
  </conditionalFormatting>
  <conditionalFormatting sqref="BF365:BG365 BI365:BM365">
    <cfRule type="expression" dxfId="653" priority="735">
      <formula>_xlfn.ISFORMULA(BF365)</formula>
    </cfRule>
  </conditionalFormatting>
  <conditionalFormatting sqref="BK365">
    <cfRule type="containsText" dxfId="652" priority="734" operator="containsText" text="Afectat sau NU?">
      <formula>NOT(ISERROR(SEARCH("Afectat sau NU?",BK365)))</formula>
    </cfRule>
  </conditionalFormatting>
  <conditionalFormatting sqref="AZ365">
    <cfRule type="expression" dxfId="651" priority="733">
      <formula>IF(AND(ISNUMBER($AW365),$AW365&gt;24),1,0)</formula>
    </cfRule>
  </conditionalFormatting>
  <conditionalFormatting sqref="L365:M365 P365:S365">
    <cfRule type="expression" dxfId="650" priority="732">
      <formula>IF(LEFT($AC365,9)="Efectuată",1,0)</formula>
    </cfRule>
  </conditionalFormatting>
  <conditionalFormatting sqref="B365:G365 V365:AD365">
    <cfRule type="expression" dxfId="649" priority="731">
      <formula>IF(LEFT($AC365,9)="Efectuată",1,0)</formula>
    </cfRule>
  </conditionalFormatting>
  <conditionalFormatting sqref="A365">
    <cfRule type="expression" dxfId="648" priority="730">
      <formula>IF(LEFT($AC365,9)="Efectuată",1,0)</formula>
    </cfRule>
  </conditionalFormatting>
  <conditionalFormatting sqref="T365">
    <cfRule type="expression" dxfId="647" priority="729">
      <formula>IF(LEFT($AC365,9)="Efectuată",1,0)</formula>
    </cfRule>
  </conditionalFormatting>
  <conditionalFormatting sqref="H365:I365">
    <cfRule type="expression" dxfId="646" priority="727">
      <formula>IF(LEFT($AC365,9)="Efectuată",1,0)</formula>
    </cfRule>
  </conditionalFormatting>
  <conditionalFormatting sqref="N365:O365">
    <cfRule type="expression" dxfId="645" priority="726">
      <formula>IF(LEFT($AC365,9)="Efectuată",1,0)</formula>
    </cfRule>
  </conditionalFormatting>
  <conditionalFormatting sqref="J365:K365">
    <cfRule type="expression" dxfId="644" priority="724">
      <formula>IF(LEFT($AC365,9)="Efectuată",1,0)</formula>
    </cfRule>
  </conditionalFormatting>
  <conditionalFormatting sqref="U365">
    <cfRule type="expression" dxfId="643" priority="723">
      <formula>IF(LEFT($AC365,9)="Efectuată",1,0)</formula>
    </cfRule>
  </conditionalFormatting>
  <conditionalFormatting sqref="BE366 BH366">
    <cfRule type="containsText" dxfId="642" priority="692" operator="containsText" text="Afectat sau NU?">
      <formula>NOT(ISERROR(SEARCH("Afectat sau NU?",BE366)))</formula>
    </cfRule>
  </conditionalFormatting>
  <conditionalFormatting sqref="BE366 BH366">
    <cfRule type="expression" dxfId="641" priority="691">
      <formula>_xlfn.ISFORMULA(BE366)</formula>
    </cfRule>
  </conditionalFormatting>
  <conditionalFormatting sqref="AQ366:AY366">
    <cfRule type="expression" dxfId="640" priority="690">
      <formula>_xlfn.ISFORMULA(AQ366)</formula>
    </cfRule>
  </conditionalFormatting>
  <conditionalFormatting sqref="AQ366 AW366 AT366">
    <cfRule type="containsText" dxfId="639" priority="689" operator="containsText" text="Afectat sau NU?">
      <formula>NOT(ISERROR(SEARCH("Afectat sau NU?",AQ366)))</formula>
    </cfRule>
  </conditionalFormatting>
  <conditionalFormatting sqref="BF366:BG366 BI366:BM366">
    <cfRule type="expression" dxfId="638" priority="688">
      <formula>_xlfn.ISFORMULA(BF366)</formula>
    </cfRule>
  </conditionalFormatting>
  <conditionalFormatting sqref="BK366">
    <cfRule type="containsText" dxfId="637" priority="687" operator="containsText" text="Afectat sau NU?">
      <formula>NOT(ISERROR(SEARCH("Afectat sau NU?",BK366)))</formula>
    </cfRule>
  </conditionalFormatting>
  <conditionalFormatting sqref="AZ366">
    <cfRule type="expression" dxfId="636" priority="686">
      <formula>IF(AND(ISNUMBER($AW366),$AW366&gt;24),1,0)</formula>
    </cfRule>
  </conditionalFormatting>
  <conditionalFormatting sqref="L366:M366 P366:S366">
    <cfRule type="expression" dxfId="635" priority="685">
      <formula>IF(LEFT($AC366,9)="Efectuată",1,0)</formula>
    </cfRule>
  </conditionalFormatting>
  <conditionalFormatting sqref="B366:G366 V366:AD366">
    <cfRule type="expression" dxfId="634" priority="684">
      <formula>IF(LEFT($AC366,9)="Efectuată",1,0)</formula>
    </cfRule>
  </conditionalFormatting>
  <conditionalFormatting sqref="A366:A368">
    <cfRule type="expression" dxfId="633" priority="683">
      <formula>IF(LEFT($AC366,9)="Efectuată",1,0)</formula>
    </cfRule>
  </conditionalFormatting>
  <conditionalFormatting sqref="T366">
    <cfRule type="expression" dxfId="632" priority="682">
      <formula>IF(LEFT($AC366,9)="Efectuată",1,0)</formula>
    </cfRule>
  </conditionalFormatting>
  <conditionalFormatting sqref="H366:I366">
    <cfRule type="expression" dxfId="631" priority="681">
      <formula>IF(LEFT($AC366,9)="Efectuată",1,0)</formula>
    </cfRule>
  </conditionalFormatting>
  <conditionalFormatting sqref="N366:O366">
    <cfRule type="expression" dxfId="630" priority="680">
      <formula>IF(LEFT($AC366,9)="Efectuată",1,0)</formula>
    </cfRule>
  </conditionalFormatting>
  <conditionalFormatting sqref="J366:K366">
    <cfRule type="expression" dxfId="629" priority="679">
      <formula>IF(LEFT($AC366,9)="Efectuată",1,0)</formula>
    </cfRule>
  </conditionalFormatting>
  <conditionalFormatting sqref="U366">
    <cfRule type="expression" dxfId="628" priority="678">
      <formula>IF(LEFT($AC366,9)="Efectuată",1,0)</formula>
    </cfRule>
  </conditionalFormatting>
  <conditionalFormatting sqref="BF302:BG302 BI302:BO302">
    <cfRule type="expression" dxfId="627" priority="677">
      <formula>_xlfn.ISFORMULA(BF302)</formula>
    </cfRule>
  </conditionalFormatting>
  <conditionalFormatting sqref="AZ302">
    <cfRule type="expression" dxfId="626" priority="676">
      <formula>IF(AND(ISNUMBER($AW302),$AW302&gt;24),1,0)</formula>
    </cfRule>
  </conditionalFormatting>
  <conditionalFormatting sqref="BK302">
    <cfRule type="containsText" dxfId="625" priority="675" operator="containsText" text="Afectat sau NU?">
      <formula>NOT(ISERROR(SEARCH("Afectat sau NU?",BK302)))</formula>
    </cfRule>
  </conditionalFormatting>
  <conditionalFormatting sqref="BH302 BE302">
    <cfRule type="containsText" dxfId="624" priority="674" operator="containsText" text="Afectat sau NU?">
      <formula>NOT(ISERROR(SEARCH("Afectat sau NU?",BE302)))</formula>
    </cfRule>
  </conditionalFormatting>
  <conditionalFormatting sqref="BH302 BE302">
    <cfRule type="expression" dxfId="623" priority="673">
      <formula>_xlfn.ISFORMULA(BE302)</formula>
    </cfRule>
  </conditionalFormatting>
  <conditionalFormatting sqref="AQ302:AY302">
    <cfRule type="expression" dxfId="622" priority="672">
      <formula>_xlfn.ISFORMULA(AQ302)</formula>
    </cfRule>
  </conditionalFormatting>
  <conditionalFormatting sqref="AQ302 AW302 AT302">
    <cfRule type="containsText" dxfId="621" priority="671" operator="containsText" text="Afectat sau NU?">
      <formula>NOT(ISERROR(SEARCH("Afectat sau NU?",AQ302)))</formula>
    </cfRule>
  </conditionalFormatting>
  <conditionalFormatting sqref="L302:S302 H302:I302">
    <cfRule type="expression" dxfId="620" priority="670">
      <formula>IF(LEFT($AC302,9)="Efectuată",1,0)</formula>
    </cfRule>
  </conditionalFormatting>
  <conditionalFormatting sqref="U302:AD302 B302:G302">
    <cfRule type="expression" dxfId="619" priority="669">
      <formula>IF(LEFT($AC302,9)="Efectuată",1,0)</formula>
    </cfRule>
  </conditionalFormatting>
  <conditionalFormatting sqref="A302">
    <cfRule type="expression" dxfId="618" priority="668">
      <formula>IF(LEFT($AC302,9)="Efectuată",1,0)</formula>
    </cfRule>
  </conditionalFormatting>
  <conditionalFormatting sqref="T302">
    <cfRule type="expression" dxfId="617" priority="667">
      <formula>IF(LEFT($AC302,9)="Efectuată",1,0)</formula>
    </cfRule>
  </conditionalFormatting>
  <conditionalFormatting sqref="J302:K302">
    <cfRule type="expression" dxfId="616" priority="666">
      <formula>IF(LEFT($AC302,9)="Efectuată",1,0)</formula>
    </cfRule>
  </conditionalFormatting>
  <conditionalFormatting sqref="BE367 BH367">
    <cfRule type="containsText" dxfId="615" priority="665" operator="containsText" text="Afectat sau NU?">
      <formula>NOT(ISERROR(SEARCH("Afectat sau NU?",BE367)))</formula>
    </cfRule>
  </conditionalFormatting>
  <conditionalFormatting sqref="BE367 BH367">
    <cfRule type="expression" dxfId="614" priority="664">
      <formula>_xlfn.ISFORMULA(BE367)</formula>
    </cfRule>
  </conditionalFormatting>
  <conditionalFormatting sqref="AQ367:AY367">
    <cfRule type="expression" dxfId="613" priority="663">
      <formula>_xlfn.ISFORMULA(AQ367)</formula>
    </cfRule>
  </conditionalFormatting>
  <conditionalFormatting sqref="AQ367 AW367 AT367">
    <cfRule type="containsText" dxfId="612" priority="662" operator="containsText" text="Afectat sau NU?">
      <formula>NOT(ISERROR(SEARCH("Afectat sau NU?",AQ367)))</formula>
    </cfRule>
  </conditionalFormatting>
  <conditionalFormatting sqref="BF367:BG367 BI367:BM367">
    <cfRule type="expression" dxfId="611" priority="661">
      <formula>_xlfn.ISFORMULA(BF367)</formula>
    </cfRule>
  </conditionalFormatting>
  <conditionalFormatting sqref="BK367">
    <cfRule type="containsText" dxfId="610" priority="660" operator="containsText" text="Afectat sau NU?">
      <formula>NOT(ISERROR(SEARCH("Afectat sau NU?",BK367)))</formula>
    </cfRule>
  </conditionalFormatting>
  <conditionalFormatting sqref="AZ367">
    <cfRule type="expression" dxfId="609" priority="659">
      <formula>IF(AND(ISNUMBER($AW367),$AW367&gt;24),1,0)</formula>
    </cfRule>
  </conditionalFormatting>
  <conditionalFormatting sqref="L367:M367 P367:S368">
    <cfRule type="expression" dxfId="608" priority="658">
      <formula>IF(LEFT($AC367,9)="Efectuată",1,0)</formula>
    </cfRule>
  </conditionalFormatting>
  <conditionalFormatting sqref="B367:G367 V367:AD367 AB368">
    <cfRule type="expression" dxfId="607" priority="657">
      <formula>IF(LEFT($AC367,9)="Efectuată",1,0)</formula>
    </cfRule>
  </conditionalFormatting>
  <conditionalFormatting sqref="T367">
    <cfRule type="expression" dxfId="606" priority="655">
      <formula>IF(LEFT($AC367,9)="Efectuată",1,0)</formula>
    </cfRule>
  </conditionalFormatting>
  <conditionalFormatting sqref="H367:I367">
    <cfRule type="expression" dxfId="605" priority="654">
      <formula>IF(LEFT($AC367,9)="Efectuată",1,0)</formula>
    </cfRule>
  </conditionalFormatting>
  <conditionalFormatting sqref="N367:O367">
    <cfRule type="expression" dxfId="604" priority="653">
      <formula>IF(LEFT($AC367,9)="Efectuată",1,0)</formula>
    </cfRule>
  </conditionalFormatting>
  <conditionalFormatting sqref="U367">
    <cfRule type="expression" dxfId="603" priority="651">
      <formula>IF(LEFT($AC367,9)="Efectuată",1,0)</formula>
    </cfRule>
  </conditionalFormatting>
  <conditionalFormatting sqref="J367:K367">
    <cfRule type="expression" dxfId="602" priority="650">
      <formula>IF(LEFT($AC367,9)="Efectuată",1,0)</formula>
    </cfRule>
  </conditionalFormatting>
  <conditionalFormatting sqref="BE368 BH368">
    <cfRule type="containsText" dxfId="601" priority="648" operator="containsText" text="Afectat sau NU?">
      <formula>NOT(ISERROR(SEARCH("Afectat sau NU?",BE368)))</formula>
    </cfRule>
  </conditionalFormatting>
  <conditionalFormatting sqref="BE368 BH368">
    <cfRule type="expression" dxfId="600" priority="647">
      <formula>_xlfn.ISFORMULA(BE368)</formula>
    </cfRule>
  </conditionalFormatting>
  <conditionalFormatting sqref="AQ368:AY368">
    <cfRule type="expression" dxfId="599" priority="646">
      <formula>_xlfn.ISFORMULA(AQ368)</formula>
    </cfRule>
  </conditionalFormatting>
  <conditionalFormatting sqref="AQ368 AW368 AT368">
    <cfRule type="containsText" dxfId="598" priority="645" operator="containsText" text="Afectat sau NU?">
      <formula>NOT(ISERROR(SEARCH("Afectat sau NU?",AQ368)))</formula>
    </cfRule>
  </conditionalFormatting>
  <conditionalFormatting sqref="BF368:BG368 BI368:BM368">
    <cfRule type="expression" dxfId="597" priority="644">
      <formula>_xlfn.ISFORMULA(BF368)</formula>
    </cfRule>
  </conditionalFormatting>
  <conditionalFormatting sqref="BK368">
    <cfRule type="containsText" dxfId="596" priority="643" operator="containsText" text="Afectat sau NU?">
      <formula>NOT(ISERROR(SEARCH("Afectat sau NU?",BK368)))</formula>
    </cfRule>
  </conditionalFormatting>
  <conditionalFormatting sqref="AZ368">
    <cfRule type="expression" dxfId="595" priority="642">
      <formula>IF(AND(ISNUMBER($AW368),$AW368&gt;24),1,0)</formula>
    </cfRule>
  </conditionalFormatting>
  <conditionalFormatting sqref="B368:G368 W368:AA368 AC368:AD368">
    <cfRule type="expression" dxfId="594" priority="640">
      <formula>IF(LEFT($AC368,9)="Efectuată",1,0)</formula>
    </cfRule>
  </conditionalFormatting>
  <conditionalFormatting sqref="T368">
    <cfRule type="expression" dxfId="593" priority="639">
      <formula>IF(LEFT($AC368,9)="Efectuată",1,0)</formula>
    </cfRule>
  </conditionalFormatting>
  <conditionalFormatting sqref="H368:I368">
    <cfRule type="expression" dxfId="592" priority="638">
      <formula>IF(LEFT($AC368,9)="Efectuată",1,0)</formula>
    </cfRule>
  </conditionalFormatting>
  <conditionalFormatting sqref="N368:O368">
    <cfRule type="expression" dxfId="591" priority="637">
      <formula>IF(LEFT($AC368,9)="Efectuată",1,0)</formula>
    </cfRule>
  </conditionalFormatting>
  <conditionalFormatting sqref="U368">
    <cfRule type="expression" dxfId="590" priority="636">
      <formula>IF(LEFT($AC368,9)="Efectuată",1,0)</formula>
    </cfRule>
  </conditionalFormatting>
  <conditionalFormatting sqref="J368:K368">
    <cfRule type="expression" dxfId="589" priority="634">
      <formula>IF(LEFT($AC368,9)="Efectuată",1,0)</formula>
    </cfRule>
  </conditionalFormatting>
  <conditionalFormatting sqref="L368:M368">
    <cfRule type="expression" dxfId="588" priority="633">
      <formula>IF(LEFT($AC368,9)="Efectuată",1,0)</formula>
    </cfRule>
  </conditionalFormatting>
  <conditionalFormatting sqref="V368">
    <cfRule type="expression" dxfId="587" priority="632">
      <formula>IF(LEFT($AC368,9)="Efectuată",1,0)</formula>
    </cfRule>
  </conditionalFormatting>
  <conditionalFormatting sqref="A369">
    <cfRule type="expression" dxfId="586" priority="631">
      <formula>IF(LEFT($AC369,9)="Efectuată",1,0)</formula>
    </cfRule>
  </conditionalFormatting>
  <conditionalFormatting sqref="P369:S369">
    <cfRule type="expression" dxfId="585" priority="630">
      <formula>IF(LEFT($AC369,9)="Efectuată",1,0)</formula>
    </cfRule>
  </conditionalFormatting>
  <conditionalFormatting sqref="BE369 BH369">
    <cfRule type="containsText" dxfId="584" priority="628" operator="containsText" text="Afectat sau NU?">
      <formula>NOT(ISERROR(SEARCH("Afectat sau NU?",BE369)))</formula>
    </cfRule>
  </conditionalFormatting>
  <conditionalFormatting sqref="BE369 BH369">
    <cfRule type="expression" dxfId="583" priority="627">
      <formula>_xlfn.ISFORMULA(BE369)</formula>
    </cfRule>
  </conditionalFormatting>
  <conditionalFormatting sqref="AQ369:AY369">
    <cfRule type="expression" dxfId="582" priority="626">
      <formula>_xlfn.ISFORMULA(AQ369)</formula>
    </cfRule>
  </conditionalFormatting>
  <conditionalFormatting sqref="AQ369 AW369 AT369">
    <cfRule type="containsText" dxfId="581" priority="625" operator="containsText" text="Afectat sau NU?">
      <formula>NOT(ISERROR(SEARCH("Afectat sau NU?",AQ369)))</formula>
    </cfRule>
  </conditionalFormatting>
  <conditionalFormatting sqref="BF369:BG369 BI369:BM369">
    <cfRule type="expression" dxfId="580" priority="624">
      <formula>_xlfn.ISFORMULA(BF369)</formula>
    </cfRule>
  </conditionalFormatting>
  <conditionalFormatting sqref="BK369">
    <cfRule type="containsText" dxfId="579" priority="623" operator="containsText" text="Afectat sau NU?">
      <formula>NOT(ISERROR(SEARCH("Afectat sau NU?",BK369)))</formula>
    </cfRule>
  </conditionalFormatting>
  <conditionalFormatting sqref="AZ369">
    <cfRule type="expression" dxfId="578" priority="622">
      <formula>IF(AND(ISNUMBER($AW369),$AW369&gt;24),1,0)</formula>
    </cfRule>
  </conditionalFormatting>
  <conditionalFormatting sqref="B369:G369 W369:AA369 AC369:AD369">
    <cfRule type="expression" dxfId="577" priority="621">
      <formula>IF(LEFT($AC369,9)="Efectuată",1,0)</formula>
    </cfRule>
  </conditionalFormatting>
  <conditionalFormatting sqref="T369">
    <cfRule type="expression" dxfId="576" priority="620">
      <formula>IF(LEFT($AC369,9)="Efectuată",1,0)</formula>
    </cfRule>
  </conditionalFormatting>
  <conditionalFormatting sqref="H369:I369">
    <cfRule type="expression" dxfId="575" priority="619">
      <formula>IF(LEFT($AC369,9)="Efectuată",1,0)</formula>
    </cfRule>
  </conditionalFormatting>
  <conditionalFormatting sqref="N369:O369">
    <cfRule type="expression" dxfId="574" priority="618">
      <formula>IF(LEFT($AC369,9)="Efectuată",1,0)</formula>
    </cfRule>
  </conditionalFormatting>
  <conditionalFormatting sqref="U369">
    <cfRule type="expression" dxfId="573" priority="617">
      <formula>IF(LEFT($AC369,9)="Efectuată",1,0)</formula>
    </cfRule>
  </conditionalFormatting>
  <conditionalFormatting sqref="L369:M369">
    <cfRule type="expression" dxfId="572" priority="615">
      <formula>IF(LEFT($AC369,9)="Efectuată",1,0)</formula>
    </cfRule>
  </conditionalFormatting>
  <conditionalFormatting sqref="V369:V370">
    <cfRule type="expression" dxfId="571" priority="614">
      <formula>IF(LEFT($AC369,9)="Efectuată",1,0)</formula>
    </cfRule>
  </conditionalFormatting>
  <conditionalFormatting sqref="J369:K369">
    <cfRule type="expression" dxfId="570" priority="613">
      <formula>IF(LEFT($AC369,9)="Efectuată",1,0)</formula>
    </cfRule>
  </conditionalFormatting>
  <conditionalFormatting sqref="AB370">
    <cfRule type="expression" dxfId="569" priority="612">
      <formula>IF(LEFT($AC370,9)="Efectuată",1,0)</formula>
    </cfRule>
  </conditionalFormatting>
  <conditionalFormatting sqref="A370">
    <cfRule type="expression" dxfId="568" priority="611">
      <formula>IF(LEFT($AC370,9)="Efectuată",1,0)</formula>
    </cfRule>
  </conditionalFormatting>
  <conditionalFormatting sqref="BE370 BH370">
    <cfRule type="containsText" dxfId="567" priority="609" operator="containsText" text="Afectat sau NU?">
      <formula>NOT(ISERROR(SEARCH("Afectat sau NU?",BE370)))</formula>
    </cfRule>
  </conditionalFormatting>
  <conditionalFormatting sqref="BE370 BH370">
    <cfRule type="expression" dxfId="566" priority="608">
      <formula>_xlfn.ISFORMULA(BE370)</formula>
    </cfRule>
  </conditionalFormatting>
  <conditionalFormatting sqref="AQ370:AY370">
    <cfRule type="expression" dxfId="565" priority="607">
      <formula>_xlfn.ISFORMULA(AQ370)</formula>
    </cfRule>
  </conditionalFormatting>
  <conditionalFormatting sqref="AQ370 AW370 AT370">
    <cfRule type="containsText" dxfId="564" priority="606" operator="containsText" text="Afectat sau NU?">
      <formula>NOT(ISERROR(SEARCH("Afectat sau NU?",AQ370)))</formula>
    </cfRule>
  </conditionalFormatting>
  <conditionalFormatting sqref="BF370:BG370 BI370:BM370">
    <cfRule type="expression" dxfId="563" priority="605">
      <formula>_xlfn.ISFORMULA(BF370)</formula>
    </cfRule>
  </conditionalFormatting>
  <conditionalFormatting sqref="BK370">
    <cfRule type="containsText" dxfId="562" priority="604" operator="containsText" text="Afectat sau NU?">
      <formula>NOT(ISERROR(SEARCH("Afectat sau NU?",BK370)))</formula>
    </cfRule>
  </conditionalFormatting>
  <conditionalFormatting sqref="AZ370">
    <cfRule type="expression" dxfId="561" priority="603">
      <formula>IF(AND(ISNUMBER($AW370),$AW370&gt;24),1,0)</formula>
    </cfRule>
  </conditionalFormatting>
  <conditionalFormatting sqref="B370:G370 X370:AA370 AC370:AD370">
    <cfRule type="expression" dxfId="560" priority="602">
      <formula>IF(LEFT($AC370,9)="Efectuată",1,0)</formula>
    </cfRule>
  </conditionalFormatting>
  <conditionalFormatting sqref="T370">
    <cfRule type="expression" dxfId="559" priority="601">
      <formula>IF(LEFT($AC370,9)="Efectuată",1,0)</formula>
    </cfRule>
  </conditionalFormatting>
  <conditionalFormatting sqref="H370:I370">
    <cfRule type="expression" dxfId="558" priority="600">
      <formula>IF(LEFT($AC370,9)="Efectuată",1,0)</formula>
    </cfRule>
  </conditionalFormatting>
  <conditionalFormatting sqref="N370:O370">
    <cfRule type="expression" dxfId="557" priority="599">
      <formula>IF(LEFT($AC370,9)="Efectuată",1,0)</formula>
    </cfRule>
  </conditionalFormatting>
  <conditionalFormatting sqref="U370">
    <cfRule type="expression" dxfId="556" priority="598">
      <formula>IF(LEFT($AC370,9)="Efectuată",1,0)</formula>
    </cfRule>
  </conditionalFormatting>
  <conditionalFormatting sqref="U371">
    <cfRule type="expression" dxfId="555" priority="576">
      <formula>IF(LEFT($AC371,9)="Efectuată",1,0)</formula>
    </cfRule>
  </conditionalFormatting>
  <conditionalFormatting sqref="J370:K370">
    <cfRule type="expression" dxfId="554" priority="594">
      <formula>IF(LEFT($AC370,9)="Efectuată",1,0)</formula>
    </cfRule>
  </conditionalFormatting>
  <conditionalFormatting sqref="L370:M370">
    <cfRule type="expression" dxfId="553" priority="593">
      <formula>IF(LEFT($AC370,9)="Efectuată",1,0)</formula>
    </cfRule>
  </conditionalFormatting>
  <conditionalFormatting sqref="P370:S370">
    <cfRule type="expression" dxfId="552" priority="592">
      <formula>IF(LEFT($AC370,9)="Efectuată",1,0)</formula>
    </cfRule>
  </conditionalFormatting>
  <conditionalFormatting sqref="W370">
    <cfRule type="expression" dxfId="551" priority="591">
      <formula>IF(LEFT($AC370,9)="Efectuată",1,0)</formula>
    </cfRule>
  </conditionalFormatting>
  <conditionalFormatting sqref="V371">
    <cfRule type="expression" dxfId="550" priority="590">
      <formula>IF(LEFT($AC371,9)="Efectuată",1,0)</formula>
    </cfRule>
  </conditionalFormatting>
  <conditionalFormatting sqref="AB371">
    <cfRule type="expression" dxfId="549" priority="589">
      <formula>IF(LEFT($AC371,9)="Efectuată",1,0)</formula>
    </cfRule>
  </conditionalFormatting>
  <conditionalFormatting sqref="A371">
    <cfRule type="expression" dxfId="548" priority="588">
      <formula>IF(LEFT($AC371,9)="Efectuată",1,0)</formula>
    </cfRule>
  </conditionalFormatting>
  <conditionalFormatting sqref="BE371 BH371">
    <cfRule type="containsText" dxfId="547" priority="587" operator="containsText" text="Afectat sau NU?">
      <formula>NOT(ISERROR(SEARCH("Afectat sau NU?",BE371)))</formula>
    </cfRule>
  </conditionalFormatting>
  <conditionalFormatting sqref="BE371 BH371">
    <cfRule type="expression" dxfId="546" priority="586">
      <formula>_xlfn.ISFORMULA(BE371)</formula>
    </cfRule>
  </conditionalFormatting>
  <conditionalFormatting sqref="AQ371:AY371">
    <cfRule type="expression" dxfId="545" priority="585">
      <formula>_xlfn.ISFORMULA(AQ371)</formula>
    </cfRule>
  </conditionalFormatting>
  <conditionalFormatting sqref="AQ371 AW371 AT371">
    <cfRule type="containsText" dxfId="544" priority="584" operator="containsText" text="Afectat sau NU?">
      <formula>NOT(ISERROR(SEARCH("Afectat sau NU?",AQ371)))</formula>
    </cfRule>
  </conditionalFormatting>
  <conditionalFormatting sqref="BF371:BG371 BI371:BM371">
    <cfRule type="expression" dxfId="543" priority="583">
      <formula>_xlfn.ISFORMULA(BF371)</formula>
    </cfRule>
  </conditionalFormatting>
  <conditionalFormatting sqref="BK371">
    <cfRule type="containsText" dxfId="542" priority="582" operator="containsText" text="Afectat sau NU?">
      <formula>NOT(ISERROR(SEARCH("Afectat sau NU?",BK371)))</formula>
    </cfRule>
  </conditionalFormatting>
  <conditionalFormatting sqref="AZ371">
    <cfRule type="expression" dxfId="541" priority="581">
      <formula>IF(AND(ISNUMBER($AW371),$AW371&gt;24),1,0)</formula>
    </cfRule>
  </conditionalFormatting>
  <conditionalFormatting sqref="B371:F371 X371:AA371 AC371:AD371">
    <cfRule type="expression" dxfId="540" priority="580">
      <formula>IF(LEFT($AC371,9)="Efectuată",1,0)</formula>
    </cfRule>
  </conditionalFormatting>
  <conditionalFormatting sqref="T371">
    <cfRule type="expression" dxfId="539" priority="579">
      <formula>IF(LEFT($AC371,9)="Efectuată",1,0)</formula>
    </cfRule>
  </conditionalFormatting>
  <conditionalFormatting sqref="H371:I371">
    <cfRule type="expression" dxfId="538" priority="578">
      <formula>IF(LEFT($AC371,9)="Efectuată",1,0)</formula>
    </cfRule>
  </conditionalFormatting>
  <conditionalFormatting sqref="O371">
    <cfRule type="expression" dxfId="537" priority="577">
      <formula>IF(LEFT($AC371,9)="Efectuată",1,0)</formula>
    </cfRule>
  </conditionalFormatting>
  <conditionalFormatting sqref="AB375">
    <cfRule type="expression" dxfId="536" priority="508">
      <formula>IF(LEFT($AC375,9)="Efectuată",1,0)</formula>
    </cfRule>
  </conditionalFormatting>
  <conditionalFormatting sqref="L371:M371">
    <cfRule type="expression" dxfId="535" priority="574">
      <formula>IF(LEFT($AC371,9)="Efectuată",1,0)</formula>
    </cfRule>
  </conditionalFormatting>
  <conditionalFormatting sqref="P371:S371">
    <cfRule type="expression" dxfId="534" priority="573">
      <formula>IF(LEFT($AC371,9)="Efectuată",1,0)</formula>
    </cfRule>
  </conditionalFormatting>
  <conditionalFormatting sqref="W371">
    <cfRule type="expression" dxfId="533" priority="572">
      <formula>IF(LEFT($AC371,9)="Efectuată",1,0)</formula>
    </cfRule>
  </conditionalFormatting>
  <conditionalFormatting sqref="N376:O376">
    <cfRule type="expression" dxfId="532" priority="2185">
      <formula>IF(LEFT($AC373,9)="Efectuată",1,0)</formula>
    </cfRule>
  </conditionalFormatting>
  <conditionalFormatting sqref="U372">
    <cfRule type="expression" dxfId="531" priority="557">
      <formula>IF(LEFT($AC372,9)="Efectuată",1,0)</formula>
    </cfRule>
  </conditionalFormatting>
  <conditionalFormatting sqref="V372">
    <cfRule type="expression" dxfId="530" priority="571">
      <formula>IF(LEFT($AC372,9)="Efectuată",1,0)</formula>
    </cfRule>
  </conditionalFormatting>
  <conditionalFormatting sqref="AB372">
    <cfRule type="expression" dxfId="529" priority="570">
      <formula>IF(LEFT($AC372,9)="Efectuată",1,0)</formula>
    </cfRule>
  </conditionalFormatting>
  <conditionalFormatting sqref="A372">
    <cfRule type="expression" dxfId="528" priority="569">
      <formula>IF(LEFT($AC372,9)="Efectuată",1,0)</formula>
    </cfRule>
  </conditionalFormatting>
  <conditionalFormatting sqref="BE372 BH372">
    <cfRule type="containsText" dxfId="527" priority="568" operator="containsText" text="Afectat sau NU?">
      <formula>NOT(ISERROR(SEARCH("Afectat sau NU?",BE372)))</formula>
    </cfRule>
  </conditionalFormatting>
  <conditionalFormatting sqref="BE372 BH372">
    <cfRule type="expression" dxfId="526" priority="567">
      <formula>_xlfn.ISFORMULA(BE372)</formula>
    </cfRule>
  </conditionalFormatting>
  <conditionalFormatting sqref="AQ372:AY372">
    <cfRule type="expression" dxfId="525" priority="566">
      <formula>_xlfn.ISFORMULA(AQ372)</formula>
    </cfRule>
  </conditionalFormatting>
  <conditionalFormatting sqref="AQ372 AW372 AT372">
    <cfRule type="containsText" dxfId="524" priority="565" operator="containsText" text="Afectat sau NU?">
      <formula>NOT(ISERROR(SEARCH("Afectat sau NU?",AQ372)))</formula>
    </cfRule>
  </conditionalFormatting>
  <conditionalFormatting sqref="BF372:BG372 BI372:BM372">
    <cfRule type="expression" dxfId="523" priority="564">
      <formula>_xlfn.ISFORMULA(BF372)</formula>
    </cfRule>
  </conditionalFormatting>
  <conditionalFormatting sqref="BK372">
    <cfRule type="containsText" dxfId="522" priority="563" operator="containsText" text="Afectat sau NU?">
      <formula>NOT(ISERROR(SEARCH("Afectat sau NU?",BK372)))</formula>
    </cfRule>
  </conditionalFormatting>
  <conditionalFormatting sqref="AZ372">
    <cfRule type="expression" dxfId="521" priority="562">
      <formula>IF(AND(ISNUMBER($AW372),$AW372&gt;24),1,0)</formula>
    </cfRule>
  </conditionalFormatting>
  <conditionalFormatting sqref="B372:F372 X372:AA372 AC372:AD372">
    <cfRule type="expression" dxfId="520" priority="561">
      <formula>IF(LEFT($AC372,9)="Efectuată",1,0)</formula>
    </cfRule>
  </conditionalFormatting>
  <conditionalFormatting sqref="T372">
    <cfRule type="expression" dxfId="519" priority="560">
      <formula>IF(LEFT($AC372,9)="Efectuată",1,0)</formula>
    </cfRule>
  </conditionalFormatting>
  <conditionalFormatting sqref="H372:I372">
    <cfRule type="expression" dxfId="518" priority="559">
      <formula>IF(LEFT($AC372,9)="Efectuată",1,0)</formula>
    </cfRule>
  </conditionalFormatting>
  <conditionalFormatting sqref="O372">
    <cfRule type="expression" dxfId="517" priority="558">
      <formula>IF(LEFT($AC372,9)="Efectuată",1,0)</formula>
    </cfRule>
  </conditionalFormatting>
  <conditionalFormatting sqref="G375">
    <cfRule type="expression" dxfId="516" priority="490">
      <formula>IF(LEFT($AC375,9)="Efectuată",1,0)</formula>
    </cfRule>
  </conditionalFormatting>
  <conditionalFormatting sqref="L372:M372">
    <cfRule type="expression" dxfId="515" priority="555">
      <formula>IF(LEFT($AC372,9)="Efectuată",1,0)</formula>
    </cfRule>
  </conditionalFormatting>
  <conditionalFormatting sqref="P372:S372">
    <cfRule type="expression" dxfId="514" priority="554">
      <formula>IF(LEFT($AC372,9)="Efectuată",1,0)</formula>
    </cfRule>
  </conditionalFormatting>
  <conditionalFormatting sqref="W372">
    <cfRule type="expression" dxfId="513" priority="553">
      <formula>IF(LEFT($AC372,9)="Efectuată",1,0)</formula>
    </cfRule>
  </conditionalFormatting>
  <conditionalFormatting sqref="U373">
    <cfRule type="expression" dxfId="512" priority="538">
      <formula>IF(LEFT($AC373,9)="Efectuată",1,0)</formula>
    </cfRule>
  </conditionalFormatting>
  <conditionalFormatting sqref="V373">
    <cfRule type="expression" dxfId="511" priority="552">
      <formula>IF(LEFT($AC373,9)="Efectuată",1,0)</formula>
    </cfRule>
  </conditionalFormatting>
  <conditionalFormatting sqref="AB373">
    <cfRule type="expression" dxfId="510" priority="551">
      <formula>IF(LEFT($AC373,9)="Efectuată",1,0)</formula>
    </cfRule>
  </conditionalFormatting>
  <conditionalFormatting sqref="A373">
    <cfRule type="expression" dxfId="509" priority="550">
      <formula>IF(LEFT($AC373,9)="Efectuată",1,0)</formula>
    </cfRule>
  </conditionalFormatting>
  <conditionalFormatting sqref="BE373 BH373">
    <cfRule type="containsText" dxfId="508" priority="549" operator="containsText" text="Afectat sau NU?">
      <formula>NOT(ISERROR(SEARCH("Afectat sau NU?",BE373)))</formula>
    </cfRule>
  </conditionalFormatting>
  <conditionalFormatting sqref="BE373 BH373">
    <cfRule type="expression" dxfId="507" priority="548">
      <formula>_xlfn.ISFORMULA(BE373)</formula>
    </cfRule>
  </conditionalFormatting>
  <conditionalFormatting sqref="AQ373:AY373">
    <cfRule type="expression" dxfId="506" priority="547">
      <formula>_xlfn.ISFORMULA(AQ373)</formula>
    </cfRule>
  </conditionalFormatting>
  <conditionalFormatting sqref="AQ373 AW373 AT373">
    <cfRule type="containsText" dxfId="505" priority="546" operator="containsText" text="Afectat sau NU?">
      <formula>NOT(ISERROR(SEARCH("Afectat sau NU?",AQ373)))</formula>
    </cfRule>
  </conditionalFormatting>
  <conditionalFormatting sqref="BF373:BG373 BI373:BM373">
    <cfRule type="expression" dxfId="504" priority="545">
      <formula>_xlfn.ISFORMULA(BF373)</formula>
    </cfRule>
  </conditionalFormatting>
  <conditionalFormatting sqref="BK373">
    <cfRule type="containsText" dxfId="503" priority="544" operator="containsText" text="Afectat sau NU?">
      <formula>NOT(ISERROR(SEARCH("Afectat sau NU?",BK373)))</formula>
    </cfRule>
  </conditionalFormatting>
  <conditionalFormatting sqref="AZ373">
    <cfRule type="expression" dxfId="502" priority="543">
      <formula>IF(AND(ISNUMBER($AW373),$AW373&gt;24),1,0)</formula>
    </cfRule>
  </conditionalFormatting>
  <conditionalFormatting sqref="B373:F373 X373:AA373 AC373:AD373">
    <cfRule type="expression" dxfId="501" priority="542">
      <formula>IF(LEFT($AC373,9)="Efectuată",1,0)</formula>
    </cfRule>
  </conditionalFormatting>
  <conditionalFormatting sqref="T373">
    <cfRule type="expression" dxfId="500" priority="541">
      <formula>IF(LEFT($AC373,9)="Efectuată",1,0)</formula>
    </cfRule>
  </conditionalFormatting>
  <conditionalFormatting sqref="H373:I373">
    <cfRule type="expression" dxfId="499" priority="540">
      <formula>IF(LEFT($AC373,9)="Efectuată",1,0)</formula>
    </cfRule>
  </conditionalFormatting>
  <conditionalFormatting sqref="N373:O373">
    <cfRule type="expression" dxfId="498" priority="539">
      <formula>IF(LEFT($AC373,9)="Efectuată",1,0)</formula>
    </cfRule>
  </conditionalFormatting>
  <conditionalFormatting sqref="P374:S374">
    <cfRule type="expression" dxfId="497" priority="512">
      <formula>IF(LEFT($AC374,9)="Efectuată",1,0)</formula>
    </cfRule>
  </conditionalFormatting>
  <conditionalFormatting sqref="L373:M373">
    <cfRule type="expression" dxfId="496" priority="536">
      <formula>IF(LEFT($AC373,9)="Efectuată",1,0)</formula>
    </cfRule>
  </conditionalFormatting>
  <conditionalFormatting sqref="P373:S373">
    <cfRule type="expression" dxfId="495" priority="535">
      <formula>IF(LEFT($AC373,9)="Efectuată",1,0)</formula>
    </cfRule>
  </conditionalFormatting>
  <conditionalFormatting sqref="W373">
    <cfRule type="expression" dxfId="494" priority="534">
      <formula>IF(LEFT($AC373,9)="Efectuată",1,0)</formula>
    </cfRule>
  </conditionalFormatting>
  <conditionalFormatting sqref="N371:N372">
    <cfRule type="expression" dxfId="493" priority="533">
      <formula>IF(LEFT($AC367,9)="Efectuată",1,0)</formula>
    </cfRule>
  </conditionalFormatting>
  <conditionalFormatting sqref="G371:G373">
    <cfRule type="expression" dxfId="492" priority="532">
      <formula>IF(LEFT($AC371,9)="Efectuată",1,0)</formula>
    </cfRule>
  </conditionalFormatting>
  <conditionalFormatting sqref="J371:K371">
    <cfRule type="expression" dxfId="491" priority="531">
      <formula>IF(LEFT($AC371,9)="Efectuată",1,0)</formula>
    </cfRule>
  </conditionalFormatting>
  <conditionalFormatting sqref="J372:K372">
    <cfRule type="expression" dxfId="490" priority="530">
      <formula>IF(LEFT($AC372,9)="Efectuată",1,0)</formula>
    </cfRule>
  </conditionalFormatting>
  <conditionalFormatting sqref="U374">
    <cfRule type="expression" dxfId="489" priority="515">
      <formula>IF(LEFT($AC374,9)="Efectuată",1,0)</formula>
    </cfRule>
  </conditionalFormatting>
  <conditionalFormatting sqref="V374">
    <cfRule type="expression" dxfId="488" priority="529">
      <formula>IF(LEFT($AC374,9)="Efectuată",1,0)</formula>
    </cfRule>
  </conditionalFormatting>
  <conditionalFormatting sqref="AB374">
    <cfRule type="expression" dxfId="487" priority="528">
      <formula>IF(LEFT($AC374,9)="Efectuată",1,0)</formula>
    </cfRule>
  </conditionalFormatting>
  <conditionalFormatting sqref="A374">
    <cfRule type="expression" dxfId="486" priority="527">
      <formula>IF(LEFT($AC374,9)="Efectuată",1,0)</formula>
    </cfRule>
  </conditionalFormatting>
  <conditionalFormatting sqref="BE374 BH374">
    <cfRule type="containsText" dxfId="485" priority="526" operator="containsText" text="Afectat sau NU?">
      <formula>NOT(ISERROR(SEARCH("Afectat sau NU?",BE374)))</formula>
    </cfRule>
  </conditionalFormatting>
  <conditionalFormatting sqref="BE374 BH374">
    <cfRule type="expression" dxfId="484" priority="525">
      <formula>_xlfn.ISFORMULA(BE374)</formula>
    </cfRule>
  </conditionalFormatting>
  <conditionalFormatting sqref="AQ374:AY374">
    <cfRule type="expression" dxfId="483" priority="524">
      <formula>_xlfn.ISFORMULA(AQ374)</formula>
    </cfRule>
  </conditionalFormatting>
  <conditionalFormatting sqref="AQ374 AW374 AT374">
    <cfRule type="containsText" dxfId="482" priority="523" operator="containsText" text="Afectat sau NU?">
      <formula>NOT(ISERROR(SEARCH("Afectat sau NU?",AQ374)))</formula>
    </cfRule>
  </conditionalFormatting>
  <conditionalFormatting sqref="BF374:BG374 BI374:BM374">
    <cfRule type="expression" dxfId="481" priority="522">
      <formula>_xlfn.ISFORMULA(BF374)</formula>
    </cfRule>
  </conditionalFormatting>
  <conditionalFormatting sqref="BK374">
    <cfRule type="containsText" dxfId="480" priority="521" operator="containsText" text="Afectat sau NU?">
      <formula>NOT(ISERROR(SEARCH("Afectat sau NU?",BK374)))</formula>
    </cfRule>
  </conditionalFormatting>
  <conditionalFormatting sqref="AZ374">
    <cfRule type="expression" dxfId="479" priority="520">
      <formula>IF(AND(ISNUMBER($AW374),$AW374&gt;24),1,0)</formula>
    </cfRule>
  </conditionalFormatting>
  <conditionalFormatting sqref="B374:F374 X374:AA374 AC374:AD374">
    <cfRule type="expression" dxfId="478" priority="519">
      <formula>IF(LEFT($AC374,9)="Efectuată",1,0)</formula>
    </cfRule>
  </conditionalFormatting>
  <conditionalFormatting sqref="T374">
    <cfRule type="expression" dxfId="477" priority="518">
      <formula>IF(LEFT($AC374,9)="Efectuată",1,0)</formula>
    </cfRule>
  </conditionalFormatting>
  <conditionalFormatting sqref="H374:I374">
    <cfRule type="expression" dxfId="476" priority="517">
      <formula>IF(LEFT($AC374,9)="Efectuată",1,0)</formula>
    </cfRule>
  </conditionalFormatting>
  <conditionalFormatting sqref="N374:O374">
    <cfRule type="expression" dxfId="475" priority="516">
      <formula>IF(LEFT($AC374,9)="Efectuată",1,0)</formula>
    </cfRule>
  </conditionalFormatting>
  <conditionalFormatting sqref="L374:M374">
    <cfRule type="expression" dxfId="474" priority="513">
      <formula>IF(LEFT($AC374,9)="Efectuată",1,0)</formula>
    </cfRule>
  </conditionalFormatting>
  <conditionalFormatting sqref="W374">
    <cfRule type="expression" dxfId="473" priority="511">
      <formula>IF(LEFT($AC374,9)="Efectuată",1,0)</formula>
    </cfRule>
  </conditionalFormatting>
  <conditionalFormatting sqref="G374">
    <cfRule type="expression" dxfId="472" priority="510">
      <formula>IF(LEFT($AC374,9)="Efectuată",1,0)</formula>
    </cfRule>
  </conditionalFormatting>
  <conditionalFormatting sqref="U375">
    <cfRule type="expression" dxfId="471" priority="495">
      <formula>IF(LEFT($AC375,9)="Efectuată",1,0)</formula>
    </cfRule>
  </conditionalFormatting>
  <conditionalFormatting sqref="V375">
    <cfRule type="expression" dxfId="470" priority="509">
      <formula>IF(LEFT($AC375,9)="Efectuată",1,0)</formula>
    </cfRule>
  </conditionalFormatting>
  <conditionalFormatting sqref="A375">
    <cfRule type="expression" dxfId="469" priority="507">
      <formula>IF(LEFT($AC375,9)="Efectuată",1,0)</formula>
    </cfRule>
  </conditionalFormatting>
  <conditionalFormatting sqref="BE375 BH375">
    <cfRule type="containsText" dxfId="468" priority="506" operator="containsText" text="Afectat sau NU?">
      <formula>NOT(ISERROR(SEARCH("Afectat sau NU?",BE375)))</formula>
    </cfRule>
  </conditionalFormatting>
  <conditionalFormatting sqref="BE375 BH375">
    <cfRule type="expression" dxfId="467" priority="505">
      <formula>_xlfn.ISFORMULA(BE375)</formula>
    </cfRule>
  </conditionalFormatting>
  <conditionalFormatting sqref="AQ375:AY375">
    <cfRule type="expression" dxfId="466" priority="504">
      <formula>_xlfn.ISFORMULA(AQ375)</formula>
    </cfRule>
  </conditionalFormatting>
  <conditionalFormatting sqref="AQ375 AW375 AT375">
    <cfRule type="containsText" dxfId="465" priority="503" operator="containsText" text="Afectat sau NU?">
      <formula>NOT(ISERROR(SEARCH("Afectat sau NU?",AQ375)))</formula>
    </cfRule>
  </conditionalFormatting>
  <conditionalFormatting sqref="BF375:BG375 BI375:BM375">
    <cfRule type="expression" dxfId="464" priority="502">
      <formula>_xlfn.ISFORMULA(BF375)</formula>
    </cfRule>
  </conditionalFormatting>
  <conditionalFormatting sqref="BK375">
    <cfRule type="containsText" dxfId="463" priority="501" operator="containsText" text="Afectat sau NU?">
      <formula>NOT(ISERROR(SEARCH("Afectat sau NU?",BK375)))</formula>
    </cfRule>
  </conditionalFormatting>
  <conditionalFormatting sqref="AZ375">
    <cfRule type="expression" dxfId="462" priority="500">
      <formula>IF(AND(ISNUMBER($AW375),$AW375&gt;24),1,0)</formula>
    </cfRule>
  </conditionalFormatting>
  <conditionalFormatting sqref="B375:F375 X375:AA375 AC375:AD375">
    <cfRule type="expression" dxfId="461" priority="499">
      <formula>IF(LEFT($AC375,9)="Efectuată",1,0)</formula>
    </cfRule>
  </conditionalFormatting>
  <conditionalFormatting sqref="T375">
    <cfRule type="expression" dxfId="460" priority="498">
      <formula>IF(LEFT($AC375,9)="Efectuată",1,0)</formula>
    </cfRule>
  </conditionalFormatting>
  <conditionalFormatting sqref="H375:I375">
    <cfRule type="expression" dxfId="459" priority="497">
      <formula>IF(LEFT($AC375,9)="Efectuată",1,0)</formula>
    </cfRule>
  </conditionalFormatting>
  <conditionalFormatting sqref="N375:O375">
    <cfRule type="expression" dxfId="458" priority="496">
      <formula>IF(LEFT($AC375,9)="Efectuată",1,0)</formula>
    </cfRule>
  </conditionalFormatting>
  <conditionalFormatting sqref="U376">
    <cfRule type="expression" dxfId="457" priority="471">
      <formula>IF(LEFT($AC376,9)="Efectuată",1,0)</formula>
    </cfRule>
  </conditionalFormatting>
  <conditionalFormatting sqref="P375:S375">
    <cfRule type="expression" dxfId="456" priority="492">
      <formula>IF(LEFT($AC375,9)="Efectuată",1,0)</formula>
    </cfRule>
  </conditionalFormatting>
  <conditionalFormatting sqref="W375">
    <cfRule type="expression" dxfId="455" priority="491">
      <formula>IF(LEFT($AC375,9)="Efectuată",1,0)</formula>
    </cfRule>
  </conditionalFormatting>
  <conditionalFormatting sqref="J373:K373">
    <cfRule type="expression" dxfId="454" priority="489">
      <formula>IF(LEFT($AC373,9)="Efectuată",1,0)</formula>
    </cfRule>
  </conditionalFormatting>
  <conditionalFormatting sqref="J374:K374">
    <cfRule type="expression" dxfId="453" priority="488">
      <formula>IF(LEFT($AC374,9)="Efectuată",1,0)</formula>
    </cfRule>
  </conditionalFormatting>
  <conditionalFormatting sqref="J375:K375">
    <cfRule type="expression" dxfId="452" priority="487">
      <formula>IF(LEFT($AC375,9)="Efectuată",1,0)</formula>
    </cfRule>
  </conditionalFormatting>
  <conditionalFormatting sqref="L375:M375">
    <cfRule type="expression" dxfId="451" priority="486">
      <formula>IF(LEFT($AC375,9)="Efectuată",1,0)</formula>
    </cfRule>
  </conditionalFormatting>
  <conditionalFormatting sqref="V376">
    <cfRule type="expression" dxfId="450" priority="485">
      <formula>IF(LEFT($AC376,9)="Efectuată",1,0)</formula>
    </cfRule>
  </conditionalFormatting>
  <conditionalFormatting sqref="AB376">
    <cfRule type="expression" dxfId="449" priority="484">
      <formula>IF(LEFT($AC376,9)="Efectuată",1,0)</formula>
    </cfRule>
  </conditionalFormatting>
  <conditionalFormatting sqref="A376">
    <cfRule type="expression" dxfId="448" priority="483">
      <formula>IF(LEFT($AC376,9)="Efectuată",1,0)</formula>
    </cfRule>
  </conditionalFormatting>
  <conditionalFormatting sqref="BE376 BH376">
    <cfRule type="containsText" dxfId="447" priority="482" operator="containsText" text="Afectat sau NU?">
      <formula>NOT(ISERROR(SEARCH("Afectat sau NU?",BE376)))</formula>
    </cfRule>
  </conditionalFormatting>
  <conditionalFormatting sqref="BE376 BH376">
    <cfRule type="expression" dxfId="446" priority="481">
      <formula>_xlfn.ISFORMULA(BE376)</formula>
    </cfRule>
  </conditionalFormatting>
  <conditionalFormatting sqref="AQ376:AY376">
    <cfRule type="expression" dxfId="445" priority="480">
      <formula>_xlfn.ISFORMULA(AQ376)</formula>
    </cfRule>
  </conditionalFormatting>
  <conditionalFormatting sqref="AQ376 AW376 AT376">
    <cfRule type="containsText" dxfId="444" priority="479" operator="containsText" text="Afectat sau NU?">
      <formula>NOT(ISERROR(SEARCH("Afectat sau NU?",AQ376)))</formula>
    </cfRule>
  </conditionalFormatting>
  <conditionalFormatting sqref="BF376:BG376 BI376:BM376">
    <cfRule type="expression" dxfId="443" priority="478">
      <formula>_xlfn.ISFORMULA(BF376)</formula>
    </cfRule>
  </conditionalFormatting>
  <conditionalFormatting sqref="BK376">
    <cfRule type="containsText" dxfId="442" priority="477" operator="containsText" text="Afectat sau NU?">
      <formula>NOT(ISERROR(SEARCH("Afectat sau NU?",BK376)))</formula>
    </cfRule>
  </conditionalFormatting>
  <conditionalFormatting sqref="AZ376">
    <cfRule type="expression" dxfId="441" priority="476">
      <formula>IF(AND(ISNUMBER($AW376),$AW376&gt;24),1,0)</formula>
    </cfRule>
  </conditionalFormatting>
  <conditionalFormatting sqref="B376:F376 X376:AA376 AC376:AD376">
    <cfRule type="expression" dxfId="440" priority="475">
      <formula>IF(LEFT($AC376,9)="Efectuată",1,0)</formula>
    </cfRule>
  </conditionalFormatting>
  <conditionalFormatting sqref="T376">
    <cfRule type="expression" dxfId="439" priority="474">
      <formula>IF(LEFT($AC376,9)="Efectuată",1,0)</formula>
    </cfRule>
  </conditionalFormatting>
  <conditionalFormatting sqref="H376:I376">
    <cfRule type="expression" dxfId="438" priority="473">
      <formula>IF(LEFT($AC376,9)="Efectuată",1,0)</formula>
    </cfRule>
  </conditionalFormatting>
  <conditionalFormatting sqref="P376:S376">
    <cfRule type="expression" dxfId="437" priority="470">
      <formula>IF(LEFT($AC376,9)="Efectuată",1,0)</formula>
    </cfRule>
  </conditionalFormatting>
  <conditionalFormatting sqref="W376">
    <cfRule type="expression" dxfId="436" priority="469">
      <formula>IF(LEFT($AC376,9)="Efectuată",1,0)</formula>
    </cfRule>
  </conditionalFormatting>
  <conditionalFormatting sqref="G376">
    <cfRule type="expression" dxfId="435" priority="468">
      <formula>IF(LEFT($AC376,9)="Efectuată",1,0)</formula>
    </cfRule>
  </conditionalFormatting>
  <conditionalFormatting sqref="L376:M376">
    <cfRule type="expression" dxfId="434" priority="466">
      <formula>IF(LEFT($AC376,9)="Efectuată",1,0)</formula>
    </cfRule>
  </conditionalFormatting>
  <conditionalFormatting sqref="J376:K376">
    <cfRule type="expression" dxfId="433" priority="465">
      <formula>IF(LEFT($AC376,9)="Efectuată",1,0)</formula>
    </cfRule>
  </conditionalFormatting>
  <conditionalFormatting sqref="N377:O377">
    <cfRule type="expression" dxfId="432" priority="464">
      <formula>IF(LEFT($AC374,9)="Efectuată",1,0)</formula>
    </cfRule>
  </conditionalFormatting>
  <conditionalFormatting sqref="U377">
    <cfRule type="expression" dxfId="431" priority="450">
      <formula>IF(LEFT($AC377,9)="Efectuată",1,0)</formula>
    </cfRule>
  </conditionalFormatting>
  <conditionalFormatting sqref="L377:M378">
    <cfRule type="expression" dxfId="430" priority="422">
      <formula>IF(LEFT($AC377,9)="Efectuată",1,0)</formula>
    </cfRule>
  </conditionalFormatting>
  <conditionalFormatting sqref="AB377">
    <cfRule type="expression" dxfId="429" priority="462">
      <formula>IF(LEFT($AC377,9)="Efectuată",1,0)</formula>
    </cfRule>
  </conditionalFormatting>
  <conditionalFormatting sqref="A377">
    <cfRule type="expression" dxfId="428" priority="461">
      <formula>IF(LEFT($AC377,9)="Efectuată",1,0)</formula>
    </cfRule>
  </conditionalFormatting>
  <conditionalFormatting sqref="BE377 BH377">
    <cfRule type="containsText" dxfId="427" priority="460" operator="containsText" text="Afectat sau NU?">
      <formula>NOT(ISERROR(SEARCH("Afectat sau NU?",BE377)))</formula>
    </cfRule>
  </conditionalFormatting>
  <conditionalFormatting sqref="BE377 BH377">
    <cfRule type="expression" dxfId="426" priority="459">
      <formula>_xlfn.ISFORMULA(BE377)</formula>
    </cfRule>
  </conditionalFormatting>
  <conditionalFormatting sqref="AQ377:AY377">
    <cfRule type="expression" dxfId="425" priority="458">
      <formula>_xlfn.ISFORMULA(AQ377)</formula>
    </cfRule>
  </conditionalFormatting>
  <conditionalFormatting sqref="AQ377 AW377 AT377">
    <cfRule type="containsText" dxfId="424" priority="457" operator="containsText" text="Afectat sau NU?">
      <formula>NOT(ISERROR(SEARCH("Afectat sau NU?",AQ377)))</formula>
    </cfRule>
  </conditionalFormatting>
  <conditionalFormatting sqref="BF377:BG377 BI377:BM377">
    <cfRule type="expression" dxfId="423" priority="456">
      <formula>_xlfn.ISFORMULA(BF377)</formula>
    </cfRule>
  </conditionalFormatting>
  <conditionalFormatting sqref="BK377">
    <cfRule type="containsText" dxfId="422" priority="455" operator="containsText" text="Afectat sau NU?">
      <formula>NOT(ISERROR(SEARCH("Afectat sau NU?",BK377)))</formula>
    </cfRule>
  </conditionalFormatting>
  <conditionalFormatting sqref="AZ377">
    <cfRule type="expression" dxfId="421" priority="454">
      <formula>IF(AND(ISNUMBER($AW377),$AW377&gt;24),1,0)</formula>
    </cfRule>
  </conditionalFormatting>
  <conditionalFormatting sqref="B377:F377 X377:AA377 AC377:AD377">
    <cfRule type="expression" dxfId="420" priority="453">
      <formula>IF(LEFT($AC377,9)="Efectuată",1,0)</formula>
    </cfRule>
  </conditionalFormatting>
  <conditionalFormatting sqref="H377:I377">
    <cfRule type="expression" dxfId="419" priority="451">
      <formula>IF(LEFT($AC377,9)="Efectuată",1,0)</formula>
    </cfRule>
  </conditionalFormatting>
  <conditionalFormatting sqref="U379">
    <cfRule type="expression" dxfId="418" priority="406">
      <formula>IF(LEFT($AC379,9)="Efectuată",1,0)</formula>
    </cfRule>
  </conditionalFormatting>
  <conditionalFormatting sqref="W377">
    <cfRule type="expression" dxfId="417" priority="448">
      <formula>IF(LEFT($AC377,9)="Efectuată",1,0)</formula>
    </cfRule>
  </conditionalFormatting>
  <conditionalFormatting sqref="G377">
    <cfRule type="expression" dxfId="416" priority="447">
      <formula>IF(LEFT($AC377,9)="Efectuată",1,0)</formula>
    </cfRule>
  </conditionalFormatting>
  <conditionalFormatting sqref="L379:M379">
    <cfRule type="expression" dxfId="415" priority="402">
      <formula>IF(LEFT($AC379,9)="Efectuată",1,0)</formula>
    </cfRule>
  </conditionalFormatting>
  <conditionalFormatting sqref="V379">
    <cfRule type="expression" dxfId="414" priority="399">
      <formula>IF(LEFT($AC379,9)="Efectuată",1,0)</formula>
    </cfRule>
  </conditionalFormatting>
  <conditionalFormatting sqref="N378:O378">
    <cfRule type="expression" dxfId="413" priority="444">
      <formula>IF(LEFT($AC375,9)="Efectuată",1,0)</formula>
    </cfRule>
  </conditionalFormatting>
  <conditionalFormatting sqref="U378">
    <cfRule type="expression" dxfId="412" priority="430">
      <formula>IF(LEFT($AC378,9)="Efectuată",1,0)</formula>
    </cfRule>
  </conditionalFormatting>
  <conditionalFormatting sqref="AB378">
    <cfRule type="expression" dxfId="411" priority="442">
      <formula>IF(LEFT($AC378,9)="Efectuată",1,0)</formula>
    </cfRule>
  </conditionalFormatting>
  <conditionalFormatting sqref="A378">
    <cfRule type="expression" dxfId="410" priority="441">
      <formula>IF(LEFT($AC378,9)="Efectuată",1,0)</formula>
    </cfRule>
  </conditionalFormatting>
  <conditionalFormatting sqref="BE378 BH378">
    <cfRule type="containsText" dxfId="409" priority="440" operator="containsText" text="Afectat sau NU?">
      <formula>NOT(ISERROR(SEARCH("Afectat sau NU?",BE378)))</formula>
    </cfRule>
  </conditionalFormatting>
  <conditionalFormatting sqref="BE378 BH378">
    <cfRule type="expression" dxfId="408" priority="439">
      <formula>_xlfn.ISFORMULA(BE378)</formula>
    </cfRule>
  </conditionalFormatting>
  <conditionalFormatting sqref="AQ378:AY378">
    <cfRule type="expression" dxfId="407" priority="438">
      <formula>_xlfn.ISFORMULA(AQ378)</formula>
    </cfRule>
  </conditionalFormatting>
  <conditionalFormatting sqref="AQ378 AW378 AT378">
    <cfRule type="containsText" dxfId="406" priority="437" operator="containsText" text="Afectat sau NU?">
      <formula>NOT(ISERROR(SEARCH("Afectat sau NU?",AQ378)))</formula>
    </cfRule>
  </conditionalFormatting>
  <conditionalFormatting sqref="BF378:BG378 BI378:BM378">
    <cfRule type="expression" dxfId="405" priority="436">
      <formula>_xlfn.ISFORMULA(BF378)</formula>
    </cfRule>
  </conditionalFormatting>
  <conditionalFormatting sqref="BK378">
    <cfRule type="containsText" dxfId="404" priority="435" operator="containsText" text="Afectat sau NU?">
      <formula>NOT(ISERROR(SEARCH("Afectat sau NU?",BK378)))</formula>
    </cfRule>
  </conditionalFormatting>
  <conditionalFormatting sqref="AZ378">
    <cfRule type="expression" dxfId="403" priority="434">
      <formula>IF(AND(ISNUMBER($AW378),$AW378&gt;24),1,0)</formula>
    </cfRule>
  </conditionalFormatting>
  <conditionalFormatting sqref="B378:F378 X378:AA378 AC378:AD378">
    <cfRule type="expression" dxfId="402" priority="433">
      <formula>IF(LEFT($AC378,9)="Efectuată",1,0)</formula>
    </cfRule>
  </conditionalFormatting>
  <conditionalFormatting sqref="H378:I378">
    <cfRule type="expression" dxfId="401" priority="431">
      <formula>IF(LEFT($AC378,9)="Efectuată",1,0)</formula>
    </cfRule>
  </conditionalFormatting>
  <conditionalFormatting sqref="U381">
    <cfRule type="expression" dxfId="400" priority="386">
      <formula>IF(LEFT($AC381,9)="Efectuată",1,0)</formula>
    </cfRule>
  </conditionalFormatting>
  <conditionalFormatting sqref="W378">
    <cfRule type="expression" dxfId="399" priority="428">
      <formula>IF(LEFT($AC378,9)="Efectuată",1,0)</formula>
    </cfRule>
  </conditionalFormatting>
  <conditionalFormatting sqref="G378">
    <cfRule type="expression" dxfId="398" priority="427">
      <formula>IF(LEFT($AC378,9)="Efectuată",1,0)</formula>
    </cfRule>
  </conditionalFormatting>
  <conditionalFormatting sqref="L381:M381">
    <cfRule type="expression" dxfId="397" priority="382">
      <formula>IF(LEFT($AC381,9)="Efectuată",1,0)</formula>
    </cfRule>
  </conditionalFormatting>
  <conditionalFormatting sqref="V381">
    <cfRule type="expression" dxfId="396" priority="379">
      <formula>IF(LEFT($AC381,9)="Efectuată",1,0)</formula>
    </cfRule>
  </conditionalFormatting>
  <conditionalFormatting sqref="J377:K377">
    <cfRule type="expression" dxfId="395" priority="424">
      <formula>IF(LEFT($AC377,9)="Efectuată",1,0)</formula>
    </cfRule>
  </conditionalFormatting>
  <conditionalFormatting sqref="J378:K378">
    <cfRule type="expression" dxfId="394" priority="423">
      <formula>IF(LEFT($AC378,9)="Efectuată",1,0)</formula>
    </cfRule>
  </conditionalFormatting>
  <conditionalFormatting sqref="P377:S378">
    <cfRule type="expression" dxfId="393" priority="421">
      <formula>IF(LEFT($AC377,9)="Efectuată",1,0)</formula>
    </cfRule>
  </conditionalFormatting>
  <conditionalFormatting sqref="T377:T378">
    <cfRule type="expression" dxfId="392" priority="420">
      <formula>IF(LEFT($AC377,9)="Efectuată",1,0)</formula>
    </cfRule>
  </conditionalFormatting>
  <conditionalFormatting sqref="V377:V378">
    <cfRule type="expression" dxfId="391" priority="419">
      <formula>IF(LEFT($AC377,9)="Efectuată",1,0)</formula>
    </cfRule>
  </conditionalFormatting>
  <conditionalFormatting sqref="N379:O379">
    <cfRule type="expression" dxfId="390" priority="418">
      <formula>IF(LEFT($AC376,9)="Efectuată",1,0)</formula>
    </cfRule>
  </conditionalFormatting>
  <conditionalFormatting sqref="A379">
    <cfRule type="expression" dxfId="389" priority="416">
      <formula>IF(LEFT($AC379,9)="Efectuată",1,0)</formula>
    </cfRule>
  </conditionalFormatting>
  <conditionalFormatting sqref="BE379 BH379">
    <cfRule type="containsText" dxfId="388" priority="415" operator="containsText" text="Afectat sau NU?">
      <formula>NOT(ISERROR(SEARCH("Afectat sau NU?",BE379)))</formula>
    </cfRule>
  </conditionalFormatting>
  <conditionalFormatting sqref="BE379 BH379">
    <cfRule type="expression" dxfId="387" priority="414">
      <formula>_xlfn.ISFORMULA(BE379)</formula>
    </cfRule>
  </conditionalFormatting>
  <conditionalFormatting sqref="AQ379:AY379">
    <cfRule type="expression" dxfId="386" priority="413">
      <formula>_xlfn.ISFORMULA(AQ379)</formula>
    </cfRule>
  </conditionalFormatting>
  <conditionalFormatting sqref="AQ379 AW379 AT379">
    <cfRule type="containsText" dxfId="385" priority="412" operator="containsText" text="Afectat sau NU?">
      <formula>NOT(ISERROR(SEARCH("Afectat sau NU?",AQ379)))</formula>
    </cfRule>
  </conditionalFormatting>
  <conditionalFormatting sqref="BF379:BG379 BI379:BM379">
    <cfRule type="expression" dxfId="384" priority="411">
      <formula>_xlfn.ISFORMULA(BF379)</formula>
    </cfRule>
  </conditionalFormatting>
  <conditionalFormatting sqref="BK379">
    <cfRule type="containsText" dxfId="383" priority="410" operator="containsText" text="Afectat sau NU?">
      <formula>NOT(ISERROR(SEARCH("Afectat sau NU?",BK379)))</formula>
    </cfRule>
  </conditionalFormatting>
  <conditionalFormatting sqref="AZ379">
    <cfRule type="expression" dxfId="382" priority="409">
      <formula>IF(AND(ISNUMBER($AW379),$AW379&gt;24),1,0)</formula>
    </cfRule>
  </conditionalFormatting>
  <conditionalFormatting sqref="B379:F379 X379:AA379 AC379:AD379 D381">
    <cfRule type="expression" dxfId="381" priority="408">
      <formula>IF(LEFT($AC379,9)="Efectuată",1,0)</formula>
    </cfRule>
  </conditionalFormatting>
  <conditionalFormatting sqref="H379:I379">
    <cfRule type="expression" dxfId="380" priority="407">
      <formula>IF(LEFT($AC379,9)="Efectuată",1,0)</formula>
    </cfRule>
  </conditionalFormatting>
  <conditionalFormatting sqref="W379">
    <cfRule type="expression" dxfId="379" priority="405">
      <formula>IF(LEFT($AC379,9)="Efectuată",1,0)</formula>
    </cfRule>
  </conditionalFormatting>
  <conditionalFormatting sqref="G379">
    <cfRule type="expression" dxfId="378" priority="404">
      <formula>IF(LEFT($AC379,9)="Efectuată",1,0)</formula>
    </cfRule>
  </conditionalFormatting>
  <conditionalFormatting sqref="P379:S379">
    <cfRule type="expression" dxfId="377" priority="401">
      <formula>IF(LEFT($AC379,9)="Efectuată",1,0)</formula>
    </cfRule>
  </conditionalFormatting>
  <conditionalFormatting sqref="N381:O381">
    <cfRule type="expression" dxfId="376" priority="398">
      <formula>IF(LEFT($AC377,9)="Efectuată",1,0)</formula>
    </cfRule>
  </conditionalFormatting>
  <conditionalFormatting sqref="BE381 BH381">
    <cfRule type="containsText" dxfId="375" priority="395" operator="containsText" text="Afectat sau NU?">
      <formula>NOT(ISERROR(SEARCH("Afectat sau NU?",BE381)))</formula>
    </cfRule>
  </conditionalFormatting>
  <conditionalFormatting sqref="BE381 BH381">
    <cfRule type="expression" dxfId="374" priority="394">
      <formula>_xlfn.ISFORMULA(BE381)</formula>
    </cfRule>
  </conditionalFormatting>
  <conditionalFormatting sqref="AQ381:AY381">
    <cfRule type="expression" dxfId="373" priority="393">
      <formula>_xlfn.ISFORMULA(AQ381)</formula>
    </cfRule>
  </conditionalFormatting>
  <conditionalFormatting sqref="AQ381 AW381 AT381">
    <cfRule type="containsText" dxfId="372" priority="392" operator="containsText" text="Afectat sau NU?">
      <formula>NOT(ISERROR(SEARCH("Afectat sau NU?",AQ381)))</formula>
    </cfRule>
  </conditionalFormatting>
  <conditionalFormatting sqref="BF381:BG381 BI381:BM381">
    <cfRule type="expression" dxfId="371" priority="391">
      <formula>_xlfn.ISFORMULA(BF381)</formula>
    </cfRule>
  </conditionalFormatting>
  <conditionalFormatting sqref="BK381">
    <cfRule type="containsText" dxfId="370" priority="390" operator="containsText" text="Afectat sau NU?">
      <formula>NOT(ISERROR(SEARCH("Afectat sau NU?",BK381)))</formula>
    </cfRule>
  </conditionalFormatting>
  <conditionalFormatting sqref="AZ381">
    <cfRule type="expression" dxfId="369" priority="389">
      <formula>IF(AND(ISNUMBER($AW381),$AW381&gt;24),1,0)</formula>
    </cfRule>
  </conditionalFormatting>
  <conditionalFormatting sqref="B381:C381 X381:AA381 AC381:AD381 E381:F381">
    <cfRule type="expression" dxfId="368" priority="388">
      <formula>IF(LEFT($AC381,9)="Efectuată",1,0)</formula>
    </cfRule>
  </conditionalFormatting>
  <conditionalFormatting sqref="H381:I381">
    <cfRule type="expression" dxfId="367" priority="387">
      <formula>IF(LEFT($AC381,9)="Efectuată",1,0)</formula>
    </cfRule>
  </conditionalFormatting>
  <conditionalFormatting sqref="W381">
    <cfRule type="expression" dxfId="366" priority="385">
      <formula>IF(LEFT($AC381,9)="Efectuată",1,0)</formula>
    </cfRule>
  </conditionalFormatting>
  <conditionalFormatting sqref="G381">
    <cfRule type="expression" dxfId="365" priority="384">
      <formula>IF(LEFT($AC381,9)="Efectuată",1,0)</formula>
    </cfRule>
  </conditionalFormatting>
  <conditionalFormatting sqref="P381:S381">
    <cfRule type="expression" dxfId="364" priority="381">
      <formula>IF(LEFT($AC381,9)="Efectuată",1,0)</formula>
    </cfRule>
  </conditionalFormatting>
  <conditionalFormatting sqref="T381">
    <cfRule type="expression" dxfId="363" priority="380">
      <formula>IF(LEFT($AC381,9)="Efectuată",1,0)</formula>
    </cfRule>
  </conditionalFormatting>
  <conditionalFormatting sqref="U380">
    <cfRule type="expression" dxfId="362" priority="366">
      <formula>IF(LEFT($AC380,9)="Efectuată",1,0)</formula>
    </cfRule>
  </conditionalFormatting>
  <conditionalFormatting sqref="L380:M380">
    <cfRule type="expression" dxfId="361" priority="362">
      <formula>IF(LEFT($AC380,9)="Efectuată",1,0)</formula>
    </cfRule>
  </conditionalFormatting>
  <conditionalFormatting sqref="V380">
    <cfRule type="expression" dxfId="360" priority="359">
      <formula>IF(LEFT($AC380,9)="Efectuată",1,0)</formula>
    </cfRule>
  </conditionalFormatting>
  <conditionalFormatting sqref="N380:O380">
    <cfRule type="expression" dxfId="359" priority="378">
      <formula>IF(LEFT($AC377,9)="Efectuată",1,0)</formula>
    </cfRule>
  </conditionalFormatting>
  <conditionalFormatting sqref="A380:A381">
    <cfRule type="expression" dxfId="358" priority="376">
      <formula>IF(LEFT($AC380,9)="Efectuată",1,0)</formula>
    </cfRule>
  </conditionalFormatting>
  <conditionalFormatting sqref="BE380 BH380">
    <cfRule type="containsText" dxfId="357" priority="375" operator="containsText" text="Afectat sau NU?">
      <formula>NOT(ISERROR(SEARCH("Afectat sau NU?",BE380)))</formula>
    </cfRule>
  </conditionalFormatting>
  <conditionalFormatting sqref="BE380 BH380">
    <cfRule type="expression" dxfId="356" priority="374">
      <formula>_xlfn.ISFORMULA(BE380)</formula>
    </cfRule>
  </conditionalFormatting>
  <conditionalFormatting sqref="AQ380:AY380">
    <cfRule type="expression" dxfId="355" priority="373">
      <formula>_xlfn.ISFORMULA(AQ380)</formula>
    </cfRule>
  </conditionalFormatting>
  <conditionalFormatting sqref="AQ380 AW380 AT380">
    <cfRule type="containsText" dxfId="354" priority="372" operator="containsText" text="Afectat sau NU?">
      <formula>NOT(ISERROR(SEARCH("Afectat sau NU?",AQ380)))</formula>
    </cfRule>
  </conditionalFormatting>
  <conditionalFormatting sqref="BF380:BG380 BI380:BM380">
    <cfRule type="expression" dxfId="353" priority="371">
      <formula>_xlfn.ISFORMULA(BF380)</formula>
    </cfRule>
  </conditionalFormatting>
  <conditionalFormatting sqref="BK380">
    <cfRule type="containsText" dxfId="352" priority="370" operator="containsText" text="Afectat sau NU?">
      <formula>NOT(ISERROR(SEARCH("Afectat sau NU?",BK380)))</formula>
    </cfRule>
  </conditionalFormatting>
  <conditionalFormatting sqref="AZ380">
    <cfRule type="expression" dxfId="351" priority="369">
      <formula>IF(AND(ISNUMBER($AW380),$AW380&gt;24),1,0)</formula>
    </cfRule>
  </conditionalFormatting>
  <conditionalFormatting sqref="B380:F380 X380:AA380 AC380:AD380">
    <cfRule type="expression" dxfId="350" priority="368">
      <formula>IF(LEFT($AC380,9)="Efectuată",1,0)</formula>
    </cfRule>
  </conditionalFormatting>
  <conditionalFormatting sqref="W380">
    <cfRule type="expression" dxfId="349" priority="365">
      <formula>IF(LEFT($AC380,9)="Efectuată",1,0)</formula>
    </cfRule>
  </conditionalFormatting>
  <conditionalFormatting sqref="G380">
    <cfRule type="expression" dxfId="348" priority="364">
      <formula>IF(LEFT($AC380,9)="Efectuată",1,0)</formula>
    </cfRule>
  </conditionalFormatting>
  <conditionalFormatting sqref="P380:S380">
    <cfRule type="expression" dxfId="347" priority="361">
      <formula>IF(LEFT($AC380,9)="Efectuată",1,0)</formula>
    </cfRule>
  </conditionalFormatting>
  <conditionalFormatting sqref="H380:K380">
    <cfRule type="expression" dxfId="346" priority="358">
      <formula>IF(LEFT($AC380,9)="Efectuată",1,0)</formula>
    </cfRule>
  </conditionalFormatting>
  <conditionalFormatting sqref="J379:K379">
    <cfRule type="expression" dxfId="345" priority="357">
      <formula>IF(LEFT($AC379,9)="Efectuată",1,0)</formula>
    </cfRule>
  </conditionalFormatting>
  <conditionalFormatting sqref="T379">
    <cfRule type="expression" dxfId="344" priority="356">
      <formula>IF(LEFT($AC379,9)="Efectuată",1,0)</formula>
    </cfRule>
  </conditionalFormatting>
  <conditionalFormatting sqref="T380">
    <cfRule type="expression" dxfId="343" priority="355">
      <formula>IF(LEFT($AC380,9)="Efectuată",1,0)</formula>
    </cfRule>
  </conditionalFormatting>
  <conditionalFormatting sqref="J381:K381">
    <cfRule type="expression" dxfId="342" priority="354">
      <formula>IF(LEFT($AC381,9)="Efectuată",1,0)</formula>
    </cfRule>
  </conditionalFormatting>
  <conditionalFormatting sqref="AB379">
    <cfRule type="expression" dxfId="341" priority="353">
      <formula>IF(LEFT($AC379,9)="Efectuată",1,0)</formula>
    </cfRule>
  </conditionalFormatting>
  <conditionalFormatting sqref="AB380:AB381">
    <cfRule type="expression" dxfId="340" priority="352">
      <formula>IF(LEFT($AC380,9)="Efectuată",1,0)</formula>
    </cfRule>
  </conditionalFormatting>
  <conditionalFormatting sqref="U382">
    <cfRule type="expression" dxfId="339" priority="340">
      <formula>IF(LEFT($AC382,9)="Efectuată",1,0)</formula>
    </cfRule>
  </conditionalFormatting>
  <conditionalFormatting sqref="L382:M382">
    <cfRule type="expression" dxfId="338" priority="337">
      <formula>IF(LEFT($AC382,9)="Efectuată",1,0)</formula>
    </cfRule>
  </conditionalFormatting>
  <conditionalFormatting sqref="V382">
    <cfRule type="expression" dxfId="337" priority="334">
      <formula>IF(LEFT($AC382,9)="Efectuată",1,0)</formula>
    </cfRule>
  </conditionalFormatting>
  <conditionalFormatting sqref="D382">
    <cfRule type="expression" dxfId="336" priority="351">
      <formula>IF(LEFT($AC382,9)="Efectuată",1,0)</formula>
    </cfRule>
  </conditionalFormatting>
  <conditionalFormatting sqref="BE382 BH382">
    <cfRule type="containsText" dxfId="335" priority="349" operator="containsText" text="Afectat sau NU?">
      <formula>NOT(ISERROR(SEARCH("Afectat sau NU?",BE382)))</formula>
    </cfRule>
  </conditionalFormatting>
  <conditionalFormatting sqref="BE382 BH382">
    <cfRule type="expression" dxfId="334" priority="348">
      <formula>_xlfn.ISFORMULA(BE382)</formula>
    </cfRule>
  </conditionalFormatting>
  <conditionalFormatting sqref="AQ382:AY382">
    <cfRule type="expression" dxfId="333" priority="347">
      <formula>_xlfn.ISFORMULA(AQ382)</formula>
    </cfRule>
  </conditionalFormatting>
  <conditionalFormatting sqref="AQ382 AW382 AT382">
    <cfRule type="containsText" dxfId="332" priority="346" operator="containsText" text="Afectat sau NU?">
      <formula>NOT(ISERROR(SEARCH("Afectat sau NU?",AQ382)))</formula>
    </cfRule>
  </conditionalFormatting>
  <conditionalFormatting sqref="BF382:BG382 BI382:BM382">
    <cfRule type="expression" dxfId="331" priority="345">
      <formula>_xlfn.ISFORMULA(BF382)</formula>
    </cfRule>
  </conditionalFormatting>
  <conditionalFormatting sqref="BK382">
    <cfRule type="containsText" dxfId="330" priority="344" operator="containsText" text="Afectat sau NU?">
      <formula>NOT(ISERROR(SEARCH("Afectat sau NU?",BK382)))</formula>
    </cfRule>
  </conditionalFormatting>
  <conditionalFormatting sqref="AZ382">
    <cfRule type="expression" dxfId="329" priority="343">
      <formula>IF(AND(ISNUMBER($AW382),$AW382&gt;24),1,0)</formula>
    </cfRule>
  </conditionalFormatting>
  <conditionalFormatting sqref="B382:C382 X382:AA382 AC382:AD382 E382:F382">
    <cfRule type="expression" dxfId="328" priority="342">
      <formula>IF(LEFT($AC382,9)="Efectuată",1,0)</formula>
    </cfRule>
  </conditionalFormatting>
  <conditionalFormatting sqref="H382:I382">
    <cfRule type="expression" dxfId="327" priority="341">
      <formula>IF(LEFT($AC382,9)="Efectuată",1,0)</formula>
    </cfRule>
  </conditionalFormatting>
  <conditionalFormatting sqref="W382">
    <cfRule type="expression" dxfId="326" priority="339">
      <formula>IF(LEFT($AC382,9)="Efectuată",1,0)</formula>
    </cfRule>
  </conditionalFormatting>
  <conditionalFormatting sqref="G382">
    <cfRule type="expression" dxfId="325" priority="338">
      <formula>IF(LEFT($AC382,9)="Efectuată",1,0)</formula>
    </cfRule>
  </conditionalFormatting>
  <conditionalFormatting sqref="P382:S382">
    <cfRule type="expression" dxfId="324" priority="336">
      <formula>IF(LEFT($AC382,9)="Efectuată",1,0)</formula>
    </cfRule>
  </conditionalFormatting>
  <conditionalFormatting sqref="T382">
    <cfRule type="expression" dxfId="323" priority="335">
      <formula>IF(LEFT($AC382,9)="Efectuată",1,0)</formula>
    </cfRule>
  </conditionalFormatting>
  <conditionalFormatting sqref="A382">
    <cfRule type="expression" dxfId="322" priority="333">
      <formula>IF(LEFT($AC382,9)="Efectuată",1,0)</formula>
    </cfRule>
  </conditionalFormatting>
  <conditionalFormatting sqref="AB382">
    <cfRule type="expression" dxfId="321" priority="331">
      <formula>IF(LEFT($AC382,9)="Efectuată",1,0)</formula>
    </cfRule>
  </conditionalFormatting>
  <conditionalFormatting sqref="U383">
    <cfRule type="expression" dxfId="320" priority="319">
      <formula>IF(LEFT($AC383,9)="Efectuată",1,0)</formula>
    </cfRule>
  </conditionalFormatting>
  <conditionalFormatting sqref="L383:M383">
    <cfRule type="expression" dxfId="319" priority="316">
      <formula>IF(LEFT($AC383,9)="Efectuată",1,0)</formula>
    </cfRule>
  </conditionalFormatting>
  <conditionalFormatting sqref="V383">
    <cfRule type="expression" dxfId="318" priority="313">
      <formula>IF(LEFT($AC383,9)="Efectuată",1,0)</formula>
    </cfRule>
  </conditionalFormatting>
  <conditionalFormatting sqref="D383">
    <cfRule type="expression" dxfId="317" priority="330">
      <formula>IF(LEFT($AC383,9)="Efectuată",1,0)</formula>
    </cfRule>
  </conditionalFormatting>
  <conditionalFormatting sqref="BE383 BH383">
    <cfRule type="containsText" dxfId="316" priority="328" operator="containsText" text="Afectat sau NU?">
      <formula>NOT(ISERROR(SEARCH("Afectat sau NU?",BE383)))</formula>
    </cfRule>
  </conditionalFormatting>
  <conditionalFormatting sqref="BE383 BH383">
    <cfRule type="expression" dxfId="315" priority="327">
      <formula>_xlfn.ISFORMULA(BE383)</formula>
    </cfRule>
  </conditionalFormatting>
  <conditionalFormatting sqref="AQ383:AY383">
    <cfRule type="expression" dxfId="314" priority="326">
      <formula>_xlfn.ISFORMULA(AQ383)</formula>
    </cfRule>
  </conditionalFormatting>
  <conditionalFormatting sqref="AQ383 AW383 AT383">
    <cfRule type="containsText" dxfId="313" priority="325" operator="containsText" text="Afectat sau NU?">
      <formula>NOT(ISERROR(SEARCH("Afectat sau NU?",AQ383)))</formula>
    </cfRule>
  </conditionalFormatting>
  <conditionalFormatting sqref="BF383:BG383 BI383:BM383">
    <cfRule type="expression" dxfId="312" priority="324">
      <formula>_xlfn.ISFORMULA(BF383)</formula>
    </cfRule>
  </conditionalFormatting>
  <conditionalFormatting sqref="BK383">
    <cfRule type="containsText" dxfId="311" priority="323" operator="containsText" text="Afectat sau NU?">
      <formula>NOT(ISERROR(SEARCH("Afectat sau NU?",BK383)))</formula>
    </cfRule>
  </conditionalFormatting>
  <conditionalFormatting sqref="AZ383">
    <cfRule type="expression" dxfId="310" priority="322">
      <formula>IF(AND(ISNUMBER($AW383),$AW383&gt;24),1,0)</formula>
    </cfRule>
  </conditionalFormatting>
  <conditionalFormatting sqref="B383:C383 X383:AA383 AC383:AD383 E383:F383">
    <cfRule type="expression" dxfId="309" priority="321">
      <formula>IF(LEFT($AC383,9)="Efectuată",1,0)</formula>
    </cfRule>
  </conditionalFormatting>
  <conditionalFormatting sqref="H383:I383">
    <cfRule type="expression" dxfId="308" priority="320">
      <formula>IF(LEFT($AC383,9)="Efectuată",1,0)</formula>
    </cfRule>
  </conditionalFormatting>
  <conditionalFormatting sqref="W383">
    <cfRule type="expression" dxfId="307" priority="318">
      <formula>IF(LEFT($AC383,9)="Efectuată",1,0)</formula>
    </cfRule>
  </conditionalFormatting>
  <conditionalFormatting sqref="G383">
    <cfRule type="expression" dxfId="306" priority="317">
      <formula>IF(LEFT($AC383,9)="Efectuată",1,0)</formula>
    </cfRule>
  </conditionalFormatting>
  <conditionalFormatting sqref="P383:S383">
    <cfRule type="expression" dxfId="305" priority="315">
      <formula>IF(LEFT($AC383,9)="Efectuată",1,0)</formula>
    </cfRule>
  </conditionalFormatting>
  <conditionalFormatting sqref="T383">
    <cfRule type="expression" dxfId="304" priority="314">
      <formula>IF(LEFT($AC383,9)="Efectuată",1,0)</formula>
    </cfRule>
  </conditionalFormatting>
  <conditionalFormatting sqref="A383">
    <cfRule type="expression" dxfId="303" priority="312">
      <formula>IF(LEFT($AC383,9)="Efectuată",1,0)</formula>
    </cfRule>
  </conditionalFormatting>
  <conditionalFormatting sqref="AB383">
    <cfRule type="expression" dxfId="302" priority="310">
      <formula>IF(LEFT($AC383,9)="Efectuată",1,0)</formula>
    </cfRule>
  </conditionalFormatting>
  <conditionalFormatting sqref="J382:K382">
    <cfRule type="expression" dxfId="301" priority="309">
      <formula>IF(LEFT($AC382,9)="Efectuată",1,0)</formula>
    </cfRule>
  </conditionalFormatting>
  <conditionalFormatting sqref="J383:K383">
    <cfRule type="expression" dxfId="300" priority="308">
      <formula>IF(LEFT($AC383,9)="Efectuată",1,0)</formula>
    </cfRule>
  </conditionalFormatting>
  <conditionalFormatting sqref="N382:O382">
    <cfRule type="expression" dxfId="299" priority="307">
      <formula>IF(LEFT($AC382,9)="Efectuată",1,0)</formula>
    </cfRule>
  </conditionalFormatting>
  <conditionalFormatting sqref="N383:O383">
    <cfRule type="expression" dxfId="298" priority="306">
      <formula>IF(LEFT($AC383,9)="Efectuată",1,0)</formula>
    </cfRule>
  </conditionalFormatting>
  <conditionalFormatting sqref="L300:S300 H300:I300">
    <cfRule type="expression" dxfId="297" priority="305">
      <formula>IF(LEFT($AC300,9)="Efectuată",1,0)</formula>
    </cfRule>
  </conditionalFormatting>
  <conditionalFormatting sqref="U300:AD300 B300:G300">
    <cfRule type="expression" dxfId="296" priority="304">
      <formula>IF(LEFT($AC300,9)="Efectuată",1,0)</formula>
    </cfRule>
  </conditionalFormatting>
  <conditionalFormatting sqref="A300">
    <cfRule type="expression" dxfId="295" priority="303">
      <formula>IF(LEFT($AC300,9)="Efectuată",1,0)</formula>
    </cfRule>
  </conditionalFormatting>
  <conditionalFormatting sqref="T300">
    <cfRule type="expression" dxfId="294" priority="302">
      <formula>IF(LEFT($AC300,9)="Efectuată",1,0)</formula>
    </cfRule>
  </conditionalFormatting>
  <conditionalFormatting sqref="J300:K300">
    <cfRule type="expression" dxfId="293" priority="301">
      <formula>IF(LEFT($AC300,9)="Efectuată",1,0)</formula>
    </cfRule>
  </conditionalFormatting>
  <conditionalFormatting sqref="BI260:BO260 BF260:BG260">
    <cfRule type="expression" dxfId="292" priority="300">
      <formula>_xlfn.ISFORMULA(BF260)</formula>
    </cfRule>
  </conditionalFormatting>
  <conditionalFormatting sqref="AZ260">
    <cfRule type="expression" dxfId="291" priority="299">
      <formula>IF(AND(ISNUMBER($AW260),$AW260&gt;24),1,0)</formula>
    </cfRule>
  </conditionalFormatting>
  <conditionalFormatting sqref="BK260">
    <cfRule type="containsText" dxfId="290" priority="298" operator="containsText" text="Afectat sau NU?">
      <formula>NOT(ISERROR(SEARCH("Afectat sau NU?",BK260)))</formula>
    </cfRule>
  </conditionalFormatting>
  <conditionalFormatting sqref="BH260 BE260">
    <cfRule type="containsText" dxfId="289" priority="297" operator="containsText" text="Afectat sau NU?">
      <formula>NOT(ISERROR(SEARCH("Afectat sau NU?",BE260)))</formula>
    </cfRule>
  </conditionalFormatting>
  <conditionalFormatting sqref="BH260 BE260">
    <cfRule type="expression" dxfId="288" priority="296">
      <formula>_xlfn.ISFORMULA(BE260)</formula>
    </cfRule>
  </conditionalFormatting>
  <conditionalFormatting sqref="AQ260:AY260">
    <cfRule type="expression" dxfId="287" priority="295">
      <formula>_xlfn.ISFORMULA(AQ260)</formula>
    </cfRule>
  </conditionalFormatting>
  <conditionalFormatting sqref="AT260 AW260 AQ260">
    <cfRule type="containsText" dxfId="286" priority="294" operator="containsText" text="Afectat sau NU?">
      <formula>NOT(ISERROR(SEARCH("Afectat sau NU?",AQ260)))</formula>
    </cfRule>
  </conditionalFormatting>
  <conditionalFormatting sqref="L260:S260 H260:I260">
    <cfRule type="expression" dxfId="285" priority="293">
      <formula>IF(LEFT($AC260,9)="Efectuată",1,0)</formula>
    </cfRule>
  </conditionalFormatting>
  <conditionalFormatting sqref="U260:AD260 B260:G260">
    <cfRule type="expression" dxfId="284" priority="292">
      <formula>IF(LEFT($AC260,9)="Efectuată",1,0)</formula>
    </cfRule>
  </conditionalFormatting>
  <conditionalFormatting sqref="A260">
    <cfRule type="expression" dxfId="283" priority="291">
      <formula>IF(LEFT($AC260,9)="Efectuată",1,0)</formula>
    </cfRule>
  </conditionalFormatting>
  <conditionalFormatting sqref="T260">
    <cfRule type="expression" dxfId="282" priority="290">
      <formula>IF(LEFT($AC260,9)="Efectuată",1,0)</formula>
    </cfRule>
  </conditionalFormatting>
  <conditionalFormatting sqref="J260:K260">
    <cfRule type="expression" dxfId="281" priority="289">
      <formula>IF(LEFT($AC260,9)="Efectuată",1,0)</formula>
    </cfRule>
  </conditionalFormatting>
  <conditionalFormatting sqref="BI258:BO259 BF258:BG259">
    <cfRule type="expression" dxfId="280" priority="288">
      <formula>_xlfn.ISFORMULA(BF258)</formula>
    </cfRule>
  </conditionalFormatting>
  <conditionalFormatting sqref="AZ258:AZ259">
    <cfRule type="expression" dxfId="279" priority="287">
      <formula>IF(AND(ISNUMBER($AW258),$AW258&gt;24),1,0)</formula>
    </cfRule>
  </conditionalFormatting>
  <conditionalFormatting sqref="BK258:BK259">
    <cfRule type="containsText" dxfId="278" priority="286" operator="containsText" text="Afectat sau NU?">
      <formula>NOT(ISERROR(SEARCH("Afectat sau NU?",BK258)))</formula>
    </cfRule>
  </conditionalFormatting>
  <conditionalFormatting sqref="BH258:BH259 BE258:BE259">
    <cfRule type="containsText" dxfId="277" priority="285" operator="containsText" text="Afectat sau NU?">
      <formula>NOT(ISERROR(SEARCH("Afectat sau NU?",BE258)))</formula>
    </cfRule>
  </conditionalFormatting>
  <conditionalFormatting sqref="BH258:BH259 BE258:BE259">
    <cfRule type="expression" dxfId="276" priority="284">
      <formula>_xlfn.ISFORMULA(BE258)</formula>
    </cfRule>
  </conditionalFormatting>
  <conditionalFormatting sqref="AQ258:AY259">
    <cfRule type="expression" dxfId="275" priority="283">
      <formula>_xlfn.ISFORMULA(AQ258)</formula>
    </cfRule>
  </conditionalFormatting>
  <conditionalFormatting sqref="AT258:AT259 AW258:AW259 AQ258:AQ259">
    <cfRule type="containsText" dxfId="274" priority="282" operator="containsText" text="Afectat sau NU?">
      <formula>NOT(ISERROR(SEARCH("Afectat sau NU?",AQ258)))</formula>
    </cfRule>
  </conditionalFormatting>
  <conditionalFormatting sqref="L258:S259 H258:I259">
    <cfRule type="expression" dxfId="273" priority="281">
      <formula>IF(LEFT($AC258,9)="Efectuată",1,0)</formula>
    </cfRule>
  </conditionalFormatting>
  <conditionalFormatting sqref="U258:AD259 B258:G259">
    <cfRule type="expression" dxfId="272" priority="280">
      <formula>IF(LEFT($AC258,9)="Efectuată",1,0)</formula>
    </cfRule>
  </conditionalFormatting>
  <conditionalFormatting sqref="A258:A259">
    <cfRule type="expression" dxfId="271" priority="279">
      <formula>IF(LEFT($AC258,9)="Efectuată",1,0)</formula>
    </cfRule>
  </conditionalFormatting>
  <conditionalFormatting sqref="T258:T259">
    <cfRule type="expression" dxfId="270" priority="278">
      <formula>IF(LEFT($AC258,9)="Efectuată",1,0)</formula>
    </cfRule>
  </conditionalFormatting>
  <conditionalFormatting sqref="J258:K259">
    <cfRule type="expression" dxfId="269" priority="277">
      <formula>IF(LEFT($AC258,9)="Efectuată",1,0)</formula>
    </cfRule>
  </conditionalFormatting>
  <conditionalFormatting sqref="U384">
    <cfRule type="expression" dxfId="268" priority="266">
      <formula>IF(LEFT($AC384,9)="Efectuată",1,0)</formula>
    </cfRule>
  </conditionalFormatting>
  <conditionalFormatting sqref="L384:M384">
    <cfRule type="expression" dxfId="267" priority="263">
      <formula>IF(LEFT($AC384,9)="Efectuată",1,0)</formula>
    </cfRule>
  </conditionalFormatting>
  <conditionalFormatting sqref="V384">
    <cfRule type="expression" dxfId="266" priority="260">
      <formula>IF(LEFT($AC384,9)="Efectuată",1,0)</formula>
    </cfRule>
  </conditionalFormatting>
  <conditionalFormatting sqref="D384">
    <cfRule type="expression" dxfId="265" priority="276">
      <formula>IF(LEFT($AC384,9)="Efectuată",1,0)</formula>
    </cfRule>
  </conditionalFormatting>
  <conditionalFormatting sqref="BE384 BH384">
    <cfRule type="containsText" dxfId="264" priority="275" operator="containsText" text="Afectat sau NU?">
      <formula>NOT(ISERROR(SEARCH("Afectat sau NU?",BE384)))</formula>
    </cfRule>
  </conditionalFormatting>
  <conditionalFormatting sqref="BE384 BH384">
    <cfRule type="expression" dxfId="263" priority="274">
      <formula>_xlfn.ISFORMULA(BE384)</formula>
    </cfRule>
  </conditionalFormatting>
  <conditionalFormatting sqref="AQ384:AY384">
    <cfRule type="expression" dxfId="262" priority="273">
      <formula>_xlfn.ISFORMULA(AQ384)</formula>
    </cfRule>
  </conditionalFormatting>
  <conditionalFormatting sqref="AQ384 AW384 AT384">
    <cfRule type="containsText" dxfId="261" priority="272" operator="containsText" text="Afectat sau NU?">
      <formula>NOT(ISERROR(SEARCH("Afectat sau NU?",AQ384)))</formula>
    </cfRule>
  </conditionalFormatting>
  <conditionalFormatting sqref="BF384:BG384 BI384:BM384">
    <cfRule type="expression" dxfId="260" priority="271">
      <formula>_xlfn.ISFORMULA(BF384)</formula>
    </cfRule>
  </conditionalFormatting>
  <conditionalFormatting sqref="BK384">
    <cfRule type="containsText" dxfId="259" priority="270" operator="containsText" text="Afectat sau NU?">
      <formula>NOT(ISERROR(SEARCH("Afectat sau NU?",BK384)))</formula>
    </cfRule>
  </conditionalFormatting>
  <conditionalFormatting sqref="AZ384">
    <cfRule type="expression" dxfId="258" priority="269">
      <formula>IF(AND(ISNUMBER($AW384),$AW384&gt;24),1,0)</formula>
    </cfRule>
  </conditionalFormatting>
  <conditionalFormatting sqref="B384:C384 X384:AA384 AC384:AD384 E384:F384">
    <cfRule type="expression" dxfId="257" priority="268">
      <formula>IF(LEFT($AC384,9)="Efectuată",1,0)</formula>
    </cfRule>
  </conditionalFormatting>
  <conditionalFormatting sqref="H384:I384">
    <cfRule type="expression" dxfId="256" priority="267">
      <formula>IF(LEFT($AC384,9)="Efectuată",1,0)</formula>
    </cfRule>
  </conditionalFormatting>
  <conditionalFormatting sqref="W384">
    <cfRule type="expression" dxfId="255" priority="265">
      <formula>IF(LEFT($AC384,9)="Efectuată",1,0)</formula>
    </cfRule>
  </conditionalFormatting>
  <conditionalFormatting sqref="G384">
    <cfRule type="expression" dxfId="254" priority="264">
      <formula>IF(LEFT($AC384,9)="Efectuată",1,0)</formula>
    </cfRule>
  </conditionalFormatting>
  <conditionalFormatting sqref="P384:S384">
    <cfRule type="expression" dxfId="253" priority="262">
      <formula>IF(LEFT($AC384,9)="Efectuată",1,0)</formula>
    </cfRule>
  </conditionalFormatting>
  <conditionalFormatting sqref="T384">
    <cfRule type="expression" dxfId="252" priority="261">
      <formula>IF(LEFT($AC384,9)="Efectuată",1,0)</formula>
    </cfRule>
  </conditionalFormatting>
  <conditionalFormatting sqref="A384">
    <cfRule type="expression" dxfId="251" priority="259">
      <formula>IF(LEFT($AC384,9)="Efectuată",1,0)</formula>
    </cfRule>
  </conditionalFormatting>
  <conditionalFormatting sqref="AB384">
    <cfRule type="expression" dxfId="250" priority="258">
      <formula>IF(LEFT($AC384,9)="Efectuată",1,0)</formula>
    </cfRule>
  </conditionalFormatting>
  <conditionalFormatting sqref="J384:K384">
    <cfRule type="expression" dxfId="249" priority="257">
      <formula>IF(LEFT($AC384,9)="Efectuată",1,0)</formula>
    </cfRule>
  </conditionalFormatting>
  <conditionalFormatting sqref="N384:O384">
    <cfRule type="expression" dxfId="248" priority="256">
      <formula>IF(LEFT($AC384,9)="Efectuată",1,0)</formula>
    </cfRule>
  </conditionalFormatting>
  <conditionalFormatting sqref="L316:S318 H316:I318">
    <cfRule type="expression" dxfId="247" priority="255">
      <formula>IF(LEFT($AC316,9)="Efectuată",1,0)</formula>
    </cfRule>
  </conditionalFormatting>
  <conditionalFormatting sqref="U316:AD318 B316:G318">
    <cfRule type="expression" dxfId="246" priority="254">
      <formula>IF(LEFT($AC316,9)="Efectuată",1,0)</formula>
    </cfRule>
  </conditionalFormatting>
  <conditionalFormatting sqref="A316:A318">
    <cfRule type="expression" dxfId="245" priority="253">
      <formula>IF(LEFT($AC316,9)="Efectuată",1,0)</formula>
    </cfRule>
  </conditionalFormatting>
  <conditionalFormatting sqref="T316:T318">
    <cfRule type="expression" dxfId="244" priority="252">
      <formula>IF(LEFT($AC316,9)="Efectuată",1,0)</formula>
    </cfRule>
  </conditionalFormatting>
  <conditionalFormatting sqref="J316:K318">
    <cfRule type="expression" dxfId="243" priority="251">
      <formula>IF(LEFT($AC316,9)="Efectuată",1,0)</formula>
    </cfRule>
  </conditionalFormatting>
  <conditionalFormatting sqref="BI319:BO319 BF319:BG319">
    <cfRule type="expression" dxfId="242" priority="250">
      <formula>_xlfn.ISFORMULA(BF319)</formula>
    </cfRule>
  </conditionalFormatting>
  <conditionalFormatting sqref="AZ319">
    <cfRule type="expression" dxfId="241" priority="249">
      <formula>IF(AND(ISNUMBER($AW319),$AW319&gt;24),1,0)</formula>
    </cfRule>
  </conditionalFormatting>
  <conditionalFormatting sqref="BK319">
    <cfRule type="containsText" dxfId="240" priority="248" operator="containsText" text="Afectat sau NU?">
      <formula>NOT(ISERROR(SEARCH("Afectat sau NU?",BK319)))</formula>
    </cfRule>
  </conditionalFormatting>
  <conditionalFormatting sqref="BH319 BE319">
    <cfRule type="containsText" dxfId="239" priority="247" operator="containsText" text="Afectat sau NU?">
      <formula>NOT(ISERROR(SEARCH("Afectat sau NU?",BE319)))</formula>
    </cfRule>
  </conditionalFormatting>
  <conditionalFormatting sqref="BH319 BE319">
    <cfRule type="expression" dxfId="238" priority="246">
      <formula>_xlfn.ISFORMULA(BE319)</formula>
    </cfRule>
  </conditionalFormatting>
  <conditionalFormatting sqref="AQ319:AY319">
    <cfRule type="expression" dxfId="237" priority="245">
      <formula>_xlfn.ISFORMULA(AQ319)</formula>
    </cfRule>
  </conditionalFormatting>
  <conditionalFormatting sqref="AQ319 AW319 AT319">
    <cfRule type="containsText" dxfId="236" priority="244" operator="containsText" text="Afectat sau NU?">
      <formula>NOT(ISERROR(SEARCH("Afectat sau NU?",AQ319)))</formula>
    </cfRule>
  </conditionalFormatting>
  <conditionalFormatting sqref="L319:S319 H319:I319">
    <cfRule type="expression" dxfId="235" priority="243">
      <formula>IF(LEFT($AC319,9)="Efectuată",1,0)</formula>
    </cfRule>
  </conditionalFormatting>
  <conditionalFormatting sqref="U319:AD319 B319:G319">
    <cfRule type="expression" dxfId="234" priority="242">
      <formula>IF(LEFT($AC319,9)="Efectuată",1,0)</formula>
    </cfRule>
  </conditionalFormatting>
  <conditionalFormatting sqref="A319">
    <cfRule type="expression" dxfId="233" priority="241">
      <formula>IF(LEFT($AC319,9)="Efectuată",1,0)</formula>
    </cfRule>
  </conditionalFormatting>
  <conditionalFormatting sqref="T319">
    <cfRule type="expression" dxfId="232" priority="240">
      <formula>IF(LEFT($AC319,9)="Efectuată",1,0)</formula>
    </cfRule>
  </conditionalFormatting>
  <conditionalFormatting sqref="J319:K319">
    <cfRule type="expression" dxfId="231" priority="239">
      <formula>IF(LEFT($AC319,9)="Efectuată",1,0)</formula>
    </cfRule>
  </conditionalFormatting>
  <conditionalFormatting sqref="BH297 BE297">
    <cfRule type="containsText" dxfId="230" priority="238" operator="containsText" text="Afectat sau NU?">
      <formula>NOT(ISERROR(SEARCH("Afectat sau NU?",BE297)))</formula>
    </cfRule>
  </conditionalFormatting>
  <conditionalFormatting sqref="BH297 BE297">
    <cfRule type="expression" dxfId="229" priority="237">
      <formula>_xlfn.ISFORMULA(BE297)</formula>
    </cfRule>
  </conditionalFormatting>
  <conditionalFormatting sqref="BF297:BG297 BI297:BM297">
    <cfRule type="expression" dxfId="228" priority="236">
      <formula>_xlfn.ISFORMULA(BF297)</formula>
    </cfRule>
  </conditionalFormatting>
  <conditionalFormatting sqref="BK297">
    <cfRule type="containsText" dxfId="227" priority="235" operator="containsText" text="Afectat sau NU?">
      <formula>NOT(ISERROR(SEARCH("Afectat sau NU?",BK297)))</formula>
    </cfRule>
  </conditionalFormatting>
  <conditionalFormatting sqref="AQ297:AY297">
    <cfRule type="expression" dxfId="226" priority="234">
      <formula>_xlfn.ISFORMULA(AQ297)</formula>
    </cfRule>
  </conditionalFormatting>
  <conditionalFormatting sqref="AT297 AW297 AQ297">
    <cfRule type="containsText" dxfId="225" priority="233" operator="containsText" text="Afectat sau NU?">
      <formula>NOT(ISERROR(SEARCH("Afectat sau NU?",AQ297)))</formula>
    </cfRule>
  </conditionalFormatting>
  <conditionalFormatting sqref="AZ297">
    <cfRule type="expression" dxfId="224" priority="232">
      <formula>IF(AND(ISNUMBER($AW297),$AW297&gt;24),1,0)</formula>
    </cfRule>
  </conditionalFormatting>
  <conditionalFormatting sqref="B297:AD297">
    <cfRule type="expression" dxfId="223" priority="231">
      <formula>IF(LEFT($AC297,9)="Efectuată",1,0)</formula>
    </cfRule>
  </conditionalFormatting>
  <conditionalFormatting sqref="BN297:BO297">
    <cfRule type="expression" dxfId="222" priority="230">
      <formula>_xlfn.ISFORMULA(BN297)</formula>
    </cfRule>
  </conditionalFormatting>
  <conditionalFormatting sqref="A297">
    <cfRule type="expression" dxfId="221" priority="229">
      <formula>IF(LEFT($AC297,9)="Efectuată",1,0)</formula>
    </cfRule>
  </conditionalFormatting>
  <conditionalFormatting sqref="L385:M385">
    <cfRule type="expression" dxfId="220" priority="215">
      <formula>IF(LEFT($AC385,9)="Efectuată",1,0)</formula>
    </cfRule>
  </conditionalFormatting>
  <conditionalFormatting sqref="D385">
    <cfRule type="expression" dxfId="219" priority="228">
      <formula>IF(LEFT($AC385,9)="Efectuată",1,0)</formula>
    </cfRule>
  </conditionalFormatting>
  <conditionalFormatting sqref="BE385 BH385">
    <cfRule type="containsText" dxfId="218" priority="227" operator="containsText" text="Afectat sau NU?">
      <formula>NOT(ISERROR(SEARCH("Afectat sau NU?",BE385)))</formula>
    </cfRule>
  </conditionalFormatting>
  <conditionalFormatting sqref="BE385 BH385">
    <cfRule type="expression" dxfId="217" priority="226">
      <formula>_xlfn.ISFORMULA(BE385)</formula>
    </cfRule>
  </conditionalFormatting>
  <conditionalFormatting sqref="AQ385:AY385">
    <cfRule type="expression" dxfId="216" priority="225">
      <formula>_xlfn.ISFORMULA(AQ385)</formula>
    </cfRule>
  </conditionalFormatting>
  <conditionalFormatting sqref="AQ385 AW385 AT385">
    <cfRule type="containsText" dxfId="215" priority="224" operator="containsText" text="Afectat sau NU?">
      <formula>NOT(ISERROR(SEARCH("Afectat sau NU?",AQ385)))</formula>
    </cfRule>
  </conditionalFormatting>
  <conditionalFormatting sqref="BF385:BG385 BI385:BM385">
    <cfRule type="expression" dxfId="214" priority="223">
      <formula>_xlfn.ISFORMULA(BF385)</formula>
    </cfRule>
  </conditionalFormatting>
  <conditionalFormatting sqref="BK385">
    <cfRule type="containsText" dxfId="213" priority="222" operator="containsText" text="Afectat sau NU?">
      <formula>NOT(ISERROR(SEARCH("Afectat sau NU?",BK385)))</formula>
    </cfRule>
  </conditionalFormatting>
  <conditionalFormatting sqref="AZ385">
    <cfRule type="expression" dxfId="212" priority="221">
      <formula>IF(AND(ISNUMBER($AW385),$AW385&gt;24),1,0)</formula>
    </cfRule>
  </conditionalFormatting>
  <conditionalFormatting sqref="B385:C385 X385:AA385 AC385:AD385 E385:F385">
    <cfRule type="expression" dxfId="211" priority="220">
      <formula>IF(LEFT($AC385,9)="Efectuată",1,0)</formula>
    </cfRule>
  </conditionalFormatting>
  <conditionalFormatting sqref="H385:I385">
    <cfRule type="expression" dxfId="210" priority="219">
      <formula>IF(LEFT($AC385,9)="Efectuată",1,0)</formula>
    </cfRule>
  </conditionalFormatting>
  <conditionalFormatting sqref="W385">
    <cfRule type="expression" dxfId="209" priority="217">
      <formula>IF(LEFT($AC385,9)="Efectuată",1,0)</formula>
    </cfRule>
  </conditionalFormatting>
  <conditionalFormatting sqref="G385">
    <cfRule type="expression" dxfId="208" priority="216">
      <formula>IF(LEFT($AC385,9)="Efectuată",1,0)</formula>
    </cfRule>
  </conditionalFormatting>
  <conditionalFormatting sqref="P385:S385">
    <cfRule type="expression" dxfId="207" priority="214">
      <formula>IF(LEFT($AC385,9)="Efectuată",1,0)</formula>
    </cfRule>
  </conditionalFormatting>
  <conditionalFormatting sqref="T385">
    <cfRule type="expression" dxfId="206" priority="213">
      <formula>IF(LEFT($AC385,9)="Efectuată",1,0)</formula>
    </cfRule>
  </conditionalFormatting>
  <conditionalFormatting sqref="A385">
    <cfRule type="expression" dxfId="205" priority="211">
      <formula>IF(LEFT($AC385,9)="Efectuată",1,0)</formula>
    </cfRule>
  </conditionalFormatting>
  <conditionalFormatting sqref="AB385">
    <cfRule type="expression" dxfId="204" priority="210">
      <formula>IF(LEFT($AC385,9)="Efectuată",1,0)</formula>
    </cfRule>
  </conditionalFormatting>
  <conditionalFormatting sqref="N385:O385">
    <cfRule type="expression" dxfId="203" priority="208">
      <formula>IF(LEFT($AC385,9)="Efectuată",1,0)</formula>
    </cfRule>
  </conditionalFormatting>
  <conditionalFormatting sqref="U385">
    <cfRule type="expression" dxfId="202" priority="207">
      <formula>IF(LEFT($AC385,9)="Efectuată",1,0)</formula>
    </cfRule>
  </conditionalFormatting>
  <conditionalFormatting sqref="V385">
    <cfRule type="expression" dxfId="201" priority="206">
      <formula>IF(LEFT($AC385,9)="Efectuată",1,0)</formula>
    </cfRule>
  </conditionalFormatting>
  <conditionalFormatting sqref="J385:K385">
    <cfRule type="expression" dxfId="200" priority="205">
      <formula>IF(LEFT($AC385,9)="Efectuată",1,0)</formula>
    </cfRule>
  </conditionalFormatting>
  <conditionalFormatting sqref="L386:M386">
    <cfRule type="expression" dxfId="199" priority="192">
      <formula>IF(LEFT($AC386,9)="Efectuată",1,0)</formula>
    </cfRule>
  </conditionalFormatting>
  <conditionalFormatting sqref="D386">
    <cfRule type="expression" dxfId="198" priority="204">
      <formula>IF(LEFT($AC386,9)="Efectuată",1,0)</formula>
    </cfRule>
  </conditionalFormatting>
  <conditionalFormatting sqref="BE386 BH386">
    <cfRule type="containsText" dxfId="197" priority="203" operator="containsText" text="Afectat sau NU?">
      <formula>NOT(ISERROR(SEARCH("Afectat sau NU?",BE386)))</formula>
    </cfRule>
  </conditionalFormatting>
  <conditionalFormatting sqref="BE386 BH386">
    <cfRule type="expression" dxfId="196" priority="202">
      <formula>_xlfn.ISFORMULA(BE386)</formula>
    </cfRule>
  </conditionalFormatting>
  <conditionalFormatting sqref="AQ386:AY386">
    <cfRule type="expression" dxfId="195" priority="201">
      <formula>_xlfn.ISFORMULA(AQ386)</formula>
    </cfRule>
  </conditionalFormatting>
  <conditionalFormatting sqref="AQ386 AW386 AT386">
    <cfRule type="containsText" dxfId="194" priority="200" operator="containsText" text="Afectat sau NU?">
      <formula>NOT(ISERROR(SEARCH("Afectat sau NU?",AQ386)))</formula>
    </cfRule>
  </conditionalFormatting>
  <conditionalFormatting sqref="BF386:BG386 BI386:BM386">
    <cfRule type="expression" dxfId="193" priority="199">
      <formula>_xlfn.ISFORMULA(BF386)</formula>
    </cfRule>
  </conditionalFormatting>
  <conditionalFormatting sqref="BK386">
    <cfRule type="containsText" dxfId="192" priority="198" operator="containsText" text="Afectat sau NU?">
      <formula>NOT(ISERROR(SEARCH("Afectat sau NU?",BK386)))</formula>
    </cfRule>
  </conditionalFormatting>
  <conditionalFormatting sqref="AZ386">
    <cfRule type="expression" dxfId="191" priority="197">
      <formula>IF(AND(ISNUMBER($AW386),$AW386&gt;24),1,0)</formula>
    </cfRule>
  </conditionalFormatting>
  <conditionalFormatting sqref="B386:C386 X386:AA386 AC386:AD386 E386:F386">
    <cfRule type="expression" dxfId="190" priority="196">
      <formula>IF(LEFT($AC386,9)="Efectuată",1,0)</formula>
    </cfRule>
  </conditionalFormatting>
  <conditionalFormatting sqref="H386:I386">
    <cfRule type="expression" dxfId="189" priority="195">
      <formula>IF(LEFT($AC386,9)="Efectuată",1,0)</formula>
    </cfRule>
  </conditionalFormatting>
  <conditionalFormatting sqref="W386">
    <cfRule type="expression" dxfId="188" priority="194">
      <formula>IF(LEFT($AC386,9)="Efectuată",1,0)</formula>
    </cfRule>
  </conditionalFormatting>
  <conditionalFormatting sqref="G386">
    <cfRule type="expression" dxfId="187" priority="193">
      <formula>IF(LEFT($AC386,9)="Efectuată",1,0)</formula>
    </cfRule>
  </conditionalFormatting>
  <conditionalFormatting sqref="P386:S386">
    <cfRule type="expression" dxfId="186" priority="191">
      <formula>IF(LEFT($AC386,9)="Efectuată",1,0)</formula>
    </cfRule>
  </conditionalFormatting>
  <conditionalFormatting sqref="T386">
    <cfRule type="expression" dxfId="185" priority="190">
      <formula>IF(LEFT($AC386,9)="Efectuată",1,0)</formula>
    </cfRule>
  </conditionalFormatting>
  <conditionalFormatting sqref="A386">
    <cfRule type="expression" dxfId="184" priority="189">
      <formula>IF(LEFT($AC386,9)="Efectuată",1,0)</formula>
    </cfRule>
  </conditionalFormatting>
  <conditionalFormatting sqref="AB386">
    <cfRule type="expression" dxfId="183" priority="188">
      <formula>IF(LEFT($AC386,9)="Efectuată",1,0)</formula>
    </cfRule>
  </conditionalFormatting>
  <conditionalFormatting sqref="N386:O386">
    <cfRule type="expression" dxfId="182" priority="187">
      <formula>IF(LEFT($AC386,9)="Efectuată",1,0)</formula>
    </cfRule>
  </conditionalFormatting>
  <conditionalFormatting sqref="U386">
    <cfRule type="expression" dxfId="181" priority="186">
      <formula>IF(LEFT($AC386,9)="Efectuată",1,0)</formula>
    </cfRule>
  </conditionalFormatting>
  <conditionalFormatting sqref="V386">
    <cfRule type="expression" dxfId="180" priority="185">
      <formula>IF(LEFT($AC386,9)="Efectuată",1,0)</formula>
    </cfRule>
  </conditionalFormatting>
  <conditionalFormatting sqref="J386:K386">
    <cfRule type="expression" dxfId="179" priority="183">
      <formula>IF(LEFT($AC386,9)="Efectuată",1,0)</formula>
    </cfRule>
  </conditionalFormatting>
  <conditionalFormatting sqref="BF224:BG224 BI224:BO224">
    <cfRule type="expression" dxfId="178" priority="182">
      <formula>_xlfn.ISFORMULA(BF224)</formula>
    </cfRule>
  </conditionalFormatting>
  <conditionalFormatting sqref="AZ224">
    <cfRule type="expression" dxfId="177" priority="181">
      <formula>IF(AND(ISNUMBER($AW224),$AW224&gt;24),1,0)</formula>
    </cfRule>
  </conditionalFormatting>
  <conditionalFormatting sqref="BK224">
    <cfRule type="containsText" dxfId="176" priority="180" operator="containsText" text="Afectat sau NU?">
      <formula>NOT(ISERROR(SEARCH("Afectat sau NU?",BK224)))</formula>
    </cfRule>
  </conditionalFormatting>
  <conditionalFormatting sqref="AD224 X224:AA224">
    <cfRule type="expression" dxfId="175" priority="179">
      <formula>IF(LEFT($AC224,9)="Efectuată",1,0)</formula>
    </cfRule>
  </conditionalFormatting>
  <conditionalFormatting sqref="BE224 BH224">
    <cfRule type="containsText" dxfId="174" priority="178" operator="containsText" text="Afectat sau NU?">
      <formula>NOT(ISERROR(SEARCH("Afectat sau NU?",BE224)))</formula>
    </cfRule>
  </conditionalFormatting>
  <conditionalFormatting sqref="BE224 BH224">
    <cfRule type="expression" dxfId="173" priority="177">
      <formula>_xlfn.ISFORMULA(BE224)</formula>
    </cfRule>
  </conditionalFormatting>
  <conditionalFormatting sqref="AQ224:AY224">
    <cfRule type="expression" dxfId="172" priority="176">
      <formula>_xlfn.ISFORMULA(AQ224)</formula>
    </cfRule>
  </conditionalFormatting>
  <conditionalFormatting sqref="AQ224 AW224 AT224">
    <cfRule type="containsText" dxfId="171" priority="175" operator="containsText" text="Afectat sau NU?">
      <formula>NOT(ISERROR(SEARCH("Afectat sau NU?",AQ224)))</formula>
    </cfRule>
  </conditionalFormatting>
  <conditionalFormatting sqref="E224:K224 B224:C224 R224:W224 N224:O224">
    <cfRule type="expression" dxfId="170" priority="173">
      <formula>IF(LEFT($Y224,9)="Efectuată",1,0)</formula>
    </cfRule>
  </conditionalFormatting>
  <conditionalFormatting sqref="D224">
    <cfRule type="expression" dxfId="169" priority="174">
      <formula>IF(LEFT(#REF!,9)="Efectuată",1,0)</formula>
    </cfRule>
  </conditionalFormatting>
  <conditionalFormatting sqref="L224:M224">
    <cfRule type="expression" dxfId="168" priority="172">
      <formula>IF(LEFT($Y224,9)="Efectuată",1,0)</formula>
    </cfRule>
  </conditionalFormatting>
  <conditionalFormatting sqref="P224:Q224">
    <cfRule type="expression" dxfId="167" priority="171">
      <formula>IF(LEFT($Y224,9)="Efectuată",1,0)</formula>
    </cfRule>
  </conditionalFormatting>
  <conditionalFormatting sqref="AC224">
    <cfRule type="expression" dxfId="166" priority="170">
      <formula>IF(LEFT($Y224,9)="Efectuată",1,0)</formula>
    </cfRule>
  </conditionalFormatting>
  <conditionalFormatting sqref="BF301:BG301 BI301:BO301">
    <cfRule type="expression" dxfId="165" priority="169">
      <formula>_xlfn.ISFORMULA(BF301)</formula>
    </cfRule>
  </conditionalFormatting>
  <conditionalFormatting sqref="AZ301">
    <cfRule type="expression" dxfId="164" priority="168">
      <formula>IF(AND(ISNUMBER($AW301),$AW301&gt;24),1,0)</formula>
    </cfRule>
  </conditionalFormatting>
  <conditionalFormatting sqref="BK301">
    <cfRule type="containsText" dxfId="163" priority="167" operator="containsText" text="Afectat sau NU?">
      <formula>NOT(ISERROR(SEARCH("Afectat sau NU?",BK301)))</formula>
    </cfRule>
  </conditionalFormatting>
  <conditionalFormatting sqref="BH301 BE301">
    <cfRule type="containsText" dxfId="162" priority="166" operator="containsText" text="Afectat sau NU?">
      <formula>NOT(ISERROR(SEARCH("Afectat sau NU?",BE301)))</formula>
    </cfRule>
  </conditionalFormatting>
  <conditionalFormatting sqref="BH301 BE301">
    <cfRule type="expression" dxfId="161" priority="165">
      <formula>_xlfn.ISFORMULA(BE301)</formula>
    </cfRule>
  </conditionalFormatting>
  <conditionalFormatting sqref="AQ301:AY301">
    <cfRule type="expression" dxfId="160" priority="164">
      <formula>_xlfn.ISFORMULA(AQ301)</formula>
    </cfRule>
  </conditionalFormatting>
  <conditionalFormatting sqref="AQ301 AW301 AT301">
    <cfRule type="containsText" dxfId="159" priority="163" operator="containsText" text="Afectat sau NU?">
      <formula>NOT(ISERROR(SEARCH("Afectat sau NU?",AQ301)))</formula>
    </cfRule>
  </conditionalFormatting>
  <conditionalFormatting sqref="L301:S301 H301:I301">
    <cfRule type="expression" dxfId="158" priority="162">
      <formula>IF(LEFT($AC301,9)="Efectuată",1,0)</formula>
    </cfRule>
  </conditionalFormatting>
  <conditionalFormatting sqref="U301:AD301 B301:G301">
    <cfRule type="expression" dxfId="157" priority="161">
      <formula>IF(LEFT($AC301,9)="Efectuată",1,0)</formula>
    </cfRule>
  </conditionalFormatting>
  <conditionalFormatting sqref="A301">
    <cfRule type="expression" dxfId="156" priority="160">
      <formula>IF(LEFT($AC301,9)="Efectuată",1,0)</formula>
    </cfRule>
  </conditionalFormatting>
  <conditionalFormatting sqref="T301">
    <cfRule type="expression" dxfId="155" priority="159">
      <formula>IF(LEFT($AC301,9)="Efectuată",1,0)</formula>
    </cfRule>
  </conditionalFormatting>
  <conditionalFormatting sqref="J301:K301">
    <cfRule type="expression" dxfId="154" priority="158">
      <formula>IF(LEFT($AC301,9)="Efectuată",1,0)</formula>
    </cfRule>
  </conditionalFormatting>
  <conditionalFormatting sqref="L387:M387">
    <cfRule type="expression" dxfId="153" priority="145">
      <formula>IF(LEFT($AC387,9)="Efectuată",1,0)</formula>
    </cfRule>
  </conditionalFormatting>
  <conditionalFormatting sqref="D387">
    <cfRule type="expression" dxfId="152" priority="157">
      <formula>IF(LEFT($AC387,9)="Efectuată",1,0)</formula>
    </cfRule>
  </conditionalFormatting>
  <conditionalFormatting sqref="BE387 BH387">
    <cfRule type="containsText" dxfId="151" priority="156" operator="containsText" text="Afectat sau NU?">
      <formula>NOT(ISERROR(SEARCH("Afectat sau NU?",BE387)))</formula>
    </cfRule>
  </conditionalFormatting>
  <conditionalFormatting sqref="BE387 BH387">
    <cfRule type="expression" dxfId="150" priority="155">
      <formula>_xlfn.ISFORMULA(BE387)</formula>
    </cfRule>
  </conditionalFormatting>
  <conditionalFormatting sqref="AQ387:AY387">
    <cfRule type="expression" dxfId="149" priority="154">
      <formula>_xlfn.ISFORMULA(AQ387)</formula>
    </cfRule>
  </conditionalFormatting>
  <conditionalFormatting sqref="AQ387 AW387 AT387">
    <cfRule type="containsText" dxfId="148" priority="153" operator="containsText" text="Afectat sau NU?">
      <formula>NOT(ISERROR(SEARCH("Afectat sau NU?",AQ387)))</formula>
    </cfRule>
  </conditionalFormatting>
  <conditionalFormatting sqref="BF387:BG387 BI387:BM387">
    <cfRule type="expression" dxfId="147" priority="152">
      <formula>_xlfn.ISFORMULA(BF387)</formula>
    </cfRule>
  </conditionalFormatting>
  <conditionalFormatting sqref="BK387">
    <cfRule type="containsText" dxfId="146" priority="151" operator="containsText" text="Afectat sau NU?">
      <formula>NOT(ISERROR(SEARCH("Afectat sau NU?",BK387)))</formula>
    </cfRule>
  </conditionalFormatting>
  <conditionalFormatting sqref="AZ387">
    <cfRule type="expression" dxfId="145" priority="150">
      <formula>IF(AND(ISNUMBER($AW387),$AW387&gt;24),1,0)</formula>
    </cfRule>
  </conditionalFormatting>
  <conditionalFormatting sqref="B387:C387 X387:AA387 AC387:AD387 E387:F387">
    <cfRule type="expression" dxfId="144" priority="149">
      <formula>IF(LEFT($AC387,9)="Efectuată",1,0)</formula>
    </cfRule>
  </conditionalFormatting>
  <conditionalFormatting sqref="H387:I387">
    <cfRule type="expression" dxfId="143" priority="148">
      <formula>IF(LEFT($AC387,9)="Efectuată",1,0)</formula>
    </cfRule>
  </conditionalFormatting>
  <conditionalFormatting sqref="W387">
    <cfRule type="expression" dxfId="142" priority="147">
      <formula>IF(LEFT($AC387,9)="Efectuată",1,0)</formula>
    </cfRule>
  </conditionalFormatting>
  <conditionalFormatting sqref="G387">
    <cfRule type="expression" dxfId="141" priority="146">
      <formula>IF(LEFT($AC387,9)="Efectuată",1,0)</formula>
    </cfRule>
  </conditionalFormatting>
  <conditionalFormatting sqref="P387:S387">
    <cfRule type="expression" dxfId="140" priority="144">
      <formula>IF(LEFT($AC387,9)="Efectuată",1,0)</formula>
    </cfRule>
  </conditionalFormatting>
  <conditionalFormatting sqref="T387">
    <cfRule type="expression" dxfId="139" priority="143">
      <formula>IF(LEFT($AC387,9)="Efectuată",1,0)</formula>
    </cfRule>
  </conditionalFormatting>
  <conditionalFormatting sqref="A387">
    <cfRule type="expression" dxfId="138" priority="142">
      <formula>IF(LEFT($AC387,9)="Efectuată",1,0)</formula>
    </cfRule>
  </conditionalFormatting>
  <conditionalFormatting sqref="AB387">
    <cfRule type="expression" dxfId="137" priority="141">
      <formula>IF(LEFT($AC387,9)="Efectuată",1,0)</formula>
    </cfRule>
  </conditionalFormatting>
  <conditionalFormatting sqref="N387:O387">
    <cfRule type="expression" dxfId="136" priority="140">
      <formula>IF(LEFT($AC387,9)="Efectuată",1,0)</formula>
    </cfRule>
  </conditionalFormatting>
  <conditionalFormatting sqref="U387">
    <cfRule type="expression" dxfId="135" priority="139">
      <formula>IF(LEFT($AC387,9)="Efectuată",1,0)</formula>
    </cfRule>
  </conditionalFormatting>
  <conditionalFormatting sqref="V387">
    <cfRule type="expression" dxfId="134" priority="138">
      <formula>IF(LEFT($AC387,9)="Efectuată",1,0)</formula>
    </cfRule>
  </conditionalFormatting>
  <conditionalFormatting sqref="J387:K387">
    <cfRule type="expression" dxfId="133" priority="136">
      <formula>IF(LEFT($AC387,9)="Efectuată",1,0)</formula>
    </cfRule>
  </conditionalFormatting>
  <conditionalFormatting sqref="L388:M388">
    <cfRule type="expression" dxfId="132" priority="123">
      <formula>IF(LEFT($AC388,9)="Efectuată",1,0)</formula>
    </cfRule>
  </conditionalFormatting>
  <conditionalFormatting sqref="D388">
    <cfRule type="expression" dxfId="131" priority="135">
      <formula>IF(LEFT($AC388,9)="Efectuată",1,0)</formula>
    </cfRule>
  </conditionalFormatting>
  <conditionalFormatting sqref="BE388 BH388">
    <cfRule type="containsText" dxfId="130" priority="134" operator="containsText" text="Afectat sau NU?">
      <formula>NOT(ISERROR(SEARCH("Afectat sau NU?",BE388)))</formula>
    </cfRule>
  </conditionalFormatting>
  <conditionalFormatting sqref="BE388 BH388">
    <cfRule type="expression" dxfId="129" priority="133">
      <formula>_xlfn.ISFORMULA(BE388)</formula>
    </cfRule>
  </conditionalFormatting>
  <conditionalFormatting sqref="AQ388:AY388">
    <cfRule type="expression" dxfId="128" priority="132">
      <formula>_xlfn.ISFORMULA(AQ388)</formula>
    </cfRule>
  </conditionalFormatting>
  <conditionalFormatting sqref="AQ388 AW388 AT388">
    <cfRule type="containsText" dxfId="127" priority="131" operator="containsText" text="Afectat sau NU?">
      <formula>NOT(ISERROR(SEARCH("Afectat sau NU?",AQ388)))</formula>
    </cfRule>
  </conditionalFormatting>
  <conditionalFormatting sqref="BF388:BG388 BI388:BM388">
    <cfRule type="expression" dxfId="126" priority="130">
      <formula>_xlfn.ISFORMULA(BF388)</formula>
    </cfRule>
  </conditionalFormatting>
  <conditionalFormatting sqref="BK388">
    <cfRule type="containsText" dxfId="125" priority="129" operator="containsText" text="Afectat sau NU?">
      <formula>NOT(ISERROR(SEARCH("Afectat sau NU?",BK388)))</formula>
    </cfRule>
  </conditionalFormatting>
  <conditionalFormatting sqref="AZ388">
    <cfRule type="expression" dxfId="124" priority="128">
      <formula>IF(AND(ISNUMBER($AW388),$AW388&gt;24),1,0)</formula>
    </cfRule>
  </conditionalFormatting>
  <conditionalFormatting sqref="B388:C388 X388:AA388 AC388:AD388 E388:F388">
    <cfRule type="expression" dxfId="123" priority="127">
      <formula>IF(LEFT($AC388,9)="Efectuată",1,0)</formula>
    </cfRule>
  </conditionalFormatting>
  <conditionalFormatting sqref="H388:I388">
    <cfRule type="expression" dxfId="122" priority="126">
      <formula>IF(LEFT($AC388,9)="Efectuată",1,0)</formula>
    </cfRule>
  </conditionalFormatting>
  <conditionalFormatting sqref="W388">
    <cfRule type="expression" dxfId="121" priority="125">
      <formula>IF(LEFT($AC388,9)="Efectuată",1,0)</formula>
    </cfRule>
  </conditionalFormatting>
  <conditionalFormatting sqref="G388">
    <cfRule type="expression" dxfId="120" priority="124">
      <formula>IF(LEFT($AC388,9)="Efectuată",1,0)</formula>
    </cfRule>
  </conditionalFormatting>
  <conditionalFormatting sqref="P388:S388">
    <cfRule type="expression" dxfId="119" priority="122">
      <formula>IF(LEFT($AC388,9)="Efectuată",1,0)</formula>
    </cfRule>
  </conditionalFormatting>
  <conditionalFormatting sqref="T388">
    <cfRule type="expression" dxfId="118" priority="121">
      <formula>IF(LEFT($AC388,9)="Efectuată",1,0)</formula>
    </cfRule>
  </conditionalFormatting>
  <conditionalFormatting sqref="A388">
    <cfRule type="expression" dxfId="117" priority="120">
      <formula>IF(LEFT($AC388,9)="Efectuată",1,0)</formula>
    </cfRule>
  </conditionalFormatting>
  <conditionalFormatting sqref="AB388">
    <cfRule type="expression" dxfId="116" priority="119">
      <formula>IF(LEFT($AC388,9)="Efectuată",1,0)</formula>
    </cfRule>
  </conditionalFormatting>
  <conditionalFormatting sqref="N388:O388">
    <cfRule type="expression" dxfId="115" priority="118">
      <formula>IF(LEFT($AC388,9)="Efectuată",1,0)</formula>
    </cfRule>
  </conditionalFormatting>
  <conditionalFormatting sqref="U388">
    <cfRule type="expression" dxfId="114" priority="117">
      <formula>IF(LEFT($AC388,9)="Efectuată",1,0)</formula>
    </cfRule>
  </conditionalFormatting>
  <conditionalFormatting sqref="V388">
    <cfRule type="expression" dxfId="113" priority="116">
      <formula>IF(LEFT($AC388,9)="Efectuată",1,0)</formula>
    </cfRule>
  </conditionalFormatting>
  <conditionalFormatting sqref="J388:K388">
    <cfRule type="expression" dxfId="112" priority="114">
      <formula>IF(LEFT($AC388,9)="Efectuată",1,0)</formula>
    </cfRule>
  </conditionalFormatting>
  <conditionalFormatting sqref="L389:M389">
    <cfRule type="expression" dxfId="111" priority="101">
      <formula>IF(LEFT($AC389,9)="Efectuată",1,0)</formula>
    </cfRule>
  </conditionalFormatting>
  <conditionalFormatting sqref="D389">
    <cfRule type="expression" dxfId="110" priority="113">
      <formula>IF(LEFT($AC389,9)="Efectuată",1,0)</formula>
    </cfRule>
  </conditionalFormatting>
  <conditionalFormatting sqref="BE389 BH389">
    <cfRule type="containsText" dxfId="109" priority="112" operator="containsText" text="Afectat sau NU?">
      <formula>NOT(ISERROR(SEARCH("Afectat sau NU?",BE389)))</formula>
    </cfRule>
  </conditionalFormatting>
  <conditionalFormatting sqref="BE389 BH389">
    <cfRule type="expression" dxfId="108" priority="111">
      <formula>_xlfn.ISFORMULA(BE389)</formula>
    </cfRule>
  </conditionalFormatting>
  <conditionalFormatting sqref="AQ389:AY389">
    <cfRule type="expression" dxfId="107" priority="110">
      <formula>_xlfn.ISFORMULA(AQ389)</formula>
    </cfRule>
  </conditionalFormatting>
  <conditionalFormatting sqref="AQ389 AW389 AT389">
    <cfRule type="containsText" dxfId="106" priority="109" operator="containsText" text="Afectat sau NU?">
      <formula>NOT(ISERROR(SEARCH("Afectat sau NU?",AQ389)))</formula>
    </cfRule>
  </conditionalFormatting>
  <conditionalFormatting sqref="BF389:BG389 BI389:BM389">
    <cfRule type="expression" dxfId="105" priority="108">
      <formula>_xlfn.ISFORMULA(BF389)</formula>
    </cfRule>
  </conditionalFormatting>
  <conditionalFormatting sqref="BK389">
    <cfRule type="containsText" dxfId="104" priority="107" operator="containsText" text="Afectat sau NU?">
      <formula>NOT(ISERROR(SEARCH("Afectat sau NU?",BK389)))</formula>
    </cfRule>
  </conditionalFormatting>
  <conditionalFormatting sqref="AZ389">
    <cfRule type="expression" dxfId="103" priority="106">
      <formula>IF(AND(ISNUMBER($AW389),$AW389&gt;24),1,0)</formula>
    </cfRule>
  </conditionalFormatting>
  <conditionalFormatting sqref="B389:C389 X389:AA389 AC389:AD389 E389:F389">
    <cfRule type="expression" dxfId="102" priority="105">
      <formula>IF(LEFT($AC389,9)="Efectuată",1,0)</formula>
    </cfRule>
  </conditionalFormatting>
  <conditionalFormatting sqref="H389:I389">
    <cfRule type="expression" dxfId="101" priority="104">
      <formula>IF(LEFT($AC389,9)="Efectuată",1,0)</formula>
    </cfRule>
  </conditionalFormatting>
  <conditionalFormatting sqref="W389">
    <cfRule type="expression" dxfId="100" priority="103">
      <formula>IF(LEFT($AC389,9)="Efectuată",1,0)</formula>
    </cfRule>
  </conditionalFormatting>
  <conditionalFormatting sqref="G389">
    <cfRule type="expression" dxfId="99" priority="102">
      <formula>IF(LEFT($AC389,9)="Efectuată",1,0)</formula>
    </cfRule>
  </conditionalFormatting>
  <conditionalFormatting sqref="P389:S389">
    <cfRule type="expression" dxfId="98" priority="100">
      <formula>IF(LEFT($AC389,9)="Efectuată",1,0)</formula>
    </cfRule>
  </conditionalFormatting>
  <conditionalFormatting sqref="T389">
    <cfRule type="expression" dxfId="97" priority="99">
      <formula>IF(LEFT($AC389,9)="Efectuată",1,0)</formula>
    </cfRule>
  </conditionalFormatting>
  <conditionalFormatting sqref="A389">
    <cfRule type="expression" dxfId="96" priority="98">
      <formula>IF(LEFT($AC389,9)="Efectuată",1,0)</formula>
    </cfRule>
  </conditionalFormatting>
  <conditionalFormatting sqref="AB389">
    <cfRule type="expression" dxfId="95" priority="97">
      <formula>IF(LEFT($AC389,9)="Efectuată",1,0)</formula>
    </cfRule>
  </conditionalFormatting>
  <conditionalFormatting sqref="N389:O389">
    <cfRule type="expression" dxfId="94" priority="96">
      <formula>IF(LEFT($AC389,9)="Efectuată",1,0)</formula>
    </cfRule>
  </conditionalFormatting>
  <conditionalFormatting sqref="U389">
    <cfRule type="expression" dxfId="93" priority="95">
      <formula>IF(LEFT($AC389,9)="Efectuată",1,0)</formula>
    </cfRule>
  </conditionalFormatting>
  <conditionalFormatting sqref="V389">
    <cfRule type="expression" dxfId="92" priority="94">
      <formula>IF(LEFT($AC389,9)="Efectuată",1,0)</formula>
    </cfRule>
  </conditionalFormatting>
  <conditionalFormatting sqref="J389:K389">
    <cfRule type="expression" dxfId="91" priority="92">
      <formula>IF(LEFT($AC389,9)="Efectuată",1,0)</formula>
    </cfRule>
  </conditionalFormatting>
  <conditionalFormatting sqref="BI320:BO320 BF320:BG320">
    <cfRule type="expression" dxfId="90" priority="91">
      <formula>_xlfn.ISFORMULA(BF320)</formula>
    </cfRule>
  </conditionalFormatting>
  <conditionalFormatting sqref="AZ320">
    <cfRule type="expression" dxfId="89" priority="90">
      <formula>IF(AND(ISNUMBER($AW320),$AW320&gt;24),1,0)</formula>
    </cfRule>
  </conditionalFormatting>
  <conditionalFormatting sqref="BK320">
    <cfRule type="containsText" dxfId="88" priority="89" operator="containsText" text="Afectat sau NU?">
      <formula>NOT(ISERROR(SEARCH("Afectat sau NU?",BK320)))</formula>
    </cfRule>
  </conditionalFormatting>
  <conditionalFormatting sqref="BH320 BE320">
    <cfRule type="containsText" dxfId="87" priority="88" operator="containsText" text="Afectat sau NU?">
      <formula>NOT(ISERROR(SEARCH("Afectat sau NU?",BE320)))</formula>
    </cfRule>
  </conditionalFormatting>
  <conditionalFormatting sqref="BH320 BE320">
    <cfRule type="expression" dxfId="86" priority="87">
      <formula>_xlfn.ISFORMULA(BE320)</formula>
    </cfRule>
  </conditionalFormatting>
  <conditionalFormatting sqref="AQ320:AY320">
    <cfRule type="expression" dxfId="85" priority="86">
      <formula>_xlfn.ISFORMULA(AQ320)</formula>
    </cfRule>
  </conditionalFormatting>
  <conditionalFormatting sqref="AQ320 AW320 AT320">
    <cfRule type="containsText" dxfId="84" priority="85" operator="containsText" text="Afectat sau NU?">
      <formula>NOT(ISERROR(SEARCH("Afectat sau NU?",AQ320)))</formula>
    </cfRule>
  </conditionalFormatting>
  <conditionalFormatting sqref="L320:S320 H320:I320">
    <cfRule type="expression" dxfId="83" priority="84">
      <formula>IF(LEFT($AC320,9)="Efectuată",1,0)</formula>
    </cfRule>
  </conditionalFormatting>
  <conditionalFormatting sqref="U320:AD320 B320:G320">
    <cfRule type="expression" dxfId="82" priority="83">
      <formula>IF(LEFT($AC320,9)="Efectuată",1,0)</formula>
    </cfRule>
  </conditionalFormatting>
  <conditionalFormatting sqref="A320">
    <cfRule type="expression" dxfId="81" priority="82">
      <formula>IF(LEFT($AC320,9)="Efectuată",1,0)</formula>
    </cfRule>
  </conditionalFormatting>
  <conditionalFormatting sqref="T320">
    <cfRule type="expression" dxfId="80" priority="81">
      <formula>IF(LEFT($AC320,9)="Efectuată",1,0)</formula>
    </cfRule>
  </conditionalFormatting>
  <conditionalFormatting sqref="J320:K320">
    <cfRule type="expression" dxfId="79" priority="80">
      <formula>IF(LEFT($AC320,9)="Efectuată",1,0)</formula>
    </cfRule>
  </conditionalFormatting>
  <conditionalFormatting sqref="L390:M390">
    <cfRule type="expression" dxfId="78" priority="67">
      <formula>IF(LEFT($AC390,9)="Efectuată",1,0)</formula>
    </cfRule>
  </conditionalFormatting>
  <conditionalFormatting sqref="D390">
    <cfRule type="expression" dxfId="77" priority="79">
      <formula>IF(LEFT($AC390,9)="Efectuată",1,0)</formula>
    </cfRule>
  </conditionalFormatting>
  <conditionalFormatting sqref="BE390 BH390">
    <cfRule type="containsText" dxfId="76" priority="78" operator="containsText" text="Afectat sau NU?">
      <formula>NOT(ISERROR(SEARCH("Afectat sau NU?",BE390)))</formula>
    </cfRule>
  </conditionalFormatting>
  <conditionalFormatting sqref="BE390 BH390">
    <cfRule type="expression" dxfId="75" priority="77">
      <formula>_xlfn.ISFORMULA(BE390)</formula>
    </cfRule>
  </conditionalFormatting>
  <conditionalFormatting sqref="AQ390:AY390">
    <cfRule type="expression" dxfId="74" priority="76">
      <formula>_xlfn.ISFORMULA(AQ390)</formula>
    </cfRule>
  </conditionalFormatting>
  <conditionalFormatting sqref="AQ390 AW390 AT390">
    <cfRule type="containsText" dxfId="73" priority="75" operator="containsText" text="Afectat sau NU?">
      <formula>NOT(ISERROR(SEARCH("Afectat sau NU?",AQ390)))</formula>
    </cfRule>
  </conditionalFormatting>
  <conditionalFormatting sqref="BF390:BG390 BI390:BM390">
    <cfRule type="expression" dxfId="72" priority="74">
      <formula>_xlfn.ISFORMULA(BF390)</formula>
    </cfRule>
  </conditionalFormatting>
  <conditionalFormatting sqref="BK390">
    <cfRule type="containsText" dxfId="71" priority="73" operator="containsText" text="Afectat sau NU?">
      <formula>NOT(ISERROR(SEARCH("Afectat sau NU?",BK390)))</formula>
    </cfRule>
  </conditionalFormatting>
  <conditionalFormatting sqref="AZ390">
    <cfRule type="expression" dxfId="70" priority="72">
      <formula>IF(AND(ISNUMBER($AW390),$AW390&gt;24),1,0)</formula>
    </cfRule>
  </conditionalFormatting>
  <conditionalFormatting sqref="B390:C390 X390:AA390 AC390:AD390 E390:F390">
    <cfRule type="expression" dxfId="69" priority="71">
      <formula>IF(LEFT($AC390,9)="Efectuată",1,0)</formula>
    </cfRule>
  </conditionalFormatting>
  <conditionalFormatting sqref="H390:I390">
    <cfRule type="expression" dxfId="68" priority="70">
      <formula>IF(LEFT($AC390,9)="Efectuată",1,0)</formula>
    </cfRule>
  </conditionalFormatting>
  <conditionalFormatting sqref="W390">
    <cfRule type="expression" dxfId="67" priority="69">
      <formula>IF(LEFT($AC390,9)="Efectuată",1,0)</formula>
    </cfRule>
  </conditionalFormatting>
  <conditionalFormatting sqref="G390">
    <cfRule type="expression" dxfId="66" priority="68">
      <formula>IF(LEFT($AC390,9)="Efectuată",1,0)</formula>
    </cfRule>
  </conditionalFormatting>
  <conditionalFormatting sqref="P390:S390">
    <cfRule type="expression" dxfId="65" priority="66">
      <formula>IF(LEFT($AC390,9)="Efectuată",1,0)</formula>
    </cfRule>
  </conditionalFormatting>
  <conditionalFormatting sqref="T390">
    <cfRule type="expression" dxfId="64" priority="65">
      <formula>IF(LEFT($AC390,9)="Efectuată",1,0)</formula>
    </cfRule>
  </conditionalFormatting>
  <conditionalFormatting sqref="A390">
    <cfRule type="expression" dxfId="63" priority="64">
      <formula>IF(LEFT($AC390,9)="Efectuată",1,0)</formula>
    </cfRule>
  </conditionalFormatting>
  <conditionalFormatting sqref="AB390">
    <cfRule type="expression" dxfId="62" priority="63">
      <formula>IF(LEFT($AC390,9)="Efectuată",1,0)</formula>
    </cfRule>
  </conditionalFormatting>
  <conditionalFormatting sqref="N390:O390">
    <cfRule type="expression" dxfId="61" priority="62">
      <formula>IF(LEFT($AC390,9)="Efectuată",1,0)</formula>
    </cfRule>
  </conditionalFormatting>
  <conditionalFormatting sqref="U390">
    <cfRule type="expression" dxfId="60" priority="61">
      <formula>IF(LEFT($AC390,9)="Efectuată",1,0)</formula>
    </cfRule>
  </conditionalFormatting>
  <conditionalFormatting sqref="V390">
    <cfRule type="expression" dxfId="59" priority="60">
      <formula>IF(LEFT($AC390,9)="Efectuată",1,0)</formula>
    </cfRule>
  </conditionalFormatting>
  <conditionalFormatting sqref="J390:K390">
    <cfRule type="expression" dxfId="58" priority="58">
      <formula>IF(LEFT($AC390,9)="Efectuată",1,0)</formula>
    </cfRule>
  </conditionalFormatting>
  <conditionalFormatting sqref="BI223:BO223 BF223:BG223">
    <cfRule type="expression" dxfId="57" priority="57">
      <formula>_xlfn.ISFORMULA(BF223)</formula>
    </cfRule>
  </conditionalFormatting>
  <conditionalFormatting sqref="AZ223">
    <cfRule type="expression" dxfId="56" priority="56">
      <formula>IF(AND(ISNUMBER($AW223),$AW223&gt;24),1,0)</formula>
    </cfRule>
  </conditionalFormatting>
  <conditionalFormatting sqref="BK223">
    <cfRule type="containsText" dxfId="55" priority="55" operator="containsText" text="Afectat sau NU?">
      <formula>NOT(ISERROR(SEARCH("Afectat sau NU?",BK223)))</formula>
    </cfRule>
  </conditionalFormatting>
  <conditionalFormatting sqref="BH223 BE223">
    <cfRule type="containsText" dxfId="54" priority="54" operator="containsText" text="Afectat sau NU?">
      <formula>NOT(ISERROR(SEARCH("Afectat sau NU?",BE223)))</formula>
    </cfRule>
  </conditionalFormatting>
  <conditionalFormatting sqref="BH223 BE223">
    <cfRule type="expression" dxfId="53" priority="53">
      <formula>_xlfn.ISFORMULA(BE223)</formula>
    </cfRule>
  </conditionalFormatting>
  <conditionalFormatting sqref="AQ223:AY223">
    <cfRule type="expression" dxfId="52" priority="52">
      <formula>_xlfn.ISFORMULA(AQ223)</formula>
    </cfRule>
  </conditionalFormatting>
  <conditionalFormatting sqref="AT223 AW223 AQ223">
    <cfRule type="containsText" dxfId="51" priority="51" operator="containsText" text="Afectat sau NU?">
      <formula>NOT(ISERROR(SEARCH("Afectat sau NU?",AQ223)))</formula>
    </cfRule>
  </conditionalFormatting>
  <conditionalFormatting sqref="L223:S223 H223:I223">
    <cfRule type="expression" dxfId="50" priority="50">
      <formula>IF(LEFT($AC223,9)="Efectuată",1,0)</formula>
    </cfRule>
  </conditionalFormatting>
  <conditionalFormatting sqref="U223:AD223 B223:G223">
    <cfRule type="expression" dxfId="49" priority="49">
      <formula>IF(LEFT($AC223,9)="Efectuată",1,0)</formula>
    </cfRule>
  </conditionalFormatting>
  <conditionalFormatting sqref="A223">
    <cfRule type="expression" dxfId="48" priority="48">
      <formula>IF(LEFT($AC223,9)="Efectuată",1,0)</formula>
    </cfRule>
  </conditionalFormatting>
  <conditionalFormatting sqref="T223">
    <cfRule type="expression" dxfId="47" priority="47">
      <formula>IF(LEFT($AC223,9)="Efectuată",1,0)</formula>
    </cfRule>
  </conditionalFormatting>
  <conditionalFormatting sqref="J223:K223">
    <cfRule type="expression" dxfId="46" priority="46">
      <formula>IF(LEFT($AC223,9)="Efectuată",1,0)</formula>
    </cfRule>
  </conditionalFormatting>
  <conditionalFormatting sqref="L391:M391">
    <cfRule type="expression" dxfId="45" priority="33">
      <formula>IF(LEFT($AC391,9)="Efectuată",1,0)</formula>
    </cfRule>
  </conditionalFormatting>
  <conditionalFormatting sqref="D391">
    <cfRule type="expression" dxfId="44" priority="45">
      <formula>IF(LEFT($AC391,9)="Efectuată",1,0)</formula>
    </cfRule>
  </conditionalFormatting>
  <conditionalFormatting sqref="BE391 BH391">
    <cfRule type="containsText" dxfId="43" priority="44" operator="containsText" text="Afectat sau NU?">
      <formula>NOT(ISERROR(SEARCH("Afectat sau NU?",BE391)))</formula>
    </cfRule>
  </conditionalFormatting>
  <conditionalFormatting sqref="BE391 BH391">
    <cfRule type="expression" dxfId="42" priority="43">
      <formula>_xlfn.ISFORMULA(BE391)</formula>
    </cfRule>
  </conditionalFormatting>
  <conditionalFormatting sqref="AQ391:AY391">
    <cfRule type="expression" dxfId="41" priority="42">
      <formula>_xlfn.ISFORMULA(AQ391)</formula>
    </cfRule>
  </conditionalFormatting>
  <conditionalFormatting sqref="AQ391 AW391 AT391">
    <cfRule type="containsText" dxfId="40" priority="41" operator="containsText" text="Afectat sau NU?">
      <formula>NOT(ISERROR(SEARCH("Afectat sau NU?",AQ391)))</formula>
    </cfRule>
  </conditionalFormatting>
  <conditionalFormatting sqref="BF391:BG391 BI391:BM391">
    <cfRule type="expression" dxfId="39" priority="40">
      <formula>_xlfn.ISFORMULA(BF391)</formula>
    </cfRule>
  </conditionalFormatting>
  <conditionalFormatting sqref="BK391">
    <cfRule type="containsText" dxfId="38" priority="39" operator="containsText" text="Afectat sau NU?">
      <formula>NOT(ISERROR(SEARCH("Afectat sau NU?",BK391)))</formula>
    </cfRule>
  </conditionalFormatting>
  <conditionalFormatting sqref="AZ391">
    <cfRule type="expression" dxfId="37" priority="38">
      <formula>IF(AND(ISNUMBER($AW391),$AW391&gt;24),1,0)</formula>
    </cfRule>
  </conditionalFormatting>
  <conditionalFormatting sqref="B391:C391 X391:AA391 AC391:AD391 E391:F391">
    <cfRule type="expression" dxfId="36" priority="37">
      <formula>IF(LEFT($AC391,9)="Efectuată",1,0)</formula>
    </cfRule>
  </conditionalFormatting>
  <conditionalFormatting sqref="H391:I391">
    <cfRule type="expression" dxfId="35" priority="36">
      <formula>IF(LEFT($AC391,9)="Efectuată",1,0)</formula>
    </cfRule>
  </conditionalFormatting>
  <conditionalFormatting sqref="W391">
    <cfRule type="expression" dxfId="34" priority="35">
      <formula>IF(LEFT($AC391,9)="Efectuată",1,0)</formula>
    </cfRule>
  </conditionalFormatting>
  <conditionalFormatting sqref="G391">
    <cfRule type="expression" dxfId="33" priority="34">
      <formula>IF(LEFT($AC391,9)="Efectuată",1,0)</formula>
    </cfRule>
  </conditionalFormatting>
  <conditionalFormatting sqref="P391:S391">
    <cfRule type="expression" dxfId="32" priority="32">
      <formula>IF(LEFT($AC391,9)="Efectuată",1,0)</formula>
    </cfRule>
  </conditionalFormatting>
  <conditionalFormatting sqref="T391">
    <cfRule type="expression" dxfId="31" priority="31">
      <formula>IF(LEFT($AC391,9)="Efectuată",1,0)</formula>
    </cfRule>
  </conditionalFormatting>
  <conditionalFormatting sqref="A391">
    <cfRule type="expression" dxfId="30" priority="30">
      <formula>IF(LEFT($AC391,9)="Efectuată",1,0)</formula>
    </cfRule>
  </conditionalFormatting>
  <conditionalFormatting sqref="AB391">
    <cfRule type="expression" dxfId="29" priority="29">
      <formula>IF(LEFT($AC391,9)="Efectuată",1,0)</formula>
    </cfRule>
  </conditionalFormatting>
  <conditionalFormatting sqref="N391:O391">
    <cfRule type="expression" dxfId="28" priority="28">
      <formula>IF(LEFT($AC391,9)="Efectuată",1,0)</formula>
    </cfRule>
  </conditionalFormatting>
  <conditionalFormatting sqref="U391">
    <cfRule type="expression" dxfId="27" priority="27">
      <formula>IF(LEFT($AC391,9)="Efectuată",1,0)</formula>
    </cfRule>
  </conditionalFormatting>
  <conditionalFormatting sqref="V391">
    <cfRule type="expression" dxfId="26" priority="26">
      <formula>IF(LEFT($AC391,9)="Efectuată",1,0)</formula>
    </cfRule>
  </conditionalFormatting>
  <conditionalFormatting sqref="J391:K391">
    <cfRule type="expression" dxfId="25" priority="24">
      <formula>IF(LEFT($AC391,9)="Efectuată",1,0)</formula>
    </cfRule>
  </conditionalFormatting>
  <conditionalFormatting sqref="D1048572:D1048576">
    <cfRule type="expression" dxfId="24" priority="2219">
      <formula>IF(LEFT($AC1,9)="Efectuată",1,0)</formula>
    </cfRule>
  </conditionalFormatting>
  <conditionalFormatting sqref="D394">
    <cfRule type="expression" dxfId="23" priority="2222">
      <formula>IF(LEFT(#REF!,9)="Efectuată",1,0)</formula>
    </cfRule>
  </conditionalFormatting>
  <conditionalFormatting sqref="L392:M392">
    <cfRule type="expression" dxfId="22" priority="11">
      <formula>IF(LEFT($AC392,9)="Efectuată",1,0)</formula>
    </cfRule>
  </conditionalFormatting>
  <conditionalFormatting sqref="D392">
    <cfRule type="expression" dxfId="21" priority="23">
      <formula>IF(LEFT($AC392,9)="Efectuată",1,0)</formula>
    </cfRule>
  </conditionalFormatting>
  <conditionalFormatting sqref="BE392 BH392">
    <cfRule type="containsText" dxfId="20" priority="22" operator="containsText" text="Afectat sau NU?">
      <formula>NOT(ISERROR(SEARCH("Afectat sau NU?",BE392)))</formula>
    </cfRule>
  </conditionalFormatting>
  <conditionalFormatting sqref="BE392 BH392">
    <cfRule type="expression" dxfId="19" priority="21">
      <formula>_xlfn.ISFORMULA(BE392)</formula>
    </cfRule>
  </conditionalFormatting>
  <conditionalFormatting sqref="AQ392:AY392">
    <cfRule type="expression" dxfId="18" priority="20">
      <formula>_xlfn.ISFORMULA(AQ392)</formula>
    </cfRule>
  </conditionalFormatting>
  <conditionalFormatting sqref="AQ392 AW392 AT392">
    <cfRule type="containsText" dxfId="17" priority="19" operator="containsText" text="Afectat sau NU?">
      <formula>NOT(ISERROR(SEARCH("Afectat sau NU?",AQ392)))</formula>
    </cfRule>
  </conditionalFormatting>
  <conditionalFormatting sqref="BF392:BG392 BI392:BM392">
    <cfRule type="expression" dxfId="16" priority="18">
      <formula>_xlfn.ISFORMULA(BF392)</formula>
    </cfRule>
  </conditionalFormatting>
  <conditionalFormatting sqref="BK392">
    <cfRule type="containsText" dxfId="15" priority="17" operator="containsText" text="Afectat sau NU?">
      <formula>NOT(ISERROR(SEARCH("Afectat sau NU?",BK392)))</formula>
    </cfRule>
  </conditionalFormatting>
  <conditionalFormatting sqref="AZ392">
    <cfRule type="expression" dxfId="14" priority="16">
      <formula>IF(AND(ISNUMBER($AW392),$AW392&gt;24),1,0)</formula>
    </cfRule>
  </conditionalFormatting>
  <conditionalFormatting sqref="B392:C392 X392:AA392 AC392:AD392 E392:F392">
    <cfRule type="expression" dxfId="13" priority="15">
      <formula>IF(LEFT($AC392,9)="Efectuată",1,0)</formula>
    </cfRule>
  </conditionalFormatting>
  <conditionalFormatting sqref="H392:I392">
    <cfRule type="expression" dxfId="12" priority="14">
      <formula>IF(LEFT($AC392,9)="Efectuată",1,0)</formula>
    </cfRule>
  </conditionalFormatting>
  <conditionalFormatting sqref="W392">
    <cfRule type="expression" dxfId="11" priority="13">
      <formula>IF(LEFT($AC392,9)="Efectuată",1,0)</formula>
    </cfRule>
  </conditionalFormatting>
  <conditionalFormatting sqref="G392">
    <cfRule type="expression" dxfId="10" priority="12">
      <formula>IF(LEFT($AC392,9)="Efectuată",1,0)</formula>
    </cfRule>
  </conditionalFormatting>
  <conditionalFormatting sqref="P392:S392">
    <cfRule type="expression" dxfId="9" priority="10">
      <formula>IF(LEFT($AC392,9)="Efectuată",1,0)</formula>
    </cfRule>
  </conditionalFormatting>
  <conditionalFormatting sqref="T392">
    <cfRule type="expression" dxfId="8" priority="9">
      <formula>IF(LEFT($AC392,9)="Efectuată",1,0)</formula>
    </cfRule>
  </conditionalFormatting>
  <conditionalFormatting sqref="A392">
    <cfRule type="expression" dxfId="7" priority="8">
      <formula>IF(LEFT($AC392,9)="Efectuată",1,0)</formula>
    </cfRule>
  </conditionalFormatting>
  <conditionalFormatting sqref="AB392">
    <cfRule type="expression" dxfId="6" priority="7">
      <formula>IF(LEFT($AC392,9)="Efectuată",1,0)</formula>
    </cfRule>
  </conditionalFormatting>
  <conditionalFormatting sqref="N392:O392">
    <cfRule type="expression" dxfId="5" priority="6">
      <formula>IF(LEFT($AC392,9)="Efectuată",1,0)</formula>
    </cfRule>
  </conditionalFormatting>
  <conditionalFormatting sqref="U392">
    <cfRule type="expression" dxfId="4" priority="5">
      <formula>IF(LEFT($AC392,9)="Efectuată",1,0)</formula>
    </cfRule>
  </conditionalFormatting>
  <conditionalFormatting sqref="V392">
    <cfRule type="expression" dxfId="3" priority="4">
      <formula>IF(LEFT($AC392,9)="Efectuată",1,0)</formula>
    </cfRule>
  </conditionalFormatting>
  <conditionalFormatting sqref="J392:K392">
    <cfRule type="expression" dxfId="2" priority="1">
      <formula>IF(LEFT($AC392,9)="Efectuată",1,0)</formula>
    </cfRule>
  </conditionalFormatting>
  <conditionalFormatting sqref="D397:D1048571">
    <cfRule type="expression" dxfId="1" priority="2255">
      <formula>IF(LEFT($AC401,9)="Efectuată",1,0)</formula>
    </cfRule>
  </conditionalFormatting>
  <conditionalFormatting sqref="D395">
    <cfRule type="expression" dxfId="0" priority="2256">
      <formula>IF(LEFT($AC397,9)="Efectuată",1,0)</formula>
    </cfRule>
  </conditionalFormatting>
  <pageMargins left="0.19" right="0.2" top="0.74803149606299213" bottom="0.28999999999999998" header="0.31496062992125984" footer="0.17"/>
  <pageSetup paperSize="8" scale="36" orientation="landscape" r:id="rId1"/>
  <colBreaks count="1" manualBreakCount="1">
    <brk id="55" max="1048575" man="1"/>
  </colBreaks>
  <ignoredErrors>
    <ignoredError sqref="E338" numberStoredAsText="1"/>
    <ignoredError sqref="BK54 BJ54 BL54:BM54 BI55:BM55 BI54 BF54:BG54 BE54 BH54 BE56:BM56 BF55:BG55 BE55 BH5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2019-08-19T11:36:54Z</dcterms:modified>
</cp:coreProperties>
</file>