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5\Rezultate Trim I 2025\site\RO\"/>
    </mc:Choice>
  </mc:AlternateContent>
  <xr:revisionPtr revIDLastSave="0" documentId="8_{BFFE0CCE-F82D-4AC5-9946-08C2A0C4F900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032025-Ro " sheetId="1" r:id="rId1"/>
    <sheet name="Rez. Glob_31032025-Ro" sheetId="2" r:id="rId2"/>
    <sheet name="Capitaluri_31032025-Ro" sheetId="7" r:id="rId3"/>
    <sheet name="Flux de numerar_31032025_Ro" sheetId="9" r:id="rId4"/>
  </sheets>
  <definedNames>
    <definedName name="OLE_LINK12" localSheetId="0">' Poz.Fin. 31032025-Ro '!#REF!</definedName>
    <definedName name="OLE_LINK3" localSheetId="1">'Rez. Glob_31032025-Ro'!#REF!</definedName>
    <definedName name="OLE_LINK9" localSheetId="0">' Poz.Fin. 31032025-Ro 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9" l="1"/>
  <c r="D35" i="9"/>
  <c r="C35" i="9"/>
  <c r="I15" i="7"/>
  <c r="I16" i="7"/>
  <c r="B19" i="7"/>
  <c r="H10" i="7"/>
  <c r="B10" i="7"/>
  <c r="I22" i="7"/>
  <c r="I4" i="7"/>
  <c r="I7" i="7"/>
  <c r="C41" i="1"/>
  <c r="C21" i="1"/>
  <c r="I13" i="7" l="1"/>
  <c r="I18" i="7"/>
  <c r="H14" i="7"/>
  <c r="I10" i="7"/>
  <c r="F10" i="7"/>
  <c r="G10" i="7"/>
  <c r="C33" i="2"/>
  <c r="B33" i="2"/>
  <c r="D41" i="1"/>
  <c r="G19" i="7" l="1"/>
  <c r="F19" i="7"/>
  <c r="I14" i="7"/>
  <c r="I19" i="7" s="1"/>
  <c r="H19" i="7"/>
  <c r="I12" i="7" l="1"/>
  <c r="C10" i="7"/>
  <c r="D10" i="7"/>
  <c r="E10" i="7"/>
  <c r="D54" i="1"/>
  <c r="D33" i="1"/>
  <c r="E19" i="7" l="1"/>
  <c r="D19" i="7"/>
  <c r="C19" i="7"/>
  <c r="D56" i="1"/>
  <c r="C54" i="1"/>
  <c r="D21" i="1"/>
  <c r="D13" i="1"/>
  <c r="C13" i="1"/>
  <c r="D23" i="1" l="1"/>
  <c r="D58" i="1"/>
  <c r="D45" i="9"/>
  <c r="C45" i="9"/>
  <c r="D18" i="9"/>
  <c r="C27" i="9" l="1"/>
  <c r="C47" i="9" l="1"/>
  <c r="D27" i="9"/>
  <c r="C51" i="9" l="1"/>
  <c r="D47" i="9"/>
  <c r="C10" i="2"/>
  <c r="D51" i="9" l="1"/>
  <c r="C21" i="2"/>
  <c r="C28" i="2" l="1"/>
  <c r="C35" i="2" l="1"/>
  <c r="B10" i="2"/>
  <c r="C39" i="2" l="1"/>
  <c r="B21" i="2"/>
  <c r="B28" i="2" l="1"/>
  <c r="C45" i="2"/>
  <c r="B35" i="2" l="1"/>
  <c r="B39" i="2" l="1"/>
  <c r="C33" i="1"/>
  <c r="B45" i="2" l="1"/>
  <c r="C23" i="1"/>
  <c r="C56" i="1"/>
  <c r="C58" i="1" l="1"/>
</calcChain>
</file>

<file path=xl/sharedStrings.xml><?xml version="1.0" encoding="utf-8"?>
<sst xmlns="http://schemas.openxmlformats.org/spreadsheetml/2006/main" count="162" uniqueCount="132">
  <si>
    <t>ACTIV</t>
  </si>
  <si>
    <t>Active imobilizate</t>
  </si>
  <si>
    <t>Imobilizări necorporale</t>
  </si>
  <si>
    <t>Drepturi de utilizare a activelor luate in leasing</t>
  </si>
  <si>
    <t>Imobilizări corporale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</si>
  <si>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</si>
  <si>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</si>
  <si>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</si>
  <si>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</si>
  <si>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</si>
  <si>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</si>
  <si>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</si>
  <si>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</si>
  <si>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</si>
  <si>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</si>
  <si>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</si>
  <si>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</si>
  <si>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</si>
  <si>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Datorii curente</t>
  </si>
  <si>
    <t>Total datorii</t>
  </si>
  <si>
    <t>Total capitaluri proprii şi datorii</t>
  </si>
  <si>
    <t>Perioada</t>
  </si>
  <si>
    <t>Venituri din activitatea de transport intern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</si>
  <si>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</si>
  <si>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</si>
  <si>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</si>
  <si>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</si>
  <si>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</si>
  <si>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</si>
  <si>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</si>
  <si>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</si>
  <si>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</si>
  <si>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</si>
  <si>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</si>
  <si>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</si>
  <si>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</si>
  <si>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</si>
  <si>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</si>
  <si>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</si>
  <si>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</si>
  <si>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</si>
  <si>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</si>
  <si>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 xml:space="preserve">   </t>
  </si>
  <si>
    <t>Rezultatul global total aferent perioadei</t>
  </si>
  <si>
    <t>Împrumuturi pe termen Scurt</t>
  </si>
  <si>
    <t>Ajustări ale capitalului social la hiperinflaţie</t>
  </si>
  <si>
    <t>Imprumuturi pe termen lung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</si>
  <si>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</si>
  <si>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</si>
  <si>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</si>
  <si>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 xml:space="preserve">Impozit amânat </t>
  </si>
  <si>
    <t>Capital</t>
  </si>
  <si>
    <t xml:space="preserve">         social</t>
  </si>
  <si>
    <t>Ajustări ale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</si>
  <si>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</si>
  <si>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</si>
  <si>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</si>
  <si>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</si>
  <si>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</si>
  <si>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</si>
  <si>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</si>
  <si>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Elemente ale rezultatului global</t>
  </si>
  <si>
    <t>Profit net aferent perioadei</t>
  </si>
  <si>
    <t>Tranzacţii cu acţionarii:</t>
  </si>
  <si>
    <t>Ajustări pentru:</t>
  </si>
  <si>
    <t xml:space="preserve">Câştig/(pierdere) din cedarea de mijloace fixe </t>
  </si>
  <si>
    <t>Pierdere din creanțe și debitori diverși</t>
  </si>
  <si>
    <t xml:space="preserve">Ajustări pentru deprecierea creanţelor </t>
  </si>
  <si>
    <t>Venituri din dobânzi</t>
  </si>
  <si>
    <t>Cheltuieli din dobânzi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</si>
  <si>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</si>
  <si>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</si>
  <si>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</si>
  <si>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Numerar generat din exploatare</t>
  </si>
  <si>
    <t>Efectul variaţiei ratelor de schimb asupra  altor elemente decât cele din exploatare</t>
  </si>
  <si>
    <t>Profit din exploatare înainte de modificările în capitalul circulant</t>
  </si>
  <si>
    <t>Dobânzi primite</t>
  </si>
  <si>
    <t>Dobânzi plătite</t>
  </si>
  <si>
    <t>Impozit pe profit plătit</t>
  </si>
  <si>
    <t xml:space="preserve">Intrări de numerar net generat din </t>
  </si>
  <si>
    <t xml:space="preserve">   activitatea de exploatare</t>
  </si>
  <si>
    <t>Incasări din cedarea de imobilizări corporale</t>
  </si>
  <si>
    <t>Rambursări împrumuturi termen lung</t>
  </si>
  <si>
    <t>Plăţi leasing (IFRS 16)</t>
  </si>
  <si>
    <t>Dividende plătite</t>
  </si>
  <si>
    <t>Numerar net utilizat în activităţi de</t>
  </si>
  <si>
    <t xml:space="preserve">    finanţare</t>
  </si>
  <si>
    <t xml:space="preserve">Modificarea netă a numerarului şi </t>
  </si>
  <si>
    <t xml:space="preserve">   echivalentului de numerar</t>
  </si>
  <si>
    <t xml:space="preserve">Numerar şi echivalent de numerar </t>
  </si>
  <si>
    <t xml:space="preserve">   la început de an</t>
  </si>
  <si>
    <t xml:space="preserve">   la sfârşit de perioadă</t>
  </si>
  <si>
    <t>Numerar din taxe de racordare şi fonduri nerambursabile</t>
  </si>
  <si>
    <t>Plăţi pentru achiziţia de imobilizări corporale</t>
  </si>
  <si>
    <t>Plăţi pentru achiziţia de imobilizări necorporale</t>
  </si>
  <si>
    <t>Flux de trezorerie din activităţi de Investiţii</t>
  </si>
  <si>
    <t>Numerar net utilizat în activităţi de Investiţii</t>
  </si>
  <si>
    <t>Trageri/rambursări credit pentru capital de lucru</t>
  </si>
  <si>
    <t>Număr de acțiuni</t>
  </si>
  <si>
    <t>Flux de trezorerie din activităţi de   finanţare</t>
  </si>
  <si>
    <t>capitalului social</t>
  </si>
  <si>
    <t>Alte elemente ale rezultatului global</t>
  </si>
  <si>
    <t>Rezultatul pe acţiune, de bază şi diluat (exprimat în lei pe acţiune)</t>
  </si>
  <si>
    <t>Trageri împrumuturi termen lung</t>
  </si>
  <si>
    <t>Ajustarea Creanței privind Acordul de Concesiune</t>
  </si>
  <si>
    <t>Venituri din taxe de racordare, fonduri nerambursabile  și bunuri preluate cu titlu gratuit</t>
  </si>
  <si>
    <t>Numerar restrictionat</t>
  </si>
  <si>
    <t>Datorii aferente drepturilor de utilizare a activelor luate în leasing</t>
  </si>
  <si>
    <t>Dividende aferente anului 2023</t>
  </si>
  <si>
    <t>Investiţii  în subsidiare</t>
  </si>
  <si>
    <t>Alte creanţe</t>
  </si>
  <si>
    <t xml:space="preserve">Creanţe comerciale </t>
  </si>
  <si>
    <t>Creanţe privind impozitul pe profit</t>
  </si>
  <si>
    <t>-</t>
  </si>
  <si>
    <t xml:space="preserve">Impozit curent de plată </t>
  </si>
  <si>
    <t xml:space="preserve">Datorii comerciale </t>
  </si>
  <si>
    <t>Alte datorii</t>
  </si>
  <si>
    <t>Datorii privind contractele cu clienţii</t>
  </si>
  <si>
    <t>Alte provizioane</t>
  </si>
  <si>
    <t>Pierdere/ (câştig) din deprecierea creanțelor</t>
  </si>
  <si>
    <t xml:space="preserve">Venituri din dobanzi </t>
  </si>
  <si>
    <t>Sold la 31 decembrie 2024</t>
  </si>
  <si>
    <t>Rezerva legală</t>
  </si>
  <si>
    <t>Rezervă profit reinvestit</t>
  </si>
  <si>
    <t>Rezultatul total global aferent perioadei</t>
  </si>
  <si>
    <t>Majorare rezerva legală</t>
  </si>
  <si>
    <t>Constituire rezervă fiscală</t>
  </si>
  <si>
    <t>31 martie 2025</t>
  </si>
  <si>
    <t xml:space="preserve">Sold la 1 ianuarie 2024 </t>
  </si>
  <si>
    <t>Sold la 31 martie 2024</t>
  </si>
  <si>
    <t>Dividende aferente anului 2024</t>
  </si>
  <si>
    <t>Sold la 31 martie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</si>
</sst>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#,##0.000_);\(#,##0.000\)"/>
    <numFmt numFmtId="166" formatCode="[$-418]d&quot; &quot;mmmm&quot; &quot;yyyy;@"/>
  </numFmts>
  <fonts count="20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b/>
      <sz val="12"/>
      <color rgb="FF000000"/>
      <name val="Segoe UI"/>
      <family val="2"/>
    </font>
    <font>
      <b/>
      <sz val="12"/>
      <name val="Segoe UI"/>
      <family val="2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3" fontId="2" fillId="0" borderId="3" xfId="0" applyNumberFormat="1" applyFont="1" applyFill="1" applyBorder="1" applyAlignment="1">
      <alignment horizontal="right"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37" fontId="7" fillId="0" borderId="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14" fontId="10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3" fontId="13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6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7" fontId="7" fillId="0" borderId="0" xfId="0" applyNumberFormat="1" applyFont="1" applyFill="1"/>
    <xf numFmtId="165" fontId="6" fillId="0" borderId="0" xfId="0" applyNumberFormat="1" applyFont="1" applyFill="1"/>
    <xf numFmtId="0" fontId="18" fillId="0" borderId="0" xfId="0" applyFont="1"/>
    <xf numFmtId="37" fontId="6" fillId="0" borderId="0" xfId="0" applyNumberFormat="1" applyFont="1" applyFill="1" applyAlignment="1">
      <alignment horizontal="right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3" fontId="18" fillId="0" borderId="0" xfId="0" applyNumberFormat="1" applyFont="1"/>
    <xf numFmtId="37" fontId="12" fillId="0" borderId="0" xfId="0" applyNumberFormat="1" applyFont="1" applyFill="1"/>
    <xf numFmtId="3" fontId="12" fillId="0" borderId="0" xfId="0" applyNumberFormat="1" applyFont="1" applyAlignment="1">
      <alignment horizontal="right" vertical="center" wrapText="1"/>
    </xf>
    <xf numFmtId="3" fontId="19" fillId="0" borderId="0" xfId="0" applyNumberFormat="1" applyFont="1"/>
    <xf numFmtId="166" fontId="3" fillId="0" borderId="2" xfId="0" applyNumberFormat="1" applyFont="1" applyFill="1" applyBorder="1" applyAlignment="1">
      <alignment horizontal="right" wrapText="1"/>
    </xf>
    <xf numFmtId="3" fontId="11" fillId="0" borderId="0" xfId="0" applyNumberFormat="1" applyFont="1"/>
    <xf numFmtId="3" fontId="19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3" fontId="2" fillId="0" borderId="3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3" fontId="15" fillId="0" borderId="0" xfId="0" applyNumberFormat="1" applyFont="1" applyAlignment="1">
      <alignment vertic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8"/>
  <sheetViews>
    <sheetView tabSelected="1" zoomScale="80" zoomScaleNormal="80" workbookViewId="0">
      <selection activeCell="F9" sqref="F9"/>
    </sheetView>
  </sheetViews>
  <sheetFormatPr defaultColWidth="9.140625" defaultRowHeight="17.25" x14ac:dyDescent="0.3"/>
  <cols>
    <col min="1" max="1" width="9.140625" style="13"/>
    <col min="2" max="2" width="48.85546875" style="1" customWidth="1"/>
    <col min="3" max="3" width="26" style="2" customWidth="1"/>
    <col min="4" max="4" width="21.85546875" style="2" customWidth="1"/>
    <col min="5" max="5" width="12.42578125" style="13" customWidth="1"/>
    <col min="6" max="16384" width="9.140625" style="13"/>
  </cols>
  <sheetData>
    <row r="1" spans="2:4" ht="18" thickBot="1" x14ac:dyDescent="0.35"/>
    <row r="2" spans="2:4" x14ac:dyDescent="0.3">
      <c r="B2" s="3"/>
      <c r="C2" s="53" t="s">
        <v>127</v>
      </c>
      <c r="D2" s="53">
        <v>45657</v>
      </c>
    </row>
    <row r="3" spans="2:4" ht="18" thickBot="1" x14ac:dyDescent="0.35">
      <c r="B3" s="3"/>
      <c r="C3" s="25"/>
      <c r="D3" s="57"/>
    </row>
    <row r="4" spans="2:4" x14ac:dyDescent="0.3">
      <c r="B4" s="3" t="s">
        <v>0</v>
      </c>
      <c r="C4" s="24"/>
      <c r="D4" s="24"/>
    </row>
    <row r="5" spans="2:4" x14ac:dyDescent="0.3">
      <c r="B5" s="3" t="s">
        <v>1</v>
      </c>
    </row>
    <row r="6" spans="2:4" x14ac:dyDescent="0.3">
      <c r="B6" s="5" t="s">
        <v>4</v>
      </c>
      <c r="C6" s="26">
        <v>318076244</v>
      </c>
      <c r="D6" s="2">
        <v>333770260</v>
      </c>
    </row>
    <row r="7" spans="2:4" x14ac:dyDescent="0.3">
      <c r="B7" s="7" t="s">
        <v>3</v>
      </c>
      <c r="C7" s="26">
        <v>18960867</v>
      </c>
      <c r="D7" s="2">
        <v>19695092</v>
      </c>
    </row>
    <row r="8" spans="2:4" x14ac:dyDescent="0.3">
      <c r="B8" s="7" t="s">
        <v>2</v>
      </c>
      <c r="C8" s="26">
        <v>5169393366</v>
      </c>
      <c r="D8" s="2">
        <v>5117106134</v>
      </c>
    </row>
    <row r="9" spans="2:4" x14ac:dyDescent="0.3">
      <c r="B9" s="5" t="s">
        <v>109</v>
      </c>
      <c r="C9" s="26">
        <v>177644145</v>
      </c>
      <c r="D9" s="2">
        <v>177644145</v>
      </c>
    </row>
    <row r="10" spans="2:4" x14ac:dyDescent="0.3">
      <c r="B10" s="5" t="s">
        <v>110</v>
      </c>
      <c r="C10" s="26">
        <v>2722570044</v>
      </c>
      <c r="D10" s="2">
        <v>2648907892</v>
      </c>
    </row>
    <row r="11" spans="2:4" x14ac:dyDescent="0.3">
      <c r="B11" s="13" t="s">
        <v>50</v>
      </c>
      <c r="C11" s="26">
        <v>80593574</v>
      </c>
      <c r="D11" s="16">
        <v>82718086</v>
      </c>
    </row>
    <row r="12" spans="2:4" ht="18" thickBot="1" x14ac:dyDescent="0.35">
      <c r="B12" s="13" t="s">
        <v>106</v>
      </c>
      <c r="C12" s="26">
        <v>2408572</v>
      </c>
      <c r="D12" s="16">
        <v>2301308</v>
      </c>
    </row>
    <row r="13" spans="2:4" ht="18" thickBot="1" x14ac:dyDescent="0.35">
      <c r="B13" s="3"/>
      <c r="C13" s="8">
        <f>SUM(C6:C12)</f>
        <v>8489646812</v>
      </c>
      <c r="D13" s="8">
        <f>SUM(D6:D12)</f>
        <v>8382142917</v>
      </c>
    </row>
    <row r="14" spans="2:4" x14ac:dyDescent="0.3">
      <c r="B14" s="5"/>
    </row>
    <row r="15" spans="2:4" x14ac:dyDescent="0.3">
      <c r="B15" s="3" t="s">
        <v>5</v>
      </c>
    </row>
    <row r="16" spans="2:4" x14ac:dyDescent="0.3">
      <c r="B16" s="7" t="s">
        <v>6</v>
      </c>
      <c r="C16" s="2">
        <v>548218503</v>
      </c>
      <c r="D16" s="2">
        <v>508219412</v>
      </c>
    </row>
    <row r="17" spans="2:4" x14ac:dyDescent="0.3">
      <c r="B17" s="5" t="s">
        <v>111</v>
      </c>
      <c r="C17" s="2">
        <v>311585961</v>
      </c>
      <c r="D17" s="2">
        <v>322973435</v>
      </c>
    </row>
    <row r="18" spans="2:4" x14ac:dyDescent="0.3">
      <c r="B18" s="5" t="s">
        <v>110</v>
      </c>
      <c r="C18" s="2">
        <v>91806810</v>
      </c>
      <c r="D18" s="2">
        <v>82996924</v>
      </c>
    </row>
    <row r="19" spans="2:4" x14ac:dyDescent="0.3">
      <c r="B19" s="5" t="s">
        <v>112</v>
      </c>
      <c r="C19" s="26" t="s">
        <v>113</v>
      </c>
      <c r="D19" s="2">
        <v>17147652</v>
      </c>
    </row>
    <row r="20" spans="2:4" ht="18" thickBot="1" x14ac:dyDescent="0.35">
      <c r="B20" s="5" t="s">
        <v>7</v>
      </c>
      <c r="C20" s="2">
        <v>872497661</v>
      </c>
      <c r="D20" s="2">
        <v>993071864</v>
      </c>
    </row>
    <row r="21" spans="2:4" ht="18" thickBot="1" x14ac:dyDescent="0.35">
      <c r="B21" s="3"/>
      <c r="C21" s="9">
        <f>SUM(C16:C20)</f>
        <v>1824108935</v>
      </c>
      <c r="D21" s="9">
        <f>SUM(D16:D20)</f>
        <v>1924409287</v>
      </c>
    </row>
    <row r="22" spans="2:4" x14ac:dyDescent="0.3">
      <c r="B22" s="3"/>
      <c r="C22" s="4"/>
      <c r="D22" s="4"/>
    </row>
    <row r="23" spans="2:4" ht="18" thickBot="1" x14ac:dyDescent="0.35">
      <c r="B23" s="3" t="s">
        <v>8</v>
      </c>
      <c r="C23" s="10">
        <f>C21+C13</f>
        <v>10313755747</v>
      </c>
      <c r="D23" s="10">
        <f>D21+D13</f>
        <v>10306552204</v>
      </c>
    </row>
    <row r="24" spans="2:4" ht="18" thickTop="1" x14ac:dyDescent="0.3">
      <c r="B24" s="5"/>
    </row>
    <row r="25" spans="2:4" x14ac:dyDescent="0.3">
      <c r="B25" s="11" t="s">
        <v>9</v>
      </c>
    </row>
    <row r="26" spans="2:4" x14ac:dyDescent="0.3">
      <c r="B26" s="5"/>
    </row>
    <row r="27" spans="2:4" x14ac:dyDescent="0.3">
      <c r="B27" s="3" t="s">
        <v>10</v>
      </c>
    </row>
    <row r="28" spans="2:4" x14ac:dyDescent="0.3">
      <c r="B28" s="5" t="s">
        <v>11</v>
      </c>
      <c r="C28" s="2">
        <v>1883815040</v>
      </c>
      <c r="D28" s="2">
        <v>1883815040</v>
      </c>
    </row>
    <row r="29" spans="2:4" x14ac:dyDescent="0.3">
      <c r="B29" s="5" t="s">
        <v>45</v>
      </c>
      <c r="C29" s="2">
        <v>441418396</v>
      </c>
      <c r="D29" s="2">
        <v>441418396</v>
      </c>
    </row>
    <row r="30" spans="2:4" x14ac:dyDescent="0.3">
      <c r="B30" s="5" t="s">
        <v>12</v>
      </c>
      <c r="C30" s="2">
        <v>247478865</v>
      </c>
      <c r="D30" s="2">
        <v>247478865</v>
      </c>
    </row>
    <row r="31" spans="2:4" x14ac:dyDescent="0.3">
      <c r="B31" s="5" t="s">
        <v>13</v>
      </c>
      <c r="C31" s="2">
        <v>1265796861</v>
      </c>
      <c r="D31" s="2">
        <v>1265796861</v>
      </c>
    </row>
    <row r="32" spans="2:4" ht="18" thickBot="1" x14ac:dyDescent="0.35">
      <c r="B32" s="5" t="s">
        <v>14</v>
      </c>
      <c r="C32" s="2">
        <v>893607577</v>
      </c>
      <c r="D32" s="2">
        <v>440307635</v>
      </c>
    </row>
    <row r="33" spans="2:4" ht="18" thickBot="1" x14ac:dyDescent="0.35">
      <c r="B33" s="3"/>
      <c r="C33" s="9">
        <f>SUM(C28:C32)</f>
        <v>4732116739</v>
      </c>
      <c r="D33" s="9">
        <f>SUM(D28:D32)</f>
        <v>4278816797</v>
      </c>
    </row>
    <row r="34" spans="2:4" x14ac:dyDescent="0.3">
      <c r="B34" s="3"/>
      <c r="C34" s="17"/>
      <c r="D34" s="17"/>
    </row>
    <row r="35" spans="2:4" x14ac:dyDescent="0.3">
      <c r="B35" s="11" t="s">
        <v>15</v>
      </c>
    </row>
    <row r="36" spans="2:4" x14ac:dyDescent="0.3">
      <c r="B36" s="5" t="s">
        <v>46</v>
      </c>
      <c r="C36" s="2">
        <v>2919751253</v>
      </c>
      <c r="D36" s="2">
        <v>3253799769</v>
      </c>
    </row>
    <row r="37" spans="2:4" x14ac:dyDescent="0.3">
      <c r="B37" s="5" t="s">
        <v>17</v>
      </c>
      <c r="C37" s="2">
        <v>1113497843</v>
      </c>
      <c r="D37" s="2">
        <v>1141200092</v>
      </c>
    </row>
    <row r="38" spans="2:4" x14ac:dyDescent="0.3">
      <c r="B38" s="13" t="s">
        <v>50</v>
      </c>
      <c r="C38" s="26" t="s">
        <v>113</v>
      </c>
      <c r="D38" s="26" t="s">
        <v>113</v>
      </c>
    </row>
    <row r="39" spans="2:4" ht="34.5" x14ac:dyDescent="0.3">
      <c r="B39" s="5" t="s">
        <v>107</v>
      </c>
      <c r="C39" s="16">
        <v>16516269</v>
      </c>
      <c r="D39" s="16">
        <v>16968348</v>
      </c>
    </row>
    <row r="40" spans="2:4" ht="18" thickBot="1" x14ac:dyDescent="0.35">
      <c r="B40" s="5" t="s">
        <v>16</v>
      </c>
      <c r="C40" s="2">
        <v>144260768</v>
      </c>
      <c r="D40" s="2">
        <v>144260768</v>
      </c>
    </row>
    <row r="41" spans="2:4" ht="18" thickBot="1" x14ac:dyDescent="0.35">
      <c r="B41" s="3"/>
      <c r="C41" s="9">
        <f>SUM(C36:C40)</f>
        <v>4194026133</v>
      </c>
      <c r="D41" s="9">
        <f>SUM(D36:D40)</f>
        <v>4556228977</v>
      </c>
    </row>
    <row r="43" spans="2:4" x14ac:dyDescent="0.3">
      <c r="B43" s="3"/>
    </row>
    <row r="44" spans="2:4" x14ac:dyDescent="0.3">
      <c r="B44" s="3" t="s">
        <v>18</v>
      </c>
    </row>
    <row r="45" spans="2:4" x14ac:dyDescent="0.3">
      <c r="B45" s="5" t="s">
        <v>44</v>
      </c>
      <c r="C45" s="2">
        <v>358080600</v>
      </c>
      <c r="D45" s="2">
        <v>350726742</v>
      </c>
    </row>
    <row r="46" spans="2:4" x14ac:dyDescent="0.3">
      <c r="B46" s="5" t="s">
        <v>17</v>
      </c>
      <c r="C46" s="2">
        <v>105100414</v>
      </c>
      <c r="D46" s="2">
        <v>103676018</v>
      </c>
    </row>
    <row r="47" spans="2:4" x14ac:dyDescent="0.3">
      <c r="B47" s="5" t="s">
        <v>114</v>
      </c>
      <c r="C47" s="26">
        <v>67254496</v>
      </c>
      <c r="D47" s="26" t="s">
        <v>113</v>
      </c>
    </row>
    <row r="48" spans="2:4" x14ac:dyDescent="0.3">
      <c r="B48" s="5" t="s">
        <v>115</v>
      </c>
      <c r="C48" s="2">
        <v>290821342</v>
      </c>
      <c r="D48" s="2">
        <v>486630526</v>
      </c>
    </row>
    <row r="49" spans="2:4" x14ac:dyDescent="0.3">
      <c r="B49" s="5" t="s">
        <v>116</v>
      </c>
      <c r="C49" s="2">
        <v>470684188</v>
      </c>
      <c r="D49" s="2">
        <v>389374125</v>
      </c>
    </row>
    <row r="50" spans="2:4" x14ac:dyDescent="0.3">
      <c r="B50" s="5" t="s">
        <v>117</v>
      </c>
      <c r="C50" s="2">
        <v>34184699</v>
      </c>
      <c r="D50" s="2">
        <v>81621549</v>
      </c>
    </row>
    <row r="51" spans="2:4" ht="34.5" x14ac:dyDescent="0.3">
      <c r="B51" s="5" t="s">
        <v>107</v>
      </c>
      <c r="C51" s="2">
        <v>3698793</v>
      </c>
      <c r="D51" s="2">
        <v>3913557</v>
      </c>
    </row>
    <row r="52" spans="2:4" x14ac:dyDescent="0.3">
      <c r="B52" s="5" t="s">
        <v>118</v>
      </c>
      <c r="C52" s="2">
        <v>41875279</v>
      </c>
      <c r="D52" s="2">
        <v>39650849</v>
      </c>
    </row>
    <row r="53" spans="2:4" ht="18" thickBot="1" x14ac:dyDescent="0.35">
      <c r="B53" s="5" t="s">
        <v>16</v>
      </c>
      <c r="C53" s="2">
        <v>15913064</v>
      </c>
      <c r="D53" s="2">
        <v>15913064</v>
      </c>
    </row>
    <row r="54" spans="2:4" ht="18" thickBot="1" x14ac:dyDescent="0.35">
      <c r="B54" s="3"/>
      <c r="C54" s="8">
        <f>SUM(C45:C53)</f>
        <v>1387612875</v>
      </c>
      <c r="D54" s="8">
        <f>SUM(D45:D53)</f>
        <v>1471506430</v>
      </c>
    </row>
    <row r="55" spans="2:4" x14ac:dyDescent="0.3">
      <c r="B55" s="3"/>
      <c r="C55" s="6"/>
      <c r="D55" s="6"/>
    </row>
    <row r="56" spans="2:4" ht="18" thickBot="1" x14ac:dyDescent="0.35">
      <c r="B56" s="3" t="s">
        <v>19</v>
      </c>
      <c r="C56" s="12">
        <f>C41+C54</f>
        <v>5581639008</v>
      </c>
      <c r="D56" s="12">
        <f>D41+D54</f>
        <v>6027735407</v>
      </c>
    </row>
    <row r="57" spans="2:4" x14ac:dyDescent="0.3">
      <c r="B57" s="3"/>
      <c r="C57" s="4"/>
      <c r="D57" s="4"/>
    </row>
    <row r="58" spans="2:4" x14ac:dyDescent="0.3">
      <c r="B58" s="3" t="s">
        <v>20</v>
      </c>
      <c r="C58" s="17">
        <f>C33+C56</f>
        <v>10313755747</v>
      </c>
      <c r="D58" s="17">
        <f>D33+D56</f>
        <v>10306552204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9"/>
  <sheetViews>
    <sheetView topLeftCell="C1" zoomScale="70" zoomScaleNormal="70" workbookViewId="0">
      <selection activeCell="Q14" sqref="Q14"/>
    </sheetView>
  </sheetViews>
  <sheetFormatPr defaultColWidth="8.85546875" defaultRowHeight="17.25" x14ac:dyDescent="0.3"/>
  <cols>
    <col min="1" max="1" width="85.140625" style="1" bestFit="1" customWidth="1"/>
    <col min="2" max="2" width="25" style="18" customWidth="1"/>
    <col min="3" max="3" width="20.42578125" style="18" customWidth="1"/>
    <col min="4" max="16384" width="8.85546875" style="13"/>
  </cols>
  <sheetData>
    <row r="1" spans="1:3" ht="18" thickBot="1" x14ac:dyDescent="0.35"/>
    <row r="2" spans="1:3" x14ac:dyDescent="0.3">
      <c r="A2" s="65"/>
      <c r="B2" s="20" t="s">
        <v>21</v>
      </c>
      <c r="C2" s="20" t="s">
        <v>21</v>
      </c>
    </row>
    <row r="3" spans="1:3" x14ac:dyDescent="0.3">
      <c r="A3" s="65"/>
      <c r="B3" s="23">
        <v>45658</v>
      </c>
      <c r="C3" s="23">
        <v>45292</v>
      </c>
    </row>
    <row r="4" spans="1:3" x14ac:dyDescent="0.3">
      <c r="A4" s="65"/>
      <c r="B4" s="23">
        <v>45747</v>
      </c>
      <c r="C4" s="23">
        <v>45382</v>
      </c>
    </row>
    <row r="5" spans="1:3" ht="18" thickBot="1" x14ac:dyDescent="0.35">
      <c r="A5" s="14"/>
      <c r="B5" s="25"/>
      <c r="C5" s="57"/>
    </row>
    <row r="6" spans="1:3" ht="18" thickBot="1" x14ac:dyDescent="0.35">
      <c r="A6" s="14"/>
      <c r="B6" s="21"/>
      <c r="C6" s="21"/>
    </row>
    <row r="7" spans="1:3" x14ac:dyDescent="0.3">
      <c r="A7" s="14"/>
    </row>
    <row r="8" spans="1:3" x14ac:dyDescent="0.3">
      <c r="A8" s="5" t="s">
        <v>22</v>
      </c>
      <c r="B8" s="18">
        <v>907762224</v>
      </c>
      <c r="C8" s="18">
        <v>607207967</v>
      </c>
    </row>
    <row r="9" spans="1:3" ht="18" thickBot="1" x14ac:dyDescent="0.35">
      <c r="A9" s="5" t="s">
        <v>23</v>
      </c>
      <c r="B9" s="18">
        <v>42354213</v>
      </c>
      <c r="C9" s="18">
        <v>36607537</v>
      </c>
    </row>
    <row r="10" spans="1:3" ht="35.25" thickBot="1" x14ac:dyDescent="0.35">
      <c r="A10" s="3" t="s">
        <v>24</v>
      </c>
      <c r="B10" s="19">
        <f>SUM(B8:B9)</f>
        <v>950116437</v>
      </c>
      <c r="C10" s="19">
        <f>SUM(C8:C9)</f>
        <v>643815504</v>
      </c>
    </row>
    <row r="11" spans="1:3" x14ac:dyDescent="0.3">
      <c r="A11" s="5"/>
    </row>
    <row r="12" spans="1:3" x14ac:dyDescent="0.3">
      <c r="A12" s="5" t="s">
        <v>25</v>
      </c>
      <c r="B12" s="18">
        <v>-121810970</v>
      </c>
      <c r="C12" s="18">
        <v>-115198980</v>
      </c>
    </row>
    <row r="13" spans="1:3" x14ac:dyDescent="0.3">
      <c r="A13" s="5" t="s">
        <v>47</v>
      </c>
      <c r="B13" s="18">
        <v>-141833635</v>
      </c>
      <c r="C13" s="18">
        <v>-132484668</v>
      </c>
    </row>
    <row r="14" spans="1:3" x14ac:dyDescent="0.3">
      <c r="A14" s="5" t="s">
        <v>48</v>
      </c>
      <c r="B14" s="18">
        <v>-38460217</v>
      </c>
      <c r="C14" s="18">
        <v>-32422603</v>
      </c>
    </row>
    <row r="15" spans="1:3" x14ac:dyDescent="0.3">
      <c r="A15" s="5" t="s">
        <v>26</v>
      </c>
      <c r="B15" s="18">
        <v>-104392656</v>
      </c>
      <c r="C15" s="18">
        <v>-69828916</v>
      </c>
    </row>
    <row r="16" spans="1:3" ht="16.5" customHeight="1" x14ac:dyDescent="0.3">
      <c r="A16" s="5" t="s">
        <v>27</v>
      </c>
      <c r="B16" s="18">
        <v>-7585616</v>
      </c>
      <c r="C16" s="18">
        <v>-6093450</v>
      </c>
    </row>
    <row r="17" spans="1:3" x14ac:dyDescent="0.3">
      <c r="A17" s="5" t="s">
        <v>28</v>
      </c>
      <c r="B17" s="18">
        <v>-21333381</v>
      </c>
      <c r="C17" s="18">
        <v>-17037907</v>
      </c>
    </row>
    <row r="18" spans="1:3" x14ac:dyDescent="0.3">
      <c r="A18" s="5" t="s">
        <v>49</v>
      </c>
      <c r="B18" s="18">
        <v>-2224430</v>
      </c>
      <c r="C18" s="18">
        <v>-5733922</v>
      </c>
    </row>
    <row r="19" spans="1:3" x14ac:dyDescent="0.3">
      <c r="A19" s="5" t="s">
        <v>119</v>
      </c>
      <c r="B19" s="18">
        <v>-2825269</v>
      </c>
      <c r="C19" s="18">
        <v>-1510544</v>
      </c>
    </row>
    <row r="20" spans="1:3" ht="18" thickBot="1" x14ac:dyDescent="0.35">
      <c r="A20" s="5" t="s">
        <v>29</v>
      </c>
      <c r="B20" s="18">
        <v>-29883173</v>
      </c>
      <c r="C20" s="18">
        <v>-26694146</v>
      </c>
    </row>
    <row r="21" spans="1:3" ht="35.25" thickBot="1" x14ac:dyDescent="0.35">
      <c r="A21" s="3" t="s">
        <v>30</v>
      </c>
      <c r="B21" s="19">
        <f>B10+SUM(B12:B20)</f>
        <v>479767090</v>
      </c>
      <c r="C21" s="19">
        <f>C10+SUM(C12:C20)</f>
        <v>236810368</v>
      </c>
    </row>
    <row r="22" spans="1:3" x14ac:dyDescent="0.3">
      <c r="A22" s="5"/>
    </row>
    <row r="23" spans="1:3" x14ac:dyDescent="0.3">
      <c r="A23" s="5" t="s">
        <v>31</v>
      </c>
      <c r="B23" s="18">
        <v>160196012</v>
      </c>
      <c r="C23" s="18">
        <v>62886631</v>
      </c>
    </row>
    <row r="24" spans="1:3" x14ac:dyDescent="0.3">
      <c r="A24" s="5" t="s">
        <v>32</v>
      </c>
      <c r="B24" s="18">
        <v>-160196012</v>
      </c>
      <c r="C24" s="18">
        <v>-62886631</v>
      </c>
    </row>
    <row r="25" spans="1:3" x14ac:dyDescent="0.3">
      <c r="A25" s="5" t="s">
        <v>33</v>
      </c>
      <c r="B25" s="18">
        <v>116221380</v>
      </c>
      <c r="C25" s="18">
        <v>223547415</v>
      </c>
    </row>
    <row r="26" spans="1:3" x14ac:dyDescent="0.3">
      <c r="A26" s="5" t="s">
        <v>34</v>
      </c>
      <c r="B26" s="18">
        <v>-116221380</v>
      </c>
      <c r="C26" s="18">
        <v>-223547415</v>
      </c>
    </row>
    <row r="27" spans="1:3" ht="18" thickBot="1" x14ac:dyDescent="0.35">
      <c r="A27" s="5"/>
    </row>
    <row r="28" spans="1:3" ht="18" thickBot="1" x14ac:dyDescent="0.35">
      <c r="A28" s="3" t="s">
        <v>35</v>
      </c>
      <c r="B28" s="19">
        <f>B21+B23+B24+B25+B26</f>
        <v>479767090</v>
      </c>
      <c r="C28" s="19">
        <f>C21+C23+C24+C25+C26</f>
        <v>236810368</v>
      </c>
    </row>
    <row r="29" spans="1:3" x14ac:dyDescent="0.3">
      <c r="A29" s="5"/>
    </row>
    <row r="30" spans="1:3" x14ac:dyDescent="0.3">
      <c r="A30" s="5" t="s">
        <v>120</v>
      </c>
      <c r="B30" s="18">
        <v>75952966</v>
      </c>
      <c r="C30" s="18">
        <v>76565700</v>
      </c>
    </row>
    <row r="31" spans="1:3" x14ac:dyDescent="0.3">
      <c r="A31" s="5" t="s">
        <v>36</v>
      </c>
      <c r="B31" s="18">
        <v>190622</v>
      </c>
      <c r="C31" s="18">
        <v>1365054</v>
      </c>
    </row>
    <row r="32" spans="1:3" ht="18" thickBot="1" x14ac:dyDescent="0.35">
      <c r="A32" s="5" t="s">
        <v>37</v>
      </c>
      <c r="B32" s="18">
        <v>-16084076</v>
      </c>
      <c r="C32" s="18">
        <v>-21480880</v>
      </c>
    </row>
    <row r="33" spans="1:3" ht="18" thickBot="1" x14ac:dyDescent="0.35">
      <c r="A33" s="3" t="s">
        <v>38</v>
      </c>
      <c r="B33" s="19">
        <f>B30+B31+B32</f>
        <v>60059512</v>
      </c>
      <c r="C33" s="19">
        <f>C30+C31+C32</f>
        <v>56449874</v>
      </c>
    </row>
    <row r="34" spans="1:3" ht="18" thickBot="1" x14ac:dyDescent="0.35">
      <c r="A34" s="5"/>
    </row>
    <row r="35" spans="1:3" ht="18" thickBot="1" x14ac:dyDescent="0.35">
      <c r="A35" s="3" t="s">
        <v>39</v>
      </c>
      <c r="B35" s="19">
        <f>B28+B33</f>
        <v>539826602</v>
      </c>
      <c r="C35" s="19">
        <f>C28+C33</f>
        <v>293260242</v>
      </c>
    </row>
    <row r="36" spans="1:3" x14ac:dyDescent="0.3">
      <c r="A36" s="5"/>
    </row>
    <row r="37" spans="1:3" x14ac:dyDescent="0.3">
      <c r="A37" s="5" t="s">
        <v>40</v>
      </c>
      <c r="B37" s="18">
        <v>-86526661</v>
      </c>
      <c r="C37" s="18">
        <v>-51321751</v>
      </c>
    </row>
    <row r="38" spans="1:3" ht="18" thickBot="1" x14ac:dyDescent="0.35">
      <c r="A38" s="5"/>
    </row>
    <row r="39" spans="1:3" ht="18" thickBot="1" x14ac:dyDescent="0.35">
      <c r="A39" s="14" t="s">
        <v>41</v>
      </c>
      <c r="B39" s="19">
        <f>B35+B37</f>
        <v>453299941</v>
      </c>
      <c r="C39" s="19">
        <f>C35+C37</f>
        <v>241938491</v>
      </c>
    </row>
    <row r="40" spans="1:3" x14ac:dyDescent="0.3">
      <c r="A40" s="14" t="s">
        <v>42</v>
      </c>
    </row>
    <row r="41" spans="1:3" x14ac:dyDescent="0.3">
      <c r="A41" s="15" t="s">
        <v>98</v>
      </c>
      <c r="B41" s="18">
        <v>188381504</v>
      </c>
      <c r="C41" s="18">
        <v>188381504</v>
      </c>
    </row>
    <row r="42" spans="1:3" x14ac:dyDescent="0.3">
      <c r="A42" s="15" t="s">
        <v>102</v>
      </c>
      <c r="B42" s="27">
        <v>2.41</v>
      </c>
      <c r="C42" s="27">
        <v>1.28</v>
      </c>
    </row>
    <row r="43" spans="1:3" x14ac:dyDescent="0.3">
      <c r="A43" s="22"/>
    </row>
    <row r="44" spans="1:3" ht="18" thickBot="1" x14ac:dyDescent="0.35">
      <c r="A44" s="48" t="s">
        <v>101</v>
      </c>
      <c r="B44" s="51">
        <v>0</v>
      </c>
      <c r="C44" s="50">
        <v>0</v>
      </c>
    </row>
    <row r="45" spans="1:3" ht="18" thickBot="1" x14ac:dyDescent="0.35">
      <c r="A45" s="14" t="s">
        <v>43</v>
      </c>
      <c r="B45" s="19">
        <f>B39+B44</f>
        <v>453299941</v>
      </c>
      <c r="C45" s="19">
        <f>C39+C44</f>
        <v>241938491</v>
      </c>
    </row>
    <row r="46" spans="1:3" x14ac:dyDescent="0.3">
      <c r="A46" s="5"/>
    </row>
    <row r="49" spans="2:2" x14ac:dyDescent="0.3">
      <c r="B49" s="43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5"/>
  <sheetViews>
    <sheetView zoomScale="70" zoomScaleNormal="70" workbookViewId="0">
      <selection activeCell="I37" sqref="I37"/>
    </sheetView>
  </sheetViews>
  <sheetFormatPr defaultColWidth="8.7109375" defaultRowHeight="15.75" x14ac:dyDescent="0.25"/>
  <cols>
    <col min="1" max="1" width="53.85546875" style="44" customWidth="1"/>
    <col min="2" max="2" width="21.140625" style="44" customWidth="1"/>
    <col min="3" max="3" width="25.7109375" style="44" customWidth="1"/>
    <col min="4" max="7" width="23.5703125" style="44" customWidth="1"/>
    <col min="8" max="8" width="26.7109375" style="44" customWidth="1"/>
    <col min="9" max="9" width="25.5703125" style="44" customWidth="1"/>
    <col min="10" max="10" width="17.140625" style="44" customWidth="1"/>
    <col min="11" max="16384" width="8.7109375" style="44"/>
  </cols>
  <sheetData>
    <row r="1" spans="1:9" ht="34.5" x14ac:dyDescent="0.25">
      <c r="B1" s="28" t="s">
        <v>51</v>
      </c>
      <c r="C1" s="28" t="s">
        <v>53</v>
      </c>
      <c r="D1" s="28" t="s">
        <v>54</v>
      </c>
      <c r="E1" s="28" t="s">
        <v>56</v>
      </c>
      <c r="F1" s="28" t="s">
        <v>122</v>
      </c>
      <c r="G1" s="59" t="s">
        <v>123</v>
      </c>
      <c r="H1" s="28" t="s">
        <v>57</v>
      </c>
      <c r="I1" s="28" t="s">
        <v>59</v>
      </c>
    </row>
    <row r="2" spans="1:9" ht="17.25" x14ac:dyDescent="0.25">
      <c r="B2" s="46" t="s">
        <v>52</v>
      </c>
      <c r="C2" s="46" t="s">
        <v>100</v>
      </c>
      <c r="D2" s="46" t="s">
        <v>55</v>
      </c>
      <c r="E2" s="46"/>
      <c r="F2" s="46"/>
      <c r="G2" s="58"/>
      <c r="H2" s="46" t="s">
        <v>58</v>
      </c>
      <c r="I2" s="46" t="s">
        <v>60</v>
      </c>
    </row>
    <row r="3" spans="1:9" ht="17.25" x14ac:dyDescent="0.3">
      <c r="A3" s="33"/>
    </row>
    <row r="4" spans="1:9" ht="17.25" x14ac:dyDescent="0.25">
      <c r="A4" s="62" t="s">
        <v>128</v>
      </c>
      <c r="B4" s="32">
        <v>1883815040</v>
      </c>
      <c r="C4" s="32">
        <v>441418396</v>
      </c>
      <c r="D4" s="32">
        <v>247478865</v>
      </c>
      <c r="E4" s="32">
        <v>1265796861</v>
      </c>
      <c r="F4" s="32">
        <v>55765430</v>
      </c>
      <c r="G4" s="32">
        <v>17275596</v>
      </c>
      <c r="H4" s="32">
        <v>48675901</v>
      </c>
      <c r="I4" s="32">
        <f>SUM(B4:H4)</f>
        <v>3960226089</v>
      </c>
    </row>
    <row r="5" spans="1:9" ht="17.25" x14ac:dyDescent="0.25">
      <c r="A5" s="62"/>
      <c r="B5" s="32"/>
      <c r="C5" s="32"/>
      <c r="D5" s="32"/>
      <c r="E5" s="32"/>
      <c r="F5" s="32"/>
      <c r="G5" s="32"/>
      <c r="H5" s="32"/>
      <c r="I5" s="32"/>
    </row>
    <row r="6" spans="1:9" ht="17.25" x14ac:dyDescent="0.3">
      <c r="A6" s="33" t="s">
        <v>61</v>
      </c>
      <c r="I6" s="32"/>
    </row>
    <row r="7" spans="1:9" ht="17.25" x14ac:dyDescent="0.3">
      <c r="A7" s="33" t="s">
        <v>62</v>
      </c>
      <c r="H7" s="49">
        <v>241938491</v>
      </c>
      <c r="I7" s="60">
        <f>SUM(B7:H7)</f>
        <v>241938491</v>
      </c>
    </row>
    <row r="8" spans="1:9" ht="17.25" x14ac:dyDescent="0.3">
      <c r="A8" s="33" t="s">
        <v>63</v>
      </c>
      <c r="F8" s="49"/>
      <c r="G8" s="49"/>
      <c r="H8" s="52"/>
      <c r="I8" s="55"/>
    </row>
    <row r="9" spans="1:9" ht="17.25" x14ac:dyDescent="0.3">
      <c r="A9" s="33" t="s">
        <v>108</v>
      </c>
      <c r="H9" s="61"/>
      <c r="I9" s="55"/>
    </row>
    <row r="10" spans="1:9" ht="17.25" x14ac:dyDescent="0.3">
      <c r="A10" s="62" t="s">
        <v>129</v>
      </c>
      <c r="B10" s="54">
        <f t="shared" ref="B10:I10" si="0">SUM(B4:B9)</f>
        <v>1883815040</v>
      </c>
      <c r="C10" s="54">
        <f t="shared" si="0"/>
        <v>441418396</v>
      </c>
      <c r="D10" s="54">
        <f t="shared" si="0"/>
        <v>247478865</v>
      </c>
      <c r="E10" s="54">
        <f t="shared" si="0"/>
        <v>1265796861</v>
      </c>
      <c r="F10" s="54">
        <f t="shared" si="0"/>
        <v>55765430</v>
      </c>
      <c r="G10" s="54">
        <f t="shared" si="0"/>
        <v>17275596</v>
      </c>
      <c r="H10" s="54">
        <f t="shared" si="0"/>
        <v>290614392</v>
      </c>
      <c r="I10" s="54">
        <f t="shared" si="0"/>
        <v>4202164580</v>
      </c>
    </row>
    <row r="11" spans="1:9" ht="17.25" x14ac:dyDescent="0.3">
      <c r="A11" s="33" t="s">
        <v>61</v>
      </c>
      <c r="H11" s="49"/>
      <c r="I11" s="49"/>
    </row>
    <row r="12" spans="1:9" ht="17.25" x14ac:dyDescent="0.3">
      <c r="A12" s="33" t="s">
        <v>62</v>
      </c>
      <c r="H12" s="49">
        <v>150091459</v>
      </c>
      <c r="I12" s="49">
        <f>SUM(B12:H12)</f>
        <v>150091459</v>
      </c>
    </row>
    <row r="13" spans="1:9" ht="17.25" x14ac:dyDescent="0.3">
      <c r="A13" s="33" t="s">
        <v>101</v>
      </c>
      <c r="H13" s="52">
        <v>-7505716</v>
      </c>
      <c r="I13" s="52">
        <f t="shared" ref="I13:I18" si="1">SUM(B13:H13)</f>
        <v>-7505716</v>
      </c>
    </row>
    <row r="14" spans="1:9" ht="17.25" x14ac:dyDescent="0.3">
      <c r="A14" s="33" t="s">
        <v>124</v>
      </c>
      <c r="H14" s="49">
        <f>H12+H13</f>
        <v>142585743</v>
      </c>
      <c r="I14" s="49">
        <f t="shared" si="1"/>
        <v>142585743</v>
      </c>
    </row>
    <row r="15" spans="1:9" ht="17.25" x14ac:dyDescent="0.3">
      <c r="A15" s="33" t="s">
        <v>125</v>
      </c>
      <c r="F15" s="49">
        <v>22905250</v>
      </c>
      <c r="G15" s="49"/>
      <c r="H15" s="52">
        <v>-22905250</v>
      </c>
      <c r="I15" s="49">
        <f t="shared" si="1"/>
        <v>0</v>
      </c>
    </row>
    <row r="16" spans="1:9" ht="17.25" x14ac:dyDescent="0.3">
      <c r="A16" s="33" t="s">
        <v>126</v>
      </c>
      <c r="B16" s="49"/>
      <c r="F16" s="49"/>
      <c r="G16" s="49">
        <v>40845861</v>
      </c>
      <c r="H16" s="49">
        <v>-40845861</v>
      </c>
      <c r="I16" s="49">
        <f t="shared" si="1"/>
        <v>0</v>
      </c>
    </row>
    <row r="17" spans="1:9" ht="17.25" x14ac:dyDescent="0.3">
      <c r="A17" s="33" t="s">
        <v>63</v>
      </c>
      <c r="H17" s="49"/>
      <c r="I17" s="49"/>
    </row>
    <row r="18" spans="1:9" ht="17.25" x14ac:dyDescent="0.3">
      <c r="A18" s="33" t="s">
        <v>108</v>
      </c>
      <c r="H18" s="52">
        <v>-65933526</v>
      </c>
      <c r="I18" s="52">
        <f t="shared" si="1"/>
        <v>-65933526</v>
      </c>
    </row>
    <row r="19" spans="1:9" ht="17.25" x14ac:dyDescent="0.25">
      <c r="A19" s="62" t="s">
        <v>121</v>
      </c>
      <c r="B19" s="32">
        <f>SUM(B10:B18)</f>
        <v>1883815040</v>
      </c>
      <c r="C19" s="32">
        <f>SUM(C10:C18)</f>
        <v>441418396</v>
      </c>
      <c r="D19" s="32">
        <f>SUM(D10:D18)</f>
        <v>247478865</v>
      </c>
      <c r="E19" s="32">
        <f>SUM(E10:E18)</f>
        <v>1265796861</v>
      </c>
      <c r="F19" s="32">
        <f>F10+F15</f>
        <v>78670680</v>
      </c>
      <c r="G19" s="32">
        <f>G10+G16</f>
        <v>58121457</v>
      </c>
      <c r="H19" s="32">
        <f>H10+H14+H15+H16+H18</f>
        <v>303515498</v>
      </c>
      <c r="I19" s="32">
        <f>I10+I14+I18</f>
        <v>4278816797</v>
      </c>
    </row>
    <row r="21" spans="1:9" ht="17.25" x14ac:dyDescent="0.3">
      <c r="A21" s="33" t="s">
        <v>61</v>
      </c>
    </row>
    <row r="22" spans="1:9" ht="17.25" x14ac:dyDescent="0.3">
      <c r="A22" s="33" t="s">
        <v>62</v>
      </c>
      <c r="H22" s="49">
        <v>453299941</v>
      </c>
      <c r="I22" s="49">
        <f>SUM(B22:H22)</f>
        <v>453299941</v>
      </c>
    </row>
    <row r="23" spans="1:9" ht="17.25" x14ac:dyDescent="0.3">
      <c r="A23" s="33" t="s">
        <v>63</v>
      </c>
    </row>
    <row r="24" spans="1:9" ht="17.25" x14ac:dyDescent="0.3">
      <c r="A24" s="33" t="s">
        <v>130</v>
      </c>
    </row>
    <row r="25" spans="1:9" ht="17.25" x14ac:dyDescent="0.25">
      <c r="A25" s="63" t="s">
        <v>131</v>
      </c>
      <c r="B25" s="32">
        <v>1883815040</v>
      </c>
      <c r="C25" s="32">
        <v>441418396</v>
      </c>
      <c r="D25" s="32">
        <v>247478865</v>
      </c>
      <c r="E25" s="32">
        <v>1265796861</v>
      </c>
      <c r="F25" s="32">
        <v>78670680</v>
      </c>
      <c r="G25" s="32">
        <v>58121457</v>
      </c>
      <c r="H25" s="32">
        <v>756815440</v>
      </c>
      <c r="I25" s="32">
        <v>4732116739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53"/>
  <sheetViews>
    <sheetView zoomScale="70" zoomScaleNormal="70" workbookViewId="0">
      <selection activeCell="H16" sqref="H16"/>
    </sheetView>
  </sheetViews>
  <sheetFormatPr defaultRowHeight="17.25" x14ac:dyDescent="0.3"/>
  <cols>
    <col min="2" max="2" width="70.140625" style="33" customWidth="1"/>
    <col min="3" max="3" width="27.42578125" style="33" customWidth="1"/>
    <col min="4" max="4" width="27" style="33" customWidth="1"/>
  </cols>
  <sheetData>
    <row r="1" spans="2:4" x14ac:dyDescent="0.25">
      <c r="B1" s="29"/>
      <c r="C1" s="34" t="s">
        <v>21</v>
      </c>
      <c r="D1" s="34" t="s">
        <v>21</v>
      </c>
    </row>
    <row r="2" spans="2:4" x14ac:dyDescent="0.25">
      <c r="B2" s="29"/>
      <c r="C2" s="23">
        <v>45658</v>
      </c>
      <c r="D2" s="23">
        <v>45292</v>
      </c>
    </row>
    <row r="3" spans="2:4" x14ac:dyDescent="0.25">
      <c r="B3" s="29"/>
      <c r="C3" s="23">
        <v>45747</v>
      </c>
      <c r="D3" s="23">
        <v>45382</v>
      </c>
    </row>
    <row r="4" spans="2:4" x14ac:dyDescent="0.25">
      <c r="B4" s="29"/>
      <c r="C4" s="28"/>
      <c r="D4" s="59"/>
    </row>
    <row r="5" spans="2:4" x14ac:dyDescent="0.25">
      <c r="B5" s="29" t="s">
        <v>39</v>
      </c>
      <c r="C5" s="37">
        <v>539826602</v>
      </c>
      <c r="D5" s="37">
        <v>293260242</v>
      </c>
    </row>
    <row r="6" spans="2:4" x14ac:dyDescent="0.25">
      <c r="B6" s="29"/>
      <c r="C6" s="28"/>
      <c r="D6" s="28"/>
    </row>
    <row r="7" spans="2:4" x14ac:dyDescent="0.25">
      <c r="B7" s="30" t="s">
        <v>64</v>
      </c>
      <c r="C7" s="28"/>
      <c r="D7" s="28"/>
    </row>
    <row r="8" spans="2:4" x14ac:dyDescent="0.3">
      <c r="B8" s="31" t="s">
        <v>25</v>
      </c>
      <c r="C8" s="18">
        <v>121810970</v>
      </c>
      <c r="D8" s="18">
        <v>115198980</v>
      </c>
    </row>
    <row r="9" spans="2:4" x14ac:dyDescent="0.3">
      <c r="B9" s="31" t="s">
        <v>65</v>
      </c>
      <c r="C9" s="18">
        <v>57683</v>
      </c>
      <c r="D9" s="18">
        <v>92327</v>
      </c>
    </row>
    <row r="10" spans="2:4" x14ac:dyDescent="0.3">
      <c r="B10" s="56" t="s">
        <v>118</v>
      </c>
      <c r="C10" s="18">
        <v>2224430</v>
      </c>
      <c r="D10" s="18">
        <v>2039856</v>
      </c>
    </row>
    <row r="11" spans="2:4" x14ac:dyDescent="0.3">
      <c r="B11" s="33" t="s">
        <v>105</v>
      </c>
      <c r="C11" s="18">
        <v>-26282408</v>
      </c>
      <c r="D11" s="18">
        <v>-26436329</v>
      </c>
    </row>
    <row r="12" spans="2:4" x14ac:dyDescent="0.3">
      <c r="B12" s="56" t="s">
        <v>66</v>
      </c>
      <c r="C12" s="18">
        <v>40365</v>
      </c>
      <c r="D12" s="18">
        <v>207021</v>
      </c>
    </row>
    <row r="13" spans="2:4" x14ac:dyDescent="0.3">
      <c r="B13" s="31" t="s">
        <v>67</v>
      </c>
      <c r="C13" s="18">
        <v>2825269</v>
      </c>
      <c r="D13" s="18">
        <v>1510544</v>
      </c>
    </row>
    <row r="14" spans="2:4" x14ac:dyDescent="0.3">
      <c r="B14" s="31" t="s">
        <v>68</v>
      </c>
      <c r="C14" s="18">
        <v>-20036918</v>
      </c>
      <c r="D14" s="18">
        <v>-18000629</v>
      </c>
    </row>
    <row r="15" spans="2:4" x14ac:dyDescent="0.3">
      <c r="B15" s="31" t="s">
        <v>69</v>
      </c>
      <c r="C15" s="18">
        <v>14741840</v>
      </c>
      <c r="D15" s="18">
        <v>20339063</v>
      </c>
    </row>
    <row r="16" spans="2:4" x14ac:dyDescent="0.3">
      <c r="B16" s="33" t="s">
        <v>104</v>
      </c>
      <c r="C16" s="18">
        <v>-55916048</v>
      </c>
      <c r="D16" s="18">
        <v>-58565071</v>
      </c>
    </row>
    <row r="17" spans="2:4" ht="34.5" x14ac:dyDescent="0.3">
      <c r="B17" s="48" t="s">
        <v>74</v>
      </c>
      <c r="C17" s="18">
        <v>525040</v>
      </c>
      <c r="D17" s="18">
        <v>-677673</v>
      </c>
    </row>
    <row r="18" spans="2:4" ht="34.5" x14ac:dyDescent="0.25">
      <c r="B18" s="29" t="s">
        <v>75</v>
      </c>
      <c r="C18" s="38">
        <f>SUM(C5:C17)</f>
        <v>579816825</v>
      </c>
      <c r="D18" s="38">
        <f>SUM(D5:D17)</f>
        <v>328968331</v>
      </c>
    </row>
    <row r="19" spans="2:4" x14ac:dyDescent="0.25">
      <c r="B19" s="29" t="s">
        <v>42</v>
      </c>
      <c r="C19" s="35"/>
      <c r="D19" s="35"/>
    </row>
    <row r="20" spans="2:4" x14ac:dyDescent="0.3">
      <c r="B20" s="31" t="s">
        <v>70</v>
      </c>
      <c r="C20" s="18">
        <v>-6210098</v>
      </c>
      <c r="D20" s="18">
        <v>67850043</v>
      </c>
    </row>
    <row r="21" spans="2:4" x14ac:dyDescent="0.3">
      <c r="B21" s="31" t="s">
        <v>71</v>
      </c>
      <c r="C21" s="18">
        <v>20784415</v>
      </c>
      <c r="D21" s="18">
        <v>-34615646</v>
      </c>
    </row>
    <row r="22" spans="2:4" x14ac:dyDescent="0.3">
      <c r="B22" s="31" t="s">
        <v>72</v>
      </c>
      <c r="C22" s="18">
        <v>-14642297</v>
      </c>
      <c r="D22" s="18">
        <v>-61145729</v>
      </c>
    </row>
    <row r="23" spans="2:4" ht="17.45" customHeight="1" x14ac:dyDescent="0.25">
      <c r="B23" s="31"/>
      <c r="C23" s="51"/>
      <c r="D23" s="51"/>
    </row>
    <row r="24" spans="2:4" x14ac:dyDescent="0.25">
      <c r="B24" s="29" t="s">
        <v>73</v>
      </c>
      <c r="C24" s="39">
        <v>579748845</v>
      </c>
      <c r="D24" s="39">
        <v>301056999</v>
      </c>
    </row>
    <row r="25" spans="2:4" x14ac:dyDescent="0.25">
      <c r="B25" s="29"/>
      <c r="C25" s="37"/>
      <c r="D25" s="28"/>
    </row>
    <row r="26" spans="2:4" x14ac:dyDescent="0.3">
      <c r="B26" s="31" t="s">
        <v>78</v>
      </c>
      <c r="C26" s="45" t="s">
        <v>113</v>
      </c>
      <c r="D26" s="45" t="s">
        <v>113</v>
      </c>
    </row>
    <row r="27" spans="2:4" x14ac:dyDescent="0.25">
      <c r="B27" s="29" t="s">
        <v>79</v>
      </c>
      <c r="C27" s="38">
        <f>SUM(C24:C26)</f>
        <v>579748845</v>
      </c>
      <c r="D27" s="38">
        <f>SUM(D24:D26)</f>
        <v>301056999</v>
      </c>
    </row>
    <row r="28" spans="2:4" x14ac:dyDescent="0.25">
      <c r="B28" s="29" t="s">
        <v>80</v>
      </c>
      <c r="C28" s="35"/>
      <c r="D28" s="35"/>
    </row>
    <row r="29" spans="2:4" x14ac:dyDescent="0.25">
      <c r="B29" s="31"/>
      <c r="C29" s="28"/>
      <c r="D29" s="28"/>
    </row>
    <row r="30" spans="2:4" x14ac:dyDescent="0.25">
      <c r="B30" s="29" t="s">
        <v>95</v>
      </c>
      <c r="C30" s="29"/>
      <c r="D30" s="29"/>
    </row>
    <row r="31" spans="2:4" x14ac:dyDescent="0.3">
      <c r="B31" s="31" t="s">
        <v>94</v>
      </c>
      <c r="C31" s="45">
        <v>-329106982</v>
      </c>
      <c r="D31" s="45">
        <v>-186594956</v>
      </c>
    </row>
    <row r="32" spans="2:4" x14ac:dyDescent="0.3">
      <c r="B32" s="31" t="s">
        <v>93</v>
      </c>
      <c r="C32" s="45">
        <v>-982207</v>
      </c>
      <c r="D32" s="45">
        <v>-1477494</v>
      </c>
    </row>
    <row r="33" spans="2:4" x14ac:dyDescent="0.3">
      <c r="B33" s="56" t="s">
        <v>81</v>
      </c>
      <c r="C33" s="45" t="s">
        <v>113</v>
      </c>
      <c r="D33" s="45">
        <v>83123</v>
      </c>
    </row>
    <row r="34" spans="2:4" x14ac:dyDescent="0.25">
      <c r="B34" s="56" t="s">
        <v>76</v>
      </c>
      <c r="C34" s="64">
        <v>4139614</v>
      </c>
      <c r="D34" s="64">
        <v>4018117</v>
      </c>
    </row>
    <row r="35" spans="2:4" x14ac:dyDescent="0.3">
      <c r="B35" s="29" t="s">
        <v>96</v>
      </c>
      <c r="C35" s="42">
        <f>SUM(C31:C34)</f>
        <v>-325949575</v>
      </c>
      <c r="D35" s="42">
        <f>SUM(D31:D34)</f>
        <v>-183971210</v>
      </c>
    </row>
    <row r="36" spans="2:4" x14ac:dyDescent="0.3">
      <c r="B36" s="29" t="s">
        <v>42</v>
      </c>
      <c r="C36" s="42"/>
      <c r="D36" s="42"/>
    </row>
    <row r="37" spans="2:4" x14ac:dyDescent="0.25">
      <c r="B37" s="29" t="s">
        <v>99</v>
      </c>
      <c r="C37" s="29"/>
      <c r="D37" s="29"/>
    </row>
    <row r="38" spans="2:4" ht="15" customHeight="1" x14ac:dyDescent="0.3">
      <c r="B38" s="47" t="s">
        <v>103</v>
      </c>
      <c r="C38" s="45" t="s">
        <v>113</v>
      </c>
      <c r="D38" s="45" t="s">
        <v>113</v>
      </c>
    </row>
    <row r="39" spans="2:4" x14ac:dyDescent="0.3">
      <c r="B39" s="31" t="s">
        <v>82</v>
      </c>
      <c r="C39" s="18">
        <v>-30667130</v>
      </c>
      <c r="D39" s="18">
        <v>-30667928</v>
      </c>
    </row>
    <row r="40" spans="2:4" x14ac:dyDescent="0.3">
      <c r="B40" s="31" t="s">
        <v>97</v>
      </c>
      <c r="C40" s="18">
        <v>-303916947</v>
      </c>
      <c r="D40" s="18">
        <v>-10371898</v>
      </c>
    </row>
    <row r="41" spans="2:4" x14ac:dyDescent="0.3">
      <c r="B41" s="56" t="s">
        <v>92</v>
      </c>
      <c r="C41" s="18">
        <v>879281</v>
      </c>
      <c r="D41" s="18">
        <v>133579201</v>
      </c>
    </row>
    <row r="42" spans="2:4" x14ac:dyDescent="0.3">
      <c r="B42" s="31" t="s">
        <v>83</v>
      </c>
      <c r="C42" s="18">
        <v>-2627120</v>
      </c>
      <c r="D42" s="18">
        <v>-2575148</v>
      </c>
    </row>
    <row r="43" spans="2:4" x14ac:dyDescent="0.3">
      <c r="B43" s="56" t="s">
        <v>77</v>
      </c>
      <c r="C43" s="18">
        <v>-37983305</v>
      </c>
      <c r="D43" s="18">
        <v>-20526200</v>
      </c>
    </row>
    <row r="44" spans="2:4" x14ac:dyDescent="0.3">
      <c r="B44" s="31" t="s">
        <v>84</v>
      </c>
      <c r="C44" s="18">
        <v>-58252</v>
      </c>
      <c r="D44" s="18">
        <v>-55768</v>
      </c>
    </row>
    <row r="45" spans="2:4" x14ac:dyDescent="0.3">
      <c r="B45" s="29" t="s">
        <v>85</v>
      </c>
      <c r="C45" s="42">
        <f>SUM(C38:C44)</f>
        <v>-374373473</v>
      </c>
      <c r="D45" s="42">
        <f>SUM(D38:D44)</f>
        <v>69382259</v>
      </c>
    </row>
    <row r="46" spans="2:4" x14ac:dyDescent="0.25">
      <c r="B46" s="29" t="s">
        <v>86</v>
      </c>
      <c r="C46" s="29"/>
      <c r="D46" s="29"/>
    </row>
    <row r="47" spans="2:4" x14ac:dyDescent="0.25">
      <c r="B47" s="40" t="s">
        <v>87</v>
      </c>
      <c r="C47" s="38">
        <f>C45+C35+C27</f>
        <v>-120574203</v>
      </c>
      <c r="D47" s="38">
        <f>D45+D35+D27</f>
        <v>186468048</v>
      </c>
    </row>
    <row r="48" spans="2:4" x14ac:dyDescent="0.25">
      <c r="B48" s="29" t="s">
        <v>88</v>
      </c>
      <c r="C48" s="35"/>
      <c r="D48" s="35"/>
    </row>
    <row r="49" spans="2:4" x14ac:dyDescent="0.25">
      <c r="B49" s="40" t="s">
        <v>89</v>
      </c>
      <c r="C49" s="38">
        <v>993071864</v>
      </c>
      <c r="D49" s="38">
        <v>677556651</v>
      </c>
    </row>
    <row r="50" spans="2:4" x14ac:dyDescent="0.25">
      <c r="B50" s="29" t="s">
        <v>90</v>
      </c>
      <c r="C50" s="35"/>
      <c r="D50" s="35"/>
    </row>
    <row r="51" spans="2:4" x14ac:dyDescent="0.25">
      <c r="B51" s="40" t="s">
        <v>89</v>
      </c>
      <c r="C51" s="41">
        <f>C47+C49</f>
        <v>872497661</v>
      </c>
      <c r="D51" s="41">
        <f>D47+D49</f>
        <v>864024699</v>
      </c>
    </row>
    <row r="52" spans="2:4" x14ac:dyDescent="0.25">
      <c r="B52" s="29" t="s">
        <v>91</v>
      </c>
      <c r="C52" s="36"/>
      <c r="D52" s="36"/>
    </row>
    <row r="53" spans="2:4" x14ac:dyDescent="0.25">
      <c r="B53" s="40"/>
      <c r="C53" s="28"/>
      <c r="D53" s="2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31032025-Ro </vt:lpstr>
      <vt:lpstr>Rez. Glob_31032025-Ro</vt:lpstr>
      <vt:lpstr>Capitaluri_31032025-Ro</vt:lpstr>
      <vt:lpstr>Flux de numerar_31032025_Ro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2025-05-14T12:42:39Z</dcterms:modified>
</cp:coreProperties>
</file>