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Trim I\Site\RO\"/>
    </mc:Choice>
  </mc:AlternateContent>
  <bookViews>
    <workbookView xWindow="0" yWindow="0" windowWidth="19200" windowHeight="6465" tabRatio="860"/>
  </bookViews>
  <sheets>
    <sheet name=" Poz.Fin. 31032021-Ro " sheetId="1" r:id="rId1"/>
    <sheet name="Rez. Glob_31032021-Ro" sheetId="2" r:id="rId2"/>
    <sheet name="Capitaluri_31032021-Ro" sheetId="3" r:id="rId3"/>
    <sheet name="Flux de trez_31032021-Ro" sheetId="4" r:id="rId4"/>
  </sheets>
  <definedNames>
    <definedName name="OLE_LINK12" localSheetId="0">' Poz.Fin. 31032021-Ro '!#REF!</definedName>
    <definedName name="OLE_LINK3" localSheetId="1">'Rez. Glob_31032021-Ro'!#REF!</definedName>
    <definedName name="OLE_LINK9" localSheetId="0">' Poz.Fin. 31032021-Ro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  <c r="B32" i="2" l="1"/>
  <c r="B11" i="2"/>
  <c r="B21" i="2" s="1"/>
  <c r="B28" i="2" s="1"/>
  <c r="B34" i="2" l="1"/>
  <c r="B38" i="2" s="1"/>
  <c r="B42" i="2" s="1"/>
  <c r="D19" i="4"/>
  <c r="D43" i="4" l="1"/>
  <c r="C43" i="4"/>
  <c r="D26" i="4"/>
  <c r="D30" i="4" l="1"/>
  <c r="C26" i="4"/>
  <c r="C30" i="4" l="1"/>
  <c r="D37" i="4"/>
  <c r="C37" i="4"/>
  <c r="C46" i="1"/>
  <c r="C30" i="1"/>
  <c r="C37" i="1"/>
  <c r="C18" i="1"/>
  <c r="C12" i="1"/>
  <c r="C45" i="4" l="1"/>
  <c r="D45" i="4"/>
  <c r="C20" i="1"/>
  <c r="C48" i="1"/>
  <c r="C11" i="2"/>
  <c r="C32" i="2"/>
  <c r="C50" i="1" l="1"/>
  <c r="D47" i="4"/>
  <c r="C47" i="4"/>
  <c r="C21" i="2"/>
  <c r="D46" i="1"/>
  <c r="C28" i="2" l="1"/>
  <c r="D37" i="1"/>
  <c r="D30" i="1"/>
  <c r="D18" i="1"/>
  <c r="D12" i="1"/>
  <c r="C34" i="2" l="1"/>
  <c r="D20" i="1"/>
  <c r="D48" i="1"/>
  <c r="D50" i="1" l="1"/>
  <c r="C38" i="2"/>
  <c r="C42" i="2" s="1"/>
</calcChain>
</file>

<file path=xl/sharedStrings.xml><?xml version="1.0" encoding="utf-8"?>
<sst xmlns="http://schemas.openxmlformats.org/spreadsheetml/2006/main" count="182" uniqueCount="126">
  <si>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</si>
  <si>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</si>
  <si>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</si>
  <si>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</si>
  <si>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</si>
  <si>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</si>
  <si>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</si>
  <si>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</si>
  <si>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</si>
  <si>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</si>
  <si>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</si>
  <si>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</si>
  <si>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</si>
  <si>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</si>
  <si>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</si>
  <si>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</si>
  <si>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</si>
  <si>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</si>
  <si>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</si>
  <si>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</si>
  <si>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</si>
  <si>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</si>
  <si>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</si>
  <si>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</si>
  <si>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</si>
  <si>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</si>
  <si>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</si>
  <si>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</si>
  <si>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</si>
  <si>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</si>
  <si>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</si>
  <si>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</si>
  <si>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</si>
  <si>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</si>
  <si>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</si>
  <si>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</si>
  <si>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</si>
  <si>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</si>
  <si>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</si>
  <si>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</si>
  <si>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</si>
  <si>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</si>
  <si>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</si>
  <si>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</si>
  <si>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</si>
  <si>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</si>
  <si>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</si>
  <si>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</si>
  <si>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Profit net aferent perioadei</t>
  </si>
  <si>
    <t>-</t>
  </si>
  <si>
    <t>Numerar generat din exploatare</t>
  </si>
  <si>
    <t>Dobânzi primite</t>
  </si>
  <si>
    <t>Investiții financiare/participații</t>
  </si>
  <si>
    <t>Incasări din cedarea de imobilizări corporale</t>
  </si>
  <si>
    <t>Dividende plătite</t>
  </si>
  <si>
    <t>Flux de trezorerie din activităţi de  investiţii</t>
  </si>
  <si>
    <t>Plăţi pentru achiziţia de imobilizări  corporale şi necorporale</t>
  </si>
  <si>
    <t>Numerar din taxe de racordare şi fonduri nerambursabile</t>
  </si>
  <si>
    <t>Numerar net utilizat în activităţi de finanţare</t>
  </si>
  <si>
    <t>Modificarea netă a numerarului şi  echivalentului de numerar</t>
  </si>
  <si>
    <t>Numerar şi echivalent de numerar  la început de an</t>
  </si>
  <si>
    <t xml:space="preserve"> </t>
  </si>
  <si>
    <t>Numerar şi echivalent de numerar   la sfârşit de perioadă</t>
  </si>
  <si>
    <t>Intrări de numerar net generat din activitatea de exploatare</t>
  </si>
  <si>
    <t>Rezultatul pe acţiune, de bază şi diluat           (exprimat în lei pe acţiune)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</si>
  <si>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</si>
  <si>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</si>
  <si>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</si>
  <si>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</si>
  <si>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</si>
  <si>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</si>
  <si>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                         -</t>
  </si>
  <si>
    <t>Tranzacţii cu acţionarii:</t>
  </si>
  <si>
    <t xml:space="preserve">                        -</t>
  </si>
  <si>
    <t xml:space="preserve">                          -</t>
  </si>
  <si>
    <t>Numerar net utilizat în activităţi de investiţii</t>
  </si>
  <si>
    <t xml:space="preserve">                            -</t>
  </si>
  <si>
    <t xml:space="preserve">                      -</t>
  </si>
  <si>
    <t xml:space="preserve">                       -</t>
  </si>
  <si>
    <t xml:space="preserve">                        - 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</si>
  <si>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</si>
  <si>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</si>
  <si>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</si>
  <si>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Dividende aferente anului 2019</t>
  </si>
  <si>
    <t>Ajustări pentru:</t>
  </si>
  <si>
    <t xml:space="preserve">Câştig/(pierdere) din cedarea de mijloace fixe </t>
  </si>
  <si>
    <t>Provizioane pentru riscuri şi cheltuieli</t>
  </si>
  <si>
    <t xml:space="preserve">Ajustări pentru deprecierea creanţelor </t>
  </si>
  <si>
    <t>Venituri din dobânzi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</si>
  <si>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</si>
  <si>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</si>
  <si>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</si>
  <si>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</si>
  <si>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</si>
  <si>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Cheltuieli din dobânzi</t>
  </si>
  <si>
    <t xml:space="preserve">Dobânzi plătite </t>
  </si>
  <si>
    <t>Flux de trezorerie din activităţi de  finanţare</t>
  </si>
  <si>
    <t xml:space="preserve">Impozit amânat 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</si>
  <si>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</si>
  <si>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</si>
  <si>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</si>
  <si>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</si>
  <si>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</si>
  <si>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</si>
  <si>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</si>
  <si>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</si>
  <si>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</si>
  <si>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</si>
  <si>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</si>
  <si>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</si>
  <si>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Câștigul/pierderea actuarială aferentă perioadei</t>
  </si>
  <si>
    <t>Sold la 31 decembrie 2020</t>
  </si>
  <si>
    <t>Ramburări împrumuturi termen lung</t>
  </si>
  <si>
    <t>Pierdere din creanțe și debitori diverși</t>
  </si>
  <si>
    <t>Ajustarea Creantei privind Acordul de Concesiune</t>
  </si>
  <si>
    <t>Venituri din taxe de racordare. fonduri nerambursabile  și bunuri preluate cu titlu gratuit</t>
  </si>
  <si>
    <t>Efectul variaţiei ratelor de schimb asupra  altor  elemente decât cele din exploatare</t>
  </si>
  <si>
    <t xml:space="preserve">Sold la 1 ianuarie 2020 </t>
  </si>
  <si>
    <t>Sold la 31 martie 2020 (neauditat)</t>
  </si>
  <si>
    <t>(neauditat)</t>
  </si>
  <si>
    <t>Sold la 31 martie 2021(neauditat)</t>
  </si>
  <si>
    <t>31 martie 2021</t>
  </si>
  <si>
    <t>31 martie 2020</t>
  </si>
  <si>
    <t xml:space="preserve">(neauditat) </t>
  </si>
  <si>
    <t>Perioada de trei luni încheiată la</t>
  </si>
  <si>
    <t>Trageri/rambursări credit pentru capital de lucru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</si>
</sst>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9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name val="Segoe UI"/>
      <family val="2"/>
    </font>
    <font>
      <b/>
      <u/>
      <sz val="12"/>
      <name val="Segoe UI"/>
      <family val="2"/>
    </font>
    <font>
      <sz val="12"/>
      <color theme="1"/>
      <name val="Segoe UI"/>
      <family val="2"/>
    </font>
    <font>
      <b/>
      <u val="double"/>
      <sz val="12"/>
      <name val="Segoe UI"/>
      <family val="2"/>
    </font>
    <font>
      <b/>
      <u val="double"/>
      <sz val="12"/>
      <color theme="1"/>
      <name val="Segoe UI"/>
      <family val="2"/>
    </font>
    <font>
      <sz val="12"/>
      <name val="Segoe UI"/>
      <family val="2"/>
    </font>
    <font>
      <i/>
      <sz val="12"/>
      <color theme="1"/>
      <name val="Segoe UI"/>
      <family val="2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b/>
      <sz val="12"/>
      <color theme="1"/>
      <name val="Georgia"/>
      <family val="1"/>
    </font>
    <font>
      <b/>
      <sz val="11"/>
      <name val="Segoe UI"/>
      <family val="2"/>
      <charset val="238"/>
    </font>
    <font>
      <b/>
      <sz val="11"/>
      <name val="Georgia"/>
      <family val="1"/>
    </font>
    <font>
      <sz val="11"/>
      <name val="Segoe UI"/>
      <family val="2"/>
      <charset val="238"/>
    </font>
    <font>
      <b/>
      <u/>
      <sz val="11"/>
      <name val="Georgia"/>
      <family val="1"/>
    </font>
    <font>
      <sz val="11"/>
      <name val="Segoe UI"/>
      <family val="2"/>
    </font>
    <font>
      <u/>
      <sz val="11"/>
      <name val="Segoe UI"/>
      <family val="2"/>
      <charset val="238"/>
    </font>
    <font>
      <b/>
      <u/>
      <sz val="11"/>
      <name val="Segoe UI"/>
      <family val="2"/>
      <charset val="238"/>
    </font>
    <font>
      <u/>
      <sz val="11"/>
      <name val="Segoe UI"/>
      <family val="2"/>
    </font>
    <font>
      <b/>
      <u val="double"/>
      <sz val="11"/>
      <name val="Segoe UI"/>
      <family val="2"/>
      <charset val="238"/>
    </font>
    <font>
      <sz val="10"/>
      <color rgb="FF000000"/>
      <name val="Georgia"/>
      <family val="1"/>
    </font>
    <font>
      <u/>
      <sz val="10"/>
      <color rgb="FF000000"/>
      <name val="Georgia"/>
      <family val="1"/>
    </font>
    <font>
      <b/>
      <u/>
      <sz val="10"/>
      <color theme="1"/>
      <name val="Georgia"/>
      <family val="1"/>
    </font>
    <font>
      <b/>
      <sz val="10"/>
      <color rgb="FF000000"/>
      <name val="Georgia"/>
      <family val="1"/>
    </font>
    <font>
      <b/>
      <u val="double"/>
      <sz val="10"/>
      <color theme="1"/>
      <name val="Georgia"/>
      <family val="1"/>
    </font>
    <font>
      <b/>
      <u val="double"/>
      <sz val="10"/>
      <color rgb="FF000000"/>
      <name val="Georgia"/>
      <family val="1"/>
    </font>
    <font>
      <i/>
      <sz val="10"/>
      <color theme="1"/>
      <name val="Georgia"/>
      <family val="1"/>
    </font>
    <font>
      <b/>
      <sz val="10"/>
      <color rgb="FFFF0000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4" fillId="0" borderId="0" xfId="0" applyFont="1" applyFill="1"/>
    <xf numFmtId="0" fontId="7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Fill="1"/>
    <xf numFmtId="3" fontId="14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21" fillId="0" borderId="3" xfId="0" applyFont="1" applyBorder="1" applyAlignment="1">
      <alignment horizontal="right"/>
    </xf>
    <xf numFmtId="0" fontId="22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37" fontId="15" fillId="0" borderId="0" xfId="0" applyNumberFormat="1" applyFont="1" applyFill="1" applyAlignment="1">
      <alignment horizontal="right" vertical="center"/>
    </xf>
    <xf numFmtId="37" fontId="22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/>
    <xf numFmtId="0" fontId="25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7" fontId="24" fillId="0" borderId="0" xfId="0" applyNumberFormat="1" applyFont="1" applyAlignment="1">
      <alignment horizontal="right" vertical="center" wrapText="1"/>
    </xf>
    <xf numFmtId="3" fontId="24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vertical="center" wrapText="1"/>
    </xf>
    <xf numFmtId="3" fontId="25" fillId="0" borderId="0" xfId="0" applyNumberFormat="1" applyFont="1" applyAlignment="1">
      <alignment vertical="center" wrapText="1"/>
    </xf>
    <xf numFmtId="37" fontId="26" fillId="0" borderId="0" xfId="0" applyNumberFormat="1" applyFont="1" applyAlignment="1">
      <alignment horizontal="right" vertical="center" wrapText="1"/>
    </xf>
    <xf numFmtId="37" fontId="27" fillId="0" borderId="0" xfId="0" applyNumberFormat="1" applyFont="1" applyAlignment="1">
      <alignment vertical="center" wrapText="1"/>
    </xf>
    <xf numFmtId="37" fontId="29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37" fontId="22" fillId="0" borderId="0" xfId="0" applyNumberFormat="1" applyFont="1" applyAlignment="1">
      <alignment vertical="center" wrapText="1"/>
    </xf>
    <xf numFmtId="37" fontId="30" fillId="0" borderId="0" xfId="0" applyNumberFormat="1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14" fillId="0" borderId="0" xfId="0" applyFont="1" applyFill="1" applyAlignment="1">
      <alignment horizontal="right"/>
    </xf>
    <xf numFmtId="0" fontId="28" fillId="0" borderId="0" xfId="0" applyFont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3" fontId="35" fillId="0" borderId="0" xfId="0" applyNumberFormat="1" applyFont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3" fontId="36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3" fontId="32" fillId="0" borderId="0" xfId="0" applyNumberFormat="1" applyFont="1" applyAlignment="1">
      <alignment vertical="center" wrapText="1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left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tabSelected="1" zoomScale="80" zoomScaleNormal="80" workbookViewId="0">
      <selection activeCell="I16" sqref="I16"/>
    </sheetView>
  </sheetViews>
  <sheetFormatPr defaultColWidth="9.140625" defaultRowHeight="17.25" x14ac:dyDescent="0.3"/>
  <cols>
    <col min="1" max="1" width="9.140625" style="16"/>
    <col min="2" max="2" width="48.85546875" style="1" customWidth="1"/>
    <col min="3" max="3" width="18.42578125" style="2" customWidth="1"/>
    <col min="4" max="4" width="17.42578125" style="2" customWidth="1"/>
    <col min="5" max="16384" width="9.140625" style="16"/>
  </cols>
  <sheetData>
    <row r="1" spans="2:4" ht="18" thickBot="1" x14ac:dyDescent="0.35"/>
    <row r="2" spans="2:4" x14ac:dyDescent="0.3">
      <c r="B2" s="3"/>
      <c r="C2" s="4">
        <v>44286</v>
      </c>
      <c r="D2" s="4">
        <v>44196</v>
      </c>
    </row>
    <row r="3" spans="2:4" ht="18" thickBot="1" x14ac:dyDescent="0.35">
      <c r="B3" s="3"/>
      <c r="C3" s="5"/>
      <c r="D3" s="38"/>
    </row>
    <row r="4" spans="2:4" x14ac:dyDescent="0.3">
      <c r="B4" s="3" t="s">
        <v>0</v>
      </c>
      <c r="C4" s="29" t="s">
        <v>119</v>
      </c>
      <c r="D4" s="6"/>
    </row>
    <row r="5" spans="2:4" x14ac:dyDescent="0.3">
      <c r="B5" s="3" t="s">
        <v>1</v>
      </c>
      <c r="D5" s="6"/>
    </row>
    <row r="6" spans="2:4" x14ac:dyDescent="0.3">
      <c r="B6" s="7" t="s">
        <v>4</v>
      </c>
      <c r="C6" s="2">
        <v>439935791</v>
      </c>
      <c r="D6" s="8">
        <v>449717871</v>
      </c>
    </row>
    <row r="7" spans="2:4" ht="34.5" x14ac:dyDescent="0.3">
      <c r="B7" s="9" t="s">
        <v>3</v>
      </c>
      <c r="C7" s="2">
        <v>18742400</v>
      </c>
      <c r="D7" s="19">
        <v>19192069</v>
      </c>
    </row>
    <row r="8" spans="2:4" x14ac:dyDescent="0.3">
      <c r="B8" s="9" t="s">
        <v>2</v>
      </c>
      <c r="C8" s="2">
        <v>4019076874</v>
      </c>
      <c r="D8" s="8">
        <v>3931662402</v>
      </c>
    </row>
    <row r="9" spans="2:4" x14ac:dyDescent="0.3">
      <c r="B9" s="7" t="s">
        <v>66</v>
      </c>
      <c r="C9" s="2">
        <v>286808053</v>
      </c>
      <c r="D9" s="8">
        <v>284272848</v>
      </c>
    </row>
    <row r="10" spans="2:4" x14ac:dyDescent="0.3">
      <c r="B10" s="7" t="s">
        <v>5</v>
      </c>
      <c r="C10" s="2">
        <v>1390260801</v>
      </c>
      <c r="D10" s="8">
        <v>1364268828</v>
      </c>
    </row>
    <row r="11" spans="2:4" ht="18" thickBot="1" x14ac:dyDescent="0.35">
      <c r="B11" s="16" t="s">
        <v>97</v>
      </c>
      <c r="C11" s="2">
        <v>4545090</v>
      </c>
      <c r="D11" s="19">
        <v>5322418</v>
      </c>
    </row>
    <row r="12" spans="2:4" ht="18" thickBot="1" x14ac:dyDescent="0.35">
      <c r="B12" s="3"/>
      <c r="C12" s="10">
        <f>SUM(C6:C11)</f>
        <v>6159369009</v>
      </c>
      <c r="D12" s="10">
        <f>SUM(D6:D11)</f>
        <v>6054436436</v>
      </c>
    </row>
    <row r="13" spans="2:4" x14ac:dyDescent="0.3">
      <c r="B13" s="7"/>
      <c r="D13" s="8"/>
    </row>
    <row r="14" spans="2:4" x14ac:dyDescent="0.3">
      <c r="B14" s="3" t="s">
        <v>6</v>
      </c>
      <c r="D14" s="8"/>
    </row>
    <row r="15" spans="2:4" ht="18" customHeight="1" x14ac:dyDescent="0.3">
      <c r="B15" s="9" t="s">
        <v>7</v>
      </c>
      <c r="C15" s="2">
        <v>175720170</v>
      </c>
      <c r="D15" s="8">
        <v>191061018</v>
      </c>
    </row>
    <row r="16" spans="2:4" x14ac:dyDescent="0.3">
      <c r="B16" s="7" t="s">
        <v>67</v>
      </c>
      <c r="C16" s="2">
        <v>564215055</v>
      </c>
      <c r="D16" s="8">
        <v>626162839</v>
      </c>
    </row>
    <row r="17" spans="2:4" ht="18" thickBot="1" x14ac:dyDescent="0.35">
      <c r="B17" s="7" t="s">
        <v>8</v>
      </c>
      <c r="C17" s="2">
        <v>252664157</v>
      </c>
      <c r="D17" s="8">
        <v>276174270</v>
      </c>
    </row>
    <row r="18" spans="2:4" ht="18" thickBot="1" x14ac:dyDescent="0.35">
      <c r="B18" s="3"/>
      <c r="C18" s="11">
        <f>SUM(C15:C17)</f>
        <v>992599382</v>
      </c>
      <c r="D18" s="11">
        <f>SUM(D15:D17)</f>
        <v>1093398127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12">
        <f>C18+C12</f>
        <v>7151968391</v>
      </c>
      <c r="D20" s="12">
        <f>D18+D12</f>
        <v>7147834563</v>
      </c>
    </row>
    <row r="21" spans="2:4" ht="39" customHeight="1" thickTop="1" x14ac:dyDescent="0.3">
      <c r="B21" s="7"/>
      <c r="D21" s="8"/>
    </row>
    <row r="22" spans="2:4" x14ac:dyDescent="0.3">
      <c r="B22" s="13" t="s">
        <v>10</v>
      </c>
      <c r="D22" s="8"/>
    </row>
    <row r="23" spans="2:4" x14ac:dyDescent="0.3">
      <c r="B23" s="7"/>
      <c r="D23" s="8"/>
    </row>
    <row r="24" spans="2:4" x14ac:dyDescent="0.3">
      <c r="B24" s="3" t="s">
        <v>11</v>
      </c>
      <c r="D24" s="8"/>
    </row>
    <row r="25" spans="2:4" x14ac:dyDescent="0.3">
      <c r="B25" s="7" t="s">
        <v>12</v>
      </c>
      <c r="C25" s="2">
        <v>117738440</v>
      </c>
      <c r="D25" s="8">
        <v>117738440</v>
      </c>
    </row>
    <row r="26" spans="2:4" x14ac:dyDescent="0.3">
      <c r="B26" s="7" t="s">
        <v>68</v>
      </c>
      <c r="C26" s="2">
        <v>441418396</v>
      </c>
      <c r="D26" s="8">
        <v>441418396</v>
      </c>
    </row>
    <row r="27" spans="2:4" x14ac:dyDescent="0.3">
      <c r="B27" s="7" t="s">
        <v>13</v>
      </c>
      <c r="C27" s="2">
        <v>247478865</v>
      </c>
      <c r="D27" s="8">
        <v>247478865</v>
      </c>
    </row>
    <row r="28" spans="2:4" x14ac:dyDescent="0.3">
      <c r="B28" s="7" t="s">
        <v>14</v>
      </c>
      <c r="C28" s="2">
        <v>1265796861</v>
      </c>
      <c r="D28" s="8">
        <v>1265796861</v>
      </c>
    </row>
    <row r="29" spans="2:4" ht="18" thickBot="1" x14ac:dyDescent="0.35">
      <c r="B29" s="7" t="s">
        <v>15</v>
      </c>
      <c r="C29" s="2">
        <v>1867605163</v>
      </c>
      <c r="D29" s="8">
        <v>1709709168</v>
      </c>
    </row>
    <row r="30" spans="2:4" ht="18" thickBot="1" x14ac:dyDescent="0.35">
      <c r="B30" s="3"/>
      <c r="C30" s="11">
        <f>SUM(C25:C29)</f>
        <v>3940037725</v>
      </c>
      <c r="D30" s="11">
        <f>SUM(D25:D29)</f>
        <v>3782141730</v>
      </c>
    </row>
    <row r="31" spans="2:4" x14ac:dyDescent="0.3">
      <c r="B31" s="13" t="s">
        <v>16</v>
      </c>
      <c r="D31" s="8"/>
    </row>
    <row r="32" spans="2:4" x14ac:dyDescent="0.3">
      <c r="B32" s="7" t="s">
        <v>69</v>
      </c>
      <c r="C32" s="2">
        <v>1465205483</v>
      </c>
      <c r="D32" s="8">
        <v>1486684049</v>
      </c>
    </row>
    <row r="33" spans="2:4" x14ac:dyDescent="0.3">
      <c r="B33" s="7" t="s">
        <v>17</v>
      </c>
      <c r="C33" s="2">
        <v>118611004</v>
      </c>
      <c r="D33" s="8">
        <v>118611004</v>
      </c>
    </row>
    <row r="34" spans="2:4" x14ac:dyDescent="0.3">
      <c r="B34" s="7" t="s">
        <v>18</v>
      </c>
      <c r="C34" s="2">
        <v>1037421208</v>
      </c>
      <c r="D34" s="8">
        <v>1043635227</v>
      </c>
    </row>
    <row r="35" spans="2:4" x14ac:dyDescent="0.3">
      <c r="B35" s="7" t="s">
        <v>19</v>
      </c>
      <c r="C35" s="19" t="s">
        <v>49</v>
      </c>
      <c r="D35" s="8" t="s">
        <v>49</v>
      </c>
    </row>
    <row r="36" spans="2:4" ht="18" thickBot="1" x14ac:dyDescent="0.35">
      <c r="B36" s="7" t="s">
        <v>70</v>
      </c>
      <c r="C36" s="2">
        <v>15984585</v>
      </c>
      <c r="D36" s="19">
        <v>16482440</v>
      </c>
    </row>
    <row r="37" spans="2:4" ht="18" thickBot="1" x14ac:dyDescent="0.35">
      <c r="B37" s="3"/>
      <c r="C37" s="11">
        <f>SUM(C32:C36)</f>
        <v>2637222280</v>
      </c>
      <c r="D37" s="11">
        <f>SUM(D32:D36)</f>
        <v>2665412720</v>
      </c>
    </row>
    <row r="39" spans="2:4" x14ac:dyDescent="0.3">
      <c r="B39" s="3"/>
      <c r="D39" s="14"/>
    </row>
    <row r="40" spans="2:4" x14ac:dyDescent="0.3">
      <c r="B40" s="3" t="s">
        <v>20</v>
      </c>
      <c r="D40" s="8"/>
    </row>
    <row r="41" spans="2:4" x14ac:dyDescent="0.3">
      <c r="B41" s="7" t="s">
        <v>70</v>
      </c>
      <c r="C41" s="2">
        <v>347945874</v>
      </c>
      <c r="D41" s="8">
        <v>431563686</v>
      </c>
    </row>
    <row r="42" spans="2:4" x14ac:dyDescent="0.3">
      <c r="B42" s="7" t="s">
        <v>18</v>
      </c>
      <c r="C42" s="2">
        <v>69728323</v>
      </c>
      <c r="D42" s="8">
        <v>69030914</v>
      </c>
    </row>
    <row r="43" spans="2:4" x14ac:dyDescent="0.3">
      <c r="B43" s="7" t="s">
        <v>21</v>
      </c>
      <c r="C43" s="2">
        <v>78011020</v>
      </c>
      <c r="D43" s="19">
        <v>75794781</v>
      </c>
    </row>
    <row r="44" spans="2:4" x14ac:dyDescent="0.3">
      <c r="B44" s="7" t="s">
        <v>65</v>
      </c>
      <c r="C44" s="2">
        <v>76125077</v>
      </c>
      <c r="D44" s="8">
        <v>120992640</v>
      </c>
    </row>
    <row r="45" spans="2:4" ht="18" thickBot="1" x14ac:dyDescent="0.35">
      <c r="B45" s="7" t="s">
        <v>17</v>
      </c>
      <c r="C45" s="2">
        <v>2898092</v>
      </c>
      <c r="D45" s="8">
        <v>2898092</v>
      </c>
    </row>
    <row r="46" spans="2:4" ht="18" thickBot="1" x14ac:dyDescent="0.35">
      <c r="B46" s="3"/>
      <c r="C46" s="10">
        <f>SUM(C41:C45)</f>
        <v>574708386</v>
      </c>
      <c r="D46" s="10">
        <f>SUM(D41:D45)</f>
        <v>700280113</v>
      </c>
    </row>
    <row r="47" spans="2:4" x14ac:dyDescent="0.3">
      <c r="B47" s="3"/>
      <c r="C47" s="8"/>
      <c r="D47" s="8"/>
    </row>
    <row r="48" spans="2:4" ht="18" thickBot="1" x14ac:dyDescent="0.35">
      <c r="B48" s="3" t="s">
        <v>22</v>
      </c>
      <c r="C48" s="15">
        <f>C37+C46</f>
        <v>3211930666</v>
      </c>
      <c r="D48" s="15">
        <f>D37+D46</f>
        <v>3365692833</v>
      </c>
    </row>
    <row r="49" spans="2:4" x14ac:dyDescent="0.3">
      <c r="B49" s="3"/>
      <c r="C49" s="6"/>
      <c r="D49" s="6"/>
    </row>
    <row r="50" spans="2:4" x14ac:dyDescent="0.3">
      <c r="B50" s="3" t="s">
        <v>23</v>
      </c>
      <c r="C50" s="20">
        <f>C30+C48</f>
        <v>7151968391</v>
      </c>
      <c r="D50" s="20">
        <f>D30+D48</f>
        <v>7147834563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80" zoomScaleNormal="80" workbookViewId="0">
      <selection activeCell="E22" sqref="E22"/>
    </sheetView>
  </sheetViews>
  <sheetFormatPr defaultColWidth="8.7109375" defaultRowHeight="18.600000000000001" customHeight="1" x14ac:dyDescent="0.3"/>
  <cols>
    <col min="1" max="1" width="85.28515625" style="1" bestFit="1" customWidth="1"/>
    <col min="2" max="2" width="20.42578125" style="21" customWidth="1"/>
    <col min="3" max="3" width="20.85546875" style="21" customWidth="1"/>
    <col min="4" max="16384" width="8.7109375" style="16"/>
  </cols>
  <sheetData>
    <row r="1" spans="1:3" ht="18.600000000000001" customHeight="1" thickBot="1" x14ac:dyDescent="0.35"/>
    <row r="2" spans="1:3" ht="18.600000000000001" customHeight="1" x14ac:dyDescent="0.3">
      <c r="A2" s="85"/>
      <c r="B2" s="24" t="s">
        <v>24</v>
      </c>
      <c r="C2" s="24" t="s">
        <v>24</v>
      </c>
    </row>
    <row r="3" spans="1:3" ht="18.600000000000001" customHeight="1" x14ac:dyDescent="0.3">
      <c r="A3" s="85"/>
      <c r="B3" s="28">
        <v>44197</v>
      </c>
      <c r="C3" s="28">
        <v>43831</v>
      </c>
    </row>
    <row r="4" spans="1:3" ht="18.600000000000001" customHeight="1" x14ac:dyDescent="0.3">
      <c r="A4" s="85"/>
      <c r="B4" s="28">
        <v>44286</v>
      </c>
      <c r="C4" s="28">
        <v>43921</v>
      </c>
    </row>
    <row r="5" spans="1:3" ht="18.600000000000001" customHeight="1" x14ac:dyDescent="0.3">
      <c r="A5" s="17"/>
      <c r="B5" s="29" t="s">
        <v>119</v>
      </c>
      <c r="C5" s="29" t="s">
        <v>119</v>
      </c>
    </row>
    <row r="6" spans="1:3" ht="18.600000000000001" customHeight="1" thickBot="1" x14ac:dyDescent="0.35">
      <c r="A6" s="17"/>
      <c r="B6" s="25"/>
      <c r="C6" s="25"/>
    </row>
    <row r="7" spans="1:3" ht="18.600000000000001" customHeight="1" x14ac:dyDescent="0.3">
      <c r="A7" s="17"/>
    </row>
    <row r="8" spans="1:3" ht="18.600000000000001" customHeight="1" x14ac:dyDescent="0.3">
      <c r="A8" s="7" t="s">
        <v>25</v>
      </c>
      <c r="B8" s="21">
        <v>421450362</v>
      </c>
      <c r="C8" s="21">
        <v>474268118</v>
      </c>
    </row>
    <row r="9" spans="1:3" ht="18.600000000000001" customHeight="1" x14ac:dyDescent="0.3">
      <c r="A9" s="7" t="s">
        <v>26</v>
      </c>
      <c r="B9" s="21">
        <v>10342360</v>
      </c>
      <c r="C9" s="21">
        <v>29547277</v>
      </c>
    </row>
    <row r="10" spans="1:3" ht="18.600000000000001" customHeight="1" thickBot="1" x14ac:dyDescent="0.35">
      <c r="A10" s="7" t="s">
        <v>27</v>
      </c>
      <c r="B10" s="21">
        <v>23995858</v>
      </c>
      <c r="C10" s="21">
        <v>8985992</v>
      </c>
    </row>
    <row r="11" spans="1:3" ht="18.600000000000001" customHeight="1" thickBot="1" x14ac:dyDescent="0.35">
      <c r="A11" s="3" t="s">
        <v>28</v>
      </c>
      <c r="B11" s="23">
        <f>SUM(B8:B10)</f>
        <v>455788580</v>
      </c>
      <c r="C11" s="23">
        <f>SUM(C8:C10)</f>
        <v>512801387</v>
      </c>
    </row>
    <row r="12" spans="1:3" ht="18.600000000000001" customHeight="1" x14ac:dyDescent="0.3">
      <c r="A12" s="7"/>
    </row>
    <row r="13" spans="1:3" ht="18.600000000000001" customHeight="1" x14ac:dyDescent="0.3">
      <c r="A13" s="27" t="s">
        <v>29</v>
      </c>
      <c r="B13" s="21">
        <v>-78978037</v>
      </c>
      <c r="C13" s="21">
        <v>-61293264</v>
      </c>
    </row>
    <row r="14" spans="1:3" ht="18.600000000000001" customHeight="1" x14ac:dyDescent="0.3">
      <c r="A14" s="27" t="s">
        <v>80</v>
      </c>
      <c r="B14" s="21">
        <v>-95116361</v>
      </c>
      <c r="C14" s="21">
        <v>-90222983</v>
      </c>
    </row>
    <row r="15" spans="1:3" ht="18.600000000000001" customHeight="1" x14ac:dyDescent="0.3">
      <c r="A15" s="27" t="s">
        <v>81</v>
      </c>
      <c r="B15" s="21">
        <v>-37752350</v>
      </c>
      <c r="C15" s="21">
        <v>-30643247</v>
      </c>
    </row>
    <row r="16" spans="1:3" ht="18.600000000000001" customHeight="1" x14ac:dyDescent="0.3">
      <c r="A16" s="27" t="s">
        <v>30</v>
      </c>
      <c r="B16" s="21">
        <v>-1727171</v>
      </c>
      <c r="C16" s="21">
        <v>-50381540</v>
      </c>
    </row>
    <row r="17" spans="1:3" ht="18.600000000000001" customHeight="1" x14ac:dyDescent="0.3">
      <c r="A17" s="27" t="s">
        <v>31</v>
      </c>
      <c r="B17" s="21">
        <v>-6296834</v>
      </c>
      <c r="C17" s="21">
        <v>-5349257</v>
      </c>
    </row>
    <row r="18" spans="1:3" ht="18.600000000000001" customHeight="1" x14ac:dyDescent="0.3">
      <c r="A18" s="27" t="s">
        <v>32</v>
      </c>
      <c r="B18" s="21">
        <v>-16527618</v>
      </c>
      <c r="C18" s="21">
        <v>-17095419</v>
      </c>
    </row>
    <row r="19" spans="1:3" ht="18.600000000000001" customHeight="1" x14ac:dyDescent="0.3">
      <c r="A19" s="27" t="s">
        <v>82</v>
      </c>
      <c r="B19" s="21">
        <v>-2216239</v>
      </c>
      <c r="C19" s="21">
        <v>-3491698</v>
      </c>
    </row>
    <row r="20" spans="1:3" ht="18.600000000000001" customHeight="1" thickBot="1" x14ac:dyDescent="0.35">
      <c r="A20" s="27" t="s">
        <v>33</v>
      </c>
      <c r="B20" s="21">
        <v>-37387352</v>
      </c>
      <c r="C20" s="21">
        <v>-13855146</v>
      </c>
    </row>
    <row r="21" spans="1:3" ht="18.600000000000001" customHeight="1" thickBot="1" x14ac:dyDescent="0.35">
      <c r="A21" s="3" t="s">
        <v>34</v>
      </c>
      <c r="B21" s="23">
        <f>B11+SUM(B13:B20)</f>
        <v>179786618</v>
      </c>
      <c r="C21" s="23">
        <f>C11+SUM(C13:C20)</f>
        <v>240468833</v>
      </c>
    </row>
    <row r="22" spans="1:3" ht="18.600000000000001" customHeight="1" x14ac:dyDescent="0.3">
      <c r="A22" s="7"/>
    </row>
    <row r="23" spans="1:3" ht="18.600000000000001" customHeight="1" x14ac:dyDescent="0.3">
      <c r="A23" s="7" t="s">
        <v>35</v>
      </c>
      <c r="B23" s="21">
        <v>74252638</v>
      </c>
      <c r="C23" s="21">
        <v>64515238</v>
      </c>
    </row>
    <row r="24" spans="1:3" ht="18.600000000000001" customHeight="1" x14ac:dyDescent="0.3">
      <c r="A24" s="7" t="s">
        <v>36</v>
      </c>
      <c r="B24" s="21">
        <v>-74252638</v>
      </c>
      <c r="C24" s="21">
        <v>-64515238</v>
      </c>
    </row>
    <row r="25" spans="1:3" ht="18.600000000000001" customHeight="1" x14ac:dyDescent="0.3">
      <c r="A25" s="7" t="s">
        <v>37</v>
      </c>
      <c r="B25" s="21">
        <v>158009935</v>
      </c>
      <c r="C25" s="21">
        <v>339362701</v>
      </c>
    </row>
    <row r="26" spans="1:3" ht="18.600000000000001" customHeight="1" x14ac:dyDescent="0.3">
      <c r="A26" s="7" t="s">
        <v>38</v>
      </c>
      <c r="B26" s="21">
        <v>-158009935</v>
      </c>
      <c r="C26" s="21">
        <v>-339362701</v>
      </c>
    </row>
    <row r="27" spans="1:3" ht="18.600000000000001" customHeight="1" thickBot="1" x14ac:dyDescent="0.35">
      <c r="A27" s="7"/>
    </row>
    <row r="28" spans="1:3" ht="18.600000000000001" customHeight="1" thickBot="1" x14ac:dyDescent="0.35">
      <c r="A28" s="3" t="s">
        <v>39</v>
      </c>
      <c r="B28" s="23">
        <f>B21+B23+B24+B25+B26</f>
        <v>179786618</v>
      </c>
      <c r="C28" s="23">
        <f>C21+C23+C24+C25+C26</f>
        <v>240468833</v>
      </c>
    </row>
    <row r="29" spans="1:3" ht="18.600000000000001" customHeight="1" x14ac:dyDescent="0.3">
      <c r="A29" s="7"/>
    </row>
    <row r="30" spans="1:3" ht="18.600000000000001" customHeight="1" x14ac:dyDescent="0.3">
      <c r="A30" s="7" t="s">
        <v>40</v>
      </c>
      <c r="B30" s="21">
        <v>24024112</v>
      </c>
      <c r="C30" s="21">
        <v>7270531</v>
      </c>
    </row>
    <row r="31" spans="1:3" ht="18.600000000000001" customHeight="1" thickBot="1" x14ac:dyDescent="0.35">
      <c r="A31" s="7" t="s">
        <v>41</v>
      </c>
      <c r="B31" s="21">
        <v>-7008333</v>
      </c>
      <c r="C31" s="21">
        <v>-5381143</v>
      </c>
    </row>
    <row r="32" spans="1:3" ht="18.600000000000001" customHeight="1" thickBot="1" x14ac:dyDescent="0.35">
      <c r="A32" s="3" t="s">
        <v>42</v>
      </c>
      <c r="B32" s="23">
        <f>B30+B31</f>
        <v>17015779</v>
      </c>
      <c r="C32" s="23">
        <f>C30+C31</f>
        <v>1889388</v>
      </c>
    </row>
    <row r="33" spans="1:3" ht="18.600000000000001" customHeight="1" thickBot="1" x14ac:dyDescent="0.35">
      <c r="A33" s="7"/>
    </row>
    <row r="34" spans="1:3" ht="18.600000000000001" customHeight="1" thickBot="1" x14ac:dyDescent="0.35">
      <c r="A34" s="3" t="s">
        <v>43</v>
      </c>
      <c r="B34" s="23">
        <f>B28+B32</f>
        <v>196802397</v>
      </c>
      <c r="C34" s="23">
        <f>C28+C32</f>
        <v>242358221</v>
      </c>
    </row>
    <row r="35" spans="1:3" ht="18.600000000000001" customHeight="1" x14ac:dyDescent="0.3">
      <c r="A35" s="7"/>
    </row>
    <row r="36" spans="1:3" ht="18.600000000000001" customHeight="1" x14ac:dyDescent="0.3">
      <c r="A36" s="7" t="s">
        <v>44</v>
      </c>
      <c r="B36" s="21">
        <v>-38906402</v>
      </c>
      <c r="C36" s="21">
        <v>-40491191</v>
      </c>
    </row>
    <row r="37" spans="1:3" ht="18.600000000000001" customHeight="1" thickBot="1" x14ac:dyDescent="0.35">
      <c r="A37" s="7"/>
    </row>
    <row r="38" spans="1:3" ht="18.600000000000001" customHeight="1" thickBot="1" x14ac:dyDescent="0.35">
      <c r="A38" s="17" t="s">
        <v>45</v>
      </c>
      <c r="B38" s="23">
        <f>B34+B36</f>
        <v>157895995</v>
      </c>
      <c r="C38" s="23">
        <f>C34+C36</f>
        <v>201867030</v>
      </c>
    </row>
    <row r="39" spans="1:3" ht="18.600000000000001" customHeight="1" x14ac:dyDescent="0.3">
      <c r="A39" s="17" t="s">
        <v>46</v>
      </c>
    </row>
    <row r="40" spans="1:3" ht="18.600000000000001" customHeight="1" x14ac:dyDescent="0.3">
      <c r="A40" s="18" t="s">
        <v>64</v>
      </c>
      <c r="B40" s="22">
        <v>13.41</v>
      </c>
      <c r="C40" s="22">
        <v>17.149999999999999</v>
      </c>
    </row>
    <row r="41" spans="1:3" ht="18.600000000000001" customHeight="1" thickBot="1" x14ac:dyDescent="0.35">
      <c r="A41" s="26"/>
    </row>
    <row r="42" spans="1:3" ht="18.600000000000001" customHeight="1" thickBot="1" x14ac:dyDescent="0.35">
      <c r="A42" s="17" t="s">
        <v>47</v>
      </c>
      <c r="B42" s="23">
        <f>B38</f>
        <v>157895995</v>
      </c>
      <c r="C42" s="23">
        <f>C38</f>
        <v>201867030</v>
      </c>
    </row>
    <row r="43" spans="1:3" ht="18.600000000000001" customHeight="1" x14ac:dyDescent="0.3">
      <c r="A43" s="7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zoomScale="80" zoomScaleNormal="80" workbookViewId="0">
      <selection activeCell="L25" sqref="L25"/>
    </sheetView>
  </sheetViews>
  <sheetFormatPr defaultColWidth="8.7109375" defaultRowHeight="17.25" x14ac:dyDescent="0.3"/>
  <cols>
    <col min="1" max="1" width="4.5703125" style="30" customWidth="1"/>
    <col min="2" max="2" width="51.42578125" style="81" customWidth="1"/>
    <col min="3" max="3" width="23.42578125" style="35" customWidth="1"/>
    <col min="4" max="4" width="24.42578125" style="35" customWidth="1"/>
    <col min="5" max="5" width="22.42578125" style="35" customWidth="1"/>
    <col min="6" max="6" width="23.7109375" style="35" customWidth="1"/>
    <col min="7" max="8" width="25.28515625" style="35" customWidth="1"/>
    <col min="9" max="16384" width="8.7109375" style="30"/>
  </cols>
  <sheetData>
    <row r="1" spans="2:8" x14ac:dyDescent="0.3">
      <c r="B1" s="74"/>
      <c r="C1" s="41" t="s">
        <v>98</v>
      </c>
      <c r="D1" s="41" t="s">
        <v>100</v>
      </c>
      <c r="E1" s="41" t="s">
        <v>103</v>
      </c>
      <c r="F1" s="41" t="s">
        <v>105</v>
      </c>
      <c r="G1" s="41" t="s">
        <v>106</v>
      </c>
      <c r="H1" s="41" t="s">
        <v>108</v>
      </c>
    </row>
    <row r="2" spans="2:8" x14ac:dyDescent="0.3">
      <c r="B2" s="74"/>
      <c r="C2" s="42" t="s">
        <v>99</v>
      </c>
      <c r="D2" s="42" t="s">
        <v>101</v>
      </c>
      <c r="E2" s="42" t="s">
        <v>104</v>
      </c>
      <c r="F2" s="42"/>
      <c r="G2" s="42" t="s">
        <v>107</v>
      </c>
      <c r="H2" s="42" t="s">
        <v>109</v>
      </c>
    </row>
    <row r="3" spans="2:8" x14ac:dyDescent="0.3">
      <c r="B3" s="75"/>
      <c r="C3" s="43"/>
      <c r="D3" s="43" t="s">
        <v>102</v>
      </c>
      <c r="E3" s="43"/>
      <c r="F3" s="43"/>
      <c r="G3" s="43"/>
      <c r="H3" s="43"/>
    </row>
    <row r="4" spans="2:8" x14ac:dyDescent="0.3">
      <c r="B4" s="76"/>
      <c r="C4" s="37"/>
      <c r="D4" s="37"/>
      <c r="E4" s="37"/>
      <c r="F4" s="37"/>
      <c r="G4" s="37"/>
      <c r="H4" s="37"/>
    </row>
    <row r="5" spans="2:8" x14ac:dyDescent="0.3">
      <c r="B5" s="82" t="s">
        <v>117</v>
      </c>
      <c r="C5" s="68">
        <v>117738440</v>
      </c>
      <c r="D5" s="68">
        <v>441418396</v>
      </c>
      <c r="E5" s="68">
        <v>247478865</v>
      </c>
      <c r="F5" s="68">
        <v>1265796861</v>
      </c>
      <c r="G5" s="70">
        <v>1709507825</v>
      </c>
      <c r="H5" s="70">
        <v>3781940387</v>
      </c>
    </row>
    <row r="6" spans="2:8" ht="26.1" customHeight="1" x14ac:dyDescent="0.3">
      <c r="B6" s="77"/>
      <c r="C6" s="32"/>
      <c r="D6" s="32"/>
      <c r="E6" s="32"/>
      <c r="F6" s="36"/>
      <c r="G6" s="36"/>
      <c r="H6" s="36"/>
    </row>
    <row r="7" spans="2:8" x14ac:dyDescent="0.3">
      <c r="B7" s="78" t="s">
        <v>48</v>
      </c>
      <c r="C7" s="64" t="s">
        <v>71</v>
      </c>
      <c r="D7" s="64" t="s">
        <v>73</v>
      </c>
      <c r="E7" s="64" t="s">
        <v>71</v>
      </c>
      <c r="F7" s="64" t="s">
        <v>76</v>
      </c>
      <c r="G7" s="49">
        <v>201867030</v>
      </c>
      <c r="H7" s="49">
        <v>201867030</v>
      </c>
    </row>
    <row r="8" spans="2:8" ht="26.45" customHeight="1" x14ac:dyDescent="0.3">
      <c r="B8" s="77" t="s">
        <v>110</v>
      </c>
      <c r="C8" s="64" t="s">
        <v>49</v>
      </c>
      <c r="D8" s="64" t="s">
        <v>49</v>
      </c>
      <c r="E8" s="64" t="s">
        <v>49</v>
      </c>
      <c r="F8" s="64" t="s">
        <v>49</v>
      </c>
      <c r="G8" s="49" t="s">
        <v>49</v>
      </c>
      <c r="H8" s="49" t="s">
        <v>49</v>
      </c>
    </row>
    <row r="9" spans="2:8" x14ac:dyDescent="0.3">
      <c r="B9" s="77" t="s">
        <v>72</v>
      </c>
      <c r="C9" s="64" t="s">
        <v>71</v>
      </c>
      <c r="D9" s="64" t="s">
        <v>71</v>
      </c>
      <c r="E9" s="64" t="s">
        <v>73</v>
      </c>
      <c r="F9" s="64" t="s">
        <v>74</v>
      </c>
      <c r="G9" s="49" t="s">
        <v>74</v>
      </c>
      <c r="H9" s="49" t="s">
        <v>71</v>
      </c>
    </row>
    <row r="10" spans="2:8" x14ac:dyDescent="0.3">
      <c r="B10" s="79" t="s">
        <v>83</v>
      </c>
      <c r="C10" s="30"/>
      <c r="D10" s="30"/>
      <c r="E10" s="30"/>
      <c r="F10" s="30"/>
      <c r="G10" s="49"/>
      <c r="H10" s="49"/>
    </row>
    <row r="11" spans="2:8" x14ac:dyDescent="0.3">
      <c r="B11" s="79"/>
      <c r="C11" s="30"/>
      <c r="D11" s="30"/>
      <c r="E11" s="30"/>
      <c r="F11" s="30"/>
      <c r="G11" s="49"/>
      <c r="H11" s="49"/>
    </row>
    <row r="12" spans="2:8" x14ac:dyDescent="0.3">
      <c r="B12" s="82" t="s">
        <v>118</v>
      </c>
      <c r="C12" s="68">
        <v>117738440</v>
      </c>
      <c r="D12" s="68">
        <v>441418396</v>
      </c>
      <c r="E12" s="68">
        <v>247478865</v>
      </c>
      <c r="F12" s="68">
        <v>1265796861</v>
      </c>
      <c r="G12" s="70">
        <v>1911374855</v>
      </c>
      <c r="H12" s="70">
        <v>3983807417</v>
      </c>
    </row>
    <row r="13" spans="2:8" x14ac:dyDescent="0.3">
      <c r="B13" s="82"/>
      <c r="C13" s="67"/>
      <c r="D13" s="67"/>
      <c r="E13" s="67"/>
      <c r="F13" s="67"/>
      <c r="G13" s="72"/>
      <c r="H13" s="72"/>
    </row>
    <row r="14" spans="2:8" x14ac:dyDescent="0.3">
      <c r="B14" s="83" t="s">
        <v>48</v>
      </c>
      <c r="C14" s="67" t="s">
        <v>49</v>
      </c>
      <c r="D14" s="67" t="s">
        <v>49</v>
      </c>
      <c r="E14" s="67" t="s">
        <v>49</v>
      </c>
      <c r="F14" s="67" t="s">
        <v>49</v>
      </c>
      <c r="G14" s="71">
        <v>-26866266</v>
      </c>
      <c r="H14" s="71">
        <v>-26866266</v>
      </c>
    </row>
    <row r="15" spans="2:8" x14ac:dyDescent="0.3">
      <c r="B15" s="83" t="s">
        <v>110</v>
      </c>
      <c r="C15" s="67" t="s">
        <v>49</v>
      </c>
      <c r="D15" s="67" t="s">
        <v>49</v>
      </c>
      <c r="E15" s="67" t="s">
        <v>49</v>
      </c>
      <c r="F15" s="67" t="s">
        <v>49</v>
      </c>
      <c r="G15" s="71">
        <v>7341946</v>
      </c>
      <c r="H15" s="71">
        <v>7341946</v>
      </c>
    </row>
    <row r="16" spans="2:8" x14ac:dyDescent="0.3">
      <c r="B16" s="84" t="s">
        <v>72</v>
      </c>
      <c r="C16" s="30"/>
      <c r="D16" s="30"/>
      <c r="E16" s="30"/>
      <c r="F16" s="30"/>
      <c r="G16" s="30"/>
      <c r="H16" s="30"/>
    </row>
    <row r="17" spans="2:9" x14ac:dyDescent="0.3">
      <c r="B17" s="83" t="s">
        <v>83</v>
      </c>
      <c r="C17" s="69" t="s">
        <v>77</v>
      </c>
      <c r="D17" s="69" t="s">
        <v>78</v>
      </c>
      <c r="E17" s="69" t="s">
        <v>79</v>
      </c>
      <c r="F17" s="69" t="s">
        <v>74</v>
      </c>
      <c r="G17" s="73">
        <v>-182141367</v>
      </c>
      <c r="H17" s="73">
        <v>-182141367</v>
      </c>
    </row>
    <row r="18" spans="2:9" x14ac:dyDescent="0.3">
      <c r="B18" s="84"/>
      <c r="C18" s="67"/>
      <c r="D18" s="67"/>
      <c r="E18" s="67"/>
      <c r="F18" s="67"/>
      <c r="G18" s="66"/>
      <c r="H18" s="66"/>
    </row>
    <row r="19" spans="2:9" ht="26.1" customHeight="1" x14ac:dyDescent="0.3">
      <c r="B19" s="80" t="s">
        <v>111</v>
      </c>
      <c r="C19" s="37">
        <v>117738440</v>
      </c>
      <c r="D19" s="37">
        <v>441418396</v>
      </c>
      <c r="E19" s="37">
        <v>247478865</v>
      </c>
      <c r="F19" s="37">
        <v>1265796861</v>
      </c>
      <c r="G19" s="37">
        <v>1709709168</v>
      </c>
      <c r="H19" s="37">
        <v>3782141730</v>
      </c>
      <c r="I19" s="33"/>
    </row>
    <row r="20" spans="2:9" x14ac:dyDescent="0.3">
      <c r="B20" s="76"/>
      <c r="C20" s="37"/>
      <c r="D20" s="37"/>
      <c r="E20" s="37"/>
      <c r="F20" s="37"/>
      <c r="G20" s="49"/>
      <c r="H20" s="49"/>
    </row>
    <row r="21" spans="2:9" x14ac:dyDescent="0.3">
      <c r="B21" s="77" t="s">
        <v>48</v>
      </c>
      <c r="C21" s="64" t="s">
        <v>49</v>
      </c>
      <c r="D21" s="64" t="s">
        <v>49</v>
      </c>
      <c r="E21" s="64" t="s">
        <v>49</v>
      </c>
      <c r="F21" s="64" t="s">
        <v>49</v>
      </c>
      <c r="G21" s="49">
        <v>157895995</v>
      </c>
      <c r="H21" s="49">
        <v>157895995</v>
      </c>
    </row>
    <row r="22" spans="2:9" x14ac:dyDescent="0.3">
      <c r="B22" s="77" t="s">
        <v>72</v>
      </c>
      <c r="C22" s="64" t="s">
        <v>77</v>
      </c>
      <c r="D22" s="64" t="s">
        <v>78</v>
      </c>
      <c r="E22" s="64" t="s">
        <v>79</v>
      </c>
      <c r="F22" s="64" t="s">
        <v>74</v>
      </c>
      <c r="G22" s="49" t="s">
        <v>76</v>
      </c>
      <c r="H22" s="49" t="s">
        <v>76</v>
      </c>
    </row>
    <row r="23" spans="2:9" x14ac:dyDescent="0.3">
      <c r="B23" s="79" t="s">
        <v>83</v>
      </c>
      <c r="G23" s="49"/>
      <c r="H23" s="49"/>
    </row>
    <row r="24" spans="2:9" x14ac:dyDescent="0.3">
      <c r="B24" s="79"/>
      <c r="C24" s="64"/>
      <c r="D24" s="64"/>
      <c r="E24" s="64"/>
      <c r="F24" s="64"/>
      <c r="G24" s="49"/>
      <c r="H24" s="49"/>
    </row>
    <row r="25" spans="2:9" x14ac:dyDescent="0.3">
      <c r="B25" s="76" t="s">
        <v>120</v>
      </c>
      <c r="C25" s="37">
        <v>117738440</v>
      </c>
      <c r="D25" s="37">
        <v>441418396</v>
      </c>
      <c r="E25" s="37">
        <v>247478865</v>
      </c>
      <c r="F25" s="37">
        <v>1265796861</v>
      </c>
      <c r="G25" s="40">
        <v>1867605163</v>
      </c>
      <c r="H25" s="40">
        <v>3940037725</v>
      </c>
    </row>
    <row r="26" spans="2:9" x14ac:dyDescent="0.3">
      <c r="B26" s="77" t="s">
        <v>61</v>
      </c>
      <c r="C26" s="34"/>
      <c r="D26" s="34"/>
      <c r="E26" s="34"/>
      <c r="F26" s="34"/>
      <c r="G26" s="34"/>
      <c r="H26" s="34"/>
    </row>
    <row r="27" spans="2:9" x14ac:dyDescent="0.3">
      <c r="B27" s="78"/>
      <c r="C27" s="31"/>
      <c r="D27" s="31"/>
      <c r="E27" s="31"/>
      <c r="F27" s="31"/>
      <c r="G27" s="31"/>
      <c r="H27" s="3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8"/>
  <sheetViews>
    <sheetView zoomScale="90" zoomScaleNormal="90" workbookViewId="0">
      <selection activeCell="M30" sqref="M30"/>
    </sheetView>
  </sheetViews>
  <sheetFormatPr defaultColWidth="9.140625" defaultRowHeight="16.5" x14ac:dyDescent="0.3"/>
  <cols>
    <col min="1" max="1" width="9.140625" style="46"/>
    <col min="2" max="2" width="58.42578125" style="46" customWidth="1"/>
    <col min="3" max="3" width="27.42578125" style="46" customWidth="1"/>
    <col min="4" max="4" width="25.140625" style="46" customWidth="1"/>
    <col min="5" max="5" width="11.85546875" style="46" customWidth="1"/>
    <col min="6" max="16384" width="9.140625" style="46"/>
  </cols>
  <sheetData>
    <row r="1" spans="2:4" ht="33" x14ac:dyDescent="0.3">
      <c r="B1" s="39"/>
      <c r="C1" s="53" t="s">
        <v>124</v>
      </c>
      <c r="D1" s="53" t="s">
        <v>124</v>
      </c>
    </row>
    <row r="2" spans="2:4" x14ac:dyDescent="0.3">
      <c r="B2" s="39"/>
      <c r="C2" s="65" t="s">
        <v>121</v>
      </c>
      <c r="D2" s="65" t="s">
        <v>122</v>
      </c>
    </row>
    <row r="3" spans="2:4" x14ac:dyDescent="0.3">
      <c r="B3" s="39"/>
      <c r="C3" s="47" t="s">
        <v>123</v>
      </c>
      <c r="D3" s="45" t="s">
        <v>119</v>
      </c>
    </row>
    <row r="4" spans="2:4" x14ac:dyDescent="0.3">
      <c r="B4" s="39"/>
      <c r="C4" s="47"/>
      <c r="D4" s="45"/>
    </row>
    <row r="5" spans="2:4" x14ac:dyDescent="0.3">
      <c r="B5" s="39" t="s">
        <v>43</v>
      </c>
      <c r="C5" s="44">
        <v>196802397</v>
      </c>
      <c r="D5" s="44">
        <v>242358221</v>
      </c>
    </row>
    <row r="6" spans="2:4" x14ac:dyDescent="0.3">
      <c r="B6" s="39"/>
      <c r="C6" s="45"/>
      <c r="D6" s="45"/>
    </row>
    <row r="7" spans="2:4" ht="15.95" customHeight="1" x14ac:dyDescent="0.3">
      <c r="B7" s="39" t="s">
        <v>84</v>
      </c>
      <c r="C7" s="45"/>
      <c r="D7" s="45"/>
    </row>
    <row r="8" spans="2:4" x14ac:dyDescent="0.3">
      <c r="B8" s="39"/>
      <c r="C8" s="45"/>
      <c r="D8" s="45"/>
    </row>
    <row r="9" spans="2:4" x14ac:dyDescent="0.3">
      <c r="B9" s="48" t="s">
        <v>29</v>
      </c>
      <c r="C9" s="49">
        <v>78978037</v>
      </c>
      <c r="D9" s="49">
        <v>61293264</v>
      </c>
    </row>
    <row r="10" spans="2:4" x14ac:dyDescent="0.3">
      <c r="B10" s="48" t="s">
        <v>85</v>
      </c>
      <c r="C10" s="49">
        <v>-586426</v>
      </c>
      <c r="D10" s="49">
        <v>-210104</v>
      </c>
    </row>
    <row r="11" spans="2:4" x14ac:dyDescent="0.3">
      <c r="B11" s="48" t="s">
        <v>86</v>
      </c>
      <c r="C11" s="49">
        <v>2216239</v>
      </c>
      <c r="D11" s="49">
        <v>914801</v>
      </c>
    </row>
    <row r="12" spans="2:4" ht="33" x14ac:dyDescent="0.3">
      <c r="B12" s="48" t="s">
        <v>115</v>
      </c>
      <c r="C12" s="49">
        <v>-17451936</v>
      </c>
      <c r="D12" s="49">
        <v>-5551851</v>
      </c>
    </row>
    <row r="13" spans="2:4" x14ac:dyDescent="0.3">
      <c r="B13" s="48" t="s">
        <v>113</v>
      </c>
      <c r="C13" s="49">
        <v>26292</v>
      </c>
      <c r="D13" s="49" t="s">
        <v>49</v>
      </c>
    </row>
    <row r="14" spans="2:4" x14ac:dyDescent="0.3">
      <c r="B14" s="46" t="s">
        <v>87</v>
      </c>
      <c r="C14" s="50">
        <v>21399500</v>
      </c>
      <c r="D14" s="51">
        <v>-1316536</v>
      </c>
    </row>
    <row r="15" spans="2:4" x14ac:dyDescent="0.3">
      <c r="B15" s="48" t="s">
        <v>88</v>
      </c>
      <c r="C15" s="49">
        <v>-9220134</v>
      </c>
      <c r="D15" s="49">
        <v>-5991347</v>
      </c>
    </row>
    <row r="16" spans="2:4" x14ac:dyDescent="0.3">
      <c r="B16" s="48" t="s">
        <v>94</v>
      </c>
      <c r="C16" s="49">
        <v>1266115</v>
      </c>
      <c r="D16" s="49" t="s">
        <v>49</v>
      </c>
    </row>
    <row r="17" spans="2:4" x14ac:dyDescent="0.3">
      <c r="B17" s="48" t="s">
        <v>114</v>
      </c>
      <c r="C17" s="49">
        <v>-14266205</v>
      </c>
      <c r="D17" s="49" t="s">
        <v>49</v>
      </c>
    </row>
    <row r="18" spans="2:4" ht="33" x14ac:dyDescent="0.3">
      <c r="B18" s="48" t="s">
        <v>116</v>
      </c>
      <c r="C18" s="49">
        <v>5440289</v>
      </c>
      <c r="D18" s="49">
        <v>4926712</v>
      </c>
    </row>
    <row r="19" spans="2:4" x14ac:dyDescent="0.3">
      <c r="B19" s="39" t="s">
        <v>89</v>
      </c>
      <c r="C19" s="44">
        <f>SUM(C5:C18)</f>
        <v>264604168</v>
      </c>
      <c r="D19" s="44">
        <f>SUM(D5:D18)</f>
        <v>296423160</v>
      </c>
    </row>
    <row r="20" spans="2:4" x14ac:dyDescent="0.3">
      <c r="B20" s="39" t="s">
        <v>90</v>
      </c>
      <c r="C20" s="44"/>
      <c r="D20" s="44"/>
    </row>
    <row r="21" spans="2:4" x14ac:dyDescent="0.3">
      <c r="B21" s="39"/>
      <c r="C21" s="45"/>
      <c r="D21" s="45"/>
    </row>
    <row r="22" spans="2:4" x14ac:dyDescent="0.3">
      <c r="B22" s="52" t="s">
        <v>91</v>
      </c>
      <c r="C22" s="49">
        <v>25994093</v>
      </c>
      <c r="D22" s="49">
        <v>-28263746</v>
      </c>
    </row>
    <row r="23" spans="2:4" x14ac:dyDescent="0.3">
      <c r="B23" s="52" t="s">
        <v>92</v>
      </c>
      <c r="C23" s="49">
        <v>10311797</v>
      </c>
      <c r="D23" s="49">
        <v>40157927</v>
      </c>
    </row>
    <row r="24" spans="2:4" x14ac:dyDescent="0.3">
      <c r="B24" s="52" t="s">
        <v>93</v>
      </c>
      <c r="C24" s="49">
        <v>-14367553</v>
      </c>
      <c r="D24" s="49">
        <v>39903559</v>
      </c>
    </row>
    <row r="25" spans="2:4" x14ac:dyDescent="0.3">
      <c r="B25" s="39"/>
      <c r="C25" s="53"/>
      <c r="D25" s="53"/>
    </row>
    <row r="26" spans="2:4" x14ac:dyDescent="0.3">
      <c r="B26" s="39" t="s">
        <v>50</v>
      </c>
      <c r="C26" s="44">
        <f>SUM(C19:C25)</f>
        <v>286542505</v>
      </c>
      <c r="D26" s="44">
        <f>SUM(D19:D25)</f>
        <v>348220900</v>
      </c>
    </row>
    <row r="27" spans="2:4" x14ac:dyDescent="0.3">
      <c r="B27" s="39"/>
      <c r="C27" s="44"/>
      <c r="D27" s="44"/>
    </row>
    <row r="28" spans="2:4" x14ac:dyDescent="0.3">
      <c r="B28" s="52" t="s">
        <v>95</v>
      </c>
      <c r="C28" s="49">
        <v>492827</v>
      </c>
      <c r="D28" s="49">
        <v>443897</v>
      </c>
    </row>
    <row r="29" spans="2:4" x14ac:dyDescent="0.3">
      <c r="B29" s="52" t="s">
        <v>51</v>
      </c>
      <c r="C29" s="49">
        <v>-1266115</v>
      </c>
      <c r="D29" s="49" t="s">
        <v>49</v>
      </c>
    </row>
    <row r="30" spans="2:4" ht="33" x14ac:dyDescent="0.3">
      <c r="B30" s="39" t="s">
        <v>63</v>
      </c>
      <c r="C30" s="55">
        <f>SUM(C26:C29)</f>
        <v>285769217</v>
      </c>
      <c r="D30" s="55">
        <f>SUM(D26:D29)</f>
        <v>348664797</v>
      </c>
    </row>
    <row r="31" spans="2:4" ht="15.95" customHeight="1" x14ac:dyDescent="0.3">
      <c r="B31" s="52"/>
      <c r="C31" s="44"/>
      <c r="D31" s="56"/>
    </row>
    <row r="32" spans="2:4" x14ac:dyDescent="0.3">
      <c r="B32" s="39" t="s">
        <v>55</v>
      </c>
      <c r="C32" s="44"/>
      <c r="D32" s="44"/>
    </row>
    <row r="33" spans="2:4" ht="33" x14ac:dyDescent="0.3">
      <c r="B33" s="52" t="s">
        <v>56</v>
      </c>
      <c r="C33" s="57">
        <v>-276726854</v>
      </c>
      <c r="D33" s="57">
        <v>-204864170</v>
      </c>
    </row>
    <row r="34" spans="2:4" x14ac:dyDescent="0.3">
      <c r="B34" s="52" t="s">
        <v>52</v>
      </c>
      <c r="C34" s="57">
        <v>-2535205</v>
      </c>
      <c r="D34" s="57">
        <v>-40889303</v>
      </c>
    </row>
    <row r="35" spans="2:4" x14ac:dyDescent="0.3">
      <c r="B35" s="52" t="s">
        <v>53</v>
      </c>
      <c r="C35" s="58">
        <v>688106</v>
      </c>
      <c r="D35" s="58">
        <v>214050</v>
      </c>
    </row>
    <row r="36" spans="2:4" x14ac:dyDescent="0.3">
      <c r="B36" s="52" t="s">
        <v>57</v>
      </c>
      <c r="C36" s="59">
        <v>41269246</v>
      </c>
      <c r="D36" s="59">
        <v>3070007</v>
      </c>
    </row>
    <row r="37" spans="2:4" x14ac:dyDescent="0.3">
      <c r="B37" s="60" t="s">
        <v>75</v>
      </c>
      <c r="C37" s="44">
        <f>SUM(C33:C36)</f>
        <v>-237304707</v>
      </c>
      <c r="D37" s="44">
        <f>SUM(D33:D36)</f>
        <v>-242469416</v>
      </c>
    </row>
    <row r="38" spans="2:4" x14ac:dyDescent="0.3">
      <c r="B38" s="39"/>
      <c r="C38" s="44"/>
      <c r="D38" s="44"/>
    </row>
    <row r="39" spans="2:4" x14ac:dyDescent="0.3">
      <c r="B39" s="39" t="s">
        <v>96</v>
      </c>
      <c r="D39" s="44"/>
    </row>
    <row r="40" spans="2:4" x14ac:dyDescent="0.3">
      <c r="B40" s="52" t="s">
        <v>112</v>
      </c>
      <c r="C40" s="54">
        <v>-21351360</v>
      </c>
      <c r="D40" s="54" t="s">
        <v>49</v>
      </c>
    </row>
    <row r="41" spans="2:4" x14ac:dyDescent="0.3">
      <c r="B41" s="52" t="s">
        <v>125</v>
      </c>
      <c r="C41" s="54">
        <v>-50370129</v>
      </c>
      <c r="D41" s="54" t="s">
        <v>49</v>
      </c>
    </row>
    <row r="42" spans="2:4" x14ac:dyDescent="0.3">
      <c r="B42" s="52" t="s">
        <v>54</v>
      </c>
      <c r="C42" s="54">
        <v>-253134</v>
      </c>
      <c r="D42" s="54">
        <v>-175966</v>
      </c>
    </row>
    <row r="43" spans="2:4" ht="24.95" customHeight="1" x14ac:dyDescent="0.3">
      <c r="B43" s="39" t="s">
        <v>58</v>
      </c>
      <c r="C43" s="61">
        <f>SUM(C40:C42)</f>
        <v>-71974623</v>
      </c>
      <c r="D43" s="61">
        <f>SUM(D40:D42)</f>
        <v>-175966</v>
      </c>
    </row>
    <row r="44" spans="2:4" x14ac:dyDescent="0.3">
      <c r="B44" s="39"/>
      <c r="C44" s="61"/>
      <c r="D44" s="61"/>
    </row>
    <row r="45" spans="2:4" ht="33" x14ac:dyDescent="0.3">
      <c r="B45" s="39" t="s">
        <v>59</v>
      </c>
      <c r="C45" s="61">
        <f>C30+C37+C43</f>
        <v>-23510113</v>
      </c>
      <c r="D45" s="61">
        <f>D30+D37+D43</f>
        <v>106019415</v>
      </c>
    </row>
    <row r="46" spans="2:4" x14ac:dyDescent="0.3">
      <c r="B46" s="39" t="s">
        <v>60</v>
      </c>
      <c r="C46" s="55">
        <v>276174270</v>
      </c>
      <c r="D46" s="55">
        <v>311138161</v>
      </c>
    </row>
    <row r="47" spans="2:4" ht="33" x14ac:dyDescent="0.3">
      <c r="B47" s="39" t="s">
        <v>62</v>
      </c>
      <c r="C47" s="62">
        <f>SUM(C45:C46)</f>
        <v>252664157</v>
      </c>
      <c r="D47" s="62">
        <f>SUM(D45:D46)</f>
        <v>417157576</v>
      </c>
    </row>
    <row r="48" spans="2:4" x14ac:dyDescent="0.3">
      <c r="B48" s="39" t="s">
        <v>61</v>
      </c>
      <c r="C48" s="63"/>
      <c r="D48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31032021-Ro </vt:lpstr>
      <vt:lpstr>Rez. Glob_31032021-Ro</vt:lpstr>
      <vt:lpstr>Capitaluri_31032021-Ro</vt:lpstr>
      <vt:lpstr>Flux de trez_31032021-Ro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2021-05-13T09:24:01Z</dcterms:modified>
</cp:coreProperties>
</file>