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My Documents\rezultate financiare\2025\Rezultate preliminate\Site\RO\"/>
    </mc:Choice>
  </mc:AlternateContent>
  <xr:revisionPtr revIDLastSave="0" documentId="8_{06E06609-E7A6-47D8-AC55-FAE57E632FAA}" xr6:coauthVersionLast="36" xr6:coauthVersionMax="36" xr10:uidLastSave="{00000000-0000-0000-0000-000000000000}"/>
  <bookViews>
    <workbookView xWindow="0" yWindow="0" windowWidth="19200" windowHeight="6465" tabRatio="860" xr2:uid="{00000000-000D-0000-FFFF-FFFF00000000}"/>
  </bookViews>
  <sheets>
    <sheet name=" Poz.Fin. 31122024-Ro " sheetId="1" r:id="rId1"/>
    <sheet name="Rez. Glob_31122024-Ro" sheetId="2" r:id="rId2"/>
    <sheet name="Capitaluri_31122024-Ro" sheetId="7" r:id="rId3"/>
    <sheet name="Flux de numerar_31122024_Ro" sheetId="9" r:id="rId4"/>
  </sheets>
  <definedNames>
    <definedName name="OLE_LINK12" localSheetId="0">' Poz.Fin. 31122024-Ro '!#REF!</definedName>
    <definedName name="OLE_LINK3" localSheetId="1">'Rez. Glob_31122024-Ro'!#REF!</definedName>
    <definedName name="OLE_LINK9" localSheetId="0">' Poz.Fin. 31122024-Ro 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7" l="1"/>
  <c r="C14" i="7"/>
  <c r="D14" i="7"/>
  <c r="E14" i="7"/>
  <c r="F14" i="7"/>
  <c r="G14" i="7"/>
  <c r="G9" i="7"/>
  <c r="G10" i="7"/>
  <c r="G17" i="7" l="1"/>
  <c r="G20" i="7"/>
  <c r="F18" i="7"/>
  <c r="F8" i="7"/>
  <c r="G13" i="7"/>
  <c r="G7" i="7"/>
  <c r="C38" i="1"/>
  <c r="G18" i="7" l="1"/>
  <c r="G8" i="7"/>
  <c r="G16" i="7"/>
  <c r="G6" i="7"/>
  <c r="G4" i="7"/>
  <c r="D48" i="1"/>
  <c r="D38" i="1"/>
  <c r="D31" i="1"/>
  <c r="D50" i="1" l="1"/>
  <c r="C48" i="1"/>
  <c r="D19" i="1"/>
  <c r="D13" i="1"/>
  <c r="C13" i="1"/>
  <c r="D52" i="1" l="1"/>
  <c r="D21" i="1"/>
  <c r="D52" i="9"/>
  <c r="C52" i="9"/>
  <c r="C23" i="9"/>
  <c r="C29" i="9" s="1"/>
  <c r="D23" i="9"/>
  <c r="D29" i="9" s="1"/>
  <c r="D44" i="9" l="1"/>
  <c r="C44" i="9"/>
  <c r="C34" i="9" l="1"/>
  <c r="C54" i="9" l="1"/>
  <c r="D34" i="9"/>
  <c r="C58" i="9" l="1"/>
  <c r="D54" i="9"/>
  <c r="C32" i="2"/>
  <c r="C11" i="2"/>
  <c r="C21" i="2" l="1"/>
  <c r="D58" i="9"/>
  <c r="C28" i="2" l="1"/>
  <c r="C34" i="2" l="1"/>
  <c r="B32" i="2"/>
  <c r="B11" i="2"/>
  <c r="C38" i="2" l="1"/>
  <c r="B21" i="2"/>
  <c r="B28" i="2" l="1"/>
  <c r="C44" i="2"/>
  <c r="B34" i="2" l="1"/>
  <c r="B38" i="2" l="1"/>
  <c r="C31" i="1"/>
  <c r="C19" i="1"/>
  <c r="B44" i="2" l="1"/>
  <c r="C21" i="1"/>
  <c r="C50" i="1"/>
  <c r="C52" i="1" l="1"/>
</calcChain>
</file>

<file path=xl/sharedStrings.xml><?xml version="1.0" encoding="utf-8"?>
<sst xmlns="http://schemas.openxmlformats.org/spreadsheetml/2006/main" count="149" uniqueCount="131">
  <si>
    <t>ACTIV</t>
  </si>
  <si>
    <t>Active imobilizate</t>
  </si>
  <si>
    <t>Imobilizări necorporale</t>
  </si>
  <si>
    <t>Drepturi de utilizare a activelor luate in leasing</t>
  </si>
  <si>
    <t>Imobilizări corporale</t>
  </si>
  <si>
    <t>Creanţe comerciale şi alte creanţe</t>
  </si>
  <si>
    <t>Active circulante</t>
  </si>
  <si>
    <t>Stocuri</t>
  </si>
  <si>
    <t>Numerar şi echivalent de numerar</t>
  </si>
  <si>
    <t>Total activ</t>
  </si>
  <si>
    <t>CAPITALURI PROPRII ŞI DATORII</t>
  </si>
  <si>
    <t>Capitaluri proprii</t>
  </si>
  <si>
    <t>Capital social</t>
  </si>
  <si>
    <t>Primă de emisiune</t>
  </si>
  <si>
    <t>Alte rezerve</t>
  </si>
  <si>
    <t>Rezultatul reportat</t>
  </si>
  <si>
    <t>Datorii pe termen lung</t>
  </si>
  <si>
    <t>Provizion pentru beneficiile angajaţilor</t>
  </si>
  <si>
    <t>Venituri înregistrate în avans</t>
  </si>
  <si>
    <t>Datorii curente</t>
  </si>
  <si>
    <t>Provizion pentru riscuri şi cheltuieli</t>
  </si>
  <si>
    <t>Total datorii</t>
  </si>
  <si>
    <t>Total capitaluri proprii şi datorii</t>
  </si>
  <si>
    <t>Perioada</t>
  </si>
  <si>
    <t>Venituri din activitatea de transport intern</t>
  </si>
  <si>
    <t>Venituri din activitatea de transport international</t>
  </si>
  <si>
    <t>Alte venituri</t>
  </si>
  <si>
    <t>Venituri din exploatare inainte de activitatea de constructii conform cu IFRIC12 si echilibrare</t>
  </si>
  <si>
    <t>Amortizare</t>
  </si>
  <si>
    <t>Cheltuieli cu redevenţe</t>
  </si>
  <si>
    <t>Întreţinere şi transport</t>
  </si>
  <si>
    <t>Impozite şi alte sume datorate statului</t>
  </si>
  <si>
    <t xml:space="preserve">Alte cheltuieli de exploatare </t>
  </si>
  <si>
    <t>Profit din exploatare inainte de activitatea de constructii conform cu IFRIC12</t>
  </si>
  <si>
    <t>Venituri din activitatea de echilibrare</t>
  </si>
  <si>
    <t>Cheltuieli din activitatea de echilibrare</t>
  </si>
  <si>
    <t>Venituri din activitatea de constructii conform cu IFRIC12</t>
  </si>
  <si>
    <t>Costul activelor construite conform cu IFRIC12</t>
  </si>
  <si>
    <t>Profit din exploatare</t>
  </si>
  <si>
    <t xml:space="preserve">Venituri financiare </t>
  </si>
  <si>
    <t xml:space="preserve">Cheltuieli financiare </t>
  </si>
  <si>
    <t>Venituri financiare, net</t>
  </si>
  <si>
    <t>Profit înainte de impozitare</t>
  </si>
  <si>
    <t xml:space="preserve">Cheltuiala cu impozitul pe profit </t>
  </si>
  <si>
    <t xml:space="preserve">Profit net aferent perioadei </t>
  </si>
  <si>
    <t xml:space="preserve">   </t>
  </si>
  <si>
    <t>Rezultatul global total aferent perioadei</t>
  </si>
  <si>
    <t>Împrumuturi pe termen Scurt</t>
  </si>
  <si>
    <t>Imobilizări financiare</t>
  </si>
  <si>
    <t>Creanţe comerciale şi  alte creanţe</t>
  </si>
  <si>
    <t>Ajustări ale capitalului social la hiperinflaţie</t>
  </si>
  <si>
    <t>Imprumuturi pe termen lung</t>
  </si>
  <si>
    <t>Datorii comerciale şi alte datorii</t>
  </si>
  <si>
    <t xml:space="preserve">Cheltuieli cu angajaţii </t>
  </si>
  <si>
    <t xml:space="preserve">Consum gaze SNT, materiale şi consumabile utilizate </t>
  </si>
  <si>
    <t>Venituri/Cheltuieli cu provizionul pentru riscuri şi cheltuieli</t>
  </si>
  <si>
    <t xml:space="preserve">Impozit amânat </t>
  </si>
  <si>
    <t>Capital</t>
  </si>
  <si>
    <t xml:space="preserve">         social</t>
  </si>
  <si>
    <t>Ajustări ale</t>
  </si>
  <si>
    <t>Primă de</t>
  </si>
  <si>
    <t xml:space="preserve">   emisiune</t>
  </si>
  <si>
    <t xml:space="preserve"> Alte rezerve</t>
  </si>
  <si>
    <t>Rezultatul</t>
  </si>
  <si>
    <t xml:space="preserve">       reportat</t>
  </si>
  <si>
    <t>Total capitaluri</t>
  </si>
  <si>
    <t xml:space="preserve">         proprii</t>
  </si>
  <si>
    <t>Elemente ale rezultatului global</t>
  </si>
  <si>
    <t>Profit net aferent perioadei</t>
  </si>
  <si>
    <t>Câștigul/pierderea actuarială aferentă perioadei</t>
  </si>
  <si>
    <t>Tranzacţii cu acţionarii:</t>
  </si>
  <si>
    <t>Ajustări pentru:</t>
  </si>
  <si>
    <t xml:space="preserve">Câştig/(pierdere) din cedarea de mijloace fixe </t>
  </si>
  <si>
    <t>Provizioane pentru riscuri şi cheltuieli</t>
  </si>
  <si>
    <t>Pierdere din creanțe și debitori diverși</t>
  </si>
  <si>
    <t xml:space="preserve">Ajustări pentru deprecierea creanţelor </t>
  </si>
  <si>
    <t>Venituri din dobânzi</t>
  </si>
  <si>
    <t>Cheltuieli din dobânzi</t>
  </si>
  <si>
    <t>Alte cheltuieli și venituri</t>
  </si>
  <si>
    <t xml:space="preserve">(Creştere)/ descreştere creanţe comerciale şi alte creanţe </t>
  </si>
  <si>
    <t xml:space="preserve">(Creştere)/descreştere stocuri </t>
  </si>
  <si>
    <t xml:space="preserve">Creştere/(descreştere) datorii comerciale şi alte datorii </t>
  </si>
  <si>
    <t>Numerar generat din exploatare</t>
  </si>
  <si>
    <t>Efectul variaţiei ratelor de schimb asupra  altor elemente decât cele din exploatare</t>
  </si>
  <si>
    <t>Profit din exploatare înainte de modificările în capitalul circulant</t>
  </si>
  <si>
    <t>Dobânzi primite</t>
  </si>
  <si>
    <t>Dobânzi plătite</t>
  </si>
  <si>
    <t>Impozit pe profit plătit</t>
  </si>
  <si>
    <t xml:space="preserve">Intrări de numerar net generat din </t>
  </si>
  <si>
    <t xml:space="preserve">   activitatea de exploatare</t>
  </si>
  <si>
    <t>Investiții financiare/participații</t>
  </si>
  <si>
    <t>Incasări din cedarea de imobilizări corporale</t>
  </si>
  <si>
    <t>Rambursări împrumuturi termen lung</t>
  </si>
  <si>
    <t>Plăţi leasing (IFRS 16)</t>
  </si>
  <si>
    <t>Dividende plătite</t>
  </si>
  <si>
    <t>Numerar net utilizat în activităţi de</t>
  </si>
  <si>
    <t xml:space="preserve">    finanţare</t>
  </si>
  <si>
    <t xml:space="preserve">Modificarea netă a numerarului şi </t>
  </si>
  <si>
    <t xml:space="preserve">   echivalentului de numerar</t>
  </si>
  <si>
    <t xml:space="preserve">Numerar şi echivalent de numerar </t>
  </si>
  <si>
    <t xml:space="preserve">   la început de an</t>
  </si>
  <si>
    <t xml:space="preserve">   la sfârşit de perioadă</t>
  </si>
  <si>
    <t>Numerar din taxe de racordare şi fonduri nerambursabile</t>
  </si>
  <si>
    <t>Plăţi pentru achiziţia de imobilizări corporale</t>
  </si>
  <si>
    <t>Plăţi pentru achiziţia de imobilizări necorporale</t>
  </si>
  <si>
    <t>Flux de trezorerie din activităţi de Investiţii</t>
  </si>
  <si>
    <t>Numerar net utilizat în activităţi de Investiţii</t>
  </si>
  <si>
    <t>Trageri/rambursări credit pentru capital de lucru</t>
  </si>
  <si>
    <t>Număr de acțiuni</t>
  </si>
  <si>
    <t>Constituire rezerve din profit</t>
  </si>
  <si>
    <t>Flux de trezorerie din activităţi de   finanţare</t>
  </si>
  <si>
    <t>capitalului social</t>
  </si>
  <si>
    <t>Dividende aferente anului 2022</t>
  </si>
  <si>
    <t>Alte elemente ale rezultatului global</t>
  </si>
  <si>
    <t>Rezultatul pe acţiune, de bază şi diluat (exprimat în lei pe acţiune)</t>
  </si>
  <si>
    <t>Provizioane pentru beneficiile angajatilor</t>
  </si>
  <si>
    <t>Ajustări pentru deprecierea stocurilor</t>
  </si>
  <si>
    <t>Trageri împrumuturi termen lung</t>
  </si>
  <si>
    <t>Ajustarea Creanței privind Acordul de Concesiune</t>
  </si>
  <si>
    <t>Venituri din taxe de racordare, fonduri nerambursabile  și bunuri preluate cu titlu gratuit</t>
  </si>
  <si>
    <t>Numerar restrictionat</t>
  </si>
  <si>
    <t>Majorare rezerva legala</t>
  </si>
  <si>
    <t>Datorii aferente drepturilor de utilizare a activelor luate în leasing</t>
  </si>
  <si>
    <t>Dividende aferente anului 2023</t>
  </si>
  <si>
    <t>retratat</t>
  </si>
  <si>
    <t>Sold la 31 decembrie 2023 (retratat)</t>
  </si>
  <si>
    <t>Sold la 1 ianuarie 2023 (retratat)</t>
  </si>
  <si>
    <t>Sold la 31 decembrie 2024 (neauditat)</t>
  </si>
  <si>
    <t>neauditat</t>
  </si>
  <si>
    <t xml:space="preserve"> neauditat</t>
  </si>
  <si>
    <t>Efectul actualizarii provizionului pentru beneficiile acordate angajatilor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</si>
</sst>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#,##0.000_);\(#,##0.000\)"/>
    <numFmt numFmtId="166" formatCode="[$-418]d&quot; &quot;mmmm&quot; &quot;yyyy;@"/>
  </numFmts>
  <fonts count="20" x14ac:knownFonts="1">
    <font>
      <sz val="11"/>
      <color theme="1"/>
      <name val="Calibri"/>
      <family val="2"/>
      <scheme val="minor"/>
    </font>
    <font>
      <sz val="12"/>
      <name val="Segoe UI"/>
      <family val="2"/>
      <charset val="238"/>
    </font>
    <font>
      <b/>
      <sz val="12"/>
      <name val="Segoe UI"/>
      <family val="2"/>
      <charset val="238"/>
    </font>
    <font>
      <b/>
      <u/>
      <sz val="12"/>
      <name val="Segoe UI"/>
      <family val="2"/>
      <charset val="238"/>
    </font>
    <font>
      <sz val="12"/>
      <color rgb="FF000000"/>
      <name val="Segoe UI"/>
      <family val="2"/>
      <charset val="238"/>
    </font>
    <font>
      <b/>
      <sz val="12"/>
      <color rgb="FF000000"/>
      <name val="Segoe UI"/>
      <family val="2"/>
      <charset val="238"/>
    </font>
    <font>
      <sz val="12"/>
      <color theme="1"/>
      <name val="Segoe UI"/>
      <family val="2"/>
      <charset val="238"/>
    </font>
    <font>
      <b/>
      <sz val="12"/>
      <color theme="1"/>
      <name val="Segoe UI"/>
      <family val="2"/>
    </font>
    <font>
      <b/>
      <sz val="10"/>
      <color theme="1"/>
      <name val="Georgia"/>
      <family val="1"/>
    </font>
    <font>
      <sz val="10"/>
      <color theme="1"/>
      <name val="Georgia"/>
      <family val="1"/>
    </font>
    <font>
      <b/>
      <u/>
      <sz val="12"/>
      <name val="Arial Narrow"/>
      <family val="2"/>
    </font>
    <font>
      <b/>
      <u/>
      <sz val="12"/>
      <color theme="1"/>
      <name val="Segoe UI"/>
      <family val="2"/>
    </font>
    <font>
      <sz val="12"/>
      <color theme="1"/>
      <name val="Segoe UI"/>
      <family val="2"/>
    </font>
    <font>
      <b/>
      <u val="double"/>
      <sz val="12"/>
      <color theme="1"/>
      <name val="Segoe UI"/>
      <family val="2"/>
    </font>
    <font>
      <i/>
      <sz val="12"/>
      <color theme="1"/>
      <name val="Segoe UI"/>
      <family val="2"/>
    </font>
    <font>
      <u/>
      <sz val="12"/>
      <color theme="1"/>
      <name val="Segoe UI"/>
      <family val="2"/>
    </font>
    <font>
      <b/>
      <sz val="12"/>
      <color rgb="FF000000"/>
      <name val="Segoe UI"/>
      <family val="2"/>
    </font>
    <font>
      <b/>
      <sz val="12"/>
      <name val="Segoe UI"/>
      <family val="2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3" fontId="1" fillId="0" borderId="0" xfId="0" applyNumberFormat="1" applyFont="1" applyFill="1"/>
    <xf numFmtId="0" fontId="2" fillId="0" borderId="0" xfId="0" applyFont="1" applyAlignment="1">
      <alignment wrapText="1"/>
    </xf>
    <xf numFmtId="3" fontId="2" fillId="0" borderId="0" xfId="0" applyNumberFormat="1" applyFont="1" applyFill="1" applyAlignment="1">
      <alignment horizontal="right" wrapText="1"/>
    </xf>
    <xf numFmtId="0" fontId="1" fillId="0" borderId="0" xfId="0" applyFont="1" applyAlignment="1">
      <alignment wrapText="1"/>
    </xf>
    <xf numFmtId="3" fontId="1" fillId="0" borderId="0" xfId="0" applyNumberFormat="1" applyFont="1" applyFill="1" applyAlignment="1">
      <alignment horizontal="right" wrapText="1"/>
    </xf>
    <xf numFmtId="0" fontId="4" fillId="0" borderId="0" xfId="0" applyFont="1" applyAlignment="1">
      <alignment wrapText="1"/>
    </xf>
    <xf numFmtId="3" fontId="2" fillId="0" borderId="1" xfId="0" applyNumberFormat="1" applyFont="1" applyFill="1" applyBorder="1" applyAlignment="1">
      <alignment horizontal="right" wrapText="1"/>
    </xf>
    <xf numFmtId="3" fontId="5" fillId="0" borderId="1" xfId="0" applyNumberFormat="1" applyFont="1" applyFill="1" applyBorder="1" applyAlignment="1">
      <alignment horizontal="right" wrapText="1"/>
    </xf>
    <xf numFmtId="3" fontId="5" fillId="0" borderId="4" xfId="0" applyNumberFormat="1" applyFont="1" applyFill="1" applyBorder="1" applyAlignment="1">
      <alignment horizontal="right" wrapText="1"/>
    </xf>
    <xf numFmtId="0" fontId="5" fillId="0" borderId="0" xfId="0" applyFont="1" applyAlignment="1">
      <alignment wrapText="1"/>
    </xf>
    <xf numFmtId="3" fontId="2" fillId="0" borderId="3" xfId="0" applyNumberFormat="1" applyFont="1" applyFill="1" applyBorder="1" applyAlignment="1">
      <alignment horizontal="right" wrapText="1"/>
    </xf>
    <xf numFmtId="0" fontId="6" fillId="0" borderId="0" xfId="0" applyFont="1"/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164" fontId="1" fillId="0" borderId="0" xfId="0" applyNumberFormat="1" applyFont="1" applyFill="1" applyAlignment="1">
      <alignment horizontal="right" wrapText="1"/>
    </xf>
    <xf numFmtId="3" fontId="5" fillId="0" borderId="0" xfId="0" applyNumberFormat="1" applyFont="1" applyFill="1" applyBorder="1" applyAlignment="1">
      <alignment horizontal="right" wrapText="1"/>
    </xf>
    <xf numFmtId="37" fontId="6" fillId="0" borderId="0" xfId="0" applyNumberFormat="1" applyFont="1" applyFill="1"/>
    <xf numFmtId="37" fontId="7" fillId="0" borderId="1" xfId="0" applyNumberFormat="1" applyFont="1" applyFill="1" applyBorder="1"/>
    <xf numFmtId="37" fontId="7" fillId="0" borderId="2" xfId="0" applyNumberFormat="1" applyFont="1" applyFill="1" applyBorder="1" applyAlignment="1">
      <alignment horizontal="right"/>
    </xf>
    <xf numFmtId="37" fontId="7" fillId="0" borderId="3" xfId="0" applyNumberFormat="1" applyFont="1" applyFill="1" applyBorder="1" applyAlignment="1">
      <alignment horizontal="right"/>
    </xf>
    <xf numFmtId="0" fontId="9" fillId="0" borderId="0" xfId="0" applyFont="1" applyAlignment="1">
      <alignment vertical="center" wrapText="1"/>
    </xf>
    <xf numFmtId="14" fontId="10" fillId="0" borderId="0" xfId="0" applyNumberFormat="1" applyFont="1" applyFill="1" applyAlignment="1">
      <alignment horizontal="right" wrapText="1"/>
    </xf>
    <xf numFmtId="0" fontId="8" fillId="0" borderId="0" xfId="0" applyFont="1" applyAlignment="1">
      <alignment horizontal="right"/>
    </xf>
    <xf numFmtId="3" fontId="2" fillId="0" borderId="3" xfId="0" applyNumberFormat="1" applyFont="1" applyFill="1" applyBorder="1" applyAlignment="1">
      <alignment horizontal="right"/>
    </xf>
    <xf numFmtId="3" fontId="1" fillId="0" borderId="0" xfId="0" applyNumberFormat="1" applyFont="1" applyFill="1" applyAlignment="1">
      <alignment horizontal="right"/>
    </xf>
    <xf numFmtId="39" fontId="6" fillId="0" borderId="0" xfId="0" applyNumberFormat="1" applyFont="1" applyFill="1" applyAlignment="1">
      <alignment horizontal="right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right" vertical="center" wrapText="1"/>
    </xf>
    <xf numFmtId="0" fontId="12" fillId="0" borderId="0" xfId="0" applyFont="1"/>
    <xf numFmtId="0" fontId="16" fillId="0" borderId="0" xfId="0" applyFont="1" applyAlignment="1">
      <alignment horizontal="right" vertical="center" wrapText="1"/>
    </xf>
    <xf numFmtId="0" fontId="11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3" fontId="7" fillId="0" borderId="0" xfId="0" applyNumberFormat="1" applyFont="1" applyAlignment="1">
      <alignment horizontal="right" vertical="center" wrapText="1"/>
    </xf>
    <xf numFmtId="3" fontId="11" fillId="0" borderId="0" xfId="0" applyNumberFormat="1" applyFont="1" applyAlignment="1">
      <alignment vertical="center" wrapText="1"/>
    </xf>
    <xf numFmtId="3" fontId="11" fillId="0" borderId="0" xfId="0" applyNumberFormat="1" applyFont="1" applyAlignment="1">
      <alignment horizontal="right" vertical="center" wrapText="1"/>
    </xf>
    <xf numFmtId="0" fontId="15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3" fontId="13" fillId="0" borderId="0" xfId="0" applyNumberFormat="1" applyFont="1" applyAlignment="1">
      <alignment vertical="center" wrapText="1"/>
    </xf>
    <xf numFmtId="37" fontId="7" fillId="0" borderId="0" xfId="0" applyNumberFormat="1" applyFont="1" applyFill="1"/>
    <xf numFmtId="165" fontId="6" fillId="0" borderId="0" xfId="0" applyNumberFormat="1" applyFont="1" applyFill="1"/>
    <xf numFmtId="0" fontId="18" fillId="0" borderId="0" xfId="0" applyFont="1"/>
    <xf numFmtId="37" fontId="6" fillId="0" borderId="0" xfId="0" applyNumberFormat="1" applyFont="1" applyFill="1" applyAlignment="1">
      <alignment horizontal="right"/>
    </xf>
    <xf numFmtId="0" fontId="7" fillId="0" borderId="0" xfId="0" applyFont="1" applyAlignment="1">
      <alignment vertical="center" wrapText="1"/>
    </xf>
    <xf numFmtId="0" fontId="11" fillId="0" borderId="0" xfId="0" applyFont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37" fontId="12" fillId="0" borderId="0" xfId="0" applyNumberFormat="1" applyFont="1" applyFill="1"/>
    <xf numFmtId="3" fontId="12" fillId="0" borderId="0" xfId="0" applyNumberFormat="1" applyFont="1" applyAlignment="1">
      <alignment horizontal="right" vertical="center" wrapText="1"/>
    </xf>
    <xf numFmtId="166" fontId="3" fillId="0" borderId="2" xfId="0" applyNumberFormat="1" applyFont="1" applyFill="1" applyBorder="1" applyAlignment="1">
      <alignment horizontal="right" wrapText="1"/>
    </xf>
    <xf numFmtId="0" fontId="12" fillId="0" borderId="0" xfId="0" applyFont="1" applyAlignment="1">
      <alignment vertical="center" wrapText="1"/>
    </xf>
    <xf numFmtId="3" fontId="2" fillId="0" borderId="3" xfId="0" applyNumberFormat="1" applyFont="1" applyFill="1" applyBorder="1" applyAlignment="1">
      <alignment horizontal="center"/>
    </xf>
    <xf numFmtId="37" fontId="13" fillId="0" borderId="0" xfId="0" applyNumberFormat="1" applyFont="1" applyAlignment="1">
      <alignment horizontal="right" vertical="center" wrapText="1"/>
    </xf>
    <xf numFmtId="37" fontId="18" fillId="0" borderId="0" xfId="0" applyNumberFormat="1" applyFont="1"/>
    <xf numFmtId="37" fontId="18" fillId="0" borderId="0" xfId="0" applyNumberFormat="1" applyFont="1" applyAlignment="1">
      <alignment horizontal="right" vertical="center" wrapText="1"/>
    </xf>
    <xf numFmtId="37" fontId="19" fillId="0" borderId="0" xfId="0" applyNumberFormat="1" applyFont="1"/>
    <xf numFmtId="37" fontId="19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52"/>
  <sheetViews>
    <sheetView tabSelected="1" zoomScale="80" zoomScaleNormal="80" workbookViewId="0">
      <selection activeCell="I12" sqref="I12"/>
    </sheetView>
  </sheetViews>
  <sheetFormatPr defaultColWidth="9.140625" defaultRowHeight="17.25" x14ac:dyDescent="0.3"/>
  <cols>
    <col min="1" max="1" width="9.140625" style="13"/>
    <col min="2" max="2" width="40.5703125" style="1" customWidth="1"/>
    <col min="3" max="3" width="26.28515625" style="2" customWidth="1"/>
    <col min="4" max="4" width="24.85546875" style="2" customWidth="1"/>
    <col min="5" max="5" width="12.42578125" style="13" customWidth="1"/>
    <col min="6" max="16384" width="9.140625" style="13"/>
  </cols>
  <sheetData>
    <row r="1" spans="2:4" ht="18" thickBot="1" x14ac:dyDescent="0.35"/>
    <row r="2" spans="2:4" x14ac:dyDescent="0.3">
      <c r="B2" s="3"/>
      <c r="C2" s="53">
        <v>45657</v>
      </c>
      <c r="D2" s="53">
        <v>45291</v>
      </c>
    </row>
    <row r="3" spans="2:4" ht="18" thickBot="1" x14ac:dyDescent="0.35">
      <c r="B3" s="3"/>
      <c r="C3" s="55" t="s">
        <v>129</v>
      </c>
      <c r="D3" s="55" t="s">
        <v>124</v>
      </c>
    </row>
    <row r="4" spans="2:4" x14ac:dyDescent="0.3">
      <c r="B4" s="3" t="s">
        <v>0</v>
      </c>
      <c r="C4" s="24"/>
      <c r="D4" s="24"/>
    </row>
    <row r="5" spans="2:4" x14ac:dyDescent="0.3">
      <c r="B5" s="3" t="s">
        <v>1</v>
      </c>
    </row>
    <row r="6" spans="2:4" x14ac:dyDescent="0.3">
      <c r="B6" s="5" t="s">
        <v>4</v>
      </c>
      <c r="C6" s="26">
        <v>333770260</v>
      </c>
      <c r="D6" s="2">
        <v>377639699</v>
      </c>
    </row>
    <row r="7" spans="2:4" ht="34.5" x14ac:dyDescent="0.3">
      <c r="B7" s="7" t="s">
        <v>3</v>
      </c>
      <c r="C7" s="26">
        <v>19695092</v>
      </c>
      <c r="D7" s="2">
        <v>14500703</v>
      </c>
    </row>
    <row r="8" spans="2:4" x14ac:dyDescent="0.3">
      <c r="B8" s="7" t="s">
        <v>2</v>
      </c>
      <c r="C8" s="26">
        <v>5119123728</v>
      </c>
      <c r="D8" s="2">
        <v>3654197909</v>
      </c>
    </row>
    <row r="9" spans="2:4" x14ac:dyDescent="0.3">
      <c r="B9" s="5" t="s">
        <v>48</v>
      </c>
      <c r="C9" s="26">
        <v>177644145</v>
      </c>
      <c r="D9" s="2">
        <v>177619145</v>
      </c>
    </row>
    <row r="10" spans="2:4" x14ac:dyDescent="0.3">
      <c r="B10" s="5" t="s">
        <v>5</v>
      </c>
      <c r="C10" s="26">
        <v>2648907892</v>
      </c>
      <c r="D10" s="2">
        <v>2392525261</v>
      </c>
    </row>
    <row r="11" spans="2:4" x14ac:dyDescent="0.3">
      <c r="B11" s="13" t="s">
        <v>56</v>
      </c>
      <c r="C11" s="26">
        <v>81812903</v>
      </c>
      <c r="D11" s="16">
        <v>84115497</v>
      </c>
    </row>
    <row r="12" spans="2:4" ht="18" thickBot="1" x14ac:dyDescent="0.35">
      <c r="B12" s="13" t="s">
        <v>120</v>
      </c>
      <c r="C12" s="26">
        <v>2301308</v>
      </c>
      <c r="D12" s="16">
        <v>1956015</v>
      </c>
    </row>
    <row r="13" spans="2:4" ht="18" thickBot="1" x14ac:dyDescent="0.35">
      <c r="B13" s="3"/>
      <c r="C13" s="8">
        <f>SUM(C6:C12)</f>
        <v>8383255328</v>
      </c>
      <c r="D13" s="8">
        <f>SUM(D6:D12)</f>
        <v>6702554229</v>
      </c>
    </row>
    <row r="14" spans="2:4" x14ac:dyDescent="0.3">
      <c r="B14" s="5"/>
    </row>
    <row r="15" spans="2:4" x14ac:dyDescent="0.3">
      <c r="B15" s="3" t="s">
        <v>6</v>
      </c>
    </row>
    <row r="16" spans="2:4" x14ac:dyDescent="0.3">
      <c r="B16" s="7" t="s">
        <v>7</v>
      </c>
      <c r="C16" s="2">
        <v>508135866</v>
      </c>
      <c r="D16" s="2">
        <v>577080618</v>
      </c>
    </row>
    <row r="17" spans="2:4" x14ac:dyDescent="0.3">
      <c r="B17" s="5" t="s">
        <v>49</v>
      </c>
      <c r="C17" s="2">
        <v>640759170</v>
      </c>
      <c r="D17" s="2">
        <v>400845055</v>
      </c>
    </row>
    <row r="18" spans="2:4" ht="18" thickBot="1" x14ac:dyDescent="0.35">
      <c r="B18" s="5" t="s">
        <v>8</v>
      </c>
      <c r="C18" s="2">
        <v>993071864</v>
      </c>
      <c r="D18" s="2">
        <v>675600636</v>
      </c>
    </row>
    <row r="19" spans="2:4" ht="18" thickBot="1" x14ac:dyDescent="0.35">
      <c r="B19" s="3"/>
      <c r="C19" s="9">
        <f>SUM(C16:C18)</f>
        <v>2141966900</v>
      </c>
      <c r="D19" s="9">
        <f>SUM(D16:D18)</f>
        <v>1653526309</v>
      </c>
    </row>
    <row r="20" spans="2:4" x14ac:dyDescent="0.3">
      <c r="B20" s="3"/>
      <c r="C20" s="4"/>
      <c r="D20" s="4"/>
    </row>
    <row r="21" spans="2:4" ht="18" thickBot="1" x14ac:dyDescent="0.35">
      <c r="B21" s="3" t="s">
        <v>9</v>
      </c>
      <c r="C21" s="10">
        <f>C19+C13</f>
        <v>10525222228</v>
      </c>
      <c r="D21" s="10">
        <f>D19+D13</f>
        <v>8356080538</v>
      </c>
    </row>
    <row r="22" spans="2:4" ht="18" thickTop="1" x14ac:dyDescent="0.3">
      <c r="B22" s="5"/>
    </row>
    <row r="23" spans="2:4" x14ac:dyDescent="0.3">
      <c r="B23" s="11" t="s">
        <v>10</v>
      </c>
    </row>
    <row r="24" spans="2:4" x14ac:dyDescent="0.3">
      <c r="B24" s="5"/>
    </row>
    <row r="25" spans="2:4" x14ac:dyDescent="0.3">
      <c r="B25" s="3" t="s">
        <v>11</v>
      </c>
    </row>
    <row r="26" spans="2:4" x14ac:dyDescent="0.3">
      <c r="B26" s="5" t="s">
        <v>12</v>
      </c>
      <c r="C26" s="2">
        <v>1883815040</v>
      </c>
      <c r="D26" s="2">
        <v>1883815040</v>
      </c>
    </row>
    <row r="27" spans="2:4" ht="34.5" x14ac:dyDescent="0.3">
      <c r="B27" s="5" t="s">
        <v>50</v>
      </c>
      <c r="C27" s="2">
        <v>441418396</v>
      </c>
      <c r="D27" s="2">
        <v>441418396</v>
      </c>
    </row>
    <row r="28" spans="2:4" x14ac:dyDescent="0.3">
      <c r="B28" s="5" t="s">
        <v>13</v>
      </c>
      <c r="C28" s="2">
        <v>247478865</v>
      </c>
      <c r="D28" s="2">
        <v>247478865</v>
      </c>
    </row>
    <row r="29" spans="2:4" x14ac:dyDescent="0.3">
      <c r="B29" s="5" t="s">
        <v>14</v>
      </c>
      <c r="C29" s="2">
        <v>1265796861</v>
      </c>
      <c r="D29" s="2">
        <v>1265796861</v>
      </c>
    </row>
    <row r="30" spans="2:4" ht="18" thickBot="1" x14ac:dyDescent="0.35">
      <c r="B30" s="5" t="s">
        <v>15</v>
      </c>
      <c r="C30" s="2">
        <v>655712328</v>
      </c>
      <c r="D30" s="2">
        <v>347315972</v>
      </c>
    </row>
    <row r="31" spans="2:4" ht="18" thickBot="1" x14ac:dyDescent="0.35">
      <c r="B31" s="3"/>
      <c r="C31" s="9">
        <f>SUM(C26:C30)</f>
        <v>4494221490</v>
      </c>
      <c r="D31" s="9">
        <f>SUM(D26:D30)</f>
        <v>4185825134</v>
      </c>
    </row>
    <row r="32" spans="2:4" x14ac:dyDescent="0.3">
      <c r="B32" s="3"/>
      <c r="C32" s="17"/>
      <c r="D32" s="17"/>
    </row>
    <row r="33" spans="2:4" x14ac:dyDescent="0.3">
      <c r="B33" s="11" t="s">
        <v>16</v>
      </c>
    </row>
    <row r="34" spans="2:4" x14ac:dyDescent="0.3">
      <c r="B34" s="5" t="s">
        <v>51</v>
      </c>
      <c r="C34" s="2">
        <v>3253799769</v>
      </c>
      <c r="D34" s="2">
        <v>1865388334</v>
      </c>
    </row>
    <row r="35" spans="2:4" x14ac:dyDescent="0.3">
      <c r="B35" s="5" t="s">
        <v>18</v>
      </c>
      <c r="C35" s="2">
        <v>1141531577</v>
      </c>
      <c r="D35" s="2">
        <v>849905753</v>
      </c>
    </row>
    <row r="36" spans="2:4" ht="34.5" x14ac:dyDescent="0.3">
      <c r="B36" s="5" t="s">
        <v>122</v>
      </c>
      <c r="C36" s="16">
        <v>16968348</v>
      </c>
      <c r="D36" s="16">
        <v>12208966</v>
      </c>
    </row>
    <row r="37" spans="2:4" ht="35.25" thickBot="1" x14ac:dyDescent="0.35">
      <c r="B37" s="5" t="s">
        <v>17</v>
      </c>
      <c r="C37" s="2">
        <v>128524031</v>
      </c>
      <c r="D37" s="2">
        <v>114807183</v>
      </c>
    </row>
    <row r="38" spans="2:4" ht="18" thickBot="1" x14ac:dyDescent="0.35">
      <c r="B38" s="3"/>
      <c r="C38" s="9">
        <f>SUM(C34:C37)</f>
        <v>4540823725</v>
      </c>
      <c r="D38" s="9">
        <f>SUM(D34:D37)</f>
        <v>2842310236</v>
      </c>
    </row>
    <row r="40" spans="2:4" x14ac:dyDescent="0.3">
      <c r="B40" s="3"/>
    </row>
    <row r="41" spans="2:4" x14ac:dyDescent="0.3">
      <c r="B41" s="3" t="s">
        <v>19</v>
      </c>
    </row>
    <row r="42" spans="2:4" ht="18" customHeight="1" x14ac:dyDescent="0.3">
      <c r="B42" s="5" t="s">
        <v>47</v>
      </c>
      <c r="C42" s="2">
        <v>331112038</v>
      </c>
      <c r="D42" s="2">
        <v>432316032</v>
      </c>
    </row>
    <row r="43" spans="2:4" ht="27" customHeight="1" x14ac:dyDescent="0.3">
      <c r="B43" s="5" t="s">
        <v>18</v>
      </c>
      <c r="C43" s="2">
        <v>105419310</v>
      </c>
      <c r="D43" s="2">
        <v>113993591</v>
      </c>
    </row>
    <row r="44" spans="2:4" x14ac:dyDescent="0.3">
      <c r="B44" s="5" t="s">
        <v>52</v>
      </c>
      <c r="C44" s="2">
        <v>974047676</v>
      </c>
      <c r="D44" s="2">
        <v>678283577</v>
      </c>
    </row>
    <row r="45" spans="2:4" ht="34.5" x14ac:dyDescent="0.3">
      <c r="B45" s="5" t="s">
        <v>122</v>
      </c>
      <c r="C45" s="2">
        <v>3913557</v>
      </c>
      <c r="D45" s="2">
        <v>3333037</v>
      </c>
    </row>
    <row r="46" spans="2:4" x14ac:dyDescent="0.3">
      <c r="B46" s="5" t="s">
        <v>20</v>
      </c>
      <c r="C46" s="2">
        <v>64519236</v>
      </c>
      <c r="D46" s="2">
        <v>83883714</v>
      </c>
    </row>
    <row r="47" spans="2:4" ht="35.25" thickBot="1" x14ac:dyDescent="0.35">
      <c r="B47" s="5" t="s">
        <v>17</v>
      </c>
      <c r="C47" s="2">
        <v>11165196</v>
      </c>
      <c r="D47" s="2">
        <v>16135217</v>
      </c>
    </row>
    <row r="48" spans="2:4" ht="18" thickBot="1" x14ac:dyDescent="0.35">
      <c r="B48" s="3"/>
      <c r="C48" s="8">
        <f>SUM(C42:C47)</f>
        <v>1490177013</v>
      </c>
      <c r="D48" s="8">
        <f>SUM(D42:D47)</f>
        <v>1327945168</v>
      </c>
    </row>
    <row r="49" spans="2:4" x14ac:dyDescent="0.3">
      <c r="B49" s="3"/>
      <c r="C49" s="6"/>
      <c r="D49" s="6"/>
    </row>
    <row r="50" spans="2:4" ht="18" thickBot="1" x14ac:dyDescent="0.35">
      <c r="B50" s="3" t="s">
        <v>21</v>
      </c>
      <c r="C50" s="12">
        <f>C38+C48</f>
        <v>6031000738</v>
      </c>
      <c r="D50" s="12">
        <f>D38+D48</f>
        <v>4170255404</v>
      </c>
    </row>
    <row r="51" spans="2:4" x14ac:dyDescent="0.3">
      <c r="B51" s="3"/>
      <c r="C51" s="4"/>
      <c r="D51" s="4"/>
    </row>
    <row r="52" spans="2:4" x14ac:dyDescent="0.3">
      <c r="B52" s="3" t="s">
        <v>22</v>
      </c>
      <c r="C52" s="17">
        <f>C31+C50</f>
        <v>10525222228</v>
      </c>
      <c r="D52" s="17">
        <f>D31+D50</f>
        <v>8356080538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8"/>
  <sheetViews>
    <sheetView zoomScale="80" zoomScaleNormal="80" workbookViewId="0">
      <selection activeCell="H33" sqref="H33"/>
    </sheetView>
  </sheetViews>
  <sheetFormatPr defaultColWidth="8.85546875" defaultRowHeight="17.25" x14ac:dyDescent="0.3"/>
  <cols>
    <col min="1" max="1" width="85.140625" style="1" bestFit="1" customWidth="1"/>
    <col min="2" max="2" width="22.85546875" style="18" customWidth="1"/>
    <col min="3" max="3" width="20.42578125" style="18" customWidth="1"/>
    <col min="4" max="16384" width="8.85546875" style="13"/>
  </cols>
  <sheetData>
    <row r="1" spans="1:3" ht="18" thickBot="1" x14ac:dyDescent="0.35"/>
    <row r="2" spans="1:3" x14ac:dyDescent="0.3">
      <c r="A2" s="61"/>
      <c r="B2" s="20" t="s">
        <v>23</v>
      </c>
      <c r="C2" s="20" t="s">
        <v>23</v>
      </c>
    </row>
    <row r="3" spans="1:3" x14ac:dyDescent="0.3">
      <c r="A3" s="61"/>
      <c r="B3" s="23">
        <v>45292</v>
      </c>
      <c r="C3" s="23">
        <v>44927</v>
      </c>
    </row>
    <row r="4" spans="1:3" x14ac:dyDescent="0.3">
      <c r="A4" s="61"/>
      <c r="B4" s="23">
        <v>45657</v>
      </c>
      <c r="C4" s="23">
        <v>45291</v>
      </c>
    </row>
    <row r="5" spans="1:3" ht="18" thickBot="1" x14ac:dyDescent="0.35">
      <c r="A5" s="14"/>
      <c r="B5" s="25" t="s">
        <v>128</v>
      </c>
      <c r="C5" s="25" t="s">
        <v>124</v>
      </c>
    </row>
    <row r="6" spans="1:3" ht="18" thickBot="1" x14ac:dyDescent="0.35">
      <c r="A6" s="14"/>
      <c r="B6" s="21"/>
      <c r="C6" s="21"/>
    </row>
    <row r="7" spans="1:3" x14ac:dyDescent="0.3">
      <c r="A7" s="14"/>
    </row>
    <row r="8" spans="1:3" x14ac:dyDescent="0.3">
      <c r="A8" s="5" t="s">
        <v>24</v>
      </c>
      <c r="B8" s="18">
        <v>1954193929</v>
      </c>
      <c r="C8" s="18">
        <v>1451982194</v>
      </c>
    </row>
    <row r="9" spans="1:3" x14ac:dyDescent="0.3">
      <c r="A9" s="5" t="s">
        <v>25</v>
      </c>
      <c r="C9" s="18">
        <v>116305612</v>
      </c>
    </row>
    <row r="10" spans="1:3" ht="18" thickBot="1" x14ac:dyDescent="0.35">
      <c r="A10" s="5" t="s">
        <v>26</v>
      </c>
      <c r="B10" s="18">
        <v>151020092</v>
      </c>
      <c r="C10" s="18">
        <v>142998528</v>
      </c>
    </row>
    <row r="11" spans="1:3" ht="35.25" thickBot="1" x14ac:dyDescent="0.35">
      <c r="A11" s="3" t="s">
        <v>27</v>
      </c>
      <c r="B11" s="19">
        <f>SUM(B8:B10)</f>
        <v>2105214021</v>
      </c>
      <c r="C11" s="19">
        <f>SUM(C8:C10)</f>
        <v>1711286334</v>
      </c>
    </row>
    <row r="12" spans="1:3" x14ac:dyDescent="0.3">
      <c r="A12" s="5"/>
    </row>
    <row r="13" spans="1:3" x14ac:dyDescent="0.3">
      <c r="A13" s="5" t="s">
        <v>28</v>
      </c>
      <c r="B13" s="18">
        <v>-470426405</v>
      </c>
      <c r="C13" s="18">
        <v>-457211345</v>
      </c>
    </row>
    <row r="14" spans="1:3" x14ac:dyDescent="0.3">
      <c r="A14" s="5" t="s">
        <v>53</v>
      </c>
      <c r="B14" s="18">
        <v>-626692761</v>
      </c>
      <c r="C14" s="18">
        <v>-570794261</v>
      </c>
    </row>
    <row r="15" spans="1:3" x14ac:dyDescent="0.3">
      <c r="A15" s="5" t="s">
        <v>54</v>
      </c>
      <c r="B15" s="18">
        <v>-146878851</v>
      </c>
      <c r="C15" s="18">
        <v>-148201016</v>
      </c>
    </row>
    <row r="16" spans="1:3" x14ac:dyDescent="0.3">
      <c r="A16" s="5" t="s">
        <v>29</v>
      </c>
      <c r="B16" s="18">
        <v>-224732303</v>
      </c>
      <c r="C16" s="18">
        <v>-55285137</v>
      </c>
    </row>
    <row r="17" spans="1:3" ht="16.5" customHeight="1" x14ac:dyDescent="0.3">
      <c r="A17" s="5" t="s">
        <v>30</v>
      </c>
      <c r="B17" s="18">
        <v>-58583894</v>
      </c>
      <c r="C17" s="18">
        <v>-41562783</v>
      </c>
    </row>
    <row r="18" spans="1:3" x14ac:dyDescent="0.3">
      <c r="A18" s="5" t="s">
        <v>31</v>
      </c>
      <c r="B18" s="18">
        <v>-89534186</v>
      </c>
      <c r="C18" s="18">
        <v>-87506609</v>
      </c>
    </row>
    <row r="19" spans="1:3" x14ac:dyDescent="0.3">
      <c r="A19" s="5" t="s">
        <v>55</v>
      </c>
      <c r="B19" s="18">
        <v>17806251</v>
      </c>
      <c r="C19" s="18">
        <v>-10598790</v>
      </c>
    </row>
    <row r="20" spans="1:3" ht="18" thickBot="1" x14ac:dyDescent="0.35">
      <c r="A20" s="5" t="s">
        <v>32</v>
      </c>
      <c r="B20" s="18">
        <v>-184159784</v>
      </c>
      <c r="C20" s="18">
        <v>-238492442</v>
      </c>
    </row>
    <row r="21" spans="1:3" ht="35.25" thickBot="1" x14ac:dyDescent="0.35">
      <c r="A21" s="3" t="s">
        <v>33</v>
      </c>
      <c r="B21" s="19">
        <f>B11+SUM(B13:B20)</f>
        <v>322012088</v>
      </c>
      <c r="C21" s="19">
        <f>C11+SUM(C13:C20)</f>
        <v>101633951</v>
      </c>
    </row>
    <row r="22" spans="1:3" x14ac:dyDescent="0.3">
      <c r="A22" s="5"/>
    </row>
    <row r="23" spans="1:3" x14ac:dyDescent="0.3">
      <c r="A23" s="5" t="s">
        <v>34</v>
      </c>
      <c r="B23" s="18">
        <v>248966900</v>
      </c>
      <c r="C23" s="18">
        <v>458810505</v>
      </c>
    </row>
    <row r="24" spans="1:3" x14ac:dyDescent="0.3">
      <c r="A24" s="5" t="s">
        <v>35</v>
      </c>
      <c r="B24" s="18">
        <v>-248966900</v>
      </c>
      <c r="C24" s="18">
        <v>-458810505</v>
      </c>
    </row>
    <row r="25" spans="1:3" x14ac:dyDescent="0.3">
      <c r="A25" s="5" t="s">
        <v>36</v>
      </c>
      <c r="B25" s="18">
        <v>1877041423</v>
      </c>
      <c r="C25" s="18">
        <v>182449856</v>
      </c>
    </row>
    <row r="26" spans="1:3" x14ac:dyDescent="0.3">
      <c r="A26" s="5" t="s">
        <v>37</v>
      </c>
      <c r="B26" s="18">
        <v>-1877041423</v>
      </c>
      <c r="C26" s="18">
        <v>-182449856</v>
      </c>
    </row>
    <row r="27" spans="1:3" ht="18" thickBot="1" x14ac:dyDescent="0.35">
      <c r="A27" s="5"/>
    </row>
    <row r="28" spans="1:3" ht="18" thickBot="1" x14ac:dyDescent="0.35">
      <c r="A28" s="3" t="s">
        <v>38</v>
      </c>
      <c r="B28" s="19">
        <f>B21+B23+B24+B25+B26</f>
        <v>322012088</v>
      </c>
      <c r="C28" s="19">
        <f>C21+C23+C24+C25+C26</f>
        <v>101633951</v>
      </c>
    </row>
    <row r="29" spans="1:3" x14ac:dyDescent="0.3">
      <c r="A29" s="5"/>
    </row>
    <row r="30" spans="1:3" x14ac:dyDescent="0.3">
      <c r="A30" s="5" t="s">
        <v>39</v>
      </c>
      <c r="B30" s="18">
        <v>203923252</v>
      </c>
      <c r="C30" s="18">
        <v>230123211</v>
      </c>
    </row>
    <row r="31" spans="1:3" ht="18" thickBot="1" x14ac:dyDescent="0.35">
      <c r="A31" s="5" t="s">
        <v>40</v>
      </c>
      <c r="B31" s="18">
        <v>-85694721</v>
      </c>
      <c r="C31" s="18">
        <v>-129106401</v>
      </c>
    </row>
    <row r="32" spans="1:3" ht="18" thickBot="1" x14ac:dyDescent="0.35">
      <c r="A32" s="3" t="s">
        <v>41</v>
      </c>
      <c r="B32" s="19">
        <f>B30+B31</f>
        <v>118228531</v>
      </c>
      <c r="C32" s="19">
        <f>C30+C31</f>
        <v>101016810</v>
      </c>
    </row>
    <row r="33" spans="1:3" ht="18" thickBot="1" x14ac:dyDescent="0.35">
      <c r="A33" s="5"/>
    </row>
    <row r="34" spans="1:3" ht="18" thickBot="1" x14ac:dyDescent="0.35">
      <c r="A34" s="3" t="s">
        <v>42</v>
      </c>
      <c r="B34" s="19">
        <f>B28+B32</f>
        <v>440240619</v>
      </c>
      <c r="C34" s="19">
        <f>C28+C32</f>
        <v>202650761</v>
      </c>
    </row>
    <row r="35" spans="1:3" x14ac:dyDescent="0.3">
      <c r="A35" s="5"/>
    </row>
    <row r="36" spans="1:3" x14ac:dyDescent="0.3">
      <c r="A36" s="5" t="s">
        <v>43</v>
      </c>
      <c r="B36" s="18">
        <v>-67980587</v>
      </c>
      <c r="C36" s="18">
        <v>-20006158</v>
      </c>
    </row>
    <row r="37" spans="1:3" ht="18" thickBot="1" x14ac:dyDescent="0.35">
      <c r="A37" s="5"/>
    </row>
    <row r="38" spans="1:3" ht="18" thickBot="1" x14ac:dyDescent="0.35">
      <c r="A38" s="14" t="s">
        <v>44</v>
      </c>
      <c r="B38" s="19">
        <f>B34+B36</f>
        <v>372260032</v>
      </c>
      <c r="C38" s="19">
        <f>C34+C36</f>
        <v>182644603</v>
      </c>
    </row>
    <row r="39" spans="1:3" x14ac:dyDescent="0.3">
      <c r="A39" s="14" t="s">
        <v>45</v>
      </c>
    </row>
    <row r="40" spans="1:3" x14ac:dyDescent="0.3">
      <c r="A40" s="15" t="s">
        <v>108</v>
      </c>
      <c r="B40" s="18">
        <v>188381504</v>
      </c>
      <c r="C40" s="18">
        <v>188381504</v>
      </c>
    </row>
    <row r="41" spans="1:3" x14ac:dyDescent="0.3">
      <c r="A41" s="15" t="s">
        <v>114</v>
      </c>
      <c r="B41" s="27">
        <v>1.98</v>
      </c>
      <c r="C41" s="27">
        <v>0.97</v>
      </c>
    </row>
    <row r="42" spans="1:3" x14ac:dyDescent="0.3">
      <c r="A42" s="22"/>
    </row>
    <row r="43" spans="1:3" ht="18" thickBot="1" x14ac:dyDescent="0.35">
      <c r="A43" s="50" t="s">
        <v>113</v>
      </c>
      <c r="B43" s="52">
        <v>2069849</v>
      </c>
      <c r="C43" s="51">
        <v>4334050</v>
      </c>
    </row>
    <row r="44" spans="1:3" ht="18" thickBot="1" x14ac:dyDescent="0.35">
      <c r="A44" s="14" t="s">
        <v>46</v>
      </c>
      <c r="B44" s="19">
        <f>B38+B43</f>
        <v>374329881</v>
      </c>
      <c r="C44" s="19">
        <f>C38+C43</f>
        <v>186978653</v>
      </c>
    </row>
    <row r="45" spans="1:3" x14ac:dyDescent="0.3">
      <c r="A45" s="5"/>
    </row>
    <row r="48" spans="1:3" x14ac:dyDescent="0.3">
      <c r="B48" s="44"/>
    </row>
  </sheetData>
  <mergeCells count="1">
    <mergeCell ref="A2:A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1"/>
  <sheetViews>
    <sheetView zoomScale="80" zoomScaleNormal="80" workbookViewId="0">
      <selection activeCell="D22" sqref="D22"/>
    </sheetView>
  </sheetViews>
  <sheetFormatPr defaultColWidth="8.7109375" defaultRowHeight="15.75" x14ac:dyDescent="0.25"/>
  <cols>
    <col min="1" max="1" width="53.85546875" style="45" customWidth="1"/>
    <col min="2" max="2" width="21.140625" style="45" customWidth="1"/>
    <col min="3" max="3" width="25.7109375" style="45" customWidth="1"/>
    <col min="4" max="5" width="23.5703125" style="45" customWidth="1"/>
    <col min="6" max="6" width="26.7109375" style="45" customWidth="1"/>
    <col min="7" max="7" width="25.5703125" style="45" customWidth="1"/>
    <col min="8" max="8" width="17.140625" style="45" customWidth="1"/>
    <col min="9" max="16384" width="8.7109375" style="45"/>
  </cols>
  <sheetData>
    <row r="1" spans="1:7" ht="17.25" x14ac:dyDescent="0.25">
      <c r="B1" s="28" t="s">
        <v>57</v>
      </c>
      <c r="C1" s="28" t="s">
        <v>59</v>
      </c>
      <c r="D1" s="28" t="s">
        <v>60</v>
      </c>
      <c r="E1" s="28" t="s">
        <v>62</v>
      </c>
      <c r="F1" s="28" t="s">
        <v>63</v>
      </c>
      <c r="G1" s="28" t="s">
        <v>65</v>
      </c>
    </row>
    <row r="2" spans="1:7" ht="17.25" x14ac:dyDescent="0.25">
      <c r="B2" s="48" t="s">
        <v>58</v>
      </c>
      <c r="C2" s="48" t="s">
        <v>111</v>
      </c>
      <c r="D2" s="48" t="s">
        <v>61</v>
      </c>
      <c r="E2" s="48"/>
      <c r="F2" s="48" t="s">
        <v>64</v>
      </c>
      <c r="G2" s="48" t="s">
        <v>66</v>
      </c>
    </row>
    <row r="4" spans="1:7" ht="17.25" x14ac:dyDescent="0.25">
      <c r="A4" s="47" t="s">
        <v>126</v>
      </c>
      <c r="B4" s="56">
        <v>1883815040</v>
      </c>
      <c r="C4" s="56">
        <v>441418396</v>
      </c>
      <c r="D4" s="56">
        <v>247478865</v>
      </c>
      <c r="E4" s="56">
        <v>1265796861</v>
      </c>
      <c r="F4" s="56">
        <v>292204372</v>
      </c>
      <c r="G4" s="56">
        <f>SUM(B4:F4)</f>
        <v>4130713534</v>
      </c>
    </row>
    <row r="5" spans="1:7" ht="17.25" x14ac:dyDescent="0.25">
      <c r="A5" s="45" t="s">
        <v>67</v>
      </c>
      <c r="B5" s="57"/>
      <c r="C5" s="57"/>
      <c r="D5" s="57"/>
      <c r="E5" s="57"/>
      <c r="F5" s="57"/>
      <c r="G5" s="56"/>
    </row>
    <row r="6" spans="1:7" x14ac:dyDescent="0.25">
      <c r="A6" s="45" t="s">
        <v>68</v>
      </c>
      <c r="B6" s="57"/>
      <c r="C6" s="57"/>
      <c r="D6" s="57"/>
      <c r="E6" s="57"/>
      <c r="F6" s="57">
        <v>182644603</v>
      </c>
      <c r="G6" s="58">
        <f t="shared" ref="G6:G13" si="0">SUM(B6:F6)</f>
        <v>182644603</v>
      </c>
    </row>
    <row r="7" spans="1:7" x14ac:dyDescent="0.25">
      <c r="A7" s="45" t="s">
        <v>69</v>
      </c>
      <c r="B7" s="57"/>
      <c r="C7" s="57"/>
      <c r="D7" s="57"/>
      <c r="E7" s="57"/>
      <c r="F7" s="59">
        <v>4334050</v>
      </c>
      <c r="G7" s="60">
        <f t="shared" si="0"/>
        <v>4334050</v>
      </c>
    </row>
    <row r="8" spans="1:7" x14ac:dyDescent="0.25">
      <c r="B8" s="57"/>
      <c r="C8" s="57"/>
      <c r="D8" s="57"/>
      <c r="E8" s="57"/>
      <c r="F8" s="57">
        <f>SUM(F6:F7)</f>
        <v>186978653</v>
      </c>
      <c r="G8" s="58">
        <f t="shared" si="0"/>
        <v>186978653</v>
      </c>
    </row>
    <row r="9" spans="1:7" x14ac:dyDescent="0.25">
      <c r="A9" s="45" t="s">
        <v>109</v>
      </c>
      <c r="B9" s="57"/>
      <c r="C9" s="57"/>
      <c r="D9" s="57"/>
      <c r="E9" s="57"/>
      <c r="F9" s="57">
        <v>-10344066</v>
      </c>
      <c r="G9" s="57">
        <f>SUM(B9:F9)</f>
        <v>-10344066</v>
      </c>
    </row>
    <row r="10" spans="1:7" x14ac:dyDescent="0.25">
      <c r="A10" s="45" t="s">
        <v>121</v>
      </c>
      <c r="B10" s="57"/>
      <c r="C10" s="57"/>
      <c r="D10" s="57"/>
      <c r="E10" s="57"/>
      <c r="F10" s="57">
        <v>10344066</v>
      </c>
      <c r="G10" s="57">
        <f t="shared" si="0"/>
        <v>10344066</v>
      </c>
    </row>
    <row r="11" spans="1:7" x14ac:dyDescent="0.25">
      <c r="B11" s="57"/>
      <c r="C11" s="57"/>
      <c r="D11" s="57"/>
      <c r="E11" s="57"/>
      <c r="F11" s="57"/>
      <c r="G11" s="60"/>
    </row>
    <row r="12" spans="1:7" x14ac:dyDescent="0.25">
      <c r="A12" s="45" t="s">
        <v>70</v>
      </c>
      <c r="B12" s="57"/>
      <c r="C12" s="57"/>
      <c r="D12" s="57"/>
      <c r="E12" s="57"/>
      <c r="F12" s="59"/>
      <c r="G12" s="60"/>
    </row>
    <row r="13" spans="1:7" x14ac:dyDescent="0.25">
      <c r="A13" s="45" t="s">
        <v>112</v>
      </c>
      <c r="B13" s="57"/>
      <c r="C13" s="57"/>
      <c r="D13" s="57"/>
      <c r="E13" s="57"/>
      <c r="F13" s="59">
        <v>-131867053</v>
      </c>
      <c r="G13" s="60">
        <f t="shared" si="0"/>
        <v>-131867053</v>
      </c>
    </row>
    <row r="14" spans="1:7" ht="17.25" x14ac:dyDescent="0.25">
      <c r="A14" s="47" t="s">
        <v>125</v>
      </c>
      <c r="B14" s="56">
        <f t="shared" ref="B14:E14" si="1">B4+B6+B7+B9+B10+B13</f>
        <v>1883815040</v>
      </c>
      <c r="C14" s="56">
        <f t="shared" si="1"/>
        <v>441418396</v>
      </c>
      <c r="D14" s="56">
        <f t="shared" si="1"/>
        <v>247478865</v>
      </c>
      <c r="E14" s="56">
        <f t="shared" si="1"/>
        <v>1265796861</v>
      </c>
      <c r="F14" s="56">
        <f>F4+F6+F7+F9+F10+F13</f>
        <v>347315972</v>
      </c>
      <c r="G14" s="56">
        <f>G4+G6+G7+G9+G10+G13</f>
        <v>4185825134</v>
      </c>
    </row>
    <row r="15" spans="1:7" x14ac:dyDescent="0.25">
      <c r="A15" s="45" t="s">
        <v>67</v>
      </c>
      <c r="B15" s="57"/>
      <c r="C15" s="57"/>
      <c r="D15" s="57"/>
      <c r="E15" s="57"/>
      <c r="F15" s="57"/>
      <c r="G15" s="57"/>
    </row>
    <row r="16" spans="1:7" x14ac:dyDescent="0.25">
      <c r="A16" s="45" t="s">
        <v>68</v>
      </c>
      <c r="B16" s="57"/>
      <c r="C16" s="57"/>
      <c r="D16" s="57"/>
      <c r="E16" s="57"/>
      <c r="F16" s="57">
        <v>372260032</v>
      </c>
      <c r="G16" s="57">
        <f>SUM(B16:F16)</f>
        <v>372260032</v>
      </c>
    </row>
    <row r="17" spans="1:7" x14ac:dyDescent="0.25">
      <c r="A17" s="45" t="s">
        <v>69</v>
      </c>
      <c r="B17" s="57"/>
      <c r="C17" s="57"/>
      <c r="D17" s="57"/>
      <c r="E17" s="57"/>
      <c r="F17" s="59">
        <v>2069849</v>
      </c>
      <c r="G17" s="59">
        <f t="shared" ref="G17:G20" si="2">SUM(B17:F17)</f>
        <v>2069849</v>
      </c>
    </row>
    <row r="18" spans="1:7" x14ac:dyDescent="0.25">
      <c r="B18" s="57"/>
      <c r="C18" s="57"/>
      <c r="D18" s="57"/>
      <c r="E18" s="57"/>
      <c r="F18" s="57">
        <f>F16+F17</f>
        <v>374329881</v>
      </c>
      <c r="G18" s="57">
        <f t="shared" si="2"/>
        <v>374329881</v>
      </c>
    </row>
    <row r="19" spans="1:7" x14ac:dyDescent="0.25">
      <c r="A19" s="45" t="s">
        <v>70</v>
      </c>
      <c r="B19" s="57"/>
      <c r="C19" s="57"/>
      <c r="D19" s="57"/>
      <c r="E19" s="57"/>
      <c r="F19" s="57"/>
      <c r="G19" s="57"/>
    </row>
    <row r="20" spans="1:7" x14ac:dyDescent="0.25">
      <c r="A20" s="45" t="s">
        <v>123</v>
      </c>
      <c r="B20" s="57"/>
      <c r="C20" s="57"/>
      <c r="D20" s="57"/>
      <c r="E20" s="57"/>
      <c r="F20" s="59">
        <v>-65933526</v>
      </c>
      <c r="G20" s="59">
        <f t="shared" si="2"/>
        <v>-65933526</v>
      </c>
    </row>
    <row r="21" spans="1:7" ht="17.25" x14ac:dyDescent="0.25">
      <c r="A21" s="47" t="s">
        <v>127</v>
      </c>
      <c r="B21" s="56">
        <v>1883815040</v>
      </c>
      <c r="C21" s="56">
        <v>441418396</v>
      </c>
      <c r="D21" s="56">
        <v>247478865</v>
      </c>
      <c r="E21" s="56">
        <v>1265796861</v>
      </c>
      <c r="F21" s="56">
        <v>655712328</v>
      </c>
      <c r="G21" s="56">
        <v>4494221490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D60"/>
  <sheetViews>
    <sheetView zoomScale="80" zoomScaleNormal="80" workbookViewId="0">
      <selection activeCell="F56" sqref="F56"/>
    </sheetView>
  </sheetViews>
  <sheetFormatPr defaultRowHeight="17.25" x14ac:dyDescent="0.3"/>
  <cols>
    <col min="2" max="2" width="70.140625" style="33" customWidth="1"/>
    <col min="3" max="3" width="27.42578125" style="33" customWidth="1"/>
    <col min="4" max="4" width="27" style="33" customWidth="1"/>
  </cols>
  <sheetData>
    <row r="1" spans="2:4" x14ac:dyDescent="0.25">
      <c r="B1" s="29"/>
      <c r="C1" s="34" t="s">
        <v>23</v>
      </c>
      <c r="D1" s="34" t="s">
        <v>23</v>
      </c>
    </row>
    <row r="2" spans="2:4" x14ac:dyDescent="0.25">
      <c r="B2" s="29"/>
      <c r="C2" s="23">
        <v>45292</v>
      </c>
      <c r="D2" s="23">
        <v>44927</v>
      </c>
    </row>
    <row r="3" spans="2:4" x14ac:dyDescent="0.25">
      <c r="B3" s="29"/>
      <c r="C3" s="23">
        <v>45657</v>
      </c>
      <c r="D3" s="23">
        <v>45291</v>
      </c>
    </row>
    <row r="4" spans="2:4" ht="18" thickBot="1" x14ac:dyDescent="0.35">
      <c r="B4" s="29"/>
      <c r="C4" s="25" t="s">
        <v>128</v>
      </c>
      <c r="D4" s="25" t="s">
        <v>124</v>
      </c>
    </row>
    <row r="5" spans="2:4" x14ac:dyDescent="0.25">
      <c r="B5" s="29" t="s">
        <v>42</v>
      </c>
      <c r="C5" s="37">
        <v>440240619</v>
      </c>
      <c r="D5" s="37">
        <v>202650761</v>
      </c>
    </row>
    <row r="6" spans="2:4" x14ac:dyDescent="0.25">
      <c r="B6" s="29"/>
      <c r="C6" s="28"/>
      <c r="D6" s="28"/>
    </row>
    <row r="7" spans="2:4" x14ac:dyDescent="0.25">
      <c r="B7" s="30" t="s">
        <v>71</v>
      </c>
      <c r="C7" s="28"/>
      <c r="D7" s="28"/>
    </row>
    <row r="8" spans="2:4" x14ac:dyDescent="0.25">
      <c r="B8" s="31"/>
      <c r="C8" s="32"/>
      <c r="D8" s="32"/>
    </row>
    <row r="9" spans="2:4" x14ac:dyDescent="0.3">
      <c r="B9" s="31" t="s">
        <v>28</v>
      </c>
      <c r="C9" s="18">
        <v>470426405</v>
      </c>
      <c r="D9" s="18">
        <v>457211345</v>
      </c>
    </row>
    <row r="10" spans="2:4" x14ac:dyDescent="0.3">
      <c r="B10" s="31" t="s">
        <v>72</v>
      </c>
      <c r="C10" s="18">
        <v>181501</v>
      </c>
      <c r="D10" s="18">
        <v>-123138</v>
      </c>
    </row>
    <row r="11" spans="2:4" x14ac:dyDescent="0.3">
      <c r="B11" s="31" t="s">
        <v>73</v>
      </c>
      <c r="C11" s="18">
        <v>-19364479</v>
      </c>
      <c r="D11" s="18">
        <v>2685721</v>
      </c>
    </row>
    <row r="12" spans="2:4" x14ac:dyDescent="0.3">
      <c r="B12" s="54" t="s">
        <v>115</v>
      </c>
      <c r="C12" s="18">
        <v>2903726</v>
      </c>
      <c r="D12" s="18">
        <v>12567496</v>
      </c>
    </row>
    <row r="13" spans="2:4" x14ac:dyDescent="0.3">
      <c r="B13" s="33" t="s">
        <v>116</v>
      </c>
      <c r="C13" s="18">
        <v>11034501</v>
      </c>
      <c r="D13" s="18">
        <v>8499713</v>
      </c>
    </row>
    <row r="14" spans="2:4" x14ac:dyDescent="0.3">
      <c r="B14" s="33" t="s">
        <v>119</v>
      </c>
      <c r="C14" s="18">
        <v>-105360400</v>
      </c>
      <c r="D14" s="18">
        <v>-113957081</v>
      </c>
    </row>
    <row r="15" spans="2:4" x14ac:dyDescent="0.3">
      <c r="B15" s="31" t="s">
        <v>74</v>
      </c>
      <c r="C15" s="18">
        <v>1434719</v>
      </c>
      <c r="D15" s="18">
        <v>126282</v>
      </c>
    </row>
    <row r="16" spans="2:4" x14ac:dyDescent="0.3">
      <c r="B16" s="31" t="s">
        <v>75</v>
      </c>
      <c r="C16" s="18">
        <v>-14120819</v>
      </c>
      <c r="D16" s="18">
        <v>108175204</v>
      </c>
    </row>
    <row r="17" spans="2:4" x14ac:dyDescent="0.3">
      <c r="B17" s="31" t="s">
        <v>76</v>
      </c>
      <c r="C17" s="18">
        <v>-71390823</v>
      </c>
      <c r="D17" s="18">
        <v>-58616766</v>
      </c>
    </row>
    <row r="18" spans="2:4" x14ac:dyDescent="0.3">
      <c r="B18" s="31" t="s">
        <v>77</v>
      </c>
      <c r="C18" s="18">
        <v>131815811</v>
      </c>
      <c r="D18" s="18">
        <v>90701784</v>
      </c>
    </row>
    <row r="19" spans="2:4" x14ac:dyDescent="0.3">
      <c r="B19" s="33" t="s">
        <v>118</v>
      </c>
      <c r="C19" s="18">
        <v>-127698456</v>
      </c>
      <c r="D19" s="18">
        <v>-145223075</v>
      </c>
    </row>
    <row r="20" spans="2:4" ht="34.5" x14ac:dyDescent="0.3">
      <c r="B20" s="54" t="s">
        <v>130</v>
      </c>
      <c r="C20" s="18">
        <v>7912950</v>
      </c>
      <c r="D20" s="18">
        <v>7229380</v>
      </c>
    </row>
    <row r="21" spans="2:4" ht="34.5" x14ac:dyDescent="0.3">
      <c r="B21" s="50" t="s">
        <v>83</v>
      </c>
      <c r="C21" s="18">
        <v>70719</v>
      </c>
      <c r="D21" s="18">
        <v>5297914</v>
      </c>
    </row>
    <row r="22" spans="2:4" x14ac:dyDescent="0.3">
      <c r="B22" s="31" t="s">
        <v>78</v>
      </c>
      <c r="C22" s="18">
        <v>-143800</v>
      </c>
      <c r="D22" s="18">
        <v>-330243</v>
      </c>
    </row>
    <row r="23" spans="2:4" ht="17.45" customHeight="1" x14ac:dyDescent="0.25">
      <c r="B23" s="29" t="s">
        <v>84</v>
      </c>
      <c r="C23" s="38">
        <f>SUM(C5:C22)</f>
        <v>727942174</v>
      </c>
      <c r="D23" s="38">
        <f>SUM(D5:D22)</f>
        <v>576895297</v>
      </c>
    </row>
    <row r="24" spans="2:4" x14ac:dyDescent="0.25">
      <c r="B24" s="29" t="s">
        <v>45</v>
      </c>
      <c r="C24" s="35"/>
      <c r="D24" s="35"/>
    </row>
    <row r="25" spans="2:4" x14ac:dyDescent="0.3">
      <c r="B25" s="31" t="s">
        <v>79</v>
      </c>
      <c r="C25" s="18">
        <v>-138150880</v>
      </c>
      <c r="D25" s="18">
        <v>-146725097</v>
      </c>
    </row>
    <row r="26" spans="2:4" x14ac:dyDescent="0.3">
      <c r="B26" s="31" t="s">
        <v>80</v>
      </c>
      <c r="C26" s="18">
        <v>59357962</v>
      </c>
      <c r="D26" s="18">
        <v>23533328</v>
      </c>
    </row>
    <row r="27" spans="2:4" x14ac:dyDescent="0.3">
      <c r="B27" s="31" t="s">
        <v>81</v>
      </c>
      <c r="C27" s="18">
        <v>120343524</v>
      </c>
      <c r="D27" s="18">
        <v>122124169</v>
      </c>
    </row>
    <row r="28" spans="2:4" x14ac:dyDescent="0.25">
      <c r="B28" s="31"/>
      <c r="C28" s="32"/>
      <c r="D28" s="32"/>
    </row>
    <row r="29" spans="2:4" x14ac:dyDescent="0.25">
      <c r="B29" s="29" t="s">
        <v>82</v>
      </c>
      <c r="C29" s="39">
        <f>C23+C25+C26+C27</f>
        <v>769492780</v>
      </c>
      <c r="D29" s="39">
        <f>D23+D25+D26+D27</f>
        <v>575827697</v>
      </c>
    </row>
    <row r="30" spans="2:4" x14ac:dyDescent="0.25">
      <c r="B30" s="29"/>
      <c r="C30" s="28"/>
      <c r="D30" s="28"/>
    </row>
    <row r="31" spans="2:4" x14ac:dyDescent="0.3">
      <c r="B31" s="31" t="s">
        <v>85</v>
      </c>
      <c r="C31" s="18">
        <v>12016994</v>
      </c>
      <c r="D31" s="18">
        <v>4317150</v>
      </c>
    </row>
    <row r="32" spans="2:4" x14ac:dyDescent="0.3">
      <c r="B32" s="31" t="s">
        <v>86</v>
      </c>
      <c r="C32" s="18">
        <v>-127772619</v>
      </c>
      <c r="D32" s="18">
        <v>-119820194</v>
      </c>
    </row>
    <row r="33" spans="2:4" x14ac:dyDescent="0.3">
      <c r="B33" s="31" t="s">
        <v>87</v>
      </c>
      <c r="C33" s="18">
        <v>-35637362</v>
      </c>
      <c r="D33" s="18">
        <v>-80998142</v>
      </c>
    </row>
    <row r="34" spans="2:4" x14ac:dyDescent="0.25">
      <c r="B34" s="29" t="s">
        <v>88</v>
      </c>
      <c r="C34" s="38">
        <f>SUM(C29:C33)</f>
        <v>618099793</v>
      </c>
      <c r="D34" s="38">
        <f>SUM(D29:D33)</f>
        <v>379326511</v>
      </c>
    </row>
    <row r="35" spans="2:4" x14ac:dyDescent="0.25">
      <c r="B35" s="29" t="s">
        <v>89</v>
      </c>
      <c r="C35" s="35"/>
      <c r="D35" s="35"/>
    </row>
    <row r="36" spans="2:4" x14ac:dyDescent="0.25">
      <c r="B36" s="31"/>
      <c r="C36" s="28"/>
      <c r="D36" s="28"/>
    </row>
    <row r="37" spans="2:4" x14ac:dyDescent="0.25">
      <c r="B37" s="29" t="s">
        <v>105</v>
      </c>
      <c r="C37" s="29"/>
      <c r="D37" s="29"/>
    </row>
    <row r="38" spans="2:4" x14ac:dyDescent="0.3">
      <c r="B38" s="31" t="s">
        <v>104</v>
      </c>
      <c r="C38" s="46">
        <v>-1756897505</v>
      </c>
      <c r="D38" s="46">
        <v>-236044692</v>
      </c>
    </row>
    <row r="39" spans="2:4" x14ac:dyDescent="0.3">
      <c r="B39" s="31" t="s">
        <v>103</v>
      </c>
      <c r="C39" s="46">
        <v>-18793021</v>
      </c>
      <c r="D39" s="46">
        <v>-20149402</v>
      </c>
    </row>
    <row r="40" spans="2:4" x14ac:dyDescent="0.3">
      <c r="B40" s="31" t="s">
        <v>91</v>
      </c>
      <c r="C40" s="46">
        <v>110457</v>
      </c>
      <c r="D40" s="46">
        <v>263918</v>
      </c>
    </row>
    <row r="41" spans="2:4" ht="15" customHeight="1" x14ac:dyDescent="0.3">
      <c r="B41" s="31" t="s">
        <v>90</v>
      </c>
      <c r="C41" s="46">
        <v>-25000</v>
      </c>
      <c r="D41" s="46">
        <v>13503557</v>
      </c>
    </row>
    <row r="42" spans="2:4" x14ac:dyDescent="0.3">
      <c r="B42" s="31" t="s">
        <v>102</v>
      </c>
      <c r="C42" s="46">
        <v>259484584</v>
      </c>
      <c r="D42" s="46">
        <v>4477340</v>
      </c>
    </row>
    <row r="43" spans="2:4" x14ac:dyDescent="0.25">
      <c r="B43" s="31"/>
      <c r="C43" s="40"/>
      <c r="D43" s="40"/>
    </row>
    <row r="44" spans="2:4" x14ac:dyDescent="0.3">
      <c r="B44" s="29" t="s">
        <v>106</v>
      </c>
      <c r="C44" s="43">
        <f>SUM(C38:C43)</f>
        <v>-1516120485</v>
      </c>
      <c r="D44" s="43">
        <f>SUM(D38:D43)</f>
        <v>-237949279</v>
      </c>
    </row>
    <row r="45" spans="2:4" x14ac:dyDescent="0.3">
      <c r="B45" s="29" t="s">
        <v>45</v>
      </c>
      <c r="C45" s="43"/>
      <c r="D45" s="43"/>
    </row>
    <row r="46" spans="2:4" x14ac:dyDescent="0.25">
      <c r="B46" s="29" t="s">
        <v>110</v>
      </c>
      <c r="C46" s="29"/>
      <c r="D46" s="29"/>
    </row>
    <row r="47" spans="2:4" x14ac:dyDescent="0.3">
      <c r="B47" s="49" t="s">
        <v>117</v>
      </c>
      <c r="C47" s="18">
        <v>1417670000</v>
      </c>
      <c r="D47" s="46">
        <v>246610000</v>
      </c>
    </row>
    <row r="48" spans="2:4" x14ac:dyDescent="0.3">
      <c r="B48" s="31" t="s">
        <v>92</v>
      </c>
      <c r="C48" s="18">
        <v>-132316032</v>
      </c>
      <c r="D48" s="18">
        <v>-132098774</v>
      </c>
    </row>
    <row r="49" spans="2:4" x14ac:dyDescent="0.3">
      <c r="B49" s="31" t="s">
        <v>107</v>
      </c>
      <c r="C49" s="18">
        <v>2174192</v>
      </c>
      <c r="D49" s="18">
        <v>175431456</v>
      </c>
    </row>
    <row r="50" spans="2:4" x14ac:dyDescent="0.3">
      <c r="B50" s="31" t="s">
        <v>93</v>
      </c>
      <c r="C50" s="18">
        <v>-5611248</v>
      </c>
      <c r="D50" s="18">
        <v>-5601390</v>
      </c>
    </row>
    <row r="51" spans="2:4" x14ac:dyDescent="0.3">
      <c r="B51" s="31" t="s">
        <v>94</v>
      </c>
      <c r="C51" s="18">
        <v>-66079699</v>
      </c>
      <c r="D51" s="18">
        <v>-132399008</v>
      </c>
    </row>
    <row r="52" spans="2:4" x14ac:dyDescent="0.3">
      <c r="B52" s="29" t="s">
        <v>95</v>
      </c>
      <c r="C52" s="43">
        <f>SUM(C47:C51)</f>
        <v>1215837213</v>
      </c>
      <c r="D52" s="43">
        <f>SUM(D47:D51)</f>
        <v>151942284</v>
      </c>
    </row>
    <row r="53" spans="2:4" x14ac:dyDescent="0.25">
      <c r="B53" s="29" t="s">
        <v>96</v>
      </c>
      <c r="C53" s="29"/>
      <c r="D53" s="29"/>
    </row>
    <row r="54" spans="2:4" x14ac:dyDescent="0.25">
      <c r="B54" s="41" t="s">
        <v>97</v>
      </c>
      <c r="C54" s="38">
        <f>C52+C44+C34</f>
        <v>317816521</v>
      </c>
      <c r="D54" s="38">
        <f>D52+D44+D34</f>
        <v>293319516</v>
      </c>
    </row>
    <row r="55" spans="2:4" x14ac:dyDescent="0.25">
      <c r="B55" s="29" t="s">
        <v>98</v>
      </c>
      <c r="C55" s="35"/>
      <c r="D55" s="35"/>
    </row>
    <row r="56" spans="2:4" x14ac:dyDescent="0.25">
      <c r="B56" s="41" t="s">
        <v>99</v>
      </c>
      <c r="C56" s="38">
        <v>677556651</v>
      </c>
      <c r="D56" s="38">
        <v>384237135</v>
      </c>
    </row>
    <row r="57" spans="2:4" x14ac:dyDescent="0.25">
      <c r="B57" s="29" t="s">
        <v>100</v>
      </c>
      <c r="C57" s="35"/>
      <c r="D57" s="35"/>
    </row>
    <row r="58" spans="2:4" x14ac:dyDescent="0.25">
      <c r="B58" s="41" t="s">
        <v>99</v>
      </c>
      <c r="C58" s="42">
        <f>C54+C56</f>
        <v>995373172</v>
      </c>
      <c r="D58" s="42">
        <f>D54+D56</f>
        <v>677556651</v>
      </c>
    </row>
    <row r="59" spans="2:4" x14ac:dyDescent="0.25">
      <c r="B59" s="29" t="s">
        <v>101</v>
      </c>
      <c r="C59" s="36"/>
      <c r="D59" s="36"/>
    </row>
    <row r="60" spans="2:4" x14ac:dyDescent="0.25">
      <c r="B60" s="41"/>
      <c r="C60" s="28"/>
      <c r="D60" s="2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 Poz.Fin. 31122024-Ro </vt:lpstr>
      <vt:lpstr>Rez. Glob_31122024-Ro</vt:lpstr>
      <vt:lpstr>Capitaluri_31122024-Ro</vt:lpstr>
      <vt:lpstr>Flux de numerar_31122024_Ro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Lucia Serban Alexandru</dc:creator>
  <cp:lastModifiedBy>Lacramioara Brandusa Ciolpan</cp:lastModifiedBy>
  <dcterms:created xsi:type="dcterms:W3CDTF">2020-02-03T07:45:11Z</dcterms:created>
  <dcterms:modified xsi:type="dcterms:W3CDTF">2025-02-27T10:32:40Z</dcterms:modified>
</cp:coreProperties>
</file>