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1\Rezultate Trim III\Site\RO\"/>
    </mc:Choice>
  </mc:AlternateContent>
  <bookViews>
    <workbookView xWindow="0" yWindow="0" windowWidth="19200" windowHeight="6465" tabRatio="860"/>
  </bookViews>
  <sheets>
    <sheet name=" Poz.Fin. 30092021-Ro " sheetId="1" r:id="rId1"/>
    <sheet name="Rez. Glob_30092021-Ro" sheetId="2" r:id="rId2"/>
    <sheet name="Capitaluri_30092021-Ro" sheetId="3" r:id="rId3"/>
    <sheet name="Flux de trez_30092021-Ro" sheetId="4" r:id="rId4"/>
  </sheets>
  <definedNames>
    <definedName name="OLE_LINK12" localSheetId="0">' Poz.Fin. 30092021-Ro '!#REF!</definedName>
    <definedName name="OLE_LINK2" localSheetId="3">'Flux de trez_30092021-Ro'!#REF!</definedName>
    <definedName name="OLE_LINK3" localSheetId="1">'Rez. Glob_30092021-Ro'!#REF!</definedName>
    <definedName name="OLE_LINK9" localSheetId="0">' Poz.Fin. 30092021-Ro '!#REF!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4" l="1"/>
  <c r="D21" i="4"/>
  <c r="C21" i="4"/>
  <c r="D47" i="4" l="1"/>
  <c r="C40" i="4"/>
  <c r="D40" i="4"/>
  <c r="B32" i="2" l="1"/>
  <c r="B11" i="2"/>
  <c r="B21" i="2" l="1"/>
  <c r="B28" i="2" l="1"/>
  <c r="D28" i="4"/>
  <c r="D33" i="4" l="1"/>
  <c r="B34" i="2"/>
  <c r="C28" i="4"/>
  <c r="B38" i="2" l="1"/>
  <c r="C33" i="4"/>
  <c r="B42" i="2"/>
  <c r="C46" i="1"/>
  <c r="C30" i="1"/>
  <c r="C37" i="1"/>
  <c r="C18" i="1"/>
  <c r="C12" i="1"/>
  <c r="C49" i="4" l="1"/>
  <c r="D49" i="4"/>
  <c r="C20" i="1"/>
  <c r="C48" i="1"/>
  <c r="C11" i="2"/>
  <c r="C32" i="2"/>
  <c r="C50" i="1" l="1"/>
  <c r="D51" i="4"/>
  <c r="C51" i="4"/>
  <c r="C21" i="2"/>
  <c r="D46" i="1"/>
  <c r="C28" i="2" l="1"/>
  <c r="D37" i="1"/>
  <c r="D30" i="1"/>
  <c r="D18" i="1"/>
  <c r="D12" i="1"/>
  <c r="C34" i="2" l="1"/>
  <c r="D20" i="1"/>
  <c r="D48" i="1"/>
  <c r="D50" i="1" l="1"/>
  <c r="C38" i="2"/>
  <c r="C42" i="2" l="1"/>
</calcChain>
</file>

<file path=xl/sharedStrings.xml><?xml version="1.0" encoding="utf-8"?>
<sst xmlns="http://schemas.openxmlformats.org/spreadsheetml/2006/main" count="172" uniqueCount="130">
  <si>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</si>
  <si>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</si>
  <si>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</si>
  <si>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</si>
  <si>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</si>
  <si>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</si>
  <si>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</si>
  <si>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</si>
  <si>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</si>
  <si>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</si>
  <si>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</si>
  <si>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</si>
  <si>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</si>
  <si>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</si>
  <si>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</si>
  <si>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</si>
  <si>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</si>
  <si>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</si>
  <si>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</si>
  <si>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Impozit amânat de plată</t>
  </si>
  <si>
    <t>Datorii curente</t>
  </si>
  <si>
    <t>Provizion pentru riscuri şi cheltuieli</t>
  </si>
  <si>
    <t>Total datorii</t>
  </si>
  <si>
    <t>Total capitaluri proprii şi datorii</t>
  </si>
  <si>
    <t>Perioada</t>
  </si>
  <si>
    <t>Venituri din activitatea de transport intern</t>
  </si>
  <si>
    <t>Venituri din activitatea de transport international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</si>
  <si>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</si>
  <si>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</si>
  <si>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</si>
  <si>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</si>
  <si>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</si>
  <si>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</si>
  <si>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</si>
  <si>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</si>
  <si>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</si>
  <si>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</si>
  <si>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</si>
  <si>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</si>
  <si>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</si>
  <si>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</si>
  <si>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</si>
  <si>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</si>
  <si>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</si>
  <si>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</si>
  <si>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</si>
  <si>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 xml:space="preserve">   </t>
  </si>
  <si>
    <t>Rezultatul global total aferent perioadei</t>
  </si>
  <si>
    <t>Profit net aferent perioadei</t>
  </si>
  <si>
    <t>-</t>
  </si>
  <si>
    <t>Numerar generat din exploatare</t>
  </si>
  <si>
    <t>Dobânzi primite</t>
  </si>
  <si>
    <t>Investiții financiare/participații</t>
  </si>
  <si>
    <t>Incasări din cedarea de imobilizări corporale</t>
  </si>
  <si>
    <t>Dividende plătite</t>
  </si>
  <si>
    <t>Flux de trezorerie din activităţi de  investiţii</t>
  </si>
  <si>
    <t>Plăţi pentru achiziţia de imobilizări  corporale şi necorporale</t>
  </si>
  <si>
    <t>Numerar din taxe de racordare şi fonduri nerambursabile</t>
  </si>
  <si>
    <t>Numerar net utilizat în activităţi de finanţare</t>
  </si>
  <si>
    <t>Modificarea netă a numerarului şi  echivalentului de numerar</t>
  </si>
  <si>
    <t>Numerar şi echivalent de numerar  la început de an</t>
  </si>
  <si>
    <t xml:space="preserve"> </t>
  </si>
  <si>
    <t>Numerar şi echivalent de numerar   la sfârşit de perioadă</t>
  </si>
  <si>
    <t>Intrări de numerar net generat din activitatea de exploatare</t>
  </si>
  <si>
    <t>Rezultatul pe acţiune, de bază şi diluat           (exprimat în lei pe acţiune)</t>
  </si>
  <si>
    <t>Împrumuturi pe termen Scurt</t>
  </si>
  <si>
    <t>Imobilizări financiare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</si>
  <si>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</si>
  <si>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</si>
  <si>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</si>
  <si>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</si>
  <si>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                         -</t>
  </si>
  <si>
    <t>Tranzacţii cu acţionarii:</t>
  </si>
  <si>
    <t xml:space="preserve">                        -</t>
  </si>
  <si>
    <t xml:space="preserve">                          -</t>
  </si>
  <si>
    <t>Numerar net utilizat în activităţi de investiţii</t>
  </si>
  <si>
    <t xml:space="preserve">                            -</t>
  </si>
  <si>
    <t xml:space="preserve">                      -</t>
  </si>
  <si>
    <t xml:space="preserve">                       -</t>
  </si>
  <si>
    <t xml:space="preserve">                        - 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</si>
  <si>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</si>
  <si>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</si>
  <si>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</si>
  <si>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>Dividende aferente anului 2019</t>
  </si>
  <si>
    <t>Ajustări pentru:</t>
  </si>
  <si>
    <t xml:space="preserve">Câştig/(pierdere) din cedarea de mijloace fixe </t>
  </si>
  <si>
    <t>Provizioane pentru riscuri şi cheltuieli</t>
  </si>
  <si>
    <t xml:space="preserve">Ajustări pentru deprecierea creanţelor </t>
  </si>
  <si>
    <t>Venituri din dobânzi</t>
  </si>
  <si>
    <t>Profit din exploatare înainte de modificările în</t>
  </si>
  <si>
    <t xml:space="preserve">   capitalul circulant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</si>
  <si>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</si>
  <si>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</si>
  <si>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</si>
  <si>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Cheltuieli din dobânzi</t>
  </si>
  <si>
    <t xml:space="preserve">Dobânzi plătite </t>
  </si>
  <si>
    <t>Flux de trezorerie din activităţi de  finanţare</t>
  </si>
  <si>
    <t xml:space="preserve">Impozit amânat </t>
  </si>
  <si>
    <t>Capital</t>
  </si>
  <si>
    <t xml:space="preserve">         social</t>
  </si>
  <si>
    <t>Ajustări ale</t>
  </si>
  <si>
    <t>capitalului</t>
  </si>
  <si>
    <t xml:space="preserve">           social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</si>
  <si>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</si>
  <si>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</si>
  <si>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</si>
  <si>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</si>
  <si>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</si>
  <si>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</si>
  <si>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</si>
  <si>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Câștigul/pierderea actuarială aferentă perioadei</t>
  </si>
  <si>
    <t>Sold la 31 decembrie 2020</t>
  </si>
  <si>
    <t>Ramburări împrumuturi termen lung</t>
  </si>
  <si>
    <t>Pierdere din creanțe și debitori diverși</t>
  </si>
  <si>
    <t>Ajustarea Creantei privind Acordul de Concesiune</t>
  </si>
  <si>
    <t>Venituri din taxe de racordare. fonduri nerambursabile  și bunuri preluate cu titlu gratuit</t>
  </si>
  <si>
    <t>Efectul variaţiei ratelor de schimb asupra  altor  elemente decât cele din exploatare</t>
  </si>
  <si>
    <t xml:space="preserve">Sold la 1 ianuarie 2020 </t>
  </si>
  <si>
    <t>Perioada de trei luni încheiată la</t>
  </si>
  <si>
    <t>Trageri/rambursări credit pentru capital de lucru</t>
  </si>
  <si>
    <t>Ajustari pentru deprecierea stocurilor</t>
  </si>
  <si>
    <t>Trageri împrumuturi termen lung</t>
  </si>
  <si>
    <t>30 septembrie 2021</t>
  </si>
  <si>
    <t>30 septembrie 2020</t>
  </si>
  <si>
    <t>Sold la 30 septembrie 2020(neauditat)</t>
  </si>
  <si>
    <t>Dividende aferente anului 2020</t>
  </si>
  <si>
    <t>Sold la 30 septembrie 2021(neauditat)</t>
  </si>
  <si>
    <t>Alte cheltuieli și venituri</t>
  </si>
  <si>
    <t>Impozit pe profit plătit</t>
  </si>
  <si>
    <t>(neauditat)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</si>
</sst>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32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b/>
      <sz val="12"/>
      <color theme="1"/>
      <name val="Georgia"/>
      <family val="1"/>
    </font>
    <font>
      <b/>
      <sz val="1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b/>
      <sz val="11"/>
      <name val="Georgia"/>
      <family val="1"/>
    </font>
    <font>
      <sz val="11"/>
      <name val="Segoe UI"/>
      <family val="2"/>
      <charset val="238"/>
    </font>
    <font>
      <b/>
      <u/>
      <sz val="11"/>
      <name val="Georgia"/>
      <family val="1"/>
    </font>
    <font>
      <sz val="11"/>
      <name val="Segoe UI"/>
      <family val="2"/>
    </font>
    <font>
      <u/>
      <sz val="11"/>
      <name val="Segoe UI"/>
      <family val="2"/>
      <charset val="238"/>
    </font>
    <font>
      <b/>
      <u/>
      <sz val="11"/>
      <name val="Segoe UI"/>
      <family val="2"/>
      <charset val="238"/>
    </font>
    <font>
      <u/>
      <sz val="11"/>
      <name val="Segoe UI"/>
      <family val="2"/>
    </font>
    <font>
      <b/>
      <u val="double"/>
      <sz val="11"/>
      <name val="Segoe UI"/>
      <family val="2"/>
      <charset val="238"/>
    </font>
    <font>
      <sz val="11"/>
      <color theme="1"/>
      <name val="Ss"/>
    </font>
    <font>
      <b/>
      <u val="double"/>
      <sz val="11"/>
      <color theme="1"/>
      <name val="Segoe UI"/>
      <family val="2"/>
    </font>
    <font>
      <u/>
      <sz val="10"/>
      <color theme="1"/>
      <name val="Georgia"/>
      <family val="1"/>
    </font>
    <font>
      <b/>
      <sz val="9"/>
      <color theme="1"/>
      <name val="Georgia"/>
      <family val="1"/>
    </font>
    <font>
      <b/>
      <u/>
      <sz val="9"/>
      <color theme="1"/>
      <name val="Georgia"/>
      <family val="1"/>
    </font>
    <font>
      <sz val="9"/>
      <color theme="1"/>
      <name val="Georgia"/>
      <family val="1"/>
    </font>
    <font>
      <u/>
      <sz val="9"/>
      <color theme="1"/>
      <name val="Georgia"/>
      <family val="1"/>
    </font>
    <font>
      <sz val="12"/>
      <name val="Times New Roman"/>
      <family val="1"/>
    </font>
    <font>
      <b/>
      <sz val="12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vertical="top" wrapText="1"/>
    </xf>
    <xf numFmtId="3" fontId="2" fillId="0" borderId="3" xfId="0" applyNumberFormat="1" applyFont="1" applyFill="1" applyBorder="1" applyAlignment="1">
      <alignment horizontal="right"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37" fontId="7" fillId="0" borderId="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14" fontId="10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11" fillId="0" borderId="3" xfId="0" applyFont="1" applyBorder="1" applyAlignment="1">
      <alignment horizontal="right"/>
    </xf>
    <xf numFmtId="0" fontId="12" fillId="0" borderId="0" xfId="0" applyFont="1" applyAlignment="1">
      <alignment vertical="center" wrapText="1"/>
    </xf>
    <xf numFmtId="37" fontId="12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6" fillId="0" borderId="0" xfId="0" applyFont="1"/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37" fontId="16" fillId="0" borderId="0" xfId="0" applyNumberFormat="1" applyFont="1" applyAlignment="1">
      <alignment horizontal="right" vertical="center" wrapText="1"/>
    </xf>
    <xf numFmtId="3" fontId="16" fillId="0" borderId="0" xfId="0" applyNumberFormat="1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37" fontId="19" fillId="0" borderId="0" xfId="0" applyNumberFormat="1" applyFont="1" applyAlignment="1">
      <alignment horizontal="right" vertical="center" wrapText="1"/>
    </xf>
    <xf numFmtId="37" fontId="20" fillId="0" borderId="0" xfId="0" applyNumberFormat="1" applyFont="1" applyAlignment="1">
      <alignment vertical="center" wrapText="1"/>
    </xf>
    <xf numFmtId="3" fontId="17" fillId="0" borderId="0" xfId="0" applyNumberFormat="1" applyFont="1" applyAlignment="1">
      <alignment vertical="center" wrapText="1"/>
    </xf>
    <xf numFmtId="37" fontId="18" fillId="0" borderId="0" xfId="0" applyNumberFormat="1" applyFont="1" applyAlignment="1">
      <alignment horizontal="right" vertical="center" wrapText="1"/>
    </xf>
    <xf numFmtId="37" fontId="19" fillId="0" borderId="0" xfId="0" applyNumberFormat="1" applyFont="1" applyAlignment="1">
      <alignment vertical="center" wrapText="1"/>
    </xf>
    <xf numFmtId="37" fontId="21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37" fontId="12" fillId="0" borderId="0" xfId="0" applyNumberFormat="1" applyFont="1" applyAlignment="1">
      <alignment vertical="center" wrapText="1"/>
    </xf>
    <xf numFmtId="37" fontId="22" fillId="0" borderId="0" xfId="0" applyNumberFormat="1" applyFont="1" applyAlignment="1">
      <alignment vertical="center" wrapText="1"/>
    </xf>
    <xf numFmtId="3" fontId="22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23" fillId="0" borderId="0" xfId="0" applyFont="1" applyFill="1"/>
    <xf numFmtId="0" fontId="14" fillId="0" borderId="0" xfId="0" applyFont="1" applyFill="1"/>
    <xf numFmtId="0" fontId="13" fillId="0" borderId="0" xfId="0" applyFont="1" applyAlignment="1">
      <alignment horizontal="right" vertical="center" wrapText="1"/>
    </xf>
    <xf numFmtId="0" fontId="18" fillId="0" borderId="0" xfId="0" applyFont="1" applyFill="1"/>
    <xf numFmtId="0" fontId="24" fillId="0" borderId="0" xfId="0" applyFont="1" applyAlignment="1">
      <alignment vertical="center" wrapText="1"/>
    </xf>
    <xf numFmtId="0" fontId="26" fillId="0" borderId="0" xfId="0" applyFont="1" applyAlignment="1">
      <alignment horizontal="right" vertical="center" wrapText="1"/>
    </xf>
    <xf numFmtId="0" fontId="30" fillId="0" borderId="0" xfId="0" applyFont="1"/>
    <xf numFmtId="0" fontId="14" fillId="0" borderId="0" xfId="0" applyFont="1" applyFill="1" applyBorder="1"/>
    <xf numFmtId="0" fontId="26" fillId="0" borderId="0" xfId="0" applyFont="1" applyBorder="1" applyAlignment="1">
      <alignment horizontal="right" vertical="center" wrapText="1"/>
    </xf>
    <xf numFmtId="0" fontId="28" fillId="0" borderId="0" xfId="0" applyFont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/>
    </xf>
    <xf numFmtId="37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Fill="1" applyBorder="1"/>
    <xf numFmtId="3" fontId="24" fillId="0" borderId="0" xfId="0" applyNumberFormat="1" applyFont="1" applyBorder="1" applyAlignment="1">
      <alignment horizontal="right" vertical="center" wrapText="1"/>
    </xf>
    <xf numFmtId="3" fontId="13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top" wrapText="1"/>
    </xf>
    <xf numFmtId="37" fontId="7" fillId="0" borderId="0" xfId="0" applyNumberFormat="1" applyFont="1" applyFill="1" applyBorder="1" applyAlignment="1">
      <alignment horizontal="right"/>
    </xf>
    <xf numFmtId="37" fontId="6" fillId="0" borderId="0" xfId="0" applyNumberFormat="1" applyFont="1" applyFill="1" applyBorder="1" applyAlignment="1">
      <alignment horizontal="right"/>
    </xf>
    <xf numFmtId="0" fontId="29" fillId="0" borderId="0" xfId="0" applyFont="1" applyBorder="1" applyAlignment="1">
      <alignment horizontal="right" vertical="center" wrapText="1"/>
    </xf>
    <xf numFmtId="3" fontId="29" fillId="0" borderId="0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horizontal="right" vertical="center" wrapText="1"/>
    </xf>
    <xf numFmtId="3" fontId="25" fillId="0" borderId="0" xfId="0" applyNumberFormat="1" applyFont="1" applyBorder="1" applyAlignment="1">
      <alignment horizontal="right" vertical="center" wrapText="1"/>
    </xf>
    <xf numFmtId="0" fontId="31" fillId="0" borderId="0" xfId="0" applyFont="1" applyAlignment="1">
      <alignment vertical="top" wrapText="1"/>
    </xf>
    <xf numFmtId="3" fontId="2" fillId="0" borderId="3" xfId="0" applyNumberFormat="1" applyFont="1" applyFill="1" applyBorder="1" applyAlignment="1">
      <alignment horizontal="right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0"/>
  <sheetViews>
    <sheetView tabSelected="1" zoomScale="70" zoomScaleNormal="70" workbookViewId="0">
      <selection activeCell="B2" sqref="B2"/>
    </sheetView>
  </sheetViews>
  <sheetFormatPr defaultColWidth="9.140625" defaultRowHeight="17.25"/>
  <cols>
    <col min="1" max="1" width="9.140625" style="15"/>
    <col min="2" max="2" width="48.85546875" style="1" customWidth="1"/>
    <col min="3" max="3" width="18.42578125" style="2" customWidth="1"/>
    <col min="4" max="4" width="17.42578125" style="2" customWidth="1"/>
    <col min="5" max="16384" width="9.140625" style="15"/>
  </cols>
  <sheetData>
    <row r="1" spans="2:4" ht="18" thickBot="1"/>
    <row r="2" spans="2:4">
      <c r="B2" s="3"/>
      <c r="C2" s="4">
        <v>44469</v>
      </c>
      <c r="D2" s="4">
        <v>44196</v>
      </c>
    </row>
    <row r="3" spans="2:4" ht="18" thickBot="1">
      <c r="B3" s="3"/>
      <c r="C3" s="75" t="s">
        <v>129</v>
      </c>
      <c r="D3" s="28"/>
    </row>
    <row r="4" spans="2:4">
      <c r="B4" s="3" t="s">
        <v>0</v>
      </c>
      <c r="C4" s="27"/>
      <c r="D4" s="5"/>
    </row>
    <row r="5" spans="2:4">
      <c r="B5" s="3" t="s">
        <v>1</v>
      </c>
      <c r="D5" s="5"/>
    </row>
    <row r="6" spans="2:4">
      <c r="B6" s="6" t="s">
        <v>4</v>
      </c>
      <c r="C6" s="2">
        <v>423374582</v>
      </c>
      <c r="D6" s="7">
        <v>449717871</v>
      </c>
    </row>
    <row r="7" spans="2:4" ht="34.5">
      <c r="B7" s="8" t="s">
        <v>3</v>
      </c>
      <c r="C7" s="2">
        <v>19627117</v>
      </c>
      <c r="D7" s="18">
        <v>19192069</v>
      </c>
    </row>
    <row r="8" spans="2:4">
      <c r="B8" s="8" t="s">
        <v>2</v>
      </c>
      <c r="C8" s="2">
        <v>4011956922</v>
      </c>
      <c r="D8" s="7">
        <v>3931662402</v>
      </c>
    </row>
    <row r="9" spans="2:4">
      <c r="B9" s="6" t="s">
        <v>66</v>
      </c>
      <c r="C9" s="2">
        <v>296576170</v>
      </c>
      <c r="D9" s="7">
        <v>284272848</v>
      </c>
    </row>
    <row r="10" spans="2:4">
      <c r="B10" s="6" t="s">
        <v>5</v>
      </c>
      <c r="C10" s="2">
        <v>1644946758</v>
      </c>
      <c r="D10" s="7">
        <v>1364268828</v>
      </c>
    </row>
    <row r="11" spans="2:4" ht="18" thickBot="1">
      <c r="B11" s="15" t="s">
        <v>97</v>
      </c>
      <c r="C11" s="2">
        <v>1788101</v>
      </c>
      <c r="D11" s="18">
        <v>5322418</v>
      </c>
    </row>
    <row r="12" spans="2:4" ht="18" thickBot="1">
      <c r="B12" s="3"/>
      <c r="C12" s="9">
        <f>SUM(C6:C11)</f>
        <v>6398269650</v>
      </c>
      <c r="D12" s="9">
        <f>SUM(D6:D11)</f>
        <v>6054436436</v>
      </c>
    </row>
    <row r="13" spans="2:4">
      <c r="B13" s="6"/>
      <c r="D13" s="7"/>
    </row>
    <row r="14" spans="2:4">
      <c r="B14" s="3" t="s">
        <v>6</v>
      </c>
      <c r="D14" s="7"/>
    </row>
    <row r="15" spans="2:4">
      <c r="B15" s="8" t="s">
        <v>7</v>
      </c>
      <c r="C15" s="2">
        <v>200301963</v>
      </c>
      <c r="D15" s="7">
        <v>191061018</v>
      </c>
    </row>
    <row r="16" spans="2:4">
      <c r="B16" s="6" t="s">
        <v>67</v>
      </c>
      <c r="C16" s="2">
        <v>337680314</v>
      </c>
      <c r="D16" s="7">
        <v>626162839</v>
      </c>
    </row>
    <row r="17" spans="2:4" ht="18" thickBot="1">
      <c r="B17" s="6" t="s">
        <v>8</v>
      </c>
      <c r="C17" s="2">
        <v>113950782</v>
      </c>
      <c r="D17" s="7">
        <v>276174270</v>
      </c>
    </row>
    <row r="18" spans="2:4" ht="18" thickBot="1">
      <c r="B18" s="3"/>
      <c r="C18" s="10">
        <f>SUM(C15:C17)</f>
        <v>651933059</v>
      </c>
      <c r="D18" s="10">
        <f>SUM(D15:D17)</f>
        <v>1093398127</v>
      </c>
    </row>
    <row r="19" spans="2:4">
      <c r="B19" s="3"/>
      <c r="C19" s="5"/>
      <c r="D19" s="5"/>
    </row>
    <row r="20" spans="2:4" ht="18" thickBot="1">
      <c r="B20" s="3" t="s">
        <v>9</v>
      </c>
      <c r="C20" s="11">
        <f>C18+C12</f>
        <v>7050202709</v>
      </c>
      <c r="D20" s="11">
        <f>D18+D12</f>
        <v>7147834563</v>
      </c>
    </row>
    <row r="21" spans="2:4" ht="18" thickTop="1">
      <c r="B21" s="6"/>
      <c r="D21" s="7"/>
    </row>
    <row r="22" spans="2:4">
      <c r="B22" s="12" t="s">
        <v>10</v>
      </c>
      <c r="D22" s="7"/>
    </row>
    <row r="23" spans="2:4">
      <c r="B23" s="6"/>
      <c r="D23" s="7"/>
    </row>
    <row r="24" spans="2:4">
      <c r="B24" s="3" t="s">
        <v>11</v>
      </c>
      <c r="D24" s="7"/>
    </row>
    <row r="25" spans="2:4">
      <c r="B25" s="6" t="s">
        <v>12</v>
      </c>
      <c r="C25" s="2">
        <v>117738440</v>
      </c>
      <c r="D25" s="7">
        <v>117738440</v>
      </c>
    </row>
    <row r="26" spans="2:4">
      <c r="B26" s="6" t="s">
        <v>68</v>
      </c>
      <c r="C26" s="2">
        <v>441418396</v>
      </c>
      <c r="D26" s="7">
        <v>441418396</v>
      </c>
    </row>
    <row r="27" spans="2:4">
      <c r="B27" s="6" t="s">
        <v>13</v>
      </c>
      <c r="C27" s="2">
        <v>247478865</v>
      </c>
      <c r="D27" s="7">
        <v>247478865</v>
      </c>
    </row>
    <row r="28" spans="2:4">
      <c r="B28" s="6" t="s">
        <v>14</v>
      </c>
      <c r="C28" s="2">
        <v>1265796861</v>
      </c>
      <c r="D28" s="7">
        <v>1265796861</v>
      </c>
    </row>
    <row r="29" spans="2:4" ht="18" thickBot="1">
      <c r="B29" s="6" t="s">
        <v>15</v>
      </c>
      <c r="C29" s="2">
        <v>1726090134</v>
      </c>
      <c r="D29" s="7">
        <v>1709709168</v>
      </c>
    </row>
    <row r="30" spans="2:4" ht="18" thickBot="1">
      <c r="B30" s="3"/>
      <c r="C30" s="10">
        <f>SUM(C25:C29)</f>
        <v>3798522696</v>
      </c>
      <c r="D30" s="10">
        <f>SUM(D25:D29)</f>
        <v>3782141730</v>
      </c>
    </row>
    <row r="31" spans="2:4">
      <c r="B31" s="12" t="s">
        <v>16</v>
      </c>
      <c r="D31" s="7"/>
    </row>
    <row r="32" spans="2:4">
      <c r="B32" s="6" t="s">
        <v>69</v>
      </c>
      <c r="C32" s="2">
        <v>1532615460</v>
      </c>
      <c r="D32" s="7">
        <v>1486684049</v>
      </c>
    </row>
    <row r="33" spans="2:4">
      <c r="B33" s="6" t="s">
        <v>17</v>
      </c>
      <c r="C33" s="2">
        <v>118611004</v>
      </c>
      <c r="D33" s="7">
        <v>118611004</v>
      </c>
    </row>
    <row r="34" spans="2:4">
      <c r="B34" s="6" t="s">
        <v>18</v>
      </c>
      <c r="C34" s="2">
        <v>1037054310</v>
      </c>
      <c r="D34" s="7">
        <v>1043635227</v>
      </c>
    </row>
    <row r="35" spans="2:4">
      <c r="B35" s="6" t="s">
        <v>19</v>
      </c>
      <c r="C35" s="18" t="s">
        <v>49</v>
      </c>
      <c r="D35" s="7" t="s">
        <v>49</v>
      </c>
    </row>
    <row r="36" spans="2:4" ht="18" thickBot="1">
      <c r="B36" s="6" t="s">
        <v>70</v>
      </c>
      <c r="C36" s="2">
        <v>16880451</v>
      </c>
      <c r="D36" s="18">
        <v>16482440</v>
      </c>
    </row>
    <row r="37" spans="2:4" ht="18" thickBot="1">
      <c r="B37" s="3"/>
      <c r="C37" s="10">
        <f>SUM(C32:C36)</f>
        <v>2705161225</v>
      </c>
      <c r="D37" s="10">
        <f>SUM(D32:D36)</f>
        <v>2665412720</v>
      </c>
    </row>
    <row r="39" spans="2:4">
      <c r="B39" s="3"/>
      <c r="D39" s="13"/>
    </row>
    <row r="40" spans="2:4">
      <c r="B40" s="3" t="s">
        <v>20</v>
      </c>
      <c r="D40" s="7"/>
    </row>
    <row r="41" spans="2:4">
      <c r="B41" s="6" t="s">
        <v>70</v>
      </c>
      <c r="C41" s="2">
        <v>312290405</v>
      </c>
      <c r="D41" s="7">
        <v>431563686</v>
      </c>
    </row>
    <row r="42" spans="2:4">
      <c r="B42" s="6" t="s">
        <v>18</v>
      </c>
      <c r="C42" s="2">
        <v>69728323</v>
      </c>
      <c r="D42" s="7">
        <v>69030914</v>
      </c>
    </row>
    <row r="43" spans="2:4">
      <c r="B43" s="6" t="s">
        <v>21</v>
      </c>
      <c r="C43" s="2">
        <v>52770492</v>
      </c>
      <c r="D43" s="18">
        <v>75794781</v>
      </c>
    </row>
    <row r="44" spans="2:4">
      <c r="B44" s="6" t="s">
        <v>65</v>
      </c>
      <c r="C44" s="2">
        <v>108831476</v>
      </c>
      <c r="D44" s="7">
        <v>120992640</v>
      </c>
    </row>
    <row r="45" spans="2:4" ht="18" thickBot="1">
      <c r="B45" s="6" t="s">
        <v>17</v>
      </c>
      <c r="C45" s="2">
        <v>2898092</v>
      </c>
      <c r="D45" s="7">
        <v>2898092</v>
      </c>
    </row>
    <row r="46" spans="2:4" ht="18" thickBot="1">
      <c r="B46" s="3"/>
      <c r="C46" s="9">
        <f>SUM(C41:C45)</f>
        <v>546518788</v>
      </c>
      <c r="D46" s="9">
        <f>SUM(D41:D45)</f>
        <v>700280113</v>
      </c>
    </row>
    <row r="47" spans="2:4">
      <c r="B47" s="3"/>
      <c r="C47" s="7"/>
      <c r="D47" s="7"/>
    </row>
    <row r="48" spans="2:4" ht="18" thickBot="1">
      <c r="B48" s="3" t="s">
        <v>22</v>
      </c>
      <c r="C48" s="14">
        <f>C37+C46</f>
        <v>3251680013</v>
      </c>
      <c r="D48" s="14">
        <f>D37+D46</f>
        <v>3365692833</v>
      </c>
    </row>
    <row r="49" spans="2:4">
      <c r="B49" s="3"/>
      <c r="C49" s="5"/>
      <c r="D49" s="5"/>
    </row>
    <row r="50" spans="2:4">
      <c r="B50" s="3" t="s">
        <v>23</v>
      </c>
      <c r="C50" s="19">
        <f>C30+C48</f>
        <v>7050202709</v>
      </c>
      <c r="D50" s="19">
        <f>D30+D48</f>
        <v>7147834563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zoomScale="70" zoomScaleNormal="70" workbookViewId="0"/>
  </sheetViews>
  <sheetFormatPr defaultColWidth="8.7109375" defaultRowHeight="18.600000000000001" customHeight="1"/>
  <cols>
    <col min="1" max="1" width="85.28515625" style="1" bestFit="1" customWidth="1"/>
    <col min="2" max="2" width="20.42578125" style="20" customWidth="1"/>
    <col min="3" max="3" width="20.85546875" style="20" customWidth="1"/>
    <col min="4" max="16384" width="8.7109375" style="15"/>
  </cols>
  <sheetData>
    <row r="1" spans="1:3" ht="18.600000000000001" customHeight="1" thickBot="1"/>
    <row r="2" spans="1:3" ht="18.600000000000001" customHeight="1">
      <c r="A2" s="76"/>
      <c r="B2" s="23" t="s">
        <v>24</v>
      </c>
      <c r="C2" s="23" t="s">
        <v>24</v>
      </c>
    </row>
    <row r="3" spans="1:3" ht="18.600000000000001" customHeight="1">
      <c r="A3" s="76"/>
      <c r="B3" s="26">
        <v>44197</v>
      </c>
      <c r="C3" s="26">
        <v>43831</v>
      </c>
    </row>
    <row r="4" spans="1:3" ht="18.600000000000001" customHeight="1">
      <c r="A4" s="76"/>
      <c r="B4" s="26">
        <v>44469</v>
      </c>
      <c r="C4" s="26">
        <v>44104</v>
      </c>
    </row>
    <row r="5" spans="1:3" ht="18.600000000000001" customHeight="1" thickBot="1">
      <c r="A5" s="16"/>
      <c r="B5" s="75" t="s">
        <v>129</v>
      </c>
      <c r="C5" s="75" t="s">
        <v>129</v>
      </c>
    </row>
    <row r="6" spans="1:3" ht="18.600000000000001" customHeight="1" thickBot="1">
      <c r="A6" s="16"/>
      <c r="B6" s="24"/>
      <c r="C6" s="24"/>
    </row>
    <row r="7" spans="1:3" ht="18.600000000000001" customHeight="1">
      <c r="A7" s="16"/>
    </row>
    <row r="8" spans="1:3" ht="18.600000000000001" customHeight="1">
      <c r="A8" s="6" t="s">
        <v>25</v>
      </c>
      <c r="B8" s="20">
        <v>813811597</v>
      </c>
      <c r="C8" s="20">
        <v>878326912</v>
      </c>
    </row>
    <row r="9" spans="1:3" ht="18.600000000000001" customHeight="1">
      <c r="A9" s="6" t="s">
        <v>26</v>
      </c>
      <c r="B9" s="20">
        <v>61914132</v>
      </c>
      <c r="C9" s="20">
        <v>87077386</v>
      </c>
    </row>
    <row r="10" spans="1:3" ht="18.600000000000001" customHeight="1" thickBot="1">
      <c r="A10" s="6" t="s">
        <v>27</v>
      </c>
      <c r="B10" s="20">
        <v>78859612</v>
      </c>
      <c r="C10" s="20">
        <v>40946321</v>
      </c>
    </row>
    <row r="11" spans="1:3" ht="18.600000000000001" customHeight="1" thickBot="1">
      <c r="A11" s="3" t="s">
        <v>28</v>
      </c>
      <c r="B11" s="22">
        <f>SUM(B8:B10)</f>
        <v>954585341</v>
      </c>
      <c r="C11" s="22">
        <f>SUM(C8:C10)</f>
        <v>1006350619</v>
      </c>
    </row>
    <row r="12" spans="1:3" ht="18.600000000000001" customHeight="1">
      <c r="A12" s="6"/>
    </row>
    <row r="13" spans="1:3" ht="18.600000000000001" customHeight="1">
      <c r="A13" s="6" t="s">
        <v>29</v>
      </c>
      <c r="B13" s="20">
        <v>-243466818</v>
      </c>
      <c r="C13" s="20">
        <v>-168593438</v>
      </c>
    </row>
    <row r="14" spans="1:3" ht="18.600000000000001" customHeight="1">
      <c r="A14" s="6" t="s">
        <v>80</v>
      </c>
      <c r="B14" s="20">
        <v>-350371016</v>
      </c>
      <c r="C14" s="20">
        <v>-318713069</v>
      </c>
    </row>
    <row r="15" spans="1:3" ht="18.600000000000001" customHeight="1">
      <c r="A15" s="6" t="s">
        <v>81</v>
      </c>
      <c r="B15" s="20">
        <v>-86039586</v>
      </c>
      <c r="C15" s="20">
        <v>-74193388</v>
      </c>
    </row>
    <row r="16" spans="1:3" ht="18.600000000000001" customHeight="1">
      <c r="A16" s="6" t="s">
        <v>30</v>
      </c>
      <c r="B16" s="20">
        <v>-3502904</v>
      </c>
      <c r="C16" s="20">
        <v>-96540565</v>
      </c>
    </row>
    <row r="17" spans="1:3" ht="18.600000000000001" customHeight="1">
      <c r="A17" s="6" t="s">
        <v>31</v>
      </c>
      <c r="B17" s="20">
        <v>-22463425</v>
      </c>
      <c r="C17" s="20">
        <v>-17030948</v>
      </c>
    </row>
    <row r="18" spans="1:3" ht="18.600000000000001" customHeight="1">
      <c r="A18" s="6" t="s">
        <v>32</v>
      </c>
      <c r="B18" s="20">
        <v>-66270357</v>
      </c>
      <c r="C18" s="20">
        <v>-53906808</v>
      </c>
    </row>
    <row r="19" spans="1:3" ht="18.600000000000001" customHeight="1">
      <c r="A19" s="6" t="s">
        <v>82</v>
      </c>
      <c r="B19" s="20">
        <v>23024288</v>
      </c>
      <c r="C19" s="20">
        <v>3865221</v>
      </c>
    </row>
    <row r="20" spans="1:3" ht="18.600000000000001" customHeight="1" thickBot="1">
      <c r="A20" s="6" t="s">
        <v>33</v>
      </c>
      <c r="B20" s="20">
        <v>-119624769</v>
      </c>
      <c r="C20" s="20">
        <v>-70701044</v>
      </c>
    </row>
    <row r="21" spans="1:3" ht="18.600000000000001" customHeight="1" thickBot="1">
      <c r="A21" s="3" t="s">
        <v>34</v>
      </c>
      <c r="B21" s="22">
        <f>B11+SUM(B13:B20)</f>
        <v>85870754</v>
      </c>
      <c r="C21" s="22">
        <f>C11+SUM(C13:C20)</f>
        <v>210536580</v>
      </c>
    </row>
    <row r="22" spans="1:3" ht="18.600000000000001" customHeight="1">
      <c r="A22" s="6"/>
    </row>
    <row r="23" spans="1:3" ht="18.600000000000001" customHeight="1">
      <c r="A23" s="6" t="s">
        <v>35</v>
      </c>
      <c r="B23" s="20">
        <v>203779899</v>
      </c>
      <c r="C23" s="20">
        <v>148025924</v>
      </c>
    </row>
    <row r="24" spans="1:3" ht="18.600000000000001" customHeight="1">
      <c r="A24" s="6" t="s">
        <v>36</v>
      </c>
      <c r="B24" s="20">
        <v>-203779899</v>
      </c>
      <c r="C24" s="20">
        <v>-148025924</v>
      </c>
    </row>
    <row r="25" spans="1:3" ht="18.600000000000001" customHeight="1">
      <c r="A25" s="6" t="s">
        <v>37</v>
      </c>
      <c r="B25" s="20">
        <v>516187846</v>
      </c>
      <c r="C25" s="20">
        <v>1018105706</v>
      </c>
    </row>
    <row r="26" spans="1:3" ht="18.600000000000001" customHeight="1">
      <c r="A26" s="6" t="s">
        <v>38</v>
      </c>
      <c r="B26" s="20">
        <v>-516187846</v>
      </c>
      <c r="C26" s="20">
        <v>-1018105706</v>
      </c>
    </row>
    <row r="27" spans="1:3" ht="18.600000000000001" customHeight="1" thickBot="1">
      <c r="A27" s="6"/>
    </row>
    <row r="28" spans="1:3" ht="18.600000000000001" customHeight="1" thickBot="1">
      <c r="A28" s="3" t="s">
        <v>39</v>
      </c>
      <c r="B28" s="22">
        <f>B21+B23+B24+B25+B26</f>
        <v>85870754</v>
      </c>
      <c r="C28" s="22">
        <f>C21+C23+C24+C25+C26</f>
        <v>210536580</v>
      </c>
    </row>
    <row r="29" spans="1:3" ht="18.600000000000001" customHeight="1">
      <c r="A29" s="6"/>
    </row>
    <row r="30" spans="1:3" ht="18.600000000000001" customHeight="1">
      <c r="A30" s="6" t="s">
        <v>40</v>
      </c>
      <c r="B30" s="20">
        <v>79392295</v>
      </c>
      <c r="C30" s="20">
        <v>50147965</v>
      </c>
    </row>
    <row r="31" spans="1:3" ht="18.600000000000001" customHeight="1" thickBot="1">
      <c r="A31" s="6" t="s">
        <v>41</v>
      </c>
      <c r="B31" s="20">
        <v>-14992338</v>
      </c>
      <c r="C31" s="20">
        <v>-12457688</v>
      </c>
    </row>
    <row r="32" spans="1:3" ht="18.600000000000001" customHeight="1" thickBot="1">
      <c r="A32" s="3" t="s">
        <v>42</v>
      </c>
      <c r="B32" s="22">
        <f>B30+B31</f>
        <v>64399957</v>
      </c>
      <c r="C32" s="22">
        <f>C30+C31</f>
        <v>37690277</v>
      </c>
    </row>
    <row r="33" spans="1:3" ht="18.600000000000001" customHeight="1" thickBot="1">
      <c r="A33" s="6"/>
    </row>
    <row r="34" spans="1:3" ht="18.600000000000001" customHeight="1" thickBot="1">
      <c r="A34" s="3" t="s">
        <v>43</v>
      </c>
      <c r="B34" s="22">
        <f>B28+B32</f>
        <v>150270711</v>
      </c>
      <c r="C34" s="22">
        <f>C28+C32</f>
        <v>248226857</v>
      </c>
    </row>
    <row r="35" spans="1:3" ht="18.600000000000001" customHeight="1">
      <c r="A35" s="6"/>
    </row>
    <row r="36" spans="1:3" ht="18.600000000000001" customHeight="1">
      <c r="A36" s="6" t="s">
        <v>44</v>
      </c>
      <c r="B36" s="20">
        <v>-38050655</v>
      </c>
      <c r="C36" s="20">
        <v>-43430466</v>
      </c>
    </row>
    <row r="37" spans="1:3" ht="18.600000000000001" customHeight="1" thickBot="1">
      <c r="A37" s="6"/>
    </row>
    <row r="38" spans="1:3" ht="18.600000000000001" customHeight="1" thickBot="1">
      <c r="A38" s="16" t="s">
        <v>45</v>
      </c>
      <c r="B38" s="22">
        <f>B34+B36</f>
        <v>112220056</v>
      </c>
      <c r="C38" s="22">
        <f>C34+C36</f>
        <v>204796391</v>
      </c>
    </row>
    <row r="39" spans="1:3" ht="18.600000000000001" customHeight="1">
      <c r="A39" s="16" t="s">
        <v>46</v>
      </c>
    </row>
    <row r="40" spans="1:3" ht="18.600000000000001" customHeight="1">
      <c r="A40" s="17" t="s">
        <v>64</v>
      </c>
      <c r="B40" s="21">
        <v>9.5299999999999994</v>
      </c>
      <c r="C40" s="21">
        <v>17.39</v>
      </c>
    </row>
    <row r="41" spans="1:3" ht="18.600000000000001" customHeight="1" thickBot="1">
      <c r="A41" s="25"/>
    </row>
    <row r="42" spans="1:3" ht="18.600000000000001" customHeight="1" thickBot="1">
      <c r="A42" s="16" t="s">
        <v>47</v>
      </c>
      <c r="B42" s="22">
        <f>B38</f>
        <v>112220056</v>
      </c>
      <c r="C42" s="22">
        <f>C38</f>
        <v>204796391</v>
      </c>
    </row>
    <row r="43" spans="1:3" ht="18.600000000000001" customHeight="1">
      <c r="A43" s="6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="60" zoomScaleNormal="60" workbookViewId="0">
      <selection activeCell="B22" sqref="B22"/>
    </sheetView>
  </sheetViews>
  <sheetFormatPr defaultColWidth="8.7109375" defaultRowHeight="17.25"/>
  <cols>
    <col min="1" max="1" width="4.5703125" style="52" customWidth="1"/>
    <col min="2" max="2" width="55.5703125" style="1" customWidth="1"/>
    <col min="3" max="3" width="20.28515625" style="55" customWidth="1"/>
    <col min="4" max="4" width="20" style="55" customWidth="1"/>
    <col min="5" max="5" width="24.85546875" style="55" customWidth="1"/>
    <col min="6" max="6" width="27.7109375" style="55" customWidth="1"/>
    <col min="7" max="7" width="26.85546875" style="55" customWidth="1"/>
    <col min="8" max="8" width="25.85546875" style="53" customWidth="1"/>
    <col min="9" max="16384" width="8.7109375" style="53"/>
  </cols>
  <sheetData>
    <row r="1" spans="1:9">
      <c r="A1" s="53"/>
      <c r="C1" s="67" t="s">
        <v>98</v>
      </c>
      <c r="D1" s="67" t="s">
        <v>100</v>
      </c>
      <c r="E1" s="67" t="s">
        <v>103</v>
      </c>
      <c r="F1" s="67" t="s">
        <v>105</v>
      </c>
      <c r="G1" s="67" t="s">
        <v>106</v>
      </c>
      <c r="H1" s="67" t="s">
        <v>108</v>
      </c>
    </row>
    <row r="2" spans="1:9">
      <c r="A2" s="53"/>
      <c r="B2" s="51"/>
      <c r="C2" s="67" t="s">
        <v>99</v>
      </c>
      <c r="D2" s="67" t="s">
        <v>101</v>
      </c>
      <c r="E2" s="67" t="s">
        <v>104</v>
      </c>
      <c r="F2" s="67"/>
      <c r="G2" s="67" t="s">
        <v>107</v>
      </c>
      <c r="H2" s="67" t="s">
        <v>109</v>
      </c>
    </row>
    <row r="3" spans="1:9">
      <c r="A3" s="53"/>
      <c r="B3" s="51"/>
      <c r="C3" s="67"/>
      <c r="D3" s="67" t="s">
        <v>102</v>
      </c>
      <c r="E3" s="67"/>
      <c r="F3" s="67"/>
      <c r="G3" s="67"/>
      <c r="H3" s="67"/>
    </row>
    <row r="4" spans="1:9" ht="17.100000000000001" customHeight="1">
      <c r="A4" s="53"/>
      <c r="B4" s="51"/>
      <c r="C4" s="57"/>
      <c r="D4" s="57"/>
      <c r="E4" s="57"/>
      <c r="F4" s="57"/>
      <c r="G4" s="57"/>
      <c r="H4" s="57"/>
    </row>
    <row r="5" spans="1:9">
      <c r="A5" s="53"/>
      <c r="B5" s="51" t="s">
        <v>117</v>
      </c>
      <c r="C5" s="68">
        <v>117738440</v>
      </c>
      <c r="D5" s="68">
        <v>441418396</v>
      </c>
      <c r="E5" s="68">
        <v>247478865</v>
      </c>
      <c r="F5" s="68">
        <v>1265796861</v>
      </c>
      <c r="G5" s="68">
        <v>1709507825</v>
      </c>
      <c r="H5" s="68">
        <v>3781940387</v>
      </c>
      <c r="I5" s="59"/>
    </row>
    <row r="6" spans="1:9" ht="26.1" customHeight="1">
      <c r="A6" s="53"/>
      <c r="B6" s="51"/>
      <c r="C6" s="69"/>
      <c r="D6" s="60"/>
      <c r="E6" s="60"/>
      <c r="F6" s="60"/>
      <c r="G6" s="60"/>
      <c r="H6" s="60"/>
      <c r="I6" s="59"/>
    </row>
    <row r="7" spans="1:9">
      <c r="A7" s="53"/>
      <c r="B7" s="74" t="s">
        <v>48</v>
      </c>
      <c r="C7" s="61" t="s">
        <v>71</v>
      </c>
      <c r="D7" s="61" t="s">
        <v>73</v>
      </c>
      <c r="E7" s="61" t="s">
        <v>71</v>
      </c>
      <c r="F7" s="61" t="s">
        <v>76</v>
      </c>
      <c r="G7" s="20">
        <v>204796391</v>
      </c>
      <c r="H7" s="20">
        <v>204796391</v>
      </c>
      <c r="I7" s="59"/>
    </row>
    <row r="8" spans="1:9" ht="26.45" customHeight="1">
      <c r="A8" s="53"/>
      <c r="B8" s="6" t="s">
        <v>110</v>
      </c>
      <c r="C8" s="61" t="s">
        <v>49</v>
      </c>
      <c r="D8" s="61" t="s">
        <v>49</v>
      </c>
      <c r="E8" s="61" t="s">
        <v>49</v>
      </c>
      <c r="F8" s="61" t="s">
        <v>49</v>
      </c>
      <c r="G8" s="20" t="s">
        <v>49</v>
      </c>
      <c r="H8" s="20" t="s">
        <v>49</v>
      </c>
      <c r="I8" s="59"/>
    </row>
    <row r="9" spans="1:9" ht="18" customHeight="1">
      <c r="A9" s="53"/>
      <c r="B9" s="6" t="s">
        <v>72</v>
      </c>
      <c r="C9" s="70" t="s">
        <v>71</v>
      </c>
      <c r="D9" s="70" t="s">
        <v>71</v>
      </c>
      <c r="E9" s="70" t="s">
        <v>73</v>
      </c>
      <c r="F9" s="70" t="s">
        <v>74</v>
      </c>
      <c r="G9" s="20">
        <v>-182141367</v>
      </c>
      <c r="H9" s="20">
        <v>-182141367</v>
      </c>
      <c r="I9" s="59"/>
    </row>
    <row r="10" spans="1:9">
      <c r="A10" s="53"/>
      <c r="B10" s="6" t="s">
        <v>83</v>
      </c>
      <c r="C10" s="70"/>
      <c r="D10" s="70"/>
      <c r="E10" s="70"/>
      <c r="F10" s="70"/>
      <c r="G10" s="71"/>
      <c r="H10" s="71"/>
      <c r="I10" s="59"/>
    </row>
    <row r="11" spans="1:9">
      <c r="A11" s="53"/>
      <c r="B11" s="3" t="s">
        <v>124</v>
      </c>
      <c r="C11" s="68">
        <v>117738440</v>
      </c>
      <c r="D11" s="68">
        <v>441418396</v>
      </c>
      <c r="E11" s="68">
        <v>247478865</v>
      </c>
      <c r="F11" s="68">
        <v>1265796861</v>
      </c>
      <c r="G11" s="68">
        <v>1732162849</v>
      </c>
      <c r="H11" s="68">
        <v>3804595411</v>
      </c>
      <c r="I11" s="59"/>
    </row>
    <row r="12" spans="1:9">
      <c r="A12" s="53"/>
      <c r="B12" s="6"/>
      <c r="C12" s="60"/>
      <c r="D12" s="60"/>
      <c r="E12" s="60"/>
      <c r="F12" s="60"/>
      <c r="G12" s="60"/>
      <c r="H12" s="60"/>
      <c r="I12" s="59"/>
    </row>
    <row r="13" spans="1:9">
      <c r="A13" s="53"/>
      <c r="B13" s="6" t="s">
        <v>48</v>
      </c>
      <c r="C13" s="60" t="s">
        <v>49</v>
      </c>
      <c r="D13" s="60" t="s">
        <v>49</v>
      </c>
      <c r="E13" s="60" t="s">
        <v>49</v>
      </c>
      <c r="F13" s="60" t="s">
        <v>49</v>
      </c>
      <c r="G13" s="20">
        <v>-29795627</v>
      </c>
      <c r="H13" s="20">
        <v>-29795627</v>
      </c>
      <c r="I13" s="59"/>
    </row>
    <row r="14" spans="1:9">
      <c r="A14" s="53"/>
      <c r="B14" s="6" t="s">
        <v>110</v>
      </c>
      <c r="C14" s="60" t="s">
        <v>49</v>
      </c>
      <c r="D14" s="60" t="s">
        <v>49</v>
      </c>
      <c r="E14" s="60" t="s">
        <v>49</v>
      </c>
      <c r="F14" s="60" t="s">
        <v>49</v>
      </c>
      <c r="G14" s="20">
        <v>7341946</v>
      </c>
      <c r="H14" s="20">
        <v>7341946</v>
      </c>
      <c r="I14" s="59"/>
    </row>
    <row r="15" spans="1:9">
      <c r="A15" s="53"/>
      <c r="B15" s="6"/>
      <c r="C15" s="60"/>
      <c r="D15" s="60"/>
      <c r="E15" s="60"/>
      <c r="F15" s="60"/>
      <c r="G15" s="60"/>
      <c r="H15" s="60"/>
      <c r="I15" s="59"/>
    </row>
    <row r="16" spans="1:9">
      <c r="A16" s="53"/>
      <c r="B16" s="6" t="s">
        <v>111</v>
      </c>
      <c r="C16" s="68">
        <v>117738440</v>
      </c>
      <c r="D16" s="68">
        <v>441418396</v>
      </c>
      <c r="E16" s="68">
        <v>247478865</v>
      </c>
      <c r="F16" s="68">
        <v>1265796861</v>
      </c>
      <c r="G16" s="68">
        <v>1709709168</v>
      </c>
      <c r="H16" s="68">
        <v>3782141730</v>
      </c>
      <c r="I16" s="59"/>
    </row>
    <row r="17" spans="1:9" ht="15.6" customHeight="1">
      <c r="A17" s="53"/>
      <c r="B17" s="6"/>
      <c r="C17" s="60"/>
      <c r="D17" s="60"/>
      <c r="E17" s="60"/>
      <c r="F17" s="60"/>
      <c r="G17" s="61"/>
      <c r="H17" s="61"/>
      <c r="I17" s="59"/>
    </row>
    <row r="18" spans="1:9" ht="26.1" customHeight="1">
      <c r="A18" s="53"/>
      <c r="B18" s="6" t="s">
        <v>48</v>
      </c>
      <c r="C18" s="60" t="s">
        <v>49</v>
      </c>
      <c r="D18" s="60" t="s">
        <v>49</v>
      </c>
      <c r="E18" s="60" t="s">
        <v>49</v>
      </c>
      <c r="F18" s="60" t="s">
        <v>49</v>
      </c>
      <c r="G18" s="20">
        <v>112220056</v>
      </c>
      <c r="H18" s="20">
        <v>112220056</v>
      </c>
      <c r="I18" s="59"/>
    </row>
    <row r="19" spans="1:9" ht="22.5" customHeight="1">
      <c r="A19" s="53"/>
      <c r="B19" s="6" t="s">
        <v>72</v>
      </c>
      <c r="C19" s="72" t="s">
        <v>77</v>
      </c>
      <c r="D19" s="72" t="s">
        <v>78</v>
      </c>
      <c r="E19" s="72" t="s">
        <v>79</v>
      </c>
      <c r="F19" s="72" t="s">
        <v>74</v>
      </c>
      <c r="G19" s="20">
        <v>-95839090</v>
      </c>
      <c r="H19" s="20">
        <v>-95839090</v>
      </c>
      <c r="I19" s="59"/>
    </row>
    <row r="20" spans="1:9">
      <c r="A20" s="53"/>
      <c r="B20" s="3" t="s">
        <v>125</v>
      </c>
      <c r="C20" s="72"/>
      <c r="D20" s="72"/>
      <c r="E20" s="72"/>
      <c r="F20" s="72"/>
      <c r="G20" s="73"/>
      <c r="H20" s="73"/>
      <c r="I20" s="59"/>
    </row>
    <row r="21" spans="1:9">
      <c r="A21" s="53"/>
      <c r="B21" s="6"/>
      <c r="C21" s="60"/>
      <c r="D21" s="60"/>
      <c r="E21" s="60"/>
      <c r="F21" s="60"/>
      <c r="G21" s="61"/>
      <c r="H21" s="61"/>
      <c r="I21" s="59"/>
    </row>
    <row r="22" spans="1:9">
      <c r="A22" s="53"/>
      <c r="B22" s="3" t="s">
        <v>126</v>
      </c>
      <c r="C22" s="68">
        <v>117738440</v>
      </c>
      <c r="D22" s="68">
        <v>441418396</v>
      </c>
      <c r="E22" s="68">
        <v>247478865</v>
      </c>
      <c r="F22" s="68">
        <v>1265796861</v>
      </c>
      <c r="G22" s="68">
        <v>1726090134</v>
      </c>
      <c r="H22" s="68">
        <v>3798522696</v>
      </c>
      <c r="I22" s="59"/>
    </row>
    <row r="23" spans="1:9">
      <c r="A23" s="53"/>
      <c r="B23" s="6"/>
      <c r="C23" s="62"/>
      <c r="D23" s="62"/>
      <c r="E23" s="62"/>
      <c r="F23" s="63"/>
      <c r="G23" s="63"/>
      <c r="H23" s="62"/>
      <c r="I23" s="59"/>
    </row>
    <row r="24" spans="1:9">
      <c r="A24" s="53"/>
      <c r="B24" s="6"/>
      <c r="C24" s="64"/>
      <c r="D24" s="64"/>
      <c r="E24" s="64"/>
      <c r="F24" s="63"/>
      <c r="G24" s="63"/>
      <c r="H24" s="59"/>
      <c r="I24" s="59"/>
    </row>
    <row r="25" spans="1:9">
      <c r="A25" s="53"/>
      <c r="B25" s="6"/>
      <c r="C25" s="62"/>
      <c r="D25" s="62"/>
      <c r="E25" s="62"/>
      <c r="F25" s="63"/>
      <c r="G25" s="63"/>
      <c r="H25" s="59"/>
      <c r="I25" s="59"/>
    </row>
    <row r="26" spans="1:9">
      <c r="A26" s="53"/>
      <c r="B26" s="6"/>
      <c r="C26" s="65"/>
      <c r="D26" s="65"/>
      <c r="E26" s="65"/>
      <c r="F26" s="66"/>
      <c r="G26" s="66"/>
      <c r="H26" s="59"/>
      <c r="I26" s="59"/>
    </row>
    <row r="27" spans="1:9">
      <c r="A27" s="53"/>
      <c r="B27" s="3"/>
      <c r="C27" s="56"/>
      <c r="D27" s="56"/>
      <c r="E27" s="56"/>
      <c r="F27" s="56"/>
      <c r="G27" s="56"/>
    </row>
    <row r="28" spans="1:9">
      <c r="A28" s="53"/>
      <c r="B28" s="6"/>
      <c r="C28" s="54"/>
      <c r="D28" s="54"/>
      <c r="E28" s="54"/>
      <c r="F28" s="54"/>
      <c r="G28" s="54"/>
    </row>
    <row r="29" spans="1:9">
      <c r="B29" s="6"/>
    </row>
    <row r="30" spans="1:9">
      <c r="B30" s="6"/>
    </row>
    <row r="31" spans="1:9">
      <c r="B31" s="3"/>
    </row>
    <row r="32" spans="1:9">
      <c r="B32" s="6"/>
    </row>
    <row r="33" spans="2:2">
      <c r="B33" s="3"/>
    </row>
    <row r="34" spans="2:2">
      <c r="B34" s="6"/>
    </row>
    <row r="35" spans="2:2">
      <c r="B35" s="6"/>
    </row>
    <row r="36" spans="2:2">
      <c r="B36" s="6"/>
    </row>
    <row r="37" spans="2:2">
      <c r="B37" s="51"/>
    </row>
    <row r="38" spans="2:2">
      <c r="B38" s="51"/>
    </row>
    <row r="39" spans="2:2">
      <c r="B39" s="17"/>
    </row>
    <row r="40" spans="2:2" ht="16.5">
      <c r="B40" s="58"/>
    </row>
    <row r="41" spans="2:2">
      <c r="B41" s="51"/>
    </row>
    <row r="42" spans="2:2" ht="16.5">
      <c r="B42" s="58"/>
    </row>
    <row r="44" spans="2:2">
      <c r="B44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2"/>
  <sheetViews>
    <sheetView zoomScale="70" zoomScaleNormal="70" workbookViewId="0">
      <selection activeCell="H5" sqref="H5"/>
    </sheetView>
  </sheetViews>
  <sheetFormatPr defaultColWidth="9.140625" defaultRowHeight="16.5"/>
  <cols>
    <col min="1" max="1" width="9.140625" style="32"/>
    <col min="2" max="2" width="58.42578125" style="32" customWidth="1"/>
    <col min="3" max="3" width="27.42578125" style="32" customWidth="1"/>
    <col min="4" max="4" width="25.140625" style="32" customWidth="1"/>
    <col min="5" max="5" width="11.85546875" style="32" customWidth="1"/>
    <col min="6" max="16384" width="9.140625" style="32"/>
  </cols>
  <sheetData>
    <row r="1" spans="2:4" ht="33">
      <c r="B1" s="29"/>
      <c r="C1" s="39" t="s">
        <v>118</v>
      </c>
      <c r="D1" s="39" t="s">
        <v>118</v>
      </c>
    </row>
    <row r="2" spans="2:4">
      <c r="B2" s="29"/>
      <c r="C2" s="50" t="s">
        <v>122</v>
      </c>
      <c r="D2" s="50" t="s">
        <v>123</v>
      </c>
    </row>
    <row r="3" spans="2:4" ht="16.5" customHeight="1" thickBot="1">
      <c r="B3" s="29"/>
      <c r="C3" s="75" t="s">
        <v>129</v>
      </c>
      <c r="D3" s="75" t="s">
        <v>129</v>
      </c>
    </row>
    <row r="4" spans="2:4">
      <c r="B4" s="29"/>
      <c r="C4" s="33"/>
      <c r="D4" s="31"/>
    </row>
    <row r="5" spans="2:4">
      <c r="B5" s="29" t="s">
        <v>43</v>
      </c>
      <c r="C5" s="30">
        <v>150270711</v>
      </c>
      <c r="D5" s="30">
        <v>248226857</v>
      </c>
    </row>
    <row r="6" spans="2:4">
      <c r="B6" s="29"/>
      <c r="C6" s="31"/>
      <c r="D6" s="31"/>
    </row>
    <row r="7" spans="2:4">
      <c r="B7" s="29" t="s">
        <v>84</v>
      </c>
      <c r="C7" s="31"/>
      <c r="D7" s="31"/>
    </row>
    <row r="8" spans="2:4">
      <c r="B8" s="29"/>
      <c r="C8" s="31"/>
      <c r="D8" s="31"/>
    </row>
    <row r="9" spans="2:4">
      <c r="B9" s="34" t="s">
        <v>29</v>
      </c>
      <c r="C9" s="35">
        <v>243466818</v>
      </c>
      <c r="D9" s="35">
        <v>168593438</v>
      </c>
    </row>
    <row r="10" spans="2:4">
      <c r="B10" s="34" t="s">
        <v>85</v>
      </c>
      <c r="C10" s="35">
        <v>-661035</v>
      </c>
      <c r="D10" s="35">
        <v>-150204</v>
      </c>
    </row>
    <row r="11" spans="2:4">
      <c r="B11" s="34" t="s">
        <v>86</v>
      </c>
      <c r="C11" s="35">
        <v>-23024288</v>
      </c>
      <c r="D11" s="35">
        <v>-9501149</v>
      </c>
    </row>
    <row r="12" spans="2:4">
      <c r="B12" s="34" t="s">
        <v>120</v>
      </c>
      <c r="C12" s="35">
        <v>1207364</v>
      </c>
      <c r="D12" s="35">
        <v>4416346</v>
      </c>
    </row>
    <row r="13" spans="2:4" ht="33">
      <c r="B13" s="34" t="s">
        <v>115</v>
      </c>
      <c r="C13" s="35">
        <v>-54878846</v>
      </c>
      <c r="D13" s="35">
        <v>-26145180</v>
      </c>
    </row>
    <row r="14" spans="2:4">
      <c r="B14" s="34" t="s">
        <v>113</v>
      </c>
      <c r="C14" s="35">
        <v>246904</v>
      </c>
      <c r="D14" s="35">
        <v>190416</v>
      </c>
    </row>
    <row r="15" spans="2:4">
      <c r="B15" s="32" t="s">
        <v>87</v>
      </c>
      <c r="C15" s="36">
        <v>57008453</v>
      </c>
      <c r="D15" s="37">
        <v>8639205</v>
      </c>
    </row>
    <row r="16" spans="2:4">
      <c r="B16" s="34" t="s">
        <v>88</v>
      </c>
      <c r="C16" s="35">
        <v>-28291980</v>
      </c>
      <c r="D16" s="35">
        <v>-20504130</v>
      </c>
    </row>
    <row r="17" spans="2:4">
      <c r="B17" s="34" t="s">
        <v>94</v>
      </c>
      <c r="C17" s="35">
        <v>6496263</v>
      </c>
      <c r="D17" s="35">
        <v>2151316</v>
      </c>
    </row>
    <row r="18" spans="2:4">
      <c r="B18" s="34" t="s">
        <v>114</v>
      </c>
      <c r="C18" s="35">
        <v>-47718863</v>
      </c>
      <c r="D18" s="35">
        <v>-26812574</v>
      </c>
    </row>
    <row r="19" spans="2:4" ht="33">
      <c r="B19" s="34" t="s">
        <v>116</v>
      </c>
      <c r="C19" s="35">
        <v>7468009</v>
      </c>
      <c r="D19" s="35">
        <v>9126272</v>
      </c>
    </row>
    <row r="20" spans="2:4">
      <c r="B20" s="34" t="s">
        <v>127</v>
      </c>
      <c r="C20" s="35" t="s">
        <v>77</v>
      </c>
      <c r="D20" s="35">
        <v>-564516</v>
      </c>
    </row>
    <row r="21" spans="2:4">
      <c r="B21" s="29" t="s">
        <v>89</v>
      </c>
      <c r="C21" s="30">
        <f>SUM(C5:C19)</f>
        <v>311589510</v>
      </c>
      <c r="D21" s="30">
        <f>SUM(D5:D20)</f>
        <v>357666097</v>
      </c>
    </row>
    <row r="22" spans="2:4">
      <c r="B22" s="29" t="s">
        <v>90</v>
      </c>
      <c r="C22" s="30"/>
      <c r="D22" s="30"/>
    </row>
    <row r="23" spans="2:4">
      <c r="B23" s="29"/>
      <c r="C23" s="31"/>
      <c r="D23" s="31"/>
    </row>
    <row r="24" spans="2:4">
      <c r="B24" s="38" t="s">
        <v>91</v>
      </c>
      <c r="C24" s="35">
        <v>81494289</v>
      </c>
      <c r="D24" s="35">
        <v>-32136012</v>
      </c>
    </row>
    <row r="25" spans="2:4">
      <c r="B25" s="38" t="s">
        <v>92</v>
      </c>
      <c r="C25" s="35">
        <v>-41120525</v>
      </c>
      <c r="D25" s="35">
        <v>139153093</v>
      </c>
    </row>
    <row r="26" spans="2:4">
      <c r="B26" s="38" t="s">
        <v>93</v>
      </c>
      <c r="C26" s="35">
        <v>42232282</v>
      </c>
      <c r="D26" s="35">
        <v>-156207132</v>
      </c>
    </row>
    <row r="27" spans="2:4">
      <c r="B27" s="29"/>
      <c r="C27" s="39"/>
      <c r="D27" s="39"/>
    </row>
    <row r="28" spans="2:4">
      <c r="B28" s="29" t="s">
        <v>50</v>
      </c>
      <c r="C28" s="30">
        <f>SUM(C21:C27)</f>
        <v>394195556</v>
      </c>
      <c r="D28" s="30">
        <f>SUM(D21:D27)</f>
        <v>308476046</v>
      </c>
    </row>
    <row r="29" spans="2:4">
      <c r="B29" s="29"/>
      <c r="C29" s="30"/>
      <c r="D29" s="30"/>
    </row>
    <row r="30" spans="2:4">
      <c r="B30" s="38" t="s">
        <v>51</v>
      </c>
      <c r="C30" s="35">
        <v>793413</v>
      </c>
      <c r="D30" s="35">
        <v>1677695</v>
      </c>
    </row>
    <row r="31" spans="2:4">
      <c r="B31" s="38" t="s">
        <v>95</v>
      </c>
      <c r="C31" s="35">
        <v>-3472363</v>
      </c>
      <c r="D31" s="35">
        <v>-2151316</v>
      </c>
    </row>
    <row r="32" spans="2:4">
      <c r="B32" s="32" t="s">
        <v>128</v>
      </c>
      <c r="C32" s="35" t="s">
        <v>77</v>
      </c>
      <c r="D32" s="35">
        <v>-42319410</v>
      </c>
    </row>
    <row r="33" spans="2:4" ht="33">
      <c r="B33" s="29" t="s">
        <v>63</v>
      </c>
      <c r="C33" s="41">
        <f>SUM(C28:C31)</f>
        <v>391516606</v>
      </c>
      <c r="D33" s="41">
        <f>SUM(D28:D32)</f>
        <v>265683015</v>
      </c>
    </row>
    <row r="34" spans="2:4">
      <c r="B34" s="38"/>
      <c r="C34" s="30"/>
      <c r="D34" s="42"/>
    </row>
    <row r="35" spans="2:4">
      <c r="B35" s="29" t="s">
        <v>55</v>
      </c>
      <c r="C35" s="30"/>
      <c r="D35" s="30"/>
    </row>
    <row r="36" spans="2:4" ht="33">
      <c r="B36" s="38" t="s">
        <v>56</v>
      </c>
      <c r="C36" s="43">
        <v>-669254366</v>
      </c>
      <c r="D36" s="43">
        <v>-798130441</v>
      </c>
    </row>
    <row r="37" spans="2:4">
      <c r="B37" s="38" t="s">
        <v>52</v>
      </c>
      <c r="C37" s="43">
        <v>-12303322</v>
      </c>
      <c r="D37" s="43">
        <v>-66393369</v>
      </c>
    </row>
    <row r="38" spans="2:4">
      <c r="B38" s="38" t="s">
        <v>53</v>
      </c>
      <c r="C38" s="44">
        <v>779497</v>
      </c>
      <c r="D38" s="44">
        <v>214049</v>
      </c>
    </row>
    <row r="39" spans="2:4">
      <c r="B39" s="38" t="s">
        <v>57</v>
      </c>
      <c r="C39" s="45">
        <v>196390577</v>
      </c>
      <c r="D39" s="45">
        <v>240004763</v>
      </c>
    </row>
    <row r="40" spans="2:4">
      <c r="B40" s="46" t="s">
        <v>75</v>
      </c>
      <c r="C40" s="30">
        <f>SUM(C36:C39)</f>
        <v>-484387614</v>
      </c>
      <c r="D40" s="30">
        <f>SUM(D36:D39)</f>
        <v>-624304998</v>
      </c>
    </row>
    <row r="41" spans="2:4">
      <c r="B41" s="29"/>
      <c r="C41" s="30"/>
      <c r="D41" s="30"/>
    </row>
    <row r="42" spans="2:4">
      <c r="B42" s="29" t="s">
        <v>96</v>
      </c>
      <c r="D42" s="40"/>
    </row>
    <row r="43" spans="2:4">
      <c r="B43" s="32" t="s">
        <v>121</v>
      </c>
      <c r="C43" s="32">
        <v>100000000</v>
      </c>
      <c r="D43" s="40">
        <v>277938000</v>
      </c>
    </row>
    <row r="44" spans="2:4">
      <c r="B44" s="38" t="s">
        <v>112</v>
      </c>
      <c r="C44" s="40">
        <v>-49217480</v>
      </c>
      <c r="D44" s="40" t="s">
        <v>49</v>
      </c>
    </row>
    <row r="45" spans="2:4">
      <c r="B45" s="38" t="s">
        <v>119</v>
      </c>
      <c r="C45" s="40">
        <v>-23975633</v>
      </c>
      <c r="D45" s="40">
        <v>286955879</v>
      </c>
    </row>
    <row r="46" spans="2:4">
      <c r="B46" s="38" t="s">
        <v>54</v>
      </c>
      <c r="C46" s="40">
        <v>-96159367</v>
      </c>
      <c r="D46" s="40">
        <v>-182160236</v>
      </c>
    </row>
    <row r="47" spans="2:4">
      <c r="B47" s="29" t="s">
        <v>58</v>
      </c>
      <c r="C47" s="47">
        <f>SUM(C43:C46)</f>
        <v>-69352480</v>
      </c>
      <c r="D47" s="47">
        <f>SUM(D43:D46)</f>
        <v>382733643</v>
      </c>
    </row>
    <row r="48" spans="2:4">
      <c r="B48" s="29"/>
      <c r="C48" s="47"/>
      <c r="D48" s="47"/>
    </row>
    <row r="49" spans="2:4" ht="33">
      <c r="B49" s="29" t="s">
        <v>59</v>
      </c>
      <c r="C49" s="47">
        <f>C33+C40+C47</f>
        <v>-162223488</v>
      </c>
      <c r="D49" s="47">
        <f>D33+D40+D47</f>
        <v>24111660</v>
      </c>
    </row>
    <row r="50" spans="2:4">
      <c r="B50" s="29" t="s">
        <v>60</v>
      </c>
      <c r="C50" s="41">
        <v>276174270</v>
      </c>
      <c r="D50" s="41">
        <v>311138161</v>
      </c>
    </row>
    <row r="51" spans="2:4" ht="33">
      <c r="B51" s="29" t="s">
        <v>62</v>
      </c>
      <c r="C51" s="48">
        <f>SUM(C49:C50)</f>
        <v>113950782</v>
      </c>
      <c r="D51" s="48">
        <f>SUM(D49:D50)</f>
        <v>335249821</v>
      </c>
    </row>
    <row r="52" spans="2:4">
      <c r="B52" s="29" t="s">
        <v>61</v>
      </c>
      <c r="C52" s="49"/>
      <c r="D52" s="4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30092021-Ro </vt:lpstr>
      <vt:lpstr>Rez. Glob_30092021-Ro</vt:lpstr>
      <vt:lpstr>Capitaluri_30092021-Ro</vt:lpstr>
      <vt:lpstr>Flux de trez_30092021-Ro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2021-11-12T06:41:16Z</dcterms:modified>
</cp:coreProperties>
</file>