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Trim III 2024\Site\EN\"/>
    </mc:Choice>
  </mc:AlternateContent>
  <xr:revisionPtr revIDLastSave="0" documentId="8_{6679E7A3-0B25-4F53-8DD0-17AACD6FA5F7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92024-En" sheetId="5" r:id="rId1"/>
    <sheet name="Rez. Glob_30092024-En" sheetId="6" r:id="rId2"/>
    <sheet name="Capitaluri_30092024-En" sheetId="8" r:id="rId3"/>
    <sheet name="Flux de numerar_30092024-En" sheetId="10" r:id="rId4"/>
  </sheets>
  <definedNames>
    <definedName name="OLE_LINK26" localSheetId="0">' Poz.Fin. 30092024-En'!#REF!</definedName>
    <definedName name="OLE_LINK7" localSheetId="3">'Flux de numerar_30092024-En'!#REF!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I11" i="8"/>
  <c r="G11" i="8"/>
  <c r="I10" i="8"/>
  <c r="I24" i="8" l="1"/>
  <c r="I25" i="8"/>
  <c r="I21" i="8"/>
  <c r="I9" i="8"/>
  <c r="H22" i="8"/>
  <c r="H7" i="8"/>
  <c r="F22" i="8"/>
  <c r="F7" i="8"/>
  <c r="F11" i="8" l="1"/>
  <c r="F26" i="8"/>
  <c r="I22" i="8"/>
  <c r="I7" i="8"/>
  <c r="I20" i="8"/>
  <c r="I13" i="8"/>
  <c r="I15" i="8"/>
  <c r="I16" i="8"/>
  <c r="I18" i="8"/>
  <c r="I12" i="8"/>
  <c r="H14" i="8"/>
  <c r="F14" i="8"/>
  <c r="I5" i="8"/>
  <c r="I4" i="8"/>
  <c r="C29" i="6"/>
  <c r="B29" i="6"/>
  <c r="C8" i="6"/>
  <c r="C18" i="6" s="1"/>
  <c r="C25" i="6" s="1"/>
  <c r="B8" i="6"/>
  <c r="B18" i="6" s="1"/>
  <c r="B25" i="6" s="1"/>
  <c r="H19" i="8" l="1"/>
  <c r="C31" i="6"/>
  <c r="I14" i="8"/>
  <c r="I6" i="8"/>
  <c r="G19" i="8"/>
  <c r="B31" i="6"/>
  <c r="B35" i="6" s="1"/>
  <c r="C35" i="6" l="1"/>
  <c r="H26" i="8"/>
  <c r="I19" i="8"/>
  <c r="G26" i="8"/>
  <c r="B44" i="6"/>
  <c r="D52" i="5"/>
  <c r="D42" i="5"/>
  <c r="D32" i="5"/>
  <c r="C44" i="6" l="1"/>
  <c r="I26" i="8"/>
  <c r="D54" i="5"/>
  <c r="D35" i="5"/>
  <c r="D56" i="5" l="1"/>
  <c r="C52" i="5" l="1"/>
  <c r="D19" i="5"/>
  <c r="D13" i="5"/>
  <c r="C13" i="5"/>
  <c r="D21" i="5" l="1"/>
  <c r="D54" i="10" l="1"/>
  <c r="D23" i="10" l="1"/>
  <c r="C23" i="10"/>
  <c r="C42" i="5"/>
  <c r="C32" i="5"/>
  <c r="C19" i="5"/>
  <c r="C21" i="5" l="1"/>
  <c r="C35" i="5"/>
  <c r="C54" i="5"/>
  <c r="C56" i="5" l="1"/>
  <c r="C54" i="10" l="1"/>
  <c r="D44" i="10"/>
  <c r="C44" i="10"/>
  <c r="C35" i="10" l="1"/>
  <c r="D35" i="10"/>
  <c r="C56" i="10" l="1"/>
  <c r="D56" i="10"/>
  <c r="C60" i="10" l="1"/>
  <c r="D60" i="10"/>
</calcChain>
</file>

<file path=xl/sharedStrings.xml><?xml version="1.0" encoding="utf-8"?>
<sst xmlns="http://schemas.openxmlformats.org/spreadsheetml/2006/main" count="150" uniqueCount="128">
  <si>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</si>
  <si>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</si>
  <si>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</si>
  <si>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</si>
  <si>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</si>
  <si>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</si>
  <si>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</si>
  <si>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</si>
  <si>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</si>
  <si>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</si>
  <si>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</si>
  <si>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</si>
  <si>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</si>
  <si>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</si>
  <si>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</si>
  <si>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</si>
  <si>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</si>
  <si>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</si>
  <si>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</si>
  <si>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</si>
  <si>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</si>
  <si>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</si>
  <si>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</si>
  <si>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</si>
  <si>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</si>
  <si>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</si>
  <si>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</si>
  <si>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</si>
  <si>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</si>
  <si>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</si>
  <si>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</si>
  <si>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</si>
  <si>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</si>
  <si>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</si>
  <si>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</si>
  <si>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</si>
  <si>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</si>
  <si>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</si>
  <si>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</si>
  <si>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</si>
  <si>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</si>
  <si>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</si>
  <si>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</si>
  <si>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Total comprehensive income for the period</t>
  </si>
  <si>
    <t>NTS gas consumption, materials and consumables used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</si>
  <si>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</si>
  <si>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</si>
  <si>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</si>
  <si>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</si>
  <si>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</si>
  <si>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</si>
  <si>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</si>
  <si>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</si>
  <si>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</si>
  <si>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</si>
  <si>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</si>
  <si>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Long-term loans </t>
  </si>
  <si>
    <t>Current assets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</si>
  <si>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</si>
  <si>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</si>
  <si>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</si>
  <si>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</si>
  <si>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</si>
  <si>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>Share Capital</t>
  </si>
  <si>
    <t>Share</t>
  </si>
  <si>
    <t>premium</t>
  </si>
  <si>
    <t>Non-controlling interests</t>
  </si>
  <si>
    <t>Total equity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</si>
  <si>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</si>
  <si>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</si>
  <si>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</si>
  <si>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</si>
  <si>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</si>
  <si>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Interest revenue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</si>
  <si>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</si>
  <si>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</si>
  <si>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</si>
  <si>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</si>
  <si>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</si>
  <si>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</si>
  <si>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</si>
  <si>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</si>
  <si>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</si>
  <si>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</si>
  <si>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</si>
  <si>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</si>
  <si>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</si>
  <si>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</si>
  <si>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</si>
  <si>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>Establishing profit reserves</t>
  </si>
  <si>
    <t>Legal reserve increase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</si>
  <si>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</si>
  <si>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</si>
  <si>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</si>
  <si>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</si>
  <si>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</si>
  <si>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</si>
  <si>
    <t>Adjustment of the Claim regarding the Concession Agreement</t>
  </si>
  <si>
    <t xml:space="preserve">Other revenue and expenses  </t>
  </si>
  <si>
    <t>Deferred tax</t>
  </si>
  <si>
    <t>Number of shares</t>
  </si>
  <si>
    <t>Dividends related to 2022</t>
  </si>
  <si>
    <t>Credit withdrawals/repayments for working capital</t>
  </si>
  <si>
    <t>Payments IFRS 16</t>
  </si>
  <si>
    <t>Dividends paid</t>
  </si>
  <si>
    <t xml:space="preserve">Adjustments for the receivable’s impairment </t>
  </si>
  <si>
    <t>Loss/(gain) from the impairment of inventories</t>
  </si>
  <si>
    <t>Restricted cash</t>
  </si>
  <si>
    <t>Debts related to rights of use of leased assets</t>
  </si>
  <si>
    <t>Share capital adjustments</t>
  </si>
  <si>
    <t>Consolidation exchange rate difference</t>
  </si>
  <si>
    <t>Increase of share capital</t>
  </si>
  <si>
    <t>Balance on 31 December 2023</t>
  </si>
  <si>
    <t xml:space="preserve">Long-term loans withdrawals </t>
  </si>
  <si>
    <t xml:space="preserve">Long-term loans repayments </t>
  </si>
  <si>
    <t>Net cash used in investment activities and grants</t>
  </si>
  <si>
    <t>Cash flow from connection fees and grants</t>
  </si>
  <si>
    <t>31 December 2023</t>
  </si>
  <si>
    <t>Period</t>
  </si>
  <si>
    <t>Balance on 1 January 2023</t>
  </si>
  <si>
    <t>Net profit for the period</t>
  </si>
  <si>
    <t>Uncontrolled interests</t>
  </si>
  <si>
    <t>Transactions with shareholders</t>
  </si>
  <si>
    <t xml:space="preserve">Provisions for employee benefits </t>
  </si>
  <si>
    <t>The effect of updating the provision for employee benefits</t>
  </si>
  <si>
    <t xml:space="preserve">    30 September 2024</t>
  </si>
  <si>
    <t>Balance on 30 September 2023</t>
  </si>
  <si>
    <t>Balance on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</si>
</sst>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7" fontId="6" fillId="0" borderId="0" xfId="0" applyNumberFormat="1" applyFont="1" applyFill="1"/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7" fillId="0" borderId="0" xfId="0" applyFont="1" applyAlignment="1"/>
    <xf numFmtId="0" fontId="12" fillId="0" borderId="0" xfId="0" applyFont="1"/>
    <xf numFmtId="0" fontId="13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7" fontId="8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 wrapText="1"/>
    </xf>
    <xf numFmtId="37" fontId="14" fillId="0" borderId="0" xfId="0" applyNumberFormat="1" applyFont="1" applyFill="1" applyAlignment="1">
      <alignment vertical="center"/>
    </xf>
    <xf numFmtId="3" fontId="17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9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1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7" fontId="11" fillId="0" borderId="2" xfId="0" applyNumberFormat="1" applyFont="1" applyFill="1" applyBorder="1" applyAlignment="1">
      <alignment horizontal="right" wrapText="1"/>
    </xf>
    <xf numFmtId="37" fontId="8" fillId="0" borderId="2" xfId="0" applyNumberFormat="1" applyFont="1" applyFill="1" applyBorder="1" applyAlignment="1">
      <alignment horizontal="right" wrapText="1"/>
    </xf>
    <xf numFmtId="3" fontId="21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8" fillId="0" borderId="0" xfId="0" applyFont="1"/>
    <xf numFmtId="0" fontId="17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37" fontId="11" fillId="0" borderId="0" xfId="0" applyNumberFormat="1" applyFont="1" applyFill="1" applyBorder="1"/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37" fontId="14" fillId="0" borderId="0" xfId="0" applyNumberFormat="1" applyFont="1" applyFill="1" applyAlignment="1">
      <alignment horizontal="right" vertical="center"/>
    </xf>
    <xf numFmtId="37" fontId="8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 wrapText="1"/>
    </xf>
    <xf numFmtId="165" fontId="13" fillId="0" borderId="0" xfId="0" applyNumberFormat="1" applyFont="1"/>
    <xf numFmtId="165" fontId="1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0" fontId="11" fillId="0" borderId="0" xfId="0" applyFont="1" applyFill="1" applyAlignment="1">
      <alignment vertical="center" wrapText="1"/>
    </xf>
    <xf numFmtId="0" fontId="23" fillId="0" borderId="0" xfId="0" applyFont="1" applyFill="1"/>
    <xf numFmtId="0" fontId="11" fillId="0" borderId="0" xfId="0" applyFont="1" applyFill="1"/>
    <xf numFmtId="3" fontId="8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37" fontId="17" fillId="0" borderId="0" xfId="0" applyNumberFormat="1" applyFont="1" applyFill="1" applyAlignment="1">
      <alignment horizontal="right" vertical="center"/>
    </xf>
    <xf numFmtId="37" fontId="13" fillId="0" borderId="0" xfId="0" applyNumberFormat="1" applyFont="1" applyFill="1" applyAlignment="1">
      <alignment horizontal="right" vertical="center"/>
    </xf>
    <xf numFmtId="3" fontId="14" fillId="0" borderId="0" xfId="0" applyNumberFormat="1" applyFont="1"/>
    <xf numFmtId="3" fontId="14" fillId="0" borderId="0" xfId="0" applyNumberFormat="1" applyFont="1" applyFill="1" applyAlignment="1">
      <alignment vertical="center"/>
    </xf>
    <xf numFmtId="3" fontId="7" fillId="0" borderId="0" xfId="0" applyNumberFormat="1" applyFont="1"/>
    <xf numFmtId="37" fontId="7" fillId="0" borderId="0" xfId="0" applyNumberFormat="1" applyFont="1"/>
    <xf numFmtId="3" fontId="23" fillId="0" borderId="0" xfId="0" applyNumberFormat="1" applyFont="1"/>
    <xf numFmtId="3" fontId="0" fillId="0" borderId="0" xfId="0" applyNumberFormat="1"/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7"/>
  <sheetViews>
    <sheetView tabSelected="1" zoomScale="70" zoomScaleNormal="70" workbookViewId="0">
      <selection activeCell="B3" sqref="B3"/>
    </sheetView>
  </sheetViews>
  <sheetFormatPr defaultColWidth="9.140625" defaultRowHeight="17.25" x14ac:dyDescent="0.3"/>
  <cols>
    <col min="1" max="1" width="9.140625" style="15"/>
    <col min="2" max="2" width="48.5703125" style="1" bestFit="1" customWidth="1"/>
    <col min="3" max="4" width="28.5703125" style="2" customWidth="1"/>
    <col min="5" max="16384" width="9.140625" style="15"/>
  </cols>
  <sheetData>
    <row r="1" spans="2:7" ht="18" customHeight="1" thickBot="1" x14ac:dyDescent="0.35"/>
    <row r="2" spans="2:7" ht="17.45" customHeight="1" x14ac:dyDescent="0.3">
      <c r="B2" s="3"/>
      <c r="C2" s="85" t="s">
        <v>125</v>
      </c>
      <c r="D2" s="85" t="s">
        <v>117</v>
      </c>
    </row>
    <row r="3" spans="2:7" ht="18" thickBot="1" x14ac:dyDescent="0.35">
      <c r="B3" s="3"/>
      <c r="C3" s="4"/>
      <c r="D3" s="4"/>
    </row>
    <row r="4" spans="2:7" x14ac:dyDescent="0.3">
      <c r="B4" s="3"/>
    </row>
    <row r="5" spans="2:7" ht="17.45" customHeight="1" x14ac:dyDescent="0.3">
      <c r="B5" s="3" t="s">
        <v>0</v>
      </c>
    </row>
    <row r="6" spans="2:7" ht="39" customHeight="1" x14ac:dyDescent="0.3">
      <c r="B6" s="6" t="s">
        <v>3</v>
      </c>
      <c r="C6" s="2">
        <v>715118581</v>
      </c>
      <c r="D6" s="2">
        <v>769080086</v>
      </c>
      <c r="F6" s="90"/>
      <c r="G6" s="90"/>
    </row>
    <row r="7" spans="2:7" ht="26.1" customHeight="1" x14ac:dyDescent="0.3">
      <c r="B7" s="8" t="s">
        <v>2</v>
      </c>
      <c r="C7" s="2">
        <v>162973912</v>
      </c>
      <c r="D7" s="2">
        <v>173445968</v>
      </c>
      <c r="F7" s="90"/>
      <c r="G7" s="90"/>
    </row>
    <row r="8" spans="2:7" ht="17.45" customHeight="1" x14ac:dyDescent="0.3">
      <c r="B8" s="8" t="s">
        <v>1</v>
      </c>
      <c r="C8" s="2">
        <v>4674023692</v>
      </c>
      <c r="D8" s="2">
        <v>3643272446</v>
      </c>
      <c r="F8" s="90"/>
      <c r="G8" s="90"/>
    </row>
    <row r="9" spans="2:7" ht="26.1" customHeight="1" x14ac:dyDescent="0.3">
      <c r="B9" s="6" t="s">
        <v>48</v>
      </c>
      <c r="C9" s="2">
        <v>10078994</v>
      </c>
      <c r="D9" s="2">
        <v>10126276</v>
      </c>
      <c r="F9" s="90"/>
      <c r="G9" s="90"/>
    </row>
    <row r="10" spans="2:7" ht="17.45" customHeight="1" x14ac:dyDescent="0.3">
      <c r="B10" s="6" t="s">
        <v>4</v>
      </c>
      <c r="C10" s="2">
        <v>2562754700</v>
      </c>
      <c r="D10" s="2">
        <v>2423669228</v>
      </c>
      <c r="F10" s="90"/>
      <c r="G10" s="90"/>
    </row>
    <row r="11" spans="2:7" ht="26.1" customHeight="1" x14ac:dyDescent="0.3">
      <c r="B11" s="6" t="s">
        <v>99</v>
      </c>
      <c r="C11" s="2">
        <v>2541761</v>
      </c>
      <c r="D11" s="2">
        <v>5116271</v>
      </c>
      <c r="F11" s="90"/>
      <c r="G11" s="90"/>
    </row>
    <row r="12" spans="2:7" ht="18" customHeight="1" thickBot="1" x14ac:dyDescent="0.35">
      <c r="B12" s="6" t="s">
        <v>107</v>
      </c>
      <c r="C12" s="2">
        <v>2140000</v>
      </c>
      <c r="D12" s="2">
        <v>1956015</v>
      </c>
      <c r="F12" s="90"/>
      <c r="G12" s="90"/>
    </row>
    <row r="13" spans="2:7" ht="18" thickBot="1" x14ac:dyDescent="0.35">
      <c r="B13" s="3"/>
      <c r="C13" s="9">
        <f>SUM(C6:C12)</f>
        <v>8129631640</v>
      </c>
      <c r="D13" s="9">
        <f>SUM(D6:D12)</f>
        <v>7026666290</v>
      </c>
      <c r="F13" s="90"/>
      <c r="G13" s="90"/>
    </row>
    <row r="14" spans="2:7" x14ac:dyDescent="0.3">
      <c r="B14" s="6"/>
      <c r="F14" s="90"/>
      <c r="G14" s="90"/>
    </row>
    <row r="15" spans="2:7" ht="17.45" customHeight="1" x14ac:dyDescent="0.3">
      <c r="B15" s="3" t="s">
        <v>57</v>
      </c>
      <c r="F15" s="90"/>
      <c r="G15" s="90"/>
    </row>
    <row r="16" spans="2:7" ht="26.1" customHeight="1" x14ac:dyDescent="0.3">
      <c r="B16" s="8" t="s">
        <v>5</v>
      </c>
      <c r="C16" s="2">
        <v>558896006</v>
      </c>
      <c r="D16" s="2">
        <v>583515292</v>
      </c>
      <c r="F16" s="90"/>
      <c r="G16" s="90"/>
    </row>
    <row r="17" spans="2:7" ht="39" customHeight="1" x14ac:dyDescent="0.3">
      <c r="B17" s="6" t="s">
        <v>6</v>
      </c>
      <c r="C17" s="2">
        <v>357629032</v>
      </c>
      <c r="D17" s="2">
        <v>441070694</v>
      </c>
      <c r="F17" s="90"/>
      <c r="G17" s="90"/>
    </row>
    <row r="18" spans="2:7" ht="18" customHeight="1" thickBot="1" x14ac:dyDescent="0.35">
      <c r="B18" s="6" t="s">
        <v>7</v>
      </c>
      <c r="C18" s="2">
        <v>677502584</v>
      </c>
      <c r="D18" s="2">
        <v>710857030</v>
      </c>
      <c r="F18" s="90"/>
      <c r="G18" s="90"/>
    </row>
    <row r="19" spans="2:7" ht="18" thickBot="1" x14ac:dyDescent="0.35">
      <c r="B19" s="3"/>
      <c r="C19" s="9">
        <f>SUM(C16:C18)</f>
        <v>1594027622</v>
      </c>
      <c r="D19" s="9">
        <f>SUM(D16:D18)</f>
        <v>1735443016</v>
      </c>
      <c r="F19" s="90"/>
      <c r="G19" s="90"/>
    </row>
    <row r="20" spans="2:7" x14ac:dyDescent="0.3">
      <c r="B20" s="3"/>
      <c r="C20" s="5"/>
      <c r="D20" s="5"/>
      <c r="F20" s="90"/>
      <c r="G20" s="90"/>
    </row>
    <row r="21" spans="2:7" ht="18" customHeight="1" thickBot="1" x14ac:dyDescent="0.35">
      <c r="B21" s="3" t="s">
        <v>8</v>
      </c>
      <c r="C21" s="44">
        <f>C13+C19</f>
        <v>9723659262</v>
      </c>
      <c r="D21" s="44">
        <f>D13+D19</f>
        <v>8762109306</v>
      </c>
      <c r="F21" s="90"/>
      <c r="G21" s="90"/>
    </row>
    <row r="22" spans="2:7" ht="18" thickTop="1" x14ac:dyDescent="0.3">
      <c r="B22" s="6"/>
      <c r="F22" s="90"/>
      <c r="G22" s="90"/>
    </row>
    <row r="23" spans="2:7" ht="17.45" customHeight="1" x14ac:dyDescent="0.3">
      <c r="B23" s="10" t="s">
        <v>9</v>
      </c>
      <c r="F23" s="90"/>
      <c r="G23" s="90"/>
    </row>
    <row r="24" spans="2:7" x14ac:dyDescent="0.3">
      <c r="B24" s="6"/>
      <c r="F24" s="90"/>
      <c r="G24" s="90"/>
    </row>
    <row r="25" spans="2:7" ht="17.45" customHeight="1" x14ac:dyDescent="0.3">
      <c r="B25" s="3" t="s">
        <v>10</v>
      </c>
      <c r="F25" s="90"/>
      <c r="G25" s="90"/>
    </row>
    <row r="26" spans="2:7" ht="39" customHeight="1" x14ac:dyDescent="0.3">
      <c r="B26" s="6" t="s">
        <v>11</v>
      </c>
      <c r="C26" s="2">
        <v>1883815040</v>
      </c>
      <c r="D26" s="2">
        <v>1883815040</v>
      </c>
      <c r="F26" s="90"/>
      <c r="G26" s="90"/>
    </row>
    <row r="27" spans="2:7" ht="17.45" customHeight="1" x14ac:dyDescent="0.3">
      <c r="B27" s="6" t="s">
        <v>12</v>
      </c>
      <c r="C27" s="2">
        <v>441418396</v>
      </c>
      <c r="D27" s="2">
        <v>441418396</v>
      </c>
      <c r="F27" s="90"/>
      <c r="G27" s="90"/>
    </row>
    <row r="28" spans="2:7" ht="17.45" customHeight="1" x14ac:dyDescent="0.3">
      <c r="B28" s="6" t="s">
        <v>13</v>
      </c>
      <c r="C28" s="2">
        <v>247478865</v>
      </c>
      <c r="D28" s="2">
        <v>247478865</v>
      </c>
      <c r="F28" s="90"/>
      <c r="G28" s="90"/>
    </row>
    <row r="29" spans="2:7" ht="17.45" customHeight="1" x14ac:dyDescent="0.3">
      <c r="B29" s="6" t="s">
        <v>14</v>
      </c>
      <c r="C29" s="2">
        <v>1265796861</v>
      </c>
      <c r="D29" s="2">
        <v>1265796861</v>
      </c>
      <c r="F29" s="90"/>
      <c r="G29" s="90"/>
    </row>
    <row r="30" spans="2:7" ht="39" customHeight="1" x14ac:dyDescent="0.3">
      <c r="B30" s="6" t="s">
        <v>15</v>
      </c>
      <c r="C30" s="2">
        <v>353945604</v>
      </c>
      <c r="D30" s="2">
        <v>253557168</v>
      </c>
      <c r="F30" s="90"/>
      <c r="G30" s="90"/>
    </row>
    <row r="31" spans="2:7" ht="35.1" customHeight="1" x14ac:dyDescent="0.3">
      <c r="B31" s="6" t="s">
        <v>46</v>
      </c>
      <c r="C31" s="2">
        <v>8612133</v>
      </c>
      <c r="D31" s="2">
        <v>26916902</v>
      </c>
      <c r="F31" s="90"/>
      <c r="G31" s="90"/>
    </row>
    <row r="32" spans="2:7" ht="26.1" customHeight="1" x14ac:dyDescent="0.3">
      <c r="C32" s="18">
        <f>SUM(C26:C31)</f>
        <v>4201066899</v>
      </c>
      <c r="D32" s="18">
        <f>SUM(D26:D31)</f>
        <v>4118983232</v>
      </c>
      <c r="F32" s="90"/>
      <c r="G32" s="90"/>
    </row>
    <row r="33" spans="2:7" ht="17.45" customHeight="1" x14ac:dyDescent="0.3">
      <c r="B33" s="11" t="s">
        <v>53</v>
      </c>
      <c r="C33" s="18"/>
      <c r="D33" s="17"/>
      <c r="F33" s="90"/>
      <c r="G33" s="90"/>
    </row>
    <row r="34" spans="2:7" ht="18" customHeight="1" thickBot="1" x14ac:dyDescent="0.35">
      <c r="B34" s="11" t="s">
        <v>52</v>
      </c>
      <c r="C34" s="2">
        <v>94264997</v>
      </c>
      <c r="D34" s="2">
        <v>97130535</v>
      </c>
      <c r="F34" s="90"/>
      <c r="G34" s="90"/>
    </row>
    <row r="35" spans="2:7" ht="26.1" customHeight="1" thickBot="1" x14ac:dyDescent="0.35">
      <c r="B35" s="15"/>
      <c r="C35" s="9">
        <f>SUM(C32:C34)</f>
        <v>4295331896</v>
      </c>
      <c r="D35" s="9">
        <f>SUM(D32:D34)</f>
        <v>4216113767</v>
      </c>
      <c r="F35" s="90"/>
      <c r="G35" s="90"/>
    </row>
    <row r="36" spans="2:7" ht="26.1" customHeight="1" x14ac:dyDescent="0.3">
      <c r="B36" s="10"/>
      <c r="C36" s="18"/>
      <c r="F36" s="90"/>
      <c r="G36" s="90"/>
    </row>
    <row r="37" spans="2:7" ht="26.1" customHeight="1" x14ac:dyDescent="0.3">
      <c r="B37" s="10" t="s">
        <v>16</v>
      </c>
      <c r="F37" s="90"/>
      <c r="G37" s="90"/>
    </row>
    <row r="38" spans="2:7" ht="51.95" customHeight="1" x14ac:dyDescent="0.3">
      <c r="B38" s="6" t="s">
        <v>56</v>
      </c>
      <c r="C38" s="2">
        <v>2524643387</v>
      </c>
      <c r="D38" s="2">
        <v>2033509382</v>
      </c>
      <c r="F38" s="90"/>
      <c r="G38" s="90"/>
    </row>
    <row r="39" spans="2:7" ht="26.1" customHeight="1" x14ac:dyDescent="0.3">
      <c r="B39" s="6" t="s">
        <v>18</v>
      </c>
      <c r="C39" s="2">
        <v>1026392934</v>
      </c>
      <c r="D39" s="2">
        <v>849905753</v>
      </c>
      <c r="F39" s="90"/>
      <c r="G39" s="90"/>
    </row>
    <row r="40" spans="2:7" ht="17.45" customHeight="1" x14ac:dyDescent="0.3">
      <c r="B40" s="6" t="s">
        <v>108</v>
      </c>
      <c r="C40" s="2">
        <v>134110351</v>
      </c>
      <c r="D40" s="2">
        <v>144696947</v>
      </c>
      <c r="F40" s="90"/>
      <c r="G40" s="90"/>
    </row>
    <row r="41" spans="2:7" ht="18" thickBot="1" x14ac:dyDescent="0.35">
      <c r="B41" s="6" t="s">
        <v>17</v>
      </c>
      <c r="C41" s="2">
        <v>145738894</v>
      </c>
      <c r="D41" s="2">
        <v>114807183</v>
      </c>
      <c r="F41" s="90"/>
      <c r="G41" s="90"/>
    </row>
    <row r="42" spans="2:7" ht="18" thickBot="1" x14ac:dyDescent="0.35">
      <c r="B42" s="3"/>
      <c r="C42" s="9">
        <f>SUM(C38:C41)</f>
        <v>3830885566</v>
      </c>
      <c r="D42" s="9">
        <f>SUM(D38:D41)</f>
        <v>3142919265</v>
      </c>
      <c r="F42" s="90"/>
      <c r="G42" s="90"/>
    </row>
    <row r="43" spans="2:7" ht="18" customHeight="1" x14ac:dyDescent="0.3">
      <c r="F43" s="90"/>
      <c r="G43" s="90"/>
    </row>
    <row r="44" spans="2:7" ht="17.45" customHeight="1" x14ac:dyDescent="0.3">
      <c r="B44" s="3"/>
      <c r="F44" s="90"/>
      <c r="G44" s="90"/>
    </row>
    <row r="45" spans="2:7" x14ac:dyDescent="0.3">
      <c r="B45" s="10" t="s">
        <v>19</v>
      </c>
      <c r="F45" s="90"/>
      <c r="G45" s="90"/>
    </row>
    <row r="46" spans="2:7" x14ac:dyDescent="0.3">
      <c r="B46" s="6" t="s">
        <v>45</v>
      </c>
      <c r="C46" s="2">
        <v>348198364</v>
      </c>
      <c r="D46" s="2">
        <v>448069729</v>
      </c>
      <c r="F46" s="90"/>
      <c r="G46" s="90"/>
    </row>
    <row r="47" spans="2:7" x14ac:dyDescent="0.3">
      <c r="B47" s="6" t="s">
        <v>18</v>
      </c>
      <c r="C47" s="2">
        <v>106165815</v>
      </c>
      <c r="D47" s="2">
        <v>113993591</v>
      </c>
      <c r="F47" s="90"/>
      <c r="G47" s="90"/>
    </row>
    <row r="48" spans="2:7" x14ac:dyDescent="0.3">
      <c r="B48" s="6" t="s">
        <v>20</v>
      </c>
      <c r="C48" s="2">
        <v>1026216815</v>
      </c>
      <c r="D48" s="2">
        <v>708874765</v>
      </c>
      <c r="F48" s="90"/>
      <c r="G48" s="90"/>
    </row>
    <row r="49" spans="2:7" x14ac:dyDescent="0.3">
      <c r="B49" s="6" t="s">
        <v>108</v>
      </c>
      <c r="C49" s="2">
        <v>36426142</v>
      </c>
      <c r="D49" s="2">
        <v>31756889</v>
      </c>
      <c r="F49" s="90"/>
      <c r="G49" s="90"/>
    </row>
    <row r="50" spans="2:7" x14ac:dyDescent="0.3">
      <c r="B50" s="6" t="s">
        <v>21</v>
      </c>
      <c r="C50" s="2">
        <v>70574613</v>
      </c>
      <c r="D50" s="2">
        <v>84246083</v>
      </c>
      <c r="F50" s="90"/>
      <c r="G50" s="90"/>
    </row>
    <row r="51" spans="2:7" ht="18" thickBot="1" x14ac:dyDescent="0.35">
      <c r="B51" s="1" t="s">
        <v>17</v>
      </c>
      <c r="C51" s="2">
        <v>9860051</v>
      </c>
      <c r="D51" s="2">
        <v>16135217</v>
      </c>
      <c r="F51" s="90"/>
      <c r="G51" s="90"/>
    </row>
    <row r="52" spans="2:7" ht="18" thickBot="1" x14ac:dyDescent="0.35">
      <c r="C52" s="9">
        <f>SUM(C46:C51)</f>
        <v>1597441800</v>
      </c>
      <c r="D52" s="9">
        <f>SUM(D46:D51)</f>
        <v>1403076274</v>
      </c>
      <c r="F52" s="90"/>
      <c r="G52" s="90"/>
    </row>
    <row r="53" spans="2:7" x14ac:dyDescent="0.3">
      <c r="B53" s="3"/>
      <c r="C53" s="7"/>
      <c r="F53" s="90"/>
      <c r="G53" s="90"/>
    </row>
    <row r="54" spans="2:7" x14ac:dyDescent="0.3">
      <c r="B54" s="22" t="s">
        <v>22</v>
      </c>
      <c r="C54" s="18">
        <f>C42+C52</f>
        <v>5428327366</v>
      </c>
      <c r="D54" s="18">
        <f>D42+D52</f>
        <v>4545995539</v>
      </c>
      <c r="F54" s="90"/>
      <c r="G54" s="90"/>
    </row>
    <row r="55" spans="2:7" x14ac:dyDescent="0.3">
      <c r="B55" s="3"/>
      <c r="C55" s="5"/>
      <c r="D55" s="18"/>
      <c r="F55" s="90"/>
      <c r="G55" s="90"/>
    </row>
    <row r="56" spans="2:7" ht="18" thickBot="1" x14ac:dyDescent="0.35">
      <c r="B56" s="3" t="s">
        <v>23</v>
      </c>
      <c r="C56" s="44">
        <f>C54+C35</f>
        <v>9723659262</v>
      </c>
      <c r="D56" s="44">
        <f>D54+D35</f>
        <v>8762109306</v>
      </c>
      <c r="F56" s="90"/>
      <c r="G56" s="90"/>
    </row>
    <row r="57" spans="2:7" ht="18" thickTop="1" x14ac:dyDescent="0.3">
      <c r="B57" s="3"/>
      <c r="D57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zoomScale="60" zoomScaleNormal="60" workbookViewId="0">
      <selection activeCell="F11" sqref="F11"/>
    </sheetView>
  </sheetViews>
  <sheetFormatPr defaultColWidth="8.85546875" defaultRowHeight="17.25" x14ac:dyDescent="0.3"/>
  <cols>
    <col min="1" max="1" width="82.5703125" style="15" customWidth="1"/>
    <col min="2" max="2" width="23.42578125" style="46" customWidth="1"/>
    <col min="3" max="3" width="25.42578125" style="13" customWidth="1"/>
    <col min="4" max="16384" width="8.85546875" style="15"/>
  </cols>
  <sheetData>
    <row r="1" spans="1:6" x14ac:dyDescent="0.3">
      <c r="A1" s="94"/>
      <c r="B1" s="53" t="s">
        <v>118</v>
      </c>
      <c r="C1" s="54" t="s">
        <v>118</v>
      </c>
    </row>
    <row r="2" spans="1:6" x14ac:dyDescent="0.3">
      <c r="A2" s="94"/>
      <c r="B2" s="73">
        <v>45292</v>
      </c>
      <c r="C2" s="73">
        <v>44927</v>
      </c>
    </row>
    <row r="3" spans="1:6" x14ac:dyDescent="0.3">
      <c r="A3" s="94"/>
      <c r="B3" s="73">
        <v>45565</v>
      </c>
      <c r="C3" s="74">
        <v>45199</v>
      </c>
    </row>
    <row r="4" spans="1:6" x14ac:dyDescent="0.3">
      <c r="A4" s="16"/>
      <c r="B4" s="59"/>
      <c r="C4" s="14"/>
    </row>
    <row r="5" spans="1:6" x14ac:dyDescent="0.3">
      <c r="A5" s="6" t="s">
        <v>24</v>
      </c>
      <c r="B5" s="46">
        <v>1377251011</v>
      </c>
      <c r="C5" s="13">
        <v>905931258</v>
      </c>
      <c r="E5" s="91"/>
      <c r="F5" s="91"/>
    </row>
    <row r="6" spans="1:6" x14ac:dyDescent="0.3">
      <c r="A6" s="6" t="s">
        <v>49</v>
      </c>
      <c r="C6" s="13">
        <v>88739207</v>
      </c>
      <c r="E6" s="91"/>
      <c r="F6" s="91"/>
    </row>
    <row r="7" spans="1:6" ht="18" thickBot="1" x14ac:dyDescent="0.35">
      <c r="A7" s="6" t="s">
        <v>25</v>
      </c>
      <c r="B7" s="46">
        <v>128385568</v>
      </c>
      <c r="C7" s="13">
        <v>104213305</v>
      </c>
      <c r="E7" s="91"/>
      <c r="F7" s="91"/>
    </row>
    <row r="8" spans="1:6" s="23" customFormat="1" ht="35.25" thickBot="1" x14ac:dyDescent="0.35">
      <c r="A8" s="3" t="s">
        <v>26</v>
      </c>
      <c r="B8" s="47">
        <f>SUM(B5:B7)</f>
        <v>1505636579</v>
      </c>
      <c r="C8" s="47">
        <f>SUM(C5:C7)</f>
        <v>1098883770</v>
      </c>
      <c r="E8" s="91"/>
      <c r="F8" s="91"/>
    </row>
    <row r="9" spans="1:6" x14ac:dyDescent="0.3">
      <c r="A9" s="3"/>
      <c r="B9" s="63"/>
      <c r="C9" s="63"/>
      <c r="E9" s="91"/>
      <c r="F9" s="91"/>
    </row>
    <row r="10" spans="1:6" x14ac:dyDescent="0.3">
      <c r="A10" s="6" t="s">
        <v>27</v>
      </c>
      <c r="B10" s="46">
        <v>-389119666</v>
      </c>
      <c r="C10" s="13">
        <v>-355385952</v>
      </c>
      <c r="E10" s="91"/>
      <c r="F10" s="91"/>
    </row>
    <row r="11" spans="1:6" x14ac:dyDescent="0.3">
      <c r="A11" s="6" t="s">
        <v>28</v>
      </c>
      <c r="B11" s="46">
        <v>-462953799</v>
      </c>
      <c r="C11" s="13">
        <v>-421444220</v>
      </c>
      <c r="E11" s="91"/>
      <c r="F11" s="91"/>
    </row>
    <row r="12" spans="1:6" x14ac:dyDescent="0.3">
      <c r="A12" s="6" t="s">
        <v>44</v>
      </c>
      <c r="B12" s="46">
        <v>-105717173</v>
      </c>
      <c r="C12" s="13">
        <v>-114209125</v>
      </c>
      <c r="E12" s="91"/>
      <c r="F12" s="91"/>
    </row>
    <row r="13" spans="1:6" x14ac:dyDescent="0.3">
      <c r="A13" s="6" t="s">
        <v>29</v>
      </c>
      <c r="B13" s="46">
        <v>-146226629</v>
      </c>
      <c r="C13" s="13">
        <v>-3902107</v>
      </c>
      <c r="E13" s="91"/>
      <c r="F13" s="91"/>
    </row>
    <row r="14" spans="1:6" x14ac:dyDescent="0.3">
      <c r="A14" s="6" t="s">
        <v>30</v>
      </c>
      <c r="B14" s="46">
        <v>-79152375</v>
      </c>
      <c r="C14" s="13">
        <v>-28799271</v>
      </c>
      <c r="E14" s="91"/>
      <c r="F14" s="91"/>
    </row>
    <row r="15" spans="1:6" x14ac:dyDescent="0.3">
      <c r="A15" s="6" t="s">
        <v>31</v>
      </c>
      <c r="B15" s="46">
        <v>-68223550</v>
      </c>
      <c r="C15" s="13">
        <v>-66849236</v>
      </c>
      <c r="E15" s="91"/>
      <c r="F15" s="91"/>
    </row>
    <row r="16" spans="1:6" x14ac:dyDescent="0.3">
      <c r="A16" s="6" t="s">
        <v>50</v>
      </c>
      <c r="B16" s="46">
        <v>-9220576</v>
      </c>
      <c r="C16" s="13">
        <v>15486507</v>
      </c>
      <c r="E16" s="91"/>
      <c r="F16" s="91"/>
    </row>
    <row r="17" spans="1:6" ht="18" thickBot="1" x14ac:dyDescent="0.35">
      <c r="A17" s="6" t="s">
        <v>32</v>
      </c>
      <c r="B17" s="46">
        <v>-124093168</v>
      </c>
      <c r="C17" s="13">
        <v>-160295943</v>
      </c>
      <c r="E17" s="91"/>
      <c r="F17" s="91"/>
    </row>
    <row r="18" spans="1:6" ht="35.25" thickBot="1" x14ac:dyDescent="0.35">
      <c r="A18" s="3" t="s">
        <v>33</v>
      </c>
      <c r="B18" s="47">
        <f>B8+SUM(B10:B17)</f>
        <v>120929643</v>
      </c>
      <c r="C18" s="47">
        <f>C8+SUM(C10:C17)</f>
        <v>-36515577</v>
      </c>
      <c r="E18" s="91"/>
      <c r="F18" s="91"/>
    </row>
    <row r="19" spans="1:6" x14ac:dyDescent="0.3">
      <c r="A19" s="6"/>
      <c r="E19" s="91"/>
      <c r="F19" s="91"/>
    </row>
    <row r="20" spans="1:6" x14ac:dyDescent="0.3">
      <c r="A20" s="6" t="s">
        <v>34</v>
      </c>
      <c r="B20" s="46">
        <v>160273401</v>
      </c>
      <c r="C20" s="13">
        <v>321672099</v>
      </c>
      <c r="E20" s="91"/>
      <c r="F20" s="91"/>
    </row>
    <row r="21" spans="1:6" x14ac:dyDescent="0.3">
      <c r="A21" s="6" t="s">
        <v>51</v>
      </c>
      <c r="B21" s="46">
        <v>-160273401</v>
      </c>
      <c r="C21" s="13">
        <v>-321672099</v>
      </c>
      <c r="E21" s="91"/>
      <c r="F21" s="91"/>
    </row>
    <row r="22" spans="1:6" x14ac:dyDescent="0.3">
      <c r="A22" s="6" t="s">
        <v>35</v>
      </c>
      <c r="B22" s="46">
        <v>1298473637</v>
      </c>
      <c r="C22" s="13">
        <v>56413599</v>
      </c>
      <c r="E22" s="91"/>
      <c r="F22" s="91"/>
    </row>
    <row r="23" spans="1:6" x14ac:dyDescent="0.3">
      <c r="A23" s="6" t="s">
        <v>36</v>
      </c>
      <c r="B23" s="46">
        <v>-1298473637</v>
      </c>
      <c r="C23" s="13">
        <v>-56413599</v>
      </c>
      <c r="E23" s="91"/>
      <c r="F23" s="91"/>
    </row>
    <row r="24" spans="1:6" ht="18" thickBot="1" x14ac:dyDescent="0.35">
      <c r="A24" s="6"/>
      <c r="E24" s="91"/>
      <c r="F24" s="91"/>
    </row>
    <row r="25" spans="1:6" ht="18" thickBot="1" x14ac:dyDescent="0.35">
      <c r="A25" s="3" t="s">
        <v>37</v>
      </c>
      <c r="B25" s="47">
        <f>B18+SUM(B20:B23)</f>
        <v>120929643</v>
      </c>
      <c r="C25" s="47">
        <f>C18+SUM(C20:C23)</f>
        <v>-36515577</v>
      </c>
      <c r="E25" s="91"/>
      <c r="F25" s="91"/>
    </row>
    <row r="26" spans="1:6" x14ac:dyDescent="0.3">
      <c r="A26" s="6"/>
      <c r="E26" s="91"/>
      <c r="F26" s="91"/>
    </row>
    <row r="27" spans="1:6" x14ac:dyDescent="0.3">
      <c r="A27" s="6" t="s">
        <v>38</v>
      </c>
      <c r="B27" s="46">
        <v>156096414</v>
      </c>
      <c r="C27" s="13">
        <v>219191266</v>
      </c>
      <c r="E27" s="91"/>
      <c r="F27" s="91"/>
    </row>
    <row r="28" spans="1:6" ht="18" thickBot="1" x14ac:dyDescent="0.35">
      <c r="A28" s="6" t="s">
        <v>39</v>
      </c>
      <c r="B28" s="46">
        <v>-92073472</v>
      </c>
      <c r="C28" s="13">
        <v>-128321034</v>
      </c>
      <c r="E28" s="91"/>
      <c r="F28" s="91"/>
    </row>
    <row r="29" spans="1:6" ht="18" thickBot="1" x14ac:dyDescent="0.35">
      <c r="A29" s="3" t="s">
        <v>40</v>
      </c>
      <c r="B29" s="47">
        <f>B28+B27</f>
        <v>64022942</v>
      </c>
      <c r="C29" s="47">
        <f>C28+C27</f>
        <v>90870232</v>
      </c>
      <c r="E29" s="91"/>
      <c r="F29" s="91"/>
    </row>
    <row r="30" spans="1:6" ht="18" thickBot="1" x14ac:dyDescent="0.35">
      <c r="A30" s="6"/>
      <c r="E30" s="91"/>
      <c r="F30" s="91"/>
    </row>
    <row r="31" spans="1:6" ht="18" thickBot="1" x14ac:dyDescent="0.35">
      <c r="A31" s="3" t="s">
        <v>41</v>
      </c>
      <c r="B31" s="47">
        <f>B25+B29</f>
        <v>184952585</v>
      </c>
      <c r="C31" s="47">
        <f>C25+C29</f>
        <v>54354655</v>
      </c>
      <c r="E31" s="91"/>
      <c r="F31" s="91"/>
    </row>
    <row r="32" spans="1:6" x14ac:dyDescent="0.3">
      <c r="A32" s="6"/>
      <c r="E32" s="91"/>
      <c r="F32" s="91"/>
    </row>
    <row r="33" spans="1:6" x14ac:dyDescent="0.3">
      <c r="A33" s="6" t="s">
        <v>42</v>
      </c>
      <c r="B33" s="46">
        <v>-40744328</v>
      </c>
      <c r="C33" s="13">
        <v>-15701740</v>
      </c>
      <c r="E33" s="91"/>
      <c r="F33" s="91"/>
    </row>
    <row r="34" spans="1:6" ht="18" thickBot="1" x14ac:dyDescent="0.35">
      <c r="A34" s="6"/>
      <c r="E34" s="91"/>
      <c r="F34" s="91"/>
    </row>
    <row r="35" spans="1:6" ht="18" thickBot="1" x14ac:dyDescent="0.35">
      <c r="A35" s="21" t="s">
        <v>58</v>
      </c>
      <c r="B35" s="47">
        <f>B33+B31</f>
        <v>144208257</v>
      </c>
      <c r="C35" s="47">
        <f>C33+C31</f>
        <v>38652915</v>
      </c>
      <c r="E35" s="91"/>
      <c r="F35" s="91"/>
    </row>
    <row r="36" spans="1:6" x14ac:dyDescent="0.3">
      <c r="A36" s="6" t="s">
        <v>54</v>
      </c>
      <c r="B36" s="46">
        <v>146644784</v>
      </c>
      <c r="C36" s="19">
        <v>38355743</v>
      </c>
      <c r="E36" s="91"/>
      <c r="F36" s="91"/>
    </row>
    <row r="37" spans="1:6" x14ac:dyDescent="0.3">
      <c r="A37" s="6" t="s">
        <v>55</v>
      </c>
      <c r="B37" s="46">
        <v>-2436527</v>
      </c>
      <c r="C37" s="19">
        <v>297172</v>
      </c>
      <c r="E37" s="91"/>
      <c r="F37" s="91"/>
    </row>
    <row r="38" spans="1:6" x14ac:dyDescent="0.3">
      <c r="A38" s="11" t="s">
        <v>100</v>
      </c>
      <c r="B38" s="45">
        <v>188381504</v>
      </c>
      <c r="C38" s="17">
        <v>188381504</v>
      </c>
      <c r="E38" s="91"/>
      <c r="F38" s="91"/>
    </row>
    <row r="39" spans="1:6" x14ac:dyDescent="0.3">
      <c r="A39" s="21" t="s">
        <v>59</v>
      </c>
      <c r="B39" s="48"/>
      <c r="C39" s="20"/>
      <c r="E39" s="91"/>
      <c r="F39" s="91"/>
    </row>
    <row r="40" spans="1:6" x14ac:dyDescent="0.3">
      <c r="A40" s="12" t="s">
        <v>60</v>
      </c>
      <c r="B40" s="48">
        <v>0.77</v>
      </c>
      <c r="C40" s="20">
        <v>0.21</v>
      </c>
      <c r="E40" s="91"/>
      <c r="F40" s="91"/>
    </row>
    <row r="41" spans="1:6" x14ac:dyDescent="0.3">
      <c r="A41" s="12" t="s">
        <v>61</v>
      </c>
      <c r="C41" s="19"/>
      <c r="E41" s="91"/>
      <c r="F41" s="91"/>
    </row>
    <row r="42" spans="1:6" x14ac:dyDescent="0.3">
      <c r="A42" s="11" t="s">
        <v>62</v>
      </c>
      <c r="B42" s="46">
        <v>2056798</v>
      </c>
      <c r="C42" s="19">
        <v>6395044</v>
      </c>
      <c r="E42" s="91"/>
      <c r="F42" s="91"/>
    </row>
    <row r="43" spans="1:6" ht="18" thickBot="1" x14ac:dyDescent="0.35">
      <c r="A43" s="24" t="s">
        <v>47</v>
      </c>
      <c r="B43" s="46">
        <v>-1113400</v>
      </c>
      <c r="C43" s="13">
        <v>31018059</v>
      </c>
      <c r="E43" s="91"/>
      <c r="F43" s="91"/>
    </row>
    <row r="44" spans="1:6" ht="18" thickBot="1" x14ac:dyDescent="0.35">
      <c r="A44" s="21" t="s">
        <v>43</v>
      </c>
      <c r="B44" s="47">
        <f>B35+B42+B43</f>
        <v>145151655</v>
      </c>
      <c r="C44" s="47">
        <f>C35+C42+C43</f>
        <v>76066018</v>
      </c>
      <c r="E44" s="91"/>
      <c r="F44" s="91"/>
    </row>
    <row r="45" spans="1:6" x14ac:dyDescent="0.3">
      <c r="A45" s="1" t="s">
        <v>54</v>
      </c>
      <c r="B45" s="45">
        <v>147866532</v>
      </c>
      <c r="C45" s="75">
        <v>75768846</v>
      </c>
      <c r="E45" s="91"/>
      <c r="F45" s="91"/>
    </row>
    <row r="46" spans="1:6" x14ac:dyDescent="0.3">
      <c r="A46" s="1" t="s">
        <v>55</v>
      </c>
      <c r="B46" s="46">
        <v>-2714877</v>
      </c>
      <c r="C46" s="76">
        <v>297172</v>
      </c>
      <c r="E46" s="91"/>
      <c r="F46" s="91"/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8"/>
  <sheetViews>
    <sheetView zoomScale="60" zoomScaleNormal="60" workbookViewId="0">
      <selection activeCell="H29" sqref="H29"/>
    </sheetView>
  </sheetViews>
  <sheetFormatPr defaultColWidth="8.85546875" defaultRowHeight="17.25" x14ac:dyDescent="0.3"/>
  <cols>
    <col min="1" max="1" width="43.42578125" style="43" customWidth="1"/>
    <col min="2" max="2" width="21" style="49" customWidth="1"/>
    <col min="3" max="3" width="17.85546875" style="49" customWidth="1"/>
    <col min="4" max="4" width="15.85546875" style="49" customWidth="1"/>
    <col min="5" max="5" width="18" style="49" customWidth="1"/>
    <col min="6" max="6" width="18.5703125" style="49" customWidth="1"/>
    <col min="7" max="7" width="19.140625" style="49" customWidth="1"/>
    <col min="8" max="8" width="18.42578125" style="49" customWidth="1"/>
    <col min="9" max="9" width="20.5703125" style="49" customWidth="1"/>
    <col min="10" max="13" width="8.85546875" style="43"/>
    <col min="14" max="14" width="5.5703125" style="43" customWidth="1"/>
    <col min="15" max="15" width="4.140625" style="43" customWidth="1"/>
    <col min="16" max="16" width="22.42578125" style="43" customWidth="1"/>
    <col min="17" max="16384" width="8.85546875" style="43"/>
  </cols>
  <sheetData>
    <row r="1" spans="1:17" s="68" customFormat="1" ht="51.75" x14ac:dyDescent="0.3">
      <c r="A1" s="51"/>
      <c r="B1" s="55" t="s">
        <v>63</v>
      </c>
      <c r="C1" s="55" t="s">
        <v>109</v>
      </c>
      <c r="D1" s="55" t="s">
        <v>64</v>
      </c>
      <c r="E1" s="55" t="s">
        <v>14</v>
      </c>
      <c r="F1" s="56" t="s">
        <v>15</v>
      </c>
      <c r="G1" s="56" t="s">
        <v>110</v>
      </c>
      <c r="H1" s="56" t="s">
        <v>66</v>
      </c>
      <c r="I1" s="55" t="s">
        <v>67</v>
      </c>
    </row>
    <row r="2" spans="1:17" s="68" customFormat="1" x14ac:dyDescent="0.3">
      <c r="A2" s="65"/>
      <c r="B2" s="64"/>
      <c r="C2" s="64"/>
      <c r="D2" s="64" t="s">
        <v>65</v>
      </c>
      <c r="E2" s="64"/>
      <c r="F2" s="66"/>
      <c r="G2" s="64"/>
      <c r="H2" s="66"/>
      <c r="I2" s="66"/>
    </row>
    <row r="3" spans="1:17" s="68" customFormat="1" x14ac:dyDescent="0.3">
      <c r="A3" s="65"/>
      <c r="B3" s="60"/>
      <c r="C3" s="60"/>
      <c r="D3" s="60"/>
      <c r="E3" s="60"/>
      <c r="F3" s="61"/>
      <c r="G3" s="60"/>
      <c r="H3" s="60"/>
      <c r="I3" s="61"/>
    </row>
    <row r="4" spans="1:17" s="68" customFormat="1" x14ac:dyDescent="0.3">
      <c r="A4" s="77" t="s">
        <v>119</v>
      </c>
      <c r="B4" s="34">
        <v>1883815040</v>
      </c>
      <c r="C4" s="34">
        <v>441418396</v>
      </c>
      <c r="D4" s="34">
        <v>247478865</v>
      </c>
      <c r="E4" s="34">
        <v>1265796861</v>
      </c>
      <c r="F4" s="34">
        <v>199648810</v>
      </c>
      <c r="G4" s="34">
        <v>19932259</v>
      </c>
      <c r="H4" s="34">
        <v>82818034</v>
      </c>
      <c r="I4" s="34">
        <f>SUM(B4:H4)</f>
        <v>4140908265</v>
      </c>
      <c r="J4" s="92"/>
      <c r="K4" s="92"/>
      <c r="L4" s="92"/>
      <c r="M4" s="92"/>
      <c r="N4" s="92"/>
      <c r="O4" s="92"/>
      <c r="P4" s="92"/>
      <c r="Q4" s="92"/>
    </row>
    <row r="5" spans="1:17" s="68" customFormat="1" x14ac:dyDescent="0.3">
      <c r="A5" s="78" t="s">
        <v>120</v>
      </c>
      <c r="B5" s="66"/>
      <c r="C5" s="66"/>
      <c r="D5" s="66"/>
      <c r="E5" s="66"/>
      <c r="F5" s="66">
        <v>38355743</v>
      </c>
      <c r="G5" s="66"/>
      <c r="H5" s="70">
        <v>297172</v>
      </c>
      <c r="I5" s="66">
        <f>SUM(B5:H5)</f>
        <v>38652915</v>
      </c>
      <c r="J5" s="92"/>
      <c r="K5" s="92"/>
      <c r="L5" s="92"/>
      <c r="M5" s="92"/>
      <c r="N5" s="92"/>
      <c r="O5" s="92"/>
      <c r="P5" s="92"/>
      <c r="Q5" s="92"/>
    </row>
    <row r="6" spans="1:17" s="68" customFormat="1" x14ac:dyDescent="0.3">
      <c r="A6" s="78" t="s">
        <v>62</v>
      </c>
      <c r="B6" s="66"/>
      <c r="C6" s="66"/>
      <c r="D6" s="66"/>
      <c r="E6" s="66"/>
      <c r="F6" s="66">
        <v>6395044</v>
      </c>
      <c r="G6" s="66"/>
      <c r="H6" s="70"/>
      <c r="I6" s="66">
        <f t="shared" ref="I6:I10" si="0">SUM(B6:H6)</f>
        <v>6395044</v>
      </c>
      <c r="J6" s="92"/>
      <c r="K6" s="92"/>
      <c r="L6" s="92"/>
      <c r="M6" s="92"/>
      <c r="N6" s="92"/>
      <c r="O6" s="92"/>
      <c r="P6" s="92"/>
      <c r="Q6" s="92"/>
    </row>
    <row r="7" spans="1:17" s="68" customFormat="1" x14ac:dyDescent="0.3">
      <c r="A7" s="78"/>
      <c r="B7" s="66"/>
      <c r="C7" s="66"/>
      <c r="D7" s="66"/>
      <c r="E7" s="66"/>
      <c r="F7" s="61">
        <f>F5+F6</f>
        <v>44750787</v>
      </c>
      <c r="G7" s="61"/>
      <c r="H7" s="61">
        <f t="shared" ref="H7" si="1">H5+H6</f>
        <v>297172</v>
      </c>
      <c r="I7" s="66">
        <f t="shared" si="0"/>
        <v>45047959</v>
      </c>
      <c r="J7" s="92"/>
      <c r="K7" s="92"/>
      <c r="L7" s="92"/>
      <c r="M7" s="92"/>
      <c r="N7" s="92"/>
      <c r="O7" s="92"/>
      <c r="P7" s="92"/>
      <c r="Q7" s="92"/>
    </row>
    <row r="8" spans="1:17" s="68" customFormat="1" x14ac:dyDescent="0.3">
      <c r="A8" s="78" t="s">
        <v>101</v>
      </c>
      <c r="B8" s="66"/>
      <c r="C8" s="66"/>
      <c r="D8" s="66"/>
      <c r="E8" s="66"/>
      <c r="F8" s="61">
        <v>-131867053</v>
      </c>
      <c r="G8" s="61"/>
      <c r="H8" s="61"/>
      <c r="I8" s="66">
        <v>-131867053</v>
      </c>
      <c r="J8" s="92"/>
      <c r="K8" s="92"/>
      <c r="L8" s="92"/>
      <c r="M8" s="92"/>
      <c r="N8" s="92"/>
      <c r="O8" s="92"/>
      <c r="P8" s="92"/>
      <c r="Q8" s="92"/>
    </row>
    <row r="9" spans="1:17" s="68" customFormat="1" x14ac:dyDescent="0.3">
      <c r="A9" s="78" t="s">
        <v>121</v>
      </c>
      <c r="B9" s="66"/>
      <c r="C9" s="66"/>
      <c r="D9" s="66"/>
      <c r="E9" s="66"/>
      <c r="F9" s="61"/>
      <c r="G9" s="66">
        <v>8329145</v>
      </c>
      <c r="H9" s="86">
        <v>22688914</v>
      </c>
      <c r="I9" s="66">
        <f t="shared" si="0"/>
        <v>31018059</v>
      </c>
      <c r="J9" s="92"/>
      <c r="K9" s="92"/>
      <c r="L9" s="92"/>
      <c r="M9" s="92"/>
      <c r="N9" s="92"/>
      <c r="O9" s="92"/>
      <c r="P9" s="92"/>
      <c r="Q9" s="92"/>
    </row>
    <row r="10" spans="1:17" s="68" customFormat="1" x14ac:dyDescent="0.3">
      <c r="A10" s="26" t="s">
        <v>110</v>
      </c>
      <c r="B10" s="66"/>
      <c r="C10" s="66"/>
      <c r="D10" s="66"/>
      <c r="E10" s="66"/>
      <c r="F10" s="70"/>
      <c r="G10" s="70"/>
      <c r="H10" s="70">
        <v>-11344457</v>
      </c>
      <c r="I10" s="66">
        <f t="shared" si="0"/>
        <v>-11344457</v>
      </c>
      <c r="J10" s="92"/>
      <c r="K10" s="92"/>
      <c r="L10" s="92"/>
      <c r="M10" s="92"/>
      <c r="N10" s="92"/>
      <c r="O10" s="92"/>
      <c r="P10" s="92"/>
      <c r="Q10" s="92"/>
    </row>
    <row r="11" spans="1:17" s="68" customFormat="1" x14ac:dyDescent="0.3">
      <c r="A11" s="79" t="s">
        <v>126</v>
      </c>
      <c r="B11" s="34">
        <v>1883815040</v>
      </c>
      <c r="C11" s="34">
        <v>441418396</v>
      </c>
      <c r="D11" s="34">
        <v>247478865</v>
      </c>
      <c r="E11" s="34">
        <v>1265796861</v>
      </c>
      <c r="F11" s="71">
        <f>F4+F7+F8</f>
        <v>112532544</v>
      </c>
      <c r="G11" s="71">
        <f>G4+G7+G8+G9+G10</f>
        <v>28261404</v>
      </c>
      <c r="H11" s="71">
        <f t="shared" ref="H11:I11" si="2">H4+H7+H8+H9+H10</f>
        <v>94459663</v>
      </c>
      <c r="I11" s="71">
        <f t="shared" si="2"/>
        <v>4073762773</v>
      </c>
      <c r="J11" s="92"/>
      <c r="K11" s="92"/>
      <c r="L11" s="92"/>
      <c r="M11" s="92"/>
      <c r="N11" s="92"/>
      <c r="O11" s="92"/>
      <c r="P11" s="92"/>
      <c r="Q11" s="92"/>
    </row>
    <row r="12" spans="1:17" s="68" customFormat="1" x14ac:dyDescent="0.3">
      <c r="A12" s="78" t="s">
        <v>120</v>
      </c>
      <c r="B12" s="66"/>
      <c r="C12" s="66"/>
      <c r="D12" s="66"/>
      <c r="E12" s="66"/>
      <c r="F12" s="70">
        <v>143085618</v>
      </c>
      <c r="G12" s="70"/>
      <c r="H12" s="70">
        <v>3977990</v>
      </c>
      <c r="I12" s="70">
        <f>SUM(B12:H12)</f>
        <v>147063608</v>
      </c>
      <c r="J12" s="92"/>
      <c r="K12" s="92"/>
      <c r="L12" s="92"/>
      <c r="M12" s="92"/>
      <c r="N12" s="92"/>
      <c r="O12" s="92"/>
      <c r="P12" s="92"/>
      <c r="Q12" s="92"/>
    </row>
    <row r="13" spans="1:17" s="68" customFormat="1" x14ac:dyDescent="0.3">
      <c r="A13" s="78" t="s">
        <v>62</v>
      </c>
      <c r="B13" s="61"/>
      <c r="C13" s="61"/>
      <c r="D13" s="61"/>
      <c r="E13" s="61"/>
      <c r="F13" s="71">
        <v>-2060994</v>
      </c>
      <c r="G13" s="71"/>
      <c r="H13" s="71"/>
      <c r="I13" s="70">
        <f t="shared" ref="I13:I18" si="3">SUM(B13:H13)</f>
        <v>-2060994</v>
      </c>
      <c r="J13" s="92"/>
      <c r="K13" s="92"/>
      <c r="L13" s="92"/>
      <c r="M13" s="92"/>
      <c r="N13" s="92"/>
      <c r="O13" s="92"/>
      <c r="P13" s="92"/>
      <c r="Q13" s="92"/>
    </row>
    <row r="14" spans="1:17" s="68" customFormat="1" x14ac:dyDescent="0.3">
      <c r="A14" s="78"/>
      <c r="B14" s="42"/>
      <c r="C14" s="42"/>
      <c r="D14" s="42"/>
      <c r="E14" s="42"/>
      <c r="F14" s="42">
        <f>F12+F13</f>
        <v>141024624</v>
      </c>
      <c r="G14" s="42"/>
      <c r="H14" s="42">
        <f>H12+H13</f>
        <v>3977990</v>
      </c>
      <c r="I14" s="87">
        <f t="shared" si="3"/>
        <v>145002614</v>
      </c>
      <c r="J14" s="92"/>
      <c r="K14" s="92"/>
      <c r="L14" s="92"/>
      <c r="M14" s="92"/>
      <c r="N14" s="92"/>
      <c r="O14" s="92"/>
      <c r="P14" s="92"/>
      <c r="Q14" s="92"/>
    </row>
    <row r="15" spans="1:17" s="68" customFormat="1" x14ac:dyDescent="0.3">
      <c r="A15" s="78" t="s">
        <v>89</v>
      </c>
      <c r="B15" s="66"/>
      <c r="C15" s="66"/>
      <c r="D15" s="66"/>
      <c r="E15" s="66"/>
      <c r="F15" s="71">
        <v>-10344066</v>
      </c>
      <c r="G15" s="71"/>
      <c r="H15" s="71"/>
      <c r="I15" s="70">
        <f t="shared" si="3"/>
        <v>-10344066</v>
      </c>
      <c r="J15" s="92"/>
      <c r="K15" s="92"/>
      <c r="L15" s="92"/>
      <c r="M15" s="92"/>
      <c r="N15" s="92"/>
      <c r="O15" s="92"/>
      <c r="P15" s="92"/>
      <c r="Q15" s="92"/>
    </row>
    <row r="16" spans="1:17" s="68" customFormat="1" x14ac:dyDescent="0.3">
      <c r="A16" s="78" t="s">
        <v>90</v>
      </c>
      <c r="B16" s="66"/>
      <c r="C16" s="66"/>
      <c r="D16" s="66"/>
      <c r="E16" s="66"/>
      <c r="F16" s="71">
        <v>10344066</v>
      </c>
      <c r="G16" s="71"/>
      <c r="H16" s="71"/>
      <c r="I16" s="70">
        <f t="shared" si="3"/>
        <v>10344066</v>
      </c>
      <c r="J16" s="92"/>
      <c r="K16" s="92"/>
      <c r="L16" s="92"/>
      <c r="M16" s="92"/>
      <c r="N16" s="92"/>
      <c r="O16" s="92"/>
      <c r="P16" s="92"/>
      <c r="Q16" s="92"/>
    </row>
    <row r="17" spans="1:17" s="68" customFormat="1" x14ac:dyDescent="0.3">
      <c r="A17" s="78" t="s">
        <v>122</v>
      </c>
      <c r="B17" s="61"/>
      <c r="C17" s="61"/>
      <c r="D17" s="61"/>
      <c r="E17" s="61"/>
      <c r="F17" s="34"/>
      <c r="G17" s="34"/>
      <c r="H17" s="34"/>
      <c r="I17" s="70"/>
      <c r="J17" s="92"/>
      <c r="K17" s="92"/>
      <c r="L17" s="92"/>
      <c r="M17" s="92"/>
      <c r="N17" s="92"/>
      <c r="O17" s="92"/>
      <c r="P17" s="92"/>
      <c r="Q17" s="92"/>
    </row>
    <row r="18" spans="1:17" s="68" customFormat="1" x14ac:dyDescent="0.3">
      <c r="A18" s="26" t="s">
        <v>110</v>
      </c>
      <c r="B18" s="61"/>
      <c r="C18" s="61"/>
      <c r="D18" s="61"/>
      <c r="E18" s="61"/>
      <c r="F18" s="70"/>
      <c r="G18" s="70">
        <v>-1344502</v>
      </c>
      <c r="H18" s="70">
        <v>-1307118</v>
      </c>
      <c r="I18" s="70">
        <f t="shared" si="3"/>
        <v>-2651620</v>
      </c>
      <c r="J18" s="92"/>
      <c r="K18" s="92"/>
      <c r="L18" s="92"/>
      <c r="M18" s="92"/>
      <c r="N18" s="92"/>
      <c r="O18" s="92"/>
      <c r="P18" s="92"/>
      <c r="Q18" s="92"/>
    </row>
    <row r="19" spans="1:17" s="68" customFormat="1" x14ac:dyDescent="0.3">
      <c r="A19" s="77" t="s">
        <v>112</v>
      </c>
      <c r="B19" s="34">
        <v>1883815040</v>
      </c>
      <c r="C19" s="34">
        <v>441418396</v>
      </c>
      <c r="D19" s="34">
        <v>247478865</v>
      </c>
      <c r="E19" s="34">
        <v>1265796861</v>
      </c>
      <c r="F19" s="42">
        <v>253557168</v>
      </c>
      <c r="G19" s="42">
        <f>G11+G18</f>
        <v>26916902</v>
      </c>
      <c r="H19" s="42">
        <f>H11+H14+H18</f>
        <v>97130535</v>
      </c>
      <c r="I19" s="42">
        <f>I11+I14+I15+I16+I18</f>
        <v>4216113767</v>
      </c>
      <c r="J19" s="92"/>
      <c r="K19" s="92"/>
      <c r="L19" s="92"/>
      <c r="M19" s="92"/>
      <c r="N19" s="92"/>
      <c r="O19" s="92"/>
      <c r="P19" s="92"/>
      <c r="Q19" s="92"/>
    </row>
    <row r="20" spans="1:17" s="68" customFormat="1" x14ac:dyDescent="0.3">
      <c r="A20" s="78" t="s">
        <v>120</v>
      </c>
      <c r="B20" s="69"/>
      <c r="C20" s="69"/>
      <c r="D20" s="69"/>
      <c r="E20" s="69"/>
      <c r="F20" s="81">
        <v>146644784</v>
      </c>
      <c r="G20" s="69"/>
      <c r="H20" s="81">
        <v>-2436527</v>
      </c>
      <c r="I20" s="81">
        <f>SUM(B20:H20)</f>
        <v>144208257</v>
      </c>
      <c r="J20" s="92"/>
      <c r="K20" s="92"/>
      <c r="L20" s="92"/>
      <c r="M20" s="92"/>
      <c r="N20" s="92"/>
      <c r="O20" s="92"/>
      <c r="P20" s="92"/>
      <c r="Q20" s="92"/>
    </row>
    <row r="21" spans="1:17" s="68" customFormat="1" x14ac:dyDescent="0.3">
      <c r="A21" s="78" t="s">
        <v>62</v>
      </c>
      <c r="B21" s="69"/>
      <c r="C21" s="69"/>
      <c r="D21" s="69"/>
      <c r="E21" s="69"/>
      <c r="F21" s="81">
        <v>2056798</v>
      </c>
      <c r="G21" s="69"/>
      <c r="H21" s="81"/>
      <c r="I21" s="81">
        <f>SUM(B21:H21)</f>
        <v>2056798</v>
      </c>
      <c r="J21" s="92"/>
      <c r="K21" s="92"/>
      <c r="L21" s="92"/>
      <c r="M21" s="92"/>
      <c r="N21" s="92"/>
      <c r="O21" s="92"/>
      <c r="P21" s="92"/>
      <c r="Q21" s="92"/>
    </row>
    <row r="22" spans="1:17" s="68" customFormat="1" x14ac:dyDescent="0.3">
      <c r="A22" s="78"/>
      <c r="B22" s="69"/>
      <c r="C22" s="69"/>
      <c r="D22" s="69"/>
      <c r="E22" s="69"/>
      <c r="F22" s="81">
        <f>F20+F21</f>
        <v>148701582</v>
      </c>
      <c r="G22" s="81"/>
      <c r="H22" s="81">
        <f t="shared" ref="H22" si="4">H20+H21</f>
        <v>-2436527</v>
      </c>
      <c r="I22" s="81">
        <f t="shared" ref="I22:I25" si="5">SUM(B22:H22)</f>
        <v>146265055</v>
      </c>
      <c r="J22" s="92"/>
      <c r="K22" s="92"/>
      <c r="L22" s="92"/>
      <c r="M22" s="92"/>
      <c r="N22" s="92"/>
      <c r="O22" s="92"/>
      <c r="P22" s="92"/>
      <c r="Q22" s="92"/>
    </row>
    <row r="23" spans="1:17" s="68" customFormat="1" x14ac:dyDescent="0.3">
      <c r="A23" s="78" t="s">
        <v>122</v>
      </c>
      <c r="B23" s="69"/>
      <c r="C23" s="69"/>
      <c r="D23" s="69"/>
      <c r="E23" s="69"/>
      <c r="F23" s="81"/>
      <c r="G23" s="69"/>
      <c r="H23" s="81"/>
      <c r="I23" s="81"/>
      <c r="J23" s="92"/>
      <c r="K23" s="92"/>
      <c r="L23" s="92"/>
      <c r="M23" s="92"/>
      <c r="N23" s="92"/>
      <c r="O23" s="92"/>
      <c r="P23" s="92"/>
      <c r="Q23" s="92"/>
    </row>
    <row r="24" spans="1:17" s="68" customFormat="1" x14ac:dyDescent="0.3">
      <c r="A24" s="78" t="s">
        <v>121</v>
      </c>
      <c r="B24" s="69"/>
      <c r="C24" s="69"/>
      <c r="D24" s="69"/>
      <c r="E24" s="69"/>
      <c r="F24" s="81">
        <v>-65933526</v>
      </c>
      <c r="G24" s="69"/>
      <c r="H24" s="81"/>
      <c r="I24" s="81">
        <f t="shared" si="5"/>
        <v>-65933526</v>
      </c>
      <c r="J24" s="92"/>
      <c r="K24" s="92"/>
      <c r="L24" s="92"/>
      <c r="M24" s="92"/>
      <c r="N24" s="92"/>
      <c r="O24" s="92"/>
      <c r="P24" s="92"/>
      <c r="Q24" s="92"/>
    </row>
    <row r="25" spans="1:17" x14ac:dyDescent="0.3">
      <c r="A25" s="26" t="s">
        <v>110</v>
      </c>
      <c r="B25" s="69"/>
      <c r="C25" s="69"/>
      <c r="D25" s="69"/>
      <c r="E25" s="69"/>
      <c r="F25" s="81">
        <v>17620380</v>
      </c>
      <c r="G25" s="81">
        <v>-18304769</v>
      </c>
      <c r="H25" s="81">
        <v>-429011</v>
      </c>
      <c r="I25" s="81">
        <f t="shared" si="5"/>
        <v>-1113400</v>
      </c>
      <c r="J25" s="92"/>
      <c r="K25" s="92"/>
      <c r="L25" s="92"/>
      <c r="M25" s="92"/>
      <c r="N25" s="92"/>
      <c r="O25" s="92"/>
      <c r="P25" s="92"/>
      <c r="Q25" s="92"/>
    </row>
    <row r="26" spans="1:17" x14ac:dyDescent="0.3">
      <c r="A26" s="77" t="s">
        <v>127</v>
      </c>
      <c r="B26" s="34">
        <v>1883815040</v>
      </c>
      <c r="C26" s="34">
        <v>441418396</v>
      </c>
      <c r="D26" s="34">
        <v>247478865</v>
      </c>
      <c r="E26" s="34">
        <v>1265796861</v>
      </c>
      <c r="F26" s="80">
        <f>F19+F22+F24+F25</f>
        <v>353945604</v>
      </c>
      <c r="G26" s="80">
        <f>G19+G25</f>
        <v>8612133</v>
      </c>
      <c r="H26" s="80">
        <f>H19+H22+H25</f>
        <v>94264997</v>
      </c>
      <c r="I26" s="80">
        <f>I19+I22+I24+I25</f>
        <v>4295331896</v>
      </c>
      <c r="J26" s="92"/>
      <c r="K26" s="92"/>
      <c r="L26" s="92"/>
      <c r="M26" s="92"/>
      <c r="N26" s="92"/>
      <c r="O26" s="92"/>
      <c r="P26" s="92"/>
      <c r="Q26" s="92"/>
    </row>
    <row r="28" spans="1:17" x14ac:dyDescent="0.3">
      <c r="A28" s="7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1"/>
  <sheetViews>
    <sheetView zoomScale="60" zoomScaleNormal="60" workbookViewId="0">
      <selection activeCell="O29" sqref="O29"/>
    </sheetView>
  </sheetViews>
  <sheetFormatPr defaultRowHeight="17.25" x14ac:dyDescent="0.3"/>
  <cols>
    <col min="2" max="2" width="64.85546875" style="26" customWidth="1"/>
    <col min="3" max="4" width="27.85546875" style="26" customWidth="1"/>
  </cols>
  <sheetData>
    <row r="1" spans="1:7" x14ac:dyDescent="0.25">
      <c r="A1" s="50"/>
      <c r="B1" s="51"/>
      <c r="C1" s="82" t="s">
        <v>118</v>
      </c>
      <c r="D1" s="82" t="s">
        <v>118</v>
      </c>
    </row>
    <row r="2" spans="1:7" x14ac:dyDescent="0.25">
      <c r="A2" s="50"/>
      <c r="B2" s="51"/>
      <c r="C2" s="83">
        <v>45292</v>
      </c>
      <c r="D2" s="83">
        <v>44927</v>
      </c>
    </row>
    <row r="3" spans="1:7" x14ac:dyDescent="0.25">
      <c r="A3" s="50"/>
      <c r="B3" s="32"/>
      <c r="C3" s="84">
        <v>45565</v>
      </c>
      <c r="D3" s="84">
        <v>45199</v>
      </c>
    </row>
    <row r="4" spans="1:7" x14ac:dyDescent="0.25">
      <c r="A4" s="72"/>
      <c r="B4" s="32"/>
      <c r="C4" s="84"/>
      <c r="D4" s="84"/>
    </row>
    <row r="5" spans="1:7" x14ac:dyDescent="0.25">
      <c r="A5" s="50"/>
      <c r="B5" s="51" t="s">
        <v>41</v>
      </c>
      <c r="C5" s="34">
        <v>184952585</v>
      </c>
      <c r="D5" s="34">
        <v>54354655</v>
      </c>
      <c r="F5" s="93"/>
      <c r="G5" s="93"/>
    </row>
    <row r="6" spans="1:7" x14ac:dyDescent="0.25">
      <c r="A6" s="50"/>
      <c r="B6" s="51"/>
      <c r="C6" s="41"/>
      <c r="D6" s="41"/>
      <c r="F6" s="93"/>
      <c r="G6" s="93"/>
    </row>
    <row r="7" spans="1:7" x14ac:dyDescent="0.25">
      <c r="A7" s="50"/>
      <c r="B7" s="27" t="s">
        <v>68</v>
      </c>
      <c r="C7" s="41"/>
      <c r="D7" s="41"/>
      <c r="F7" s="93"/>
      <c r="G7" s="93"/>
    </row>
    <row r="8" spans="1:7" x14ac:dyDescent="0.25">
      <c r="A8" s="50"/>
      <c r="B8" s="27"/>
      <c r="C8" s="33"/>
      <c r="D8" s="33"/>
      <c r="F8" s="93"/>
      <c r="G8" s="93"/>
    </row>
    <row r="9" spans="1:7" x14ac:dyDescent="0.25">
      <c r="A9" s="50"/>
      <c r="B9" s="50" t="s">
        <v>27</v>
      </c>
      <c r="C9" s="35">
        <v>389119666</v>
      </c>
      <c r="D9" s="35">
        <v>355385952</v>
      </c>
      <c r="F9" s="93"/>
      <c r="G9" s="93"/>
    </row>
    <row r="10" spans="1:7" x14ac:dyDescent="0.25">
      <c r="A10" s="50"/>
      <c r="B10" t="s">
        <v>69</v>
      </c>
      <c r="C10" s="39">
        <v>177998</v>
      </c>
      <c r="D10" s="39">
        <v>-139266</v>
      </c>
      <c r="F10" s="93"/>
      <c r="G10" s="93"/>
    </row>
    <row r="11" spans="1:7" x14ac:dyDescent="0.25">
      <c r="A11" s="50"/>
      <c r="B11" t="s">
        <v>70</v>
      </c>
      <c r="C11" s="39">
        <v>-17321886</v>
      </c>
      <c r="D11" s="39">
        <v>-26268326</v>
      </c>
      <c r="F11" s="93"/>
      <c r="G11" s="93"/>
    </row>
    <row r="12" spans="1:7" ht="35.25" customHeight="1" x14ac:dyDescent="0.25">
      <c r="A12" s="50"/>
      <c r="B12" s="62" t="s">
        <v>71</v>
      </c>
      <c r="C12" s="39">
        <v>-78979261</v>
      </c>
      <c r="D12" s="39">
        <v>-85471941</v>
      </c>
      <c r="F12" s="93"/>
      <c r="G12" s="93"/>
    </row>
    <row r="13" spans="1:7" ht="17.45" customHeight="1" x14ac:dyDescent="0.25">
      <c r="A13" s="50"/>
      <c r="B13" t="s">
        <v>97</v>
      </c>
      <c r="C13" s="39">
        <v>-93633374</v>
      </c>
      <c r="D13" s="39">
        <v>-126961297</v>
      </c>
      <c r="F13" s="93"/>
      <c r="G13" s="93"/>
    </row>
    <row r="14" spans="1:7" x14ac:dyDescent="0.25">
      <c r="A14" s="50"/>
      <c r="B14" t="s">
        <v>72</v>
      </c>
      <c r="C14" s="39">
        <v>1434719</v>
      </c>
      <c r="D14" s="39">
        <v>86206</v>
      </c>
      <c r="F14" s="93"/>
      <c r="G14" s="93"/>
    </row>
    <row r="15" spans="1:7" x14ac:dyDescent="0.25">
      <c r="A15" s="50"/>
      <c r="B15" t="s">
        <v>106</v>
      </c>
      <c r="C15" s="39">
        <v>5215957</v>
      </c>
      <c r="D15" s="39">
        <v>5084408</v>
      </c>
      <c r="F15" s="93"/>
      <c r="G15" s="93"/>
    </row>
    <row r="16" spans="1:7" x14ac:dyDescent="0.25">
      <c r="A16" s="50"/>
      <c r="B16" t="s">
        <v>105</v>
      </c>
      <c r="C16" s="39">
        <v>7851144</v>
      </c>
      <c r="D16" s="39">
        <v>71806839</v>
      </c>
      <c r="F16" s="93"/>
      <c r="G16" s="93"/>
    </row>
    <row r="17" spans="1:7" x14ac:dyDescent="0.25">
      <c r="A17" s="72"/>
      <c r="B17" t="s">
        <v>123</v>
      </c>
      <c r="C17" s="39">
        <v>19793785</v>
      </c>
      <c r="D17" s="39">
        <v>3932435</v>
      </c>
      <c r="F17" s="93"/>
      <c r="G17" s="93"/>
    </row>
    <row r="18" spans="1:7" x14ac:dyDescent="0.25">
      <c r="A18" s="72"/>
      <c r="B18" t="s">
        <v>124</v>
      </c>
      <c r="C18" s="39">
        <v>6919559</v>
      </c>
      <c r="D18" s="39">
        <v>9600773</v>
      </c>
      <c r="F18" s="93"/>
      <c r="G18" s="93"/>
    </row>
    <row r="19" spans="1:7" x14ac:dyDescent="0.25">
      <c r="A19" s="50"/>
      <c r="B19" t="s">
        <v>73</v>
      </c>
      <c r="C19" s="39">
        <v>-55275029</v>
      </c>
      <c r="D19" s="39">
        <v>-42879138</v>
      </c>
      <c r="F19" s="93"/>
      <c r="G19" s="93"/>
    </row>
    <row r="20" spans="1:7" x14ac:dyDescent="0.25">
      <c r="A20" s="50"/>
      <c r="B20" t="s">
        <v>74</v>
      </c>
      <c r="C20" s="39">
        <v>113421051</v>
      </c>
      <c r="D20" s="39">
        <v>73940114</v>
      </c>
      <c r="F20" s="93"/>
      <c r="G20" s="93"/>
    </row>
    <row r="21" spans="1:7" x14ac:dyDescent="0.25">
      <c r="A21" s="50"/>
      <c r="B21" t="s">
        <v>75</v>
      </c>
      <c r="C21" s="39">
        <v>1800351</v>
      </c>
      <c r="D21" s="39">
        <v>-11104080</v>
      </c>
      <c r="F21" s="93"/>
      <c r="G21" s="93"/>
    </row>
    <row r="22" spans="1:7" x14ac:dyDescent="0.25">
      <c r="A22" s="50"/>
      <c r="B22" t="s">
        <v>98</v>
      </c>
      <c r="C22" s="39">
        <v>-143803</v>
      </c>
      <c r="D22" s="39">
        <v>-330241</v>
      </c>
      <c r="F22" s="93"/>
      <c r="G22" s="93"/>
    </row>
    <row r="23" spans="1:7" ht="17.45" customHeight="1" x14ac:dyDescent="0.25">
      <c r="A23" s="50"/>
      <c r="B23" s="51" t="s">
        <v>76</v>
      </c>
      <c r="C23" s="38">
        <f>SUM(C5:C22)</f>
        <v>485333462</v>
      </c>
      <c r="D23" s="38">
        <f>SUM(D5:D22)</f>
        <v>281037093</v>
      </c>
      <c r="F23" s="93"/>
      <c r="G23" s="93"/>
    </row>
    <row r="24" spans="1:7" x14ac:dyDescent="0.25">
      <c r="A24" s="50"/>
      <c r="B24" s="50"/>
      <c r="C24" s="25"/>
      <c r="D24" s="25"/>
      <c r="F24" s="93"/>
      <c r="G24" s="93"/>
    </row>
    <row r="25" spans="1:7" x14ac:dyDescent="0.25">
      <c r="A25" s="50"/>
      <c r="B25" s="50"/>
      <c r="C25" s="29"/>
      <c r="D25" s="29"/>
      <c r="F25" s="93"/>
      <c r="G25" s="93"/>
    </row>
    <row r="26" spans="1:7" x14ac:dyDescent="0.25">
      <c r="A26" s="50"/>
      <c r="B26" s="50" t="s">
        <v>77</v>
      </c>
      <c r="C26" s="31">
        <v>-25859601</v>
      </c>
      <c r="D26" s="31">
        <v>123912486</v>
      </c>
      <c r="F26" s="93"/>
      <c r="G26" s="93"/>
    </row>
    <row r="27" spans="1:7" x14ac:dyDescent="0.25">
      <c r="A27" s="50"/>
      <c r="B27" s="50" t="s">
        <v>78</v>
      </c>
      <c r="C27" s="31">
        <v>20828745</v>
      </c>
      <c r="D27" s="31">
        <v>33207289</v>
      </c>
      <c r="F27" s="93"/>
      <c r="G27" s="93"/>
    </row>
    <row r="28" spans="1:7" x14ac:dyDescent="0.25">
      <c r="A28" s="50"/>
      <c r="B28" s="50" t="s">
        <v>79</v>
      </c>
      <c r="C28" s="39">
        <v>103006656</v>
      </c>
      <c r="D28" s="39">
        <v>57008700</v>
      </c>
      <c r="F28" s="93"/>
      <c r="G28" s="93"/>
    </row>
    <row r="29" spans="1:7" x14ac:dyDescent="0.25">
      <c r="A29" s="50"/>
      <c r="B29" s="51" t="s">
        <v>80</v>
      </c>
      <c r="C29" s="36">
        <v>583309262</v>
      </c>
      <c r="D29" s="36">
        <v>495165568</v>
      </c>
      <c r="F29" s="93"/>
      <c r="G29" s="93"/>
    </row>
    <row r="30" spans="1:7" x14ac:dyDescent="0.25">
      <c r="A30" s="50"/>
      <c r="B30" s="50"/>
      <c r="C30" s="41"/>
      <c r="D30" s="41"/>
      <c r="F30" s="93"/>
      <c r="G30" s="93"/>
    </row>
    <row r="31" spans="1:7" x14ac:dyDescent="0.25">
      <c r="A31" s="50"/>
      <c r="B31" s="50" t="s">
        <v>81</v>
      </c>
      <c r="C31" s="39">
        <v>-97209453</v>
      </c>
      <c r="D31" s="39">
        <v>-85638540</v>
      </c>
      <c r="F31" s="93"/>
      <c r="G31" s="93"/>
    </row>
    <row r="32" spans="1:7" x14ac:dyDescent="0.25">
      <c r="A32" s="50"/>
      <c r="B32" s="50" t="s">
        <v>82</v>
      </c>
      <c r="C32" s="35">
        <v>11571378</v>
      </c>
      <c r="D32" s="35">
        <v>1987623</v>
      </c>
      <c r="F32" s="93"/>
      <c r="G32" s="93"/>
    </row>
    <row r="33" spans="1:7" x14ac:dyDescent="0.25">
      <c r="A33" s="50"/>
      <c r="B33" s="50" t="s">
        <v>83</v>
      </c>
      <c r="C33" s="39">
        <v>-57887666</v>
      </c>
      <c r="D33" s="39">
        <v>-56047181</v>
      </c>
      <c r="F33" s="93"/>
      <c r="G33" s="93"/>
    </row>
    <row r="34" spans="1:7" x14ac:dyDescent="0.25">
      <c r="A34" s="50"/>
      <c r="B34" s="50"/>
      <c r="C34" s="41"/>
      <c r="D34" s="41"/>
      <c r="F34" s="93"/>
      <c r="G34" s="93"/>
    </row>
    <row r="35" spans="1:7" x14ac:dyDescent="0.25">
      <c r="B35" s="51" t="s">
        <v>91</v>
      </c>
      <c r="C35" s="42">
        <f>SUM(C29:C34)</f>
        <v>439783521</v>
      </c>
      <c r="D35" s="42">
        <f>SUM(D29:D34)</f>
        <v>355467470</v>
      </c>
      <c r="F35" s="93"/>
      <c r="G35" s="93"/>
    </row>
    <row r="36" spans="1:7" x14ac:dyDescent="0.25">
      <c r="B36" s="51"/>
      <c r="C36" s="41"/>
      <c r="D36" s="41"/>
      <c r="F36" s="93"/>
      <c r="G36" s="93"/>
    </row>
    <row r="37" spans="1:7" x14ac:dyDescent="0.25">
      <c r="B37" s="51" t="s">
        <v>84</v>
      </c>
      <c r="C37" s="51"/>
      <c r="D37" s="51"/>
      <c r="F37" s="93"/>
      <c r="G37" s="93"/>
    </row>
    <row r="38" spans="1:7" x14ac:dyDescent="0.25">
      <c r="B38" s="51" t="s">
        <v>85</v>
      </c>
      <c r="C38" s="51"/>
      <c r="D38" s="51"/>
      <c r="F38" s="93"/>
      <c r="G38" s="93"/>
    </row>
    <row r="39" spans="1:7" x14ac:dyDescent="0.25">
      <c r="B39" s="50" t="s">
        <v>86</v>
      </c>
      <c r="C39" s="39">
        <v>-1007753909</v>
      </c>
      <c r="D39" s="39">
        <v>-282724882</v>
      </c>
      <c r="F39" s="93"/>
      <c r="G39" s="93"/>
    </row>
    <row r="40" spans="1:7" x14ac:dyDescent="0.25">
      <c r="B40" s="50" t="s">
        <v>87</v>
      </c>
      <c r="C40" s="39">
        <v>-9465037</v>
      </c>
      <c r="D40" s="39">
        <v>-10509368</v>
      </c>
      <c r="F40" s="93"/>
      <c r="G40" s="93"/>
    </row>
    <row r="41" spans="1:7" x14ac:dyDescent="0.25">
      <c r="B41" s="67" t="s">
        <v>88</v>
      </c>
      <c r="C41" s="66">
        <v>110457</v>
      </c>
      <c r="D41" s="40">
        <v>263919</v>
      </c>
      <c r="F41" s="93"/>
      <c r="G41" s="93"/>
    </row>
    <row r="42" spans="1:7" x14ac:dyDescent="0.25">
      <c r="B42" s="50" t="s">
        <v>116</v>
      </c>
      <c r="C42" s="40">
        <v>257482234</v>
      </c>
      <c r="D42" s="40">
        <v>3600471</v>
      </c>
      <c r="F42" s="93"/>
      <c r="G42" s="93"/>
    </row>
    <row r="43" spans="1:7" x14ac:dyDescent="0.25">
      <c r="B43" s="50"/>
      <c r="C43" s="40"/>
      <c r="D43" s="40"/>
      <c r="F43" s="93"/>
      <c r="G43" s="93"/>
    </row>
    <row r="44" spans="1:7" x14ac:dyDescent="0.25">
      <c r="B44" s="51" t="s">
        <v>115</v>
      </c>
      <c r="C44" s="37">
        <f>SUM(C39:C42)</f>
        <v>-759626255</v>
      </c>
      <c r="D44" s="37">
        <f>SUM(D39:D42)</f>
        <v>-289369860</v>
      </c>
      <c r="F44" s="93"/>
      <c r="G44" s="93"/>
    </row>
    <row r="45" spans="1:7" x14ac:dyDescent="0.25">
      <c r="B45" s="51"/>
      <c r="C45" s="58"/>
      <c r="D45" s="58"/>
      <c r="F45" s="93"/>
      <c r="G45" s="93"/>
    </row>
    <row r="46" spans="1:7" x14ac:dyDescent="0.25">
      <c r="B46" s="51" t="s">
        <v>92</v>
      </c>
      <c r="C46" s="51"/>
      <c r="D46" s="51"/>
      <c r="F46" s="93"/>
      <c r="G46" s="93"/>
    </row>
    <row r="47" spans="1:7" x14ac:dyDescent="0.25">
      <c r="B47" s="67" t="s">
        <v>111</v>
      </c>
      <c r="C47" s="51"/>
      <c r="D47" s="66"/>
      <c r="F47" s="93"/>
      <c r="G47" s="93"/>
    </row>
    <row r="48" spans="1:7" x14ac:dyDescent="0.3">
      <c r="B48" s="28" t="s">
        <v>113</v>
      </c>
      <c r="C48" s="66">
        <v>497670000</v>
      </c>
      <c r="D48" s="88">
        <v>246610000</v>
      </c>
      <c r="F48" s="93"/>
      <c r="G48" s="93"/>
    </row>
    <row r="49" spans="2:7" x14ac:dyDescent="0.25">
      <c r="B49" s="28" t="s">
        <v>114</v>
      </c>
      <c r="C49" s="66">
        <v>-112490694</v>
      </c>
      <c r="D49" s="66">
        <v>-103072931</v>
      </c>
      <c r="F49" s="93"/>
      <c r="G49" s="93"/>
    </row>
    <row r="50" spans="2:7" x14ac:dyDescent="0.25">
      <c r="B50" s="28" t="s">
        <v>102</v>
      </c>
      <c r="C50" s="89">
        <v>5976754</v>
      </c>
      <c r="D50" s="66">
        <v>173013112</v>
      </c>
      <c r="F50" s="93"/>
      <c r="G50" s="93"/>
    </row>
    <row r="51" spans="2:7" x14ac:dyDescent="0.25">
      <c r="B51" s="50" t="s">
        <v>103</v>
      </c>
      <c r="C51" s="66">
        <v>-38482380</v>
      </c>
      <c r="D51" s="66">
        <v>-4568862</v>
      </c>
      <c r="F51" s="93"/>
      <c r="G51" s="93"/>
    </row>
    <row r="52" spans="2:7" x14ac:dyDescent="0.25">
      <c r="B52" s="50" t="s">
        <v>104</v>
      </c>
      <c r="C52" s="66">
        <v>-66001407</v>
      </c>
      <c r="D52" s="66">
        <v>-132239672</v>
      </c>
      <c r="F52" s="93"/>
      <c r="G52" s="93"/>
    </row>
    <row r="53" spans="2:7" x14ac:dyDescent="0.25">
      <c r="B53" s="67"/>
      <c r="C53" s="66"/>
      <c r="D53" s="66"/>
      <c r="F53" s="93"/>
      <c r="G53" s="93"/>
    </row>
    <row r="54" spans="2:7" x14ac:dyDescent="0.25">
      <c r="B54" s="51" t="s">
        <v>93</v>
      </c>
      <c r="C54" s="42">
        <f>SUM(C48:C52)</f>
        <v>286672273</v>
      </c>
      <c r="D54" s="42">
        <f>SUM(D47:D52)</f>
        <v>179741647</v>
      </c>
      <c r="F54" s="93"/>
      <c r="G54" s="93"/>
    </row>
    <row r="55" spans="2:7" x14ac:dyDescent="0.25">
      <c r="B55" s="50"/>
      <c r="C55" s="41"/>
      <c r="D55" s="41"/>
      <c r="F55" s="93"/>
      <c r="G55" s="93"/>
    </row>
    <row r="56" spans="2:7" x14ac:dyDescent="0.25">
      <c r="B56" s="52" t="s">
        <v>94</v>
      </c>
      <c r="C56" s="37">
        <f>C54+C44+C35</f>
        <v>-33170461</v>
      </c>
      <c r="D56" s="37">
        <f>D54+D44+D35</f>
        <v>245839257</v>
      </c>
      <c r="F56" s="93"/>
      <c r="G56" s="93"/>
    </row>
    <row r="57" spans="2:7" x14ac:dyDescent="0.25">
      <c r="B57" s="51"/>
      <c r="C57" s="33"/>
      <c r="D57" s="33"/>
      <c r="F57" s="93"/>
      <c r="G57" s="93"/>
    </row>
    <row r="58" spans="2:7" ht="34.5" x14ac:dyDescent="0.25">
      <c r="B58" s="52" t="s">
        <v>95</v>
      </c>
      <c r="C58" s="38">
        <v>712813045</v>
      </c>
      <c r="D58" s="38">
        <v>418666555</v>
      </c>
      <c r="F58" s="93"/>
      <c r="G58" s="93"/>
    </row>
    <row r="59" spans="2:7" x14ac:dyDescent="0.3">
      <c r="C59" s="25"/>
      <c r="D59" s="25"/>
      <c r="F59" s="93"/>
      <c r="G59" s="93"/>
    </row>
    <row r="60" spans="2:7" x14ac:dyDescent="0.25">
      <c r="B60" s="52" t="s">
        <v>96</v>
      </c>
      <c r="C60" s="30">
        <f>C56+C58</f>
        <v>679642584</v>
      </c>
      <c r="D60" s="30">
        <f>D56+D58</f>
        <v>664505812</v>
      </c>
      <c r="F60" s="93"/>
      <c r="G60" s="93"/>
    </row>
    <row r="62" spans="2:7" x14ac:dyDescent="0.25">
      <c r="B62" s="52"/>
      <c r="C62" s="37"/>
      <c r="D62" s="37"/>
    </row>
    <row r="63" spans="2:7" x14ac:dyDescent="0.3">
      <c r="C63" s="33"/>
      <c r="D63" s="33"/>
    </row>
    <row r="64" spans="2:7" x14ac:dyDescent="0.25">
      <c r="B64" s="50"/>
      <c r="C64" s="38"/>
      <c r="D64" s="38"/>
    </row>
    <row r="65" spans="2:4" x14ac:dyDescent="0.25">
      <c r="B65" s="52"/>
      <c r="C65" s="25"/>
      <c r="D65" s="25"/>
    </row>
    <row r="66" spans="2:4" x14ac:dyDescent="0.25">
      <c r="B66" s="51"/>
      <c r="C66" s="30"/>
      <c r="D66" s="30"/>
    </row>
    <row r="67" spans="2:4" x14ac:dyDescent="0.3">
      <c r="B67" s="51"/>
    </row>
    <row r="68" spans="2:4" x14ac:dyDescent="0.3">
      <c r="B68" s="52"/>
    </row>
    <row r="69" spans="2:4" x14ac:dyDescent="0.3">
      <c r="B69" s="57"/>
    </row>
    <row r="70" spans="2:4" x14ac:dyDescent="0.3">
      <c r="B70" s="57"/>
    </row>
    <row r="71" spans="2:4" x14ac:dyDescent="0.3">
      <c r="B71" s="5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30092024-En</vt:lpstr>
      <vt:lpstr>Rez. Glob_30092024-En</vt:lpstr>
      <vt:lpstr>Capitaluri_30092024-En</vt:lpstr>
      <vt:lpstr>Flux de numerar_30092024-En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2024-11-14T10:45:33Z</dcterms:modified>
</cp:coreProperties>
</file>