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5\Rezultate Trim I 2025\site\EN\"/>
    </mc:Choice>
  </mc:AlternateContent>
  <xr:revisionPtr revIDLastSave="0" documentId="8_{16780C80-E35C-42CD-8918-BD49A516D81F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032025-En" sheetId="5" r:id="rId1"/>
    <sheet name="Rez. Glob_31032025-En" sheetId="6" r:id="rId2"/>
    <sheet name="Capitaluri_31032025-En" sheetId="8" r:id="rId3"/>
    <sheet name="Flux de numerar_31032025-En" sheetId="10" r:id="rId4"/>
  </sheets>
  <definedNames>
    <definedName name="OLE_LINK26" localSheetId="0">' Poz.Fin. 31032025-En'!#REF!</definedName>
    <definedName name="OLE_LINK7" localSheetId="3">'Flux de numerar_31032025-En'!#REF!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8" l="1"/>
  <c r="J20" i="8"/>
  <c r="C7" i="8"/>
  <c r="C18" i="8" s="1"/>
  <c r="D7" i="8"/>
  <c r="E7" i="8"/>
  <c r="F7" i="8"/>
  <c r="G7" i="8"/>
  <c r="G18" i="8" s="1"/>
  <c r="H7" i="8"/>
  <c r="I7" i="8"/>
  <c r="K7" i="8"/>
  <c r="B7" i="8"/>
  <c r="B18" i="8" l="1"/>
  <c r="G24" i="8"/>
  <c r="C24" i="8"/>
  <c r="F18" i="8"/>
  <c r="E18" i="8"/>
  <c r="D18" i="8"/>
  <c r="L23" i="8"/>
  <c r="L20" i="8"/>
  <c r="D47" i="10"/>
  <c r="C47" i="10"/>
  <c r="E24" i="8" l="1"/>
  <c r="F24" i="8"/>
  <c r="D24" i="8"/>
  <c r="B24" i="8"/>
  <c r="K12" i="8"/>
  <c r="J5" i="8"/>
  <c r="J6" i="8"/>
  <c r="J9" i="8"/>
  <c r="J10" i="8"/>
  <c r="J11" i="8"/>
  <c r="J17" i="8"/>
  <c r="J4" i="8"/>
  <c r="I12" i="8"/>
  <c r="H13" i="8"/>
  <c r="H12" i="8"/>
  <c r="L17" i="8" l="1"/>
  <c r="L11" i="8"/>
  <c r="L6" i="8"/>
  <c r="L10" i="8"/>
  <c r="L9" i="8"/>
  <c r="H18" i="8"/>
  <c r="L5" i="8"/>
  <c r="K13" i="8"/>
  <c r="I13" i="8"/>
  <c r="J12" i="8"/>
  <c r="L4" i="8"/>
  <c r="J7" i="8"/>
  <c r="C31" i="6"/>
  <c r="B31" i="6"/>
  <c r="I18" i="8" l="1"/>
  <c r="K18" i="8"/>
  <c r="J13" i="8"/>
  <c r="J18" i="8"/>
  <c r="L7" i="8"/>
  <c r="L12" i="8"/>
  <c r="H24" i="8"/>
  <c r="L13" i="8" l="1"/>
  <c r="K24" i="8"/>
  <c r="I24" i="8"/>
  <c r="J24" i="8"/>
  <c r="C9" i="6"/>
  <c r="B9" i="6"/>
  <c r="L18" i="8" l="1"/>
  <c r="B20" i="6"/>
  <c r="C20" i="6"/>
  <c r="L24" i="8" l="1"/>
  <c r="C27" i="6"/>
  <c r="B27" i="6"/>
  <c r="D56" i="5"/>
  <c r="D43" i="5"/>
  <c r="D34" i="5"/>
  <c r="B33" i="6" l="1"/>
  <c r="C33" i="6"/>
  <c r="D58" i="5"/>
  <c r="D36" i="5"/>
  <c r="C37" i="6" l="1"/>
  <c r="B37" i="6"/>
  <c r="D60" i="5"/>
  <c r="B42" i="6" l="1"/>
  <c r="C42" i="6"/>
  <c r="C56" i="5"/>
  <c r="D21" i="5"/>
  <c r="D13" i="5"/>
  <c r="C13" i="5"/>
  <c r="D23" i="5" l="1"/>
  <c r="D19" i="10" l="1"/>
  <c r="C19" i="10"/>
  <c r="C43" i="5"/>
  <c r="C34" i="5"/>
  <c r="C21" i="5"/>
  <c r="C23" i="5" l="1"/>
  <c r="C36" i="5"/>
  <c r="C58" i="5"/>
  <c r="C60" i="5" l="1"/>
  <c r="D36" i="10" l="1"/>
  <c r="C36" i="10"/>
  <c r="C28" i="10" l="1"/>
  <c r="D28" i="10"/>
  <c r="C49" i="10" l="1"/>
  <c r="D49" i="10"/>
  <c r="D53" i="10" l="1"/>
  <c r="C53" i="10" l="1"/>
</calcChain>
</file>

<file path=xl/sharedStrings.xml><?xml version="1.0" encoding="utf-8"?>
<sst xmlns="http://schemas.openxmlformats.org/spreadsheetml/2006/main" count="153" uniqueCount="129">
  <si>
    <t>Asset</t>
  </si>
  <si>
    <t>Intangible assets</t>
  </si>
  <si>
    <t>Rights of use of the leasing assets</t>
  </si>
  <si>
    <t>Tangible assets</t>
  </si>
  <si>
    <t>Inventories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</si>
  <si>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</si>
  <si>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</si>
  <si>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</si>
  <si>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</si>
  <si>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</si>
  <si>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</si>
  <si>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</si>
  <si>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</si>
  <si>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</si>
  <si>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</si>
  <si>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Provision for employee benefits</t>
  </si>
  <si>
    <t>Deferred revenue</t>
  </si>
  <si>
    <t>Current debts</t>
  </si>
  <si>
    <t>Total debts</t>
  </si>
  <si>
    <t>Total equity and debts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</si>
  <si>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</si>
  <si>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</si>
  <si>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</si>
  <si>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</si>
  <si>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</si>
  <si>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</si>
  <si>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</si>
  <si>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</si>
  <si>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</si>
  <si>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</si>
  <si>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</si>
  <si>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</si>
  <si>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</si>
  <si>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</si>
  <si>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</si>
  <si>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</si>
  <si>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</si>
  <si>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</si>
  <si>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Total comprehensive income for the period</t>
  </si>
  <si>
    <t>NTS gas consumption, materials and consumables used</t>
  </si>
  <si>
    <t xml:space="preserve">Short-term loans </t>
  </si>
  <si>
    <t>Goodwill</t>
  </si>
  <si>
    <t>Revenue from the international transmission activity and assimilated</t>
  </si>
  <si>
    <t>Non-controlling interest</t>
  </si>
  <si>
    <t>Attributable to the parent company</t>
  </si>
  <si>
    <t xml:space="preserve">Attributable to the non-controlling interests </t>
  </si>
  <si>
    <t xml:space="preserve">Long-term loans </t>
  </si>
  <si>
    <t>Current assets</t>
  </si>
  <si>
    <t xml:space="preserve">Net profit for the period </t>
  </si>
  <si>
    <t xml:space="preserve">Actuarial gain / loss for the period  </t>
  </si>
  <si>
    <t>Share Capital</t>
  </si>
  <si>
    <t>Non-controlling interests</t>
  </si>
  <si>
    <t>Total equity</t>
  </si>
  <si>
    <t>Adjustments for:</t>
  </si>
  <si>
    <t>Sundry debtors and receivable loss</t>
  </si>
  <si>
    <t>Interest expenses</t>
  </si>
  <si>
    <t>Effect of exchange rate fluctuation on other items than from operation</t>
  </si>
  <si>
    <t xml:space="preserve">Operating profit before the changes in working capital </t>
  </si>
  <si>
    <t>Increase/(decrease) in trade payables and other debts</t>
  </si>
  <si>
    <t>Cash generated from operations</t>
  </si>
  <si>
    <t>Interest paid</t>
  </si>
  <si>
    <t>Interest received</t>
  </si>
  <si>
    <t xml:space="preserve">Cash flow from </t>
  </si>
  <si>
    <t>Legal reserve increase</t>
  </si>
  <si>
    <t>Net change in cash and cash equivalents</t>
  </si>
  <si>
    <t>Cash and cash equivalent as at the beginning  of the year</t>
  </si>
  <si>
    <t>Deferred tax</t>
  </si>
  <si>
    <t>Dividends paid</t>
  </si>
  <si>
    <t xml:space="preserve">Adjustments for the receivable’s impairment </t>
  </si>
  <si>
    <t>Restricted cash</t>
  </si>
  <si>
    <t>Share capital adjustments</t>
  </si>
  <si>
    <t>Period</t>
  </si>
  <si>
    <t>Net profit for the period</t>
  </si>
  <si>
    <t>Other receivables</t>
  </si>
  <si>
    <t>Trade receivables</t>
  </si>
  <si>
    <t>Income tax receivables</t>
  </si>
  <si>
    <t xml:space="preserve">Other receivables </t>
  </si>
  <si>
    <t xml:space="preserve">Foreign currency translation reserve  </t>
  </si>
  <si>
    <t xml:space="preserve">Parent entity shareholders’ equity  </t>
  </si>
  <si>
    <t>Trade payables</t>
  </si>
  <si>
    <t>Other payables</t>
  </si>
  <si>
    <t>Other provisions</t>
  </si>
  <si>
    <t xml:space="preserve">Total equity </t>
  </si>
  <si>
    <t>Lease liability</t>
  </si>
  <si>
    <t>Lease liabilities</t>
  </si>
  <si>
    <t>Contract liabilities</t>
  </si>
  <si>
    <t>-</t>
  </si>
  <si>
    <t>Revenue from the domestic transmission activity - Romania</t>
  </si>
  <si>
    <t>Revenue from the  transmission activity - Republica Moldova</t>
  </si>
  <si>
    <t xml:space="preserve">Income/ (Expenses)  with other provisions </t>
  </si>
  <si>
    <t>Receivables impairment (loss)/gain</t>
  </si>
  <si>
    <t>Expenses with the balancing activity</t>
  </si>
  <si>
    <t>Basic and diluted earnings per share (expressed in lei per share)</t>
  </si>
  <si>
    <t xml:space="preserve">Exchange differences on translation of foreign operations </t>
  </si>
  <si>
    <t>Interest income</t>
  </si>
  <si>
    <t>Total</t>
  </si>
  <si>
    <t>Legal reserve</t>
  </si>
  <si>
    <t>Profit reserve</t>
  </si>
  <si>
    <t>C Foreign currency translation reserve</t>
  </si>
  <si>
    <t>Balance on 31 December 2024</t>
  </si>
  <si>
    <t xml:space="preserve">Foreign currency translation reserve </t>
  </si>
  <si>
    <t>Reinvested profit reserves</t>
  </si>
  <si>
    <t>Shareholder transactions:</t>
  </si>
  <si>
    <t>Dividends related to 2023</t>
  </si>
  <si>
    <t>Total other comprehensive income</t>
  </si>
  <si>
    <t>Total overall result for the year</t>
  </si>
  <si>
    <t>Income taxes paid</t>
  </si>
  <si>
    <t>Net cash generated from operating activities</t>
  </si>
  <si>
    <t>investing activities</t>
  </si>
  <si>
    <t>Purchase of intangible assets</t>
  </si>
  <si>
    <t>Purchase of property, plant and equipment</t>
  </si>
  <si>
    <t xml:space="preserve">Net cash used in investing activities </t>
  </si>
  <si>
    <t>Cash flow from financing activities</t>
  </si>
  <si>
    <t>Repayment of long term borrowings</t>
  </si>
  <si>
    <t>Proceeds from short term borrowings for working capital</t>
  </si>
  <si>
    <t>Payment of principal portion of lease liabilities</t>
  </si>
  <si>
    <t>Receipt of connection fees</t>
  </si>
  <si>
    <t>Net cash generated from financing activities</t>
  </si>
  <si>
    <t>Cash and cash equivalent as at the end of the year</t>
  </si>
  <si>
    <t>Gain/(loss) on transfer of non-current assets</t>
  </si>
  <si>
    <t>Income from connection fees, grants and goods taken free of charge</t>
  </si>
  <si>
    <t>Adjustment of the Receivable regarding the Concession Agreement</t>
  </si>
  <si>
    <t xml:space="preserve">Increase in trade and other receivables </t>
  </si>
  <si>
    <t xml:space="preserve">Decrease in inventories </t>
  </si>
  <si>
    <t>Current payment tax</t>
  </si>
  <si>
    <t>Balance on 1 January 2024</t>
  </si>
  <si>
    <t xml:space="preserve">Net income for the period </t>
  </si>
  <si>
    <t>Balance on 31 March 2024</t>
  </si>
  <si>
    <t>Balance on 31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</si>
</sst>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8]d&quot; &quot;mmmm&quot; &quot;yyyy;@"/>
    <numFmt numFmtId="165" formatCode="dd/mm/yy;@"/>
  </numFmts>
  <fonts count="24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sz val="12"/>
      <color rgb="FFFF0000"/>
      <name val="Segoe UI"/>
      <family val="2"/>
      <charset val="238"/>
    </font>
    <font>
      <b/>
      <sz val="12"/>
      <name val="Segoe UI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sz val="12"/>
      <color rgb="FFFF0000"/>
      <name val="Segoe UI"/>
      <family val="2"/>
    </font>
    <font>
      <b/>
      <sz val="12"/>
      <color rgb="FF000000"/>
      <name val="Segoe UI"/>
      <family val="2"/>
    </font>
    <font>
      <b/>
      <u/>
      <sz val="12"/>
      <color rgb="FF000000"/>
      <name val="Segoe UI"/>
      <family val="2"/>
    </font>
    <font>
      <b/>
      <u val="double"/>
      <sz val="12"/>
      <color rgb="FF000000"/>
      <name val="Segoe UI"/>
      <family val="2"/>
    </font>
    <font>
      <sz val="12"/>
      <name val="Segoe UI"/>
      <family val="2"/>
    </font>
    <font>
      <b/>
      <u/>
      <sz val="12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37" fontId="6" fillId="0" borderId="0" xfId="0" applyNumberFormat="1" applyFont="1" applyFill="1"/>
    <xf numFmtId="0" fontId="9" fillId="0" borderId="0" xfId="0" applyFont="1" applyAlignment="1">
      <alignment horizontal="right"/>
    </xf>
    <xf numFmtId="0" fontId="7" fillId="0" borderId="0" xfId="0" applyFont="1"/>
    <xf numFmtId="0" fontId="10" fillId="0" borderId="0" xfId="0" applyFont="1" applyAlignment="1">
      <alignment vertical="top" wrapText="1"/>
    </xf>
    <xf numFmtId="3" fontId="2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7" fillId="0" borderId="0" xfId="0" applyFont="1" applyAlignment="1"/>
    <xf numFmtId="0" fontId="12" fillId="0" borderId="0" xfId="0" applyFont="1" applyAlignment="1">
      <alignment vertical="center" wrapText="1"/>
    </xf>
    <xf numFmtId="0" fontId="13" fillId="0" borderId="0" xfId="0" applyFont="1"/>
    <xf numFmtId="0" fontId="15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37" fontId="8" fillId="0" borderId="0" xfId="0" applyNumberFormat="1" applyFont="1" applyFill="1" applyAlignment="1">
      <alignment vertical="center"/>
    </xf>
    <xf numFmtId="3" fontId="12" fillId="0" borderId="0" xfId="0" applyNumberFormat="1" applyFont="1" applyAlignment="1">
      <alignment vertical="center" wrapText="1"/>
    </xf>
    <xf numFmtId="37" fontId="13" fillId="0" borderId="0" xfId="0" applyNumberFormat="1" applyFont="1" applyFill="1" applyAlignment="1">
      <alignment vertical="center"/>
    </xf>
    <xf numFmtId="3" fontId="16" fillId="0" borderId="0" xfId="0" applyNumberFormat="1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0" fontId="18" fillId="0" borderId="0" xfId="0" applyFont="1"/>
    <xf numFmtId="3" fontId="2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/>
    <xf numFmtId="37" fontId="1" fillId="0" borderId="0" xfId="0" applyNumberFormat="1" applyFont="1" applyFill="1"/>
    <xf numFmtId="37" fontId="11" fillId="0" borderId="1" xfId="0" applyNumberFormat="1" applyFont="1" applyFill="1" applyBorder="1"/>
    <xf numFmtId="39" fontId="1" fillId="0" borderId="0" xfId="0" applyNumberFormat="1" applyFont="1" applyFill="1" applyAlignment="1">
      <alignment horizontal="right"/>
    </xf>
    <xf numFmtId="0" fontId="18" fillId="0" borderId="0" xfId="0" applyFont="1" applyAlignment="1">
      <alignment horizontal="right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37" fontId="11" fillId="0" borderId="2" xfId="0" applyNumberFormat="1" applyFont="1" applyFill="1" applyBorder="1" applyAlignment="1">
      <alignment horizontal="right" wrapText="1"/>
    </xf>
    <xf numFmtId="37" fontId="8" fillId="0" borderId="2" xfId="0" applyNumberFormat="1" applyFont="1" applyFill="1" applyBorder="1" applyAlignment="1">
      <alignment horizontal="right" wrapText="1"/>
    </xf>
    <xf numFmtId="3" fontId="20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8" fillId="0" borderId="0" xfId="0" applyFont="1"/>
    <xf numFmtId="0" fontId="16" fillId="0" borderId="0" xfId="0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3" fontId="1" fillId="0" borderId="0" xfId="0" applyNumberFormat="1" applyFont="1" applyFill="1" applyAlignment="1">
      <alignment horizontal="right"/>
    </xf>
    <xf numFmtId="37" fontId="11" fillId="0" borderId="0" xfId="0" applyNumberFormat="1" applyFont="1" applyFill="1" applyBorder="1"/>
    <xf numFmtId="0" fontId="13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3" fontId="13" fillId="0" borderId="0" xfId="0" applyNumberFormat="1" applyFont="1" applyAlignment="1">
      <alignment horizontal="right" vertical="center" wrapText="1"/>
    </xf>
    <xf numFmtId="0" fontId="22" fillId="0" borderId="0" xfId="0" applyFont="1"/>
    <xf numFmtId="0" fontId="22" fillId="0" borderId="0" xfId="0" applyFont="1" applyAlignment="1">
      <alignment horizontal="right"/>
    </xf>
    <xf numFmtId="37" fontId="13" fillId="0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 wrapText="1"/>
    </xf>
    <xf numFmtId="165" fontId="12" fillId="0" borderId="0" xfId="0" applyNumberFormat="1" applyFont="1"/>
    <xf numFmtId="165" fontId="1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0" fontId="11" fillId="0" borderId="0" xfId="0" applyFont="1" applyFill="1" applyAlignment="1">
      <alignment vertical="center" wrapText="1"/>
    </xf>
    <xf numFmtId="0" fontId="22" fillId="0" borderId="0" xfId="0" applyFont="1" applyFill="1"/>
    <xf numFmtId="0" fontId="11" fillId="0" borderId="0" xfId="0" applyFont="1" applyFill="1"/>
    <xf numFmtId="3" fontId="22" fillId="0" borderId="0" xfId="0" applyNumberFormat="1" applyFont="1" applyAlignment="1">
      <alignment horizontal="right"/>
    </xf>
    <xf numFmtId="0" fontId="8" fillId="0" borderId="0" xfId="0" applyFont="1" applyAlignment="1">
      <alignment horizontal="right" vertical="center"/>
    </xf>
    <xf numFmtId="165" fontId="12" fillId="0" borderId="0" xfId="0" applyNumberFormat="1" applyFont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 wrapText="1"/>
    </xf>
    <xf numFmtId="164" fontId="3" fillId="0" borderId="2" xfId="0" applyNumberFormat="1" applyFont="1" applyFill="1" applyBorder="1" applyAlignment="1">
      <alignment horizontal="right" wrapText="1"/>
    </xf>
    <xf numFmtId="37" fontId="16" fillId="0" borderId="0" xfId="0" applyNumberFormat="1" applyFont="1" applyFill="1" applyAlignment="1">
      <alignment horizontal="right" vertical="center"/>
    </xf>
    <xf numFmtId="37" fontId="7" fillId="0" borderId="0" xfId="0" applyNumberFormat="1" applyFont="1"/>
    <xf numFmtId="3" fontId="2" fillId="0" borderId="3" xfId="0" applyNumberFormat="1" applyFont="1" applyFill="1" applyBorder="1" applyAlignment="1">
      <alignment horizontal="center"/>
    </xf>
    <xf numFmtId="37" fontId="1" fillId="0" borderId="0" xfId="0" applyNumberFormat="1" applyFont="1" applyFill="1" applyAlignment="1">
      <alignment horizontal="right"/>
    </xf>
    <xf numFmtId="3" fontId="11" fillId="0" borderId="0" xfId="0" applyNumberFormat="1" applyFont="1" applyAlignment="1">
      <alignment horizontal="right"/>
    </xf>
    <xf numFmtId="3" fontId="23" fillId="0" borderId="0" xfId="0" applyNumberFormat="1" applyFont="1" applyAlignment="1">
      <alignment horizontal="right"/>
    </xf>
    <xf numFmtId="37" fontId="12" fillId="0" borderId="0" xfId="0" applyNumberFormat="1" applyFont="1" applyFill="1" applyAlignment="1">
      <alignment vertical="center"/>
    </xf>
    <xf numFmtId="3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0" fontId="10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61"/>
  <sheetViews>
    <sheetView tabSelected="1" zoomScale="70" zoomScaleNormal="70" workbookViewId="0">
      <selection activeCell="D3" sqref="D3"/>
    </sheetView>
  </sheetViews>
  <sheetFormatPr defaultColWidth="9.140625" defaultRowHeight="17.25" x14ac:dyDescent="0.3"/>
  <cols>
    <col min="1" max="1" width="9.140625" style="15"/>
    <col min="2" max="2" width="48.5703125" style="1" bestFit="1" customWidth="1"/>
    <col min="3" max="4" width="28.5703125" style="2" customWidth="1"/>
    <col min="5" max="16384" width="9.140625" style="15"/>
  </cols>
  <sheetData>
    <row r="1" spans="2:4" ht="18" customHeight="1" thickBot="1" x14ac:dyDescent="0.35"/>
    <row r="2" spans="2:4" ht="17.45" customHeight="1" x14ac:dyDescent="0.3">
      <c r="B2" s="3"/>
      <c r="C2" s="90">
        <v>45747</v>
      </c>
      <c r="D2" s="80">
        <v>45657</v>
      </c>
    </row>
    <row r="3" spans="2:4" ht="18" thickBot="1" x14ac:dyDescent="0.35">
      <c r="B3" s="3"/>
      <c r="C3" s="4"/>
      <c r="D3" s="83"/>
    </row>
    <row r="4" spans="2:4" x14ac:dyDescent="0.3">
      <c r="B4" s="3"/>
    </row>
    <row r="5" spans="2:4" ht="17.45" customHeight="1" x14ac:dyDescent="0.3">
      <c r="B5" s="3" t="s">
        <v>0</v>
      </c>
    </row>
    <row r="6" spans="2:4" ht="39" customHeight="1" x14ac:dyDescent="0.3">
      <c r="B6" s="6" t="s">
        <v>3</v>
      </c>
      <c r="C6" s="2">
        <v>688070583</v>
      </c>
      <c r="D6" s="2">
        <v>710016488</v>
      </c>
    </row>
    <row r="7" spans="2:4" ht="26.1" customHeight="1" x14ac:dyDescent="0.3">
      <c r="B7" s="8" t="s">
        <v>2</v>
      </c>
      <c r="C7" s="2">
        <v>145479285</v>
      </c>
      <c r="D7" s="2">
        <v>156238537</v>
      </c>
    </row>
    <row r="8" spans="2:4" ht="17.45" customHeight="1" x14ac:dyDescent="0.3">
      <c r="B8" s="8" t="s">
        <v>1</v>
      </c>
      <c r="C8" s="2">
        <v>5169395755</v>
      </c>
      <c r="D8" s="2">
        <v>5117108681</v>
      </c>
    </row>
    <row r="9" spans="2:4" ht="16.5" customHeight="1" x14ac:dyDescent="0.3">
      <c r="B9" s="6" t="s">
        <v>41</v>
      </c>
      <c r="C9" s="2">
        <v>10082934</v>
      </c>
      <c r="D9" s="2">
        <v>10149917</v>
      </c>
    </row>
    <row r="10" spans="2:4" ht="17.45" customHeight="1" x14ac:dyDescent="0.3">
      <c r="B10" s="6" t="s">
        <v>73</v>
      </c>
      <c r="C10" s="2">
        <v>2722570044</v>
      </c>
      <c r="D10" s="2">
        <v>2648907892</v>
      </c>
    </row>
    <row r="11" spans="2:4" ht="15" customHeight="1" x14ac:dyDescent="0.3">
      <c r="B11" s="6" t="s">
        <v>66</v>
      </c>
      <c r="C11" s="2">
        <v>77113237</v>
      </c>
      <c r="D11" s="2">
        <v>81111504</v>
      </c>
    </row>
    <row r="12" spans="2:4" ht="18" customHeight="1" thickBot="1" x14ac:dyDescent="0.35">
      <c r="B12" s="6" t="s">
        <v>69</v>
      </c>
      <c r="C12" s="2">
        <v>2408572</v>
      </c>
      <c r="D12" s="2">
        <v>2301307</v>
      </c>
    </row>
    <row r="13" spans="2:4" ht="18" thickBot="1" x14ac:dyDescent="0.35">
      <c r="B13" s="3"/>
      <c r="C13" s="9">
        <f>SUM(C6:C12)</f>
        <v>8815120410</v>
      </c>
      <c r="D13" s="9">
        <f>SUM(D6:D12)</f>
        <v>8725834326</v>
      </c>
    </row>
    <row r="14" spans="2:4" x14ac:dyDescent="0.3">
      <c r="B14" s="6"/>
    </row>
    <row r="15" spans="2:4" ht="17.45" customHeight="1" x14ac:dyDescent="0.3">
      <c r="B15" s="3" t="s">
        <v>47</v>
      </c>
    </row>
    <row r="16" spans="2:4" ht="18" customHeight="1" x14ac:dyDescent="0.3">
      <c r="B16" s="8" t="s">
        <v>4</v>
      </c>
      <c r="C16" s="2">
        <v>554783550</v>
      </c>
      <c r="D16" s="2">
        <v>514142628</v>
      </c>
    </row>
    <row r="17" spans="2:4" ht="18" customHeight="1" x14ac:dyDescent="0.3">
      <c r="B17" s="6" t="s">
        <v>74</v>
      </c>
      <c r="C17" s="2">
        <v>351961430</v>
      </c>
      <c r="D17" s="2">
        <v>345848299</v>
      </c>
    </row>
    <row r="18" spans="2:4" ht="18" customHeight="1" x14ac:dyDescent="0.3">
      <c r="B18" s="6" t="s">
        <v>76</v>
      </c>
      <c r="C18" s="2">
        <v>111092196</v>
      </c>
      <c r="D18" s="2">
        <v>104047643</v>
      </c>
    </row>
    <row r="19" spans="2:4" ht="17.25" customHeight="1" x14ac:dyDescent="0.3">
      <c r="B19" s="8" t="s">
        <v>75</v>
      </c>
      <c r="C19" s="59" t="s">
        <v>86</v>
      </c>
      <c r="D19" s="2">
        <v>15184160</v>
      </c>
    </row>
    <row r="20" spans="2:4" ht="18" customHeight="1" thickBot="1" x14ac:dyDescent="0.35">
      <c r="B20" s="6" t="s">
        <v>5</v>
      </c>
      <c r="C20" s="2">
        <v>964818377</v>
      </c>
      <c r="D20" s="2">
        <v>1064299187</v>
      </c>
    </row>
    <row r="21" spans="2:4" ht="18" thickBot="1" x14ac:dyDescent="0.35">
      <c r="B21" s="3"/>
      <c r="C21" s="9">
        <f>SUM(C16:C20)</f>
        <v>1982655553</v>
      </c>
      <c r="D21" s="9">
        <f>SUM(D16:D20)</f>
        <v>2043521917</v>
      </c>
    </row>
    <row r="22" spans="2:4" x14ac:dyDescent="0.3">
      <c r="B22" s="3"/>
      <c r="C22" s="5"/>
      <c r="D22" s="5"/>
    </row>
    <row r="23" spans="2:4" ht="18" customHeight="1" thickBot="1" x14ac:dyDescent="0.35">
      <c r="B23" s="3" t="s">
        <v>6</v>
      </c>
      <c r="C23" s="41">
        <f>C13+C21</f>
        <v>10797775963</v>
      </c>
      <c r="D23" s="41">
        <f>D13+D21</f>
        <v>10769356243</v>
      </c>
    </row>
    <row r="24" spans="2:4" ht="18" thickTop="1" x14ac:dyDescent="0.3">
      <c r="B24" s="6"/>
    </row>
    <row r="25" spans="2:4" ht="17.45" customHeight="1" x14ac:dyDescent="0.3">
      <c r="B25" s="10" t="s">
        <v>7</v>
      </c>
    </row>
    <row r="26" spans="2:4" x14ac:dyDescent="0.3">
      <c r="B26" s="6"/>
    </row>
    <row r="27" spans="2:4" ht="17.45" customHeight="1" x14ac:dyDescent="0.3">
      <c r="B27" s="3" t="s">
        <v>8</v>
      </c>
    </row>
    <row r="28" spans="2:4" ht="39" customHeight="1" x14ac:dyDescent="0.3">
      <c r="B28" s="6" t="s">
        <v>9</v>
      </c>
      <c r="C28" s="2">
        <v>1883815040</v>
      </c>
      <c r="D28" s="2">
        <v>1883815040</v>
      </c>
    </row>
    <row r="29" spans="2:4" ht="17.45" customHeight="1" x14ac:dyDescent="0.3">
      <c r="B29" s="6" t="s">
        <v>10</v>
      </c>
      <c r="C29" s="2">
        <v>441418396</v>
      </c>
      <c r="D29" s="2">
        <v>441418396</v>
      </c>
    </row>
    <row r="30" spans="2:4" ht="17.45" customHeight="1" x14ac:dyDescent="0.3">
      <c r="B30" s="6" t="s">
        <v>11</v>
      </c>
      <c r="C30" s="2">
        <v>247478865</v>
      </c>
      <c r="D30" s="2">
        <v>247478865</v>
      </c>
    </row>
    <row r="31" spans="2:4" ht="17.25" customHeight="1" x14ac:dyDescent="0.3">
      <c r="B31" s="6" t="s">
        <v>12</v>
      </c>
      <c r="C31" s="2">
        <v>1265796861</v>
      </c>
      <c r="D31" s="2">
        <v>1265796861</v>
      </c>
    </row>
    <row r="32" spans="2:4" ht="15.75" customHeight="1" x14ac:dyDescent="0.3">
      <c r="B32" s="6" t="s">
        <v>13</v>
      </c>
      <c r="C32" s="2">
        <v>933999894</v>
      </c>
      <c r="D32" s="2">
        <v>433983777</v>
      </c>
    </row>
    <row r="33" spans="2:4" ht="23.25" customHeight="1" x14ac:dyDescent="0.3">
      <c r="B33" s="6" t="s">
        <v>77</v>
      </c>
      <c r="C33" s="2">
        <v>8684936</v>
      </c>
      <c r="D33" s="2">
        <v>9922595</v>
      </c>
    </row>
    <row r="34" spans="2:4" ht="26.1" customHeight="1" x14ac:dyDescent="0.3">
      <c r="B34" s="6" t="s">
        <v>78</v>
      </c>
      <c r="C34" s="17">
        <f>SUM(C28:C33)</f>
        <v>4781193992</v>
      </c>
      <c r="D34" s="17">
        <f>SUM(D28:D33)</f>
        <v>4282415534</v>
      </c>
    </row>
    <row r="35" spans="2:4" ht="18" customHeight="1" thickBot="1" x14ac:dyDescent="0.35">
      <c r="B35" s="11" t="s">
        <v>43</v>
      </c>
      <c r="C35" s="2">
        <v>122928260</v>
      </c>
      <c r="D35" s="2">
        <v>107136408</v>
      </c>
    </row>
    <row r="36" spans="2:4" ht="26.1" customHeight="1" thickBot="1" x14ac:dyDescent="0.35">
      <c r="B36" s="3" t="s">
        <v>82</v>
      </c>
      <c r="C36" s="9">
        <f>SUM(C34:C35)</f>
        <v>4904122252</v>
      </c>
      <c r="D36" s="9">
        <f>SUM(D34:D35)</f>
        <v>4389551942</v>
      </c>
    </row>
    <row r="37" spans="2:4" ht="26.1" customHeight="1" x14ac:dyDescent="0.3">
      <c r="B37" s="10"/>
      <c r="C37" s="17"/>
    </row>
    <row r="38" spans="2:4" ht="26.1" customHeight="1" x14ac:dyDescent="0.3">
      <c r="B38" s="10" t="s">
        <v>14</v>
      </c>
    </row>
    <row r="39" spans="2:4" ht="51.95" customHeight="1" x14ac:dyDescent="0.3">
      <c r="B39" s="6" t="s">
        <v>46</v>
      </c>
      <c r="C39" s="2">
        <v>3064348299</v>
      </c>
      <c r="D39" s="2">
        <v>3406202889</v>
      </c>
    </row>
    <row r="40" spans="2:4" ht="26.1" customHeight="1" x14ac:dyDescent="0.3">
      <c r="B40" s="6" t="s">
        <v>16</v>
      </c>
      <c r="C40" s="2">
        <v>1113497843</v>
      </c>
      <c r="D40" s="2">
        <v>1141200092</v>
      </c>
    </row>
    <row r="41" spans="2:4" ht="17.45" customHeight="1" x14ac:dyDescent="0.3">
      <c r="B41" s="6" t="s">
        <v>84</v>
      </c>
      <c r="C41" s="2">
        <v>115620290</v>
      </c>
      <c r="D41" s="2">
        <v>125610112</v>
      </c>
    </row>
    <row r="42" spans="2:4" ht="18" thickBot="1" x14ac:dyDescent="0.35">
      <c r="B42" s="6" t="s">
        <v>15</v>
      </c>
      <c r="C42" s="2">
        <v>144540452</v>
      </c>
      <c r="D42" s="2">
        <v>144260768</v>
      </c>
    </row>
    <row r="43" spans="2:4" ht="18" thickBot="1" x14ac:dyDescent="0.35">
      <c r="B43" s="3"/>
      <c r="C43" s="9">
        <f>SUM(C39:C42)</f>
        <v>4438006884</v>
      </c>
      <c r="D43" s="9">
        <f>SUM(D39:D42)</f>
        <v>4817273861</v>
      </c>
    </row>
    <row r="44" spans="2:4" ht="18" customHeight="1" x14ac:dyDescent="0.3"/>
    <row r="45" spans="2:4" ht="17.45" customHeight="1" x14ac:dyDescent="0.3">
      <c r="B45" s="3"/>
    </row>
    <row r="46" spans="2:4" x14ac:dyDescent="0.3">
      <c r="B46" s="10" t="s">
        <v>17</v>
      </c>
    </row>
    <row r="47" spans="2:4" x14ac:dyDescent="0.3">
      <c r="B47" s="6" t="s">
        <v>40</v>
      </c>
      <c r="C47" s="2">
        <v>373952903</v>
      </c>
      <c r="D47" s="2">
        <v>368781400</v>
      </c>
    </row>
    <row r="48" spans="2:4" x14ac:dyDescent="0.3">
      <c r="B48" s="6" t="s">
        <v>16</v>
      </c>
      <c r="C48" s="2">
        <v>105100414</v>
      </c>
      <c r="D48" s="2">
        <v>103676018</v>
      </c>
    </row>
    <row r="49" spans="2:4" x14ac:dyDescent="0.3">
      <c r="B49" s="6" t="s">
        <v>79</v>
      </c>
      <c r="C49" s="2">
        <v>303957515</v>
      </c>
      <c r="D49" s="2">
        <v>508085044</v>
      </c>
    </row>
    <row r="50" spans="2:4" x14ac:dyDescent="0.3">
      <c r="B50" s="6" t="s">
        <v>80</v>
      </c>
      <c r="C50" s="2">
        <v>471774135</v>
      </c>
      <c r="D50" s="2">
        <v>389921373</v>
      </c>
    </row>
    <row r="51" spans="2:4" x14ac:dyDescent="0.3">
      <c r="B51" s="6" t="s">
        <v>85</v>
      </c>
      <c r="C51" s="2">
        <v>37707244</v>
      </c>
      <c r="D51" s="2">
        <v>97965975</v>
      </c>
    </row>
    <row r="52" spans="2:4" x14ac:dyDescent="0.3">
      <c r="B52" s="6" t="s">
        <v>83</v>
      </c>
      <c r="C52" s="2">
        <v>37771201</v>
      </c>
      <c r="D52" s="2">
        <v>37415435</v>
      </c>
    </row>
    <row r="53" spans="2:4" x14ac:dyDescent="0.3">
      <c r="B53" s="6" t="s">
        <v>124</v>
      </c>
      <c r="C53" s="2">
        <v>66766862</v>
      </c>
      <c r="D53" s="59" t="s">
        <v>86</v>
      </c>
    </row>
    <row r="54" spans="2:4" x14ac:dyDescent="0.3">
      <c r="B54" s="6" t="s">
        <v>81</v>
      </c>
      <c r="C54" s="2">
        <v>41875279</v>
      </c>
      <c r="D54" s="2">
        <v>39650849</v>
      </c>
    </row>
    <row r="55" spans="2:4" ht="18" thickBot="1" x14ac:dyDescent="0.35">
      <c r="B55" s="1" t="s">
        <v>15</v>
      </c>
      <c r="C55" s="2">
        <v>16741274</v>
      </c>
      <c r="D55" s="2">
        <v>17034346</v>
      </c>
    </row>
    <row r="56" spans="2:4" ht="18" thickBot="1" x14ac:dyDescent="0.35">
      <c r="C56" s="9">
        <f>SUM(C47:C55)</f>
        <v>1455646827</v>
      </c>
      <c r="D56" s="9">
        <f>SUM(D47:D55)</f>
        <v>1562530440</v>
      </c>
    </row>
    <row r="57" spans="2:4" x14ac:dyDescent="0.3">
      <c r="B57" s="3"/>
      <c r="C57" s="7"/>
    </row>
    <row r="58" spans="2:4" x14ac:dyDescent="0.3">
      <c r="B58" s="21" t="s">
        <v>18</v>
      </c>
      <c r="C58" s="17">
        <f>C43+C56</f>
        <v>5893653711</v>
      </c>
      <c r="D58" s="17">
        <f>D43+D56</f>
        <v>6379804301</v>
      </c>
    </row>
    <row r="59" spans="2:4" x14ac:dyDescent="0.3">
      <c r="B59" s="3"/>
      <c r="C59" s="5"/>
      <c r="D59" s="17"/>
    </row>
    <row r="60" spans="2:4" ht="18" thickBot="1" x14ac:dyDescent="0.35">
      <c r="B60" s="3" t="s">
        <v>19</v>
      </c>
      <c r="C60" s="41">
        <f>C58+C36</f>
        <v>10797775963</v>
      </c>
      <c r="D60" s="41">
        <f>D58+D36</f>
        <v>10769356243</v>
      </c>
    </row>
    <row r="61" spans="2:4" ht="18" thickTop="1" x14ac:dyDescent="0.3">
      <c r="B61" s="3"/>
      <c r="D61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4"/>
  <sheetViews>
    <sheetView zoomScale="70" zoomScaleNormal="70" workbookViewId="0">
      <selection activeCell="K12" sqref="K11:K12"/>
    </sheetView>
  </sheetViews>
  <sheetFormatPr defaultColWidth="8.85546875" defaultRowHeight="17.25" x14ac:dyDescent="0.3"/>
  <cols>
    <col min="1" max="1" width="82.5703125" style="15" customWidth="1"/>
    <col min="2" max="2" width="23.42578125" style="43" customWidth="1"/>
    <col min="3" max="3" width="25.42578125" style="13" customWidth="1"/>
    <col min="4" max="16384" width="8.85546875" style="15"/>
  </cols>
  <sheetData>
    <row r="1" spans="1:4" x14ac:dyDescent="0.3">
      <c r="A1" s="91"/>
      <c r="B1" s="50" t="s">
        <v>71</v>
      </c>
      <c r="C1" s="51" t="s">
        <v>71</v>
      </c>
    </row>
    <row r="2" spans="1:4" x14ac:dyDescent="0.3">
      <c r="A2" s="91"/>
      <c r="B2" s="69">
        <v>45658</v>
      </c>
      <c r="C2" s="69">
        <v>45292</v>
      </c>
    </row>
    <row r="3" spans="1:4" x14ac:dyDescent="0.3">
      <c r="A3" s="91"/>
      <c r="B3" s="69">
        <v>45747</v>
      </c>
      <c r="C3" s="70">
        <v>45382</v>
      </c>
    </row>
    <row r="4" spans="1:4" x14ac:dyDescent="0.3">
      <c r="A4" s="16"/>
      <c r="B4" s="56"/>
      <c r="C4" s="14"/>
    </row>
    <row r="5" spans="1:4" x14ac:dyDescent="0.3">
      <c r="A5" s="6" t="s">
        <v>87</v>
      </c>
      <c r="B5" s="43">
        <v>907762224</v>
      </c>
      <c r="C5" s="13">
        <v>607207967</v>
      </c>
      <c r="D5" s="82"/>
    </row>
    <row r="6" spans="1:4" x14ac:dyDescent="0.3">
      <c r="A6" s="6" t="s">
        <v>88</v>
      </c>
      <c r="B6" s="43">
        <v>103023002</v>
      </c>
      <c r="C6" s="13">
        <v>60707900</v>
      </c>
      <c r="D6" s="82"/>
    </row>
    <row r="7" spans="1:4" x14ac:dyDescent="0.3">
      <c r="A7" s="6" t="s">
        <v>42</v>
      </c>
      <c r="B7" s="84" t="s">
        <v>86</v>
      </c>
      <c r="C7" s="18" t="s">
        <v>86</v>
      </c>
      <c r="D7" s="82"/>
    </row>
    <row r="8" spans="1:4" ht="18" thickBot="1" x14ac:dyDescent="0.35">
      <c r="A8" s="6" t="s">
        <v>20</v>
      </c>
      <c r="B8" s="43">
        <v>42354494</v>
      </c>
      <c r="C8" s="13">
        <v>38639669</v>
      </c>
      <c r="D8" s="82"/>
    </row>
    <row r="9" spans="1:4" s="22" customFormat="1" ht="35.25" thickBot="1" x14ac:dyDescent="0.35">
      <c r="A9" s="3" t="s">
        <v>21</v>
      </c>
      <c r="B9" s="44">
        <f>SUM(B5:B8)</f>
        <v>1053139720</v>
      </c>
      <c r="C9" s="44">
        <f>SUM(C5:C8)</f>
        <v>706555536</v>
      </c>
      <c r="D9" s="82"/>
    </row>
    <row r="10" spans="1:4" x14ac:dyDescent="0.3">
      <c r="A10" s="3"/>
      <c r="B10" s="60"/>
      <c r="C10" s="60"/>
      <c r="D10" s="82"/>
    </row>
    <row r="11" spans="1:4" x14ac:dyDescent="0.3">
      <c r="A11" s="6" t="s">
        <v>22</v>
      </c>
      <c r="B11" s="43">
        <v>-134867862</v>
      </c>
      <c r="C11" s="13">
        <v>-127653709</v>
      </c>
      <c r="D11" s="82"/>
    </row>
    <row r="12" spans="1:4" x14ac:dyDescent="0.3">
      <c r="A12" s="6" t="s">
        <v>23</v>
      </c>
      <c r="B12" s="43">
        <v>-144577323</v>
      </c>
      <c r="C12" s="13">
        <v>-134817755</v>
      </c>
      <c r="D12" s="82"/>
    </row>
    <row r="13" spans="1:4" x14ac:dyDescent="0.3">
      <c r="A13" s="6" t="s">
        <v>39</v>
      </c>
      <c r="B13" s="43">
        <v>-38460217</v>
      </c>
      <c r="C13" s="13">
        <v>-32422603</v>
      </c>
      <c r="D13" s="82"/>
    </row>
    <row r="14" spans="1:4" x14ac:dyDescent="0.3">
      <c r="A14" s="6" t="s">
        <v>24</v>
      </c>
      <c r="B14" s="43">
        <v>-104392656</v>
      </c>
      <c r="C14" s="13">
        <v>-69828916</v>
      </c>
      <c r="D14" s="82"/>
    </row>
    <row r="15" spans="1:4" x14ac:dyDescent="0.3">
      <c r="A15" s="6" t="s">
        <v>25</v>
      </c>
      <c r="B15" s="43">
        <v>-20562066</v>
      </c>
      <c r="C15" s="13">
        <v>-6105538</v>
      </c>
      <c r="D15" s="82"/>
    </row>
    <row r="16" spans="1:4" x14ac:dyDescent="0.3">
      <c r="A16" s="6" t="s">
        <v>26</v>
      </c>
      <c r="B16" s="43">
        <v>-21595791</v>
      </c>
      <c r="C16" s="13">
        <v>-17152565</v>
      </c>
      <c r="D16" s="82"/>
    </row>
    <row r="17" spans="1:4" x14ac:dyDescent="0.3">
      <c r="A17" s="6" t="s">
        <v>89</v>
      </c>
      <c r="B17" s="43">
        <v>-2224430</v>
      </c>
      <c r="C17" s="13">
        <v>-5733922</v>
      </c>
      <c r="D17" s="82"/>
    </row>
    <row r="18" spans="1:4" x14ac:dyDescent="0.3">
      <c r="A18" s="6" t="s">
        <v>90</v>
      </c>
      <c r="B18" s="43">
        <v>-2825269</v>
      </c>
      <c r="C18" s="13">
        <v>-11080097</v>
      </c>
      <c r="D18" s="82"/>
    </row>
    <row r="19" spans="1:4" ht="18" thickBot="1" x14ac:dyDescent="0.35">
      <c r="A19" s="6" t="s">
        <v>27</v>
      </c>
      <c r="B19" s="43">
        <v>-32010463</v>
      </c>
      <c r="C19" s="13">
        <v>-40163838</v>
      </c>
      <c r="D19" s="82"/>
    </row>
    <row r="20" spans="1:4" ht="35.25" thickBot="1" x14ac:dyDescent="0.35">
      <c r="A20" s="3" t="s">
        <v>28</v>
      </c>
      <c r="B20" s="44">
        <f>B9+SUM(B11:B19)</f>
        <v>551623643</v>
      </c>
      <c r="C20" s="44">
        <f>C9+SUM(C11:C19)</f>
        <v>261596593</v>
      </c>
      <c r="D20" s="82"/>
    </row>
    <row r="21" spans="1:4" x14ac:dyDescent="0.3">
      <c r="A21" s="6"/>
      <c r="D21" s="82"/>
    </row>
    <row r="22" spans="1:4" x14ac:dyDescent="0.3">
      <c r="A22" s="6" t="s">
        <v>29</v>
      </c>
      <c r="B22" s="43">
        <v>160818991</v>
      </c>
      <c r="C22" s="13">
        <v>62886631</v>
      </c>
      <c r="D22" s="82"/>
    </row>
    <row r="23" spans="1:4" x14ac:dyDescent="0.3">
      <c r="A23" s="6" t="s">
        <v>91</v>
      </c>
      <c r="B23" s="43">
        <v>-160818991</v>
      </c>
      <c r="C23" s="13">
        <v>-62886631</v>
      </c>
      <c r="D23" s="82"/>
    </row>
    <row r="24" spans="1:4" x14ac:dyDescent="0.3">
      <c r="A24" s="6" t="s">
        <v>30</v>
      </c>
      <c r="B24" s="43">
        <v>116221380</v>
      </c>
      <c r="C24" s="13">
        <v>223547415</v>
      </c>
      <c r="D24" s="82"/>
    </row>
    <row r="25" spans="1:4" x14ac:dyDescent="0.3">
      <c r="A25" s="6" t="s">
        <v>31</v>
      </c>
      <c r="B25" s="43">
        <v>-116221380</v>
      </c>
      <c r="C25" s="13">
        <v>-223547415</v>
      </c>
      <c r="D25" s="82"/>
    </row>
    <row r="26" spans="1:4" ht="18" thickBot="1" x14ac:dyDescent="0.35">
      <c r="A26" s="6"/>
      <c r="D26" s="82"/>
    </row>
    <row r="27" spans="1:4" ht="18" thickBot="1" x14ac:dyDescent="0.35">
      <c r="A27" s="3" t="s">
        <v>32</v>
      </c>
      <c r="B27" s="44">
        <f>B20+SUM(B22:B25)</f>
        <v>551623643</v>
      </c>
      <c r="C27" s="44">
        <f>C20+SUM(C22:C25)</f>
        <v>261596593</v>
      </c>
      <c r="D27" s="82"/>
    </row>
    <row r="28" spans="1:4" x14ac:dyDescent="0.3">
      <c r="A28" s="6" t="s">
        <v>94</v>
      </c>
      <c r="B28" s="43">
        <v>75971398</v>
      </c>
      <c r="C28" s="13">
        <v>76565700</v>
      </c>
      <c r="D28" s="82"/>
    </row>
    <row r="29" spans="1:4" x14ac:dyDescent="0.3">
      <c r="A29" s="6" t="s">
        <v>33</v>
      </c>
      <c r="B29" s="43">
        <v>2895989</v>
      </c>
      <c r="C29" s="13">
        <v>8461940</v>
      </c>
      <c r="D29" s="82"/>
    </row>
    <row r="30" spans="1:4" ht="18" thickBot="1" x14ac:dyDescent="0.35">
      <c r="A30" s="6" t="s">
        <v>34</v>
      </c>
      <c r="B30" s="43">
        <v>-25530473</v>
      </c>
      <c r="C30" s="13">
        <v>-32142691</v>
      </c>
      <c r="D30" s="82"/>
    </row>
    <row r="31" spans="1:4" ht="18" thickBot="1" x14ac:dyDescent="0.35">
      <c r="A31" s="3" t="s">
        <v>35</v>
      </c>
      <c r="B31" s="44">
        <f>B28+B29+B30</f>
        <v>53336914</v>
      </c>
      <c r="C31" s="44">
        <f>C28+C29+C30</f>
        <v>52884949</v>
      </c>
      <c r="D31" s="82"/>
    </row>
    <row r="32" spans="1:4" ht="18" thickBot="1" x14ac:dyDescent="0.35">
      <c r="A32" s="6"/>
      <c r="D32" s="82"/>
    </row>
    <row r="33" spans="1:4" ht="18" thickBot="1" x14ac:dyDescent="0.35">
      <c r="A33" s="3" t="s">
        <v>36</v>
      </c>
      <c r="B33" s="44">
        <f>B27+B31</f>
        <v>604960557</v>
      </c>
      <c r="C33" s="44">
        <f>C27+C31</f>
        <v>314481542</v>
      </c>
      <c r="D33" s="82"/>
    </row>
    <row r="34" spans="1:4" x14ac:dyDescent="0.3">
      <c r="A34" s="6"/>
      <c r="D34" s="82"/>
    </row>
    <row r="35" spans="1:4" x14ac:dyDescent="0.3">
      <c r="A35" s="6" t="s">
        <v>37</v>
      </c>
      <c r="B35" s="43">
        <v>-88379626</v>
      </c>
      <c r="C35" s="13">
        <v>-56590848</v>
      </c>
      <c r="D35" s="82"/>
    </row>
    <row r="36" spans="1:4" ht="18" thickBot="1" x14ac:dyDescent="0.35">
      <c r="A36" s="6"/>
      <c r="D36" s="82"/>
    </row>
    <row r="37" spans="1:4" ht="18" thickBot="1" x14ac:dyDescent="0.35">
      <c r="A37" s="20" t="s">
        <v>48</v>
      </c>
      <c r="B37" s="44">
        <f>B35+B33</f>
        <v>516580931</v>
      </c>
      <c r="C37" s="44">
        <f>C35+C33</f>
        <v>257890694</v>
      </c>
      <c r="D37" s="82"/>
    </row>
    <row r="38" spans="1:4" x14ac:dyDescent="0.3">
      <c r="A38" s="6" t="s">
        <v>44</v>
      </c>
      <c r="B38" s="43">
        <v>500054304</v>
      </c>
      <c r="C38" s="18">
        <v>253937796</v>
      </c>
      <c r="D38" s="82"/>
    </row>
    <row r="39" spans="1:4" x14ac:dyDescent="0.3">
      <c r="A39" s="6" t="s">
        <v>45</v>
      </c>
      <c r="B39" s="43">
        <v>16526627</v>
      </c>
      <c r="C39" s="18">
        <v>3952897</v>
      </c>
      <c r="D39" s="82"/>
    </row>
    <row r="40" spans="1:4" x14ac:dyDescent="0.3">
      <c r="A40" s="12" t="s">
        <v>92</v>
      </c>
      <c r="B40" s="45">
        <v>2.74</v>
      </c>
      <c r="C40" s="19">
        <v>1.37</v>
      </c>
      <c r="D40" s="82"/>
    </row>
    <row r="41" spans="1:4" ht="18" thickBot="1" x14ac:dyDescent="0.35">
      <c r="A41" s="11" t="s">
        <v>93</v>
      </c>
      <c r="B41" s="43">
        <v>-2010620</v>
      </c>
      <c r="C41" s="13">
        <v>4589050</v>
      </c>
      <c r="D41" s="82"/>
    </row>
    <row r="42" spans="1:4" ht="18" thickBot="1" x14ac:dyDescent="0.35">
      <c r="A42" s="20" t="s">
        <v>38</v>
      </c>
      <c r="B42" s="44">
        <f>B37+B41</f>
        <v>514570311</v>
      </c>
      <c r="C42" s="44">
        <f>C37+C41</f>
        <v>262479744</v>
      </c>
      <c r="D42" s="82"/>
    </row>
    <row r="43" spans="1:4" x14ac:dyDescent="0.3">
      <c r="A43" s="1" t="s">
        <v>44</v>
      </c>
      <c r="B43" s="42">
        <v>498778459</v>
      </c>
      <c r="C43" s="71">
        <v>256839883</v>
      </c>
      <c r="D43" s="82"/>
    </row>
    <row r="44" spans="1:4" x14ac:dyDescent="0.3">
      <c r="A44" s="1" t="s">
        <v>45</v>
      </c>
      <c r="B44" s="43">
        <v>15791852</v>
      </c>
      <c r="C44" s="72">
        <v>5639861</v>
      </c>
      <c r="D44" s="82"/>
    </row>
  </sheetData>
  <mergeCells count="1">
    <mergeCell ref="A1: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4"/>
  <sheetViews>
    <sheetView zoomScale="60" zoomScaleNormal="60" workbookViewId="0">
      <selection activeCell="S22" sqref="S22"/>
    </sheetView>
  </sheetViews>
  <sheetFormatPr defaultColWidth="8.85546875" defaultRowHeight="17.25" x14ac:dyDescent="0.3"/>
  <cols>
    <col min="1" max="1" width="63.5703125" style="40" customWidth="1"/>
    <col min="2" max="2" width="21" style="46" customWidth="1"/>
    <col min="3" max="3" width="17.85546875" style="46" customWidth="1"/>
    <col min="4" max="5" width="21.5703125" style="46" customWidth="1"/>
    <col min="6" max="7" width="18" style="46" customWidth="1"/>
    <col min="8" max="8" width="18.5703125" style="46" customWidth="1"/>
    <col min="9" max="9" width="19.140625" style="46" customWidth="1"/>
    <col min="10" max="10" width="25.140625" style="46" customWidth="1"/>
    <col min="11" max="11" width="18.42578125" style="46" customWidth="1"/>
    <col min="12" max="12" width="20.5703125" style="46" customWidth="1"/>
    <col min="13" max="16384" width="8.85546875" style="40"/>
  </cols>
  <sheetData>
    <row r="1" spans="1:12" s="65" customFormat="1" ht="69" x14ac:dyDescent="0.3">
      <c r="A1" s="48"/>
      <c r="B1" s="52" t="s">
        <v>50</v>
      </c>
      <c r="C1" s="52" t="s">
        <v>70</v>
      </c>
      <c r="D1" s="52" t="s">
        <v>11</v>
      </c>
      <c r="E1" s="52" t="s">
        <v>12</v>
      </c>
      <c r="F1" s="52" t="s">
        <v>96</v>
      </c>
      <c r="G1" s="52" t="s">
        <v>97</v>
      </c>
      <c r="H1" s="53" t="s">
        <v>13</v>
      </c>
      <c r="I1" s="53" t="s">
        <v>98</v>
      </c>
      <c r="J1" s="53" t="s">
        <v>95</v>
      </c>
      <c r="K1" s="53" t="s">
        <v>51</v>
      </c>
      <c r="L1" s="52" t="s">
        <v>52</v>
      </c>
    </row>
    <row r="2" spans="1:12" s="65" customFormat="1" x14ac:dyDescent="0.3">
      <c r="A2" s="63"/>
      <c r="B2" s="61"/>
      <c r="C2" s="61"/>
      <c r="D2" s="61"/>
      <c r="E2" s="61"/>
      <c r="F2" s="61"/>
      <c r="G2" s="61"/>
      <c r="H2" s="64"/>
      <c r="I2" s="61"/>
      <c r="J2" s="61"/>
      <c r="K2" s="64"/>
      <c r="L2" s="64"/>
    </row>
    <row r="3" spans="1:12" s="65" customFormat="1" x14ac:dyDescent="0.3">
      <c r="A3" s="63"/>
      <c r="B3" s="57"/>
      <c r="C3" s="57"/>
      <c r="D3" s="57"/>
      <c r="E3" s="57"/>
      <c r="F3" s="57"/>
      <c r="G3" s="57"/>
      <c r="H3" s="58"/>
      <c r="I3" s="57"/>
      <c r="J3" s="57"/>
      <c r="K3" s="57"/>
      <c r="L3" s="58"/>
    </row>
    <row r="4" spans="1:12" s="65" customFormat="1" x14ac:dyDescent="0.3">
      <c r="A4" s="73" t="s">
        <v>125</v>
      </c>
      <c r="B4" s="39">
        <v>1883815040</v>
      </c>
      <c r="C4" s="39">
        <v>441418396</v>
      </c>
      <c r="D4" s="39">
        <v>247478865</v>
      </c>
      <c r="E4" s="39">
        <v>1265796861</v>
      </c>
      <c r="F4" s="39">
        <v>55765430</v>
      </c>
      <c r="G4" s="39">
        <v>17275596</v>
      </c>
      <c r="H4" s="39">
        <v>30332218</v>
      </c>
      <c r="I4" s="39">
        <v>9485774</v>
      </c>
      <c r="J4" s="39">
        <f>SUM(B4:I4)</f>
        <v>3951368180</v>
      </c>
      <c r="K4" s="39">
        <v>100320862</v>
      </c>
      <c r="L4" s="39">
        <f>J4+K4</f>
        <v>4051689042</v>
      </c>
    </row>
    <row r="5" spans="1:12" s="65" customFormat="1" x14ac:dyDescent="0.3">
      <c r="A5" s="74" t="s">
        <v>126</v>
      </c>
      <c r="B5" s="64"/>
      <c r="C5" s="64"/>
      <c r="D5" s="64"/>
      <c r="E5" s="64"/>
      <c r="F5" s="64"/>
      <c r="G5" s="64"/>
      <c r="H5" s="58">
        <v>253937796</v>
      </c>
      <c r="I5" s="64"/>
      <c r="J5" s="58">
        <f t="shared" ref="J5:J17" si="0">SUM(B5:I5)</f>
        <v>253937796</v>
      </c>
      <c r="K5" s="81">
        <v>3952897</v>
      </c>
      <c r="L5" s="58">
        <f>J5+K5</f>
        <v>257890693</v>
      </c>
    </row>
    <row r="6" spans="1:12" s="65" customFormat="1" x14ac:dyDescent="0.3">
      <c r="A6" s="74" t="s">
        <v>100</v>
      </c>
      <c r="B6" s="64"/>
      <c r="C6" s="64"/>
      <c r="D6" s="64"/>
      <c r="E6" s="64"/>
      <c r="F6" s="64"/>
      <c r="G6" s="64"/>
      <c r="H6" s="64">
        <v>-155659</v>
      </c>
      <c r="I6" s="64">
        <v>3057746</v>
      </c>
      <c r="J6" s="64">
        <f t="shared" si="0"/>
        <v>2902087</v>
      </c>
      <c r="K6" s="64">
        <v>1686963</v>
      </c>
      <c r="L6" s="64">
        <f>J6+K6</f>
        <v>4589050</v>
      </c>
    </row>
    <row r="7" spans="1:12" s="65" customFormat="1" x14ac:dyDescent="0.3">
      <c r="A7" s="73" t="s">
        <v>127</v>
      </c>
      <c r="B7" s="39">
        <f t="shared" ref="B7:L7" si="1">SUM(B4:B6)</f>
        <v>1883815040</v>
      </c>
      <c r="C7" s="39">
        <f t="shared" si="1"/>
        <v>441418396</v>
      </c>
      <c r="D7" s="39">
        <f t="shared" si="1"/>
        <v>247478865</v>
      </c>
      <c r="E7" s="39">
        <f t="shared" si="1"/>
        <v>1265796861</v>
      </c>
      <c r="F7" s="39">
        <f t="shared" si="1"/>
        <v>55765430</v>
      </c>
      <c r="G7" s="39">
        <f t="shared" si="1"/>
        <v>17275596</v>
      </c>
      <c r="H7" s="39">
        <f t="shared" si="1"/>
        <v>284114355</v>
      </c>
      <c r="I7" s="39">
        <f t="shared" si="1"/>
        <v>12543520</v>
      </c>
      <c r="J7" s="39">
        <f t="shared" si="1"/>
        <v>4208208063</v>
      </c>
      <c r="K7" s="39">
        <f t="shared" si="1"/>
        <v>105960722</v>
      </c>
      <c r="L7" s="39">
        <f t="shared" si="1"/>
        <v>4314168785</v>
      </c>
    </row>
    <row r="8" spans="1:12" s="65" customFormat="1" x14ac:dyDescent="0.3">
      <c r="A8" s="73"/>
      <c r="B8" s="31"/>
      <c r="C8" s="31"/>
      <c r="D8" s="31"/>
      <c r="E8" s="31"/>
      <c r="F8" s="31"/>
      <c r="G8" s="31"/>
      <c r="H8" s="39"/>
      <c r="I8" s="39"/>
      <c r="J8" s="64"/>
      <c r="K8" s="39"/>
      <c r="L8" s="39"/>
    </row>
    <row r="9" spans="1:12" s="65" customFormat="1" x14ac:dyDescent="0.3">
      <c r="A9" s="74" t="s">
        <v>72</v>
      </c>
      <c r="B9" s="66"/>
      <c r="C9" s="66"/>
      <c r="D9" s="66"/>
      <c r="E9" s="66"/>
      <c r="F9" s="66"/>
      <c r="G9" s="66"/>
      <c r="H9" s="76">
        <v>150166850</v>
      </c>
      <c r="I9" s="66"/>
      <c r="J9" s="64">
        <f t="shared" si="0"/>
        <v>150166850</v>
      </c>
      <c r="K9" s="76">
        <v>2640402</v>
      </c>
      <c r="L9" s="64">
        <f t="shared" ref="L9:L13" si="2">J9+K9</f>
        <v>152807252</v>
      </c>
    </row>
    <row r="10" spans="1:12" s="65" customFormat="1" x14ac:dyDescent="0.3">
      <c r="A10" s="74" t="s">
        <v>49</v>
      </c>
      <c r="B10" s="66"/>
      <c r="C10" s="66"/>
      <c r="D10" s="66"/>
      <c r="E10" s="66"/>
      <c r="F10" s="66"/>
      <c r="G10" s="66"/>
      <c r="H10" s="76">
        <v>-7505715</v>
      </c>
      <c r="I10" s="66"/>
      <c r="J10" s="64">
        <f t="shared" si="0"/>
        <v>-7505715</v>
      </c>
      <c r="K10" s="76"/>
      <c r="L10" s="64">
        <f>J10</f>
        <v>-7505715</v>
      </c>
    </row>
    <row r="11" spans="1:12" s="65" customFormat="1" x14ac:dyDescent="0.3">
      <c r="A11" s="74" t="s">
        <v>100</v>
      </c>
      <c r="B11" s="66"/>
      <c r="C11" s="66"/>
      <c r="D11" s="66"/>
      <c r="E11" s="66"/>
      <c r="F11" s="66"/>
      <c r="G11" s="66"/>
      <c r="H11" s="76">
        <v>100787</v>
      </c>
      <c r="I11" s="76">
        <v>-2620925</v>
      </c>
      <c r="J11" s="64">
        <f t="shared" si="0"/>
        <v>-2520138</v>
      </c>
      <c r="K11" s="76">
        <v>-1464717</v>
      </c>
      <c r="L11" s="64">
        <f t="shared" si="2"/>
        <v>-3984855</v>
      </c>
    </row>
    <row r="12" spans="1:12" s="65" customFormat="1" x14ac:dyDescent="0.3">
      <c r="A12" s="74" t="s">
        <v>104</v>
      </c>
      <c r="B12" s="66"/>
      <c r="C12" s="66"/>
      <c r="D12" s="66"/>
      <c r="E12" s="66"/>
      <c r="F12" s="66"/>
      <c r="G12" s="66"/>
      <c r="H12" s="76">
        <f>H10+H11</f>
        <v>-7404928</v>
      </c>
      <c r="I12" s="76">
        <f>I11</f>
        <v>-2620925</v>
      </c>
      <c r="J12" s="64">
        <f t="shared" si="0"/>
        <v>-10025853</v>
      </c>
      <c r="K12" s="76">
        <f>K11</f>
        <v>-1464717</v>
      </c>
      <c r="L12" s="64">
        <f t="shared" si="2"/>
        <v>-11490570</v>
      </c>
    </row>
    <row r="13" spans="1:12" s="65" customFormat="1" x14ac:dyDescent="0.3">
      <c r="A13" s="75" t="s">
        <v>105</v>
      </c>
      <c r="B13" s="66"/>
      <c r="C13" s="66"/>
      <c r="D13" s="66"/>
      <c r="E13" s="66"/>
      <c r="F13" s="66"/>
      <c r="G13" s="66"/>
      <c r="H13" s="85">
        <f>H9+H10+H11</f>
        <v>142761922</v>
      </c>
      <c r="I13" s="86">
        <f>I12</f>
        <v>-2620925</v>
      </c>
      <c r="J13" s="39">
        <f t="shared" si="0"/>
        <v>140140997</v>
      </c>
      <c r="K13" s="86">
        <f>K9+K12</f>
        <v>1175685</v>
      </c>
      <c r="L13" s="39">
        <f t="shared" si="2"/>
        <v>141316682</v>
      </c>
    </row>
    <row r="14" spans="1:12" s="65" customFormat="1" x14ac:dyDescent="0.3">
      <c r="A14" s="74" t="s">
        <v>101</v>
      </c>
      <c r="B14" s="66"/>
      <c r="C14" s="66"/>
      <c r="D14" s="66"/>
      <c r="E14" s="66"/>
      <c r="F14" s="66"/>
      <c r="G14" s="76">
        <v>40845861</v>
      </c>
      <c r="H14" s="76">
        <v>-40845861</v>
      </c>
      <c r="I14" s="66"/>
      <c r="J14" s="64"/>
      <c r="K14" s="76"/>
      <c r="L14" s="31"/>
    </row>
    <row r="15" spans="1:12" s="65" customFormat="1" x14ac:dyDescent="0.3">
      <c r="A15" s="74" t="s">
        <v>63</v>
      </c>
      <c r="B15" s="66"/>
      <c r="C15" s="66"/>
      <c r="D15" s="66"/>
      <c r="E15" s="66"/>
      <c r="F15" s="76">
        <v>22905250</v>
      </c>
      <c r="G15" s="66"/>
      <c r="H15" s="76">
        <v>-22905250</v>
      </c>
      <c r="I15" s="66"/>
      <c r="J15" s="64"/>
      <c r="K15" s="76"/>
      <c r="L15" s="31"/>
    </row>
    <row r="16" spans="1:12" x14ac:dyDescent="0.3">
      <c r="A16" s="74" t="s">
        <v>102</v>
      </c>
      <c r="B16" s="66"/>
      <c r="C16" s="66"/>
      <c r="D16" s="66"/>
      <c r="E16" s="66"/>
      <c r="F16" s="66"/>
      <c r="G16" s="66"/>
      <c r="H16" s="76"/>
      <c r="I16" s="76"/>
      <c r="J16" s="39"/>
      <c r="K16" s="76"/>
      <c r="L16" s="39"/>
    </row>
    <row r="17" spans="1:12" x14ac:dyDescent="0.3">
      <c r="A17" s="74" t="s">
        <v>103</v>
      </c>
      <c r="B17" s="66"/>
      <c r="C17" s="66"/>
      <c r="D17" s="66"/>
      <c r="E17" s="66"/>
      <c r="F17" s="66"/>
      <c r="G17" s="66"/>
      <c r="H17" s="76">
        <v>-65933526</v>
      </c>
      <c r="I17" s="76"/>
      <c r="J17" s="64">
        <f t="shared" si="0"/>
        <v>-65933526</v>
      </c>
      <c r="K17" s="76"/>
      <c r="L17" s="64">
        <f>J17</f>
        <v>-65933526</v>
      </c>
    </row>
    <row r="18" spans="1:12" x14ac:dyDescent="0.3">
      <c r="A18" s="73" t="s">
        <v>99</v>
      </c>
      <c r="B18" s="39">
        <f>SUM(B7:B17)</f>
        <v>1883815040</v>
      </c>
      <c r="C18" s="39">
        <f t="shared" ref="C18:G18" si="3">SUM(C7:C17)</f>
        <v>441418396</v>
      </c>
      <c r="D18" s="39">
        <f t="shared" si="3"/>
        <v>247478865</v>
      </c>
      <c r="E18" s="39">
        <f t="shared" si="3"/>
        <v>1265796861</v>
      </c>
      <c r="F18" s="39">
        <f t="shared" si="3"/>
        <v>78670680</v>
      </c>
      <c r="G18" s="39">
        <f t="shared" si="3"/>
        <v>58121457</v>
      </c>
      <c r="H18" s="39">
        <f>H7+H13+H14+H15+H17</f>
        <v>297191640</v>
      </c>
      <c r="I18" s="39">
        <f>I7+I13</f>
        <v>9922595</v>
      </c>
      <c r="J18" s="39">
        <f>J7+J13+J17</f>
        <v>4282415534</v>
      </c>
      <c r="K18" s="39">
        <f>K7+K13</f>
        <v>107136407</v>
      </c>
      <c r="L18" s="39">
        <f>L7+L13+L17</f>
        <v>4389551941</v>
      </c>
    </row>
    <row r="20" spans="1:12" s="65" customFormat="1" x14ac:dyDescent="0.3">
      <c r="A20" s="74" t="s">
        <v>72</v>
      </c>
      <c r="B20" s="66"/>
      <c r="C20" s="66"/>
      <c r="D20" s="66"/>
      <c r="E20" s="66"/>
      <c r="F20" s="66"/>
      <c r="G20" s="66"/>
      <c r="H20" s="76">
        <v>500054303</v>
      </c>
      <c r="I20" s="66"/>
      <c r="J20" s="64">
        <f>SUM(B20:I20)</f>
        <v>500054303</v>
      </c>
      <c r="K20" s="76">
        <v>16526629</v>
      </c>
      <c r="L20" s="64">
        <f t="shared" ref="L20" si="4">J20+K20</f>
        <v>516580932</v>
      </c>
    </row>
    <row r="21" spans="1:12" s="65" customFormat="1" x14ac:dyDescent="0.3">
      <c r="A21" s="74" t="s">
        <v>101</v>
      </c>
      <c r="B21" s="66"/>
      <c r="C21" s="66"/>
      <c r="D21" s="66"/>
      <c r="E21" s="66"/>
      <c r="F21" s="66"/>
      <c r="G21" s="76"/>
      <c r="H21" s="76"/>
      <c r="I21" s="66"/>
      <c r="J21" s="64"/>
      <c r="K21" s="76"/>
      <c r="L21" s="31"/>
    </row>
    <row r="22" spans="1:12" s="65" customFormat="1" x14ac:dyDescent="0.3">
      <c r="A22" s="74" t="s">
        <v>63</v>
      </c>
      <c r="B22" s="66"/>
      <c r="C22" s="66"/>
      <c r="D22" s="66"/>
      <c r="E22" s="66"/>
      <c r="F22" s="76"/>
      <c r="G22" s="66"/>
      <c r="H22" s="76"/>
      <c r="I22" s="66"/>
      <c r="J22" s="64"/>
      <c r="K22" s="76"/>
      <c r="L22" s="31"/>
    </row>
    <row r="23" spans="1:12" x14ac:dyDescent="0.3">
      <c r="A23" s="74" t="s">
        <v>100</v>
      </c>
      <c r="B23" s="66"/>
      <c r="C23" s="66"/>
      <c r="D23" s="66"/>
      <c r="E23" s="66"/>
      <c r="F23" s="66"/>
      <c r="G23" s="66"/>
      <c r="H23" s="76">
        <v>-38185</v>
      </c>
      <c r="I23" s="76">
        <v>-1237659</v>
      </c>
      <c r="J23" s="64">
        <f>SUM(B23:I23)</f>
        <v>-1275844</v>
      </c>
      <c r="K23" s="76">
        <v>-734776</v>
      </c>
      <c r="L23" s="64">
        <f>J23+K23</f>
        <v>-2010620</v>
      </c>
    </row>
    <row r="24" spans="1:12" x14ac:dyDescent="0.3">
      <c r="A24" s="73" t="s">
        <v>128</v>
      </c>
      <c r="B24" s="39">
        <f>SUM(B18:B23)</f>
        <v>1883815040</v>
      </c>
      <c r="C24" s="39">
        <f t="shared" ref="C24:L24" si="5">SUM(C18:C23)</f>
        <v>441418396</v>
      </c>
      <c r="D24" s="39">
        <f t="shared" si="5"/>
        <v>247478865</v>
      </c>
      <c r="E24" s="39">
        <f t="shared" si="5"/>
        <v>1265796861</v>
      </c>
      <c r="F24" s="39">
        <f t="shared" si="5"/>
        <v>78670680</v>
      </c>
      <c r="G24" s="39">
        <f t="shared" si="5"/>
        <v>58121457</v>
      </c>
      <c r="H24" s="39">
        <f t="shared" si="5"/>
        <v>797207758</v>
      </c>
      <c r="I24" s="39">
        <f t="shared" si="5"/>
        <v>8684936</v>
      </c>
      <c r="J24" s="39">
        <f>SUM(J18:J23)</f>
        <v>4781193993</v>
      </c>
      <c r="K24" s="39">
        <f t="shared" si="5"/>
        <v>122928260</v>
      </c>
      <c r="L24" s="39">
        <f t="shared" si="5"/>
        <v>4904122253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64"/>
  <sheetViews>
    <sheetView zoomScale="60" zoomScaleNormal="60" workbookViewId="0">
      <selection activeCell="H27" sqref="H27"/>
    </sheetView>
  </sheetViews>
  <sheetFormatPr defaultRowHeight="17.25" x14ac:dyDescent="0.3"/>
  <cols>
    <col min="2" max="2" width="64.85546875" style="24" customWidth="1"/>
    <col min="3" max="4" width="27.85546875" style="24" customWidth="1"/>
  </cols>
  <sheetData>
    <row r="1" spans="1:4" x14ac:dyDescent="0.25">
      <c r="A1" s="47"/>
      <c r="B1" s="48"/>
      <c r="C1" s="77" t="s">
        <v>71</v>
      </c>
      <c r="D1" s="77" t="s">
        <v>71</v>
      </c>
    </row>
    <row r="2" spans="1:4" x14ac:dyDescent="0.25">
      <c r="A2" s="47"/>
      <c r="B2" s="48"/>
      <c r="C2" s="78">
        <v>45658</v>
      </c>
      <c r="D2" s="78">
        <v>45292</v>
      </c>
    </row>
    <row r="3" spans="1:4" x14ac:dyDescent="0.25">
      <c r="A3" s="47"/>
      <c r="B3" s="29"/>
      <c r="C3" s="79">
        <v>45747</v>
      </c>
      <c r="D3" s="79">
        <v>45382</v>
      </c>
    </row>
    <row r="4" spans="1:4" x14ac:dyDescent="0.25">
      <c r="A4" s="68"/>
      <c r="B4" s="29"/>
      <c r="C4" s="79"/>
      <c r="D4" s="79"/>
    </row>
    <row r="5" spans="1:4" x14ac:dyDescent="0.25">
      <c r="A5" s="47"/>
      <c r="B5" s="48" t="s">
        <v>36</v>
      </c>
      <c r="C5" s="31">
        <v>604960557</v>
      </c>
      <c r="D5" s="31">
        <v>314481542</v>
      </c>
    </row>
    <row r="6" spans="1:4" x14ac:dyDescent="0.25">
      <c r="A6" s="47"/>
      <c r="B6" s="48"/>
      <c r="C6" s="38"/>
      <c r="D6" s="38"/>
    </row>
    <row r="7" spans="1:4" x14ac:dyDescent="0.25">
      <c r="A7" s="47"/>
      <c r="B7" s="25" t="s">
        <v>53</v>
      </c>
      <c r="C7" s="38"/>
      <c r="D7" s="38"/>
    </row>
    <row r="8" spans="1:4" x14ac:dyDescent="0.25">
      <c r="A8" s="47"/>
      <c r="B8" s="25"/>
      <c r="C8" s="30"/>
      <c r="D8" s="30"/>
    </row>
    <row r="9" spans="1:4" x14ac:dyDescent="0.25">
      <c r="A9" s="47"/>
      <c r="B9" s="47" t="s">
        <v>22</v>
      </c>
      <c r="C9" s="32">
        <v>134867862</v>
      </c>
      <c r="D9" s="32">
        <v>127653709</v>
      </c>
    </row>
    <row r="10" spans="1:4" x14ac:dyDescent="0.25">
      <c r="A10" s="47"/>
      <c r="B10" s="68" t="s">
        <v>119</v>
      </c>
      <c r="C10" s="36">
        <v>57683</v>
      </c>
      <c r="D10" s="36">
        <v>92327</v>
      </c>
    </row>
    <row r="11" spans="1:4" x14ac:dyDescent="0.3">
      <c r="A11" s="47"/>
      <c r="B11" s="24" t="s">
        <v>81</v>
      </c>
      <c r="C11" s="36">
        <v>2224430</v>
      </c>
      <c r="D11" s="36">
        <v>2039856</v>
      </c>
    </row>
    <row r="12" spans="1:4" ht="35.25" customHeight="1" x14ac:dyDescent="0.3">
      <c r="A12" s="47"/>
      <c r="B12" s="89" t="s">
        <v>120</v>
      </c>
      <c r="C12" s="36">
        <v>-26282408</v>
      </c>
      <c r="D12" s="36">
        <v>-26436329</v>
      </c>
    </row>
    <row r="13" spans="1:4" ht="17.45" customHeight="1" x14ac:dyDescent="0.3">
      <c r="A13" s="47"/>
      <c r="B13" s="24" t="s">
        <v>121</v>
      </c>
      <c r="C13" s="36">
        <v>-55916048</v>
      </c>
      <c r="D13" s="36">
        <v>-58565071</v>
      </c>
    </row>
    <row r="14" spans="1:4" x14ac:dyDescent="0.3">
      <c r="A14" s="47"/>
      <c r="B14" s="24" t="s">
        <v>54</v>
      </c>
      <c r="C14" s="36">
        <v>40365</v>
      </c>
      <c r="D14" s="36">
        <v>207021</v>
      </c>
    </row>
    <row r="15" spans="1:4" x14ac:dyDescent="0.3">
      <c r="A15" s="47"/>
      <c r="B15" s="24" t="s">
        <v>68</v>
      </c>
      <c r="C15" s="36">
        <v>2825269</v>
      </c>
      <c r="D15" s="36">
        <v>11080097</v>
      </c>
    </row>
    <row r="16" spans="1:4" x14ac:dyDescent="0.3">
      <c r="A16" s="47"/>
      <c r="B16" s="24" t="s">
        <v>94</v>
      </c>
      <c r="C16" s="36">
        <v>-20055350</v>
      </c>
      <c r="D16" s="36">
        <v>-18080862</v>
      </c>
    </row>
    <row r="17" spans="1:4" x14ac:dyDescent="0.3">
      <c r="A17" s="47"/>
      <c r="B17" s="24" t="s">
        <v>55</v>
      </c>
      <c r="C17" s="36">
        <v>20152043</v>
      </c>
      <c r="D17" s="36">
        <v>26847120</v>
      </c>
    </row>
    <row r="18" spans="1:4" x14ac:dyDescent="0.3">
      <c r="A18" s="47"/>
      <c r="B18" s="24" t="s">
        <v>56</v>
      </c>
      <c r="C18" s="36">
        <v>1806397</v>
      </c>
      <c r="D18" s="36">
        <v>-3540572</v>
      </c>
    </row>
    <row r="19" spans="1:4" ht="17.45" customHeight="1" x14ac:dyDescent="0.25">
      <c r="A19" s="47"/>
      <c r="B19" s="48" t="s">
        <v>57</v>
      </c>
      <c r="C19" s="35">
        <f>SUM(C5:C18)</f>
        <v>664680800</v>
      </c>
      <c r="D19" s="35">
        <f>SUM(D5:D18)</f>
        <v>375778838</v>
      </c>
    </row>
    <row r="20" spans="1:4" x14ac:dyDescent="0.25">
      <c r="A20" s="47"/>
      <c r="B20" s="68"/>
      <c r="C20" s="23"/>
      <c r="D20" s="23"/>
    </row>
    <row r="21" spans="1:4" x14ac:dyDescent="0.25">
      <c r="A21" s="47"/>
      <c r="B21" s="68"/>
      <c r="C21" s="26"/>
      <c r="D21" s="26"/>
    </row>
    <row r="22" spans="1:4" x14ac:dyDescent="0.25">
      <c r="A22" s="47"/>
      <c r="B22" s="68" t="s">
        <v>122</v>
      </c>
      <c r="C22" s="36">
        <v>-22735032</v>
      </c>
      <c r="D22" s="36">
        <v>55849972</v>
      </c>
    </row>
    <row r="23" spans="1:4" x14ac:dyDescent="0.25">
      <c r="A23" s="47"/>
      <c r="B23" s="68" t="s">
        <v>123</v>
      </c>
      <c r="C23" s="28">
        <v>20102696</v>
      </c>
      <c r="D23" s="36">
        <v>-35421354</v>
      </c>
    </row>
    <row r="24" spans="1:4" x14ac:dyDescent="0.25">
      <c r="A24" s="47"/>
      <c r="B24" s="68" t="s">
        <v>58</v>
      </c>
      <c r="C24" s="36">
        <v>-37553377</v>
      </c>
      <c r="D24" s="36">
        <v>-78069101</v>
      </c>
    </row>
    <row r="25" spans="1:4" x14ac:dyDescent="0.25">
      <c r="A25" s="47"/>
      <c r="B25" s="48" t="s">
        <v>59</v>
      </c>
      <c r="C25" s="33">
        <v>624495087</v>
      </c>
      <c r="D25" s="33">
        <v>318138355</v>
      </c>
    </row>
    <row r="26" spans="1:4" x14ac:dyDescent="0.25">
      <c r="A26" s="47"/>
      <c r="B26" s="68" t="s">
        <v>106</v>
      </c>
      <c r="C26" s="67" t="s">
        <v>86</v>
      </c>
      <c r="D26" s="67" t="s">
        <v>86</v>
      </c>
    </row>
    <row r="27" spans="1:4" x14ac:dyDescent="0.25">
      <c r="A27" s="68"/>
      <c r="B27" s="68"/>
      <c r="C27" s="67"/>
      <c r="D27" s="67"/>
    </row>
    <row r="28" spans="1:4" x14ac:dyDescent="0.25">
      <c r="B28" s="48" t="s">
        <v>107</v>
      </c>
      <c r="C28" s="39">
        <f>SUM(C25:C26)</f>
        <v>624495087</v>
      </c>
      <c r="D28" s="39">
        <f>SUM(D25:D26)</f>
        <v>318138355</v>
      </c>
    </row>
    <row r="29" spans="1:4" x14ac:dyDescent="0.25">
      <c r="B29" s="48"/>
      <c r="C29" s="38"/>
      <c r="D29" s="38"/>
    </row>
    <row r="30" spans="1:4" x14ac:dyDescent="0.25">
      <c r="B30" s="48" t="s">
        <v>62</v>
      </c>
      <c r="C30" s="48"/>
      <c r="D30" s="48"/>
    </row>
    <row r="31" spans="1:4" x14ac:dyDescent="0.25">
      <c r="B31" s="48" t="s">
        <v>108</v>
      </c>
      <c r="C31" s="48"/>
      <c r="D31" s="48"/>
    </row>
    <row r="32" spans="1:4" x14ac:dyDescent="0.25">
      <c r="B32" s="68" t="s">
        <v>109</v>
      </c>
      <c r="C32" s="36">
        <v>-329196231</v>
      </c>
      <c r="D32" s="36">
        <v>-186594956</v>
      </c>
    </row>
    <row r="33" spans="2:4" x14ac:dyDescent="0.25">
      <c r="B33" s="68" t="s">
        <v>110</v>
      </c>
      <c r="C33" s="36">
        <v>-982207</v>
      </c>
      <c r="D33" s="36">
        <v>-1477494</v>
      </c>
    </row>
    <row r="34" spans="2:4" x14ac:dyDescent="0.25">
      <c r="B34" s="68" t="s">
        <v>61</v>
      </c>
      <c r="C34" s="88">
        <v>4139614</v>
      </c>
      <c r="D34" s="88">
        <v>4018117</v>
      </c>
    </row>
    <row r="35" spans="2:4" x14ac:dyDescent="0.25">
      <c r="B35" s="68"/>
      <c r="C35" s="37"/>
      <c r="D35" s="37"/>
    </row>
    <row r="36" spans="2:4" x14ac:dyDescent="0.25">
      <c r="B36" s="48" t="s">
        <v>111</v>
      </c>
      <c r="C36" s="87">
        <f>SUM(C32:C34)</f>
        <v>-326038824</v>
      </c>
      <c r="D36" s="87">
        <f>SUM(D32:D34)</f>
        <v>-184054333</v>
      </c>
    </row>
    <row r="37" spans="2:4" x14ac:dyDescent="0.25">
      <c r="B37" s="48"/>
      <c r="C37" s="55"/>
      <c r="D37" s="55"/>
    </row>
    <row r="38" spans="2:4" x14ac:dyDescent="0.25">
      <c r="B38" s="48"/>
      <c r="C38" s="62"/>
      <c r="D38" s="62"/>
    </row>
    <row r="39" spans="2:4" x14ac:dyDescent="0.25">
      <c r="B39" s="48" t="s">
        <v>112</v>
      </c>
      <c r="C39" s="48"/>
      <c r="D39" s="48"/>
    </row>
    <row r="40" spans="2:4" x14ac:dyDescent="0.25">
      <c r="B40" s="68" t="s">
        <v>113</v>
      </c>
      <c r="C40" s="36">
        <v>-38599687</v>
      </c>
      <c r="D40" s="36">
        <v>-38614736</v>
      </c>
    </row>
    <row r="41" spans="2:4" x14ac:dyDescent="0.25">
      <c r="B41" s="68" t="s">
        <v>114</v>
      </c>
      <c r="C41" s="36">
        <v>-303916947</v>
      </c>
      <c r="D41" s="36">
        <v>-10371898</v>
      </c>
    </row>
    <row r="42" spans="2:4" x14ac:dyDescent="0.25">
      <c r="B42" s="68" t="s">
        <v>115</v>
      </c>
      <c r="C42" s="36">
        <v>-13925892</v>
      </c>
      <c r="D42" s="36">
        <v>-2575148</v>
      </c>
    </row>
    <row r="43" spans="2:4" x14ac:dyDescent="0.25">
      <c r="B43" s="68" t="s">
        <v>116</v>
      </c>
      <c r="C43" s="64">
        <v>879281</v>
      </c>
      <c r="D43" s="64">
        <v>133579201</v>
      </c>
    </row>
    <row r="44" spans="2:4" x14ac:dyDescent="0.25">
      <c r="B44" s="68" t="s">
        <v>60</v>
      </c>
      <c r="C44" s="36">
        <v>-42315576</v>
      </c>
      <c r="D44" s="36">
        <v>-26101202</v>
      </c>
    </row>
    <row r="45" spans="2:4" x14ac:dyDescent="0.25">
      <c r="B45" s="68" t="s">
        <v>67</v>
      </c>
      <c r="C45" s="36">
        <v>-58252</v>
      </c>
      <c r="D45" s="36">
        <v>-55767</v>
      </c>
    </row>
    <row r="46" spans="2:4" x14ac:dyDescent="0.25">
      <c r="B46" s="68"/>
      <c r="C46" s="87"/>
      <c r="D46" s="64"/>
    </row>
    <row r="47" spans="2:4" x14ac:dyDescent="0.25">
      <c r="B47" s="48" t="s">
        <v>117</v>
      </c>
      <c r="C47" s="87">
        <f>SUM(C40:C45)</f>
        <v>-397937073</v>
      </c>
      <c r="D47" s="39">
        <f>SUM(D40:D45)</f>
        <v>55860450</v>
      </c>
    </row>
    <row r="48" spans="2:4" x14ac:dyDescent="0.25">
      <c r="B48" s="68"/>
      <c r="C48" s="38"/>
      <c r="D48" s="38"/>
    </row>
    <row r="49" spans="2:4" x14ac:dyDescent="0.25">
      <c r="B49" s="49" t="s">
        <v>64</v>
      </c>
      <c r="C49" s="87">
        <f>C47+C36+C28</f>
        <v>-99480810</v>
      </c>
      <c r="D49" s="87">
        <f>D47+D36+D28</f>
        <v>189944472</v>
      </c>
    </row>
    <row r="50" spans="2:4" x14ac:dyDescent="0.25">
      <c r="B50" s="48"/>
      <c r="C50" s="30"/>
      <c r="D50" s="30"/>
    </row>
    <row r="51" spans="2:4" ht="34.5" x14ac:dyDescent="0.25">
      <c r="B51" s="49" t="s">
        <v>65</v>
      </c>
      <c r="C51" s="35">
        <v>1064299187</v>
      </c>
      <c r="D51" s="35">
        <v>713389219</v>
      </c>
    </row>
    <row r="52" spans="2:4" x14ac:dyDescent="0.3">
      <c r="C52" s="23"/>
      <c r="D52" s="23"/>
    </row>
    <row r="53" spans="2:4" x14ac:dyDescent="0.25">
      <c r="B53" s="49" t="s">
        <v>118</v>
      </c>
      <c r="C53" s="27">
        <f>C49+C51</f>
        <v>964818377</v>
      </c>
      <c r="D53" s="27">
        <f>D49+D51</f>
        <v>903333691</v>
      </c>
    </row>
    <row r="55" spans="2:4" x14ac:dyDescent="0.25">
      <c r="B55" s="49"/>
      <c r="C55" s="34"/>
      <c r="D55" s="34"/>
    </row>
    <row r="56" spans="2:4" x14ac:dyDescent="0.3">
      <c r="C56" s="30"/>
      <c r="D56" s="30"/>
    </row>
    <row r="57" spans="2:4" x14ac:dyDescent="0.25">
      <c r="B57" s="47"/>
      <c r="C57" s="35"/>
      <c r="D57" s="35"/>
    </row>
    <row r="58" spans="2:4" x14ac:dyDescent="0.25">
      <c r="B58" s="49"/>
      <c r="C58" s="23"/>
      <c r="D58" s="23"/>
    </row>
    <row r="59" spans="2:4" x14ac:dyDescent="0.25">
      <c r="B59" s="48"/>
      <c r="C59" s="27"/>
      <c r="D59" s="27"/>
    </row>
    <row r="60" spans="2:4" x14ac:dyDescent="0.3">
      <c r="B60" s="48"/>
    </row>
    <row r="61" spans="2:4" x14ac:dyDescent="0.3">
      <c r="B61" s="49"/>
    </row>
    <row r="62" spans="2:4" x14ac:dyDescent="0.3">
      <c r="B62" s="54"/>
    </row>
    <row r="63" spans="2:4" x14ac:dyDescent="0.3">
      <c r="B63" s="54"/>
    </row>
    <row r="64" spans="2:4" x14ac:dyDescent="0.3">
      <c r="B64" s="5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31032025-En</vt:lpstr>
      <vt:lpstr>Rez. Glob_31032025-En</vt:lpstr>
      <vt:lpstr>Capitaluri_31032025-En</vt:lpstr>
      <vt:lpstr>Flux de numerar_31032025-En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2025-05-14T12:41:43Z</dcterms:modified>
</cp:coreProperties>
</file>