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Trim I 2024\site\EN\"/>
    </mc:Choice>
  </mc:AlternateContent>
  <xr:revisionPtr revIDLastSave="0" documentId="8_{02F1F58B-AADD-4F55-8A14-662A807F8CEC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4-En" sheetId="5" r:id="rId1"/>
    <sheet name="Rez. Glob_31032024-En" sheetId="6" r:id="rId2"/>
    <sheet name="Capitaluri_31032024-En" sheetId="8" r:id="rId3"/>
    <sheet name="Flux de numerar_31032024-En" sheetId="10" r:id="rId4"/>
  </sheets>
  <definedNames>
    <definedName name="OLE_LINK7" localSheetId="3">'Flux de numerar_31032024-En'!#REF!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8" l="1"/>
  <c r="I21" i="8"/>
  <c r="I11" i="8"/>
  <c r="I13" i="8"/>
  <c r="I14" i="8"/>
  <c r="I17" i="8"/>
  <c r="I18" i="8"/>
  <c r="I19" i="8"/>
  <c r="I10" i="8"/>
  <c r="H12" i="8"/>
  <c r="F12" i="8"/>
  <c r="I7" i="8"/>
  <c r="I8" i="8"/>
  <c r="I5" i="8"/>
  <c r="H6" i="8"/>
  <c r="G9" i="8"/>
  <c r="I4" i="8"/>
  <c r="F6" i="8"/>
  <c r="C44" i="6"/>
  <c r="C35" i="6"/>
  <c r="C31" i="6"/>
  <c r="C29" i="6"/>
  <c r="B29" i="6"/>
  <c r="B25" i="6"/>
  <c r="B18" i="6"/>
  <c r="C8" i="6"/>
  <c r="C18" i="6" s="1"/>
  <c r="C25" i="6" s="1"/>
  <c r="B8" i="6"/>
  <c r="I12" i="8" l="1"/>
  <c r="I6" i="8"/>
  <c r="G20" i="8"/>
  <c r="H9" i="8"/>
  <c r="B31" i="6"/>
  <c r="B35" i="6"/>
  <c r="F9" i="8"/>
  <c r="I9" i="8" l="1"/>
  <c r="G26" i="8"/>
  <c r="I20" i="8"/>
  <c r="B44" i="6"/>
  <c r="D58" i="5"/>
  <c r="D56" i="5"/>
  <c r="D54" i="5"/>
  <c r="D43" i="5"/>
  <c r="D35" i="5"/>
  <c r="D32" i="5"/>
  <c r="D21" i="5"/>
  <c r="I26" i="8" l="1"/>
  <c r="C54" i="5" l="1"/>
  <c r="D19" i="5"/>
  <c r="D13" i="5"/>
  <c r="C13" i="5"/>
  <c r="D53" i="10" l="1"/>
  <c r="D21" i="10" l="1"/>
  <c r="C21" i="10"/>
  <c r="C43" i="5"/>
  <c r="C32" i="5"/>
  <c r="C19" i="5"/>
  <c r="C35" i="5" l="1"/>
  <c r="C56" i="5"/>
  <c r="C58" i="5" l="1"/>
  <c r="C53" i="10" l="1"/>
  <c r="D43" i="10"/>
  <c r="C43" i="10"/>
  <c r="D27" i="10"/>
  <c r="C27" i="10"/>
  <c r="C33" i="10" l="1"/>
  <c r="D33" i="10"/>
  <c r="D55" i="10" l="1"/>
  <c r="C59" i="10" l="1"/>
  <c r="D59" i="10"/>
</calcChain>
</file>

<file path=xl/sharedStrings.xml><?xml version="1.0" encoding="utf-8"?>
<sst xmlns="http://schemas.openxmlformats.org/spreadsheetml/2006/main" count="151" uniqueCount="128">
  <si>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</si>
  <si>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</si>
  <si>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</si>
  <si>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</si>
  <si>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</si>
  <si>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</si>
  <si>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</si>
  <si>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</si>
  <si>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</si>
  <si>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</si>
  <si>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</si>
  <si>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</si>
  <si>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</si>
  <si>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</si>
  <si>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</si>
  <si>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</si>
  <si>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</si>
  <si>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</si>
  <si>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</si>
  <si>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</si>
  <si>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</si>
  <si>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</si>
  <si>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</si>
  <si>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</si>
  <si>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</si>
  <si>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</si>
  <si>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</si>
  <si>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</si>
  <si>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</si>
  <si>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</si>
  <si>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</si>
  <si>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</si>
  <si>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</si>
  <si>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</si>
  <si>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</si>
  <si>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</si>
  <si>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</si>
  <si>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</si>
  <si>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</si>
  <si>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</si>
  <si>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</si>
  <si>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</si>
  <si>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</si>
  <si>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Total comprehensive income for the period</t>
  </si>
  <si>
    <t>NTS gas consumption, materials and consumables used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</si>
  <si>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</si>
  <si>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</si>
  <si>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</si>
  <si>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</si>
  <si>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</si>
  <si>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</si>
  <si>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</si>
  <si>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</si>
  <si>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</si>
  <si>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</si>
  <si>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</si>
  <si>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Long-term loans </t>
  </si>
  <si>
    <t>Current assets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</si>
  <si>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</si>
  <si>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</si>
  <si>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</si>
  <si>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</si>
  <si>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</si>
  <si>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>Share Capital</t>
  </si>
  <si>
    <t>Share</t>
  </si>
  <si>
    <t>premium</t>
  </si>
  <si>
    <t>Non-controlling interests</t>
  </si>
  <si>
    <t>Total equity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</si>
  <si>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</si>
  <si>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</si>
  <si>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</si>
  <si>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</si>
  <si>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</si>
  <si>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Interest revenue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</si>
  <si>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</si>
  <si>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</si>
  <si>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</si>
  <si>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</si>
  <si>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</si>
  <si>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</si>
  <si>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</si>
  <si>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</si>
  <si>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</si>
  <si>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</si>
  <si>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</si>
  <si>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</si>
  <si>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</si>
  <si>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</si>
  <si>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</si>
  <si>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>Establishing profit reserves</t>
  </si>
  <si>
    <t>Legal reserve increase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</si>
  <si>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</si>
  <si>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</si>
  <si>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</si>
  <si>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</si>
  <si>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</si>
  <si>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</si>
  <si>
    <t>Adjustment of the Claim regarding the Concession Agreement</t>
  </si>
  <si>
    <t xml:space="preserve">Other revenue and expenses  </t>
  </si>
  <si>
    <t>Deferred tax</t>
  </si>
  <si>
    <t>Number of shares</t>
  </si>
  <si>
    <t>Dividends related to 2022</t>
  </si>
  <si>
    <t>Credit withdrawals/repayments for working capital</t>
  </si>
  <si>
    <t>Payments IFRS 16</t>
  </si>
  <si>
    <t>Dividends paid</t>
  </si>
  <si>
    <t xml:space="preserve">Adjustments for the receivable’s impairment </t>
  </si>
  <si>
    <t>Loss/(gain) from the impairment of inventories</t>
  </si>
  <si>
    <t>Restricted cash</t>
  </si>
  <si>
    <t>Debts related to rights of use of leased assets</t>
  </si>
  <si>
    <t>Share capital adjustments</t>
  </si>
  <si>
    <t>Consolidation exchange rate difference</t>
  </si>
  <si>
    <t>Increase of share capital</t>
  </si>
  <si>
    <t>Balance on 31 December 2023</t>
  </si>
  <si>
    <t>Reimbursed loans</t>
  </si>
  <si>
    <t xml:space="preserve">Long-term loans withdrawals </t>
  </si>
  <si>
    <t xml:space="preserve">Long-term loans repayments </t>
  </si>
  <si>
    <t>Net cash used in investment activities and grants</t>
  </si>
  <si>
    <t>Cash flow from connection fees and grants</t>
  </si>
  <si>
    <t xml:space="preserve">    31 March 2024</t>
  </si>
  <si>
    <t>31 December 2023</t>
  </si>
  <si>
    <t>Current payment tax</t>
  </si>
  <si>
    <t>Period</t>
  </si>
  <si>
    <t>Balance on 1 January 2023</t>
  </si>
  <si>
    <t>Net profit for the period</t>
  </si>
  <si>
    <t>Balance on 31 March 2024</t>
  </si>
  <si>
    <t>Uncontrolled interests</t>
  </si>
  <si>
    <t>Balance on 31 March 2023</t>
  </si>
  <si>
    <t>Transactions with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</si>
</sst>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7" fontId="6" fillId="0" borderId="0" xfId="0" applyNumberFormat="1" applyFont="1" applyFill="1"/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7" fillId="0" borderId="0" xfId="0" applyFont="1" applyAlignment="1"/>
    <xf numFmtId="0" fontId="12" fillId="0" borderId="0" xfId="0" applyFont="1"/>
    <xf numFmtId="0" fontId="13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7" fontId="8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 wrapText="1"/>
    </xf>
    <xf numFmtId="37" fontId="14" fillId="0" borderId="0" xfId="0" applyNumberFormat="1" applyFont="1" applyFill="1" applyAlignment="1">
      <alignment vertical="center"/>
    </xf>
    <xf numFmtId="3" fontId="17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9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1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7" fontId="11" fillId="0" borderId="2" xfId="0" applyNumberFormat="1" applyFont="1" applyFill="1" applyBorder="1" applyAlignment="1">
      <alignment horizontal="right" wrapText="1"/>
    </xf>
    <xf numFmtId="37" fontId="8" fillId="0" borderId="2" xfId="0" applyNumberFormat="1" applyFont="1" applyFill="1" applyBorder="1" applyAlignment="1">
      <alignment horizontal="right" wrapText="1"/>
    </xf>
    <xf numFmtId="3" fontId="21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8" fillId="0" borderId="0" xfId="0" applyFont="1"/>
    <xf numFmtId="0" fontId="17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37" fontId="11" fillId="0" borderId="0" xfId="0" applyNumberFormat="1" applyFont="1" applyFill="1" applyBorder="1"/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37" fontId="14" fillId="0" borderId="0" xfId="0" applyNumberFormat="1" applyFont="1" applyFill="1" applyAlignment="1">
      <alignment horizontal="right" vertical="center"/>
    </xf>
    <xf numFmtId="37" fontId="8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 wrapText="1"/>
    </xf>
    <xf numFmtId="165" fontId="13" fillId="0" borderId="0" xfId="0" applyNumberFormat="1" applyFont="1"/>
    <xf numFmtId="165" fontId="1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7" fontId="13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23" fillId="0" borderId="0" xfId="0" applyFont="1" applyFill="1"/>
    <xf numFmtId="0" fontId="11" fillId="0" borderId="0" xfId="0" applyFont="1" applyFill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23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9"/>
  <sheetViews>
    <sheetView tabSelected="1" zoomScale="70" zoomScaleNormal="70" workbookViewId="0">
      <selection activeCell="H16" sqref="H16"/>
    </sheetView>
  </sheetViews>
  <sheetFormatPr defaultColWidth="9.140625" defaultRowHeight="17.25" x14ac:dyDescent="0.3"/>
  <cols>
    <col min="1" max="1" width="9.140625" style="15"/>
    <col min="2" max="2" width="48.5703125" style="1" bestFit="1" customWidth="1"/>
    <col min="3" max="4" width="28.5703125" style="2" customWidth="1"/>
    <col min="5" max="16384" width="9.140625" style="15"/>
  </cols>
  <sheetData>
    <row r="1" spans="2:4" ht="18" thickBot="1" x14ac:dyDescent="0.35"/>
    <row r="2" spans="2:4" x14ac:dyDescent="0.3">
      <c r="B2" s="3"/>
      <c r="C2" s="87" t="s">
        <v>118</v>
      </c>
      <c r="D2" s="87" t="s">
        <v>119</v>
      </c>
    </row>
    <row r="3" spans="2:4" ht="18" thickBot="1" x14ac:dyDescent="0.35">
      <c r="B3" s="3"/>
      <c r="C3" s="4"/>
      <c r="D3" s="4"/>
    </row>
    <row r="4" spans="2:4" x14ac:dyDescent="0.3">
      <c r="B4" s="3"/>
    </row>
    <row r="5" spans="2:4" x14ac:dyDescent="0.3">
      <c r="B5" s="3" t="s">
        <v>0</v>
      </c>
    </row>
    <row r="6" spans="2:4" x14ac:dyDescent="0.3">
      <c r="B6" s="6" t="s">
        <v>3</v>
      </c>
      <c r="C6" s="2">
        <v>755635601</v>
      </c>
      <c r="D6" s="2">
        <v>769080086</v>
      </c>
    </row>
    <row r="7" spans="2:4" x14ac:dyDescent="0.3">
      <c r="B7" s="8" t="s">
        <v>2</v>
      </c>
      <c r="C7" s="2">
        <v>166635693</v>
      </c>
      <c r="D7" s="2">
        <v>173445968</v>
      </c>
    </row>
    <row r="8" spans="2:4" x14ac:dyDescent="0.3">
      <c r="B8" s="8" t="s">
        <v>1</v>
      </c>
      <c r="C8" s="2">
        <v>3771281080</v>
      </c>
      <c r="D8" s="2">
        <v>3643272446</v>
      </c>
    </row>
    <row r="9" spans="2:4" x14ac:dyDescent="0.3">
      <c r="B9" s="6" t="s">
        <v>48</v>
      </c>
      <c r="C9" s="2">
        <v>10291763</v>
      </c>
      <c r="D9" s="2">
        <v>10126276</v>
      </c>
    </row>
    <row r="10" spans="2:4" x14ac:dyDescent="0.3">
      <c r="B10" s="6" t="s">
        <v>4</v>
      </c>
      <c r="C10" s="2">
        <v>2497751094</v>
      </c>
      <c r="D10" s="2">
        <v>2423669228</v>
      </c>
    </row>
    <row r="11" spans="2:4" x14ac:dyDescent="0.3">
      <c r="B11" s="6" t="s">
        <v>99</v>
      </c>
      <c r="C11" s="2">
        <v>2360749</v>
      </c>
      <c r="D11" s="2">
        <v>5116271</v>
      </c>
    </row>
    <row r="12" spans="2:4" ht="18" thickBot="1" x14ac:dyDescent="0.35">
      <c r="B12" s="6" t="s">
        <v>107</v>
      </c>
      <c r="C12" s="2">
        <v>1990627</v>
      </c>
      <c r="D12" s="2">
        <v>1956015</v>
      </c>
    </row>
    <row r="13" spans="2:4" ht="18" thickBot="1" x14ac:dyDescent="0.35">
      <c r="B13" s="3"/>
      <c r="C13" s="9">
        <f>SUM(C6:C12)</f>
        <v>7205946607</v>
      </c>
      <c r="D13" s="9">
        <f>SUM(D6:D12)</f>
        <v>7026666290</v>
      </c>
    </row>
    <row r="14" spans="2:4" x14ac:dyDescent="0.3">
      <c r="B14" s="6"/>
    </row>
    <row r="15" spans="2:4" x14ac:dyDescent="0.3">
      <c r="B15" s="3" t="s">
        <v>57</v>
      </c>
    </row>
    <row r="16" spans="2:4" x14ac:dyDescent="0.3">
      <c r="B16" s="8" t="s">
        <v>5</v>
      </c>
      <c r="C16" s="2">
        <v>620704643</v>
      </c>
      <c r="D16" s="2">
        <v>583515292</v>
      </c>
    </row>
    <row r="17" spans="2:4" x14ac:dyDescent="0.3">
      <c r="B17" s="6" t="s">
        <v>6</v>
      </c>
      <c r="C17" s="2">
        <v>368150261</v>
      </c>
      <c r="D17" s="2">
        <v>441070694</v>
      </c>
    </row>
    <row r="18" spans="2:4" ht="18" thickBot="1" x14ac:dyDescent="0.35">
      <c r="B18" s="6" t="s">
        <v>7</v>
      </c>
      <c r="C18" s="2">
        <v>903333691</v>
      </c>
      <c r="D18" s="2">
        <v>710857030</v>
      </c>
    </row>
    <row r="19" spans="2:4" ht="18" thickBot="1" x14ac:dyDescent="0.35">
      <c r="B19" s="3"/>
      <c r="C19" s="9">
        <f>SUM(C16:C18)</f>
        <v>1892188595</v>
      </c>
      <c r="D19" s="9">
        <f>SUM(D16:D18)</f>
        <v>1735443016</v>
      </c>
    </row>
    <row r="20" spans="2:4" x14ac:dyDescent="0.3">
      <c r="B20" s="3"/>
      <c r="C20" s="5"/>
      <c r="D20" s="5"/>
    </row>
    <row r="21" spans="2:4" ht="18" thickBot="1" x14ac:dyDescent="0.35">
      <c r="B21" s="3" t="s">
        <v>8</v>
      </c>
      <c r="C21" s="44">
        <v>9098135203</v>
      </c>
      <c r="D21" s="44">
        <f>D13+D19</f>
        <v>8762109306</v>
      </c>
    </row>
    <row r="22" spans="2:4" ht="18" thickTop="1" x14ac:dyDescent="0.3">
      <c r="B22" s="6"/>
    </row>
    <row r="23" spans="2:4" x14ac:dyDescent="0.3">
      <c r="B23" s="10" t="s">
        <v>9</v>
      </c>
    </row>
    <row r="24" spans="2:4" x14ac:dyDescent="0.3">
      <c r="B24" s="6"/>
    </row>
    <row r="25" spans="2:4" x14ac:dyDescent="0.3">
      <c r="B25" s="3" t="s">
        <v>10</v>
      </c>
    </row>
    <row r="26" spans="2:4" x14ac:dyDescent="0.3">
      <c r="B26" s="6" t="s">
        <v>11</v>
      </c>
      <c r="C26" s="2">
        <v>1883815040</v>
      </c>
      <c r="D26" s="2">
        <v>1883815040</v>
      </c>
    </row>
    <row r="27" spans="2:4" x14ac:dyDescent="0.3">
      <c r="B27" s="6" t="s">
        <v>12</v>
      </c>
      <c r="C27" s="2">
        <v>441418396</v>
      </c>
      <c r="D27" s="2">
        <v>441418396</v>
      </c>
    </row>
    <row r="28" spans="2:4" x14ac:dyDescent="0.3">
      <c r="B28" s="6" t="s">
        <v>13</v>
      </c>
      <c r="C28" s="2">
        <v>247478865</v>
      </c>
      <c r="D28" s="2">
        <v>247478865</v>
      </c>
    </row>
    <row r="29" spans="2:4" x14ac:dyDescent="0.3">
      <c r="B29" s="6" t="s">
        <v>14</v>
      </c>
      <c r="C29" s="2">
        <v>1265796861</v>
      </c>
      <c r="D29" s="2">
        <v>1265796861</v>
      </c>
    </row>
    <row r="30" spans="2:4" x14ac:dyDescent="0.3">
      <c r="B30" s="6" t="s">
        <v>15</v>
      </c>
      <c r="C30" s="2">
        <v>528511883</v>
      </c>
      <c r="D30" s="2">
        <v>253557168</v>
      </c>
    </row>
    <row r="31" spans="2:4" ht="34.5" x14ac:dyDescent="0.3">
      <c r="B31" s="6" t="s">
        <v>46</v>
      </c>
      <c r="C31" s="2">
        <v>12543520</v>
      </c>
      <c r="D31" s="2">
        <v>26916902</v>
      </c>
    </row>
    <row r="32" spans="2:4" x14ac:dyDescent="0.3">
      <c r="C32" s="18">
        <f>SUM(C26:C31)</f>
        <v>4379564565</v>
      </c>
      <c r="D32" s="18">
        <f>SUM(D26:D31)</f>
        <v>4118983232</v>
      </c>
    </row>
    <row r="33" spans="2:4" x14ac:dyDescent="0.3">
      <c r="B33" s="11" t="s">
        <v>53</v>
      </c>
      <c r="C33" s="18"/>
      <c r="D33" s="17"/>
    </row>
    <row r="34" spans="2:4" ht="18" thickBot="1" x14ac:dyDescent="0.35">
      <c r="B34" s="11" t="s">
        <v>52</v>
      </c>
      <c r="C34" s="2">
        <v>104074587</v>
      </c>
      <c r="D34" s="2">
        <v>97130535</v>
      </c>
    </row>
    <row r="35" spans="2:4" ht="18" thickBot="1" x14ac:dyDescent="0.35">
      <c r="B35" s="15"/>
      <c r="C35" s="9">
        <f>SUM(C32:C34)</f>
        <v>4483639152</v>
      </c>
      <c r="D35" s="9">
        <f>SUM(D32:D34)</f>
        <v>4216113767</v>
      </c>
    </row>
    <row r="36" spans="2:4" x14ac:dyDescent="0.3">
      <c r="B36" s="10"/>
      <c r="C36" s="18"/>
    </row>
    <row r="37" spans="2:4" x14ac:dyDescent="0.3">
      <c r="B37" s="10" t="s">
        <v>16</v>
      </c>
    </row>
    <row r="38" spans="2:4" x14ac:dyDescent="0.3">
      <c r="B38" s="6" t="s">
        <v>56</v>
      </c>
      <c r="C38" s="2">
        <v>1746499768</v>
      </c>
      <c r="D38" s="2">
        <v>2033509382</v>
      </c>
    </row>
    <row r="39" spans="2:4" x14ac:dyDescent="0.3">
      <c r="B39" s="6" t="s">
        <v>18</v>
      </c>
      <c r="C39" s="2">
        <v>970401581</v>
      </c>
      <c r="D39" s="2">
        <v>849905753</v>
      </c>
    </row>
    <row r="40" spans="2:4" x14ac:dyDescent="0.3">
      <c r="B40" s="6" t="s">
        <v>99</v>
      </c>
    </row>
    <row r="41" spans="2:4" x14ac:dyDescent="0.3">
      <c r="B41" s="6" t="s">
        <v>108</v>
      </c>
      <c r="C41" s="2">
        <v>138966285</v>
      </c>
      <c r="D41" s="2">
        <v>144696947</v>
      </c>
    </row>
    <row r="42" spans="2:4" ht="18" thickBot="1" x14ac:dyDescent="0.35">
      <c r="B42" s="6" t="s">
        <v>17</v>
      </c>
      <c r="C42" s="2">
        <v>114807183</v>
      </c>
      <c r="D42" s="2">
        <v>114807183</v>
      </c>
    </row>
    <row r="43" spans="2:4" ht="18" thickBot="1" x14ac:dyDescent="0.35">
      <c r="B43" s="3"/>
      <c r="C43" s="9">
        <f>SUM(C38:C42)</f>
        <v>2970674817</v>
      </c>
      <c r="D43" s="9">
        <f>SUM(D38:D42)</f>
        <v>3142919265</v>
      </c>
    </row>
    <row r="45" spans="2:4" x14ac:dyDescent="0.3">
      <c r="B45" s="3"/>
    </row>
    <row r="46" spans="2:4" x14ac:dyDescent="0.3">
      <c r="B46" s="10" t="s">
        <v>19</v>
      </c>
    </row>
    <row r="47" spans="2:4" x14ac:dyDescent="0.3">
      <c r="B47" s="6" t="s">
        <v>45</v>
      </c>
      <c r="C47" s="2">
        <v>685348968</v>
      </c>
      <c r="D47" s="2">
        <v>448069729</v>
      </c>
    </row>
    <row r="48" spans="2:4" x14ac:dyDescent="0.3">
      <c r="B48" s="6" t="s">
        <v>18</v>
      </c>
      <c r="C48" s="2">
        <v>104682396</v>
      </c>
      <c r="D48" s="2">
        <v>113993591</v>
      </c>
    </row>
    <row r="49" spans="2:4" x14ac:dyDescent="0.3">
      <c r="B49" s="2" t="s">
        <v>120</v>
      </c>
      <c r="C49" s="2">
        <v>8032200</v>
      </c>
    </row>
    <row r="50" spans="2:4" x14ac:dyDescent="0.3">
      <c r="B50" s="6" t="s">
        <v>20</v>
      </c>
      <c r="C50" s="2">
        <v>710947726</v>
      </c>
      <c r="D50" s="2">
        <v>708874765</v>
      </c>
    </row>
    <row r="51" spans="2:4" x14ac:dyDescent="0.3">
      <c r="B51" s="6" t="s">
        <v>108</v>
      </c>
      <c r="C51" s="2">
        <v>32272884</v>
      </c>
      <c r="D51" s="2">
        <v>31756889</v>
      </c>
    </row>
    <row r="52" spans="2:4" x14ac:dyDescent="0.3">
      <c r="B52" s="6" t="s">
        <v>21</v>
      </c>
      <c r="C52" s="2">
        <v>86401843</v>
      </c>
      <c r="D52" s="2">
        <v>84246083</v>
      </c>
    </row>
    <row r="53" spans="2:4" ht="18" thickBot="1" x14ac:dyDescent="0.35">
      <c r="B53" s="1" t="s">
        <v>17</v>
      </c>
      <c r="C53" s="2">
        <v>16135217</v>
      </c>
      <c r="D53" s="2">
        <v>16135217</v>
      </c>
    </row>
    <row r="54" spans="2:4" ht="18" thickBot="1" x14ac:dyDescent="0.35">
      <c r="C54" s="9">
        <f>SUM(C47:C53)</f>
        <v>1643821234</v>
      </c>
      <c r="D54" s="9">
        <f>SUM(D47:D53)</f>
        <v>1403076274</v>
      </c>
    </row>
    <row r="55" spans="2:4" x14ac:dyDescent="0.3">
      <c r="B55" s="3"/>
      <c r="C55" s="7"/>
    </row>
    <row r="56" spans="2:4" x14ac:dyDescent="0.3">
      <c r="B56" s="22" t="s">
        <v>22</v>
      </c>
      <c r="C56" s="18">
        <f>C43+C54</f>
        <v>4614496051</v>
      </c>
      <c r="D56" s="18">
        <f>D43+D54</f>
        <v>4545995539</v>
      </c>
    </row>
    <row r="57" spans="2:4" x14ac:dyDescent="0.3">
      <c r="B57" s="3"/>
      <c r="C57" s="5"/>
      <c r="D57" s="18"/>
    </row>
    <row r="58" spans="2:4" ht="18" thickBot="1" x14ac:dyDescent="0.35">
      <c r="B58" s="3" t="s">
        <v>23</v>
      </c>
      <c r="C58" s="44">
        <f>C56+C35</f>
        <v>9098135203</v>
      </c>
      <c r="D58" s="44">
        <f>D56+D35</f>
        <v>8762109306</v>
      </c>
    </row>
    <row r="59" spans="2:4" ht="18" thickTop="1" x14ac:dyDescent="0.3">
      <c r="B59" s="3"/>
      <c r="D59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zoomScale="60" zoomScaleNormal="60" workbookViewId="0">
      <selection activeCell="G19" sqref="G19"/>
    </sheetView>
  </sheetViews>
  <sheetFormatPr defaultColWidth="8.85546875" defaultRowHeight="17.25" x14ac:dyDescent="0.3"/>
  <cols>
    <col min="1" max="1" width="82.5703125" style="15" customWidth="1"/>
    <col min="2" max="2" width="20.85546875" style="46" customWidth="1"/>
    <col min="3" max="3" width="20.42578125" style="13" customWidth="1"/>
    <col min="4" max="16384" width="8.85546875" style="15"/>
  </cols>
  <sheetData>
    <row r="1" spans="1:3" x14ac:dyDescent="0.3">
      <c r="A1" s="88"/>
      <c r="B1" s="53" t="s">
        <v>121</v>
      </c>
      <c r="C1" s="54" t="s">
        <v>121</v>
      </c>
    </row>
    <row r="2" spans="1:3" x14ac:dyDescent="0.3">
      <c r="A2" s="88"/>
      <c r="B2" s="73">
        <v>45292</v>
      </c>
      <c r="C2" s="73">
        <v>44927</v>
      </c>
    </row>
    <row r="3" spans="1:3" x14ac:dyDescent="0.3">
      <c r="A3" s="88"/>
      <c r="B3" s="73">
        <v>45382</v>
      </c>
      <c r="C3" s="74">
        <v>45016</v>
      </c>
    </row>
    <row r="4" spans="1:3" x14ac:dyDescent="0.3">
      <c r="A4" s="16"/>
      <c r="B4" s="59"/>
      <c r="C4" s="14"/>
    </row>
    <row r="5" spans="1:3" x14ac:dyDescent="0.3">
      <c r="A5" s="6" t="s">
        <v>24</v>
      </c>
      <c r="B5" s="46">
        <v>667915867</v>
      </c>
      <c r="C5" s="13">
        <v>396326725</v>
      </c>
    </row>
    <row r="6" spans="1:3" x14ac:dyDescent="0.3">
      <c r="A6" s="6" t="s">
        <v>49</v>
      </c>
      <c r="C6" s="13">
        <v>29016164</v>
      </c>
    </row>
    <row r="7" spans="1:3" ht="18" thickBot="1" x14ac:dyDescent="0.35">
      <c r="A7" s="6" t="s">
        <v>25</v>
      </c>
      <c r="B7" s="46">
        <v>38639672</v>
      </c>
      <c r="C7" s="13">
        <v>34980892</v>
      </c>
    </row>
    <row r="8" spans="1:3" s="23" customFormat="1" ht="35.25" thickBot="1" x14ac:dyDescent="0.35">
      <c r="A8" s="3" t="s">
        <v>26</v>
      </c>
      <c r="B8" s="47">
        <f>SUM(B5:B7)</f>
        <v>706555539</v>
      </c>
      <c r="C8" s="47">
        <f>SUM(C5:C7)</f>
        <v>460323781</v>
      </c>
    </row>
    <row r="9" spans="1:3" x14ac:dyDescent="0.3">
      <c r="A9" s="3"/>
      <c r="B9" s="63"/>
      <c r="C9" s="63"/>
    </row>
    <row r="10" spans="1:3" x14ac:dyDescent="0.3">
      <c r="A10" s="6" t="s">
        <v>27</v>
      </c>
      <c r="B10" s="46">
        <v>-127643297</v>
      </c>
      <c r="C10" s="13">
        <v>-114337733</v>
      </c>
    </row>
    <row r="11" spans="1:3" x14ac:dyDescent="0.3">
      <c r="A11" s="6" t="s">
        <v>28</v>
      </c>
      <c r="B11" s="46">
        <v>-134817755</v>
      </c>
      <c r="C11" s="13">
        <v>-128191168</v>
      </c>
    </row>
    <row r="12" spans="1:3" x14ac:dyDescent="0.3">
      <c r="A12" s="6" t="s">
        <v>44</v>
      </c>
      <c r="B12" s="46">
        <v>-32422603</v>
      </c>
      <c r="C12" s="13">
        <v>-40771367</v>
      </c>
    </row>
    <row r="13" spans="1:3" x14ac:dyDescent="0.3">
      <c r="A13" s="6" t="s">
        <v>29</v>
      </c>
      <c r="B13" s="46">
        <v>-69828916</v>
      </c>
      <c r="C13" s="13">
        <v>-1691096</v>
      </c>
    </row>
    <row r="14" spans="1:3" x14ac:dyDescent="0.3">
      <c r="A14" s="6" t="s">
        <v>30</v>
      </c>
      <c r="B14" s="46">
        <v>-6105538</v>
      </c>
      <c r="C14" s="13">
        <v>-6481139</v>
      </c>
    </row>
    <row r="15" spans="1:3" x14ac:dyDescent="0.3">
      <c r="A15" s="6" t="s">
        <v>31</v>
      </c>
      <c r="B15" s="46">
        <v>-17152565</v>
      </c>
      <c r="C15" s="13">
        <v>-16059903</v>
      </c>
    </row>
    <row r="16" spans="1:3" x14ac:dyDescent="0.3">
      <c r="A16" s="6" t="s">
        <v>50</v>
      </c>
      <c r="B16" s="46">
        <v>-5733922</v>
      </c>
      <c r="C16" s="13">
        <v>-4324567</v>
      </c>
    </row>
    <row r="17" spans="1:3" ht="18" thickBot="1" x14ac:dyDescent="0.35">
      <c r="A17" s="6" t="s">
        <v>32</v>
      </c>
      <c r="B17" s="46">
        <v>-51243936</v>
      </c>
      <c r="C17" s="13">
        <v>-40903284</v>
      </c>
    </row>
    <row r="18" spans="1:3" ht="35.25" thickBot="1" x14ac:dyDescent="0.35">
      <c r="A18" s="3" t="s">
        <v>33</v>
      </c>
      <c r="B18" s="47">
        <f>B8+SUM(B10:B17)</f>
        <v>261607007</v>
      </c>
      <c r="C18" s="47">
        <f>C8+SUM(C10:C17)</f>
        <v>107563524</v>
      </c>
    </row>
    <row r="19" spans="1:3" x14ac:dyDescent="0.3">
      <c r="A19" s="6"/>
    </row>
    <row r="20" spans="1:3" x14ac:dyDescent="0.3">
      <c r="A20" s="6" t="s">
        <v>34</v>
      </c>
      <c r="B20" s="46">
        <v>62886631</v>
      </c>
      <c r="C20" s="13">
        <v>197962138</v>
      </c>
    </row>
    <row r="21" spans="1:3" x14ac:dyDescent="0.3">
      <c r="A21" s="6" t="s">
        <v>51</v>
      </c>
      <c r="B21" s="46">
        <v>-62886631</v>
      </c>
      <c r="C21" s="13">
        <v>-197962138</v>
      </c>
    </row>
    <row r="22" spans="1:3" x14ac:dyDescent="0.3">
      <c r="A22" s="6" t="s">
        <v>35</v>
      </c>
      <c r="B22" s="46">
        <v>223547415</v>
      </c>
      <c r="C22" s="13">
        <v>10755830</v>
      </c>
    </row>
    <row r="23" spans="1:3" x14ac:dyDescent="0.3">
      <c r="A23" s="6" t="s">
        <v>36</v>
      </c>
      <c r="B23" s="46">
        <v>-223547415</v>
      </c>
      <c r="C23" s="13">
        <v>-10755830</v>
      </c>
    </row>
    <row r="24" spans="1:3" ht="18" thickBot="1" x14ac:dyDescent="0.35">
      <c r="A24" s="6"/>
    </row>
    <row r="25" spans="1:3" ht="18" thickBot="1" x14ac:dyDescent="0.35">
      <c r="A25" s="3" t="s">
        <v>37</v>
      </c>
      <c r="B25" s="47">
        <f>B18+SUM(B20:B23)</f>
        <v>261607007</v>
      </c>
      <c r="C25" s="47">
        <f>C18+SUM(C20:C23)</f>
        <v>107563524</v>
      </c>
    </row>
    <row r="26" spans="1:3" x14ac:dyDescent="0.3">
      <c r="A26" s="6"/>
    </row>
    <row r="27" spans="1:3" x14ac:dyDescent="0.3">
      <c r="A27" s="6" t="s">
        <v>38</v>
      </c>
      <c r="B27" s="46">
        <v>81655759</v>
      </c>
      <c r="C27" s="13">
        <v>73707692</v>
      </c>
    </row>
    <row r="28" spans="1:3" ht="18" thickBot="1" x14ac:dyDescent="0.35">
      <c r="A28" s="6" t="s">
        <v>39</v>
      </c>
      <c r="B28" s="46">
        <v>-28770813</v>
      </c>
      <c r="C28" s="13">
        <v>-31391998</v>
      </c>
    </row>
    <row r="29" spans="1:3" ht="18" thickBot="1" x14ac:dyDescent="0.35">
      <c r="A29" s="3" t="s">
        <v>40</v>
      </c>
      <c r="B29" s="47">
        <f>B28+B27</f>
        <v>52884946</v>
      </c>
      <c r="C29" s="47">
        <f>C28+C27</f>
        <v>42315694</v>
      </c>
    </row>
    <row r="30" spans="1:3" ht="18" thickBot="1" x14ac:dyDescent="0.35">
      <c r="A30" s="6"/>
    </row>
    <row r="31" spans="1:3" ht="18" thickBot="1" x14ac:dyDescent="0.35">
      <c r="A31" s="3" t="s">
        <v>41</v>
      </c>
      <c r="B31" s="47">
        <f>B25+B29</f>
        <v>314491953</v>
      </c>
      <c r="C31" s="47">
        <f>C25+C29</f>
        <v>149879218</v>
      </c>
    </row>
    <row r="32" spans="1:3" x14ac:dyDescent="0.3">
      <c r="A32" s="6"/>
    </row>
    <row r="33" spans="1:3" x14ac:dyDescent="0.3">
      <c r="A33" s="6" t="s">
        <v>42</v>
      </c>
      <c r="B33" s="46">
        <v>-51631610</v>
      </c>
      <c r="C33" s="13">
        <v>-26258990</v>
      </c>
    </row>
    <row r="34" spans="1:3" ht="18" thickBot="1" x14ac:dyDescent="0.35">
      <c r="A34" s="6"/>
    </row>
    <row r="35" spans="1:3" ht="18" thickBot="1" x14ac:dyDescent="0.35">
      <c r="A35" s="21" t="s">
        <v>58</v>
      </c>
      <c r="B35" s="47">
        <f>B33+B31</f>
        <v>262860343</v>
      </c>
      <c r="C35" s="47">
        <f>C33+C31</f>
        <v>123620228</v>
      </c>
    </row>
    <row r="36" spans="1:3" x14ac:dyDescent="0.3">
      <c r="A36" s="6" t="s">
        <v>54</v>
      </c>
      <c r="B36" s="46">
        <v>257567213</v>
      </c>
      <c r="C36" s="19">
        <v>124056770</v>
      </c>
    </row>
    <row r="37" spans="1:3" x14ac:dyDescent="0.3">
      <c r="A37" s="6" t="s">
        <v>55</v>
      </c>
      <c r="B37" s="46">
        <v>5293130</v>
      </c>
      <c r="C37" s="19">
        <v>-436542</v>
      </c>
    </row>
    <row r="38" spans="1:3" x14ac:dyDescent="0.3">
      <c r="A38" s="11" t="s">
        <v>100</v>
      </c>
      <c r="B38" s="45">
        <v>188381504</v>
      </c>
      <c r="C38" s="17">
        <v>188381504</v>
      </c>
    </row>
    <row r="39" spans="1:3" x14ac:dyDescent="0.3">
      <c r="A39" s="21" t="s">
        <v>59</v>
      </c>
      <c r="B39" s="48"/>
      <c r="C39" s="20"/>
    </row>
    <row r="40" spans="1:3" x14ac:dyDescent="0.3">
      <c r="A40" s="12" t="s">
        <v>60</v>
      </c>
      <c r="B40" s="48">
        <v>1.4</v>
      </c>
      <c r="C40" s="20">
        <v>0.66</v>
      </c>
    </row>
    <row r="41" spans="1:3" x14ac:dyDescent="0.3">
      <c r="A41" s="12" t="s">
        <v>61</v>
      </c>
      <c r="C41" s="19"/>
    </row>
    <row r="42" spans="1:3" x14ac:dyDescent="0.3">
      <c r="A42" s="11" t="s">
        <v>62</v>
      </c>
      <c r="C42" s="19"/>
    </row>
    <row r="43" spans="1:3" ht="18" thickBot="1" x14ac:dyDescent="0.35">
      <c r="A43" s="24" t="s">
        <v>47</v>
      </c>
      <c r="B43" s="46">
        <v>4665042</v>
      </c>
      <c r="C43" s="13">
        <v>10393226</v>
      </c>
    </row>
    <row r="44" spans="1:3" ht="18" thickBot="1" x14ac:dyDescent="0.35">
      <c r="A44" s="21" t="s">
        <v>43</v>
      </c>
      <c r="B44" s="47">
        <f>B35+B42+B43</f>
        <v>267525385</v>
      </c>
      <c r="C44" s="47">
        <f>C35+C42+C43</f>
        <v>134013454</v>
      </c>
    </row>
    <row r="45" spans="1:3" x14ac:dyDescent="0.3">
      <c r="A45" s="1" t="s">
        <v>54</v>
      </c>
      <c r="B45" s="45">
        <v>260581333</v>
      </c>
      <c r="C45" s="75">
        <v>134449996</v>
      </c>
    </row>
    <row r="46" spans="1:3" x14ac:dyDescent="0.3">
      <c r="A46" s="1" t="s">
        <v>55</v>
      </c>
      <c r="B46" s="46">
        <v>6944052</v>
      </c>
      <c r="C46" s="76">
        <v>-436542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zoomScale="60" zoomScaleNormal="60" workbookViewId="0">
      <selection activeCell="M23" sqref="M23"/>
    </sheetView>
  </sheetViews>
  <sheetFormatPr defaultColWidth="8.85546875" defaultRowHeight="17.25" x14ac:dyDescent="0.3"/>
  <cols>
    <col min="1" max="1" width="43.42578125" style="43" customWidth="1"/>
    <col min="2" max="2" width="21" style="49" customWidth="1"/>
    <col min="3" max="3" width="23.85546875" style="49" customWidth="1"/>
    <col min="4" max="4" width="20.140625" style="49" customWidth="1"/>
    <col min="5" max="5" width="18" style="49" customWidth="1"/>
    <col min="6" max="6" width="26.140625" style="49" customWidth="1"/>
    <col min="7" max="7" width="19.140625" style="49" customWidth="1"/>
    <col min="8" max="8" width="18.42578125" style="49" customWidth="1"/>
    <col min="9" max="9" width="20.5703125" style="49" customWidth="1"/>
    <col min="10" max="16384" width="8.85546875" style="43"/>
  </cols>
  <sheetData>
    <row r="1" spans="1:9" s="68" customFormat="1" ht="51.75" x14ac:dyDescent="0.3">
      <c r="A1" s="51"/>
      <c r="B1" s="55" t="s">
        <v>63</v>
      </c>
      <c r="C1" s="55" t="s">
        <v>109</v>
      </c>
      <c r="D1" s="55" t="s">
        <v>64</v>
      </c>
      <c r="E1" s="55" t="s">
        <v>14</v>
      </c>
      <c r="F1" s="56" t="s">
        <v>15</v>
      </c>
      <c r="G1" s="56" t="s">
        <v>110</v>
      </c>
      <c r="H1" s="56" t="s">
        <v>66</v>
      </c>
      <c r="I1" s="55" t="s">
        <v>67</v>
      </c>
    </row>
    <row r="2" spans="1:9" s="68" customFormat="1" x14ac:dyDescent="0.3">
      <c r="A2" s="65"/>
      <c r="B2" s="64"/>
      <c r="C2" s="64"/>
      <c r="D2" s="64" t="s">
        <v>65</v>
      </c>
      <c r="E2" s="64"/>
      <c r="F2" s="66"/>
      <c r="G2" s="64"/>
      <c r="H2" s="66"/>
      <c r="I2" s="66"/>
    </row>
    <row r="3" spans="1:9" s="68" customFormat="1" x14ac:dyDescent="0.3">
      <c r="A3" s="65"/>
      <c r="B3" s="60"/>
      <c r="C3" s="60"/>
      <c r="D3" s="60"/>
      <c r="E3" s="60"/>
      <c r="F3" s="61"/>
      <c r="G3" s="60"/>
      <c r="H3" s="60"/>
      <c r="I3" s="61"/>
    </row>
    <row r="4" spans="1:9" s="68" customFormat="1" x14ac:dyDescent="0.3">
      <c r="A4" s="78" t="s">
        <v>122</v>
      </c>
      <c r="B4" s="34">
        <v>1883815040</v>
      </c>
      <c r="C4" s="34">
        <v>441418396</v>
      </c>
      <c r="D4" s="34">
        <v>247478865</v>
      </c>
      <c r="E4" s="34">
        <v>1265796861</v>
      </c>
      <c r="F4" s="34">
        <v>199648810</v>
      </c>
      <c r="G4" s="34">
        <v>19932259</v>
      </c>
      <c r="H4" s="34">
        <v>82818034</v>
      </c>
      <c r="I4" s="34">
        <f>SUM(B4:H4)</f>
        <v>4140908265</v>
      </c>
    </row>
    <row r="5" spans="1:9" s="68" customFormat="1" x14ac:dyDescent="0.3">
      <c r="A5" s="79" t="s">
        <v>123</v>
      </c>
      <c r="B5" s="66"/>
      <c r="C5" s="66"/>
      <c r="D5" s="66"/>
      <c r="E5" s="66"/>
      <c r="F5" s="66">
        <v>124056770</v>
      </c>
      <c r="G5" s="34"/>
      <c r="H5" s="70">
        <v>-436542</v>
      </c>
      <c r="I5" s="34">
        <f>SUM(B5:H5)</f>
        <v>123620228</v>
      </c>
    </row>
    <row r="6" spans="1:9" s="68" customFormat="1" x14ac:dyDescent="0.3">
      <c r="A6" s="79"/>
      <c r="B6" s="66"/>
      <c r="C6" s="66"/>
      <c r="D6" s="66"/>
      <c r="E6" s="66"/>
      <c r="F6" s="42">
        <f>F5</f>
        <v>124056770</v>
      </c>
      <c r="G6" s="34"/>
      <c r="H6" s="77">
        <f>H5</f>
        <v>-436542</v>
      </c>
      <c r="I6" s="34">
        <f t="shared" ref="I6:I8" si="0">SUM(B6:H6)</f>
        <v>123620228</v>
      </c>
    </row>
    <row r="7" spans="1:9" s="68" customFormat="1" x14ac:dyDescent="0.3">
      <c r="A7" s="79" t="s">
        <v>125</v>
      </c>
      <c r="B7" s="66"/>
      <c r="C7" s="66"/>
      <c r="D7" s="66"/>
      <c r="E7" s="66"/>
      <c r="F7" s="70"/>
      <c r="G7" s="70"/>
      <c r="H7" s="70">
        <v>-5935685</v>
      </c>
      <c r="I7" s="34">
        <f t="shared" si="0"/>
        <v>-5935685</v>
      </c>
    </row>
    <row r="8" spans="1:9" s="68" customFormat="1" x14ac:dyDescent="0.3">
      <c r="A8" s="26" t="s">
        <v>110</v>
      </c>
      <c r="B8" s="66"/>
      <c r="C8" s="66"/>
      <c r="D8" s="66"/>
      <c r="E8" s="66"/>
      <c r="F8" s="70"/>
      <c r="G8" s="70">
        <v>-1478144</v>
      </c>
      <c r="H8" s="70">
        <v>11871370</v>
      </c>
      <c r="I8" s="34">
        <f t="shared" si="0"/>
        <v>10393226</v>
      </c>
    </row>
    <row r="9" spans="1:9" s="68" customFormat="1" x14ac:dyDescent="0.3">
      <c r="A9" s="80" t="s">
        <v>126</v>
      </c>
      <c r="B9" s="34">
        <v>1883815040</v>
      </c>
      <c r="C9" s="34">
        <v>441418396</v>
      </c>
      <c r="D9" s="34">
        <v>247478865</v>
      </c>
      <c r="E9" s="34">
        <v>1265796861</v>
      </c>
      <c r="F9" s="71">
        <f>F4+F6</f>
        <v>323705580</v>
      </c>
      <c r="G9" s="71">
        <f>G4+G8</f>
        <v>18454115</v>
      </c>
      <c r="H9" s="71">
        <f>H4+H6+H7+H8</f>
        <v>88317177</v>
      </c>
      <c r="I9" s="34">
        <f>I4+I6+I7+I8</f>
        <v>4268986034</v>
      </c>
    </row>
    <row r="10" spans="1:9" s="68" customFormat="1" x14ac:dyDescent="0.3">
      <c r="A10" s="79" t="s">
        <v>123</v>
      </c>
      <c r="B10" s="66"/>
      <c r="C10" s="66"/>
      <c r="D10" s="66"/>
      <c r="E10" s="66"/>
      <c r="F10" s="70">
        <v>57384590</v>
      </c>
      <c r="G10" s="70"/>
      <c r="H10" s="70">
        <v>4711704</v>
      </c>
      <c r="I10" s="70">
        <f>SUM(B10:H10)</f>
        <v>62096294</v>
      </c>
    </row>
    <row r="11" spans="1:9" s="68" customFormat="1" x14ac:dyDescent="0.3">
      <c r="A11" s="79" t="s">
        <v>62</v>
      </c>
      <c r="B11" s="61"/>
      <c r="C11" s="61"/>
      <c r="D11" s="61"/>
      <c r="E11" s="61"/>
      <c r="F11" s="70">
        <v>4334050</v>
      </c>
      <c r="G11" s="70"/>
      <c r="H11" s="70"/>
      <c r="I11" s="70">
        <f t="shared" ref="I11:I19" si="1">SUM(B11:H11)</f>
        <v>4334050</v>
      </c>
    </row>
    <row r="12" spans="1:9" s="68" customFormat="1" x14ac:dyDescent="0.3">
      <c r="A12" s="79"/>
      <c r="B12" s="42"/>
      <c r="C12" s="42"/>
      <c r="D12" s="42"/>
      <c r="E12" s="42"/>
      <c r="F12" s="42">
        <f>F10+F11</f>
        <v>61718640</v>
      </c>
      <c r="G12" s="42"/>
      <c r="H12" s="42">
        <f>H10+H11</f>
        <v>4711704</v>
      </c>
      <c r="I12" s="70">
        <f t="shared" si="1"/>
        <v>66430344</v>
      </c>
    </row>
    <row r="13" spans="1:9" s="68" customFormat="1" x14ac:dyDescent="0.3">
      <c r="A13" s="79" t="s">
        <v>89</v>
      </c>
      <c r="B13" s="66"/>
      <c r="C13" s="66"/>
      <c r="D13" s="66"/>
      <c r="E13" s="66"/>
      <c r="F13" s="70">
        <v>-10344066</v>
      </c>
      <c r="G13" s="70"/>
      <c r="H13" s="70"/>
      <c r="I13" s="70">
        <f t="shared" si="1"/>
        <v>-10344066</v>
      </c>
    </row>
    <row r="14" spans="1:9" s="68" customFormat="1" x14ac:dyDescent="0.3">
      <c r="A14" s="79" t="s">
        <v>90</v>
      </c>
      <c r="B14" s="66"/>
      <c r="C14" s="66"/>
      <c r="D14" s="66"/>
      <c r="E14" s="66"/>
      <c r="F14" s="70">
        <v>10344066</v>
      </c>
      <c r="G14" s="70"/>
      <c r="H14" s="70"/>
      <c r="I14" s="70">
        <f t="shared" si="1"/>
        <v>10344066</v>
      </c>
    </row>
    <row r="15" spans="1:9" s="68" customFormat="1" x14ac:dyDescent="0.3">
      <c r="A15" s="79" t="s">
        <v>127</v>
      </c>
      <c r="B15" s="61"/>
      <c r="C15" s="61"/>
      <c r="D15" s="61"/>
      <c r="E15" s="61"/>
      <c r="F15" s="34"/>
      <c r="G15" s="34"/>
      <c r="H15" s="34"/>
      <c r="I15" s="70"/>
    </row>
    <row r="16" spans="1:9" s="68" customFormat="1" x14ac:dyDescent="0.3">
      <c r="A16" s="26" t="s">
        <v>111</v>
      </c>
      <c r="B16" s="66"/>
      <c r="C16" s="66"/>
      <c r="D16" s="66"/>
      <c r="E16" s="66"/>
      <c r="F16" s="70"/>
      <c r="G16" s="70"/>
      <c r="H16" s="70"/>
      <c r="I16" s="70"/>
    </row>
    <row r="17" spans="1:11" s="68" customFormat="1" x14ac:dyDescent="0.3">
      <c r="A17" s="79" t="s">
        <v>101</v>
      </c>
      <c r="B17" s="66"/>
      <c r="C17" s="66"/>
      <c r="D17" s="66"/>
      <c r="E17" s="66"/>
      <c r="F17" s="70">
        <v>-131867053</v>
      </c>
      <c r="G17" s="70"/>
      <c r="H17" s="70"/>
      <c r="I17" s="70">
        <f t="shared" si="1"/>
        <v>-131867053</v>
      </c>
    </row>
    <row r="18" spans="1:11" s="68" customFormat="1" x14ac:dyDescent="0.3">
      <c r="A18" s="26" t="s">
        <v>110</v>
      </c>
      <c r="B18" s="61"/>
      <c r="C18" s="61"/>
      <c r="D18" s="61"/>
      <c r="E18" s="61"/>
      <c r="F18" s="70"/>
      <c r="G18" s="70">
        <v>8462787</v>
      </c>
      <c r="H18" s="70">
        <v>4101655</v>
      </c>
      <c r="I18" s="70">
        <f t="shared" si="1"/>
        <v>12564442</v>
      </c>
    </row>
    <row r="19" spans="1:11" s="68" customFormat="1" x14ac:dyDescent="0.3">
      <c r="A19" s="79" t="s">
        <v>125</v>
      </c>
      <c r="B19" s="42"/>
      <c r="C19" s="42"/>
      <c r="D19" s="42"/>
      <c r="E19" s="42"/>
      <c r="F19" s="70"/>
      <c r="G19" s="70"/>
      <c r="H19" s="70"/>
      <c r="I19" s="70">
        <f t="shared" si="1"/>
        <v>0</v>
      </c>
    </row>
    <row r="20" spans="1:11" s="68" customFormat="1" x14ac:dyDescent="0.3">
      <c r="A20" s="78" t="s">
        <v>112</v>
      </c>
      <c r="B20" s="34">
        <v>1883815040</v>
      </c>
      <c r="C20" s="34">
        <v>441418396</v>
      </c>
      <c r="D20" s="34">
        <v>247478865</v>
      </c>
      <c r="E20" s="34">
        <v>1265796861</v>
      </c>
      <c r="F20" s="42">
        <v>253557168</v>
      </c>
      <c r="G20" s="42">
        <f>G9+G18</f>
        <v>26916902</v>
      </c>
      <c r="H20" s="42">
        <v>97130535</v>
      </c>
      <c r="I20" s="42">
        <f>I9+I12+I13+I14+I18+I17</f>
        <v>4216113767</v>
      </c>
    </row>
    <row r="21" spans="1:11" s="68" customFormat="1" x14ac:dyDescent="0.3">
      <c r="A21" s="79" t="s">
        <v>123</v>
      </c>
      <c r="B21" s="69"/>
      <c r="C21" s="69"/>
      <c r="D21" s="69"/>
      <c r="E21" s="69"/>
      <c r="F21" s="83">
        <v>257567213</v>
      </c>
      <c r="G21" s="69"/>
      <c r="H21" s="83">
        <v>5293130</v>
      </c>
      <c r="I21" s="83">
        <f>SUM(B21:H21)</f>
        <v>262860343</v>
      </c>
    </row>
    <row r="22" spans="1:11" s="68" customFormat="1" x14ac:dyDescent="0.3">
      <c r="A22" s="79"/>
      <c r="B22" s="69"/>
      <c r="C22" s="69"/>
      <c r="D22" s="69"/>
      <c r="E22" s="69"/>
      <c r="F22" s="83">
        <v>257567213</v>
      </c>
      <c r="G22" s="69"/>
      <c r="H22" s="83">
        <v>5293130</v>
      </c>
      <c r="I22" s="83">
        <v>262860343</v>
      </c>
    </row>
    <row r="23" spans="1:11" s="68" customFormat="1" x14ac:dyDescent="0.3">
      <c r="A23" s="79" t="s">
        <v>127</v>
      </c>
      <c r="B23" s="69"/>
      <c r="C23" s="69"/>
      <c r="D23" s="69"/>
      <c r="E23" s="69"/>
      <c r="F23" s="83"/>
      <c r="G23" s="69"/>
      <c r="H23" s="83"/>
      <c r="I23" s="83"/>
    </row>
    <row r="24" spans="1:11" s="68" customFormat="1" x14ac:dyDescent="0.3">
      <c r="A24" s="79" t="s">
        <v>125</v>
      </c>
      <c r="B24" s="69"/>
      <c r="C24" s="69"/>
      <c r="D24" s="69"/>
      <c r="E24" s="69"/>
      <c r="F24" s="83"/>
      <c r="G24" s="69"/>
      <c r="H24" s="83"/>
      <c r="I24" s="83"/>
    </row>
    <row r="25" spans="1:11" x14ac:dyDescent="0.3">
      <c r="A25" s="26" t="s">
        <v>110</v>
      </c>
      <c r="B25" s="69"/>
      <c r="C25" s="69"/>
      <c r="D25" s="69"/>
      <c r="E25" s="69"/>
      <c r="F25" s="83">
        <v>17387502</v>
      </c>
      <c r="G25" s="83">
        <v>-14373382</v>
      </c>
      <c r="H25" s="83">
        <v>1650922</v>
      </c>
      <c r="I25" s="83">
        <f t="shared" ref="I25" si="2">SUM(B25:H25)</f>
        <v>4665042</v>
      </c>
    </row>
    <row r="26" spans="1:11" x14ac:dyDescent="0.3">
      <c r="A26" s="78" t="s">
        <v>124</v>
      </c>
      <c r="B26" s="34">
        <v>1883815040</v>
      </c>
      <c r="C26" s="34">
        <v>441418396</v>
      </c>
      <c r="D26" s="34">
        <v>247478865</v>
      </c>
      <c r="E26" s="34">
        <v>1265796861</v>
      </c>
      <c r="F26" s="81">
        <v>528511883</v>
      </c>
      <c r="G26" s="81">
        <f>G20+G25</f>
        <v>12543520</v>
      </c>
      <c r="H26" s="81">
        <v>104074587</v>
      </c>
      <c r="I26" s="81">
        <f>I20+I21+I25</f>
        <v>4483639152</v>
      </c>
      <c r="J26" s="82"/>
      <c r="K26" s="82"/>
    </row>
    <row r="28" spans="1:11" x14ac:dyDescent="0.3">
      <c r="A28" s="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0"/>
  <sheetViews>
    <sheetView topLeftCell="B1" zoomScale="60" zoomScaleNormal="60" workbookViewId="0">
      <selection activeCell="O39" sqref="O39"/>
    </sheetView>
  </sheetViews>
  <sheetFormatPr defaultRowHeight="17.25" x14ac:dyDescent="0.3"/>
  <cols>
    <col min="2" max="2" width="64.85546875" style="26" customWidth="1"/>
    <col min="3" max="4" width="27.85546875" style="26" customWidth="1"/>
  </cols>
  <sheetData>
    <row r="1" spans="1:4" x14ac:dyDescent="0.25">
      <c r="A1" s="50"/>
      <c r="B1" s="51"/>
      <c r="C1" s="84" t="s">
        <v>121</v>
      </c>
      <c r="D1" s="84" t="s">
        <v>121</v>
      </c>
    </row>
    <row r="2" spans="1:4" x14ac:dyDescent="0.25">
      <c r="A2" s="50"/>
      <c r="B2" s="51"/>
      <c r="C2" s="85">
        <v>45292</v>
      </c>
      <c r="D2" s="85">
        <v>44927</v>
      </c>
    </row>
    <row r="3" spans="1:4" x14ac:dyDescent="0.25">
      <c r="A3" s="50"/>
      <c r="B3" s="32"/>
      <c r="C3" s="86">
        <v>45382</v>
      </c>
      <c r="D3" s="86">
        <v>45016</v>
      </c>
    </row>
    <row r="4" spans="1:4" x14ac:dyDescent="0.25">
      <c r="A4" s="72"/>
      <c r="B4" s="32"/>
      <c r="C4" s="86"/>
      <c r="D4" s="86"/>
    </row>
    <row r="5" spans="1:4" x14ac:dyDescent="0.25">
      <c r="A5" s="50"/>
      <c r="B5" s="51" t="s">
        <v>41</v>
      </c>
      <c r="C5" s="34">
        <v>314491953</v>
      </c>
      <c r="D5" s="34">
        <v>149879218</v>
      </c>
    </row>
    <row r="6" spans="1:4" x14ac:dyDescent="0.25">
      <c r="A6" s="50"/>
      <c r="B6" s="51"/>
      <c r="C6" s="41"/>
      <c r="D6" s="41"/>
    </row>
    <row r="7" spans="1:4" x14ac:dyDescent="0.25">
      <c r="A7" s="50"/>
      <c r="B7" s="27" t="s">
        <v>68</v>
      </c>
      <c r="C7" s="41"/>
      <c r="D7" s="41"/>
    </row>
    <row r="8" spans="1:4" x14ac:dyDescent="0.25">
      <c r="A8" s="50"/>
      <c r="B8" s="27"/>
      <c r="C8" s="33"/>
      <c r="D8" s="33"/>
    </row>
    <row r="9" spans="1:4" x14ac:dyDescent="0.25">
      <c r="A9" s="50"/>
      <c r="B9" s="50" t="s">
        <v>27</v>
      </c>
      <c r="C9" s="35">
        <v>127643297</v>
      </c>
      <c r="D9" s="35">
        <v>106833895</v>
      </c>
    </row>
    <row r="10" spans="1:4" x14ac:dyDescent="0.25">
      <c r="A10" s="50"/>
      <c r="B10" t="s">
        <v>69</v>
      </c>
      <c r="C10" s="39">
        <v>92327</v>
      </c>
      <c r="D10" s="39">
        <v>47925</v>
      </c>
    </row>
    <row r="11" spans="1:4" x14ac:dyDescent="0.25">
      <c r="A11" s="50"/>
      <c r="B11" t="s">
        <v>70</v>
      </c>
      <c r="C11" s="39">
        <v>2039856</v>
      </c>
      <c r="D11" s="39">
        <v>3428678</v>
      </c>
    </row>
    <row r="12" spans="1:4" x14ac:dyDescent="0.25">
      <c r="A12" s="50"/>
      <c r="B12" s="62" t="s">
        <v>71</v>
      </c>
      <c r="C12" s="39">
        <v>-26436329</v>
      </c>
      <c r="D12" s="39">
        <v>-28042874</v>
      </c>
    </row>
    <row r="13" spans="1:4" ht="17.45" customHeight="1" x14ac:dyDescent="0.25">
      <c r="A13" s="50"/>
      <c r="B13" t="s">
        <v>97</v>
      </c>
      <c r="C13" s="39">
        <v>-58565071</v>
      </c>
      <c r="D13" s="39">
        <v>-51591184</v>
      </c>
    </row>
    <row r="14" spans="1:4" x14ac:dyDescent="0.25">
      <c r="A14" s="50"/>
      <c r="B14" t="s">
        <v>72</v>
      </c>
      <c r="C14" s="39">
        <v>207021</v>
      </c>
      <c r="D14" s="39">
        <v>11293</v>
      </c>
    </row>
    <row r="15" spans="1:4" x14ac:dyDescent="0.25">
      <c r="A15" s="50"/>
      <c r="B15" t="s">
        <v>106</v>
      </c>
      <c r="C15" s="39"/>
      <c r="D15" s="39"/>
    </row>
    <row r="16" spans="1:4" x14ac:dyDescent="0.25">
      <c r="A16" s="50"/>
      <c r="B16" t="s">
        <v>105</v>
      </c>
      <c r="C16" s="39">
        <v>11080097</v>
      </c>
      <c r="D16" s="39">
        <v>18829476</v>
      </c>
    </row>
    <row r="17" spans="1:4" x14ac:dyDescent="0.25">
      <c r="A17" s="50"/>
      <c r="B17" t="s">
        <v>73</v>
      </c>
      <c r="C17" s="39">
        <v>-18080862</v>
      </c>
      <c r="D17" s="39">
        <v>-13084537</v>
      </c>
    </row>
    <row r="18" spans="1:4" x14ac:dyDescent="0.25">
      <c r="A18" s="50"/>
      <c r="B18" t="s">
        <v>74</v>
      </c>
      <c r="C18" s="39">
        <v>27066055</v>
      </c>
      <c r="D18" s="39">
        <v>24517675</v>
      </c>
    </row>
    <row r="19" spans="1:4" x14ac:dyDescent="0.25">
      <c r="A19" s="50"/>
      <c r="B19" t="s">
        <v>75</v>
      </c>
      <c r="C19" s="39">
        <v>-5598440</v>
      </c>
      <c r="D19" s="39">
        <v>4563671</v>
      </c>
    </row>
    <row r="20" spans="1:4" x14ac:dyDescent="0.25">
      <c r="A20" s="50"/>
      <c r="B20" t="s">
        <v>98</v>
      </c>
      <c r="C20" s="39"/>
      <c r="D20" s="39"/>
    </row>
    <row r="21" spans="1:4" ht="17.45" customHeight="1" x14ac:dyDescent="0.25">
      <c r="A21" s="50"/>
      <c r="B21" s="51" t="s">
        <v>76</v>
      </c>
      <c r="C21" s="38">
        <f>SUM(C5:C20)</f>
        <v>373939904</v>
      </c>
      <c r="D21" s="38">
        <f>SUM(D5:D20)</f>
        <v>215393236</v>
      </c>
    </row>
    <row r="22" spans="1:4" x14ac:dyDescent="0.25">
      <c r="A22" s="50"/>
      <c r="B22" s="50"/>
      <c r="C22" s="25"/>
      <c r="D22" s="25"/>
    </row>
    <row r="23" spans="1:4" x14ac:dyDescent="0.25">
      <c r="A23" s="50"/>
      <c r="B23" s="50"/>
      <c r="C23" s="29"/>
      <c r="D23" s="29"/>
    </row>
    <row r="24" spans="1:4" x14ac:dyDescent="0.25">
      <c r="A24" s="50"/>
      <c r="B24" s="50" t="s">
        <v>77</v>
      </c>
      <c r="C24" s="31">
        <v>65419525</v>
      </c>
      <c r="D24" s="31">
        <v>27747890</v>
      </c>
    </row>
    <row r="25" spans="1:4" x14ac:dyDescent="0.25">
      <c r="A25" s="50"/>
      <c r="B25" s="50" t="s">
        <v>78</v>
      </c>
      <c r="C25" s="31">
        <v>-35421354</v>
      </c>
      <c r="D25" s="31">
        <v>21593943</v>
      </c>
    </row>
    <row r="26" spans="1:4" x14ac:dyDescent="0.25">
      <c r="A26" s="50"/>
      <c r="B26" s="50" t="s">
        <v>79</v>
      </c>
      <c r="C26" s="39">
        <v>-83382208</v>
      </c>
      <c r="D26" s="39">
        <v>-84302232</v>
      </c>
    </row>
    <row r="27" spans="1:4" x14ac:dyDescent="0.25">
      <c r="A27" s="50"/>
      <c r="B27" s="51" t="s">
        <v>80</v>
      </c>
      <c r="C27" s="36">
        <f>SUM(C21:C26)</f>
        <v>320555867</v>
      </c>
      <c r="D27" s="36">
        <f>SUM(D21:D26)</f>
        <v>180432837</v>
      </c>
    </row>
    <row r="28" spans="1:4" x14ac:dyDescent="0.25">
      <c r="A28" s="50"/>
      <c r="B28" s="50"/>
      <c r="C28" s="41"/>
      <c r="D28" s="41"/>
    </row>
    <row r="29" spans="1:4" x14ac:dyDescent="0.25">
      <c r="A29" s="50"/>
      <c r="B29" s="50" t="s">
        <v>81</v>
      </c>
      <c r="C29" s="39">
        <v>-26035036</v>
      </c>
      <c r="D29" s="39">
        <v>406930</v>
      </c>
    </row>
    <row r="30" spans="1:4" x14ac:dyDescent="0.25">
      <c r="A30" s="50"/>
      <c r="B30" s="50" t="s">
        <v>82</v>
      </c>
      <c r="C30" s="35">
        <v>4018117</v>
      </c>
      <c r="D30" s="35">
        <v>-19775978</v>
      </c>
    </row>
    <row r="31" spans="1:4" x14ac:dyDescent="0.25">
      <c r="A31" s="50"/>
      <c r="B31" s="50" t="s">
        <v>83</v>
      </c>
      <c r="C31" s="39"/>
      <c r="D31" s="39">
        <v>-12899119</v>
      </c>
    </row>
    <row r="32" spans="1:4" x14ac:dyDescent="0.25">
      <c r="A32" s="50"/>
      <c r="B32" s="50"/>
      <c r="C32" s="41"/>
      <c r="D32" s="41"/>
    </row>
    <row r="33" spans="2:4" x14ac:dyDescent="0.25">
      <c r="B33" s="51" t="s">
        <v>91</v>
      </c>
      <c r="C33" s="42">
        <f>SUM(C27:C32)</f>
        <v>298538948</v>
      </c>
      <c r="D33" s="42">
        <f>SUM(D27:D32)</f>
        <v>148164670</v>
      </c>
    </row>
    <row r="34" spans="2:4" x14ac:dyDescent="0.25">
      <c r="B34" s="51"/>
      <c r="C34" s="41"/>
      <c r="D34" s="41"/>
    </row>
    <row r="35" spans="2:4" x14ac:dyDescent="0.25">
      <c r="B35" s="51" t="s">
        <v>84</v>
      </c>
      <c r="C35" s="51"/>
      <c r="D35" s="51"/>
    </row>
    <row r="36" spans="2:4" x14ac:dyDescent="0.25">
      <c r="B36" s="51" t="s">
        <v>85</v>
      </c>
      <c r="C36" s="51"/>
      <c r="D36" s="51"/>
    </row>
    <row r="37" spans="2:4" x14ac:dyDescent="0.25">
      <c r="B37" s="50" t="s">
        <v>86</v>
      </c>
      <c r="C37" s="39">
        <v>-186594956</v>
      </c>
      <c r="D37" s="39">
        <v>-117288479</v>
      </c>
    </row>
    <row r="38" spans="2:4" x14ac:dyDescent="0.25">
      <c r="B38" s="50" t="s">
        <v>87</v>
      </c>
      <c r="C38" s="39">
        <v>-1477494</v>
      </c>
      <c r="D38" s="39">
        <v>-6253411</v>
      </c>
    </row>
    <row r="39" spans="2:4" x14ac:dyDescent="0.25">
      <c r="B39" s="67" t="s">
        <v>88</v>
      </c>
      <c r="C39" s="66">
        <v>83123</v>
      </c>
      <c r="D39" s="40"/>
    </row>
    <row r="40" spans="2:4" x14ac:dyDescent="0.25">
      <c r="B40" s="50" t="s">
        <v>113</v>
      </c>
      <c r="C40" s="40"/>
      <c r="D40" s="40"/>
    </row>
    <row r="41" spans="2:4" x14ac:dyDescent="0.25">
      <c r="B41" s="50" t="s">
        <v>117</v>
      </c>
      <c r="C41" s="40">
        <v>133579201</v>
      </c>
      <c r="D41" s="40">
        <v>165786</v>
      </c>
    </row>
    <row r="42" spans="2:4" x14ac:dyDescent="0.25">
      <c r="B42" s="50"/>
      <c r="C42" s="40"/>
      <c r="D42" s="40"/>
    </row>
    <row r="43" spans="2:4" x14ac:dyDescent="0.25">
      <c r="B43" s="51" t="s">
        <v>116</v>
      </c>
      <c r="C43" s="37">
        <f>SUM(C37:C41)</f>
        <v>-54410126</v>
      </c>
      <c r="D43" s="37">
        <f>SUM(D37:D41)</f>
        <v>-123376104</v>
      </c>
    </row>
    <row r="44" spans="2:4" x14ac:dyDescent="0.25">
      <c r="B44" s="51"/>
      <c r="C44" s="58"/>
      <c r="D44" s="58"/>
    </row>
    <row r="45" spans="2:4" x14ac:dyDescent="0.25">
      <c r="B45" s="51" t="s">
        <v>92</v>
      </c>
      <c r="C45" s="51"/>
      <c r="D45" s="51"/>
    </row>
    <row r="46" spans="2:4" x14ac:dyDescent="0.25">
      <c r="B46" s="67" t="s">
        <v>111</v>
      </c>
      <c r="C46" s="51"/>
      <c r="D46" s="66"/>
    </row>
    <row r="47" spans="2:4" x14ac:dyDescent="0.3">
      <c r="B47" s="28" t="s">
        <v>114</v>
      </c>
      <c r="C47" s="35"/>
    </row>
    <row r="48" spans="2:4" x14ac:dyDescent="0.25">
      <c r="B48" s="28" t="s">
        <v>115</v>
      </c>
      <c r="C48" s="33">
        <v>-38614736</v>
      </c>
      <c r="D48" s="66">
        <v>-32975844</v>
      </c>
    </row>
    <row r="49" spans="2:4" x14ac:dyDescent="0.25">
      <c r="B49" s="28" t="s">
        <v>102</v>
      </c>
      <c r="C49" s="39">
        <v>-10371898</v>
      </c>
      <c r="D49" s="66">
        <v>-25841790</v>
      </c>
    </row>
    <row r="50" spans="2:4" x14ac:dyDescent="0.25">
      <c r="B50" s="50" t="s">
        <v>103</v>
      </c>
      <c r="C50" s="35">
        <v>-2575148</v>
      </c>
      <c r="D50" s="66">
        <v>-2553758</v>
      </c>
    </row>
    <row r="51" spans="2:4" x14ac:dyDescent="0.25">
      <c r="B51" s="50" t="s">
        <v>104</v>
      </c>
      <c r="C51" s="35">
        <v>-55768</v>
      </c>
      <c r="D51" s="35">
        <v>-72510</v>
      </c>
    </row>
    <row r="52" spans="2:4" x14ac:dyDescent="0.25">
      <c r="B52" s="67"/>
      <c r="C52" s="66"/>
      <c r="D52" s="66"/>
    </row>
    <row r="53" spans="2:4" x14ac:dyDescent="0.25">
      <c r="B53" s="51" t="s">
        <v>93</v>
      </c>
      <c r="C53" s="42">
        <f>SUM(C47:C51)</f>
        <v>-51617550</v>
      </c>
      <c r="D53" s="42">
        <f>SUM(D46:D51)</f>
        <v>-61443902</v>
      </c>
    </row>
    <row r="54" spans="2:4" x14ac:dyDescent="0.25">
      <c r="B54" s="50"/>
      <c r="C54" s="41"/>
      <c r="D54" s="41"/>
    </row>
    <row r="55" spans="2:4" x14ac:dyDescent="0.25">
      <c r="B55" s="52" t="s">
        <v>94</v>
      </c>
      <c r="C55" s="37">
        <v>192511273</v>
      </c>
      <c r="D55" s="37">
        <f>D53+D43+D33</f>
        <v>-36655336</v>
      </c>
    </row>
    <row r="56" spans="2:4" x14ac:dyDescent="0.25">
      <c r="B56" s="51"/>
      <c r="C56" s="33"/>
      <c r="D56" s="33"/>
    </row>
    <row r="57" spans="2:4" ht="34.5" x14ac:dyDescent="0.25">
      <c r="B57" s="52" t="s">
        <v>95</v>
      </c>
      <c r="C57" s="38">
        <v>712813045</v>
      </c>
      <c r="D57" s="38">
        <v>418666555</v>
      </c>
    </row>
    <row r="58" spans="2:4" x14ac:dyDescent="0.3">
      <c r="C58" s="25"/>
      <c r="D58" s="25"/>
    </row>
    <row r="59" spans="2:4" x14ac:dyDescent="0.25">
      <c r="B59" s="52" t="s">
        <v>96</v>
      </c>
      <c r="C59" s="30">
        <f>C55+C57</f>
        <v>905324318</v>
      </c>
      <c r="D59" s="30">
        <f>D55+D57</f>
        <v>382011219</v>
      </c>
    </row>
    <row r="61" spans="2:4" x14ac:dyDescent="0.25">
      <c r="B61" s="52"/>
      <c r="C61" s="37"/>
      <c r="D61" s="37"/>
    </row>
    <row r="62" spans="2:4" x14ac:dyDescent="0.3">
      <c r="C62" s="33"/>
      <c r="D62" s="33"/>
    </row>
    <row r="63" spans="2:4" x14ac:dyDescent="0.25">
      <c r="B63" s="50"/>
      <c r="C63" s="38"/>
      <c r="D63" s="38"/>
    </row>
    <row r="64" spans="2:4" x14ac:dyDescent="0.25">
      <c r="B64" s="52"/>
      <c r="C64" s="25"/>
      <c r="D64" s="25"/>
    </row>
    <row r="65" spans="2:4" x14ac:dyDescent="0.25">
      <c r="B65" s="51"/>
      <c r="C65" s="30"/>
      <c r="D65" s="30"/>
    </row>
    <row r="66" spans="2:4" x14ac:dyDescent="0.3">
      <c r="B66" s="51"/>
    </row>
    <row r="67" spans="2:4" x14ac:dyDescent="0.3">
      <c r="B67" s="52"/>
    </row>
    <row r="68" spans="2:4" x14ac:dyDescent="0.3">
      <c r="B68" s="57"/>
    </row>
    <row r="69" spans="2:4" x14ac:dyDescent="0.3">
      <c r="B69" s="57"/>
    </row>
    <row r="70" spans="2:4" x14ac:dyDescent="0.3">
      <c r="B70" s="5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31032024-En</vt:lpstr>
      <vt:lpstr>Rez. Glob_31032024-En</vt:lpstr>
      <vt:lpstr>Capitaluri_31032024-En</vt:lpstr>
      <vt:lpstr>Flux de numerar_31032024-En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2024-05-14T05:55:20Z</dcterms:modified>
</cp:coreProperties>
</file>