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preliminate\Site\EN\"/>
    </mc:Choice>
  </mc:AlternateContent>
  <xr:revisionPtr revIDLastSave="0" documentId="8_{8270A895-A3F4-46BD-BA86-0B88CD0E0BB1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4-En" sheetId="5" r:id="rId1"/>
    <sheet name="Rez. Glob_31122024-En" sheetId="6" r:id="rId2"/>
    <sheet name="Capitaluri_31122024_En" sheetId="8" r:id="rId3"/>
    <sheet name="Flux de numerar_31122024_En" sheetId="10" r:id="rId4"/>
  </sheets>
  <definedNames>
    <definedName name="OLE_LINK7" localSheetId="3">'Flux de numerar_31122024_En'!#REF!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0" l="1"/>
  <c r="C29" i="10"/>
  <c r="G20" i="8"/>
  <c r="F18" i="8"/>
  <c r="G18" i="8" s="1"/>
  <c r="G17" i="8"/>
  <c r="G16" i="8"/>
  <c r="G13" i="8"/>
  <c r="G10" i="8"/>
  <c r="G9" i="8"/>
  <c r="F8" i="8"/>
  <c r="G8" i="8" s="1"/>
  <c r="G7" i="8"/>
  <c r="G6" i="8"/>
  <c r="G4" i="8"/>
  <c r="B14" i="8"/>
  <c r="C14" i="8"/>
  <c r="D14" i="8"/>
  <c r="E14" i="8"/>
  <c r="F14" i="8"/>
  <c r="G14" i="8" l="1"/>
  <c r="D52" i="10" l="1"/>
  <c r="C52" i="10" l="1"/>
  <c r="C38" i="5"/>
  <c r="D48" i="5" l="1"/>
  <c r="D38" i="5"/>
  <c r="D31" i="5"/>
  <c r="D50" i="5" l="1"/>
  <c r="D52" i="5" s="1"/>
  <c r="E21" i="8"/>
  <c r="D21" i="8"/>
  <c r="B21" i="8"/>
  <c r="C21" i="8"/>
  <c r="G21" i="8"/>
  <c r="F21" i="8"/>
  <c r="D19" i="5"/>
  <c r="D13" i="5"/>
  <c r="C13" i="5"/>
  <c r="D21" i="5" l="1"/>
  <c r="C48" i="5" l="1"/>
  <c r="C31" i="5"/>
  <c r="C19" i="5"/>
  <c r="C50" i="5" l="1"/>
  <c r="C21" i="5"/>
  <c r="D44" i="10"/>
  <c r="C44" i="10"/>
  <c r="D23" i="10"/>
  <c r="C23" i="10"/>
  <c r="C34" i="10" s="1"/>
  <c r="C52" i="5" l="1"/>
  <c r="C32" i="6"/>
  <c r="B32" i="6"/>
  <c r="C11" i="6"/>
  <c r="B11" i="6"/>
  <c r="D34" i="10" l="1"/>
  <c r="B21" i="6"/>
  <c r="C21" i="6"/>
  <c r="C54" i="10" l="1"/>
  <c r="D54" i="10"/>
  <c r="C28" i="6"/>
  <c r="B28" i="6"/>
  <c r="D58" i="10" l="1"/>
  <c r="C58" i="10"/>
  <c r="B34" i="6"/>
  <c r="C34" i="6"/>
  <c r="C38" i="6" l="1"/>
  <c r="B38" i="6"/>
  <c r="C44" i="6" l="1"/>
  <c r="B44" i="6"/>
</calcChain>
</file>

<file path=xl/sharedStrings.xml><?xml version="1.0" encoding="utf-8"?>
<sst xmlns="http://schemas.openxmlformats.org/spreadsheetml/2006/main" count="141" uniqueCount="122">
  <si>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</si>
  <si>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</si>
  <si>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</si>
  <si>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</si>
  <si>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</si>
  <si>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</si>
  <si>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</si>
  <si>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</si>
  <si>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</si>
  <si>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</si>
  <si>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</si>
  <si>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</si>
  <si>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</si>
  <si>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</si>
  <si>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</si>
  <si>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</si>
  <si>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</si>
  <si>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</si>
  <si>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</si>
  <si>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</si>
  <si>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</si>
  <si>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</si>
  <si>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</si>
  <si>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</si>
  <si>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</si>
  <si>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</si>
  <si>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</si>
  <si>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</si>
  <si>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</si>
  <si>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</si>
  <si>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</si>
  <si>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</si>
  <si>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</si>
  <si>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</si>
  <si>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</si>
  <si>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</si>
  <si>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</si>
  <si>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</si>
  <si>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</si>
  <si>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</si>
  <si>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</si>
  <si>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</si>
  <si>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</si>
  <si>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</si>
  <si>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</si>
  <si>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</si>
  <si>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</si>
  <si>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</si>
  <si>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</si>
  <si>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</si>
  <si>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</si>
  <si>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</si>
  <si>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</si>
  <si>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</si>
  <si>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</si>
  <si>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 xml:space="preserve">Actuarial gain / loss for the period  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</si>
  <si>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</si>
  <si>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</si>
  <si>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</si>
  <si>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</si>
  <si>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</si>
  <si>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</si>
  <si>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</si>
  <si>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</si>
  <si>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</si>
  <si>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</si>
  <si>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</si>
  <si>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</si>
  <si>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</si>
  <si>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</si>
  <si>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</si>
  <si>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</si>
  <si>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</si>
  <si>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</si>
  <si>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</si>
  <si>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</si>
  <si>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</si>
  <si>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</si>
  <si>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</si>
  <si>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</si>
  <si>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</si>
  <si>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</si>
  <si>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</si>
  <si>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</si>
  <si>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</si>
  <si>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</si>
  <si>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</si>
  <si>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</si>
  <si>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</si>
  <si>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</si>
  <si>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</si>
  <si>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</si>
  <si>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</si>
  <si>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</si>
  <si>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Shares number</t>
  </si>
  <si>
    <t>Establishing profit reserves</t>
  </si>
  <si>
    <t>Legal reserve increase</t>
  </si>
  <si>
    <t>Cash flow from connection fees and grants</t>
  </si>
  <si>
    <t>Cash and cash equivalent as at the beginning  of the year</t>
  </si>
  <si>
    <t>Dividends related to 2022</t>
  </si>
  <si>
    <t>Other elements of the comprehensive income</t>
  </si>
  <si>
    <t xml:space="preserve">Provisions for employee benefits </t>
  </si>
  <si>
    <t>Sundry debtors and receivable loss</t>
  </si>
  <si>
    <t>Share capital adjustments</t>
  </si>
  <si>
    <t>Elements of the comprehensive result</t>
  </si>
  <si>
    <t xml:space="preserve">Adjustments for impairment of inventories </t>
  </si>
  <si>
    <t>The effect of updating the provision for employee benefits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</si>
  <si>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</si>
  <si>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</si>
  <si>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</si>
  <si>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</si>
  <si>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</si>
  <si>
    <t xml:space="preserve">      31 December 2023</t>
  </si>
  <si>
    <t>Period</t>
  </si>
  <si>
    <t>Dividends related to 2023</t>
  </si>
  <si>
    <t>-</t>
  </si>
  <si>
    <t xml:space="preserve">      31 December 2024</t>
  </si>
  <si>
    <t>unaudited</t>
  </si>
  <si>
    <t>restated</t>
  </si>
  <si>
    <t>Balance on 1 January 2023 (restated)</t>
  </si>
  <si>
    <t>Balance on 31 December 2023 (restated)</t>
  </si>
  <si>
    <t>Balance on 31 December 2024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</si>
</sst>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sz val="12"/>
      <color rgb="FFFF0000"/>
      <name val="Segoe UI"/>
      <family val="2"/>
    </font>
    <font>
      <sz val="12"/>
      <name val="Segoe UI"/>
      <family val="2"/>
    </font>
    <font>
      <b/>
      <u val="double"/>
      <sz val="12"/>
      <name val="Segoe UI"/>
      <family val="2"/>
    </font>
    <font>
      <u/>
      <sz val="12"/>
      <color theme="1"/>
      <name val="Calibri"/>
      <family val="2"/>
      <scheme val="minor"/>
    </font>
    <font>
      <b/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9" fillId="0" borderId="0" xfId="0" applyFont="1" applyFill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0" fillId="0" borderId="0" xfId="0" applyFont="1" applyFill="1"/>
    <xf numFmtId="37" fontId="12" fillId="0" borderId="0" xfId="0" applyNumberFormat="1" applyFont="1" applyFill="1"/>
    <xf numFmtId="0" fontId="20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66" fontId="7" fillId="0" borderId="0" xfId="0" applyNumberFormat="1" applyFont="1" applyAlignment="1">
      <alignment horizontal="right" vertical="center" wrapText="1"/>
    </xf>
    <xf numFmtId="3" fontId="0" fillId="0" borderId="0" xfId="0" applyNumberFormat="1"/>
    <xf numFmtId="37" fontId="18" fillId="0" borderId="0" xfId="0" applyNumberFormat="1" applyFont="1"/>
    <xf numFmtId="37" fontId="18" fillId="0" borderId="0" xfId="0" applyNumberFormat="1" applyFont="1" applyAlignment="1">
      <alignment horizontal="right" vertical="center" wrapText="1"/>
    </xf>
    <xf numFmtId="37" fontId="22" fillId="0" borderId="0" xfId="0" applyNumberFormat="1" applyFont="1"/>
    <xf numFmtId="37" fontId="22" fillId="0" borderId="0" xfId="0" applyNumberFormat="1" applyFont="1" applyAlignment="1">
      <alignment horizontal="right" vertical="center" wrapText="1"/>
    </xf>
    <xf numFmtId="37" fontId="21" fillId="0" borderId="0" xfId="0" applyNumberFormat="1" applyFont="1" applyFill="1" applyAlignment="1">
      <alignment vertical="center" wrapText="1"/>
    </xf>
    <xf numFmtId="37" fontId="20" fillId="0" borderId="0" xfId="0" applyNumberFormat="1" applyFont="1" applyFill="1"/>
    <xf numFmtId="37" fontId="22" fillId="0" borderId="0" xfId="0" applyNumberFormat="1" applyFont="1" applyBorder="1"/>
    <xf numFmtId="37" fontId="22" fillId="0" borderId="0" xfId="0" applyNumberFormat="1" applyFont="1" applyBorder="1" applyAlignment="1">
      <alignment horizontal="right" vertical="center" wrapText="1"/>
    </xf>
    <xf numFmtId="37" fontId="23" fillId="0" borderId="0" xfId="0" applyNumberFormat="1" applyFont="1" applyFill="1"/>
    <xf numFmtId="37" fontId="19" fillId="0" borderId="0" xfId="0" applyNumberFormat="1" applyFont="1" applyFill="1"/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3"/>
  <sheetViews>
    <sheetView tabSelected="1" zoomScale="80" zoomScaleNormal="80" workbookViewId="0">
      <selection activeCell="C24" sqref="C24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7.5703125" style="2" customWidth="1"/>
    <col min="5" max="16384" width="9.140625" style="19"/>
  </cols>
  <sheetData>
    <row r="1" spans="2:4" ht="18" thickBot="1" x14ac:dyDescent="0.35"/>
    <row r="2" spans="2:4" x14ac:dyDescent="0.3">
      <c r="B2" s="20"/>
      <c r="C2" s="45" t="s">
        <v>116</v>
      </c>
      <c r="D2" s="45" t="s">
        <v>112</v>
      </c>
    </row>
    <row r="3" spans="2:4" x14ac:dyDescent="0.3">
      <c r="B3" s="20"/>
      <c r="C3" s="17" t="s">
        <v>117</v>
      </c>
      <c r="D3" s="17" t="s">
        <v>118</v>
      </c>
    </row>
    <row r="4" spans="2:4" x14ac:dyDescent="0.3">
      <c r="B4" s="20"/>
      <c r="C4" s="17"/>
      <c r="D4" s="17"/>
    </row>
    <row r="5" spans="2:4" x14ac:dyDescent="0.3">
      <c r="B5" s="3" t="s">
        <v>2</v>
      </c>
    </row>
    <row r="6" spans="2:4" x14ac:dyDescent="0.3">
      <c r="B6" s="5" t="s">
        <v>5</v>
      </c>
      <c r="C6" s="25">
        <v>333770260</v>
      </c>
      <c r="D6" s="2">
        <v>377639699</v>
      </c>
    </row>
    <row r="7" spans="2:4" x14ac:dyDescent="0.3">
      <c r="B7" s="5" t="s">
        <v>4</v>
      </c>
      <c r="C7" s="25">
        <v>19695092</v>
      </c>
      <c r="D7" s="2">
        <v>14500703</v>
      </c>
    </row>
    <row r="8" spans="2:4" x14ac:dyDescent="0.3">
      <c r="B8" s="5" t="s">
        <v>3</v>
      </c>
      <c r="C8" s="25">
        <v>5119123728</v>
      </c>
      <c r="D8" s="2">
        <v>3654197909</v>
      </c>
    </row>
    <row r="9" spans="2:4" x14ac:dyDescent="0.3">
      <c r="B9" s="5" t="s">
        <v>6</v>
      </c>
      <c r="C9" s="25">
        <v>177644145</v>
      </c>
      <c r="D9" s="2">
        <v>177619145</v>
      </c>
    </row>
    <row r="10" spans="2:4" x14ac:dyDescent="0.3">
      <c r="B10" s="5" t="s">
        <v>7</v>
      </c>
      <c r="C10" s="25">
        <v>2648907892</v>
      </c>
      <c r="D10" s="2">
        <v>2392525261</v>
      </c>
    </row>
    <row r="11" spans="2:4" x14ac:dyDescent="0.3">
      <c r="B11" s="1" t="s">
        <v>51</v>
      </c>
      <c r="C11" s="25">
        <v>81812903</v>
      </c>
      <c r="D11" s="25">
        <v>84115497</v>
      </c>
    </row>
    <row r="12" spans="2:4" ht="18" thickBot="1" x14ac:dyDescent="0.35">
      <c r="B12" s="1" t="s">
        <v>109</v>
      </c>
      <c r="C12" s="25">
        <v>2301308</v>
      </c>
      <c r="D12" s="25">
        <v>1956015</v>
      </c>
    </row>
    <row r="13" spans="2:4" ht="18" thickBot="1" x14ac:dyDescent="0.35">
      <c r="B13" s="3"/>
      <c r="C13" s="7">
        <f>SUM(C6:C12)</f>
        <v>8383255328</v>
      </c>
      <c r="D13" s="7">
        <f>SUM(D6:D12)</f>
        <v>6702554229</v>
      </c>
    </row>
    <row r="14" spans="2:4" x14ac:dyDescent="0.3">
      <c r="B14" s="21"/>
    </row>
    <row r="15" spans="2:4" x14ac:dyDescent="0.3">
      <c r="B15" s="3" t="s">
        <v>0</v>
      </c>
    </row>
    <row r="16" spans="2:4" x14ac:dyDescent="0.3">
      <c r="B16" s="5" t="s">
        <v>8</v>
      </c>
      <c r="C16" s="2">
        <v>508135866</v>
      </c>
      <c r="D16" s="2">
        <v>577080618</v>
      </c>
    </row>
    <row r="17" spans="2:4" x14ac:dyDescent="0.3">
      <c r="B17" s="23" t="s">
        <v>9</v>
      </c>
      <c r="C17" s="2">
        <v>640759170</v>
      </c>
      <c r="D17" s="2">
        <v>400845055</v>
      </c>
    </row>
    <row r="18" spans="2:4" ht="18" thickBot="1" x14ac:dyDescent="0.35">
      <c r="B18" s="5" t="s">
        <v>10</v>
      </c>
      <c r="C18" s="2">
        <v>993071864</v>
      </c>
      <c r="D18" s="2">
        <v>675600636</v>
      </c>
    </row>
    <row r="19" spans="2:4" ht="18" thickBot="1" x14ac:dyDescent="0.35">
      <c r="B19" s="3"/>
      <c r="C19" s="8">
        <f>SUM(C16:C18)</f>
        <v>2141966900</v>
      </c>
      <c r="D19" s="8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11</v>
      </c>
      <c r="C21" s="9">
        <f>C19+C13</f>
        <v>10525222228</v>
      </c>
      <c r="D21" s="9">
        <f>D19+D13</f>
        <v>8356080538</v>
      </c>
    </row>
    <row r="22" spans="2:4" ht="18" thickTop="1" x14ac:dyDescent="0.3">
      <c r="B22" s="21"/>
    </row>
    <row r="23" spans="2:4" x14ac:dyDescent="0.3">
      <c r="B23" s="3" t="s">
        <v>12</v>
      </c>
    </row>
    <row r="24" spans="2:4" x14ac:dyDescent="0.3">
      <c r="B24" s="5"/>
    </row>
    <row r="25" spans="2:4" x14ac:dyDescent="0.3">
      <c r="B25" s="3" t="s">
        <v>13</v>
      </c>
    </row>
    <row r="26" spans="2:4" x14ac:dyDescent="0.3">
      <c r="B26" s="5" t="s">
        <v>14</v>
      </c>
      <c r="C26" s="2">
        <v>1883815040</v>
      </c>
      <c r="D26" s="2">
        <v>1883815040</v>
      </c>
    </row>
    <row r="27" spans="2:4" x14ac:dyDescent="0.3">
      <c r="B27" s="5" t="s">
        <v>15</v>
      </c>
      <c r="C27" s="2">
        <v>441418396</v>
      </c>
      <c r="D27" s="2">
        <v>441418396</v>
      </c>
    </row>
    <row r="28" spans="2:4" x14ac:dyDescent="0.3">
      <c r="B28" s="5" t="s">
        <v>16</v>
      </c>
      <c r="C28" s="2">
        <v>247478865</v>
      </c>
      <c r="D28" s="2">
        <v>247478865</v>
      </c>
    </row>
    <row r="29" spans="2:4" x14ac:dyDescent="0.3">
      <c r="B29" s="5" t="s">
        <v>17</v>
      </c>
      <c r="C29" s="2">
        <v>1265796861</v>
      </c>
      <c r="D29" s="2">
        <v>1265796861</v>
      </c>
    </row>
    <row r="30" spans="2:4" ht="18" thickBot="1" x14ac:dyDescent="0.35">
      <c r="B30" s="5" t="s">
        <v>18</v>
      </c>
      <c r="C30" s="2">
        <v>655712328</v>
      </c>
      <c r="D30" s="2">
        <v>347315972</v>
      </c>
    </row>
    <row r="31" spans="2:4" ht="18" thickBot="1" x14ac:dyDescent="0.35">
      <c r="B31" s="3"/>
      <c r="C31" s="8">
        <f>SUM(C26:C30)</f>
        <v>4494221490</v>
      </c>
      <c r="D31" s="8">
        <f>SUM(D26:D30)</f>
        <v>4185825134</v>
      </c>
    </row>
    <row r="32" spans="2:4" x14ac:dyDescent="0.3">
      <c r="B32" s="3"/>
      <c r="C32" s="12"/>
      <c r="D32" s="12"/>
    </row>
    <row r="33" spans="2:4" x14ac:dyDescent="0.3">
      <c r="B33" s="3" t="s">
        <v>19</v>
      </c>
    </row>
    <row r="34" spans="2:4" x14ac:dyDescent="0.3">
      <c r="B34" s="5" t="s">
        <v>111</v>
      </c>
      <c r="C34" s="2">
        <v>3253799769</v>
      </c>
      <c r="D34" s="2">
        <v>1865388334</v>
      </c>
    </row>
    <row r="35" spans="2:4" x14ac:dyDescent="0.3">
      <c r="B35" s="5" t="s">
        <v>21</v>
      </c>
      <c r="C35" s="2">
        <v>1141531577</v>
      </c>
      <c r="D35" s="2">
        <v>849905753</v>
      </c>
    </row>
    <row r="36" spans="2:4" x14ac:dyDescent="0.3">
      <c r="B36" s="5" t="s">
        <v>110</v>
      </c>
      <c r="C36" s="11">
        <v>16968348</v>
      </c>
      <c r="D36" s="11">
        <v>12208966</v>
      </c>
    </row>
    <row r="37" spans="2:4" ht="18" thickBot="1" x14ac:dyDescent="0.35">
      <c r="B37" s="5" t="s">
        <v>20</v>
      </c>
      <c r="C37" s="2">
        <v>128524031</v>
      </c>
      <c r="D37" s="2">
        <v>114807183</v>
      </c>
    </row>
    <row r="38" spans="2:4" ht="18" thickBot="1" x14ac:dyDescent="0.35">
      <c r="B38" s="3"/>
      <c r="C38" s="8">
        <f>SUM(C34:C37)</f>
        <v>4540823725</v>
      </c>
      <c r="D38" s="8">
        <f>SUM(D34:D37)</f>
        <v>2842310236</v>
      </c>
    </row>
    <row r="40" spans="2:4" x14ac:dyDescent="0.3">
      <c r="B40" s="20"/>
    </row>
    <row r="41" spans="2:4" ht="17.100000000000001" customHeight="1" x14ac:dyDescent="0.3">
      <c r="B41" s="3" t="s">
        <v>22</v>
      </c>
    </row>
    <row r="42" spans="2:4" x14ac:dyDescent="0.3">
      <c r="B42" s="5" t="s">
        <v>52</v>
      </c>
      <c r="C42" s="2">
        <v>331112038</v>
      </c>
      <c r="D42" s="2">
        <v>432316032</v>
      </c>
    </row>
    <row r="43" spans="2:4" x14ac:dyDescent="0.3">
      <c r="B43" s="5" t="s">
        <v>21</v>
      </c>
      <c r="C43" s="2">
        <v>105419310</v>
      </c>
      <c r="D43" s="2">
        <v>113993591</v>
      </c>
    </row>
    <row r="44" spans="2:4" x14ac:dyDescent="0.3">
      <c r="B44" s="5" t="s">
        <v>23</v>
      </c>
      <c r="C44" s="2">
        <v>974047676</v>
      </c>
      <c r="D44" s="2">
        <v>678283577</v>
      </c>
    </row>
    <row r="45" spans="2:4" x14ac:dyDescent="0.3">
      <c r="B45" s="5" t="s">
        <v>110</v>
      </c>
      <c r="C45" s="2">
        <v>3913557</v>
      </c>
      <c r="D45" s="2">
        <v>3333037</v>
      </c>
    </row>
    <row r="46" spans="2:4" x14ac:dyDescent="0.3">
      <c r="B46" s="5" t="s">
        <v>24</v>
      </c>
      <c r="C46" s="2">
        <v>64519236</v>
      </c>
      <c r="D46" s="2">
        <v>83883714</v>
      </c>
    </row>
    <row r="47" spans="2:4" ht="18" thickBot="1" x14ac:dyDescent="0.35">
      <c r="B47" s="5" t="s">
        <v>20</v>
      </c>
      <c r="C47" s="2">
        <v>11165196</v>
      </c>
      <c r="D47" s="2">
        <v>16135217</v>
      </c>
    </row>
    <row r="48" spans="2:4" ht="18" thickBot="1" x14ac:dyDescent="0.35">
      <c r="B48" s="5"/>
      <c r="C48" s="7">
        <f>SUM(C42:C47)</f>
        <v>1490177013</v>
      </c>
      <c r="D48" s="7">
        <f>SUM(D42:D47)</f>
        <v>1327945168</v>
      </c>
    </row>
    <row r="49" spans="2:4" x14ac:dyDescent="0.3">
      <c r="B49" s="3"/>
      <c r="C49" s="6"/>
      <c r="D49" s="51"/>
    </row>
    <row r="50" spans="2:4" ht="18" thickBot="1" x14ac:dyDescent="0.35">
      <c r="B50" s="3" t="s">
        <v>25</v>
      </c>
      <c r="C50" s="10">
        <f>C38+C48</f>
        <v>6031000738</v>
      </c>
      <c r="D50" s="10">
        <f>D38+D48</f>
        <v>4170255404</v>
      </c>
    </row>
    <row r="51" spans="2:4" x14ac:dyDescent="0.3">
      <c r="B51" s="3"/>
      <c r="C51" s="4"/>
      <c r="D51" s="4"/>
    </row>
    <row r="52" spans="2:4" x14ac:dyDescent="0.3">
      <c r="B52" s="3" t="s">
        <v>26</v>
      </c>
      <c r="C52" s="12">
        <f>C31+C50</f>
        <v>10525222228</v>
      </c>
      <c r="D52" s="12">
        <f>D31+D50</f>
        <v>8356080538</v>
      </c>
    </row>
    <row r="53" spans="2:4" x14ac:dyDescent="0.3">
      <c r="B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zoomScale="80" zoomScaleNormal="80" workbookViewId="0">
      <selection activeCell="F11" sqref="F11"/>
    </sheetView>
  </sheetViews>
  <sheetFormatPr defaultColWidth="8.85546875" defaultRowHeight="17.25" x14ac:dyDescent="0.3"/>
  <cols>
    <col min="1" max="1" width="77.140625" style="19" customWidth="1"/>
    <col min="2" max="2" width="25.85546875" style="13" customWidth="1"/>
    <col min="3" max="3" width="20.42578125" style="13" customWidth="1"/>
    <col min="4" max="16384" width="8.85546875" style="19"/>
  </cols>
  <sheetData>
    <row r="1" spans="1:3" ht="18" thickBot="1" x14ac:dyDescent="0.35"/>
    <row r="2" spans="1:3" x14ac:dyDescent="0.3">
      <c r="A2" s="71"/>
      <c r="B2" s="47" t="s">
        <v>113</v>
      </c>
      <c r="C2" s="47" t="s">
        <v>113</v>
      </c>
    </row>
    <row r="3" spans="1:3" x14ac:dyDescent="0.3">
      <c r="A3" s="71"/>
      <c r="B3" s="16">
        <v>45292</v>
      </c>
      <c r="C3" s="16">
        <v>44927</v>
      </c>
    </row>
    <row r="4" spans="1:3" x14ac:dyDescent="0.3">
      <c r="A4" s="71"/>
      <c r="B4" s="16">
        <v>45657</v>
      </c>
      <c r="C4" s="16">
        <v>45291</v>
      </c>
    </row>
    <row r="5" spans="1:3" ht="18" thickBot="1" x14ac:dyDescent="0.35">
      <c r="A5" s="22"/>
      <c r="B5" s="24" t="s">
        <v>117</v>
      </c>
      <c r="C5" s="24" t="s">
        <v>118</v>
      </c>
    </row>
    <row r="6" spans="1:3" ht="18" thickBot="1" x14ac:dyDescent="0.35">
      <c r="A6" s="22"/>
      <c r="B6" s="15"/>
      <c r="C6" s="15"/>
    </row>
    <row r="7" spans="1:3" x14ac:dyDescent="0.3">
      <c r="A7" s="18"/>
    </row>
    <row r="8" spans="1:3" x14ac:dyDescent="0.3">
      <c r="A8" s="5" t="s">
        <v>27</v>
      </c>
      <c r="B8" s="13">
        <v>1954193929</v>
      </c>
      <c r="C8" s="13">
        <v>1451982194</v>
      </c>
    </row>
    <row r="9" spans="1:3" x14ac:dyDescent="0.3">
      <c r="A9" s="5" t="s">
        <v>28</v>
      </c>
      <c r="B9" s="13" t="s">
        <v>115</v>
      </c>
      <c r="C9" s="13">
        <v>116305612</v>
      </c>
    </row>
    <row r="10" spans="1:3" ht="18" thickBot="1" x14ac:dyDescent="0.35">
      <c r="A10" s="5" t="s">
        <v>29</v>
      </c>
      <c r="B10" s="13">
        <v>151020092</v>
      </c>
      <c r="C10" s="13">
        <v>142998528</v>
      </c>
    </row>
    <row r="11" spans="1:3" ht="35.25" thickBot="1" x14ac:dyDescent="0.35">
      <c r="A11" s="3" t="s">
        <v>30</v>
      </c>
      <c r="B11" s="14">
        <f>SUM(B8:B10)</f>
        <v>2105214021</v>
      </c>
      <c r="C11" s="14">
        <f>SUM(C8:C10)</f>
        <v>1711286334</v>
      </c>
    </row>
    <row r="12" spans="1:3" x14ac:dyDescent="0.3">
      <c r="A12" s="5"/>
    </row>
    <row r="13" spans="1:3" x14ac:dyDescent="0.3">
      <c r="A13" s="5" t="s">
        <v>31</v>
      </c>
      <c r="B13" s="13">
        <v>-470426405</v>
      </c>
      <c r="C13" s="13">
        <v>-457211345</v>
      </c>
    </row>
    <row r="14" spans="1:3" x14ac:dyDescent="0.3">
      <c r="A14" s="5" t="s">
        <v>32</v>
      </c>
      <c r="B14" s="13">
        <v>-626692761</v>
      </c>
      <c r="C14" s="13">
        <v>-570794261</v>
      </c>
    </row>
    <row r="15" spans="1:3" x14ac:dyDescent="0.3">
      <c r="A15" s="5" t="s">
        <v>50</v>
      </c>
      <c r="B15" s="13">
        <v>-146878851</v>
      </c>
      <c r="C15" s="13">
        <v>-148201016</v>
      </c>
    </row>
    <row r="16" spans="1:3" x14ac:dyDescent="0.3">
      <c r="A16" s="5" t="s">
        <v>33</v>
      </c>
      <c r="B16" s="13">
        <v>-224732303</v>
      </c>
      <c r="C16" s="13">
        <v>-55285137</v>
      </c>
    </row>
    <row r="17" spans="1:3" x14ac:dyDescent="0.3">
      <c r="A17" s="5" t="s">
        <v>34</v>
      </c>
      <c r="B17" s="13">
        <v>-58583894</v>
      </c>
      <c r="C17" s="13">
        <v>-41562783</v>
      </c>
    </row>
    <row r="18" spans="1:3" x14ac:dyDescent="0.3">
      <c r="A18" s="5" t="s">
        <v>35</v>
      </c>
      <c r="B18" s="13">
        <v>-89534186</v>
      </c>
      <c r="C18" s="13">
        <v>-87506609</v>
      </c>
    </row>
    <row r="19" spans="1:3" x14ac:dyDescent="0.3">
      <c r="A19" s="5" t="s">
        <v>36</v>
      </c>
      <c r="B19" s="13">
        <v>17806251</v>
      </c>
      <c r="C19" s="13">
        <v>-10598790</v>
      </c>
    </row>
    <row r="20" spans="1:3" ht="18" thickBot="1" x14ac:dyDescent="0.35">
      <c r="A20" s="5" t="s">
        <v>37</v>
      </c>
      <c r="B20" s="13">
        <v>-184159784</v>
      </c>
      <c r="C20" s="13">
        <v>-238492442</v>
      </c>
    </row>
    <row r="21" spans="1:3" ht="35.25" thickBot="1" x14ac:dyDescent="0.35">
      <c r="A21" s="3" t="s">
        <v>38</v>
      </c>
      <c r="B21" s="14">
        <f>B11+SUM(B13:B20)</f>
        <v>322012088</v>
      </c>
      <c r="C21" s="14">
        <f>C11+SUM(C13:C20)</f>
        <v>101633951</v>
      </c>
    </row>
    <row r="22" spans="1:3" x14ac:dyDescent="0.3">
      <c r="A22" s="5"/>
    </row>
    <row r="23" spans="1:3" x14ac:dyDescent="0.3">
      <c r="A23" s="5" t="s">
        <v>39</v>
      </c>
      <c r="B23" s="13">
        <v>248966900</v>
      </c>
      <c r="C23" s="13">
        <v>458810505</v>
      </c>
    </row>
    <row r="24" spans="1:3" x14ac:dyDescent="0.3">
      <c r="A24" s="5" t="s">
        <v>53</v>
      </c>
      <c r="B24" s="13">
        <v>-248966900</v>
      </c>
      <c r="C24" s="13">
        <v>-458810505</v>
      </c>
    </row>
    <row r="25" spans="1:3" x14ac:dyDescent="0.3">
      <c r="A25" s="5" t="s">
        <v>40</v>
      </c>
      <c r="B25" s="13">
        <v>1877041423</v>
      </c>
      <c r="C25" s="13">
        <v>182449856</v>
      </c>
    </row>
    <row r="26" spans="1:3" x14ac:dyDescent="0.3">
      <c r="A26" s="5" t="s">
        <v>41</v>
      </c>
      <c r="B26" s="13">
        <v>-1877041423</v>
      </c>
      <c r="C26" s="13">
        <v>-182449856</v>
      </c>
    </row>
    <row r="27" spans="1:3" ht="18" thickBot="1" x14ac:dyDescent="0.35">
      <c r="A27" s="5"/>
    </row>
    <row r="28" spans="1:3" ht="18" thickBot="1" x14ac:dyDescent="0.35">
      <c r="A28" s="3" t="s">
        <v>42</v>
      </c>
      <c r="B28" s="14">
        <f>B21+B23+B24+B25+B26</f>
        <v>322012088</v>
      </c>
      <c r="C28" s="14">
        <f>C21+C23+C24+C25+C26</f>
        <v>101633951</v>
      </c>
    </row>
    <row r="29" spans="1:3" x14ac:dyDescent="0.3">
      <c r="A29" s="5"/>
    </row>
    <row r="30" spans="1:3" x14ac:dyDescent="0.3">
      <c r="A30" s="5" t="s">
        <v>43</v>
      </c>
      <c r="B30" s="13">
        <v>203923252</v>
      </c>
      <c r="C30" s="13">
        <v>230123211</v>
      </c>
    </row>
    <row r="31" spans="1:3" ht="18" thickBot="1" x14ac:dyDescent="0.35">
      <c r="A31" s="5" t="s">
        <v>44</v>
      </c>
      <c r="B31" s="13">
        <v>-85694721</v>
      </c>
      <c r="C31" s="13">
        <v>-129106401</v>
      </c>
    </row>
    <row r="32" spans="1:3" ht="18" thickBot="1" x14ac:dyDescent="0.35">
      <c r="A32" s="3" t="s">
        <v>45</v>
      </c>
      <c r="B32" s="14">
        <f>B30+B31</f>
        <v>118228531</v>
      </c>
      <c r="C32" s="14">
        <f>C30+C31</f>
        <v>101016810</v>
      </c>
    </row>
    <row r="33" spans="1:3" ht="18" thickBot="1" x14ac:dyDescent="0.35">
      <c r="A33" s="5"/>
    </row>
    <row r="34" spans="1:3" ht="18" thickBot="1" x14ac:dyDescent="0.35">
      <c r="A34" s="3" t="s">
        <v>46</v>
      </c>
      <c r="B34" s="14">
        <f>B28+B32</f>
        <v>440240619</v>
      </c>
      <c r="C34" s="14">
        <f>C28+C32</f>
        <v>202650761</v>
      </c>
    </row>
    <row r="35" spans="1:3" x14ac:dyDescent="0.3">
      <c r="A35" s="5"/>
    </row>
    <row r="36" spans="1:3" x14ac:dyDescent="0.3">
      <c r="A36" s="5" t="s">
        <v>47</v>
      </c>
      <c r="B36" s="13">
        <v>-67980587</v>
      </c>
      <c r="C36" s="13">
        <v>-20006158</v>
      </c>
    </row>
    <row r="37" spans="1:3" ht="18" thickBot="1" x14ac:dyDescent="0.35">
      <c r="A37" s="5"/>
    </row>
    <row r="38" spans="1:3" ht="18" thickBot="1" x14ac:dyDescent="0.35">
      <c r="A38" s="18" t="s">
        <v>48</v>
      </c>
      <c r="B38" s="14">
        <f>B34+B36</f>
        <v>372260032</v>
      </c>
      <c r="C38" s="14">
        <f>C34+C36</f>
        <v>182644603</v>
      </c>
    </row>
    <row r="39" spans="1:3" x14ac:dyDescent="0.3">
      <c r="A39" s="18" t="s">
        <v>1</v>
      </c>
    </row>
    <row r="40" spans="1:3" x14ac:dyDescent="0.3">
      <c r="A40" s="5" t="s">
        <v>94</v>
      </c>
      <c r="B40" s="13">
        <v>188381504</v>
      </c>
      <c r="C40" s="13">
        <v>188381504</v>
      </c>
    </row>
    <row r="41" spans="1:3" x14ac:dyDescent="0.3">
      <c r="A41" s="5" t="s">
        <v>54</v>
      </c>
      <c r="B41" s="26">
        <v>1.98</v>
      </c>
      <c r="C41" s="26">
        <v>0.97</v>
      </c>
    </row>
    <row r="42" spans="1:3" x14ac:dyDescent="0.3">
      <c r="A42" s="5"/>
      <c r="B42" s="26"/>
      <c r="C42" s="26"/>
    </row>
    <row r="43" spans="1:3" ht="18" thickBot="1" x14ac:dyDescent="0.35">
      <c r="A43" s="57" t="s">
        <v>100</v>
      </c>
      <c r="B43" s="56">
        <v>2069849</v>
      </c>
      <c r="C43" s="56">
        <v>4334050</v>
      </c>
    </row>
    <row r="44" spans="1:3" ht="18" thickBot="1" x14ac:dyDescent="0.35">
      <c r="A44" s="18" t="s">
        <v>49</v>
      </c>
      <c r="B44" s="14">
        <f>B38+B43</f>
        <v>374329881</v>
      </c>
      <c r="C44" s="14">
        <f>C38+C43</f>
        <v>186978653</v>
      </c>
    </row>
    <row r="46" spans="1:3" x14ac:dyDescent="0.3">
      <c r="A46" s="21"/>
    </row>
    <row r="48" spans="1:3" x14ac:dyDescent="0.3">
      <c r="B48" s="43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zoomScale="80" zoomScaleNormal="80" workbookViewId="0">
      <selection activeCell="G9" sqref="G9"/>
    </sheetView>
  </sheetViews>
  <sheetFormatPr defaultColWidth="8.85546875" defaultRowHeight="17.25" x14ac:dyDescent="0.3"/>
  <cols>
    <col min="1" max="1" width="54.5703125" style="48" customWidth="1"/>
    <col min="2" max="2" width="22.42578125" style="48" customWidth="1"/>
    <col min="3" max="3" width="20.5703125" style="48" customWidth="1"/>
    <col min="4" max="4" width="24" style="48" customWidth="1"/>
    <col min="5" max="5" width="23" style="48" customWidth="1"/>
    <col min="6" max="6" width="22.85546875" style="48" customWidth="1"/>
    <col min="7" max="7" width="24.140625" style="48" customWidth="1"/>
    <col min="8" max="16384" width="8.85546875" style="48"/>
  </cols>
  <sheetData>
    <row r="1" spans="1:9" ht="34.5" x14ac:dyDescent="0.3">
      <c r="B1" s="49" t="s">
        <v>56</v>
      </c>
      <c r="C1" s="49" t="s">
        <v>103</v>
      </c>
      <c r="D1" s="49" t="s">
        <v>57</v>
      </c>
      <c r="E1" s="49" t="s">
        <v>17</v>
      </c>
      <c r="F1" s="49" t="s">
        <v>18</v>
      </c>
      <c r="G1" s="49" t="s">
        <v>59</v>
      </c>
    </row>
    <row r="2" spans="1:9" x14ac:dyDescent="0.3">
      <c r="B2" s="49"/>
      <c r="C2" s="49"/>
      <c r="D2" s="49" t="s">
        <v>58</v>
      </c>
      <c r="E2" s="49"/>
      <c r="F2" s="49"/>
      <c r="G2" s="49"/>
    </row>
    <row r="3" spans="1:9" x14ac:dyDescent="0.3">
      <c r="B3" s="49"/>
      <c r="C3" s="49"/>
      <c r="D3" s="49"/>
      <c r="E3" s="49"/>
      <c r="F3" s="49"/>
      <c r="G3" s="49"/>
    </row>
    <row r="4" spans="1:9" x14ac:dyDescent="0.3">
      <c r="A4" s="52" t="s">
        <v>119</v>
      </c>
      <c r="B4" s="65">
        <v>1883815040</v>
      </c>
      <c r="C4" s="65">
        <v>441418396</v>
      </c>
      <c r="D4" s="65">
        <v>247478865</v>
      </c>
      <c r="E4" s="65">
        <v>1265796861</v>
      </c>
      <c r="F4" s="65">
        <v>292204372</v>
      </c>
      <c r="G4" s="65">
        <f>SUM(B4:F4)</f>
        <v>4130713534</v>
      </c>
      <c r="H4" s="70"/>
      <c r="I4" s="70"/>
    </row>
    <row r="5" spans="1:9" x14ac:dyDescent="0.3">
      <c r="A5" s="55" t="s">
        <v>104</v>
      </c>
      <c r="B5" s="66"/>
      <c r="C5" s="66"/>
      <c r="D5" s="66"/>
      <c r="E5" s="66"/>
      <c r="F5" s="66"/>
      <c r="G5" s="66"/>
      <c r="H5" s="70"/>
      <c r="I5" s="70"/>
    </row>
    <row r="6" spans="1:9" x14ac:dyDescent="0.3">
      <c r="A6" s="55" t="s">
        <v>48</v>
      </c>
      <c r="B6" s="66"/>
      <c r="C6" s="66"/>
      <c r="D6" s="66"/>
      <c r="E6" s="66"/>
      <c r="F6" s="61">
        <v>182644603</v>
      </c>
      <c r="G6" s="62">
        <f t="shared" ref="G6:G13" si="0">SUM(B6:F6)</f>
        <v>182644603</v>
      </c>
      <c r="H6" s="70"/>
      <c r="I6" s="70"/>
    </row>
    <row r="7" spans="1:9" x14ac:dyDescent="0.3">
      <c r="A7" s="55" t="s">
        <v>55</v>
      </c>
      <c r="B7" s="66"/>
      <c r="C7" s="66"/>
      <c r="D7" s="66"/>
      <c r="E7" s="66"/>
      <c r="F7" s="67">
        <v>4334050</v>
      </c>
      <c r="G7" s="68">
        <f t="shared" si="0"/>
        <v>4334050</v>
      </c>
      <c r="H7" s="70"/>
      <c r="I7" s="70"/>
    </row>
    <row r="8" spans="1:9" x14ac:dyDescent="0.3">
      <c r="A8" s="55"/>
      <c r="B8" s="66"/>
      <c r="C8" s="66"/>
      <c r="D8" s="66"/>
      <c r="E8" s="66"/>
      <c r="F8" s="61">
        <f>SUM(F6:F7)</f>
        <v>186978653</v>
      </c>
      <c r="G8" s="62">
        <f t="shared" si="0"/>
        <v>186978653</v>
      </c>
      <c r="H8" s="70"/>
      <c r="I8" s="70"/>
    </row>
    <row r="9" spans="1:9" x14ac:dyDescent="0.3">
      <c r="A9" s="55" t="s">
        <v>95</v>
      </c>
      <c r="B9" s="66"/>
      <c r="C9" s="66"/>
      <c r="D9" s="66"/>
      <c r="E9" s="66"/>
      <c r="F9" s="61">
        <v>-10344066</v>
      </c>
      <c r="G9" s="61">
        <f>SUM(B9:F9)</f>
        <v>-10344066</v>
      </c>
      <c r="H9" s="70"/>
      <c r="I9" s="70"/>
    </row>
    <row r="10" spans="1:9" x14ac:dyDescent="0.3">
      <c r="A10" s="55" t="s">
        <v>96</v>
      </c>
      <c r="B10" s="66"/>
      <c r="C10" s="66"/>
      <c r="D10" s="66"/>
      <c r="E10" s="66"/>
      <c r="F10" s="61">
        <v>10344066</v>
      </c>
      <c r="G10" s="61">
        <f t="shared" si="0"/>
        <v>10344066</v>
      </c>
      <c r="H10" s="70"/>
      <c r="I10" s="70"/>
    </row>
    <row r="11" spans="1:9" x14ac:dyDescent="0.3">
      <c r="A11" s="55"/>
      <c r="B11" s="66"/>
      <c r="C11" s="66"/>
      <c r="D11" s="66"/>
      <c r="E11" s="66"/>
      <c r="F11" s="61"/>
      <c r="G11" s="64"/>
      <c r="H11" s="70"/>
      <c r="I11" s="70"/>
    </row>
    <row r="12" spans="1:9" x14ac:dyDescent="0.3">
      <c r="A12" s="55" t="s">
        <v>60</v>
      </c>
      <c r="B12" s="66"/>
      <c r="C12" s="66"/>
      <c r="D12" s="66"/>
      <c r="E12" s="66"/>
      <c r="F12" s="63"/>
      <c r="G12" s="64"/>
      <c r="H12" s="70"/>
      <c r="I12" s="70"/>
    </row>
    <row r="13" spans="1:9" x14ac:dyDescent="0.3">
      <c r="A13" s="55" t="s">
        <v>99</v>
      </c>
      <c r="B13" s="66"/>
      <c r="C13" s="66"/>
      <c r="D13" s="66"/>
      <c r="E13" s="66"/>
      <c r="F13" s="63">
        <v>-131867053</v>
      </c>
      <c r="G13" s="64">
        <f t="shared" si="0"/>
        <v>-131867053</v>
      </c>
      <c r="H13" s="70"/>
      <c r="I13" s="70"/>
    </row>
    <row r="14" spans="1:9" x14ac:dyDescent="0.3">
      <c r="A14" s="52" t="s">
        <v>120</v>
      </c>
      <c r="B14" s="69">
        <f t="shared" ref="B14:F14" si="1">B4+B6+B7+B13+B9+B10</f>
        <v>1883815040</v>
      </c>
      <c r="C14" s="69">
        <f t="shared" si="1"/>
        <v>441418396</v>
      </c>
      <c r="D14" s="69">
        <f t="shared" si="1"/>
        <v>247478865</v>
      </c>
      <c r="E14" s="69">
        <f t="shared" si="1"/>
        <v>1265796861</v>
      </c>
      <c r="F14" s="69">
        <f t="shared" si="1"/>
        <v>347315972</v>
      </c>
      <c r="G14" s="69">
        <f>G4+G6+G7+G13+G9+G10</f>
        <v>4185825134</v>
      </c>
      <c r="H14" s="70"/>
      <c r="I14" s="70"/>
    </row>
    <row r="15" spans="1:9" x14ac:dyDescent="0.3">
      <c r="A15" s="55" t="s">
        <v>104</v>
      </c>
      <c r="B15" s="66"/>
      <c r="C15" s="66"/>
      <c r="D15" s="66"/>
      <c r="E15" s="66"/>
      <c r="F15" s="66"/>
      <c r="G15" s="66"/>
      <c r="H15" s="70"/>
      <c r="I15" s="70"/>
    </row>
    <row r="16" spans="1:9" x14ac:dyDescent="0.3">
      <c r="A16" s="55" t="s">
        <v>48</v>
      </c>
      <c r="B16" s="66"/>
      <c r="C16" s="66"/>
      <c r="D16" s="66"/>
      <c r="E16" s="66"/>
      <c r="F16" s="61">
        <v>372260032</v>
      </c>
      <c r="G16" s="61">
        <f>SUM(B16:F16)</f>
        <v>372260032</v>
      </c>
      <c r="H16" s="70"/>
      <c r="I16" s="70"/>
    </row>
    <row r="17" spans="1:9" x14ac:dyDescent="0.3">
      <c r="A17" s="55" t="s">
        <v>55</v>
      </c>
      <c r="B17" s="66"/>
      <c r="C17" s="66"/>
      <c r="D17" s="66"/>
      <c r="E17" s="66"/>
      <c r="F17" s="67">
        <v>2069849</v>
      </c>
      <c r="G17" s="67">
        <f t="shared" ref="G17:G20" si="2">SUM(B17:F17)</f>
        <v>2069849</v>
      </c>
      <c r="H17" s="70"/>
      <c r="I17" s="70"/>
    </row>
    <row r="18" spans="1:9" x14ac:dyDescent="0.3">
      <c r="A18" s="55"/>
      <c r="B18" s="66"/>
      <c r="C18" s="66"/>
      <c r="D18" s="66"/>
      <c r="E18" s="66"/>
      <c r="F18" s="61">
        <f>F16+F17</f>
        <v>374329881</v>
      </c>
      <c r="G18" s="61">
        <f t="shared" si="2"/>
        <v>374329881</v>
      </c>
      <c r="H18" s="70"/>
      <c r="I18" s="70"/>
    </row>
    <row r="19" spans="1:9" x14ac:dyDescent="0.3">
      <c r="A19" s="55" t="s">
        <v>60</v>
      </c>
      <c r="B19" s="66"/>
      <c r="C19" s="66"/>
      <c r="D19" s="66"/>
      <c r="E19" s="66"/>
      <c r="F19" s="61"/>
      <c r="G19" s="61"/>
      <c r="H19" s="70"/>
      <c r="I19" s="70"/>
    </row>
    <row r="20" spans="1:9" x14ac:dyDescent="0.3">
      <c r="A20" s="55" t="s">
        <v>114</v>
      </c>
      <c r="B20" s="66"/>
      <c r="C20" s="66"/>
      <c r="D20" s="66"/>
      <c r="E20" s="66"/>
      <c r="F20" s="63">
        <v>-65933526</v>
      </c>
      <c r="G20" s="63">
        <f t="shared" si="2"/>
        <v>-65933526</v>
      </c>
      <c r="H20" s="70"/>
      <c r="I20" s="70"/>
    </row>
    <row r="21" spans="1:9" x14ac:dyDescent="0.3">
      <c r="A21" s="52" t="s">
        <v>121</v>
      </c>
      <c r="B21" s="69">
        <f>SUM(B14:B20)</f>
        <v>1883815040</v>
      </c>
      <c r="C21" s="69">
        <f t="shared" ref="C21:E21" si="3">SUM(C14:C20)</f>
        <v>441418396</v>
      </c>
      <c r="D21" s="69">
        <f t="shared" si="3"/>
        <v>247478865</v>
      </c>
      <c r="E21" s="69">
        <f t="shared" si="3"/>
        <v>1265796861</v>
      </c>
      <c r="F21" s="69">
        <f>F14+F18+F20</f>
        <v>655712327</v>
      </c>
      <c r="G21" s="69">
        <f>G14+G18+G20</f>
        <v>4494221489</v>
      </c>
      <c r="H21" s="70"/>
      <c r="I21" s="7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zoomScale="80" zoomScaleNormal="80" workbookViewId="0">
      <selection activeCell="H32" sqref="H32"/>
    </sheetView>
  </sheetViews>
  <sheetFormatPr defaultRowHeight="17.25" x14ac:dyDescent="0.3"/>
  <cols>
    <col min="2" max="2" width="69.140625" style="32" customWidth="1"/>
    <col min="3" max="3" width="26.42578125" style="32" customWidth="1"/>
    <col min="4" max="4" width="26" style="32" customWidth="1"/>
  </cols>
  <sheetData>
    <row r="1" spans="1:7" x14ac:dyDescent="0.25">
      <c r="A1" s="72"/>
      <c r="B1" s="73"/>
      <c r="C1" s="27" t="s">
        <v>113</v>
      </c>
      <c r="D1" s="27" t="s">
        <v>113</v>
      </c>
    </row>
    <row r="2" spans="1:7" ht="15.75" x14ac:dyDescent="0.25">
      <c r="A2" s="72"/>
      <c r="B2" s="73"/>
      <c r="C2" s="16">
        <v>45292</v>
      </c>
      <c r="D2" s="16">
        <v>44927</v>
      </c>
    </row>
    <row r="3" spans="1:7" x14ac:dyDescent="0.25">
      <c r="A3" s="30"/>
      <c r="B3" s="41"/>
      <c r="C3" s="16">
        <v>45657</v>
      </c>
      <c r="D3" s="16">
        <v>45291</v>
      </c>
    </row>
    <row r="4" spans="1:7" x14ac:dyDescent="0.25">
      <c r="A4" s="58"/>
      <c r="B4" s="41"/>
      <c r="C4" s="59" t="s">
        <v>117</v>
      </c>
      <c r="D4" s="59" t="s">
        <v>118</v>
      </c>
    </row>
    <row r="5" spans="1:7" x14ac:dyDescent="0.25">
      <c r="A5" s="30"/>
      <c r="B5" s="28" t="s">
        <v>46</v>
      </c>
      <c r="C5" s="34">
        <v>440240619</v>
      </c>
      <c r="D5" s="34">
        <v>202650761</v>
      </c>
      <c r="F5" s="60"/>
      <c r="G5" s="60"/>
    </row>
    <row r="6" spans="1:7" x14ac:dyDescent="0.25">
      <c r="A6" s="30"/>
      <c r="B6" s="28"/>
      <c r="C6" s="27"/>
      <c r="D6" s="27"/>
      <c r="F6" s="60"/>
      <c r="G6" s="60"/>
    </row>
    <row r="7" spans="1:7" x14ac:dyDescent="0.25">
      <c r="A7" s="30"/>
      <c r="B7" s="29" t="s">
        <v>61</v>
      </c>
      <c r="C7" s="27"/>
      <c r="D7" s="27"/>
      <c r="F7" s="60"/>
      <c r="G7" s="60"/>
    </row>
    <row r="8" spans="1:7" x14ac:dyDescent="0.25">
      <c r="A8" s="30"/>
      <c r="B8" s="29"/>
      <c r="C8" s="31"/>
      <c r="D8" s="31"/>
      <c r="F8" s="60"/>
      <c r="G8" s="60"/>
    </row>
    <row r="9" spans="1:7" x14ac:dyDescent="0.3">
      <c r="A9" s="30"/>
      <c r="B9" s="30" t="s">
        <v>31</v>
      </c>
      <c r="C9" s="13">
        <v>470426405</v>
      </c>
      <c r="D9" s="13">
        <v>457211345</v>
      </c>
      <c r="F9" s="60"/>
      <c r="G9" s="60"/>
    </row>
    <row r="10" spans="1:7" x14ac:dyDescent="0.3">
      <c r="A10" s="30"/>
      <c r="B10" s="30" t="s">
        <v>62</v>
      </c>
      <c r="C10" s="13">
        <v>181501</v>
      </c>
      <c r="D10" s="13">
        <v>-123138</v>
      </c>
      <c r="F10" s="60"/>
      <c r="G10" s="60"/>
    </row>
    <row r="11" spans="1:7" x14ac:dyDescent="0.3">
      <c r="A11" s="30"/>
      <c r="B11" s="30" t="s">
        <v>63</v>
      </c>
      <c r="C11" s="13">
        <v>-19364479</v>
      </c>
      <c r="D11" s="13">
        <v>2685721</v>
      </c>
      <c r="F11" s="60"/>
      <c r="G11" s="60"/>
    </row>
    <row r="12" spans="1:7" ht="17.45" customHeight="1" x14ac:dyDescent="0.3">
      <c r="A12" s="30"/>
      <c r="B12" s="30" t="s">
        <v>101</v>
      </c>
      <c r="C12" s="13">
        <v>2903726</v>
      </c>
      <c r="D12" s="13">
        <v>12567496</v>
      </c>
      <c r="F12" s="60"/>
      <c r="G12" s="60"/>
    </row>
    <row r="13" spans="1:7" x14ac:dyDescent="0.3">
      <c r="A13" s="30"/>
      <c r="B13" s="50" t="s">
        <v>105</v>
      </c>
      <c r="C13" s="13">
        <v>11034501</v>
      </c>
      <c r="D13" s="13">
        <v>8499713</v>
      </c>
      <c r="F13" s="60"/>
      <c r="G13" s="60"/>
    </row>
    <row r="14" spans="1:7" ht="34.5" x14ac:dyDescent="0.3">
      <c r="A14" s="44"/>
      <c r="B14" s="50" t="s">
        <v>64</v>
      </c>
      <c r="C14" s="13">
        <v>-105360400</v>
      </c>
      <c r="D14" s="13">
        <v>-113957081</v>
      </c>
      <c r="F14" s="60"/>
      <c r="G14" s="60"/>
    </row>
    <row r="15" spans="1:7" x14ac:dyDescent="0.3">
      <c r="A15" s="30"/>
      <c r="B15" s="30" t="s">
        <v>102</v>
      </c>
      <c r="C15" s="13">
        <v>1434719</v>
      </c>
      <c r="D15" s="13">
        <v>126282</v>
      </c>
      <c r="F15" s="60"/>
      <c r="G15" s="60"/>
    </row>
    <row r="16" spans="1:7" x14ac:dyDescent="0.3">
      <c r="A16" s="30"/>
      <c r="B16" s="30" t="s">
        <v>107</v>
      </c>
      <c r="C16" s="13">
        <v>-14120819</v>
      </c>
      <c r="D16" s="13">
        <v>108175204</v>
      </c>
      <c r="F16" s="60"/>
      <c r="G16" s="60"/>
    </row>
    <row r="17" spans="1:7" x14ac:dyDescent="0.3">
      <c r="A17" s="30"/>
      <c r="B17" s="30" t="s">
        <v>65</v>
      </c>
      <c r="C17" s="13">
        <v>-71390823</v>
      </c>
      <c r="D17" s="13">
        <v>-58616766</v>
      </c>
      <c r="F17" s="60"/>
      <c r="G17" s="60"/>
    </row>
    <row r="18" spans="1:7" x14ac:dyDescent="0.3">
      <c r="A18" s="30"/>
      <c r="B18" s="30" t="s">
        <v>66</v>
      </c>
      <c r="C18" s="13">
        <v>131815811</v>
      </c>
      <c r="D18" s="13">
        <v>90701784</v>
      </c>
      <c r="F18" s="60"/>
      <c r="G18" s="60"/>
    </row>
    <row r="19" spans="1:7" x14ac:dyDescent="0.3">
      <c r="A19" s="30"/>
      <c r="B19" s="50" t="s">
        <v>67</v>
      </c>
      <c r="C19" s="13">
        <v>-127698456</v>
      </c>
      <c r="D19" s="13">
        <v>-145223075</v>
      </c>
      <c r="F19" s="60"/>
      <c r="G19" s="60"/>
    </row>
    <row r="20" spans="1:7" x14ac:dyDescent="0.3">
      <c r="A20" s="30"/>
      <c r="B20" s="44" t="s">
        <v>106</v>
      </c>
      <c r="C20" s="13">
        <v>7912950</v>
      </c>
      <c r="D20" s="13">
        <v>7229380</v>
      </c>
      <c r="F20" s="60"/>
      <c r="G20" s="60"/>
    </row>
    <row r="21" spans="1:7" ht="34.5" x14ac:dyDescent="0.3">
      <c r="A21" s="30"/>
      <c r="B21" s="30" t="s">
        <v>68</v>
      </c>
      <c r="C21" s="13">
        <v>70719</v>
      </c>
      <c r="D21" s="13">
        <v>5297914</v>
      </c>
      <c r="F21" s="60"/>
      <c r="G21" s="60"/>
    </row>
    <row r="22" spans="1:7" ht="17.45" customHeight="1" x14ac:dyDescent="0.3">
      <c r="A22" s="30"/>
      <c r="B22" s="30" t="s">
        <v>69</v>
      </c>
      <c r="C22" s="13">
        <v>-143800</v>
      </c>
      <c r="D22" s="13">
        <v>-330243</v>
      </c>
      <c r="F22" s="60"/>
      <c r="G22" s="60"/>
    </row>
    <row r="23" spans="1:7" x14ac:dyDescent="0.25">
      <c r="A23" s="30"/>
      <c r="B23" s="28" t="s">
        <v>70</v>
      </c>
      <c r="C23" s="35">
        <f>SUM(C5:C22)</f>
        <v>727942174</v>
      </c>
      <c r="D23" s="35">
        <f>SUM(D5:D22)</f>
        <v>576895297</v>
      </c>
      <c r="F23" s="60"/>
      <c r="G23" s="60"/>
    </row>
    <row r="24" spans="1:7" x14ac:dyDescent="0.3">
      <c r="A24" s="30"/>
      <c r="B24" s="28"/>
      <c r="C24" s="33"/>
      <c r="D24" s="13"/>
      <c r="F24" s="60"/>
      <c r="G24" s="60"/>
    </row>
    <row r="25" spans="1:7" x14ac:dyDescent="0.3">
      <c r="A25" s="30"/>
      <c r="B25" s="30" t="s">
        <v>71</v>
      </c>
      <c r="C25" s="13">
        <v>-138150880</v>
      </c>
      <c r="D25" s="13">
        <v>-146725097</v>
      </c>
      <c r="F25" s="60"/>
      <c r="G25" s="60"/>
    </row>
    <row r="26" spans="1:7" x14ac:dyDescent="0.3">
      <c r="A26" s="30"/>
      <c r="B26" s="30" t="s">
        <v>72</v>
      </c>
      <c r="C26" s="13">
        <v>59357962</v>
      </c>
      <c r="D26" s="13">
        <v>23533328</v>
      </c>
      <c r="F26" s="60"/>
      <c r="G26" s="60"/>
    </row>
    <row r="27" spans="1:7" x14ac:dyDescent="0.3">
      <c r="A27" s="30"/>
      <c r="B27" s="30" t="s">
        <v>73</v>
      </c>
      <c r="C27" s="13">
        <v>120343524</v>
      </c>
      <c r="D27" s="13">
        <v>122124169</v>
      </c>
      <c r="F27" s="60"/>
      <c r="G27" s="60"/>
    </row>
    <row r="28" spans="1:7" x14ac:dyDescent="0.25">
      <c r="A28" s="30"/>
      <c r="B28" s="30"/>
      <c r="C28" s="31"/>
      <c r="D28" s="31"/>
      <c r="F28" s="60"/>
      <c r="G28" s="60"/>
    </row>
    <row r="29" spans="1:7" x14ac:dyDescent="0.25">
      <c r="A29" s="30"/>
      <c r="B29" s="28" t="s">
        <v>74</v>
      </c>
      <c r="C29" s="36">
        <f>C23+C25+C26+C27</f>
        <v>769492780</v>
      </c>
      <c r="D29" s="36">
        <f>D23+D25+D26+D27</f>
        <v>575827697</v>
      </c>
      <c r="F29" s="60"/>
      <c r="G29" s="60"/>
    </row>
    <row r="30" spans="1:7" x14ac:dyDescent="0.25">
      <c r="A30" s="30"/>
      <c r="B30" s="28"/>
      <c r="C30" s="27"/>
      <c r="D30" s="27"/>
      <c r="F30" s="60"/>
      <c r="G30" s="60"/>
    </row>
    <row r="31" spans="1:7" x14ac:dyDescent="0.3">
      <c r="A31" s="30"/>
      <c r="B31" s="30" t="s">
        <v>75</v>
      </c>
      <c r="C31" s="13">
        <v>12016994</v>
      </c>
      <c r="D31" s="13">
        <v>4317150</v>
      </c>
      <c r="F31" s="60"/>
      <c r="G31" s="60"/>
    </row>
    <row r="32" spans="1:7" x14ac:dyDescent="0.3">
      <c r="B32" s="30" t="s">
        <v>76</v>
      </c>
      <c r="C32" s="13">
        <v>-127772619</v>
      </c>
      <c r="D32" s="13">
        <v>-119820194</v>
      </c>
      <c r="F32" s="60"/>
      <c r="G32" s="60"/>
    </row>
    <row r="33" spans="2:7" x14ac:dyDescent="0.3">
      <c r="B33" s="30" t="s">
        <v>77</v>
      </c>
      <c r="C33" s="13">
        <v>-35637362</v>
      </c>
      <c r="D33" s="13">
        <v>-80998142</v>
      </c>
      <c r="F33" s="60"/>
      <c r="G33" s="60"/>
    </row>
    <row r="34" spans="2:7" x14ac:dyDescent="0.3">
      <c r="B34" s="28" t="s">
        <v>78</v>
      </c>
      <c r="C34" s="40">
        <f>SUM(C29:C33)</f>
        <v>618099793</v>
      </c>
      <c r="D34" s="40">
        <f>SUM(D29:D33)</f>
        <v>379326511</v>
      </c>
      <c r="F34" s="60"/>
      <c r="G34" s="60"/>
    </row>
    <row r="35" spans="2:7" x14ac:dyDescent="0.25">
      <c r="B35" s="28"/>
      <c r="C35" s="33"/>
      <c r="D35" s="33"/>
      <c r="F35" s="60"/>
      <c r="G35" s="60"/>
    </row>
    <row r="36" spans="2:7" x14ac:dyDescent="0.25">
      <c r="B36" s="28" t="s">
        <v>79</v>
      </c>
      <c r="C36" s="27"/>
      <c r="D36" s="28"/>
      <c r="F36" s="60"/>
      <c r="G36" s="60"/>
    </row>
    <row r="37" spans="2:7" x14ac:dyDescent="0.25">
      <c r="B37" s="28" t="s">
        <v>80</v>
      </c>
      <c r="C37" s="42"/>
      <c r="D37" s="28"/>
      <c r="F37" s="60"/>
      <c r="G37" s="60"/>
    </row>
    <row r="38" spans="2:7" x14ac:dyDescent="0.3">
      <c r="B38" s="30" t="s">
        <v>81</v>
      </c>
      <c r="C38" s="46">
        <v>-1756897505</v>
      </c>
      <c r="D38" s="46">
        <v>-236044692</v>
      </c>
      <c r="F38" s="60"/>
      <c r="G38" s="60"/>
    </row>
    <row r="39" spans="2:7" x14ac:dyDescent="0.3">
      <c r="B39" s="30" t="s">
        <v>82</v>
      </c>
      <c r="C39" s="46">
        <v>-18793021</v>
      </c>
      <c r="D39" s="46">
        <v>-20149402</v>
      </c>
      <c r="F39" s="60"/>
      <c r="G39" s="60"/>
    </row>
    <row r="40" spans="2:7" x14ac:dyDescent="0.3">
      <c r="B40" s="30" t="s">
        <v>84</v>
      </c>
      <c r="C40" s="46">
        <v>110457</v>
      </c>
      <c r="D40" s="46">
        <v>263918</v>
      </c>
      <c r="F40" s="60"/>
      <c r="G40" s="60"/>
    </row>
    <row r="41" spans="2:7" x14ac:dyDescent="0.3">
      <c r="B41" s="30" t="s">
        <v>83</v>
      </c>
      <c r="C41" s="46">
        <v>-25000</v>
      </c>
      <c r="D41" s="46">
        <v>13503557</v>
      </c>
      <c r="F41" s="60"/>
      <c r="G41" s="60"/>
    </row>
    <row r="42" spans="2:7" x14ac:dyDescent="0.3">
      <c r="B42" s="30" t="s">
        <v>97</v>
      </c>
      <c r="C42" s="46">
        <v>259484584</v>
      </c>
      <c r="D42" s="46">
        <v>4477340</v>
      </c>
      <c r="F42" s="60"/>
      <c r="G42" s="60"/>
    </row>
    <row r="43" spans="2:7" x14ac:dyDescent="0.3">
      <c r="B43" s="30"/>
      <c r="C43" s="37"/>
      <c r="D43" s="13"/>
      <c r="F43" s="60"/>
      <c r="G43" s="60"/>
    </row>
    <row r="44" spans="2:7" x14ac:dyDescent="0.3">
      <c r="B44" s="42" t="s">
        <v>85</v>
      </c>
      <c r="C44" s="40">
        <f>SUM(C38:C43)</f>
        <v>-1516120485</v>
      </c>
      <c r="D44" s="40">
        <f>SUM(D38:D43)</f>
        <v>-237949279</v>
      </c>
      <c r="F44" s="60"/>
      <c r="G44" s="60"/>
    </row>
    <row r="45" spans="2:7" x14ac:dyDescent="0.3">
      <c r="B45" s="42"/>
      <c r="C45" s="40"/>
      <c r="D45" s="40"/>
      <c r="F45" s="60"/>
      <c r="G45" s="60"/>
    </row>
    <row r="46" spans="2:7" x14ac:dyDescent="0.25">
      <c r="B46" s="28" t="s">
        <v>86</v>
      </c>
      <c r="C46" s="42"/>
      <c r="D46" s="27"/>
      <c r="F46" s="60"/>
      <c r="G46" s="60"/>
    </row>
    <row r="47" spans="2:7" x14ac:dyDescent="0.3">
      <c r="B47" s="54" t="s">
        <v>108</v>
      </c>
      <c r="C47" s="13">
        <v>1417670000</v>
      </c>
      <c r="D47" s="46">
        <v>246610000</v>
      </c>
      <c r="F47" s="60"/>
      <c r="G47" s="60"/>
    </row>
    <row r="48" spans="2:7" x14ac:dyDescent="0.3">
      <c r="B48" s="30" t="s">
        <v>87</v>
      </c>
      <c r="C48" s="13">
        <v>-132316032</v>
      </c>
      <c r="D48" s="13">
        <v>-132098774</v>
      </c>
      <c r="F48" s="60"/>
      <c r="G48" s="60"/>
    </row>
    <row r="49" spans="2:7" x14ac:dyDescent="0.3">
      <c r="B49" s="30" t="s">
        <v>88</v>
      </c>
      <c r="C49" s="13">
        <v>2174192</v>
      </c>
      <c r="D49" s="13">
        <v>175431456</v>
      </c>
      <c r="F49" s="60"/>
      <c r="G49" s="60"/>
    </row>
    <row r="50" spans="2:7" x14ac:dyDescent="0.3">
      <c r="B50" s="30" t="s">
        <v>89</v>
      </c>
      <c r="C50" s="13">
        <v>-5611248</v>
      </c>
      <c r="D50" s="13">
        <v>-5601390</v>
      </c>
      <c r="F50" s="60"/>
      <c r="G50" s="60"/>
    </row>
    <row r="51" spans="2:7" x14ac:dyDescent="0.3">
      <c r="B51" s="30" t="s">
        <v>90</v>
      </c>
      <c r="C51" s="13">
        <v>-66079699</v>
      </c>
      <c r="D51" s="13">
        <v>-132399008</v>
      </c>
      <c r="F51" s="60"/>
      <c r="G51" s="60"/>
    </row>
    <row r="52" spans="2:7" x14ac:dyDescent="0.3">
      <c r="B52" s="28" t="s">
        <v>91</v>
      </c>
      <c r="C52" s="40">
        <f>SUM(C47:C51)</f>
        <v>1215837213</v>
      </c>
      <c r="D52" s="40">
        <f>SUM(D47:D51)</f>
        <v>151942284</v>
      </c>
      <c r="F52" s="60"/>
      <c r="G52" s="60"/>
    </row>
    <row r="53" spans="2:7" x14ac:dyDescent="0.3">
      <c r="B53" s="53"/>
      <c r="C53" s="40"/>
      <c r="D53" s="40"/>
      <c r="F53" s="60"/>
      <c r="G53" s="60"/>
    </row>
    <row r="54" spans="2:7" x14ac:dyDescent="0.3">
      <c r="B54" s="38" t="s">
        <v>92</v>
      </c>
      <c r="C54" s="40">
        <f>C52+C44+C34</f>
        <v>317816521</v>
      </c>
      <c r="D54" s="40">
        <f>D52+D44+D34</f>
        <v>293319516</v>
      </c>
      <c r="F54" s="60"/>
      <c r="G54" s="60"/>
    </row>
    <row r="55" spans="2:7" x14ac:dyDescent="0.25">
      <c r="B55" s="30"/>
      <c r="C55" s="33"/>
      <c r="D55" s="27"/>
      <c r="F55" s="60"/>
      <c r="G55" s="60"/>
    </row>
    <row r="56" spans="2:7" x14ac:dyDescent="0.25">
      <c r="B56" s="38" t="s">
        <v>98</v>
      </c>
      <c r="C56" s="35">
        <v>677556651</v>
      </c>
      <c r="D56" s="35">
        <v>384237135</v>
      </c>
      <c r="F56" s="60"/>
      <c r="G56" s="60"/>
    </row>
    <row r="57" spans="2:7" x14ac:dyDescent="0.25">
      <c r="B57" s="28"/>
      <c r="C57" s="33"/>
      <c r="D57" s="33"/>
      <c r="F57" s="60"/>
      <c r="G57" s="60"/>
    </row>
    <row r="58" spans="2:7" x14ac:dyDescent="0.25">
      <c r="B58" s="38" t="s">
        <v>93</v>
      </c>
      <c r="C58" s="39">
        <f>C54+C56</f>
        <v>995373172</v>
      </c>
      <c r="D58" s="39">
        <f>D54+D56</f>
        <v>677556651</v>
      </c>
      <c r="F58" s="60"/>
      <c r="G58" s="60"/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31122024-En</vt:lpstr>
      <vt:lpstr>Rez. Glob_31122024-En</vt:lpstr>
      <vt:lpstr>Capitaluri_31122024_En</vt:lpstr>
      <vt:lpstr>Flux de numerar_31122024_En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2025-02-27T10:33:37Z</dcterms:modified>
</cp:coreProperties>
</file>