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su\Documents\cuta\tarif 2018_2019\final ANRE\"/>
    </mc:Choice>
  </mc:AlternateContent>
  <bookViews>
    <workbookView xWindow="480" yWindow="210" windowWidth="11520" windowHeight="5123"/>
  </bookViews>
  <sheets>
    <sheet name="Pct.5_Model calcul tarife" sheetId="5" r:id="rId1"/>
  </sheets>
  <externalReferences>
    <externalReference r:id="rId2"/>
    <externalReference r:id="rId3"/>
    <externalReference r:id="rId4"/>
    <externalReference r:id="rId5"/>
  </externalReferences>
  <definedNames>
    <definedName name="_Fill" localSheetId="0" hidden="1">[1]Fe!#REF!</definedName>
    <definedName name="_Fill" hidden="1">[1]Fe!#REF!</definedName>
    <definedName name="a" localSheetId="0" hidden="1">[2]Fe!#REF!</definedName>
    <definedName name="a" hidden="1">[2]Fe!#REF!</definedName>
    <definedName name="aa" localSheetId="0" hidden="1">[2]Fe!#REF!</definedName>
    <definedName name="aa" hidden="1">[2]Fe!#REF!</definedName>
    <definedName name="amortizare" localSheetId="0" hidden="1">[3]Fe!#REF!</definedName>
    <definedName name="amortizare" hidden="1">[3]Fe!#REF!</definedName>
    <definedName name="extras_1" localSheetId="0">'Pct.5_Model calcul tarife'!#REF!</definedName>
    <definedName name="extras_1">#REF!</definedName>
    <definedName name="montat_robinet_pe_conducta" localSheetId="0">[4]Q2013!#REF!</definedName>
    <definedName name="montat_robinet_pe_conducta">[4]Q2013!#REF!</definedName>
    <definedName name="Print_Area_MI" localSheetId="0">'Pct.5_Model calcul tarife'!#REF!</definedName>
    <definedName name="Print_Area_MI">#REF!</definedName>
  </definedNames>
  <calcPr calcId="152511" iterate="1"/>
</workbook>
</file>

<file path=xl/calcChain.xml><?xml version="1.0" encoding="utf-8"?>
<calcChain xmlns="http://schemas.openxmlformats.org/spreadsheetml/2006/main">
  <c r="I4" i="5" l="1"/>
  <c r="G26" i="5" l="1"/>
  <c r="G17" i="5"/>
  <c r="G19" i="5" s="1"/>
  <c r="G20" i="5" s="1"/>
  <c r="G22" i="5" s="1"/>
  <c r="G24" i="5" s="1"/>
  <c r="G25" i="5" s="1"/>
  <c r="G27" i="5" s="1"/>
  <c r="G16" i="5"/>
  <c r="G18" i="5" s="1"/>
  <c r="G21" i="5" s="1"/>
  <c r="G23" i="5" s="1"/>
  <c r="G15" i="5"/>
  <c r="G14" i="5"/>
  <c r="G13" i="5"/>
  <c r="G12" i="5"/>
  <c r="H22" i="5"/>
  <c r="H23" i="5" s="1"/>
  <c r="H24" i="5" s="1"/>
  <c r="H25" i="5" s="1"/>
  <c r="H26" i="5" s="1"/>
  <c r="H27" i="5" s="1"/>
  <c r="H16" i="5"/>
  <c r="H17" i="5" s="1"/>
  <c r="H18" i="5" s="1"/>
  <c r="H19" i="5" s="1"/>
  <c r="H20" i="5" s="1"/>
  <c r="H21" i="5" s="1"/>
  <c r="H14" i="5"/>
  <c r="H15" i="5" s="1"/>
  <c r="H12" i="5"/>
  <c r="H13" i="5" s="1"/>
  <c r="J4" i="5"/>
  <c r="J31" i="5" s="1"/>
  <c r="F4" i="5"/>
  <c r="E4" i="5"/>
  <c r="D22" i="5"/>
  <c r="D16" i="5"/>
  <c r="D14" i="5"/>
  <c r="D12" i="5"/>
  <c r="I31" i="5" l="1"/>
  <c r="J32" i="5"/>
  <c r="J33" i="5"/>
  <c r="J35" i="5"/>
  <c r="J37" i="5"/>
  <c r="J34" i="5"/>
  <c r="J36" i="5"/>
  <c r="J38" i="5"/>
  <c r="D13" i="5"/>
  <c r="D15" i="5"/>
  <c r="D17" i="5"/>
  <c r="D23" i="5"/>
  <c r="D24" i="5" s="1"/>
  <c r="D25" i="5" s="1"/>
  <c r="D26" i="5" s="1"/>
  <c r="D27" i="5" s="1"/>
  <c r="I32" i="5" l="1"/>
  <c r="I33" i="5"/>
  <c r="I34" i="5"/>
  <c r="I35" i="5"/>
  <c r="I36" i="5"/>
  <c r="I37" i="5"/>
  <c r="I38" i="5"/>
  <c r="D18" i="5"/>
  <c r="D19" i="5" l="1"/>
  <c r="D20" i="5" l="1"/>
  <c r="D21" i="5" l="1"/>
  <c r="F31" i="5" l="1"/>
  <c r="E31" i="5"/>
  <c r="E38" i="5" l="1"/>
  <c r="E32" i="5"/>
  <c r="E34" i="5"/>
  <c r="E35" i="5"/>
  <c r="E37" i="5"/>
  <c r="E33" i="5"/>
  <c r="E36" i="5"/>
  <c r="F32" i="5"/>
  <c r="F33" i="5"/>
  <c r="F34" i="5"/>
  <c r="F35" i="5"/>
  <c r="F36" i="5"/>
  <c r="F37" i="5"/>
  <c r="F38" i="5"/>
</calcChain>
</file>

<file path=xl/sharedStrings.xml><?xml version="1.0" encoding="utf-8"?>
<sst xmlns="http://schemas.openxmlformats.org/spreadsheetml/2006/main" count="56" uniqueCount="45">
  <si>
    <t>TOTAL</t>
  </si>
  <si>
    <t>Gas Year Oct. year "n"-Sept.year "n+1"</t>
  </si>
  <si>
    <t>Total revenue (thousand RON)</t>
  </si>
  <si>
    <t xml:space="preserve">Fixed component of total revenue </t>
  </si>
  <si>
    <t>Percent of total revenue allocation by fix revenue</t>
  </si>
  <si>
    <t>Percent of fix revenue allocation by entry/exit points</t>
  </si>
  <si>
    <t>Capacity booking estimations</t>
  </si>
  <si>
    <t>Revenue - thousand RON</t>
  </si>
  <si>
    <t>Long-term firm capacities</t>
  </si>
  <si>
    <t>Long-term storage entry</t>
  </si>
  <si>
    <t>Long-term storage exit</t>
  </si>
  <si>
    <t>Short-term firm capacities Q II summer</t>
  </si>
  <si>
    <t xml:space="preserve">Short-term firm capacities Q III summer </t>
  </si>
  <si>
    <t>Short-term firm capacities Q IV winter</t>
  </si>
  <si>
    <t>Short-term firm capacities Q I winter</t>
  </si>
  <si>
    <t>Short-term firm capacities April summer</t>
  </si>
  <si>
    <t>Short-term firm capacities May summer</t>
  </si>
  <si>
    <t>Short-term firm capacities June summer</t>
  </si>
  <si>
    <t>Short-term firm capacities July summer</t>
  </si>
  <si>
    <t>Short-term firm capacities August summer</t>
  </si>
  <si>
    <t>Short-term firm capacities September summer</t>
  </si>
  <si>
    <t>Short-term firm capacities October winter</t>
  </si>
  <si>
    <t>Short-term firm capacities November winter</t>
  </si>
  <si>
    <t>Short-term firm capacities  December winter</t>
  </si>
  <si>
    <t>Short-term firm capacities January winter</t>
  </si>
  <si>
    <t>Short-term firm capacities February winter</t>
  </si>
  <si>
    <t>Short-term firm capacities March winter</t>
  </si>
  <si>
    <t>Tariffs for capacity booking products</t>
  </si>
  <si>
    <t xml:space="preserve">Long-term firm tariffs RON/MWh/h </t>
  </si>
  <si>
    <t>Long-term interruptible tariffs RON/MWh/h</t>
  </si>
  <si>
    <t xml:space="preserve">Short-term firm tariffs Q summer RON/MWh/h </t>
  </si>
  <si>
    <t xml:space="preserve">Short-term firm tariffs Q winter/MWh/h </t>
  </si>
  <si>
    <t xml:space="preserve">Short-term firm tariffs month summer RON/MWh/h </t>
  </si>
  <si>
    <t xml:space="preserve">Short-term firm tariffs month winter RON/MWh/h </t>
  </si>
  <si>
    <t xml:space="preserve">Short-term firm tariffs day summer RON/MWh/h </t>
  </si>
  <si>
    <t>Short-term firm tariffs day winter RON/MWh/h</t>
  </si>
  <si>
    <t>group of entry points</t>
  </si>
  <si>
    <t>group of exit points</t>
  </si>
  <si>
    <t>multiplication ratio</t>
  </si>
  <si>
    <t>green cells are filled-in with the values estimated by the users</t>
  </si>
  <si>
    <t>no. of hours</t>
  </si>
  <si>
    <t>ratio</t>
  </si>
  <si>
    <t>capacity MWh</t>
  </si>
  <si>
    <t>Gas Year Oct. 2018-Sept. 2019 approved by Order 99/2018</t>
  </si>
  <si>
    <t>multiplication ratios (approved for gas year 2018-2019)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</si>
</sst>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l_e_i_-;\-* #,##0.00\ _l_e_i_-;_-* &quot;-&quot;??\ _l_e_i_-;_-@_-"/>
    <numFmt numFmtId="164" formatCode="_(* #,##0.00_);_(* \(#,##0.00\);_(* &quot;-&quot;??_);_(@_)"/>
    <numFmt numFmtId="165" formatCode="[$-409]d\-mmm\-yy;@"/>
    <numFmt numFmtId="166" formatCode="0.0%"/>
    <numFmt numFmtId="167" formatCode="###\ ###\ ###\ ###"/>
    <numFmt numFmtId="168" formatCode="[$-409]mmm\-yy;@"/>
    <numFmt numFmtId="169" formatCode="#,##0.000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indexed="8"/>
      <name val="Arial"/>
      <family val="2"/>
      <charset val="238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name val="Times New Roman"/>
      <family val="1"/>
      <charset val="238"/>
    </font>
    <font>
      <sz val="10"/>
      <name val="Courier"/>
      <family val="3"/>
    </font>
    <font>
      <sz val="10"/>
      <color indexed="8"/>
      <name val="Arial"/>
      <family val="2"/>
    </font>
    <font>
      <b/>
      <sz val="9"/>
      <name val="Arial Narrow"/>
      <family val="2"/>
    </font>
    <font>
      <b/>
      <sz val="9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double">
        <color indexed="8"/>
      </right>
      <top/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double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0"/>
      </bottom>
      <diagonal/>
    </border>
    <border>
      <left/>
      <right/>
      <top style="double">
        <color indexed="8"/>
      </top>
      <bottom style="double">
        <color indexed="0"/>
      </bottom>
      <diagonal/>
    </border>
    <border>
      <left/>
      <right style="double">
        <color indexed="8"/>
      </right>
      <top style="double">
        <color indexed="8"/>
      </top>
      <bottom style="double">
        <color indexed="0"/>
      </bottom>
      <diagonal/>
    </border>
  </borders>
  <cellStyleXfs count="38">
    <xf numFmtId="0" fontId="0" fillId="0" borderId="0"/>
    <xf numFmtId="9" fontId="2" fillId="0" borderId="0" applyFont="0" applyFill="0" applyBorder="0" applyAlignment="0" applyProtection="0"/>
    <xf numFmtId="165" fontId="3" fillId="0" borderId="0"/>
    <xf numFmtId="165" fontId="7" fillId="0" borderId="0"/>
    <xf numFmtId="165" fontId="4" fillId="0" borderId="0"/>
    <xf numFmtId="165" fontId="11" fillId="0" borderId="0"/>
    <xf numFmtId="165" fontId="4" fillId="0" borderId="0"/>
    <xf numFmtId="165" fontId="3" fillId="0" borderId="0"/>
    <xf numFmtId="165" fontId="4" fillId="0" borderId="0"/>
    <xf numFmtId="0" fontId="3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1" fillId="0" borderId="0"/>
    <xf numFmtId="0" fontId="12" fillId="0" borderId="0"/>
    <xf numFmtId="165" fontId="13" fillId="0" borderId="0"/>
    <xf numFmtId="0" fontId="3" fillId="0" borderId="0"/>
    <xf numFmtId="0" fontId="4" fillId="0" borderId="0"/>
    <xf numFmtId="165" fontId="14" fillId="0" borderId="0"/>
    <xf numFmtId="165" fontId="3" fillId="0" borderId="0"/>
    <xf numFmtId="165" fontId="4" fillId="0" borderId="0"/>
    <xf numFmtId="165" fontId="4" fillId="0" borderId="0"/>
    <xf numFmtId="167" fontId="15" fillId="0" borderId="0"/>
    <xf numFmtId="165" fontId="16" fillId="0" borderId="0"/>
    <xf numFmtId="165" fontId="3" fillId="0" borderId="0"/>
    <xf numFmtId="0" fontId="3" fillId="0" borderId="0"/>
    <xf numFmtId="165" fontId="3" fillId="0" borderId="0"/>
    <xf numFmtId="165" fontId="13" fillId="0" borderId="0"/>
    <xf numFmtId="165" fontId="4" fillId="0" borderId="0"/>
    <xf numFmtId="165" fontId="11" fillId="0" borderId="0"/>
    <xf numFmtId="168" fontId="12" fillId="0" borderId="0"/>
    <xf numFmtId="0" fontId="13" fillId="0" borderId="0"/>
    <xf numFmtId="0" fontId="4" fillId="0" borderId="0"/>
    <xf numFmtId="0" fontId="1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5">
    <xf numFmtId="0" fontId="0" fillId="0" borderId="0" xfId="0"/>
    <xf numFmtId="3" fontId="18" fillId="2" borderId="12" xfId="4" applyNumberFormat="1" applyFont="1" applyFill="1" applyBorder="1" applyProtection="1"/>
    <xf numFmtId="166" fontId="18" fillId="2" borderId="13" xfId="1" applyNumberFormat="1" applyFont="1" applyFill="1" applyBorder="1" applyProtection="1"/>
    <xf numFmtId="3" fontId="17" fillId="0" borderId="13" xfId="4" applyNumberFormat="1" applyFont="1" applyBorder="1" applyProtection="1"/>
    <xf numFmtId="3" fontId="17" fillId="0" borderId="14" xfId="4" applyNumberFormat="1" applyFont="1" applyBorder="1" applyProtection="1"/>
    <xf numFmtId="3" fontId="8" fillId="2" borderId="12" xfId="4" applyNumberFormat="1" applyFont="1" applyFill="1" applyBorder="1" applyProtection="1"/>
    <xf numFmtId="166" fontId="9" fillId="2" borderId="13" xfId="1" applyNumberFormat="1" applyFont="1" applyFill="1" applyBorder="1" applyProtection="1"/>
    <xf numFmtId="10" fontId="5" fillId="0" borderId="13" xfId="4" applyNumberFormat="1" applyFont="1" applyBorder="1" applyProtection="1"/>
    <xf numFmtId="10" fontId="5" fillId="0" borderId="14" xfId="4" applyNumberFormat="1" applyFont="1" applyBorder="1" applyProtection="1"/>
    <xf numFmtId="4" fontId="5" fillId="0" borderId="15" xfId="4" applyNumberFormat="1" applyFont="1" applyBorder="1" applyProtection="1"/>
    <xf numFmtId="3" fontId="5" fillId="0" borderId="16" xfId="4" applyNumberFormat="1" applyFont="1" applyBorder="1" applyProtection="1"/>
    <xf numFmtId="10" fontId="5" fillId="0" borderId="16" xfId="4" applyNumberFormat="1" applyFont="1" applyBorder="1" applyProtection="1"/>
    <xf numFmtId="10" fontId="5" fillId="0" borderId="17" xfId="4" applyNumberFormat="1" applyFont="1" applyBorder="1" applyProtection="1"/>
    <xf numFmtId="3" fontId="5" fillId="4" borderId="1" xfId="4" applyNumberFormat="1" applyFont="1" applyFill="1" applyBorder="1" applyProtection="1">
      <protection locked="0"/>
    </xf>
    <xf numFmtId="3" fontId="5" fillId="4" borderId="30" xfId="4" applyNumberFormat="1" applyFont="1" applyFill="1" applyBorder="1" applyProtection="1">
      <protection locked="0"/>
    </xf>
    <xf numFmtId="2" fontId="6" fillId="4" borderId="1" xfId="3" applyNumberFormat="1" applyFont="1" applyFill="1" applyBorder="1" applyAlignment="1" applyProtection="1">
      <alignment horizontal="right" vertical="center" wrapText="1"/>
      <protection locked="0"/>
    </xf>
    <xf numFmtId="2" fontId="6" fillId="4" borderId="8" xfId="3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4" applyFont="1" applyProtection="1"/>
    <xf numFmtId="3" fontId="5" fillId="0" borderId="0" xfId="4" applyNumberFormat="1" applyFont="1" applyProtection="1"/>
    <xf numFmtId="165" fontId="5" fillId="0" borderId="20" xfId="4" applyFont="1" applyBorder="1" applyProtection="1"/>
    <xf numFmtId="3" fontId="6" fillId="0" borderId="26" xfId="4" applyNumberFormat="1" applyFont="1" applyBorder="1" applyProtection="1"/>
    <xf numFmtId="3" fontId="6" fillId="0" borderId="11" xfId="4" applyNumberFormat="1" applyFont="1" applyBorder="1" applyProtection="1"/>
    <xf numFmtId="165" fontId="6" fillId="0" borderId="11" xfId="4" applyFont="1" applyBorder="1" applyAlignment="1" applyProtection="1">
      <alignment horizontal="center" wrapText="1"/>
    </xf>
    <xf numFmtId="165" fontId="6" fillId="0" borderId="27" xfId="4" applyFont="1" applyBorder="1" applyAlignment="1" applyProtection="1">
      <alignment horizontal="center" wrapText="1"/>
    </xf>
    <xf numFmtId="165" fontId="5" fillId="0" borderId="21" xfId="4" applyFont="1" applyBorder="1" applyProtection="1"/>
    <xf numFmtId="3" fontId="6" fillId="0" borderId="28" xfId="4" applyNumberFormat="1" applyFont="1" applyBorder="1" applyAlignment="1" applyProtection="1">
      <alignment horizontal="center"/>
    </xf>
    <xf numFmtId="3" fontId="6" fillId="0" borderId="1" xfId="4" applyNumberFormat="1" applyFont="1" applyBorder="1" applyAlignment="1" applyProtection="1">
      <alignment horizontal="center"/>
    </xf>
    <xf numFmtId="165" fontId="6" fillId="0" borderId="21" xfId="3" applyFont="1" applyFill="1" applyBorder="1" applyAlignment="1" applyProtection="1">
      <alignment horizontal="justify" vertical="center" wrapText="1"/>
    </xf>
    <xf numFmtId="0" fontId="6" fillId="0" borderId="28" xfId="3" applyNumberFormat="1" applyFont="1" applyFill="1" applyBorder="1" applyAlignment="1" applyProtection="1">
      <alignment horizontal="right" vertical="center" wrapText="1"/>
    </xf>
    <xf numFmtId="3" fontId="5" fillId="0" borderId="1" xfId="4" applyNumberFormat="1" applyFont="1" applyBorder="1" applyProtection="1"/>
    <xf numFmtId="3" fontId="5" fillId="0" borderId="30" xfId="4" applyNumberFormat="1" applyFont="1" applyBorder="1" applyProtection="1"/>
    <xf numFmtId="4" fontId="5" fillId="0" borderId="1" xfId="4" applyNumberFormat="1" applyFont="1" applyBorder="1" applyProtection="1"/>
    <xf numFmtId="165" fontId="6" fillId="0" borderId="22" xfId="3" applyFont="1" applyFill="1" applyBorder="1" applyAlignment="1" applyProtection="1">
      <alignment horizontal="justify" vertical="center" wrapText="1"/>
    </xf>
    <xf numFmtId="0" fontId="6" fillId="0" borderId="31" xfId="3" applyNumberFormat="1" applyFont="1" applyFill="1" applyBorder="1" applyAlignment="1" applyProtection="1">
      <alignment horizontal="right" vertical="center" wrapText="1"/>
    </xf>
    <xf numFmtId="4" fontId="6" fillId="0" borderId="32" xfId="4" applyNumberFormat="1" applyFont="1" applyBorder="1" applyProtection="1"/>
    <xf numFmtId="3" fontId="6" fillId="0" borderId="32" xfId="4" applyNumberFormat="1" applyFont="1" applyBorder="1" applyProtection="1"/>
    <xf numFmtId="3" fontId="6" fillId="0" borderId="33" xfId="4" applyNumberFormat="1" applyFont="1" applyBorder="1" applyProtection="1"/>
    <xf numFmtId="165" fontId="17" fillId="3" borderId="2" xfId="4" applyFont="1" applyFill="1" applyBorder="1" applyProtection="1"/>
    <xf numFmtId="3" fontId="6" fillId="3" borderId="3" xfId="4" applyNumberFormat="1" applyFont="1" applyFill="1" applyBorder="1" applyAlignment="1" applyProtection="1">
      <alignment horizontal="center" wrapText="1"/>
    </xf>
    <xf numFmtId="3" fontId="5" fillId="3" borderId="3" xfId="4" applyNumberFormat="1" applyFont="1" applyFill="1" applyBorder="1" applyProtection="1"/>
    <xf numFmtId="165" fontId="6" fillId="3" borderId="3" xfId="4" applyFont="1" applyFill="1" applyBorder="1" applyAlignment="1" applyProtection="1">
      <alignment horizontal="center" wrapText="1"/>
    </xf>
    <xf numFmtId="165" fontId="6" fillId="3" borderId="4" xfId="4" applyFont="1" applyFill="1" applyBorder="1" applyAlignment="1" applyProtection="1">
      <alignment horizontal="center" wrapText="1"/>
    </xf>
    <xf numFmtId="165" fontId="6" fillId="3" borderId="5" xfId="3" applyFont="1" applyFill="1" applyBorder="1" applyAlignment="1" applyProtection="1">
      <alignment horizontal="justify" vertical="center" wrapText="1"/>
    </xf>
    <xf numFmtId="2" fontId="6" fillId="3" borderId="1" xfId="3" applyNumberFormat="1" applyFont="1" applyFill="1" applyBorder="1" applyAlignment="1" applyProtection="1">
      <alignment horizontal="right" vertical="center" wrapText="1"/>
    </xf>
    <xf numFmtId="3" fontId="5" fillId="3" borderId="1" xfId="4" applyNumberFormat="1" applyFont="1" applyFill="1" applyBorder="1" applyProtection="1"/>
    <xf numFmtId="4" fontId="5" fillId="3" borderId="1" xfId="4" applyNumberFormat="1" applyFont="1" applyFill="1" applyBorder="1" applyProtection="1"/>
    <xf numFmtId="2" fontId="5" fillId="3" borderId="6" xfId="4" applyNumberFormat="1" applyFont="1" applyFill="1" applyBorder="1" applyProtection="1"/>
    <xf numFmtId="4" fontId="5" fillId="3" borderId="6" xfId="4" applyNumberFormat="1" applyFont="1" applyFill="1" applyBorder="1" applyProtection="1"/>
    <xf numFmtId="165" fontId="6" fillId="3" borderId="7" xfId="3" applyFont="1" applyFill="1" applyBorder="1" applyAlignment="1" applyProtection="1">
      <alignment horizontal="justify" vertical="center" wrapText="1"/>
    </xf>
    <xf numFmtId="2" fontId="6" fillId="3" borderId="8" xfId="3" applyNumberFormat="1" applyFont="1" applyFill="1" applyBorder="1" applyAlignment="1" applyProtection="1">
      <alignment horizontal="right" vertical="center" wrapText="1"/>
    </xf>
    <xf numFmtId="3" fontId="5" fillId="3" borderId="8" xfId="4" applyNumberFormat="1" applyFont="1" applyFill="1" applyBorder="1" applyProtection="1"/>
    <xf numFmtId="4" fontId="5" fillId="3" borderId="8" xfId="4" applyNumberFormat="1" applyFont="1" applyFill="1" applyBorder="1" applyProtection="1"/>
    <xf numFmtId="4" fontId="5" fillId="3" borderId="9" xfId="4" applyNumberFormat="1" applyFont="1" applyFill="1" applyBorder="1" applyProtection="1"/>
    <xf numFmtId="4" fontId="5" fillId="0" borderId="0" xfId="4" applyNumberFormat="1" applyFont="1" applyProtection="1"/>
    <xf numFmtId="10" fontId="10" fillId="0" borderId="0" xfId="4" applyNumberFormat="1" applyFont="1" applyProtection="1"/>
    <xf numFmtId="165" fontId="5" fillId="4" borderId="0" xfId="4" applyFont="1" applyFill="1" applyProtection="1"/>
    <xf numFmtId="169" fontId="5" fillId="3" borderId="1" xfId="4" applyNumberFormat="1" applyFont="1" applyFill="1" applyBorder="1" applyProtection="1"/>
    <xf numFmtId="169" fontId="5" fillId="3" borderId="6" xfId="4" applyNumberFormat="1" applyFont="1" applyFill="1" applyBorder="1" applyProtection="1"/>
    <xf numFmtId="169" fontId="5" fillId="3" borderId="8" xfId="4" applyNumberFormat="1" applyFont="1" applyFill="1" applyBorder="1" applyProtection="1"/>
    <xf numFmtId="169" fontId="5" fillId="3" borderId="9" xfId="4" applyNumberFormat="1" applyFont="1" applyFill="1" applyBorder="1" applyProtection="1"/>
    <xf numFmtId="165" fontId="17" fillId="0" borderId="18" xfId="4" applyFont="1" applyBorder="1" applyAlignment="1" applyProtection="1"/>
    <xf numFmtId="165" fontId="17" fillId="0" borderId="19" xfId="4" applyFont="1" applyBorder="1" applyAlignment="1" applyProtection="1">
      <alignment vertical="center" wrapText="1"/>
    </xf>
    <xf numFmtId="3" fontId="6" fillId="0" borderId="34" xfId="4" applyNumberFormat="1" applyFont="1" applyBorder="1" applyAlignment="1" applyProtection="1">
      <alignment horizontal="center"/>
    </xf>
    <xf numFmtId="3" fontId="6" fillId="0" borderId="35" xfId="4" applyNumberFormat="1" applyFont="1" applyBorder="1" applyAlignment="1" applyProtection="1">
      <alignment horizontal="center"/>
    </xf>
    <xf numFmtId="3" fontId="6" fillId="0" borderId="36" xfId="4" applyNumberFormat="1" applyFont="1" applyBorder="1" applyAlignment="1" applyProtection="1">
      <alignment horizontal="center"/>
    </xf>
    <xf numFmtId="3" fontId="6" fillId="0" borderId="10" xfId="4" applyNumberFormat="1" applyFont="1" applyBorder="1" applyAlignment="1" applyProtection="1">
      <alignment horizontal="center"/>
    </xf>
    <xf numFmtId="3" fontId="6" fillId="0" borderId="29" xfId="4" applyNumberFormat="1" applyFont="1" applyBorder="1" applyAlignment="1" applyProtection="1">
      <alignment horizontal="center"/>
    </xf>
    <xf numFmtId="3" fontId="6" fillId="0" borderId="23" xfId="4" applyNumberFormat="1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3" fontId="6" fillId="0" borderId="13" xfId="4" applyNumberFormat="1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right"/>
    </xf>
    <xf numFmtId="3" fontId="6" fillId="4" borderId="13" xfId="4" applyNumberFormat="1" applyFon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 applyProtection="1">
      <alignment horizontal="right"/>
      <protection locked="0"/>
    </xf>
    <xf numFmtId="0" fontId="1" fillId="4" borderId="14" xfId="0" applyFont="1" applyFill="1" applyBorder="1" applyAlignment="1" applyProtection="1">
      <alignment horizontal="right"/>
      <protection locked="0"/>
    </xf>
  </cellXfs>
  <cellStyles count="38">
    <cellStyle name="=C:\WINNT35\SYSTEM32\COMMAND.COM" xfId="6"/>
    <cellStyle name="=C:\WINNT35\SYSTEM32\COMMAND.COM 2" xfId="7"/>
    <cellStyle name="=C:\WINNT35\SYSTEM32\COMMAND.COM 3" xfId="8"/>
    <cellStyle name="=C:\WINNT35\SYSTEM32\COMMAND.COM 6" xfId="9"/>
    <cellStyle name="Comma 2" xfId="10"/>
    <cellStyle name="Comma 8" xfId="11"/>
    <cellStyle name="Normal" xfId="0" builtinId="0"/>
    <cellStyle name="Normal 14" xfId="12"/>
    <cellStyle name="Normal 14 2" xfId="13"/>
    <cellStyle name="Normal 14 5" xfId="5"/>
    <cellStyle name="Normal 15" xfId="14"/>
    <cellStyle name="Normal 2" xfId="2"/>
    <cellStyle name="Normal 2 13" xfId="15"/>
    <cellStyle name="Normal 2 14" xfId="16"/>
    <cellStyle name="Normal 2 2" xfId="4"/>
    <cellStyle name="Normal 2 2 2" xfId="17"/>
    <cellStyle name="Normal 2 2 3" xfId="18"/>
    <cellStyle name="Normal 2 6" xfId="19"/>
    <cellStyle name="Normal 2 6 2" xfId="20"/>
    <cellStyle name="Normal 2 9" xfId="3"/>
    <cellStyle name="Normal 3 2" xfId="21"/>
    <cellStyle name="Normal 3 3" xfId="22"/>
    <cellStyle name="Normal 3 3 2" xfId="23"/>
    <cellStyle name="Normal 3 5" xfId="24"/>
    <cellStyle name="Normal 3 5 2" xfId="25"/>
    <cellStyle name="Normal 37" xfId="26"/>
    <cellStyle name="Normal 4" xfId="27"/>
    <cellStyle name="Normal 4 2" xfId="28"/>
    <cellStyle name="Normal 4 2 2" xfId="29"/>
    <cellStyle name="Normal 42" xfId="30"/>
    <cellStyle name="Normal 45" xfId="31"/>
    <cellStyle name="Normal 6 6" xfId="32"/>
    <cellStyle name="Percent" xfId="1" builtinId="5"/>
    <cellStyle name="Percent 2" xfId="33"/>
    <cellStyle name="Percent 2 3" xfId="34"/>
    <cellStyle name="Percent 2 3 2" xfId="35"/>
    <cellStyle name="Percent 5" xfId="36"/>
    <cellStyle name="Percent 5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s%20and%20Settings\pintea\My%20Documents\bvc-2004\bvc_2004_HG1476_activitati_real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osu/My%20Documents/Lucru/BVC_2010/BVC_2010_%20trim.II%20pe%20lu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uget_2003_rectificat/Bvc2003_rectificat_aprobat_HG147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uda/Local%20Settings/Temporary%20Internet%20Files/Content.Outlook/4DL3MMXK/Tarife%20transport%2013-16%20incl-in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J42"/>
  <sheetViews>
    <sheetView tabSelected="1" zoomScale="110" zoomScaleNormal="110" workbookViewId="0">
      <selection activeCell="C31" sqref="C31"/>
    </sheetView>
  </sheetViews>
  <sheetFormatPr defaultColWidth="9" defaultRowHeight="11.95" customHeight="1" x14ac:dyDescent="0.35"/>
  <cols>
    <col min="1" max="1" width="9" style="17"/>
    <col min="2" max="2" width="35.265625" style="17" customWidth="1"/>
    <col min="3" max="3" width="13.265625" style="18" customWidth="1"/>
    <col min="4" max="10" width="11.19921875" style="18" customWidth="1"/>
    <col min="11" max="227" width="9" style="17"/>
    <col min="228" max="228" width="35.265625" style="17" customWidth="1"/>
    <col min="229" max="252" width="11.19921875" style="17" customWidth="1"/>
    <col min="253" max="483" width="9" style="17"/>
    <col min="484" max="484" width="35.265625" style="17" customWidth="1"/>
    <col min="485" max="508" width="11.19921875" style="17" customWidth="1"/>
    <col min="509" max="739" width="9" style="17"/>
    <col min="740" max="740" width="35.265625" style="17" customWidth="1"/>
    <col min="741" max="764" width="11.19921875" style="17" customWidth="1"/>
    <col min="765" max="995" width="9" style="17"/>
    <col min="996" max="996" width="35.265625" style="17" customWidth="1"/>
    <col min="997" max="1020" width="11.19921875" style="17" customWidth="1"/>
    <col min="1021" max="1251" width="9" style="17"/>
    <col min="1252" max="1252" width="35.265625" style="17" customWidth="1"/>
    <col min="1253" max="1276" width="11.19921875" style="17" customWidth="1"/>
    <col min="1277" max="1507" width="9" style="17"/>
    <col min="1508" max="1508" width="35.265625" style="17" customWidth="1"/>
    <col min="1509" max="1532" width="11.19921875" style="17" customWidth="1"/>
    <col min="1533" max="1763" width="9" style="17"/>
    <col min="1764" max="1764" width="35.265625" style="17" customWidth="1"/>
    <col min="1765" max="1788" width="11.19921875" style="17" customWidth="1"/>
    <col min="1789" max="2019" width="9" style="17"/>
    <col min="2020" max="2020" width="35.265625" style="17" customWidth="1"/>
    <col min="2021" max="2044" width="11.19921875" style="17" customWidth="1"/>
    <col min="2045" max="2275" width="9" style="17"/>
    <col min="2276" max="2276" width="35.265625" style="17" customWidth="1"/>
    <col min="2277" max="2300" width="11.19921875" style="17" customWidth="1"/>
    <col min="2301" max="2531" width="9" style="17"/>
    <col min="2532" max="2532" width="35.265625" style="17" customWidth="1"/>
    <col min="2533" max="2556" width="11.19921875" style="17" customWidth="1"/>
    <col min="2557" max="2787" width="9" style="17"/>
    <col min="2788" max="2788" width="35.265625" style="17" customWidth="1"/>
    <col min="2789" max="2812" width="11.19921875" style="17" customWidth="1"/>
    <col min="2813" max="3043" width="9" style="17"/>
    <col min="3044" max="3044" width="35.265625" style="17" customWidth="1"/>
    <col min="3045" max="3068" width="11.19921875" style="17" customWidth="1"/>
    <col min="3069" max="3299" width="9" style="17"/>
    <col min="3300" max="3300" width="35.265625" style="17" customWidth="1"/>
    <col min="3301" max="3324" width="11.19921875" style="17" customWidth="1"/>
    <col min="3325" max="3555" width="9" style="17"/>
    <col min="3556" max="3556" width="35.265625" style="17" customWidth="1"/>
    <col min="3557" max="3580" width="11.19921875" style="17" customWidth="1"/>
    <col min="3581" max="3811" width="9" style="17"/>
    <col min="3812" max="3812" width="35.265625" style="17" customWidth="1"/>
    <col min="3813" max="3836" width="11.19921875" style="17" customWidth="1"/>
    <col min="3837" max="4067" width="9" style="17"/>
    <col min="4068" max="4068" width="35.265625" style="17" customWidth="1"/>
    <col min="4069" max="4092" width="11.19921875" style="17" customWidth="1"/>
    <col min="4093" max="4323" width="9" style="17"/>
    <col min="4324" max="4324" width="35.265625" style="17" customWidth="1"/>
    <col min="4325" max="4348" width="11.19921875" style="17" customWidth="1"/>
    <col min="4349" max="4579" width="9" style="17"/>
    <col min="4580" max="4580" width="35.265625" style="17" customWidth="1"/>
    <col min="4581" max="4604" width="11.19921875" style="17" customWidth="1"/>
    <col min="4605" max="4835" width="9" style="17"/>
    <col min="4836" max="4836" width="35.265625" style="17" customWidth="1"/>
    <col min="4837" max="4860" width="11.19921875" style="17" customWidth="1"/>
    <col min="4861" max="5091" width="9" style="17"/>
    <col min="5092" max="5092" width="35.265625" style="17" customWidth="1"/>
    <col min="5093" max="5116" width="11.19921875" style="17" customWidth="1"/>
    <col min="5117" max="5347" width="9" style="17"/>
    <col min="5348" max="5348" width="35.265625" style="17" customWidth="1"/>
    <col min="5349" max="5372" width="11.19921875" style="17" customWidth="1"/>
    <col min="5373" max="5603" width="9" style="17"/>
    <col min="5604" max="5604" width="35.265625" style="17" customWidth="1"/>
    <col min="5605" max="5628" width="11.19921875" style="17" customWidth="1"/>
    <col min="5629" max="5859" width="9" style="17"/>
    <col min="5860" max="5860" width="35.265625" style="17" customWidth="1"/>
    <col min="5861" max="5884" width="11.19921875" style="17" customWidth="1"/>
    <col min="5885" max="6115" width="9" style="17"/>
    <col min="6116" max="6116" width="35.265625" style="17" customWidth="1"/>
    <col min="6117" max="6140" width="11.19921875" style="17" customWidth="1"/>
    <col min="6141" max="6371" width="9" style="17"/>
    <col min="6372" max="6372" width="35.265625" style="17" customWidth="1"/>
    <col min="6373" max="6396" width="11.19921875" style="17" customWidth="1"/>
    <col min="6397" max="6627" width="9" style="17"/>
    <col min="6628" max="6628" width="35.265625" style="17" customWidth="1"/>
    <col min="6629" max="6652" width="11.19921875" style="17" customWidth="1"/>
    <col min="6653" max="6883" width="9" style="17"/>
    <col min="6884" max="6884" width="35.265625" style="17" customWidth="1"/>
    <col min="6885" max="6908" width="11.19921875" style="17" customWidth="1"/>
    <col min="6909" max="7139" width="9" style="17"/>
    <col min="7140" max="7140" width="35.265625" style="17" customWidth="1"/>
    <col min="7141" max="7164" width="11.19921875" style="17" customWidth="1"/>
    <col min="7165" max="7395" width="9" style="17"/>
    <col min="7396" max="7396" width="35.265625" style="17" customWidth="1"/>
    <col min="7397" max="7420" width="11.19921875" style="17" customWidth="1"/>
    <col min="7421" max="7651" width="9" style="17"/>
    <col min="7652" max="7652" width="35.265625" style="17" customWidth="1"/>
    <col min="7653" max="7676" width="11.19921875" style="17" customWidth="1"/>
    <col min="7677" max="7907" width="9" style="17"/>
    <col min="7908" max="7908" width="35.265625" style="17" customWidth="1"/>
    <col min="7909" max="7932" width="11.19921875" style="17" customWidth="1"/>
    <col min="7933" max="8163" width="9" style="17"/>
    <col min="8164" max="8164" width="35.265625" style="17" customWidth="1"/>
    <col min="8165" max="8188" width="11.19921875" style="17" customWidth="1"/>
    <col min="8189" max="8419" width="9" style="17"/>
    <col min="8420" max="8420" width="35.265625" style="17" customWidth="1"/>
    <col min="8421" max="8444" width="11.19921875" style="17" customWidth="1"/>
    <col min="8445" max="8675" width="9" style="17"/>
    <col min="8676" max="8676" width="35.265625" style="17" customWidth="1"/>
    <col min="8677" max="8700" width="11.19921875" style="17" customWidth="1"/>
    <col min="8701" max="8931" width="9" style="17"/>
    <col min="8932" max="8932" width="35.265625" style="17" customWidth="1"/>
    <col min="8933" max="8956" width="11.19921875" style="17" customWidth="1"/>
    <col min="8957" max="9187" width="9" style="17"/>
    <col min="9188" max="9188" width="35.265625" style="17" customWidth="1"/>
    <col min="9189" max="9212" width="11.19921875" style="17" customWidth="1"/>
    <col min="9213" max="9443" width="9" style="17"/>
    <col min="9444" max="9444" width="35.265625" style="17" customWidth="1"/>
    <col min="9445" max="9468" width="11.19921875" style="17" customWidth="1"/>
    <col min="9469" max="9699" width="9" style="17"/>
    <col min="9700" max="9700" width="35.265625" style="17" customWidth="1"/>
    <col min="9701" max="9724" width="11.19921875" style="17" customWidth="1"/>
    <col min="9725" max="9955" width="9" style="17"/>
    <col min="9956" max="9956" width="35.265625" style="17" customWidth="1"/>
    <col min="9957" max="9980" width="11.19921875" style="17" customWidth="1"/>
    <col min="9981" max="10211" width="9" style="17"/>
    <col min="10212" max="10212" width="35.265625" style="17" customWidth="1"/>
    <col min="10213" max="10236" width="11.19921875" style="17" customWidth="1"/>
    <col min="10237" max="10467" width="9" style="17"/>
    <col min="10468" max="10468" width="35.265625" style="17" customWidth="1"/>
    <col min="10469" max="10492" width="11.19921875" style="17" customWidth="1"/>
    <col min="10493" max="10723" width="9" style="17"/>
    <col min="10724" max="10724" width="35.265625" style="17" customWidth="1"/>
    <col min="10725" max="10748" width="11.19921875" style="17" customWidth="1"/>
    <col min="10749" max="10979" width="9" style="17"/>
    <col min="10980" max="10980" width="35.265625" style="17" customWidth="1"/>
    <col min="10981" max="11004" width="11.19921875" style="17" customWidth="1"/>
    <col min="11005" max="11235" width="9" style="17"/>
    <col min="11236" max="11236" width="35.265625" style="17" customWidth="1"/>
    <col min="11237" max="11260" width="11.19921875" style="17" customWidth="1"/>
    <col min="11261" max="11491" width="9" style="17"/>
    <col min="11492" max="11492" width="35.265625" style="17" customWidth="1"/>
    <col min="11493" max="11516" width="11.19921875" style="17" customWidth="1"/>
    <col min="11517" max="11747" width="9" style="17"/>
    <col min="11748" max="11748" width="35.265625" style="17" customWidth="1"/>
    <col min="11749" max="11772" width="11.19921875" style="17" customWidth="1"/>
    <col min="11773" max="12003" width="9" style="17"/>
    <col min="12004" max="12004" width="35.265625" style="17" customWidth="1"/>
    <col min="12005" max="12028" width="11.19921875" style="17" customWidth="1"/>
    <col min="12029" max="12259" width="9" style="17"/>
    <col min="12260" max="12260" width="35.265625" style="17" customWidth="1"/>
    <col min="12261" max="12284" width="11.19921875" style="17" customWidth="1"/>
    <col min="12285" max="12515" width="9" style="17"/>
    <col min="12516" max="12516" width="35.265625" style="17" customWidth="1"/>
    <col min="12517" max="12540" width="11.19921875" style="17" customWidth="1"/>
    <col min="12541" max="12771" width="9" style="17"/>
    <col min="12772" max="12772" width="35.265625" style="17" customWidth="1"/>
    <col min="12773" max="12796" width="11.19921875" style="17" customWidth="1"/>
    <col min="12797" max="13027" width="9" style="17"/>
    <col min="13028" max="13028" width="35.265625" style="17" customWidth="1"/>
    <col min="13029" max="13052" width="11.19921875" style="17" customWidth="1"/>
    <col min="13053" max="13283" width="9" style="17"/>
    <col min="13284" max="13284" width="35.265625" style="17" customWidth="1"/>
    <col min="13285" max="13308" width="11.19921875" style="17" customWidth="1"/>
    <col min="13309" max="13539" width="9" style="17"/>
    <col min="13540" max="13540" width="35.265625" style="17" customWidth="1"/>
    <col min="13541" max="13564" width="11.19921875" style="17" customWidth="1"/>
    <col min="13565" max="13795" width="9" style="17"/>
    <col min="13796" max="13796" width="35.265625" style="17" customWidth="1"/>
    <col min="13797" max="13820" width="11.19921875" style="17" customWidth="1"/>
    <col min="13821" max="14051" width="9" style="17"/>
    <col min="14052" max="14052" width="35.265625" style="17" customWidth="1"/>
    <col min="14053" max="14076" width="11.19921875" style="17" customWidth="1"/>
    <col min="14077" max="14307" width="9" style="17"/>
    <col min="14308" max="14308" width="35.265625" style="17" customWidth="1"/>
    <col min="14309" max="14332" width="11.19921875" style="17" customWidth="1"/>
    <col min="14333" max="14563" width="9" style="17"/>
    <col min="14564" max="14564" width="35.265625" style="17" customWidth="1"/>
    <col min="14565" max="14588" width="11.19921875" style="17" customWidth="1"/>
    <col min="14589" max="14819" width="9" style="17"/>
    <col min="14820" max="14820" width="35.265625" style="17" customWidth="1"/>
    <col min="14821" max="14844" width="11.19921875" style="17" customWidth="1"/>
    <col min="14845" max="15075" width="9" style="17"/>
    <col min="15076" max="15076" width="35.265625" style="17" customWidth="1"/>
    <col min="15077" max="15100" width="11.19921875" style="17" customWidth="1"/>
    <col min="15101" max="15331" width="9" style="17"/>
    <col min="15332" max="15332" width="35.265625" style="17" customWidth="1"/>
    <col min="15333" max="15356" width="11.19921875" style="17" customWidth="1"/>
    <col min="15357" max="15587" width="9" style="17"/>
    <col min="15588" max="15588" width="35.265625" style="17" customWidth="1"/>
    <col min="15589" max="15612" width="11.19921875" style="17" customWidth="1"/>
    <col min="15613" max="15843" width="9" style="17"/>
    <col min="15844" max="15844" width="35.265625" style="17" customWidth="1"/>
    <col min="15845" max="15868" width="11.19921875" style="17" customWidth="1"/>
    <col min="15869" max="16099" width="9" style="17"/>
    <col min="16100" max="16100" width="35.265625" style="17" customWidth="1"/>
    <col min="16101" max="16124" width="11.19921875" style="17" customWidth="1"/>
    <col min="16125" max="16384" width="9" style="17"/>
  </cols>
  <sheetData>
    <row r="1" spans="2:10" ht="11.95" customHeight="1" thickBot="1" x14ac:dyDescent="0.4"/>
    <row r="2" spans="2:10" ht="11.95" customHeight="1" thickTop="1" x14ac:dyDescent="0.45">
      <c r="C2" s="67" t="s">
        <v>43</v>
      </c>
      <c r="D2" s="68"/>
      <c r="E2" s="68"/>
      <c r="F2" s="69"/>
      <c r="G2" s="67" t="s">
        <v>1</v>
      </c>
      <c r="H2" s="68"/>
      <c r="I2" s="68"/>
      <c r="J2" s="69"/>
    </row>
    <row r="3" spans="2:10" s="18" customFormat="1" ht="11.95" customHeight="1" x14ac:dyDescent="0.45">
      <c r="B3" s="60" t="s">
        <v>2</v>
      </c>
      <c r="C3" s="70">
        <v>56210</v>
      </c>
      <c r="D3" s="71"/>
      <c r="E3" s="71"/>
      <c r="F3" s="71"/>
      <c r="G3" s="72"/>
      <c r="H3" s="73"/>
      <c r="I3" s="73"/>
      <c r="J3" s="74"/>
    </row>
    <row r="4" spans="2:10" s="18" customFormat="1" ht="11.95" customHeight="1" x14ac:dyDescent="0.35">
      <c r="B4" s="60" t="s">
        <v>3</v>
      </c>
      <c r="C4" s="5"/>
      <c r="D4" s="6"/>
      <c r="E4" s="3">
        <f>+C3*E5*E6</f>
        <v>28105</v>
      </c>
      <c r="F4" s="4">
        <f>+C3*F5*F6</f>
        <v>28105</v>
      </c>
      <c r="G4" s="1"/>
      <c r="H4" s="2"/>
      <c r="I4" s="3">
        <f>+G3*I5*I6</f>
        <v>0</v>
      </c>
      <c r="J4" s="4">
        <f>+G3*J5*J6</f>
        <v>0</v>
      </c>
    </row>
    <row r="5" spans="2:10" s="18" customFormat="1" ht="11.95" customHeight="1" x14ac:dyDescent="0.35">
      <c r="B5" s="60" t="s">
        <v>4</v>
      </c>
      <c r="C5" s="5"/>
      <c r="D5" s="6"/>
      <c r="E5" s="7">
        <v>1</v>
      </c>
      <c r="F5" s="8">
        <v>1</v>
      </c>
      <c r="G5" s="5"/>
      <c r="H5" s="6"/>
      <c r="I5" s="7">
        <v>1</v>
      </c>
      <c r="J5" s="8">
        <v>1</v>
      </c>
    </row>
    <row r="6" spans="2:10" s="18" customFormat="1" ht="12" customHeight="1" thickBot="1" x14ac:dyDescent="0.4">
      <c r="B6" s="61" t="s">
        <v>5</v>
      </c>
      <c r="C6" s="9"/>
      <c r="D6" s="10"/>
      <c r="E6" s="11">
        <v>0.5</v>
      </c>
      <c r="F6" s="12">
        <v>0.5</v>
      </c>
      <c r="G6" s="9"/>
      <c r="H6" s="10"/>
      <c r="I6" s="11">
        <v>0.5</v>
      </c>
      <c r="J6" s="12">
        <v>0.5</v>
      </c>
    </row>
    <row r="7" spans="2:10" s="18" customFormat="1" ht="23.95" customHeight="1" thickTop="1" x14ac:dyDescent="0.35">
      <c r="B7" s="19" t="s">
        <v>6</v>
      </c>
      <c r="C7" s="20"/>
      <c r="D7" s="21"/>
      <c r="E7" s="22" t="s">
        <v>36</v>
      </c>
      <c r="F7" s="23" t="s">
        <v>37</v>
      </c>
      <c r="G7" s="20"/>
      <c r="H7" s="21"/>
      <c r="I7" s="22" t="s">
        <v>36</v>
      </c>
      <c r="J7" s="23" t="s">
        <v>37</v>
      </c>
    </row>
    <row r="8" spans="2:10" s="18" customFormat="1" ht="11.95" customHeight="1" x14ac:dyDescent="0.35">
      <c r="B8" s="24" t="s">
        <v>7</v>
      </c>
      <c r="C8" s="25" t="s">
        <v>40</v>
      </c>
      <c r="D8" s="26" t="s">
        <v>41</v>
      </c>
      <c r="E8" s="65" t="s">
        <v>42</v>
      </c>
      <c r="F8" s="66"/>
      <c r="G8" s="25" t="s">
        <v>40</v>
      </c>
      <c r="H8" s="26" t="s">
        <v>41</v>
      </c>
      <c r="I8" s="65" t="s">
        <v>42</v>
      </c>
      <c r="J8" s="66"/>
    </row>
    <row r="9" spans="2:10" s="18" customFormat="1" ht="11.95" customHeight="1" x14ac:dyDescent="0.35">
      <c r="B9" s="27" t="s">
        <v>8</v>
      </c>
      <c r="C9" s="28">
        <v>8760</v>
      </c>
      <c r="D9" s="29"/>
      <c r="E9" s="29">
        <v>3416666.6666666665</v>
      </c>
      <c r="F9" s="30">
        <v>3416666.6666666665</v>
      </c>
      <c r="G9" s="28">
        <v>8760</v>
      </c>
      <c r="H9" s="29"/>
      <c r="I9" s="13"/>
      <c r="J9" s="14"/>
    </row>
    <row r="10" spans="2:10" s="18" customFormat="1" ht="11.95" customHeight="1" x14ac:dyDescent="0.35">
      <c r="B10" s="27" t="s">
        <v>9</v>
      </c>
      <c r="C10" s="28"/>
      <c r="D10" s="29"/>
      <c r="E10" s="29"/>
      <c r="F10" s="30"/>
      <c r="G10" s="28"/>
      <c r="H10" s="29"/>
      <c r="I10" s="13"/>
      <c r="J10" s="14"/>
    </row>
    <row r="11" spans="2:10" s="18" customFormat="1" ht="11.95" customHeight="1" x14ac:dyDescent="0.35">
      <c r="B11" s="27" t="s">
        <v>10</v>
      </c>
      <c r="C11" s="28"/>
      <c r="D11" s="29"/>
      <c r="E11" s="29"/>
      <c r="F11" s="30"/>
      <c r="G11" s="28"/>
      <c r="H11" s="29"/>
      <c r="I11" s="13"/>
      <c r="J11" s="14"/>
    </row>
    <row r="12" spans="2:10" s="18" customFormat="1" ht="11.95" customHeight="1" x14ac:dyDescent="0.35">
      <c r="B12" s="27" t="s">
        <v>11</v>
      </c>
      <c r="C12" s="28">
        <v>2184</v>
      </c>
      <c r="D12" s="31">
        <f>C33</f>
        <v>1.1100000000000001</v>
      </c>
      <c r="E12" s="29">
        <v>0</v>
      </c>
      <c r="F12" s="30">
        <v>0</v>
      </c>
      <c r="G12" s="28">
        <f>(30+31+30)*24</f>
        <v>2184</v>
      </c>
      <c r="H12" s="31">
        <f>G33</f>
        <v>0</v>
      </c>
      <c r="I12" s="13"/>
      <c r="J12" s="14"/>
    </row>
    <row r="13" spans="2:10" s="18" customFormat="1" ht="11.95" customHeight="1" x14ac:dyDescent="0.35">
      <c r="B13" s="27" t="s">
        <v>12</v>
      </c>
      <c r="C13" s="28">
        <v>2208</v>
      </c>
      <c r="D13" s="31">
        <f>D12</f>
        <v>1.1100000000000001</v>
      </c>
      <c r="E13" s="29">
        <v>0</v>
      </c>
      <c r="F13" s="30">
        <v>0</v>
      </c>
      <c r="G13" s="28">
        <f>(31+31+30)*24</f>
        <v>2208</v>
      </c>
      <c r="H13" s="31">
        <f>H12</f>
        <v>0</v>
      </c>
      <c r="I13" s="13"/>
      <c r="J13" s="14"/>
    </row>
    <row r="14" spans="2:10" s="18" customFormat="1" ht="11.95" customHeight="1" x14ac:dyDescent="0.35">
      <c r="B14" s="27" t="s">
        <v>13</v>
      </c>
      <c r="C14" s="28">
        <v>2208</v>
      </c>
      <c r="D14" s="31">
        <f>C34</f>
        <v>1.49</v>
      </c>
      <c r="E14" s="29">
        <v>83333.333333333328</v>
      </c>
      <c r="F14" s="30">
        <v>83333.333333333328</v>
      </c>
      <c r="G14" s="28">
        <f>(31+30+31)*24</f>
        <v>2208</v>
      </c>
      <c r="H14" s="31">
        <f>G34</f>
        <v>0</v>
      </c>
      <c r="I14" s="13"/>
      <c r="J14" s="14"/>
    </row>
    <row r="15" spans="2:10" s="18" customFormat="1" ht="11.95" customHeight="1" x14ac:dyDescent="0.35">
      <c r="B15" s="27" t="s">
        <v>14</v>
      </c>
      <c r="C15" s="28">
        <v>2160</v>
      </c>
      <c r="D15" s="31">
        <f>D14</f>
        <v>1.49</v>
      </c>
      <c r="E15" s="29">
        <v>62500</v>
      </c>
      <c r="F15" s="30">
        <v>62500</v>
      </c>
      <c r="G15" s="28">
        <f>(31+28+31)*24</f>
        <v>2160</v>
      </c>
      <c r="H15" s="31">
        <f>H14</f>
        <v>0</v>
      </c>
      <c r="I15" s="13"/>
      <c r="J15" s="14"/>
    </row>
    <row r="16" spans="2:10" s="18" customFormat="1" ht="11.95" customHeight="1" x14ac:dyDescent="0.35">
      <c r="B16" s="27" t="s">
        <v>15</v>
      </c>
      <c r="C16" s="28">
        <v>720</v>
      </c>
      <c r="D16" s="31">
        <f>C35</f>
        <v>1.28</v>
      </c>
      <c r="E16" s="29">
        <v>333333.33333333331</v>
      </c>
      <c r="F16" s="30">
        <v>333333.33333333331</v>
      </c>
      <c r="G16" s="28">
        <f>30*24</f>
        <v>720</v>
      </c>
      <c r="H16" s="31">
        <f>G35</f>
        <v>0</v>
      </c>
      <c r="I16" s="13"/>
      <c r="J16" s="14"/>
    </row>
    <row r="17" spans="2:10" s="18" customFormat="1" ht="11.95" customHeight="1" x14ac:dyDescent="0.35">
      <c r="B17" s="27" t="s">
        <v>16</v>
      </c>
      <c r="C17" s="28">
        <v>744</v>
      </c>
      <c r="D17" s="31">
        <f>D16</f>
        <v>1.28</v>
      </c>
      <c r="E17" s="29">
        <v>333333.33333333331</v>
      </c>
      <c r="F17" s="30">
        <v>333333.33333333331</v>
      </c>
      <c r="G17" s="28">
        <f>31*24</f>
        <v>744</v>
      </c>
      <c r="H17" s="31">
        <f>H16</f>
        <v>0</v>
      </c>
      <c r="I17" s="13"/>
      <c r="J17" s="14"/>
    </row>
    <row r="18" spans="2:10" s="18" customFormat="1" ht="11.95" customHeight="1" x14ac:dyDescent="0.35">
      <c r="B18" s="27" t="s">
        <v>17</v>
      </c>
      <c r="C18" s="28">
        <v>720</v>
      </c>
      <c r="D18" s="31">
        <f>D17</f>
        <v>1.28</v>
      </c>
      <c r="E18" s="29">
        <v>333333.33333333331</v>
      </c>
      <c r="F18" s="30">
        <v>333333.33333333331</v>
      </c>
      <c r="G18" s="28">
        <f>G16</f>
        <v>720</v>
      </c>
      <c r="H18" s="31">
        <f>H17</f>
        <v>0</v>
      </c>
      <c r="I18" s="13"/>
      <c r="J18" s="14"/>
    </row>
    <row r="19" spans="2:10" s="18" customFormat="1" ht="11.95" customHeight="1" x14ac:dyDescent="0.35">
      <c r="B19" s="27" t="s">
        <v>18</v>
      </c>
      <c r="C19" s="28">
        <v>744</v>
      </c>
      <c r="D19" s="31">
        <f>D18</f>
        <v>1.28</v>
      </c>
      <c r="E19" s="29">
        <v>104166.66666666667</v>
      </c>
      <c r="F19" s="30">
        <v>104166.66666666667</v>
      </c>
      <c r="G19" s="28">
        <f>G17</f>
        <v>744</v>
      </c>
      <c r="H19" s="31">
        <f>H18</f>
        <v>0</v>
      </c>
      <c r="I19" s="13"/>
      <c r="J19" s="14"/>
    </row>
    <row r="20" spans="2:10" s="18" customFormat="1" ht="11.95" customHeight="1" x14ac:dyDescent="0.35">
      <c r="B20" s="27" t="s">
        <v>19</v>
      </c>
      <c r="C20" s="28">
        <v>744</v>
      </c>
      <c r="D20" s="31">
        <f>D19</f>
        <v>1.28</v>
      </c>
      <c r="E20" s="29">
        <v>0</v>
      </c>
      <c r="F20" s="30">
        <v>0</v>
      </c>
      <c r="G20" s="28">
        <f>G19</f>
        <v>744</v>
      </c>
      <c r="H20" s="31">
        <f>H19</f>
        <v>0</v>
      </c>
      <c r="I20" s="13"/>
      <c r="J20" s="14"/>
    </row>
    <row r="21" spans="2:10" s="18" customFormat="1" ht="11.95" customHeight="1" x14ac:dyDescent="0.35">
      <c r="B21" s="27" t="s">
        <v>20</v>
      </c>
      <c r="C21" s="28">
        <v>720</v>
      </c>
      <c r="D21" s="31">
        <f>D20</f>
        <v>1.28</v>
      </c>
      <c r="E21" s="29">
        <v>0</v>
      </c>
      <c r="F21" s="30">
        <v>0</v>
      </c>
      <c r="G21" s="28">
        <f>G18</f>
        <v>720</v>
      </c>
      <c r="H21" s="31">
        <f>H20</f>
        <v>0</v>
      </c>
      <c r="I21" s="13"/>
      <c r="J21" s="14"/>
    </row>
    <row r="22" spans="2:10" s="18" customFormat="1" ht="11.95" customHeight="1" x14ac:dyDescent="0.35">
      <c r="B22" s="27" t="s">
        <v>21</v>
      </c>
      <c r="C22" s="28">
        <v>744</v>
      </c>
      <c r="D22" s="31">
        <f>C36</f>
        <v>1.72</v>
      </c>
      <c r="E22" s="29">
        <v>0</v>
      </c>
      <c r="F22" s="30">
        <v>0</v>
      </c>
      <c r="G22" s="28">
        <f>G20</f>
        <v>744</v>
      </c>
      <c r="H22" s="31">
        <f>G36</f>
        <v>0</v>
      </c>
      <c r="I22" s="13"/>
      <c r="J22" s="14"/>
    </row>
    <row r="23" spans="2:10" s="18" customFormat="1" ht="11.95" customHeight="1" x14ac:dyDescent="0.35">
      <c r="B23" s="27" t="s">
        <v>22</v>
      </c>
      <c r="C23" s="28">
        <v>720</v>
      </c>
      <c r="D23" s="31">
        <f>D22</f>
        <v>1.72</v>
      </c>
      <c r="E23" s="29">
        <v>500000</v>
      </c>
      <c r="F23" s="30">
        <v>500000</v>
      </c>
      <c r="G23" s="28">
        <f>G21</f>
        <v>720</v>
      </c>
      <c r="H23" s="31">
        <f>H22</f>
        <v>0</v>
      </c>
      <c r="I23" s="13"/>
      <c r="J23" s="14"/>
    </row>
    <row r="24" spans="2:10" s="18" customFormat="1" ht="11.95" customHeight="1" x14ac:dyDescent="0.35">
      <c r="B24" s="27" t="s">
        <v>23</v>
      </c>
      <c r="C24" s="28">
        <v>744</v>
      </c>
      <c r="D24" s="31">
        <f>D23</f>
        <v>1.72</v>
      </c>
      <c r="E24" s="29">
        <v>583333.33333333337</v>
      </c>
      <c r="F24" s="30">
        <v>583333.33333333337</v>
      </c>
      <c r="G24" s="28">
        <f>G22</f>
        <v>744</v>
      </c>
      <c r="H24" s="31">
        <f>H23</f>
        <v>0</v>
      </c>
      <c r="I24" s="13"/>
      <c r="J24" s="14"/>
    </row>
    <row r="25" spans="2:10" s="18" customFormat="1" ht="11.95" customHeight="1" x14ac:dyDescent="0.35">
      <c r="B25" s="27" t="s">
        <v>24</v>
      </c>
      <c r="C25" s="28">
        <v>744</v>
      </c>
      <c r="D25" s="31">
        <f>D24</f>
        <v>1.72</v>
      </c>
      <c r="E25" s="29">
        <v>1062500</v>
      </c>
      <c r="F25" s="30">
        <v>1062500</v>
      </c>
      <c r="G25" s="28">
        <f>G24</f>
        <v>744</v>
      </c>
      <c r="H25" s="31">
        <f>H24</f>
        <v>0</v>
      </c>
      <c r="I25" s="13"/>
      <c r="J25" s="14"/>
    </row>
    <row r="26" spans="2:10" s="18" customFormat="1" ht="11.95" customHeight="1" x14ac:dyDescent="0.35">
      <c r="B26" s="27" t="s">
        <v>25</v>
      </c>
      <c r="C26" s="28">
        <v>672</v>
      </c>
      <c r="D26" s="31">
        <f>D25</f>
        <v>1.72</v>
      </c>
      <c r="E26" s="29">
        <v>687500</v>
      </c>
      <c r="F26" s="30">
        <v>687500</v>
      </c>
      <c r="G26" s="28">
        <f>28*24</f>
        <v>672</v>
      </c>
      <c r="H26" s="31">
        <f>H25</f>
        <v>0</v>
      </c>
      <c r="I26" s="13"/>
      <c r="J26" s="14"/>
    </row>
    <row r="27" spans="2:10" s="18" customFormat="1" ht="11.95" customHeight="1" x14ac:dyDescent="0.35">
      <c r="B27" s="27" t="s">
        <v>26</v>
      </c>
      <c r="C27" s="28">
        <v>744</v>
      </c>
      <c r="D27" s="31">
        <f>D26</f>
        <v>1.72</v>
      </c>
      <c r="E27" s="29">
        <v>166666.66666666666</v>
      </c>
      <c r="F27" s="30">
        <v>166666.66666666666</v>
      </c>
      <c r="G27" s="28">
        <f>G25</f>
        <v>744</v>
      </c>
      <c r="H27" s="31">
        <f>H26</f>
        <v>0</v>
      </c>
      <c r="I27" s="13"/>
      <c r="J27" s="14"/>
    </row>
    <row r="28" spans="2:10" s="18" customFormat="1" ht="12" customHeight="1" thickBot="1" x14ac:dyDescent="0.4">
      <c r="B28" s="32" t="s">
        <v>0</v>
      </c>
      <c r="C28" s="33"/>
      <c r="D28" s="34"/>
      <c r="E28" s="35"/>
      <c r="F28" s="36"/>
      <c r="G28" s="33"/>
      <c r="H28" s="34"/>
      <c r="I28" s="35"/>
      <c r="J28" s="36"/>
    </row>
    <row r="29" spans="2:10" s="18" customFormat="1" ht="12" customHeight="1" thickTop="1" thickBot="1" x14ac:dyDescent="0.4">
      <c r="B29" s="17"/>
      <c r="C29" s="62" t="s">
        <v>43</v>
      </c>
      <c r="D29" s="63"/>
      <c r="E29" s="63"/>
      <c r="F29" s="64"/>
      <c r="G29" s="62" t="s">
        <v>1</v>
      </c>
      <c r="H29" s="63"/>
      <c r="I29" s="63"/>
      <c r="J29" s="64"/>
    </row>
    <row r="30" spans="2:10" s="18" customFormat="1" ht="35.25" thickTop="1" x14ac:dyDescent="0.35">
      <c r="B30" s="37" t="s">
        <v>27</v>
      </c>
      <c r="C30" s="38" t="s">
        <v>44</v>
      </c>
      <c r="D30" s="39"/>
      <c r="E30" s="40" t="s">
        <v>36</v>
      </c>
      <c r="F30" s="41" t="s">
        <v>37</v>
      </c>
      <c r="G30" s="38" t="s">
        <v>38</v>
      </c>
      <c r="H30" s="39"/>
      <c r="I30" s="40" t="s">
        <v>36</v>
      </c>
      <c r="J30" s="41" t="s">
        <v>37</v>
      </c>
    </row>
    <row r="31" spans="2:10" s="18" customFormat="1" ht="11.95" customHeight="1" x14ac:dyDescent="0.35">
      <c r="B31" s="42" t="s">
        <v>28</v>
      </c>
      <c r="C31" s="43">
        <v>1</v>
      </c>
      <c r="D31" s="44"/>
      <c r="E31" s="56">
        <f>+E4/(SUMPRODUCT(E9:E11,C$9:C$11)+SUMPRODUCT(E12:E27,D$12:D$27,C$12:C$27))*1000</f>
        <v>7.9912742848157819E-4</v>
      </c>
      <c r="F31" s="57">
        <f>+F4/(SUMPRODUCT(F9:F11,C$9:C$11)+SUMPRODUCT(F12:F27,D$12:D$27,C$12:C$27))*1000</f>
        <v>7.9912742848157819E-4</v>
      </c>
      <c r="G31" s="43">
        <v>1</v>
      </c>
      <c r="H31" s="44"/>
      <c r="I31" s="45" t="e">
        <f>+I4/(SUMPRODUCT(I9:I11,G$9:G$11)+SUMPRODUCT(I12:I27,H$12:H$27,G$12:G$27))*1000</f>
        <v>#DIV/0!</v>
      </c>
      <c r="J31" s="46" t="e">
        <f>+J4/(SUMPRODUCT(J9:J11,G$9:G$11)+SUMPRODUCT(J12:J27,H$12:H$27,G$12:G$27))*1000</f>
        <v>#DIV/0!</v>
      </c>
    </row>
    <row r="32" spans="2:10" s="18" customFormat="1" ht="11.95" customHeight="1" x14ac:dyDescent="0.35">
      <c r="B32" s="42" t="s">
        <v>29</v>
      </c>
      <c r="C32" s="43">
        <v>1</v>
      </c>
      <c r="D32" s="44"/>
      <c r="E32" s="56">
        <f>E$31*C32</f>
        <v>7.9912742848157819E-4</v>
      </c>
      <c r="F32" s="57">
        <f>F$31*C32</f>
        <v>7.9912742848157819E-4</v>
      </c>
      <c r="G32" s="15"/>
      <c r="H32" s="44"/>
      <c r="I32" s="45" t="e">
        <f t="shared" ref="I32:I38" si="0">I$31*G32</f>
        <v>#DIV/0!</v>
      </c>
      <c r="J32" s="47" t="e">
        <f t="shared" ref="J32:J38" si="1">J$31*G32</f>
        <v>#DIV/0!</v>
      </c>
    </row>
    <row r="33" spans="2:10" s="18" customFormat="1" ht="11.95" customHeight="1" x14ac:dyDescent="0.35">
      <c r="B33" s="42" t="s">
        <v>30</v>
      </c>
      <c r="C33" s="43">
        <v>1.1100000000000001</v>
      </c>
      <c r="D33" s="44"/>
      <c r="E33" s="56">
        <f t="shared" ref="E33:E38" si="2">E$31*C33</f>
        <v>8.8703144561455192E-4</v>
      </c>
      <c r="F33" s="57">
        <f t="shared" ref="F33:F38" si="3">F$31*C33</f>
        <v>8.8703144561455192E-4</v>
      </c>
      <c r="G33" s="15"/>
      <c r="H33" s="44"/>
      <c r="I33" s="45" t="e">
        <f t="shared" si="0"/>
        <v>#DIV/0!</v>
      </c>
      <c r="J33" s="47" t="e">
        <f t="shared" si="1"/>
        <v>#DIV/0!</v>
      </c>
    </row>
    <row r="34" spans="2:10" s="18" customFormat="1" ht="11.95" customHeight="1" x14ac:dyDescent="0.35">
      <c r="B34" s="42" t="s">
        <v>31</v>
      </c>
      <c r="C34" s="43">
        <v>1.49</v>
      </c>
      <c r="D34" s="44"/>
      <c r="E34" s="56">
        <f t="shared" si="2"/>
        <v>1.1906998684375514E-3</v>
      </c>
      <c r="F34" s="57">
        <f t="shared" si="3"/>
        <v>1.1906998684375514E-3</v>
      </c>
      <c r="G34" s="15"/>
      <c r="H34" s="44"/>
      <c r="I34" s="45" t="e">
        <f t="shared" si="0"/>
        <v>#DIV/0!</v>
      </c>
      <c r="J34" s="47" t="e">
        <f t="shared" si="1"/>
        <v>#DIV/0!</v>
      </c>
    </row>
    <row r="35" spans="2:10" s="18" customFormat="1" ht="11.95" customHeight="1" x14ac:dyDescent="0.35">
      <c r="B35" s="42" t="s">
        <v>32</v>
      </c>
      <c r="C35" s="43">
        <v>1.28</v>
      </c>
      <c r="D35" s="44"/>
      <c r="E35" s="56">
        <f t="shared" si="2"/>
        <v>1.0228831084564201E-3</v>
      </c>
      <c r="F35" s="57">
        <f t="shared" si="3"/>
        <v>1.0228831084564201E-3</v>
      </c>
      <c r="G35" s="15"/>
      <c r="H35" s="44"/>
      <c r="I35" s="45" t="e">
        <f t="shared" si="0"/>
        <v>#DIV/0!</v>
      </c>
      <c r="J35" s="47" t="e">
        <f t="shared" si="1"/>
        <v>#DIV/0!</v>
      </c>
    </row>
    <row r="36" spans="2:10" s="18" customFormat="1" ht="11.95" customHeight="1" x14ac:dyDescent="0.35">
      <c r="B36" s="42" t="s">
        <v>33</v>
      </c>
      <c r="C36" s="43">
        <v>1.72</v>
      </c>
      <c r="D36" s="44"/>
      <c r="E36" s="56">
        <f t="shared" si="2"/>
        <v>1.3744991769883144E-3</v>
      </c>
      <c r="F36" s="57">
        <f t="shared" si="3"/>
        <v>1.3744991769883144E-3</v>
      </c>
      <c r="G36" s="15"/>
      <c r="H36" s="44"/>
      <c r="I36" s="45" t="e">
        <f t="shared" si="0"/>
        <v>#DIV/0!</v>
      </c>
      <c r="J36" s="47" t="e">
        <f t="shared" si="1"/>
        <v>#DIV/0!</v>
      </c>
    </row>
    <row r="37" spans="2:10" s="18" customFormat="1" ht="11.95" customHeight="1" x14ac:dyDescent="0.35">
      <c r="B37" s="42" t="s">
        <v>34</v>
      </c>
      <c r="C37" s="43">
        <v>2.5499999999999998</v>
      </c>
      <c r="D37" s="44"/>
      <c r="E37" s="56">
        <f t="shared" si="2"/>
        <v>2.0377749426280243E-3</v>
      </c>
      <c r="F37" s="57">
        <f t="shared" si="3"/>
        <v>2.0377749426280243E-3</v>
      </c>
      <c r="G37" s="15"/>
      <c r="H37" s="44"/>
      <c r="I37" s="45" t="e">
        <f t="shared" si="0"/>
        <v>#DIV/0!</v>
      </c>
      <c r="J37" s="47" t="e">
        <f t="shared" si="1"/>
        <v>#DIV/0!</v>
      </c>
    </row>
    <row r="38" spans="2:10" s="18" customFormat="1" ht="12" customHeight="1" thickBot="1" x14ac:dyDescent="0.4">
      <c r="B38" s="48" t="s">
        <v>35</v>
      </c>
      <c r="C38" s="49">
        <v>3.45</v>
      </c>
      <c r="D38" s="50"/>
      <c r="E38" s="58">
        <f t="shared" si="2"/>
        <v>2.7569896282614451E-3</v>
      </c>
      <c r="F38" s="59">
        <f t="shared" si="3"/>
        <v>2.7569896282614451E-3</v>
      </c>
      <c r="G38" s="16"/>
      <c r="H38" s="50"/>
      <c r="I38" s="51" t="e">
        <f t="shared" si="0"/>
        <v>#DIV/0!</v>
      </c>
      <c r="J38" s="52" t="e">
        <f t="shared" si="1"/>
        <v>#DIV/0!</v>
      </c>
    </row>
    <row r="39" spans="2:10" s="18" customFormat="1" ht="11.95" customHeight="1" thickTop="1" x14ac:dyDescent="0.35">
      <c r="B39" s="17"/>
      <c r="C39" s="53"/>
      <c r="D39" s="53"/>
      <c r="E39" s="54"/>
    </row>
    <row r="40" spans="2:10" s="18" customFormat="1" ht="11.95" customHeight="1" x14ac:dyDescent="0.35">
      <c r="B40" s="55"/>
      <c r="C40" s="53" t="s">
        <v>39</v>
      </c>
      <c r="D40" s="53"/>
      <c r="E40" s="54"/>
    </row>
    <row r="41" spans="2:10" s="18" customFormat="1" ht="11.95" customHeight="1" x14ac:dyDescent="0.35">
      <c r="B41" s="17"/>
      <c r="C41" s="53"/>
      <c r="D41" s="53"/>
      <c r="E41" s="54"/>
    </row>
    <row r="42" spans="2:10" s="18" customFormat="1" ht="11.95" customHeight="1" x14ac:dyDescent="0.35">
      <c r="B42" s="17"/>
      <c r="C42" s="53"/>
      <c r="D42" s="53"/>
      <c r="E42" s="54"/>
    </row>
  </sheetData>
  <sheetProtection selectLockedCells="1"/>
  <mergeCells count="8">
    <mergeCell ref="C29:F29"/>
    <mergeCell ref="G29:J29"/>
    <mergeCell ref="E8:F8"/>
    <mergeCell ref="C2:F2"/>
    <mergeCell ref="C3:F3"/>
    <mergeCell ref="G3:J3"/>
    <mergeCell ref="I8:J8"/>
    <mergeCell ref="G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Pct.5_Model calcul tarife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Elena Sasu</cp:lastModifiedBy>
  <dcterms:created xsi:type="dcterms:W3CDTF">2017-02-23T06:39:07Z</dcterms:created>
  <dcterms:modified xsi:type="dcterms:W3CDTF">2018-08-20T09:23:03Z</dcterms:modified>
  <cp:contentStatus/>
</cp:coreProperties>
</file>