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Adrian\Tarife\Tarif transport\21-22\tarife aprobate\publicare 01.09.2021\iunie 2021\romana\"/>
    </mc:Choice>
  </mc:AlternateContent>
  <xr:revisionPtr revIDLastSave="0" documentId="13_ncr:1_{5BEE959D-9D91-42AB-89AD-0585CDC82710}" xr6:coauthVersionLast="36" xr6:coauthVersionMax="36" xr10:uidLastSave="{00000000-0000-0000-0000-000000000000}"/>
  <bookViews>
    <workbookView xWindow="0" yWindow="0" windowWidth="19200" windowHeight="6165" xr2:uid="{00000000-000D-0000-FFFF-FFFF00000000}"/>
  </bookViews>
  <sheets>
    <sheet name="Model simplificat tari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ill" localSheetId="0" hidden="1">[2]Fe!#REF!</definedName>
    <definedName name="_Fill" hidden="1">[2]Fe!#REF!</definedName>
    <definedName name="_S1_ArrowId">[3]Inputs!$A$3</definedName>
    <definedName name="_S2_CompanyName">[3]Reports!$A$2</definedName>
    <definedName name="_S2_DataStage1">[3]Inputs!$A$4</definedName>
    <definedName name="a" localSheetId="0" hidden="1">[4]Fe!#REF!</definedName>
    <definedName name="a" hidden="1">[5]Fe!#REF!</definedName>
    <definedName name="aa" localSheetId="0" hidden="1">[4]Fe!#REF!</definedName>
    <definedName name="aa" hidden="1">[5]Fe!#REF!</definedName>
    <definedName name="ABS">[3]Reports!$A$380</definedName>
    <definedName name="Accounting_records">[6]Scoping!$G$19</definedName>
    <definedName name="Accruals">[6]Scoping!$G$30</definedName>
    <definedName name="ACF">[3]Reports!$A$327</definedName>
    <definedName name="Actual_Return">""</definedName>
    <definedName name="Adjusted_Ratios">[3]Reports!$A$31</definedName>
    <definedName name="amortizare" localSheetId="0" hidden="1">[7]Fe!#REF!</definedName>
    <definedName name="amortizare" hidden="1">[8]Fe!#REF!</definedName>
    <definedName name="an">#REF!</definedName>
    <definedName name="Anul">#REF!</definedName>
    <definedName name="ARE_Search_Start">[3]Inputs!$A$813</definedName>
    <definedName name="AROInputs">[3]Inputs!$A$561</definedName>
    <definedName name="Balance_Sheet">[3]Inputs!$A$245</definedName>
    <definedName name="BSAdjustments">[3]Inputs!$A$1197</definedName>
    <definedName name="CallingApp">""</definedName>
    <definedName name="CAPITAL">[3]Inputs!$A$1280</definedName>
    <definedName name="Cash">[6]Scoping!$G$20</definedName>
    <definedName name="Cash_Flow_Statement">[3]Inputs!$A$149</definedName>
    <definedName name="CFAdjustments">[3]Inputs!$A$1088</definedName>
    <definedName name="ConcatFN">[3]Inputs!$C$1609</definedName>
    <definedName name="Construction_contracts">[6]Scoping!$G$23</definedName>
    <definedName name="Credit_Stats">[3]Reports!$A$412</definedName>
    <definedName name="CurrencyList">[3]Lists!$A$3:$A$1502</definedName>
    <definedName name="CurrencySymbolList">[3]TemplateLists!$A$2:$B$26</definedName>
    <definedName name="ddd">#REF!</definedName>
    <definedName name="DDDates">[3]FinSum!$P$4:$P$5</definedName>
    <definedName name="DDIndex">[3]FinSum!$E$3</definedName>
    <definedName name="DenominationList">[3]Lists!$B$2:$B$5</definedName>
    <definedName name="DenomShortList">[3]TemplateLists!$G$2:$H$5</definedName>
    <definedName name="DetectFYEChange">[3]Inputs!$B$1620</definedName>
    <definedName name="End_of_CreditStats">[3]Reports!$A$458</definedName>
    <definedName name="EntityComboCacheDate" hidden="1">39099</definedName>
    <definedName name="EntityComboCacheTestDate" hidden="1">39099</definedName>
    <definedName name="EntityConfStatus">[3]Inputs!$A$1624</definedName>
    <definedName name="extras_1" localSheetId="0">'Model simplificat tarife'!#REF!</definedName>
    <definedName name="extras_1">#REF!</definedName>
    <definedName name="Fees">[9]bei!#REF!</definedName>
    <definedName name="FFO_TotDebt">[3]UtilityBenchmarks!$A$42:$H$51</definedName>
    <definedName name="FFOIntCov">[3]UtilityBenchmarks!$A$30:$H$39</definedName>
    <definedName name="fill" hidden="1">[4]Fe!#REF!</definedName>
    <definedName name="FNMarkers2">[3]Inputs!$C$1611</definedName>
    <definedName name="Functii">#REF!</definedName>
    <definedName name="Goodwill">[6]Scoping!$G$27</definedName>
    <definedName name="GVKey">"006066-01"</definedName>
    <definedName name="HandOffValidation">[3]Inputs!$C$18:$C$21</definedName>
    <definedName name="I_Only">[3]FinSum!$A$15,[3]FinSum!$A$26,[3]FinSum!$A$27,[3]FinSum!$A$32,[3]FinSum!$A$36,[3]FinSum!$A$46,[3]FinSum!$A$53:$A$66</definedName>
    <definedName name="I_Only_Opt">[3]FinSum!$A$15,[3]FinSum!$A$26,[3]FinSum!$A$27,[3]FinSum!$A$32,[3]FinSum!$A$46,[3]FinSum!$A$53:$A$66</definedName>
    <definedName name="I_Opt_U_Stnd">[3]FinSum!$A$19,[3]FinSum!$A$23,[3]FinSum!$A$25</definedName>
    <definedName name="IN_activitati" hidden="1">[1]Fe!#REF!</definedName>
    <definedName name="Include">[3]FinSum!$O$4:$O$5</definedName>
    <definedName name="Income_Statement">[3]Inputs!$A$30</definedName>
    <definedName name="Industrial">[3]Inputs!$B$1594</definedName>
    <definedName name="INFLATIONFACTOR11">0.845</definedName>
    <definedName name="InflationRates">[3]Lists!$C$2:$C$3</definedName>
    <definedName name="Inputs_E_Items_1">[3]Inputs!$C$36,[3]Inputs!$C$37,[3]Inputs!$C$38,[3]Inputs!$C$39,[3]Inputs!$C$51,[3]Inputs!$C$54,[3]Inputs!$C$114,[3]Inputs!$C$156,[3]Inputs!$C$157,[3]Inputs!$C$160</definedName>
    <definedName name="Inputs_E_Items_2">[3]Inputs!$C$161,[3]Inputs!$C$168,[3]Inputs!$C$169,[3]Inputs!$C$172,[3]Inputs!$C$182,[3]Inputs!$C$184,[3]Inputs!$C$186,[3]Inputs!$C$194,[3]Inputs!$C$196,[3]Inputs!$C$199,[3]Inputs!$C$201,[3]Inputs!$C$158</definedName>
    <definedName name="Inputs_E_Items_3">[3]Inputs!$C$202,[3]Inputs!$C$203,[3]Inputs!$C$210,[3]Inputs!$C$233,[3]Inputs!$C$234,[3]Inputs!$C$274,[3]Inputs!$C$335</definedName>
    <definedName name="Inputs_E_Items_4">[3]Inputs!$C$317,[3]Inputs!$C$343,[3]Inputs!$C$344,[3]Inputs!$C$661,[3]Inputs!$C$662,[3]Inputs!$C$663,[3]Inputs!$C$665,[3]Inputs!$C$666,[3]Inputs!$C$667,[3]Inputs!$C$669</definedName>
    <definedName name="Inputs_L_Items_1">[3]Inputs!$C$146,[3]Inputs!$C$147</definedName>
    <definedName name="Inputs_N_Items_1">[3]Inputs!$C$49,[3]Inputs!$C$111,[3]Inputs!$C$130,[3]Inputs!$C$132,[3]Inputs!$C$137,[3]Inputs!$C$138,[3]Inputs!$C$139,[3]Inputs!$C$140,[3]Inputs!$C$141,[3]Inputs!$C$142,[3]Inputs!$C$143</definedName>
    <definedName name="Inputs_N_Items_2">[3]Inputs!$C$144,[3]Inputs!$C$145,[3]Inputs!$C$155,[3]Inputs!$C$164,[3]Inputs!$C$170,[3]Inputs!$C$187,[3]Inputs!$C$197,[3]Inputs!$C$198</definedName>
    <definedName name="Inputs_N_Items_4">[3]Inputs!$C$1604,[3]Inputs!$C$1605,[3]Inputs!$C$1607,[3]Inputs!$C$1608,[3]Inputs!$C$1609,[3]Inputs!$C$1612</definedName>
    <definedName name="InputsSheetCells">[3]Inputs!$F$13:$L$1305,[3]Inputs!$E$1308:$E$1310</definedName>
    <definedName name="InputtedBP">[3]Inputs!$H$1574</definedName>
    <definedName name="InputtedRating">[3]Inputs!$H$1573</definedName>
    <definedName name="Institutii">#REF!</definedName>
    <definedName name="Intangibles">[6]Scoping!$G$28</definedName>
    <definedName name="INTRARI" hidden="1">[7]Fe!#REF!</definedName>
    <definedName name="INTRARI_suplT1" hidden="1">[1]Fe!#REF!</definedName>
    <definedName name="Inventory">[6]Scoping!$G$22</definedName>
    <definedName name="Invest_properties">[6]Scoping!$G$25</definedName>
    <definedName name="Invest_subsidiaries">[6]Scoping!$G$26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tFiscalYear">[10]Variables!$B$7</definedName>
    <definedName name="luna">#REF!</definedName>
    <definedName name="montat_robinet_pe_conducta" localSheetId="0">[11]Q2013!#REF!</definedName>
    <definedName name="montat_robinet_pe_conducta">[12]Q2013!#REF!</definedName>
    <definedName name="MonthList">[3]TemplateLists!$C$2:$F$13</definedName>
    <definedName name="Notes_payable">[6]Scoping!$G$31</definedName>
    <definedName name="Off_Balance_Sheet_Adjustments">[3]Inputs!$A$375</definedName>
    <definedName name="operator">#REF!</definedName>
    <definedName name="OrgType">[3]FinSum!$L$6</definedName>
    <definedName name="Payables">[6]Scoping!$G$29</definedName>
    <definedName name="PensionInputs">[3]Inputs!$A$611</definedName>
    <definedName name="personal">#REF!</definedName>
    <definedName name="PPAInputs">[3]Inputs!$A$445</definedName>
    <definedName name="PPE">[6]Scoping!$G$24</definedName>
    <definedName name="Print_Area_MI" localSheetId="0">'Model simplificat tarife'!#REF!</definedName>
    <definedName name="Print_Area_MI">#REF!</definedName>
    <definedName name="programe">#REF!</definedName>
    <definedName name="PubDateY">[3]Inputs!$L$1599</definedName>
    <definedName name="PubDateY_1">[3]Inputs!$K$1599</definedName>
    <definedName name="PubDay">[3]Inputs!$F$1598</definedName>
    <definedName name="PubDenomCurrY">[3]Inputs!$L$1595</definedName>
    <definedName name="PubDenomCurrY_1">[3]Inputs!$K$1595</definedName>
    <definedName name="PubMonth">[3]Inputs!$F$1597</definedName>
    <definedName name="PubRecFirstRow">'[13]S&amp;P'!#REF!</definedName>
    <definedName name="PubRecName">'[13]S&amp;P'!#REF!</definedName>
    <definedName name="PubRowToDelete">'[13]S&amp;P'!#REF!</definedName>
    <definedName name="q">[11]Q2013!#REF!</definedName>
    <definedName name="range_data">#REF!</definedName>
    <definedName name="range_kernel_data">#REF!</definedName>
    <definedName name="RatingCode">[3]UtilityBenchmarks!$A$10:$D$20</definedName>
    <definedName name="RecDebtAdjustments">[3]Reconciliation!$B$126</definedName>
    <definedName name="RecDebtReported">[3]Reconciliation!$B$7</definedName>
    <definedName name="Receivables">[6]Scoping!$G$21</definedName>
    <definedName name="Reported_Financials">[3]Reports!$A$280</definedName>
    <definedName name="Reported_Ratios">[3]Reports!$A$92</definedName>
    <definedName name="ReportSheetCells">[3]Reports!$F$33:$K$91,[3]Reports!$F$94:$K$434</definedName>
    <definedName name="RestatValidation">[3]Inputs!$C$24:$C$28</definedName>
    <definedName name="Revenue">[6]Scoping!$G$33</definedName>
    <definedName name="S_O_Table">[3]FinSum!$M$8:$N$66</definedName>
    <definedName name="SPSet">"current"</definedName>
    <definedName name="sss">[11]Q2013!#REF!</definedName>
    <definedName name="sssss">#REF!</definedName>
    <definedName name="SUMA">'[14]Plan (2)'!#REF!</definedName>
    <definedName name="Supplemental_Stats">[3]Reports!$A$146</definedName>
    <definedName name="Supplemental_StatsReported">[3]Reports!$A$216</definedName>
    <definedName name="SurplusCash">[3]Inputs!$A$376</definedName>
    <definedName name="Taxes">[6]Scoping!$G$32</definedName>
    <definedName name="TemplateName">"Global Industrial Annual v135 - Test.xls"</definedName>
    <definedName name="TemplateSaveName">"GCA v4.4"</definedName>
    <definedName name="TemplateTitle">[3]Inputs!$H$1</definedName>
    <definedName name="ToHideColInputs">[3]Inputs!$D:$F,[3]Inputs!$B:$B</definedName>
    <definedName name="TotDebt_Cap">[3]UtilityBenchmarks!$A$54:$H$63</definedName>
    <definedName name="TRSold">[3]Inputs!$A$393</definedName>
    <definedName name="U_Only">[3]FinSum!$A$28,[3]FinSum!$A$47,[3]FinSum!$A$49,[3]FinSum!$A$50,[3]FinSum!$A$51,[3]FinSum!$A$52</definedName>
    <definedName name="VALOARE">'[14]Plan (2)'!#REF!</definedName>
    <definedName name="Version">[3]Inputs!$G$1580</definedName>
    <definedName name="XXX">#REF!</definedName>
    <definedName name="xy">#REF!</definedName>
    <definedName name="YesNoNa">[6]Scoping!$G$2:$G$5</definedName>
    <definedName name="YrIndex">[3]FinSum!$L$5</definedName>
    <definedName name="ZNoDecimal">[3]Inputs!$E$17:$AA$17,[3]Inputs!$E$23:$AA$23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J43" i="1" l="1"/>
  <c r="J42" i="1"/>
  <c r="J27" i="1"/>
  <c r="J26" i="1"/>
  <c r="J23" i="1"/>
  <c r="J22" i="1"/>
  <c r="M5" i="1" l="1"/>
  <c r="M49" i="1" s="1"/>
  <c r="M50" i="1" s="1"/>
  <c r="L5" i="1"/>
  <c r="L49" i="1" s="1"/>
  <c r="L50" i="1" s="1"/>
  <c r="I5" i="1"/>
  <c r="I49" i="1" s="1"/>
  <c r="I50" i="1" s="1"/>
  <c r="H5" i="1"/>
  <c r="H49" i="1" s="1"/>
  <c r="H50" i="1" s="1"/>
  <c r="D5" i="1" l="1"/>
  <c r="D49" i="1" s="1"/>
  <c r="D50" i="1" s="1"/>
  <c r="E5" i="1" l="1"/>
  <c r="E49" i="1" s="1"/>
  <c r="E50" i="1" s="1"/>
</calcChain>
</file>

<file path=xl/sharedStrings.xml><?xml version="1.0" encoding="utf-8"?>
<sst xmlns="http://schemas.openxmlformats.org/spreadsheetml/2006/main" count="83" uniqueCount="64">
  <si>
    <t>An gazier oct.2022-sept.2023 estimat</t>
  </si>
  <si>
    <t>An gazier oct.2023-sept.2024 estimat</t>
  </si>
  <si>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</si>
  <si>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</si>
  <si>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</si>
  <si>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</si>
  <si>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</si>
  <si>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</si>
  <si>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</si>
  <si>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</si>
  <si>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</si>
  <si>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</si>
  <si>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</si>
  <si>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</si>
  <si>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</si>
  <si>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</si>
  <si>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lung intreruptibile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</si>
  <si>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</si>
  <si>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</si>
  <si>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</si>
  <si>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</si>
  <si>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</si>
  <si>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</si>
  <si>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</si>
  <si>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</si>
  <si>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</si>
  <si>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august vara inmagazinare</t>
  </si>
  <si>
    <t>capacitati ferme termen scurt luna septembrie vara</t>
  </si>
  <si>
    <t>capacitati ferme termen scurt luna septembrie vara inmagazinare</t>
  </si>
  <si>
    <t>capacitati ferme termen scurt luna octombrie iarna</t>
  </si>
  <si>
    <t>capacitati ferme termen scurt luna octombrie iarna inmagazinare</t>
  </si>
  <si>
    <t>capacitati ferme termen scurt luna noiembrie iarna</t>
  </si>
  <si>
    <t>capacitati ferme termen scurt luna noiembrie iarna inmagazinare</t>
  </si>
  <si>
    <t>capacitati ferme termen scurt luna decembrie iarna</t>
  </si>
  <si>
    <t>capacitati ferme termen scurt luna decembrie iarna inmagazinare</t>
  </si>
  <si>
    <t>capacitati ferme termen scurt luna ianuarie iarna</t>
  </si>
  <si>
    <t>capacitati ferme termen scurt luna ianuarie iarna inmagazinare</t>
  </si>
  <si>
    <t>capacitati ferme termen scurt luna februarie iarna</t>
  </si>
  <si>
    <t>capacitati ferme termen scurt luna februarie iarna inmagazinare</t>
  </si>
  <si>
    <t>capacitati ferme termen scurt luna martie iarna</t>
  </si>
  <si>
    <t>capacitati ferme termen scurt luna martie iarna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</si>
  <si>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</si>
  <si>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</si>
  <si>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</si>
  <si>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</si>
  <si>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</si>
  <si>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</si>
  <si>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Model simplificat pentru estimare eventualei evolutii a tarifelor de transport pentru cea de a patra perioada de reglementare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</si>
  <si>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</si>
  <si>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</si>
  <si>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</si>
  <si>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</si>
  <si>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</si>
  <si>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</si>
  <si>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capacitati ferme termen scurt trimestru apr-iun</t>
  </si>
  <si>
    <t>capacitati ferme termen scurt trimestru iul-sept vara</t>
  </si>
  <si>
    <t>capacitati ferme termen scurt trimestru iul-sept inmagazinare</t>
  </si>
  <si>
    <t>capacitati ferme termen scurt trimestru oct-dec</t>
  </si>
  <si>
    <t>capacitati ferme termen scurt trimestru oct-dec inmagazinare</t>
  </si>
  <si>
    <t>capacitati ferme termen scurt trimestru ian-mar</t>
  </si>
  <si>
    <t>capacitati ferme termen scurt trimestru ian-mar inmagazinare</t>
  </si>
  <si>
    <t>An gazier oct.2020-sept.2021 aprobat</t>
  </si>
  <si>
    <t>An gazier oct.2021-sept.2022 aprobat</t>
  </si>
  <si>
    <t>capacitati ferme termen scurt trimestru apr-iun inmagazinare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</si>
</sst>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3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  <xf numFmtId="164" fontId="16" fillId="0" borderId="0"/>
  </cellStyleXfs>
  <cellXfs count="74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6" xfId="3" applyFont="1" applyFill="1" applyBorder="1" applyAlignment="1">
      <alignment horizontal="justify" vertical="center" wrapText="1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0" borderId="23" xfId="2" applyNumberFormat="1" applyFont="1" applyBorder="1" applyProtection="1"/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4" fontId="2" fillId="0" borderId="23" xfId="2" applyNumberFormat="1" applyFont="1" applyBorder="1" applyProtection="1"/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3" fontId="2" fillId="0" borderId="27" xfId="2" applyNumberFormat="1" applyFont="1" applyFill="1" applyBorder="1" applyProtection="1">
      <protection locked="0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0" borderId="8" xfId="2" applyNumberFormat="1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</cellXfs>
  <cellStyles count="5">
    <cellStyle name="Normal" xfId="0" builtinId="0"/>
    <cellStyle name="Normal 14 5" xfId="4" xr:uid="{7D19E4F3-5867-4033-8BDB-B63A14EE536C}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02"/>
  <sheetViews>
    <sheetView tabSelected="1" zoomScale="110" zoomScaleNormal="110" workbookViewId="0">
      <selection activeCell="B49" sqref="B49"/>
    </sheetView>
  </sheetViews>
  <sheetFormatPr defaultColWidth="9" defaultRowHeight="12" customHeight="1" x14ac:dyDescent="0.25"/>
  <cols>
    <col min="1" max="1" width="48.28515625" style="1" customWidth="1"/>
    <col min="2" max="2" width="13.28515625" style="2" customWidth="1"/>
    <col min="3" max="13" width="11.140625" style="2" customWidth="1"/>
    <col min="14" max="217" width="9" style="1"/>
    <col min="218" max="218" width="35.28515625" style="1" customWidth="1"/>
    <col min="219" max="242" width="11.140625" style="1" customWidth="1"/>
    <col min="243" max="473" width="9" style="1"/>
    <col min="474" max="474" width="35.28515625" style="1" customWidth="1"/>
    <col min="475" max="498" width="11.140625" style="1" customWidth="1"/>
    <col min="499" max="729" width="9" style="1"/>
    <col min="730" max="730" width="35.28515625" style="1" customWidth="1"/>
    <col min="731" max="754" width="11.140625" style="1" customWidth="1"/>
    <col min="755" max="985" width="9" style="1"/>
    <col min="986" max="986" width="35.28515625" style="1" customWidth="1"/>
    <col min="987" max="1010" width="11.140625" style="1" customWidth="1"/>
    <col min="1011" max="1241" width="9" style="1"/>
    <col min="1242" max="1242" width="35.28515625" style="1" customWidth="1"/>
    <col min="1243" max="1266" width="11.140625" style="1" customWidth="1"/>
    <col min="1267" max="1497" width="9" style="1"/>
    <col min="1498" max="1498" width="35.28515625" style="1" customWidth="1"/>
    <col min="1499" max="1522" width="11.140625" style="1" customWidth="1"/>
    <col min="1523" max="1753" width="9" style="1"/>
    <col min="1754" max="1754" width="35.28515625" style="1" customWidth="1"/>
    <col min="1755" max="1778" width="11.140625" style="1" customWidth="1"/>
    <col min="1779" max="2009" width="9" style="1"/>
    <col min="2010" max="2010" width="35.28515625" style="1" customWidth="1"/>
    <col min="2011" max="2034" width="11.140625" style="1" customWidth="1"/>
    <col min="2035" max="2265" width="9" style="1"/>
    <col min="2266" max="2266" width="35.28515625" style="1" customWidth="1"/>
    <col min="2267" max="2290" width="11.140625" style="1" customWidth="1"/>
    <col min="2291" max="2521" width="9" style="1"/>
    <col min="2522" max="2522" width="35.28515625" style="1" customWidth="1"/>
    <col min="2523" max="2546" width="11.140625" style="1" customWidth="1"/>
    <col min="2547" max="2777" width="9" style="1"/>
    <col min="2778" max="2778" width="35.28515625" style="1" customWidth="1"/>
    <col min="2779" max="2802" width="11.140625" style="1" customWidth="1"/>
    <col min="2803" max="3033" width="9" style="1"/>
    <col min="3034" max="3034" width="35.28515625" style="1" customWidth="1"/>
    <col min="3035" max="3058" width="11.140625" style="1" customWidth="1"/>
    <col min="3059" max="3289" width="9" style="1"/>
    <col min="3290" max="3290" width="35.28515625" style="1" customWidth="1"/>
    <col min="3291" max="3314" width="11.140625" style="1" customWidth="1"/>
    <col min="3315" max="3545" width="9" style="1"/>
    <col min="3546" max="3546" width="35.28515625" style="1" customWidth="1"/>
    <col min="3547" max="3570" width="11.140625" style="1" customWidth="1"/>
    <col min="3571" max="3801" width="9" style="1"/>
    <col min="3802" max="3802" width="35.28515625" style="1" customWidth="1"/>
    <col min="3803" max="3826" width="11.140625" style="1" customWidth="1"/>
    <col min="3827" max="4057" width="9" style="1"/>
    <col min="4058" max="4058" width="35.28515625" style="1" customWidth="1"/>
    <col min="4059" max="4082" width="11.140625" style="1" customWidth="1"/>
    <col min="4083" max="4313" width="9" style="1"/>
    <col min="4314" max="4314" width="35.28515625" style="1" customWidth="1"/>
    <col min="4315" max="4338" width="11.140625" style="1" customWidth="1"/>
    <col min="4339" max="4569" width="9" style="1"/>
    <col min="4570" max="4570" width="35.28515625" style="1" customWidth="1"/>
    <col min="4571" max="4594" width="11.140625" style="1" customWidth="1"/>
    <col min="4595" max="4825" width="9" style="1"/>
    <col min="4826" max="4826" width="35.28515625" style="1" customWidth="1"/>
    <col min="4827" max="4850" width="11.140625" style="1" customWidth="1"/>
    <col min="4851" max="5081" width="9" style="1"/>
    <col min="5082" max="5082" width="35.28515625" style="1" customWidth="1"/>
    <col min="5083" max="5106" width="11.140625" style="1" customWidth="1"/>
    <col min="5107" max="5337" width="9" style="1"/>
    <col min="5338" max="5338" width="35.28515625" style="1" customWidth="1"/>
    <col min="5339" max="5362" width="11.140625" style="1" customWidth="1"/>
    <col min="5363" max="5593" width="9" style="1"/>
    <col min="5594" max="5594" width="35.28515625" style="1" customWidth="1"/>
    <col min="5595" max="5618" width="11.140625" style="1" customWidth="1"/>
    <col min="5619" max="5849" width="9" style="1"/>
    <col min="5850" max="5850" width="35.28515625" style="1" customWidth="1"/>
    <col min="5851" max="5874" width="11.140625" style="1" customWidth="1"/>
    <col min="5875" max="6105" width="9" style="1"/>
    <col min="6106" max="6106" width="35.28515625" style="1" customWidth="1"/>
    <col min="6107" max="6130" width="11.140625" style="1" customWidth="1"/>
    <col min="6131" max="6361" width="9" style="1"/>
    <col min="6362" max="6362" width="35.28515625" style="1" customWidth="1"/>
    <col min="6363" max="6386" width="11.140625" style="1" customWidth="1"/>
    <col min="6387" max="6617" width="9" style="1"/>
    <col min="6618" max="6618" width="35.28515625" style="1" customWidth="1"/>
    <col min="6619" max="6642" width="11.140625" style="1" customWidth="1"/>
    <col min="6643" max="6873" width="9" style="1"/>
    <col min="6874" max="6874" width="35.28515625" style="1" customWidth="1"/>
    <col min="6875" max="6898" width="11.140625" style="1" customWidth="1"/>
    <col min="6899" max="7129" width="9" style="1"/>
    <col min="7130" max="7130" width="35.28515625" style="1" customWidth="1"/>
    <col min="7131" max="7154" width="11.140625" style="1" customWidth="1"/>
    <col min="7155" max="7385" width="9" style="1"/>
    <col min="7386" max="7386" width="35.28515625" style="1" customWidth="1"/>
    <col min="7387" max="7410" width="11.140625" style="1" customWidth="1"/>
    <col min="7411" max="7641" width="9" style="1"/>
    <col min="7642" max="7642" width="35.28515625" style="1" customWidth="1"/>
    <col min="7643" max="7666" width="11.140625" style="1" customWidth="1"/>
    <col min="7667" max="7897" width="9" style="1"/>
    <col min="7898" max="7898" width="35.28515625" style="1" customWidth="1"/>
    <col min="7899" max="7922" width="11.140625" style="1" customWidth="1"/>
    <col min="7923" max="8153" width="9" style="1"/>
    <col min="8154" max="8154" width="35.28515625" style="1" customWidth="1"/>
    <col min="8155" max="8178" width="11.140625" style="1" customWidth="1"/>
    <col min="8179" max="8409" width="9" style="1"/>
    <col min="8410" max="8410" width="35.28515625" style="1" customWidth="1"/>
    <col min="8411" max="8434" width="11.140625" style="1" customWidth="1"/>
    <col min="8435" max="8665" width="9" style="1"/>
    <col min="8666" max="8666" width="35.28515625" style="1" customWidth="1"/>
    <col min="8667" max="8690" width="11.140625" style="1" customWidth="1"/>
    <col min="8691" max="8921" width="9" style="1"/>
    <col min="8922" max="8922" width="35.28515625" style="1" customWidth="1"/>
    <col min="8923" max="8946" width="11.140625" style="1" customWidth="1"/>
    <col min="8947" max="9177" width="9" style="1"/>
    <col min="9178" max="9178" width="35.28515625" style="1" customWidth="1"/>
    <col min="9179" max="9202" width="11.140625" style="1" customWidth="1"/>
    <col min="9203" max="9433" width="9" style="1"/>
    <col min="9434" max="9434" width="35.28515625" style="1" customWidth="1"/>
    <col min="9435" max="9458" width="11.140625" style="1" customWidth="1"/>
    <col min="9459" max="9689" width="9" style="1"/>
    <col min="9690" max="9690" width="35.28515625" style="1" customWidth="1"/>
    <col min="9691" max="9714" width="11.140625" style="1" customWidth="1"/>
    <col min="9715" max="9945" width="9" style="1"/>
    <col min="9946" max="9946" width="35.28515625" style="1" customWidth="1"/>
    <col min="9947" max="9970" width="11.140625" style="1" customWidth="1"/>
    <col min="9971" max="10201" width="9" style="1"/>
    <col min="10202" max="10202" width="35.28515625" style="1" customWidth="1"/>
    <col min="10203" max="10226" width="11.140625" style="1" customWidth="1"/>
    <col min="10227" max="10457" width="9" style="1"/>
    <col min="10458" max="10458" width="35.28515625" style="1" customWidth="1"/>
    <col min="10459" max="10482" width="11.140625" style="1" customWidth="1"/>
    <col min="10483" max="10713" width="9" style="1"/>
    <col min="10714" max="10714" width="35.28515625" style="1" customWidth="1"/>
    <col min="10715" max="10738" width="11.140625" style="1" customWidth="1"/>
    <col min="10739" max="10969" width="9" style="1"/>
    <col min="10970" max="10970" width="35.28515625" style="1" customWidth="1"/>
    <col min="10971" max="10994" width="11.140625" style="1" customWidth="1"/>
    <col min="10995" max="11225" width="9" style="1"/>
    <col min="11226" max="11226" width="35.28515625" style="1" customWidth="1"/>
    <col min="11227" max="11250" width="11.140625" style="1" customWidth="1"/>
    <col min="11251" max="11481" width="9" style="1"/>
    <col min="11482" max="11482" width="35.28515625" style="1" customWidth="1"/>
    <col min="11483" max="11506" width="11.140625" style="1" customWidth="1"/>
    <col min="11507" max="11737" width="9" style="1"/>
    <col min="11738" max="11738" width="35.28515625" style="1" customWidth="1"/>
    <col min="11739" max="11762" width="11.140625" style="1" customWidth="1"/>
    <col min="11763" max="11993" width="9" style="1"/>
    <col min="11994" max="11994" width="35.28515625" style="1" customWidth="1"/>
    <col min="11995" max="12018" width="11.140625" style="1" customWidth="1"/>
    <col min="12019" max="12249" width="9" style="1"/>
    <col min="12250" max="12250" width="35.28515625" style="1" customWidth="1"/>
    <col min="12251" max="12274" width="11.140625" style="1" customWidth="1"/>
    <col min="12275" max="12505" width="9" style="1"/>
    <col min="12506" max="12506" width="35.28515625" style="1" customWidth="1"/>
    <col min="12507" max="12530" width="11.140625" style="1" customWidth="1"/>
    <col min="12531" max="12761" width="9" style="1"/>
    <col min="12762" max="12762" width="35.28515625" style="1" customWidth="1"/>
    <col min="12763" max="12786" width="11.140625" style="1" customWidth="1"/>
    <col min="12787" max="13017" width="9" style="1"/>
    <col min="13018" max="13018" width="35.28515625" style="1" customWidth="1"/>
    <col min="13019" max="13042" width="11.140625" style="1" customWidth="1"/>
    <col min="13043" max="13273" width="9" style="1"/>
    <col min="13274" max="13274" width="35.28515625" style="1" customWidth="1"/>
    <col min="13275" max="13298" width="11.140625" style="1" customWidth="1"/>
    <col min="13299" max="13529" width="9" style="1"/>
    <col min="13530" max="13530" width="35.28515625" style="1" customWidth="1"/>
    <col min="13531" max="13554" width="11.140625" style="1" customWidth="1"/>
    <col min="13555" max="13785" width="9" style="1"/>
    <col min="13786" max="13786" width="35.28515625" style="1" customWidth="1"/>
    <col min="13787" max="13810" width="11.140625" style="1" customWidth="1"/>
    <col min="13811" max="14041" width="9" style="1"/>
    <col min="14042" max="14042" width="35.28515625" style="1" customWidth="1"/>
    <col min="14043" max="14066" width="11.140625" style="1" customWidth="1"/>
    <col min="14067" max="14297" width="9" style="1"/>
    <col min="14298" max="14298" width="35.28515625" style="1" customWidth="1"/>
    <col min="14299" max="14322" width="11.140625" style="1" customWidth="1"/>
    <col min="14323" max="14553" width="9" style="1"/>
    <col min="14554" max="14554" width="35.28515625" style="1" customWidth="1"/>
    <col min="14555" max="14578" width="11.140625" style="1" customWidth="1"/>
    <col min="14579" max="14809" width="9" style="1"/>
    <col min="14810" max="14810" width="35.28515625" style="1" customWidth="1"/>
    <col min="14811" max="14834" width="11.140625" style="1" customWidth="1"/>
    <col min="14835" max="15065" width="9" style="1"/>
    <col min="15066" max="15066" width="35.28515625" style="1" customWidth="1"/>
    <col min="15067" max="15090" width="11.140625" style="1" customWidth="1"/>
    <col min="15091" max="15321" width="9" style="1"/>
    <col min="15322" max="15322" width="35.28515625" style="1" customWidth="1"/>
    <col min="15323" max="15346" width="11.140625" style="1" customWidth="1"/>
    <col min="15347" max="15577" width="9" style="1"/>
    <col min="15578" max="15578" width="35.28515625" style="1" customWidth="1"/>
    <col min="15579" max="15602" width="11.140625" style="1" customWidth="1"/>
    <col min="15603" max="15833" width="9" style="1"/>
    <col min="15834" max="15834" width="35.28515625" style="1" customWidth="1"/>
    <col min="15835" max="15858" width="11.140625" style="1" customWidth="1"/>
    <col min="15859" max="16089" width="9" style="1"/>
    <col min="16090" max="16090" width="35.28515625" style="1" customWidth="1"/>
    <col min="16091" max="16114" width="11.140625" style="1" customWidth="1"/>
    <col min="16115" max="16384" width="9" style="1"/>
  </cols>
  <sheetData>
    <row r="1" spans="1:13" ht="12" customHeight="1" x14ac:dyDescent="0.25">
      <c r="A1" s="54" t="s">
        <v>47</v>
      </c>
    </row>
    <row r="2" spans="1:13" ht="12" customHeight="1" thickBot="1" x14ac:dyDescent="0.3"/>
    <row r="3" spans="1:13" ht="12" customHeight="1" thickTop="1" x14ac:dyDescent="0.25">
      <c r="B3" s="61" t="s">
        <v>62</v>
      </c>
      <c r="C3" s="62"/>
      <c r="D3" s="62"/>
      <c r="E3" s="63"/>
      <c r="F3" s="64" t="s">
        <v>0</v>
      </c>
      <c r="G3" s="65"/>
      <c r="H3" s="65"/>
      <c r="I3" s="66"/>
      <c r="J3" s="61" t="s">
        <v>1</v>
      </c>
      <c r="K3" s="62"/>
      <c r="L3" s="62"/>
      <c r="M3" s="63"/>
    </row>
    <row r="4" spans="1:13" s="2" customFormat="1" ht="12" customHeight="1" x14ac:dyDescent="0.25">
      <c r="A4" s="3" t="s">
        <v>2</v>
      </c>
      <c r="B4" s="67">
        <v>1041465.6052147177</v>
      </c>
      <c r="C4" s="68"/>
      <c r="D4" s="68"/>
      <c r="E4" s="68"/>
      <c r="F4" s="69"/>
      <c r="G4" s="70"/>
      <c r="H4" s="70"/>
      <c r="I4" s="71"/>
      <c r="J4" s="69"/>
      <c r="K4" s="70"/>
      <c r="L4" s="70"/>
      <c r="M4" s="71"/>
    </row>
    <row r="5" spans="1:13" s="2" customFormat="1" ht="12" customHeight="1" x14ac:dyDescent="0.25">
      <c r="A5" s="4" t="s">
        <v>3</v>
      </c>
      <c r="B5" s="5"/>
      <c r="C5" s="6"/>
      <c r="D5" s="7">
        <f>+B4*D6*D7</f>
        <v>442622.88221625501</v>
      </c>
      <c r="E5" s="8">
        <f>+B4*E6*E7</f>
        <v>442622.88221625501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</row>
    <row r="6" spans="1:13" s="2" customFormat="1" ht="12" customHeight="1" x14ac:dyDescent="0.25">
      <c r="A6" s="4" t="s">
        <v>4</v>
      </c>
      <c r="B6" s="5"/>
      <c r="C6" s="6"/>
      <c r="D6" s="11">
        <v>0.85</v>
      </c>
      <c r="E6" s="12">
        <f>D6</f>
        <v>0.85</v>
      </c>
      <c r="F6" s="5"/>
      <c r="G6" s="6"/>
      <c r="H6" s="11">
        <v>0.85</v>
      </c>
      <c r="I6" s="11">
        <v>0.85</v>
      </c>
      <c r="J6" s="5"/>
      <c r="K6" s="6"/>
      <c r="L6" s="11">
        <v>0.85</v>
      </c>
      <c r="M6" s="11">
        <v>0.85</v>
      </c>
    </row>
    <row r="7" spans="1:13" s="2" customFormat="1" ht="12" customHeight="1" thickBot="1" x14ac:dyDescent="0.3">
      <c r="A7" s="13" t="s">
        <v>5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</row>
    <row r="8" spans="1:13" s="2" customFormat="1" ht="24" customHeight="1" thickTop="1" x14ac:dyDescent="0.25">
      <c r="A8" s="18" t="s">
        <v>6</v>
      </c>
      <c r="B8" s="19"/>
      <c r="C8" s="20"/>
      <c r="D8" s="21" t="s">
        <v>7</v>
      </c>
      <c r="E8" s="22" t="s">
        <v>8</v>
      </c>
      <c r="F8" s="19"/>
      <c r="G8" s="20"/>
      <c r="H8" s="23" t="s">
        <v>7</v>
      </c>
      <c r="I8" s="24" t="s">
        <v>8</v>
      </c>
      <c r="J8" s="19"/>
      <c r="K8" s="20"/>
      <c r="L8" s="23" t="s">
        <v>7</v>
      </c>
      <c r="M8" s="24" t="s">
        <v>8</v>
      </c>
    </row>
    <row r="9" spans="1:13" s="2" customFormat="1" ht="12" customHeight="1" x14ac:dyDescent="0.25">
      <c r="A9" s="25" t="s">
        <v>9</v>
      </c>
      <c r="B9" s="26" t="s">
        <v>10</v>
      </c>
      <c r="C9" s="27" t="s">
        <v>11</v>
      </c>
      <c r="D9" s="72" t="s">
        <v>12</v>
      </c>
      <c r="E9" s="73"/>
      <c r="F9" s="26" t="s">
        <v>10</v>
      </c>
      <c r="G9" s="27" t="s">
        <v>11</v>
      </c>
      <c r="H9" s="72" t="s">
        <v>12</v>
      </c>
      <c r="I9" s="73"/>
      <c r="J9" s="26" t="s">
        <v>10</v>
      </c>
      <c r="K9" s="27" t="s">
        <v>11</v>
      </c>
      <c r="L9" s="72" t="s">
        <v>12</v>
      </c>
      <c r="M9" s="73"/>
    </row>
    <row r="10" spans="1:13" s="2" customFormat="1" ht="12" customHeight="1" x14ac:dyDescent="0.25">
      <c r="A10" s="29" t="s">
        <v>13</v>
      </c>
      <c r="B10" s="30">
        <v>8760</v>
      </c>
      <c r="C10" s="31">
        <v>1</v>
      </c>
      <c r="D10" s="59">
        <v>16951.208333333332</v>
      </c>
      <c r="E10" s="60">
        <v>13149.541666666666</v>
      </c>
      <c r="F10" s="30">
        <v>8760</v>
      </c>
      <c r="G10" s="32"/>
      <c r="H10" s="32"/>
      <c r="I10" s="33"/>
      <c r="J10" s="30">
        <v>8760</v>
      </c>
      <c r="K10" s="32"/>
      <c r="L10" s="32"/>
      <c r="M10" s="33"/>
    </row>
    <row r="11" spans="1:13" s="2" customFormat="1" ht="12" customHeight="1" x14ac:dyDescent="0.25">
      <c r="A11" s="29" t="s">
        <v>14</v>
      </c>
      <c r="B11" s="30">
        <v>8760</v>
      </c>
      <c r="C11" s="34">
        <v>0.5</v>
      </c>
      <c r="D11" s="59">
        <v>0</v>
      </c>
      <c r="E11" s="60">
        <v>0</v>
      </c>
      <c r="F11" s="30">
        <v>8760</v>
      </c>
      <c r="G11" s="32"/>
      <c r="H11" s="32"/>
      <c r="I11" s="33"/>
      <c r="J11" s="30">
        <v>8760</v>
      </c>
      <c r="K11" s="32"/>
      <c r="L11" s="32"/>
      <c r="M11" s="33"/>
    </row>
    <row r="12" spans="1:13" s="2" customFormat="1" ht="12" customHeight="1" x14ac:dyDescent="0.25">
      <c r="A12" s="29" t="s">
        <v>15</v>
      </c>
      <c r="B12" s="30">
        <v>8760</v>
      </c>
      <c r="C12" s="34">
        <v>0.5</v>
      </c>
      <c r="D12" s="59">
        <v>0</v>
      </c>
      <c r="E12" s="60">
        <v>2.5</v>
      </c>
      <c r="F12" s="30">
        <v>8760</v>
      </c>
      <c r="G12" s="32"/>
      <c r="H12" s="32"/>
      <c r="I12" s="33"/>
      <c r="J12" s="30">
        <v>8760</v>
      </c>
      <c r="K12" s="32"/>
      <c r="L12" s="32"/>
      <c r="M12" s="33"/>
    </row>
    <row r="13" spans="1:13" s="2" customFormat="1" ht="12" customHeight="1" x14ac:dyDescent="0.25">
      <c r="A13" s="28" t="s">
        <v>16</v>
      </c>
      <c r="B13" s="30"/>
      <c r="C13" s="31"/>
      <c r="D13" s="59"/>
      <c r="E13" s="60"/>
      <c r="F13" s="30"/>
      <c r="G13" s="32"/>
      <c r="H13" s="32"/>
      <c r="I13" s="33"/>
      <c r="J13" s="30"/>
      <c r="K13" s="32"/>
      <c r="L13" s="32"/>
      <c r="M13" s="33"/>
    </row>
    <row r="14" spans="1:13" s="2" customFormat="1" ht="12" customHeight="1" x14ac:dyDescent="0.25">
      <c r="A14" s="29" t="s">
        <v>54</v>
      </c>
      <c r="B14" s="30">
        <v>2184</v>
      </c>
      <c r="C14" s="34">
        <v>0.73</v>
      </c>
      <c r="D14" s="59">
        <v>135</v>
      </c>
      <c r="E14" s="59">
        <v>2360.416666666667</v>
      </c>
      <c r="F14" s="30">
        <v>2184</v>
      </c>
      <c r="G14" s="32"/>
      <c r="H14" s="32"/>
      <c r="I14" s="33"/>
      <c r="J14" s="30">
        <v>2184</v>
      </c>
      <c r="K14" s="32"/>
      <c r="L14" s="32"/>
      <c r="M14" s="33"/>
    </row>
    <row r="15" spans="1:13" s="2" customFormat="1" ht="12" customHeight="1" x14ac:dyDescent="0.25">
      <c r="A15" s="29" t="s">
        <v>63</v>
      </c>
      <c r="B15" s="30">
        <v>2184</v>
      </c>
      <c r="C15" s="34">
        <v>0.36499999999999999</v>
      </c>
      <c r="D15" s="59">
        <v>0</v>
      </c>
      <c r="E15" s="60">
        <v>704.16666666666663</v>
      </c>
      <c r="F15" s="30">
        <v>2184</v>
      </c>
      <c r="G15" s="32"/>
      <c r="H15" s="32"/>
      <c r="I15" s="33"/>
      <c r="J15" s="30">
        <v>2184</v>
      </c>
      <c r="K15" s="32"/>
      <c r="L15" s="32"/>
      <c r="M15" s="33"/>
    </row>
    <row r="16" spans="1:13" s="2" customFormat="1" ht="12" customHeight="1" x14ac:dyDescent="0.25">
      <c r="A16" s="29" t="s">
        <v>55</v>
      </c>
      <c r="B16" s="30">
        <v>2208</v>
      </c>
      <c r="C16" s="34">
        <v>0.75</v>
      </c>
      <c r="D16" s="59">
        <v>995.83333333333337</v>
      </c>
      <c r="E16" s="60">
        <v>2266.6666666666665</v>
      </c>
      <c r="F16" s="30">
        <v>2208</v>
      </c>
      <c r="G16" s="32"/>
      <c r="H16" s="32"/>
      <c r="I16" s="33"/>
      <c r="J16" s="30">
        <v>2208</v>
      </c>
      <c r="K16" s="32"/>
      <c r="L16" s="32"/>
      <c r="M16" s="33"/>
    </row>
    <row r="17" spans="1:13" s="2" customFormat="1" ht="12" customHeight="1" x14ac:dyDescent="0.25">
      <c r="A17" s="29" t="s">
        <v>56</v>
      </c>
      <c r="B17" s="30">
        <v>2208</v>
      </c>
      <c r="C17" s="34">
        <v>0.375</v>
      </c>
      <c r="D17" s="59">
        <v>0</v>
      </c>
      <c r="E17" s="60">
        <v>2641.6666666666665</v>
      </c>
      <c r="F17" s="30">
        <v>2208</v>
      </c>
      <c r="G17" s="32"/>
      <c r="H17" s="32"/>
      <c r="I17" s="33"/>
      <c r="J17" s="30">
        <v>2208</v>
      </c>
      <c r="K17" s="32"/>
      <c r="L17" s="32"/>
      <c r="M17" s="33"/>
    </row>
    <row r="18" spans="1:13" s="2" customFormat="1" ht="12" customHeight="1" x14ac:dyDescent="0.25">
      <c r="A18" s="29" t="s">
        <v>57</v>
      </c>
      <c r="B18" s="30">
        <v>2208</v>
      </c>
      <c r="C18" s="34">
        <v>1.65</v>
      </c>
      <c r="D18" s="59">
        <v>337.5</v>
      </c>
      <c r="E18" s="60">
        <v>3479.1666666666665</v>
      </c>
      <c r="F18" s="30">
        <v>2208</v>
      </c>
      <c r="G18" s="32"/>
      <c r="H18" s="32"/>
      <c r="I18" s="33"/>
      <c r="J18" s="30">
        <v>2208</v>
      </c>
      <c r="K18" s="32"/>
      <c r="L18" s="32"/>
      <c r="M18" s="33"/>
    </row>
    <row r="19" spans="1:13" s="2" customFormat="1" ht="12" customHeight="1" x14ac:dyDescent="0.25">
      <c r="A19" s="29" t="s">
        <v>58</v>
      </c>
      <c r="B19" s="30">
        <v>2208</v>
      </c>
      <c r="C19" s="34">
        <v>0.82499999999999996</v>
      </c>
      <c r="D19" s="59">
        <v>170.83333333333334</v>
      </c>
      <c r="E19" s="60">
        <v>0</v>
      </c>
      <c r="F19" s="30">
        <v>2208</v>
      </c>
      <c r="G19" s="32"/>
      <c r="H19" s="32"/>
      <c r="I19" s="33"/>
      <c r="J19" s="30">
        <v>2208</v>
      </c>
      <c r="K19" s="32"/>
      <c r="L19" s="32"/>
      <c r="M19" s="33"/>
    </row>
    <row r="20" spans="1:13" s="2" customFormat="1" ht="12" customHeight="1" x14ac:dyDescent="0.25">
      <c r="A20" s="29" t="s">
        <v>59</v>
      </c>
      <c r="B20" s="30">
        <v>2160</v>
      </c>
      <c r="C20" s="34">
        <v>2.0699999999999998</v>
      </c>
      <c r="D20" s="59">
        <v>551.66666666666606</v>
      </c>
      <c r="E20" s="60">
        <v>10083.333333333332</v>
      </c>
      <c r="F20" s="30">
        <v>2160</v>
      </c>
      <c r="G20" s="32"/>
      <c r="H20" s="32"/>
      <c r="I20" s="33"/>
      <c r="J20" s="30">
        <v>2160</v>
      </c>
      <c r="K20" s="32"/>
      <c r="L20" s="32"/>
      <c r="M20" s="33"/>
    </row>
    <row r="21" spans="1:13" s="2" customFormat="1" ht="12" customHeight="1" x14ac:dyDescent="0.25">
      <c r="A21" s="29" t="s">
        <v>60</v>
      </c>
      <c r="B21" s="30">
        <v>2160</v>
      </c>
      <c r="C21" s="34">
        <v>1.0349999999999999</v>
      </c>
      <c r="D21" s="59">
        <v>6279.166666666667</v>
      </c>
      <c r="E21" s="60">
        <v>2.0833333333333335</v>
      </c>
      <c r="F21" s="30">
        <v>2160</v>
      </c>
      <c r="G21" s="32"/>
      <c r="H21" s="32"/>
      <c r="I21" s="33"/>
      <c r="J21" s="30">
        <v>2160</v>
      </c>
      <c r="K21" s="32"/>
      <c r="L21" s="32"/>
      <c r="M21" s="33"/>
    </row>
    <row r="22" spans="1:13" s="2" customFormat="1" ht="12" customHeight="1" x14ac:dyDescent="0.25">
      <c r="A22" s="29" t="s">
        <v>17</v>
      </c>
      <c r="B22" s="30">
        <v>720</v>
      </c>
      <c r="C22" s="34">
        <v>0.94</v>
      </c>
      <c r="D22" s="59">
        <v>533.33333333333337</v>
      </c>
      <c r="E22" s="60">
        <v>4042.583333333333</v>
      </c>
      <c r="F22" s="30">
        <v>744</v>
      </c>
      <c r="G22" s="32"/>
      <c r="H22" s="32"/>
      <c r="I22" s="33"/>
      <c r="J22" s="30">
        <f>30*24</f>
        <v>720</v>
      </c>
      <c r="K22" s="32"/>
      <c r="L22" s="32"/>
      <c r="M22" s="33"/>
    </row>
    <row r="23" spans="1:13" s="2" customFormat="1" ht="12" customHeight="1" x14ac:dyDescent="0.25">
      <c r="A23" s="29" t="s">
        <v>18</v>
      </c>
      <c r="B23" s="30">
        <v>720</v>
      </c>
      <c r="C23" s="34">
        <v>0.47</v>
      </c>
      <c r="D23" s="59">
        <v>25</v>
      </c>
      <c r="E23" s="60">
        <v>1744.9166666666667</v>
      </c>
      <c r="F23" s="30">
        <v>744</v>
      </c>
      <c r="G23" s="32"/>
      <c r="H23" s="32"/>
      <c r="I23" s="33"/>
      <c r="J23" s="30">
        <f>30*24</f>
        <v>720</v>
      </c>
      <c r="K23" s="32"/>
      <c r="L23" s="32"/>
      <c r="M23" s="33"/>
    </row>
    <row r="24" spans="1:13" s="2" customFormat="1" ht="12" customHeight="1" x14ac:dyDescent="0.25">
      <c r="A24" s="29" t="s">
        <v>19</v>
      </c>
      <c r="B24" s="30">
        <v>744</v>
      </c>
      <c r="C24" s="34">
        <v>0.82</v>
      </c>
      <c r="D24" s="59">
        <v>637.5</v>
      </c>
      <c r="E24" s="60">
        <v>1229.1666666666667</v>
      </c>
      <c r="F24" s="30">
        <v>720</v>
      </c>
      <c r="G24" s="32"/>
      <c r="H24" s="32"/>
      <c r="I24" s="33"/>
      <c r="J24" s="30">
        <v>744</v>
      </c>
      <c r="K24" s="32"/>
      <c r="L24" s="32"/>
      <c r="M24" s="33"/>
    </row>
    <row r="25" spans="1:13" s="2" customFormat="1" ht="12" customHeight="1" x14ac:dyDescent="0.25">
      <c r="A25" s="29" t="s">
        <v>20</v>
      </c>
      <c r="B25" s="30">
        <v>744</v>
      </c>
      <c r="C25" s="34">
        <v>0.41</v>
      </c>
      <c r="D25" s="59">
        <v>0.83333333333333337</v>
      </c>
      <c r="E25" s="60">
        <v>1845.8333333333333</v>
      </c>
      <c r="F25" s="30">
        <v>720</v>
      </c>
      <c r="G25" s="32"/>
      <c r="H25" s="32"/>
      <c r="I25" s="33"/>
      <c r="J25" s="30">
        <v>744</v>
      </c>
      <c r="K25" s="32"/>
      <c r="L25" s="32"/>
      <c r="M25" s="33"/>
    </row>
    <row r="26" spans="1:13" s="2" customFormat="1" ht="12" customHeight="1" x14ac:dyDescent="0.25">
      <c r="A26" s="29" t="s">
        <v>21</v>
      </c>
      <c r="B26" s="30">
        <v>720</v>
      </c>
      <c r="C26" s="34">
        <v>0.77</v>
      </c>
      <c r="D26" s="59">
        <v>458.33333333333331</v>
      </c>
      <c r="E26" s="60">
        <v>770.83333333333326</v>
      </c>
      <c r="F26" s="30">
        <v>744</v>
      </c>
      <c r="G26" s="32"/>
      <c r="H26" s="32"/>
      <c r="I26" s="33"/>
      <c r="J26" s="30">
        <f>30*24</f>
        <v>720</v>
      </c>
      <c r="K26" s="32"/>
      <c r="L26" s="32"/>
      <c r="M26" s="33"/>
    </row>
    <row r="27" spans="1:13" s="2" customFormat="1" ht="12" customHeight="1" x14ac:dyDescent="0.25">
      <c r="A27" s="29" t="s">
        <v>22</v>
      </c>
      <c r="B27" s="30">
        <v>720</v>
      </c>
      <c r="C27" s="34">
        <v>0.38500000000000001</v>
      </c>
      <c r="D27" s="59">
        <v>0</v>
      </c>
      <c r="E27" s="60">
        <v>1766.6666666666667</v>
      </c>
      <c r="F27" s="30">
        <v>744</v>
      </c>
      <c r="G27" s="32"/>
      <c r="H27" s="32"/>
      <c r="I27" s="33"/>
      <c r="J27" s="30">
        <f>30*24</f>
        <v>720</v>
      </c>
      <c r="K27" s="32"/>
      <c r="L27" s="32"/>
      <c r="M27" s="33"/>
    </row>
    <row r="28" spans="1:13" s="2" customFormat="1" ht="12" customHeight="1" x14ac:dyDescent="0.25">
      <c r="A28" s="29" t="s">
        <v>23</v>
      </c>
      <c r="B28" s="30">
        <v>744</v>
      </c>
      <c r="C28" s="34">
        <v>0.83</v>
      </c>
      <c r="D28" s="59">
        <v>21.916666666666668</v>
      </c>
      <c r="E28" s="60">
        <v>945.83333333333348</v>
      </c>
      <c r="F28" s="30">
        <v>744</v>
      </c>
      <c r="G28" s="32"/>
      <c r="H28" s="32"/>
      <c r="I28" s="33"/>
      <c r="J28" s="30">
        <v>744</v>
      </c>
      <c r="K28" s="32"/>
      <c r="L28" s="32"/>
      <c r="M28" s="33"/>
    </row>
    <row r="29" spans="1:13" s="2" customFormat="1" ht="12" customHeight="1" x14ac:dyDescent="0.25">
      <c r="A29" s="29" t="s">
        <v>24</v>
      </c>
      <c r="B29" s="30">
        <v>744</v>
      </c>
      <c r="C29" s="34">
        <v>0.41499999999999998</v>
      </c>
      <c r="D29" s="59">
        <v>0</v>
      </c>
      <c r="E29" s="60">
        <v>1187.5</v>
      </c>
      <c r="F29" s="30">
        <v>744</v>
      </c>
      <c r="G29" s="32"/>
      <c r="H29" s="32"/>
      <c r="I29" s="33"/>
      <c r="J29" s="30">
        <v>744</v>
      </c>
      <c r="K29" s="32"/>
      <c r="L29" s="32"/>
      <c r="M29" s="33"/>
    </row>
    <row r="30" spans="1:13" s="2" customFormat="1" ht="12" customHeight="1" x14ac:dyDescent="0.25">
      <c r="A30" s="29" t="s">
        <v>25</v>
      </c>
      <c r="B30" s="30">
        <v>744</v>
      </c>
      <c r="C30" s="34">
        <v>0.88</v>
      </c>
      <c r="D30" s="59">
        <v>614.16666666666663</v>
      </c>
      <c r="E30" s="60">
        <v>1437.5</v>
      </c>
      <c r="F30" s="30">
        <v>672</v>
      </c>
      <c r="G30" s="32"/>
      <c r="H30" s="32"/>
      <c r="I30" s="33"/>
      <c r="J30" s="30">
        <v>744</v>
      </c>
      <c r="K30" s="32"/>
      <c r="L30" s="32"/>
      <c r="M30" s="33"/>
    </row>
    <row r="31" spans="1:13" s="2" customFormat="1" ht="12" customHeight="1" x14ac:dyDescent="0.25">
      <c r="A31" s="29" t="s">
        <v>26</v>
      </c>
      <c r="B31" s="30">
        <v>744</v>
      </c>
      <c r="C31" s="34">
        <v>0.44</v>
      </c>
      <c r="D31" s="59">
        <v>0</v>
      </c>
      <c r="E31" s="60">
        <v>979.16666666666663</v>
      </c>
      <c r="F31" s="30">
        <v>672</v>
      </c>
      <c r="G31" s="32"/>
      <c r="H31" s="32"/>
      <c r="I31" s="33"/>
      <c r="J31" s="30">
        <v>744</v>
      </c>
      <c r="K31" s="32"/>
      <c r="L31" s="32"/>
      <c r="M31" s="33"/>
    </row>
    <row r="32" spans="1:13" s="2" customFormat="1" ht="12" customHeight="1" x14ac:dyDescent="0.25">
      <c r="A32" s="29" t="s">
        <v>27</v>
      </c>
      <c r="B32" s="30">
        <v>720</v>
      </c>
      <c r="C32" s="34">
        <v>0.89</v>
      </c>
      <c r="D32" s="59">
        <v>650</v>
      </c>
      <c r="E32" s="60">
        <v>1670.8333333333335</v>
      </c>
      <c r="F32" s="30">
        <v>744</v>
      </c>
      <c r="G32" s="32"/>
      <c r="H32" s="32"/>
      <c r="I32" s="33"/>
      <c r="J32" s="30">
        <v>720</v>
      </c>
      <c r="K32" s="32"/>
      <c r="L32" s="32"/>
      <c r="M32" s="33"/>
    </row>
    <row r="33" spans="1:13" s="2" customFormat="1" ht="12" customHeight="1" x14ac:dyDescent="0.25">
      <c r="A33" s="29" t="s">
        <v>28</v>
      </c>
      <c r="B33" s="30">
        <v>720</v>
      </c>
      <c r="C33" s="34">
        <v>0.44500000000000001</v>
      </c>
      <c r="D33" s="59">
        <v>0</v>
      </c>
      <c r="E33" s="60">
        <v>804.16666666666663</v>
      </c>
      <c r="F33" s="30">
        <v>744</v>
      </c>
      <c r="G33" s="32"/>
      <c r="H33" s="32"/>
      <c r="I33" s="33"/>
      <c r="J33" s="30">
        <v>720</v>
      </c>
      <c r="K33" s="32"/>
      <c r="L33" s="32"/>
      <c r="M33" s="33"/>
    </row>
    <row r="34" spans="1:13" s="2" customFormat="1" ht="12" customHeight="1" x14ac:dyDescent="0.25">
      <c r="A34" s="29" t="s">
        <v>29</v>
      </c>
      <c r="B34" s="30">
        <v>744</v>
      </c>
      <c r="C34" s="34">
        <v>1.1599999999999999</v>
      </c>
      <c r="D34" s="59">
        <v>358.33333333333337</v>
      </c>
      <c r="E34" s="60">
        <v>1245.8333333333335</v>
      </c>
      <c r="F34" s="30">
        <v>720</v>
      </c>
      <c r="G34" s="32"/>
      <c r="H34" s="32"/>
      <c r="I34" s="33"/>
      <c r="J34" s="30">
        <v>744</v>
      </c>
      <c r="K34" s="32"/>
      <c r="L34" s="32"/>
      <c r="M34" s="33"/>
    </row>
    <row r="35" spans="1:13" s="2" customFormat="1" ht="12" customHeight="1" x14ac:dyDescent="0.25">
      <c r="A35" s="29" t="s">
        <v>30</v>
      </c>
      <c r="B35" s="30">
        <v>744</v>
      </c>
      <c r="C35" s="34">
        <v>0.57999999999999996</v>
      </c>
      <c r="D35" s="59">
        <v>666.66666666666663</v>
      </c>
      <c r="E35" s="60">
        <v>854.16666666666663</v>
      </c>
      <c r="F35" s="30">
        <v>720</v>
      </c>
      <c r="G35" s="32"/>
      <c r="H35" s="32"/>
      <c r="I35" s="33"/>
      <c r="J35" s="30">
        <v>744</v>
      </c>
      <c r="K35" s="32"/>
      <c r="L35" s="32"/>
      <c r="M35" s="33"/>
    </row>
    <row r="36" spans="1:13" s="2" customFormat="1" ht="12" customHeight="1" x14ac:dyDescent="0.25">
      <c r="A36" s="29" t="s">
        <v>31</v>
      </c>
      <c r="B36" s="30">
        <v>720</v>
      </c>
      <c r="C36" s="34">
        <v>1.8</v>
      </c>
      <c r="D36" s="59">
        <v>2291.6666666666665</v>
      </c>
      <c r="E36" s="60">
        <v>3591.6666666666665</v>
      </c>
      <c r="F36" s="30">
        <v>744</v>
      </c>
      <c r="G36" s="32"/>
      <c r="H36" s="32"/>
      <c r="I36" s="33"/>
      <c r="J36" s="30">
        <v>720</v>
      </c>
      <c r="K36" s="32"/>
      <c r="L36" s="32"/>
      <c r="M36" s="33"/>
    </row>
    <row r="37" spans="1:13" s="2" customFormat="1" ht="12" customHeight="1" x14ac:dyDescent="0.25">
      <c r="A37" s="29" t="s">
        <v>32</v>
      </c>
      <c r="B37" s="30">
        <v>720</v>
      </c>
      <c r="C37" s="34">
        <v>0.9</v>
      </c>
      <c r="D37" s="59">
        <v>3104.1666666666665</v>
      </c>
      <c r="E37" s="60">
        <v>833.33333333333337</v>
      </c>
      <c r="F37" s="30">
        <v>744</v>
      </c>
      <c r="G37" s="32"/>
      <c r="H37" s="32"/>
      <c r="I37" s="33"/>
      <c r="J37" s="30">
        <v>720</v>
      </c>
      <c r="K37" s="32"/>
      <c r="L37" s="32"/>
      <c r="M37" s="33"/>
    </row>
    <row r="38" spans="1:13" s="2" customFormat="1" ht="12" customHeight="1" x14ac:dyDescent="0.25">
      <c r="A38" s="29" t="s">
        <v>33</v>
      </c>
      <c r="B38" s="30">
        <v>744</v>
      </c>
      <c r="C38" s="34">
        <v>2.76</v>
      </c>
      <c r="D38" s="59">
        <v>2287.5000000000009</v>
      </c>
      <c r="E38" s="60">
        <v>9962.5</v>
      </c>
      <c r="F38" s="30">
        <v>720</v>
      </c>
      <c r="G38" s="32"/>
      <c r="H38" s="32"/>
      <c r="I38" s="33"/>
      <c r="J38" s="30">
        <v>744</v>
      </c>
      <c r="K38" s="32"/>
      <c r="L38" s="32"/>
      <c r="M38" s="33"/>
    </row>
    <row r="39" spans="1:13" s="2" customFormat="1" ht="12" customHeight="1" x14ac:dyDescent="0.25">
      <c r="A39" s="29" t="s">
        <v>34</v>
      </c>
      <c r="B39" s="30">
        <v>744</v>
      </c>
      <c r="C39" s="34">
        <v>1.38</v>
      </c>
      <c r="D39" s="59">
        <v>7858.333333333333</v>
      </c>
      <c r="E39" s="60">
        <v>0</v>
      </c>
      <c r="F39" s="30">
        <v>720</v>
      </c>
      <c r="G39" s="32"/>
      <c r="H39" s="32"/>
      <c r="I39" s="33"/>
      <c r="J39" s="30">
        <v>744</v>
      </c>
      <c r="K39" s="32"/>
      <c r="L39" s="32"/>
      <c r="M39" s="33"/>
    </row>
    <row r="40" spans="1:13" s="2" customFormat="1" ht="12" customHeight="1" x14ac:dyDescent="0.25">
      <c r="A40" s="29" t="s">
        <v>35</v>
      </c>
      <c r="B40" s="30">
        <v>744</v>
      </c>
      <c r="C40" s="34">
        <v>3.35</v>
      </c>
      <c r="D40" s="59">
        <v>2179.166666666667</v>
      </c>
      <c r="E40" s="60">
        <v>5352.083333333333</v>
      </c>
      <c r="F40" s="30">
        <v>744</v>
      </c>
      <c r="G40" s="32"/>
      <c r="H40" s="32"/>
      <c r="I40" s="33"/>
      <c r="J40" s="30">
        <v>744</v>
      </c>
      <c r="K40" s="32"/>
      <c r="L40" s="32"/>
      <c r="M40" s="33"/>
    </row>
    <row r="41" spans="1:13" s="2" customFormat="1" ht="12" customHeight="1" x14ac:dyDescent="0.25">
      <c r="A41" s="29" t="s">
        <v>36</v>
      </c>
      <c r="B41" s="30">
        <v>744</v>
      </c>
      <c r="C41" s="34">
        <v>1.675</v>
      </c>
      <c r="D41" s="59">
        <v>5037.5</v>
      </c>
      <c r="E41" s="60">
        <v>0</v>
      </c>
      <c r="F41" s="30">
        <v>744</v>
      </c>
      <c r="G41" s="32"/>
      <c r="H41" s="32"/>
      <c r="I41" s="33"/>
      <c r="J41" s="30">
        <v>744</v>
      </c>
      <c r="K41" s="32"/>
      <c r="L41" s="32"/>
      <c r="M41" s="33"/>
    </row>
    <row r="42" spans="1:13" s="2" customFormat="1" ht="12" customHeight="1" x14ac:dyDescent="0.25">
      <c r="A42" s="29" t="s">
        <v>37</v>
      </c>
      <c r="B42" s="30">
        <v>672</v>
      </c>
      <c r="C42" s="34">
        <v>2.16</v>
      </c>
      <c r="D42" s="59">
        <v>3352.083333333333</v>
      </c>
      <c r="E42" s="60">
        <v>3272.9166666666665</v>
      </c>
      <c r="F42" s="30">
        <v>744</v>
      </c>
      <c r="G42" s="32"/>
      <c r="H42" s="32"/>
      <c r="I42" s="33"/>
      <c r="J42" s="30">
        <f>24*28</f>
        <v>672</v>
      </c>
      <c r="K42" s="32"/>
      <c r="L42" s="32"/>
      <c r="M42" s="33"/>
    </row>
    <row r="43" spans="1:13" s="2" customFormat="1" ht="12" customHeight="1" x14ac:dyDescent="0.25">
      <c r="A43" s="29" t="s">
        <v>38</v>
      </c>
      <c r="B43" s="30">
        <v>672</v>
      </c>
      <c r="C43" s="34">
        <v>1.08</v>
      </c>
      <c r="D43" s="59">
        <v>2762.5</v>
      </c>
      <c r="E43" s="60">
        <v>0</v>
      </c>
      <c r="F43" s="30">
        <v>744</v>
      </c>
      <c r="G43" s="32"/>
      <c r="H43" s="32"/>
      <c r="I43" s="33"/>
      <c r="J43" s="30">
        <f>24*28</f>
        <v>672</v>
      </c>
      <c r="K43" s="32"/>
      <c r="L43" s="32"/>
      <c r="M43" s="33"/>
    </row>
    <row r="44" spans="1:13" s="2" customFormat="1" ht="12" customHeight="1" x14ac:dyDescent="0.25">
      <c r="A44" s="29" t="s">
        <v>39</v>
      </c>
      <c r="B44" s="30">
        <v>744</v>
      </c>
      <c r="C44" s="34">
        <v>1.66</v>
      </c>
      <c r="D44" s="59">
        <v>258.33333333333337</v>
      </c>
      <c r="E44" s="60">
        <v>2450.75</v>
      </c>
      <c r="F44" s="30">
        <v>720</v>
      </c>
      <c r="G44" s="32"/>
      <c r="H44" s="32"/>
      <c r="I44" s="33"/>
      <c r="J44" s="30">
        <v>744</v>
      </c>
      <c r="K44" s="32"/>
      <c r="L44" s="32"/>
      <c r="M44" s="33"/>
    </row>
    <row r="45" spans="1:13" s="2" customFormat="1" ht="12" customHeight="1" x14ac:dyDescent="0.25">
      <c r="A45" s="29" t="s">
        <v>40</v>
      </c>
      <c r="B45" s="30">
        <v>744</v>
      </c>
      <c r="C45" s="34">
        <v>0.83</v>
      </c>
      <c r="D45" s="59">
        <v>866.66666666666663</v>
      </c>
      <c r="E45" s="60">
        <v>170.08333333333334</v>
      </c>
      <c r="F45" s="30">
        <v>720</v>
      </c>
      <c r="G45" s="32"/>
      <c r="H45" s="32"/>
      <c r="I45" s="33"/>
      <c r="J45" s="30">
        <v>744</v>
      </c>
      <c r="K45" s="32"/>
      <c r="L45" s="32"/>
      <c r="M45" s="33"/>
    </row>
    <row r="46" spans="1:13" s="2" customFormat="1" ht="12" customHeight="1" thickBot="1" x14ac:dyDescent="0.3">
      <c r="A46" s="35" t="s">
        <v>41</v>
      </c>
      <c r="B46" s="36"/>
      <c r="C46" s="37"/>
      <c r="D46" s="38"/>
      <c r="E46" s="39"/>
      <c r="F46" s="36"/>
      <c r="G46" s="37"/>
      <c r="H46" s="38"/>
      <c r="I46" s="39"/>
      <c r="J46" s="36"/>
      <c r="K46" s="37"/>
      <c r="L46" s="38"/>
      <c r="M46" s="39"/>
    </row>
    <row r="47" spans="1:13" s="2" customFormat="1" ht="12" customHeight="1" thickTop="1" thickBot="1" x14ac:dyDescent="0.3">
      <c r="A47" s="1"/>
      <c r="B47" s="61" t="s">
        <v>61</v>
      </c>
      <c r="C47" s="62"/>
      <c r="D47" s="62"/>
      <c r="E47" s="63"/>
      <c r="F47" s="64" t="s">
        <v>0</v>
      </c>
      <c r="G47" s="65"/>
      <c r="H47" s="65"/>
      <c r="I47" s="66"/>
      <c r="J47" s="64" t="s">
        <v>1</v>
      </c>
      <c r="K47" s="65"/>
      <c r="L47" s="65"/>
      <c r="M47" s="66"/>
    </row>
    <row r="48" spans="1:13" s="2" customFormat="1" ht="27.75" thickTop="1" x14ac:dyDescent="0.25">
      <c r="A48" s="40" t="s">
        <v>42</v>
      </c>
      <c r="B48" s="41" t="s">
        <v>43</v>
      </c>
      <c r="C48" s="42"/>
      <c r="D48" s="43" t="s">
        <v>7</v>
      </c>
      <c r="E48" s="44" t="s">
        <v>8</v>
      </c>
      <c r="F48" s="41" t="s">
        <v>44</v>
      </c>
      <c r="G48" s="42"/>
      <c r="H48" s="43" t="s">
        <v>7</v>
      </c>
      <c r="I48" s="44" t="s">
        <v>8</v>
      </c>
      <c r="J48" s="41" t="s">
        <v>44</v>
      </c>
      <c r="K48" s="42"/>
      <c r="L48" s="43" t="s">
        <v>7</v>
      </c>
      <c r="M48" s="44" t="s">
        <v>8</v>
      </c>
    </row>
    <row r="49" spans="1:13" s="2" customFormat="1" ht="12" customHeight="1" x14ac:dyDescent="0.25">
      <c r="A49" s="45" t="s">
        <v>45</v>
      </c>
      <c r="B49" s="46">
        <v>1</v>
      </c>
      <c r="C49" s="47"/>
      <c r="D49" s="48">
        <f>+D5/(SUMPRODUCT(D10:D12,C10:C12,B$10:B$12)+SUMPRODUCT(D14:D45,C$14:C$45,B$14:B$45))*1000</f>
        <v>2.1277418944941844</v>
      </c>
      <c r="E49" s="49">
        <f>+E5/(SUMPRODUCT(E10:E12,C10:C12,B$10:B$12)+SUMPRODUCT(E14:E45,C$14:C$45,B$14:B$45))*1000</f>
        <v>1.8393090730060844</v>
      </c>
      <c r="F49" s="46">
        <v>1</v>
      </c>
      <c r="G49" s="47"/>
      <c r="H49" s="48" t="e">
        <f>+H5/(SUMPRODUCT(H10:H12,G10:G12,F$10:F$12)+SUMPRODUCT(H14:H45,G$14:G$45,F$14:F$45))*1000</f>
        <v>#DIV/0!</v>
      </c>
      <c r="I49" s="49" t="e">
        <f>+I5/(SUMPRODUCT(I10:I12,G10:G12,F$10:F$12)+SUMPRODUCT(I14:I45,G$14:G$45,F$14:F$45))*1000</f>
        <v>#DIV/0!</v>
      </c>
      <c r="J49" s="46">
        <v>1</v>
      </c>
      <c r="K49" s="47"/>
      <c r="L49" s="48" t="e">
        <f>+L5/(SUMPRODUCT(L10:L12,K10:K12,J$10:J$12)+SUMPRODUCT(L14:L45,K$14:K$45,J$14:J$45))*1000</f>
        <v>#DIV/0!</v>
      </c>
      <c r="M49" s="49" t="e">
        <f>+M5/(SUMPRODUCT(M10:M12,K10:K12,J$10:J$12)+SUMPRODUCT(M14:M45,K$14:K$45,J$14:J$45))*1000</f>
        <v>#DIV/0!</v>
      </c>
    </row>
    <row r="50" spans="1:13" s="2" customFormat="1" ht="12" customHeight="1" x14ac:dyDescent="0.25">
      <c r="A50" s="45" t="s">
        <v>46</v>
      </c>
      <c r="B50" s="46">
        <v>0.5</v>
      </c>
      <c r="C50" s="47"/>
      <c r="D50" s="48">
        <f>D$49*B50</f>
        <v>1.0638709472470922</v>
      </c>
      <c r="E50" s="50">
        <f>E$49*B50</f>
        <v>0.91965453650304219</v>
      </c>
      <c r="F50" s="46">
        <v>0.5</v>
      </c>
      <c r="G50" s="47"/>
      <c r="H50" s="48" t="e">
        <f>H$49*F50</f>
        <v>#DIV/0!</v>
      </c>
      <c r="I50" s="50" t="e">
        <f>I$49*F50</f>
        <v>#DIV/0!</v>
      </c>
      <c r="J50" s="46">
        <v>0.5</v>
      </c>
      <c r="K50" s="47"/>
      <c r="L50" s="48" t="e">
        <f>L$49*J50</f>
        <v>#DIV/0!</v>
      </c>
      <c r="M50" s="50" t="e">
        <f>M$49*J50</f>
        <v>#DIV/0!</v>
      </c>
    </row>
    <row r="51" spans="1:13" s="2" customFormat="1" ht="12" customHeight="1" x14ac:dyDescent="0.25">
      <c r="A51" s="1"/>
      <c r="B51" s="51"/>
      <c r="C51" s="51"/>
      <c r="D51" s="52"/>
    </row>
    <row r="52" spans="1:13" s="2" customFormat="1" ht="12" customHeight="1" x14ac:dyDescent="0.25">
      <c r="A52" s="53"/>
      <c r="B52" s="51" t="s">
        <v>48</v>
      </c>
      <c r="C52" s="51"/>
      <c r="D52" s="52"/>
    </row>
    <row r="53" spans="1:13" s="2" customFormat="1" ht="12" customHeight="1" thickBot="1" x14ac:dyDescent="0.3">
      <c r="A53" s="1"/>
      <c r="B53" s="51"/>
      <c r="C53" s="51"/>
      <c r="D53" s="52"/>
    </row>
    <row r="54" spans="1:13" s="2" customFormat="1" ht="12" customHeight="1" thickTop="1" x14ac:dyDescent="0.25">
      <c r="A54" s="55" t="s">
        <v>49</v>
      </c>
      <c r="B54" s="51"/>
      <c r="C54" s="51"/>
      <c r="D54" s="52"/>
    </row>
    <row r="55" spans="1:13" ht="40.5" x14ac:dyDescent="0.25">
      <c r="A55" s="56" t="s">
        <v>50</v>
      </c>
    </row>
    <row r="56" spans="1:13" ht="12" customHeight="1" x14ac:dyDescent="0.25">
      <c r="A56" s="57" t="s">
        <v>51</v>
      </c>
    </row>
    <row r="57" spans="1:13" ht="12" customHeight="1" x14ac:dyDescent="0.25">
      <c r="A57" s="57" t="s">
        <v>52</v>
      </c>
    </row>
    <row r="58" spans="1:13" ht="12" customHeight="1" thickBot="1" x14ac:dyDescent="0.3">
      <c r="A58" s="58" t="s">
        <v>53</v>
      </c>
    </row>
    <row r="59" spans="1:13" ht="12" customHeight="1" thickTop="1" x14ac:dyDescent="0.25"/>
    <row r="62" spans="1:13" ht="12" customHeight="1" x14ac:dyDescent="0.25">
      <c r="A62" s="2"/>
    </row>
    <row r="63" spans="1:13" ht="12" customHeight="1" x14ac:dyDescent="0.25">
      <c r="A63" s="2"/>
    </row>
    <row r="64" spans="1:13" ht="12" customHeight="1" x14ac:dyDescent="0.25">
      <c r="A64" s="2"/>
    </row>
    <row r="65" spans="1:1" ht="12" customHeight="1" x14ac:dyDescent="0.25">
      <c r="A65" s="2"/>
    </row>
    <row r="66" spans="1:1" ht="12" customHeight="1" x14ac:dyDescent="0.25">
      <c r="A66" s="2"/>
    </row>
    <row r="67" spans="1:1" ht="12" customHeight="1" x14ac:dyDescent="0.25">
      <c r="A67" s="2"/>
    </row>
    <row r="68" spans="1:1" ht="12" customHeight="1" x14ac:dyDescent="0.25">
      <c r="A68" s="2"/>
    </row>
    <row r="69" spans="1:1" ht="12" customHeight="1" x14ac:dyDescent="0.25">
      <c r="A69" s="2"/>
    </row>
    <row r="70" spans="1:1" ht="12" customHeight="1" x14ac:dyDescent="0.25">
      <c r="A70" s="2"/>
    </row>
    <row r="71" spans="1:1" ht="12" customHeight="1" x14ac:dyDescent="0.25">
      <c r="A71" s="2"/>
    </row>
    <row r="72" spans="1:1" ht="12" customHeight="1" x14ac:dyDescent="0.25">
      <c r="A72" s="2"/>
    </row>
    <row r="73" spans="1:1" ht="12" customHeight="1" x14ac:dyDescent="0.25">
      <c r="A73" s="2"/>
    </row>
    <row r="74" spans="1:1" ht="12" customHeight="1" x14ac:dyDescent="0.25">
      <c r="A74" s="2"/>
    </row>
    <row r="75" spans="1:1" ht="12" customHeight="1" x14ac:dyDescent="0.25">
      <c r="A75" s="2"/>
    </row>
    <row r="76" spans="1:1" ht="12" customHeight="1" x14ac:dyDescent="0.25">
      <c r="A76" s="2"/>
    </row>
    <row r="77" spans="1:1" ht="12" customHeight="1" x14ac:dyDescent="0.25">
      <c r="A77" s="2"/>
    </row>
    <row r="78" spans="1:1" ht="12" customHeight="1" x14ac:dyDescent="0.25">
      <c r="A78" s="2"/>
    </row>
    <row r="79" spans="1:1" ht="12" customHeight="1" x14ac:dyDescent="0.25">
      <c r="A79" s="2"/>
    </row>
    <row r="80" spans="1:1" ht="12" customHeight="1" x14ac:dyDescent="0.25">
      <c r="A80" s="2"/>
    </row>
    <row r="81" spans="1:1" ht="12" customHeight="1" x14ac:dyDescent="0.25">
      <c r="A81" s="2"/>
    </row>
    <row r="82" spans="1:1" ht="12" customHeight="1" x14ac:dyDescent="0.25">
      <c r="A82" s="2"/>
    </row>
    <row r="83" spans="1:1" ht="12" customHeight="1" x14ac:dyDescent="0.25">
      <c r="A83" s="2"/>
    </row>
    <row r="84" spans="1:1" ht="12" customHeight="1" x14ac:dyDescent="0.25">
      <c r="A84" s="2"/>
    </row>
    <row r="85" spans="1:1" ht="12" customHeight="1" x14ac:dyDescent="0.25">
      <c r="A85" s="2"/>
    </row>
    <row r="86" spans="1:1" ht="12" customHeight="1" x14ac:dyDescent="0.25">
      <c r="A86" s="2"/>
    </row>
    <row r="87" spans="1:1" ht="12" customHeight="1" x14ac:dyDescent="0.25">
      <c r="A87" s="2"/>
    </row>
    <row r="88" spans="1:1" ht="12" customHeight="1" x14ac:dyDescent="0.25">
      <c r="A88" s="2"/>
    </row>
    <row r="89" spans="1:1" ht="12" customHeight="1" x14ac:dyDescent="0.25">
      <c r="A89" s="2"/>
    </row>
    <row r="90" spans="1:1" ht="12" customHeight="1" x14ac:dyDescent="0.25">
      <c r="A90" s="2"/>
    </row>
    <row r="91" spans="1:1" ht="12" customHeight="1" x14ac:dyDescent="0.25">
      <c r="A91" s="2"/>
    </row>
    <row r="92" spans="1:1" ht="12" customHeight="1" x14ac:dyDescent="0.25">
      <c r="A92" s="2"/>
    </row>
    <row r="93" spans="1:1" ht="12" customHeight="1" x14ac:dyDescent="0.25">
      <c r="A93" s="2"/>
    </row>
    <row r="94" spans="1:1" ht="12" customHeight="1" x14ac:dyDescent="0.25">
      <c r="A94" s="2"/>
    </row>
    <row r="95" spans="1:1" ht="12" customHeight="1" x14ac:dyDescent="0.25">
      <c r="A95" s="2"/>
    </row>
    <row r="96" spans="1:1" ht="12" customHeight="1" x14ac:dyDescent="0.25">
      <c r="A96" s="2"/>
    </row>
    <row r="97" spans="1:1" ht="12" customHeight="1" x14ac:dyDescent="0.25">
      <c r="A97" s="2"/>
    </row>
    <row r="98" spans="1:1" ht="12" customHeight="1" x14ac:dyDescent="0.25">
      <c r="A98" s="2"/>
    </row>
    <row r="99" spans="1:1" ht="12" customHeight="1" x14ac:dyDescent="0.25">
      <c r="A99" s="2"/>
    </row>
    <row r="100" spans="1:1" ht="12" customHeight="1" x14ac:dyDescent="0.25">
      <c r="A100" s="2"/>
    </row>
    <row r="101" spans="1:1" ht="12" customHeight="1" x14ac:dyDescent="0.25">
      <c r="A101" s="2"/>
    </row>
    <row r="102" spans="1:1" ht="12" customHeight="1" x14ac:dyDescent="0.25">
      <c r="A102" s="2"/>
    </row>
  </sheetData>
  <sheetProtection selectLockedCells="1"/>
  <mergeCells count="12">
    <mergeCell ref="D9:E9"/>
    <mergeCell ref="H9:I9"/>
    <mergeCell ref="L9:M9"/>
    <mergeCell ref="B47:E47"/>
    <mergeCell ref="F47:I47"/>
    <mergeCell ref="J47:M47"/>
    <mergeCell ref="B3:E3"/>
    <mergeCell ref="F3:I3"/>
    <mergeCell ref="J3:M3"/>
    <mergeCell ref="B4:E4"/>
    <mergeCell ref="F4:I4"/>
    <mergeCell ref="J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simplificat tarife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2018-07-31T11:06:43Z</dcterms:created>
  <dcterms:modified xsi:type="dcterms:W3CDTF">2021-06-15T06:38:04Z</dcterms:modified>
</cp:coreProperties>
</file>