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filterPrivacy="1" codeName="ThisWorkbook" defaultThemeVersion="124226"/>
  <bookViews>
    <workbookView xWindow="240" yWindow="105" windowWidth="14805" windowHeight="7890"/>
  </bookViews>
  <sheets>
    <sheet name="2019-2020" sheetId="1" r:id="rId1"/>
  </sheets>
  <definedNames>
    <definedName name="_xlnm._FilterDatabase" localSheetId="0" hidden="1">'2019-2020'!$A$15:$EZ$152</definedName>
    <definedName name="_xlnm.Print_Area" localSheetId="0">'2019-2020'!$A$1:$AP$152</definedName>
    <definedName name="_xlnm.Print_Titles" localSheetId="0">'2019-2020'!$11:$14</definedName>
  </definedNames>
  <calcPr calcId="152511"/>
</workbook>
</file>

<file path=xl/calcChain.xml><?xml version="1.0" encoding="utf-8"?>
<calcChain xmlns="http://schemas.openxmlformats.org/spreadsheetml/2006/main">
  <c r="BN176" i="1" l="1"/>
  <c r="BM176" i="1"/>
  <c r="BL176" i="1"/>
  <c r="BK176" i="1"/>
  <c r="BJ176" i="1"/>
  <c r="BI176" i="1"/>
  <c r="BH176" i="1"/>
  <c r="BG176" i="1"/>
  <c r="BF176" i="1"/>
  <c r="AX176" i="1"/>
  <c r="AZ176" i="1" s="1"/>
  <c r="AW176" i="1"/>
  <c r="AU176" i="1"/>
  <c r="AV176" i="1" s="1"/>
  <c r="AT176" i="1"/>
  <c r="AS176" i="1"/>
  <c r="AR176" i="1"/>
  <c r="A177" i="1"/>
  <c r="A176" i="1"/>
  <c r="AY176" i="1" l="1"/>
  <c r="BN177" i="1"/>
  <c r="BM177" i="1"/>
  <c r="BL177" i="1"/>
  <c r="BK177" i="1"/>
  <c r="BJ177" i="1"/>
  <c r="BI177" i="1"/>
  <c r="BH177" i="1"/>
  <c r="BG177" i="1"/>
  <c r="BF177" i="1"/>
  <c r="AX177" i="1"/>
  <c r="AZ177" i="1" s="1"/>
  <c r="AW177" i="1"/>
  <c r="AU177" i="1"/>
  <c r="AV177" i="1" s="1"/>
  <c r="AT177" i="1"/>
  <c r="AS177" i="1"/>
  <c r="AR177" i="1"/>
  <c r="AY177" i="1" l="1"/>
  <c r="BN175" i="1"/>
  <c r="BM175" i="1"/>
  <c r="BL175" i="1"/>
  <c r="BK175" i="1"/>
  <c r="BJ175" i="1"/>
  <c r="BI175" i="1"/>
  <c r="BH175" i="1"/>
  <c r="BG175" i="1"/>
  <c r="BF175" i="1"/>
  <c r="AZ175" i="1"/>
  <c r="AY175" i="1"/>
  <c r="AX175" i="1"/>
  <c r="AW175" i="1"/>
  <c r="AV175" i="1"/>
  <c r="AU175" i="1"/>
  <c r="AT175" i="1"/>
  <c r="AS175" i="1"/>
  <c r="AR175" i="1"/>
  <c r="BN174" i="1"/>
  <c r="BM174" i="1"/>
  <c r="BL174" i="1"/>
  <c r="BK174" i="1"/>
  <c r="BJ174" i="1"/>
  <c r="BI174" i="1"/>
  <c r="BH174" i="1"/>
  <c r="BG174" i="1"/>
  <c r="BF174" i="1"/>
  <c r="AZ174" i="1"/>
  <c r="AY174" i="1"/>
  <c r="AX174" i="1"/>
  <c r="AW174" i="1"/>
  <c r="AV174" i="1"/>
  <c r="AU174" i="1"/>
  <c r="AT174" i="1"/>
  <c r="AS174" i="1"/>
  <c r="AR174" i="1"/>
  <c r="BN173" i="1"/>
  <c r="BM173" i="1"/>
  <c r="BL173" i="1"/>
  <c r="BK173" i="1"/>
  <c r="BJ173" i="1"/>
  <c r="BI173" i="1"/>
  <c r="BH173" i="1"/>
  <c r="BG173" i="1"/>
  <c r="BF173" i="1"/>
  <c r="AZ173" i="1"/>
  <c r="AY173" i="1"/>
  <c r="AX173" i="1"/>
  <c r="AW173" i="1"/>
  <c r="AV173" i="1"/>
  <c r="AU173" i="1"/>
  <c r="AT173" i="1"/>
  <c r="AS173" i="1"/>
  <c r="AR173" i="1"/>
  <c r="BN172" i="1"/>
  <c r="BM172" i="1"/>
  <c r="BL172" i="1"/>
  <c r="BK172" i="1"/>
  <c r="BJ172" i="1"/>
  <c r="BI172" i="1"/>
  <c r="BH172" i="1"/>
  <c r="BG172" i="1"/>
  <c r="BF172" i="1"/>
  <c r="AZ172" i="1"/>
  <c r="AY172" i="1"/>
  <c r="AX172" i="1"/>
  <c r="AW172" i="1"/>
  <c r="AV172" i="1"/>
  <c r="AU172" i="1"/>
  <c r="AT172" i="1"/>
  <c r="AS172" i="1"/>
  <c r="AR172" i="1"/>
  <c r="BN171" i="1"/>
  <c r="BM171" i="1"/>
  <c r="BL171" i="1"/>
  <c r="BK171" i="1"/>
  <c r="BJ171" i="1"/>
  <c r="BI171" i="1"/>
  <c r="BH171" i="1"/>
  <c r="BG171" i="1"/>
  <c r="BF171" i="1"/>
  <c r="AZ171" i="1"/>
  <c r="AY171" i="1"/>
  <c r="AX171" i="1"/>
  <c r="AW171" i="1"/>
  <c r="AV171" i="1"/>
  <c r="AU171" i="1"/>
  <c r="AT171" i="1"/>
  <c r="AS171" i="1"/>
  <c r="AR171" i="1"/>
  <c r="BN170" i="1"/>
  <c r="BM170" i="1"/>
  <c r="BL170" i="1"/>
  <c r="BK170" i="1"/>
  <c r="BJ170" i="1"/>
  <c r="BI170" i="1"/>
  <c r="BH170" i="1"/>
  <c r="BG170" i="1"/>
  <c r="BF170" i="1"/>
  <c r="AZ170" i="1"/>
  <c r="AY170" i="1"/>
  <c r="AX170" i="1"/>
  <c r="AW170" i="1"/>
  <c r="AV170" i="1"/>
  <c r="AU170" i="1"/>
  <c r="AT170" i="1"/>
  <c r="AS170" i="1"/>
  <c r="AR170" i="1"/>
  <c r="BN169" i="1"/>
  <c r="BM169" i="1"/>
  <c r="BL169" i="1"/>
  <c r="BK169" i="1"/>
  <c r="BJ169" i="1"/>
  <c r="BI169" i="1"/>
  <c r="BH169" i="1"/>
  <c r="BG169" i="1"/>
  <c r="BF169" i="1"/>
  <c r="AZ169" i="1"/>
  <c r="AY169" i="1"/>
  <c r="AX169" i="1"/>
  <c r="AW169" i="1"/>
  <c r="AV169" i="1"/>
  <c r="AU169" i="1"/>
  <c r="AT169" i="1"/>
  <c r="AS169" i="1"/>
  <c r="AR169" i="1"/>
  <c r="BN168" i="1"/>
  <c r="BM168" i="1"/>
  <c r="BL168" i="1"/>
  <c r="BK168" i="1"/>
  <c r="BJ168" i="1"/>
  <c r="BI168" i="1"/>
  <c r="BH168" i="1"/>
  <c r="BG168" i="1"/>
  <c r="BF168" i="1"/>
  <c r="AZ168" i="1"/>
  <c r="AY168" i="1"/>
  <c r="AX168" i="1"/>
  <c r="AW168" i="1"/>
  <c r="AV168" i="1"/>
  <c r="AU168" i="1"/>
  <c r="AT168" i="1"/>
  <c r="AS168" i="1"/>
  <c r="AR168" i="1"/>
  <c r="BN167" i="1"/>
  <c r="BM167" i="1"/>
  <c r="BL167" i="1"/>
  <c r="BK167" i="1"/>
  <c r="BJ167" i="1"/>
  <c r="BI167" i="1"/>
  <c r="BH167" i="1"/>
  <c r="BG167" i="1"/>
  <c r="BF167" i="1"/>
  <c r="AZ167" i="1"/>
  <c r="AY167" i="1"/>
  <c r="AX167" i="1"/>
  <c r="AW167" i="1"/>
  <c r="AV167" i="1"/>
  <c r="AU167" i="1"/>
  <c r="AT167" i="1"/>
  <c r="AS167" i="1"/>
  <c r="AR167" i="1"/>
  <c r="BN166" i="1"/>
  <c r="BM166" i="1"/>
  <c r="BL166" i="1"/>
  <c r="BK166" i="1"/>
  <c r="BJ166" i="1"/>
  <c r="BI166" i="1"/>
  <c r="BH166" i="1"/>
  <c r="BG166" i="1"/>
  <c r="BF166" i="1"/>
  <c r="AZ166" i="1"/>
  <c r="AY166" i="1"/>
  <c r="AX166" i="1"/>
  <c r="AW166" i="1"/>
  <c r="AV166" i="1"/>
  <c r="AU166" i="1"/>
  <c r="AT166" i="1"/>
  <c r="AS166" i="1"/>
  <c r="AR166" i="1"/>
  <c r="BN165" i="1"/>
  <c r="BM165" i="1"/>
  <c r="BL165" i="1"/>
  <c r="BK165" i="1"/>
  <c r="BJ165" i="1"/>
  <c r="BI165" i="1"/>
  <c r="BH165" i="1"/>
  <c r="BG165" i="1"/>
  <c r="BF165" i="1"/>
  <c r="AZ165" i="1"/>
  <c r="AY165" i="1"/>
  <c r="AX165" i="1"/>
  <c r="AW165" i="1"/>
  <c r="AV165" i="1"/>
  <c r="AU165" i="1"/>
  <c r="AT165" i="1"/>
  <c r="AS165" i="1"/>
  <c r="AR165" i="1"/>
  <c r="BN164" i="1"/>
  <c r="BM164" i="1"/>
  <c r="BL164" i="1"/>
  <c r="BK164" i="1"/>
  <c r="BJ164" i="1"/>
  <c r="BI164" i="1"/>
  <c r="BH164" i="1"/>
  <c r="BG164" i="1"/>
  <c r="BF164" i="1"/>
  <c r="AZ164" i="1"/>
  <c r="AY164" i="1"/>
  <c r="AX164" i="1"/>
  <c r="AW164" i="1"/>
  <c r="AV164" i="1"/>
  <c r="AU164" i="1"/>
  <c r="AT164" i="1"/>
  <c r="AS164" i="1"/>
  <c r="AR164" i="1"/>
  <c r="BN163" i="1"/>
  <c r="BM163" i="1"/>
  <c r="BL163" i="1"/>
  <c r="BK163" i="1"/>
  <c r="BJ163" i="1"/>
  <c r="BI163" i="1"/>
  <c r="BH163" i="1"/>
  <c r="BG163" i="1"/>
  <c r="BF163" i="1"/>
  <c r="AZ163" i="1"/>
  <c r="AY163" i="1"/>
  <c r="AX163" i="1"/>
  <c r="AW163" i="1"/>
  <c r="AV163" i="1"/>
  <c r="AU163" i="1"/>
  <c r="AT163" i="1"/>
  <c r="AS163" i="1"/>
  <c r="AR163" i="1"/>
  <c r="BN162" i="1"/>
  <c r="BM162" i="1"/>
  <c r="BL162" i="1"/>
  <c r="BK162" i="1"/>
  <c r="BJ162" i="1"/>
  <c r="BI162" i="1"/>
  <c r="BH162" i="1"/>
  <c r="BG162" i="1"/>
  <c r="BF162" i="1"/>
  <c r="AZ162" i="1"/>
  <c r="AY162" i="1"/>
  <c r="AX162" i="1"/>
  <c r="AW162" i="1"/>
  <c r="AV162" i="1"/>
  <c r="AU162" i="1"/>
  <c r="AT162" i="1"/>
  <c r="AS162" i="1"/>
  <c r="AR162" i="1"/>
  <c r="BN161" i="1"/>
  <c r="BM161" i="1"/>
  <c r="BL161" i="1"/>
  <c r="BK161" i="1"/>
  <c r="BJ161" i="1"/>
  <c r="BI161" i="1"/>
  <c r="BH161" i="1"/>
  <c r="BG161" i="1"/>
  <c r="BF161" i="1"/>
  <c r="AZ161" i="1"/>
  <c r="AY161" i="1"/>
  <c r="AX161" i="1"/>
  <c r="AW161" i="1"/>
  <c r="AV161" i="1"/>
  <c r="AU161" i="1"/>
  <c r="AT161" i="1"/>
  <c r="AS161" i="1"/>
  <c r="AR161" i="1"/>
  <c r="BN160" i="1"/>
  <c r="BM160" i="1"/>
  <c r="BL160" i="1"/>
  <c r="BK160" i="1"/>
  <c r="BJ160" i="1"/>
  <c r="BI160" i="1"/>
  <c r="BH160" i="1"/>
  <c r="BG160" i="1"/>
  <c r="BF160" i="1"/>
  <c r="AZ160" i="1"/>
  <c r="AY160" i="1"/>
  <c r="AX160" i="1"/>
  <c r="AW160" i="1"/>
  <c r="AV160" i="1"/>
  <c r="AU160" i="1"/>
  <c r="AT160" i="1"/>
  <c r="AS160" i="1"/>
  <c r="AR160" i="1"/>
  <c r="BN159" i="1"/>
  <c r="BM159" i="1"/>
  <c r="BL159" i="1"/>
  <c r="BK159" i="1"/>
  <c r="BJ159" i="1"/>
  <c r="BI159" i="1"/>
  <c r="BH159" i="1"/>
  <c r="BG159" i="1"/>
  <c r="BF159" i="1"/>
  <c r="AZ159" i="1"/>
  <c r="AY159" i="1"/>
  <c r="AX159" i="1"/>
  <c r="AW159" i="1"/>
  <c r="AV159" i="1"/>
  <c r="AU159" i="1"/>
  <c r="AT159" i="1"/>
  <c r="AS159" i="1"/>
  <c r="AR159" i="1"/>
  <c r="BN158" i="1" l="1"/>
  <c r="BM158" i="1"/>
  <c r="BL158" i="1"/>
  <c r="BK158" i="1"/>
  <c r="BJ158" i="1"/>
  <c r="BI158" i="1"/>
  <c r="BH158" i="1"/>
  <c r="BG158" i="1"/>
  <c r="BF158" i="1"/>
  <c r="AZ158" i="1"/>
  <c r="AY158" i="1"/>
  <c r="AX158" i="1"/>
  <c r="AW158" i="1"/>
  <c r="AV158" i="1"/>
  <c r="AU158" i="1"/>
  <c r="AT158" i="1"/>
  <c r="AS158" i="1"/>
  <c r="AR158" i="1"/>
  <c r="BN157" i="1"/>
  <c r="BM157" i="1"/>
  <c r="BL157" i="1"/>
  <c r="BK157" i="1"/>
  <c r="BJ157" i="1"/>
  <c r="BI157" i="1"/>
  <c r="BH157" i="1"/>
  <c r="BG157" i="1"/>
  <c r="BF157" i="1"/>
  <c r="AZ157" i="1"/>
  <c r="AY157" i="1"/>
  <c r="AX157" i="1"/>
  <c r="AW157" i="1"/>
  <c r="AV157" i="1"/>
  <c r="AU157" i="1"/>
  <c r="AT157" i="1"/>
  <c r="AS157" i="1"/>
  <c r="AR157" i="1"/>
  <c r="BF145" i="1" l="1"/>
  <c r="BG145" i="1"/>
  <c r="BM148" i="1"/>
  <c r="BG18" i="1"/>
  <c r="AZ18" i="1"/>
  <c r="AY18" i="1"/>
  <c r="BN156" i="1" l="1"/>
  <c r="BM156" i="1"/>
  <c r="BL156" i="1"/>
  <c r="BK156" i="1"/>
  <c r="BJ156" i="1"/>
  <c r="BI156" i="1"/>
  <c r="BH156" i="1"/>
  <c r="BG156" i="1"/>
  <c r="BF156" i="1"/>
  <c r="AZ156" i="1"/>
  <c r="AY156" i="1"/>
  <c r="AX156" i="1"/>
  <c r="AW156" i="1"/>
  <c r="AV156" i="1"/>
  <c r="AU156" i="1"/>
  <c r="AT156" i="1"/>
  <c r="AS156" i="1"/>
  <c r="AR156" i="1"/>
  <c r="BN155" i="1"/>
  <c r="BM155" i="1"/>
  <c r="BL155" i="1"/>
  <c r="BK155" i="1"/>
  <c r="BJ155" i="1"/>
  <c r="BI155" i="1"/>
  <c r="BH155" i="1"/>
  <c r="BG155" i="1"/>
  <c r="BF155" i="1"/>
  <c r="AZ155" i="1"/>
  <c r="AY155" i="1"/>
  <c r="AX155" i="1"/>
  <c r="AW155" i="1"/>
  <c r="AV155" i="1"/>
  <c r="AU155" i="1"/>
  <c r="AT155" i="1"/>
  <c r="AS155" i="1"/>
  <c r="AR155" i="1"/>
  <c r="BN154" i="1"/>
  <c r="BM154" i="1"/>
  <c r="BL154" i="1"/>
  <c r="BK154" i="1"/>
  <c r="BJ154" i="1"/>
  <c r="BI154" i="1"/>
  <c r="BH154" i="1"/>
  <c r="BG154" i="1"/>
  <c r="BF154" i="1"/>
  <c r="AZ154" i="1"/>
  <c r="AY154" i="1"/>
  <c r="AX154" i="1"/>
  <c r="AW154" i="1"/>
  <c r="AV154" i="1"/>
  <c r="AU154" i="1"/>
  <c r="AT154" i="1"/>
  <c r="AS154" i="1"/>
  <c r="AR154" i="1"/>
  <c r="BN153" i="1"/>
  <c r="BM153" i="1"/>
  <c r="BL153" i="1"/>
  <c r="BK153" i="1"/>
  <c r="BJ153" i="1"/>
  <c r="BI153" i="1"/>
  <c r="BH153" i="1"/>
  <c r="BG153" i="1"/>
  <c r="BF153" i="1"/>
  <c r="AZ153" i="1"/>
  <c r="AY153" i="1"/>
  <c r="AX153" i="1"/>
  <c r="AW153" i="1"/>
  <c r="AV153" i="1"/>
  <c r="AU153" i="1"/>
  <c r="AT153" i="1"/>
  <c r="AS153" i="1"/>
  <c r="AR153" i="1"/>
  <c r="BF79" i="1" l="1"/>
  <c r="BG79" i="1"/>
  <c r="BH79" i="1"/>
  <c r="BI79" i="1"/>
  <c r="BJ79" i="1"/>
  <c r="BK79" i="1"/>
  <c r="BL79" i="1"/>
  <c r="BM79" i="1"/>
  <c r="BN79" i="1"/>
  <c r="BF80" i="1"/>
  <c r="BG80" i="1"/>
  <c r="BH80" i="1"/>
  <c r="BI80" i="1"/>
  <c r="BJ80" i="1"/>
  <c r="BK80" i="1"/>
  <c r="BL80" i="1"/>
  <c r="BM80" i="1"/>
  <c r="BN80" i="1"/>
  <c r="BF81" i="1"/>
  <c r="BG81" i="1"/>
  <c r="BH81" i="1"/>
  <c r="BI81" i="1"/>
  <c r="BJ81" i="1"/>
  <c r="BK81" i="1"/>
  <c r="BL81" i="1"/>
  <c r="BM81" i="1"/>
  <c r="BN81" i="1"/>
  <c r="BF82" i="1"/>
  <c r="BG82" i="1"/>
  <c r="BH82" i="1"/>
  <c r="BI82" i="1"/>
  <c r="BJ82" i="1"/>
  <c r="BK82" i="1"/>
  <c r="BL82" i="1"/>
  <c r="BM82" i="1"/>
  <c r="BN82" i="1"/>
  <c r="BF83" i="1"/>
  <c r="BG83" i="1"/>
  <c r="BH83" i="1"/>
  <c r="BI83" i="1"/>
  <c r="BJ83" i="1"/>
  <c r="BK83" i="1"/>
  <c r="BL83" i="1"/>
  <c r="BM83" i="1"/>
  <c r="BN83" i="1"/>
  <c r="BF84" i="1"/>
  <c r="BG84" i="1"/>
  <c r="BH84" i="1"/>
  <c r="BI84" i="1"/>
  <c r="BJ84" i="1"/>
  <c r="BK84" i="1"/>
  <c r="BL84" i="1"/>
  <c r="BM84" i="1"/>
  <c r="BN84" i="1"/>
  <c r="BF85" i="1"/>
  <c r="BG85" i="1"/>
  <c r="BH85" i="1"/>
  <c r="BI85" i="1"/>
  <c r="BJ85" i="1"/>
  <c r="BK85" i="1"/>
  <c r="BL85" i="1"/>
  <c r="BM85" i="1"/>
  <c r="BN85" i="1"/>
  <c r="BF86" i="1"/>
  <c r="BG86" i="1"/>
  <c r="BH86" i="1"/>
  <c r="BI86" i="1"/>
  <c r="BJ86" i="1"/>
  <c r="BK86" i="1"/>
  <c r="BL86" i="1"/>
  <c r="BM86" i="1"/>
  <c r="BN86" i="1"/>
  <c r="AR79" i="1"/>
  <c r="AS79" i="1"/>
  <c r="AT79" i="1"/>
  <c r="AU79" i="1"/>
  <c r="AV79" i="1"/>
  <c r="AW79" i="1"/>
  <c r="AX79" i="1"/>
  <c r="AY79" i="1"/>
  <c r="AZ79" i="1"/>
  <c r="AR80" i="1"/>
  <c r="AS80" i="1"/>
  <c r="AT80" i="1"/>
  <c r="AU80" i="1"/>
  <c r="AV80" i="1"/>
  <c r="AW80" i="1"/>
  <c r="AX80" i="1"/>
  <c r="AY80" i="1"/>
  <c r="AZ80" i="1"/>
  <c r="AR81" i="1"/>
  <c r="AS81" i="1"/>
  <c r="AT81" i="1"/>
  <c r="AU81" i="1"/>
  <c r="AV81" i="1"/>
  <c r="AW81" i="1"/>
  <c r="AX81" i="1"/>
  <c r="AY81" i="1"/>
  <c r="AZ81" i="1"/>
  <c r="AR82" i="1"/>
  <c r="AS82" i="1"/>
  <c r="AT82" i="1"/>
  <c r="AU82" i="1"/>
  <c r="AV82" i="1"/>
  <c r="AW82" i="1"/>
  <c r="AX82" i="1"/>
  <c r="AY82" i="1"/>
  <c r="AZ82" i="1"/>
  <c r="AR83" i="1"/>
  <c r="AS83" i="1"/>
  <c r="AT83" i="1"/>
  <c r="AU83" i="1"/>
  <c r="AV83" i="1"/>
  <c r="AW83" i="1"/>
  <c r="AX83" i="1"/>
  <c r="AY83" i="1"/>
  <c r="AZ83" i="1"/>
  <c r="AR84" i="1"/>
  <c r="AS84" i="1"/>
  <c r="AT84" i="1"/>
  <c r="AU84" i="1"/>
  <c r="AV84" i="1"/>
  <c r="AW84" i="1"/>
  <c r="AX84" i="1"/>
  <c r="AY84" i="1"/>
  <c r="AZ84" i="1"/>
  <c r="AR85" i="1"/>
  <c r="AS85" i="1"/>
  <c r="AT85" i="1"/>
  <c r="AU85" i="1"/>
  <c r="AV85" i="1"/>
  <c r="AW85" i="1"/>
  <c r="AX85" i="1"/>
  <c r="AY85" i="1"/>
  <c r="AZ85" i="1"/>
  <c r="AR86" i="1"/>
  <c r="AS86" i="1"/>
  <c r="AT86" i="1"/>
  <c r="AU86" i="1"/>
  <c r="AV86" i="1"/>
  <c r="AW86" i="1"/>
  <c r="AX86" i="1"/>
  <c r="AY86" i="1"/>
  <c r="AZ86" i="1"/>
  <c r="BF66" i="1" l="1"/>
  <c r="BG66" i="1"/>
  <c r="BH66" i="1"/>
  <c r="BI66" i="1"/>
  <c r="BJ66" i="1"/>
  <c r="BK66" i="1"/>
  <c r="BL66" i="1"/>
  <c r="BM66" i="1"/>
  <c r="BN66" i="1"/>
  <c r="BF67" i="1"/>
  <c r="BG67" i="1"/>
  <c r="BH67" i="1"/>
  <c r="BI67" i="1"/>
  <c r="BJ67" i="1"/>
  <c r="BK67" i="1"/>
  <c r="BL67" i="1"/>
  <c r="BM67" i="1"/>
  <c r="BN67" i="1"/>
  <c r="BF68" i="1"/>
  <c r="BG68" i="1"/>
  <c r="BH68" i="1"/>
  <c r="BI68" i="1"/>
  <c r="BJ68" i="1"/>
  <c r="BK68" i="1"/>
  <c r="BL68" i="1"/>
  <c r="BM68" i="1"/>
  <c r="BN68" i="1"/>
  <c r="BF69" i="1"/>
  <c r="BG69" i="1"/>
  <c r="BH69" i="1"/>
  <c r="BI69" i="1"/>
  <c r="BJ69" i="1"/>
  <c r="BK69" i="1"/>
  <c r="BL69" i="1"/>
  <c r="BM69" i="1"/>
  <c r="BN69" i="1"/>
  <c r="BF70" i="1"/>
  <c r="BG70" i="1"/>
  <c r="BH70" i="1"/>
  <c r="BI70" i="1"/>
  <c r="BJ70" i="1"/>
  <c r="BK70" i="1"/>
  <c r="BL70" i="1"/>
  <c r="BM70" i="1"/>
  <c r="BN70" i="1"/>
  <c r="BF71" i="1"/>
  <c r="BG71" i="1"/>
  <c r="BH71" i="1"/>
  <c r="BI71" i="1"/>
  <c r="BJ71" i="1"/>
  <c r="BK71" i="1"/>
  <c r="BL71" i="1"/>
  <c r="BM71" i="1"/>
  <c r="BN71" i="1"/>
  <c r="BF72" i="1"/>
  <c r="BG72" i="1"/>
  <c r="BH72" i="1"/>
  <c r="BI72" i="1"/>
  <c r="BJ72" i="1"/>
  <c r="BK72" i="1"/>
  <c r="BL72" i="1"/>
  <c r="BM72" i="1"/>
  <c r="BN72" i="1"/>
  <c r="AR66" i="1"/>
  <c r="AS66" i="1"/>
  <c r="AT66" i="1"/>
  <c r="AU66" i="1"/>
  <c r="AV66" i="1"/>
  <c r="AW66" i="1"/>
  <c r="AX66" i="1"/>
  <c r="AY66" i="1"/>
  <c r="AZ66" i="1"/>
  <c r="AR67" i="1"/>
  <c r="AS67" i="1"/>
  <c r="AT67" i="1"/>
  <c r="AU67" i="1"/>
  <c r="AV67" i="1"/>
  <c r="AW67" i="1"/>
  <c r="AX67" i="1"/>
  <c r="AY67" i="1"/>
  <c r="AZ67" i="1"/>
  <c r="AR68" i="1"/>
  <c r="AS68" i="1"/>
  <c r="AT68" i="1"/>
  <c r="AU68" i="1"/>
  <c r="AV68" i="1"/>
  <c r="AW68" i="1"/>
  <c r="AX68" i="1"/>
  <c r="AY68" i="1"/>
  <c r="AZ68" i="1"/>
  <c r="AR69" i="1"/>
  <c r="AS69" i="1"/>
  <c r="AT69" i="1"/>
  <c r="AU69" i="1"/>
  <c r="AV69" i="1"/>
  <c r="AW69" i="1"/>
  <c r="AX69" i="1"/>
  <c r="AY69" i="1"/>
  <c r="AZ69" i="1"/>
  <c r="AR70" i="1"/>
  <c r="AS70" i="1"/>
  <c r="AT70" i="1"/>
  <c r="AU70" i="1"/>
  <c r="AV70" i="1"/>
  <c r="AW70" i="1"/>
  <c r="AX70" i="1"/>
  <c r="AY70" i="1"/>
  <c r="AZ70" i="1"/>
  <c r="AR71" i="1"/>
  <c r="AS71" i="1"/>
  <c r="AT71" i="1"/>
  <c r="AU71" i="1"/>
  <c r="AV71" i="1"/>
  <c r="AW71" i="1"/>
  <c r="AX71" i="1"/>
  <c r="AY71" i="1"/>
  <c r="AZ71" i="1"/>
  <c r="AR72" i="1"/>
  <c r="AS72" i="1"/>
  <c r="AT72" i="1"/>
  <c r="AU72" i="1"/>
  <c r="AV72" i="1"/>
  <c r="AW72" i="1"/>
  <c r="AX72" i="1"/>
  <c r="AY72" i="1"/>
  <c r="AZ72" i="1"/>
  <c r="BF113" i="1" l="1"/>
  <c r="BG113" i="1"/>
  <c r="BH113" i="1"/>
  <c r="BI113" i="1"/>
  <c r="BJ113" i="1"/>
  <c r="BK113" i="1"/>
  <c r="BL113" i="1"/>
  <c r="BM113" i="1"/>
  <c r="BN113" i="1"/>
  <c r="BF114" i="1"/>
  <c r="BG114" i="1"/>
  <c r="BH114" i="1"/>
  <c r="BI114" i="1"/>
  <c r="BJ114" i="1"/>
  <c r="BK114" i="1"/>
  <c r="BL114" i="1"/>
  <c r="BM114" i="1"/>
  <c r="BN114" i="1"/>
  <c r="BF115" i="1"/>
  <c r="BG115" i="1"/>
  <c r="BH115" i="1"/>
  <c r="BI115" i="1"/>
  <c r="BJ115" i="1"/>
  <c r="BK115" i="1"/>
  <c r="BL115" i="1"/>
  <c r="BM115" i="1"/>
  <c r="BN115" i="1"/>
  <c r="BF116" i="1"/>
  <c r="BG116" i="1"/>
  <c r="BH116" i="1"/>
  <c r="BI116" i="1"/>
  <c r="BJ116" i="1"/>
  <c r="BK116" i="1"/>
  <c r="BL116" i="1"/>
  <c r="BM116" i="1"/>
  <c r="BN116" i="1"/>
  <c r="BF117" i="1"/>
  <c r="BG117" i="1"/>
  <c r="BH117" i="1"/>
  <c r="BI117" i="1"/>
  <c r="BJ117" i="1"/>
  <c r="BK117" i="1"/>
  <c r="BL117" i="1"/>
  <c r="BM117" i="1"/>
  <c r="BN117" i="1"/>
  <c r="BF118" i="1"/>
  <c r="BG118" i="1"/>
  <c r="BH118" i="1"/>
  <c r="BI118" i="1"/>
  <c r="BJ118" i="1"/>
  <c r="BK118" i="1"/>
  <c r="BL118" i="1"/>
  <c r="BM118" i="1"/>
  <c r="BN118" i="1"/>
  <c r="BF119" i="1"/>
  <c r="BG119" i="1"/>
  <c r="BH119" i="1"/>
  <c r="BI119" i="1"/>
  <c r="BJ119" i="1"/>
  <c r="BK119" i="1"/>
  <c r="BL119" i="1"/>
  <c r="BM119" i="1"/>
  <c r="BN119" i="1"/>
  <c r="BF120" i="1"/>
  <c r="BG120" i="1"/>
  <c r="BH120" i="1"/>
  <c r="BI120" i="1"/>
  <c r="BJ120" i="1"/>
  <c r="BK120" i="1"/>
  <c r="BL120" i="1"/>
  <c r="BM120" i="1"/>
  <c r="BN120" i="1"/>
  <c r="BF121" i="1"/>
  <c r="BG121" i="1"/>
  <c r="BH121" i="1"/>
  <c r="BI121" i="1"/>
  <c r="BJ121" i="1"/>
  <c r="BK121" i="1"/>
  <c r="BL121" i="1"/>
  <c r="BM121" i="1"/>
  <c r="BN121" i="1"/>
  <c r="BF122" i="1"/>
  <c r="BG122" i="1"/>
  <c r="BH122" i="1"/>
  <c r="BI122" i="1"/>
  <c r="BJ122" i="1"/>
  <c r="BK122" i="1"/>
  <c r="BL122" i="1"/>
  <c r="BM122" i="1"/>
  <c r="BN122" i="1"/>
  <c r="BF123" i="1"/>
  <c r="BG123" i="1"/>
  <c r="BH123" i="1"/>
  <c r="BI123" i="1"/>
  <c r="BJ123" i="1"/>
  <c r="BK123" i="1"/>
  <c r="BL123" i="1"/>
  <c r="BM123" i="1"/>
  <c r="BN123" i="1"/>
  <c r="BF104" i="1"/>
  <c r="BG104" i="1"/>
  <c r="BH104" i="1"/>
  <c r="BI104" i="1"/>
  <c r="BJ104" i="1"/>
  <c r="BK104" i="1"/>
  <c r="BL104" i="1"/>
  <c r="BM104" i="1"/>
  <c r="BN104" i="1"/>
  <c r="BF105" i="1"/>
  <c r="BG105" i="1"/>
  <c r="BH105" i="1"/>
  <c r="BI105" i="1"/>
  <c r="BJ105" i="1"/>
  <c r="BK105" i="1"/>
  <c r="BL105" i="1"/>
  <c r="BM105" i="1"/>
  <c r="BN105" i="1"/>
  <c r="BF106" i="1"/>
  <c r="BG106" i="1"/>
  <c r="BH106" i="1"/>
  <c r="BI106" i="1"/>
  <c r="BJ106" i="1"/>
  <c r="BK106" i="1"/>
  <c r="BL106" i="1"/>
  <c r="BM106" i="1"/>
  <c r="BN106" i="1"/>
  <c r="BF107" i="1"/>
  <c r="BG107" i="1"/>
  <c r="BH107" i="1"/>
  <c r="BI107" i="1"/>
  <c r="BJ107" i="1"/>
  <c r="BK107" i="1"/>
  <c r="BL107" i="1"/>
  <c r="BM107" i="1"/>
  <c r="BN107" i="1"/>
  <c r="BF108" i="1"/>
  <c r="BG108" i="1"/>
  <c r="BH108" i="1"/>
  <c r="BI108" i="1"/>
  <c r="BJ108" i="1"/>
  <c r="BK108" i="1"/>
  <c r="BL108" i="1"/>
  <c r="BM108" i="1"/>
  <c r="BN108" i="1"/>
  <c r="BF109" i="1"/>
  <c r="BG109" i="1"/>
  <c r="BH109" i="1"/>
  <c r="BI109" i="1"/>
  <c r="BJ109" i="1"/>
  <c r="BK109" i="1"/>
  <c r="BL109" i="1"/>
  <c r="BM109" i="1"/>
  <c r="BN109" i="1"/>
  <c r="BF110" i="1"/>
  <c r="BG110" i="1"/>
  <c r="BH110" i="1"/>
  <c r="BI110" i="1"/>
  <c r="BJ110" i="1"/>
  <c r="BK110" i="1"/>
  <c r="BL110" i="1"/>
  <c r="BM110" i="1"/>
  <c r="BN110" i="1"/>
  <c r="BF111" i="1"/>
  <c r="BG111" i="1"/>
  <c r="BH111" i="1"/>
  <c r="BI111" i="1"/>
  <c r="BJ111" i="1"/>
  <c r="BK111" i="1"/>
  <c r="BL111" i="1"/>
  <c r="BM111" i="1"/>
  <c r="BN111" i="1"/>
  <c r="BF97" i="1"/>
  <c r="BG97" i="1"/>
  <c r="BH97" i="1"/>
  <c r="BI97" i="1"/>
  <c r="BJ97" i="1"/>
  <c r="BK97" i="1"/>
  <c r="BL97" i="1"/>
  <c r="BM97" i="1"/>
  <c r="BN97" i="1"/>
  <c r="BF98" i="1"/>
  <c r="BG98" i="1"/>
  <c r="BH98" i="1"/>
  <c r="BI98" i="1"/>
  <c r="BJ98" i="1"/>
  <c r="BK98" i="1"/>
  <c r="BL98" i="1"/>
  <c r="BM98" i="1"/>
  <c r="BN98" i="1"/>
  <c r="BF99" i="1"/>
  <c r="BG99" i="1"/>
  <c r="BH99" i="1"/>
  <c r="BI99" i="1"/>
  <c r="BJ99" i="1"/>
  <c r="BK99" i="1"/>
  <c r="BL99" i="1"/>
  <c r="BM99" i="1"/>
  <c r="BN99" i="1"/>
  <c r="BF100" i="1"/>
  <c r="BG100" i="1"/>
  <c r="BH100" i="1"/>
  <c r="BI100" i="1"/>
  <c r="BJ100" i="1"/>
  <c r="BK100" i="1"/>
  <c r="BL100" i="1"/>
  <c r="BM100" i="1"/>
  <c r="BN100" i="1"/>
  <c r="BF101" i="1"/>
  <c r="BG101" i="1"/>
  <c r="BH101" i="1"/>
  <c r="BI101" i="1"/>
  <c r="BJ101" i="1"/>
  <c r="BK101" i="1"/>
  <c r="BL101" i="1"/>
  <c r="BM101" i="1"/>
  <c r="BN101" i="1"/>
  <c r="BF102" i="1"/>
  <c r="BG102" i="1"/>
  <c r="BH102" i="1"/>
  <c r="BI102" i="1"/>
  <c r="BJ102" i="1"/>
  <c r="BK102" i="1"/>
  <c r="BL102" i="1"/>
  <c r="BM102" i="1"/>
  <c r="BN102" i="1"/>
  <c r="BF94" i="1"/>
  <c r="BG94" i="1"/>
  <c r="BH94" i="1"/>
  <c r="BI94" i="1"/>
  <c r="BJ94" i="1"/>
  <c r="BK94" i="1"/>
  <c r="BL94" i="1"/>
  <c r="BM94" i="1"/>
  <c r="BN94" i="1"/>
  <c r="BF95" i="1"/>
  <c r="BG95" i="1"/>
  <c r="BH95" i="1"/>
  <c r="BI95" i="1"/>
  <c r="BJ95" i="1"/>
  <c r="BK95" i="1"/>
  <c r="BL95" i="1"/>
  <c r="BM95" i="1"/>
  <c r="BN95" i="1"/>
  <c r="AR113" i="1"/>
  <c r="AS113" i="1"/>
  <c r="AT113" i="1"/>
  <c r="AU113" i="1"/>
  <c r="AV113" i="1"/>
  <c r="AW113" i="1"/>
  <c r="AX113" i="1"/>
  <c r="AY113" i="1"/>
  <c r="AZ113" i="1"/>
  <c r="AR114" i="1"/>
  <c r="AS114" i="1"/>
  <c r="AT114" i="1"/>
  <c r="AU114" i="1"/>
  <c r="AV114" i="1"/>
  <c r="AW114" i="1"/>
  <c r="AX114" i="1"/>
  <c r="AY114" i="1"/>
  <c r="AZ114" i="1"/>
  <c r="AR115" i="1"/>
  <c r="AS115" i="1"/>
  <c r="AT115" i="1"/>
  <c r="AU115" i="1"/>
  <c r="AV115" i="1"/>
  <c r="AW115" i="1"/>
  <c r="AX115" i="1"/>
  <c r="AY115" i="1"/>
  <c r="AZ115" i="1"/>
  <c r="AR116" i="1"/>
  <c r="AS116" i="1"/>
  <c r="AT116" i="1"/>
  <c r="AU116" i="1"/>
  <c r="AV116" i="1"/>
  <c r="AW116" i="1"/>
  <c r="AX116" i="1"/>
  <c r="AY116" i="1"/>
  <c r="AZ116" i="1"/>
  <c r="AR117" i="1"/>
  <c r="AS117" i="1"/>
  <c r="AT117" i="1"/>
  <c r="AU117" i="1"/>
  <c r="AV117" i="1"/>
  <c r="AW117" i="1"/>
  <c r="AX117" i="1"/>
  <c r="AY117" i="1"/>
  <c r="AZ117" i="1"/>
  <c r="AR118" i="1"/>
  <c r="AS118" i="1"/>
  <c r="AT118" i="1"/>
  <c r="AU118" i="1"/>
  <c r="AV118" i="1"/>
  <c r="AW118" i="1"/>
  <c r="AX118" i="1"/>
  <c r="AY118" i="1"/>
  <c r="AZ118" i="1"/>
  <c r="AR119" i="1"/>
  <c r="AS119" i="1"/>
  <c r="AT119" i="1"/>
  <c r="AU119" i="1"/>
  <c r="AV119" i="1"/>
  <c r="AW119" i="1"/>
  <c r="AX119" i="1"/>
  <c r="AY119" i="1"/>
  <c r="AZ119" i="1"/>
  <c r="AR120" i="1"/>
  <c r="AS120" i="1"/>
  <c r="AT120" i="1"/>
  <c r="AU120" i="1"/>
  <c r="AV120" i="1"/>
  <c r="AW120" i="1"/>
  <c r="AX120" i="1"/>
  <c r="AY120" i="1"/>
  <c r="AZ120" i="1"/>
  <c r="AR121" i="1"/>
  <c r="AS121" i="1"/>
  <c r="AT121" i="1"/>
  <c r="AU121" i="1"/>
  <c r="AV121" i="1"/>
  <c r="AW121" i="1"/>
  <c r="AX121" i="1"/>
  <c r="AY121" i="1"/>
  <c r="AZ121" i="1"/>
  <c r="AR122" i="1"/>
  <c r="AS122" i="1"/>
  <c r="AT122" i="1"/>
  <c r="AU122" i="1"/>
  <c r="AV122" i="1"/>
  <c r="AW122" i="1"/>
  <c r="AX122" i="1"/>
  <c r="AY122" i="1"/>
  <c r="AZ122" i="1"/>
  <c r="AR123" i="1"/>
  <c r="AS123" i="1"/>
  <c r="AT123" i="1"/>
  <c r="AU123" i="1"/>
  <c r="AV123" i="1"/>
  <c r="AW123" i="1"/>
  <c r="AX123" i="1"/>
  <c r="AY123" i="1"/>
  <c r="AZ123" i="1"/>
  <c r="AR104" i="1"/>
  <c r="AS104" i="1"/>
  <c r="AT104" i="1"/>
  <c r="AU104" i="1"/>
  <c r="AV104" i="1"/>
  <c r="AW104" i="1"/>
  <c r="AX104" i="1"/>
  <c r="AY104" i="1"/>
  <c r="AZ104" i="1"/>
  <c r="AR105" i="1"/>
  <c r="AS105" i="1"/>
  <c r="AT105" i="1"/>
  <c r="AU105" i="1"/>
  <c r="AV105" i="1"/>
  <c r="AW105" i="1"/>
  <c r="AX105" i="1"/>
  <c r="AY105" i="1"/>
  <c r="AZ105" i="1"/>
  <c r="AR106" i="1"/>
  <c r="AS106" i="1"/>
  <c r="AT106" i="1"/>
  <c r="AU106" i="1"/>
  <c r="AV106" i="1"/>
  <c r="AW106" i="1"/>
  <c r="AX106" i="1"/>
  <c r="AY106" i="1"/>
  <c r="AZ106" i="1"/>
  <c r="AR107" i="1"/>
  <c r="AS107" i="1"/>
  <c r="AT107" i="1"/>
  <c r="AU107" i="1"/>
  <c r="AV107" i="1"/>
  <c r="AW107" i="1"/>
  <c r="AX107" i="1"/>
  <c r="AY107" i="1"/>
  <c r="AZ107" i="1"/>
  <c r="AR108" i="1"/>
  <c r="AS108" i="1"/>
  <c r="AT108" i="1"/>
  <c r="AU108" i="1"/>
  <c r="AV108" i="1"/>
  <c r="AW108" i="1"/>
  <c r="AX108" i="1"/>
  <c r="AY108" i="1"/>
  <c r="AZ108" i="1"/>
  <c r="AR109" i="1"/>
  <c r="AS109" i="1"/>
  <c r="AT109" i="1"/>
  <c r="AU109" i="1"/>
  <c r="AV109" i="1"/>
  <c r="AW109" i="1"/>
  <c r="AX109" i="1"/>
  <c r="AY109" i="1"/>
  <c r="AZ109" i="1"/>
  <c r="AR110" i="1"/>
  <c r="AS110" i="1"/>
  <c r="AT110" i="1"/>
  <c r="AU110" i="1"/>
  <c r="AV110" i="1"/>
  <c r="AW110" i="1"/>
  <c r="AX110" i="1"/>
  <c r="AY110" i="1"/>
  <c r="AZ110" i="1"/>
  <c r="AR111" i="1"/>
  <c r="AS111" i="1"/>
  <c r="AT111" i="1"/>
  <c r="AU111" i="1"/>
  <c r="AV111" i="1"/>
  <c r="AW111" i="1"/>
  <c r="AX111" i="1"/>
  <c r="AY111" i="1"/>
  <c r="AZ111" i="1"/>
  <c r="AR94" i="1"/>
  <c r="AS94" i="1"/>
  <c r="AT94" i="1"/>
  <c r="AU94" i="1"/>
  <c r="AV94" i="1"/>
  <c r="AW94" i="1"/>
  <c r="AX94" i="1"/>
  <c r="AY94" i="1"/>
  <c r="AZ94" i="1"/>
  <c r="AR95" i="1"/>
  <c r="AS95" i="1"/>
  <c r="AT95" i="1"/>
  <c r="AU95" i="1"/>
  <c r="AV95" i="1"/>
  <c r="AW95" i="1"/>
  <c r="AX95" i="1"/>
  <c r="AY95" i="1"/>
  <c r="AZ95" i="1"/>
  <c r="AR96" i="1"/>
  <c r="AS96" i="1"/>
  <c r="AT96" i="1"/>
  <c r="AU96" i="1"/>
  <c r="AV96" i="1"/>
  <c r="AW96" i="1"/>
  <c r="AX96" i="1"/>
  <c r="AY96" i="1"/>
  <c r="AZ96" i="1"/>
  <c r="AR97" i="1"/>
  <c r="AS97" i="1"/>
  <c r="AT97" i="1"/>
  <c r="AU97" i="1"/>
  <c r="AV97" i="1"/>
  <c r="AW97" i="1"/>
  <c r="AX97" i="1"/>
  <c r="AY97" i="1"/>
  <c r="AZ97" i="1"/>
  <c r="AR98" i="1"/>
  <c r="AS98" i="1"/>
  <c r="AT98" i="1"/>
  <c r="AU98" i="1"/>
  <c r="AV98" i="1"/>
  <c r="AW98" i="1"/>
  <c r="AX98" i="1"/>
  <c r="AY98" i="1"/>
  <c r="AZ98" i="1"/>
  <c r="AR99" i="1"/>
  <c r="AS99" i="1"/>
  <c r="AT99" i="1"/>
  <c r="AU99" i="1"/>
  <c r="AV99" i="1"/>
  <c r="AW99" i="1"/>
  <c r="AX99" i="1"/>
  <c r="AY99" i="1"/>
  <c r="AZ99" i="1"/>
  <c r="AR100" i="1"/>
  <c r="AS100" i="1"/>
  <c r="AT100" i="1"/>
  <c r="AU100" i="1"/>
  <c r="AV100" i="1"/>
  <c r="AW100" i="1"/>
  <c r="AX100" i="1"/>
  <c r="AY100" i="1"/>
  <c r="AZ100" i="1"/>
  <c r="AR101" i="1"/>
  <c r="AS101" i="1"/>
  <c r="AT101" i="1"/>
  <c r="AU101" i="1"/>
  <c r="AV101" i="1"/>
  <c r="AW101" i="1"/>
  <c r="AX101" i="1"/>
  <c r="AY101" i="1"/>
  <c r="AZ101" i="1"/>
  <c r="AR102" i="1"/>
  <c r="AS102" i="1"/>
  <c r="AT102" i="1"/>
  <c r="AU102" i="1"/>
  <c r="AV102" i="1"/>
  <c r="AW102" i="1"/>
  <c r="AX102" i="1"/>
  <c r="AY102" i="1"/>
  <c r="AZ102" i="1"/>
  <c r="BF59" i="1" l="1"/>
  <c r="BG59" i="1"/>
  <c r="BH59" i="1"/>
  <c r="BI59" i="1"/>
  <c r="BJ59" i="1"/>
  <c r="BK59" i="1"/>
  <c r="BL59" i="1"/>
  <c r="BM59" i="1"/>
  <c r="BN59" i="1"/>
  <c r="BF60" i="1"/>
  <c r="BG60" i="1"/>
  <c r="BH60" i="1"/>
  <c r="BI60" i="1"/>
  <c r="BJ60" i="1"/>
  <c r="BK60" i="1"/>
  <c r="BL60" i="1"/>
  <c r="BM60" i="1"/>
  <c r="BN60" i="1"/>
  <c r="BF61" i="1"/>
  <c r="BG61" i="1"/>
  <c r="BH61" i="1"/>
  <c r="BI61" i="1"/>
  <c r="BJ61" i="1"/>
  <c r="BK61" i="1"/>
  <c r="BL61" i="1"/>
  <c r="BM61" i="1"/>
  <c r="BN61" i="1"/>
  <c r="BF62" i="1"/>
  <c r="BG62" i="1"/>
  <c r="BH62" i="1"/>
  <c r="BI62" i="1"/>
  <c r="BJ62" i="1"/>
  <c r="BK62" i="1"/>
  <c r="BL62" i="1"/>
  <c r="BM62" i="1"/>
  <c r="BN62" i="1"/>
  <c r="BF63" i="1"/>
  <c r="BG63" i="1"/>
  <c r="BH63" i="1"/>
  <c r="BI63" i="1"/>
  <c r="BJ63" i="1"/>
  <c r="BK63" i="1"/>
  <c r="BL63" i="1"/>
  <c r="BM63" i="1"/>
  <c r="BN63" i="1"/>
  <c r="BF64" i="1"/>
  <c r="BG64" i="1"/>
  <c r="BH64" i="1"/>
  <c r="BI64" i="1"/>
  <c r="BJ64" i="1"/>
  <c r="BK64" i="1"/>
  <c r="BL64" i="1"/>
  <c r="BM64" i="1"/>
  <c r="BN64" i="1"/>
  <c r="AR59" i="1"/>
  <c r="AS59" i="1"/>
  <c r="AT59" i="1"/>
  <c r="AU59" i="1"/>
  <c r="AV59" i="1"/>
  <c r="AW59" i="1"/>
  <c r="AX59" i="1"/>
  <c r="AY59" i="1"/>
  <c r="AZ59" i="1"/>
  <c r="AR60" i="1"/>
  <c r="AS60" i="1"/>
  <c r="AT60" i="1"/>
  <c r="AU60" i="1"/>
  <c r="AV60" i="1"/>
  <c r="AW60" i="1"/>
  <c r="AX60" i="1"/>
  <c r="AY60" i="1"/>
  <c r="AZ60" i="1"/>
  <c r="AR61" i="1"/>
  <c r="AS61" i="1"/>
  <c r="AT61" i="1"/>
  <c r="AU61" i="1"/>
  <c r="AV61" i="1"/>
  <c r="AW61" i="1"/>
  <c r="AX61" i="1"/>
  <c r="AY61" i="1"/>
  <c r="AZ61" i="1"/>
  <c r="AR62" i="1"/>
  <c r="AS62" i="1"/>
  <c r="AT62" i="1"/>
  <c r="AU62" i="1"/>
  <c r="AV62" i="1"/>
  <c r="AW62" i="1"/>
  <c r="AX62" i="1"/>
  <c r="AY62" i="1"/>
  <c r="AZ62" i="1"/>
  <c r="AR63" i="1"/>
  <c r="AS63" i="1"/>
  <c r="AT63" i="1"/>
  <c r="AU63" i="1"/>
  <c r="AV63" i="1"/>
  <c r="AW63" i="1"/>
  <c r="AX63" i="1"/>
  <c r="AY63" i="1"/>
  <c r="AZ63" i="1"/>
  <c r="AR64" i="1"/>
  <c r="AS64" i="1"/>
  <c r="AT64" i="1"/>
  <c r="AU64" i="1"/>
  <c r="AV64" i="1"/>
  <c r="AW64" i="1"/>
  <c r="AX64" i="1"/>
  <c r="AY64" i="1"/>
  <c r="AZ64" i="1"/>
  <c r="BF55" i="1"/>
  <c r="BG55" i="1"/>
  <c r="BH55" i="1"/>
  <c r="BI55" i="1"/>
  <c r="BJ55" i="1"/>
  <c r="BK55" i="1"/>
  <c r="BL55" i="1"/>
  <c r="BM55" i="1"/>
  <c r="BN55" i="1"/>
  <c r="BF56" i="1"/>
  <c r="BG56" i="1"/>
  <c r="BH56" i="1"/>
  <c r="BI56" i="1"/>
  <c r="BJ56" i="1"/>
  <c r="BK56" i="1"/>
  <c r="BL56" i="1"/>
  <c r="BM56" i="1"/>
  <c r="BN56" i="1"/>
  <c r="AR55" i="1"/>
  <c r="AS55" i="1"/>
  <c r="AT55" i="1"/>
  <c r="AU55" i="1"/>
  <c r="AV55" i="1"/>
  <c r="AW55" i="1"/>
  <c r="AX55" i="1"/>
  <c r="AY55" i="1"/>
  <c r="AZ55" i="1"/>
  <c r="AR56" i="1"/>
  <c r="AS56" i="1"/>
  <c r="AT56" i="1"/>
  <c r="AU56" i="1"/>
  <c r="AV56" i="1"/>
  <c r="AW56" i="1"/>
  <c r="AX56" i="1"/>
  <c r="AY56" i="1"/>
  <c r="AZ56" i="1"/>
  <c r="BF73" i="1" l="1"/>
  <c r="BG73" i="1"/>
  <c r="BH73" i="1"/>
  <c r="BI73" i="1"/>
  <c r="BJ73" i="1"/>
  <c r="BK73" i="1"/>
  <c r="BL73" i="1"/>
  <c r="BM73" i="1"/>
  <c r="BN73" i="1"/>
  <c r="BF74" i="1"/>
  <c r="BG74" i="1"/>
  <c r="BH74" i="1"/>
  <c r="BI74" i="1"/>
  <c r="BJ74" i="1"/>
  <c r="BK74" i="1"/>
  <c r="BL74" i="1"/>
  <c r="BM74" i="1"/>
  <c r="BN74" i="1"/>
  <c r="BF75" i="1"/>
  <c r="BG75" i="1"/>
  <c r="BH75" i="1"/>
  <c r="BI75" i="1"/>
  <c r="BJ75" i="1"/>
  <c r="BK75" i="1"/>
  <c r="BL75" i="1"/>
  <c r="BM75" i="1"/>
  <c r="BN75" i="1"/>
  <c r="BF76" i="1"/>
  <c r="BG76" i="1"/>
  <c r="BH76" i="1"/>
  <c r="BI76" i="1"/>
  <c r="BJ76" i="1"/>
  <c r="BK76" i="1"/>
  <c r="BL76" i="1"/>
  <c r="BM76" i="1"/>
  <c r="BN76" i="1"/>
  <c r="BF77" i="1"/>
  <c r="BG77" i="1"/>
  <c r="BH77" i="1"/>
  <c r="BI77" i="1"/>
  <c r="BJ77" i="1"/>
  <c r="BK77" i="1"/>
  <c r="BL77" i="1"/>
  <c r="BM77" i="1"/>
  <c r="BN77" i="1"/>
  <c r="BF51" i="1"/>
  <c r="BG51" i="1"/>
  <c r="BH51" i="1"/>
  <c r="BI51" i="1"/>
  <c r="BJ51" i="1"/>
  <c r="BK51" i="1"/>
  <c r="BL51" i="1"/>
  <c r="BM51" i="1"/>
  <c r="BN51" i="1"/>
  <c r="BF52" i="1"/>
  <c r="BG52" i="1"/>
  <c r="BH52" i="1"/>
  <c r="BI52" i="1"/>
  <c r="BJ52" i="1"/>
  <c r="BK52" i="1"/>
  <c r="BL52" i="1"/>
  <c r="BM52" i="1"/>
  <c r="BN52" i="1"/>
  <c r="BF53" i="1"/>
  <c r="BG53" i="1"/>
  <c r="BH53" i="1"/>
  <c r="BI53" i="1"/>
  <c r="BJ53" i="1"/>
  <c r="BK53" i="1"/>
  <c r="BL53" i="1"/>
  <c r="BM53" i="1"/>
  <c r="BN53" i="1"/>
  <c r="AR73" i="1"/>
  <c r="AS73" i="1"/>
  <c r="AT73" i="1"/>
  <c r="AU73" i="1"/>
  <c r="AV73" i="1"/>
  <c r="AW73" i="1"/>
  <c r="AX73" i="1"/>
  <c r="AY73" i="1"/>
  <c r="AZ73" i="1"/>
  <c r="AR74" i="1"/>
  <c r="AS74" i="1"/>
  <c r="AT74" i="1"/>
  <c r="AU74" i="1"/>
  <c r="AV74" i="1"/>
  <c r="AW74" i="1"/>
  <c r="AX74" i="1"/>
  <c r="AY74" i="1"/>
  <c r="AZ74" i="1"/>
  <c r="AR75" i="1"/>
  <c r="AS75" i="1"/>
  <c r="AT75" i="1"/>
  <c r="AU75" i="1"/>
  <c r="AV75" i="1"/>
  <c r="AW75" i="1"/>
  <c r="AX75" i="1"/>
  <c r="AY75" i="1"/>
  <c r="AZ75" i="1"/>
  <c r="AR76" i="1"/>
  <c r="AS76" i="1"/>
  <c r="AT76" i="1"/>
  <c r="AU76" i="1"/>
  <c r="AV76" i="1"/>
  <c r="AW76" i="1"/>
  <c r="AX76" i="1"/>
  <c r="AY76" i="1"/>
  <c r="AZ76" i="1"/>
  <c r="AR77" i="1"/>
  <c r="AS77" i="1"/>
  <c r="AT77" i="1"/>
  <c r="AU77" i="1"/>
  <c r="AV77" i="1"/>
  <c r="AW77" i="1"/>
  <c r="AX77" i="1"/>
  <c r="AY77" i="1"/>
  <c r="AZ77" i="1"/>
  <c r="AR51" i="1"/>
  <c r="AS51" i="1"/>
  <c r="AT51" i="1"/>
  <c r="AU51" i="1"/>
  <c r="AV51" i="1"/>
  <c r="AW51" i="1"/>
  <c r="AX51" i="1"/>
  <c r="AY51" i="1"/>
  <c r="AZ51" i="1"/>
  <c r="AR52" i="1"/>
  <c r="AS52" i="1"/>
  <c r="AT52" i="1"/>
  <c r="AU52" i="1"/>
  <c r="AV52" i="1"/>
  <c r="AW52" i="1"/>
  <c r="AX52" i="1"/>
  <c r="AY52" i="1"/>
  <c r="AZ52" i="1"/>
  <c r="AR53" i="1"/>
  <c r="AS53" i="1"/>
  <c r="AT53" i="1"/>
  <c r="AU53" i="1"/>
  <c r="AV53" i="1"/>
  <c r="AW53" i="1"/>
  <c r="AX53" i="1"/>
  <c r="AY53" i="1"/>
  <c r="AZ53" i="1"/>
  <c r="BF33" i="1" l="1"/>
  <c r="BG33" i="1"/>
  <c r="BH33" i="1"/>
  <c r="BI33" i="1"/>
  <c r="BJ33" i="1"/>
  <c r="BK33" i="1"/>
  <c r="BL33" i="1"/>
  <c r="BM33" i="1"/>
  <c r="BN33" i="1"/>
  <c r="BF34" i="1"/>
  <c r="BG34" i="1"/>
  <c r="BH34" i="1"/>
  <c r="BI34" i="1"/>
  <c r="BJ34" i="1"/>
  <c r="BK34" i="1"/>
  <c r="BL34" i="1"/>
  <c r="BM34" i="1"/>
  <c r="BN34" i="1"/>
  <c r="BF35" i="1"/>
  <c r="BG35" i="1"/>
  <c r="BH35" i="1"/>
  <c r="BI35" i="1"/>
  <c r="BJ35" i="1"/>
  <c r="BK35" i="1"/>
  <c r="BL35" i="1"/>
  <c r="BM35" i="1"/>
  <c r="BN35" i="1"/>
  <c r="BF36" i="1"/>
  <c r="BG36" i="1"/>
  <c r="BH36" i="1"/>
  <c r="BI36" i="1"/>
  <c r="BJ36" i="1"/>
  <c r="BK36" i="1"/>
  <c r="BL36" i="1"/>
  <c r="BM36" i="1"/>
  <c r="BN36" i="1"/>
  <c r="BF37" i="1"/>
  <c r="BG37" i="1"/>
  <c r="BH37" i="1"/>
  <c r="BI37" i="1"/>
  <c r="BJ37" i="1"/>
  <c r="BK37" i="1"/>
  <c r="BL37" i="1"/>
  <c r="BM37" i="1"/>
  <c r="BN37" i="1"/>
  <c r="BF38" i="1"/>
  <c r="BG38" i="1"/>
  <c r="BH38" i="1"/>
  <c r="BI38" i="1"/>
  <c r="BJ38" i="1"/>
  <c r="BK38" i="1"/>
  <c r="BL38" i="1"/>
  <c r="BM38" i="1"/>
  <c r="BN38" i="1"/>
  <c r="BF39" i="1"/>
  <c r="BG39" i="1"/>
  <c r="BH39" i="1"/>
  <c r="BI39" i="1"/>
  <c r="BJ39" i="1"/>
  <c r="BK39" i="1"/>
  <c r="BL39" i="1"/>
  <c r="BM39" i="1"/>
  <c r="BN39" i="1"/>
  <c r="BF40" i="1"/>
  <c r="BG40" i="1"/>
  <c r="BH40" i="1"/>
  <c r="BI40" i="1"/>
  <c r="BJ40" i="1"/>
  <c r="BK40" i="1"/>
  <c r="BL40" i="1"/>
  <c r="BM40" i="1"/>
  <c r="BN40" i="1"/>
  <c r="BF41" i="1"/>
  <c r="BG41" i="1"/>
  <c r="BH41" i="1"/>
  <c r="BI41" i="1"/>
  <c r="BJ41" i="1"/>
  <c r="BK41" i="1"/>
  <c r="BL41" i="1"/>
  <c r="BM41" i="1"/>
  <c r="BN41" i="1"/>
  <c r="BF42" i="1"/>
  <c r="BG42" i="1"/>
  <c r="BH42" i="1"/>
  <c r="BI42" i="1"/>
  <c r="BJ42" i="1"/>
  <c r="BK42" i="1"/>
  <c r="BL42" i="1"/>
  <c r="BM42" i="1"/>
  <c r="BN42" i="1"/>
  <c r="BF43" i="1"/>
  <c r="BG43" i="1"/>
  <c r="BH43" i="1"/>
  <c r="BI43" i="1"/>
  <c r="BJ43" i="1"/>
  <c r="BK43" i="1"/>
  <c r="BL43" i="1"/>
  <c r="BM43" i="1"/>
  <c r="BN43" i="1"/>
  <c r="AR33" i="1"/>
  <c r="AS33" i="1"/>
  <c r="AT33" i="1"/>
  <c r="AU33" i="1"/>
  <c r="AV33" i="1"/>
  <c r="AW33" i="1"/>
  <c r="AX33" i="1"/>
  <c r="AY33" i="1"/>
  <c r="AZ33" i="1"/>
  <c r="AR34" i="1"/>
  <c r="AS34" i="1"/>
  <c r="AT34" i="1"/>
  <c r="AU34" i="1"/>
  <c r="AV34" i="1"/>
  <c r="AW34" i="1"/>
  <c r="AX34" i="1"/>
  <c r="AY34" i="1"/>
  <c r="AZ34" i="1"/>
  <c r="AR35" i="1"/>
  <c r="AS35" i="1"/>
  <c r="AT35" i="1"/>
  <c r="AU35" i="1"/>
  <c r="AV35" i="1"/>
  <c r="AW35" i="1"/>
  <c r="AX35" i="1"/>
  <c r="AY35" i="1"/>
  <c r="AZ35" i="1"/>
  <c r="AR36" i="1"/>
  <c r="AS36" i="1"/>
  <c r="AT36" i="1"/>
  <c r="AU36" i="1"/>
  <c r="AV36" i="1"/>
  <c r="AW36" i="1"/>
  <c r="AX36" i="1"/>
  <c r="AY36" i="1"/>
  <c r="AZ36" i="1"/>
  <c r="AR37" i="1"/>
  <c r="AS37" i="1"/>
  <c r="AT37" i="1"/>
  <c r="AU37" i="1"/>
  <c r="AV37" i="1"/>
  <c r="AW37" i="1"/>
  <c r="AX37" i="1"/>
  <c r="AY37" i="1"/>
  <c r="AZ37" i="1"/>
  <c r="AR38" i="1"/>
  <c r="AS38" i="1"/>
  <c r="AT38" i="1"/>
  <c r="AU38" i="1"/>
  <c r="AV38" i="1"/>
  <c r="AW38" i="1"/>
  <c r="AX38" i="1"/>
  <c r="AY38" i="1"/>
  <c r="AZ38" i="1"/>
  <c r="AR39" i="1"/>
  <c r="AS39" i="1"/>
  <c r="AT39" i="1"/>
  <c r="AU39" i="1"/>
  <c r="AV39" i="1"/>
  <c r="AW39" i="1"/>
  <c r="AX39" i="1"/>
  <c r="AY39" i="1"/>
  <c r="AZ39" i="1"/>
  <c r="AR40" i="1"/>
  <c r="AS40" i="1"/>
  <c r="AT40" i="1"/>
  <c r="AU40" i="1"/>
  <c r="AV40" i="1"/>
  <c r="AW40" i="1"/>
  <c r="AX40" i="1"/>
  <c r="AY40" i="1"/>
  <c r="AZ40" i="1"/>
  <c r="AR41" i="1"/>
  <c r="AS41" i="1"/>
  <c r="AT41" i="1"/>
  <c r="AU41" i="1"/>
  <c r="AV41" i="1"/>
  <c r="AW41" i="1"/>
  <c r="AX41" i="1"/>
  <c r="AY41" i="1"/>
  <c r="AZ41" i="1"/>
  <c r="AR42" i="1"/>
  <c r="AS42" i="1"/>
  <c r="AT42" i="1"/>
  <c r="AU42" i="1"/>
  <c r="AV42" i="1"/>
  <c r="AW42" i="1"/>
  <c r="AX42" i="1"/>
  <c r="AY42" i="1"/>
  <c r="AZ42" i="1"/>
  <c r="AR43" i="1"/>
  <c r="AS43" i="1"/>
  <c r="AT43" i="1"/>
  <c r="AU43" i="1"/>
  <c r="AV43" i="1"/>
  <c r="AW43" i="1"/>
  <c r="AX43" i="1"/>
  <c r="AY43" i="1"/>
  <c r="AZ43" i="1"/>
  <c r="BF57" i="1"/>
  <c r="BG57" i="1"/>
  <c r="BH57" i="1"/>
  <c r="BI57" i="1"/>
  <c r="BJ57" i="1"/>
  <c r="BK57" i="1"/>
  <c r="BL57" i="1"/>
  <c r="BM57" i="1"/>
  <c r="BN57" i="1"/>
  <c r="BF58" i="1"/>
  <c r="BG58" i="1"/>
  <c r="BH58" i="1"/>
  <c r="BI58" i="1"/>
  <c r="BJ58" i="1"/>
  <c r="BK58" i="1"/>
  <c r="BL58" i="1"/>
  <c r="BM58" i="1"/>
  <c r="BN58" i="1"/>
  <c r="BF65" i="1"/>
  <c r="BG65" i="1"/>
  <c r="BH65" i="1"/>
  <c r="BI65" i="1"/>
  <c r="BJ65" i="1"/>
  <c r="BK65" i="1"/>
  <c r="BL65" i="1"/>
  <c r="BM65" i="1"/>
  <c r="BN65" i="1"/>
  <c r="BF78" i="1"/>
  <c r="BG78" i="1"/>
  <c r="BH78" i="1"/>
  <c r="BI78" i="1"/>
  <c r="BJ78" i="1"/>
  <c r="BK78" i="1"/>
  <c r="BL78" i="1"/>
  <c r="BM78" i="1"/>
  <c r="BN78" i="1"/>
  <c r="BF87" i="1"/>
  <c r="BG87" i="1"/>
  <c r="BH87" i="1"/>
  <c r="BI87" i="1"/>
  <c r="BJ87" i="1"/>
  <c r="BK87" i="1"/>
  <c r="BL87" i="1"/>
  <c r="BM87" i="1"/>
  <c r="BN87" i="1"/>
  <c r="BF88" i="1"/>
  <c r="BG88" i="1"/>
  <c r="BH88" i="1"/>
  <c r="BI88" i="1"/>
  <c r="BJ88" i="1"/>
  <c r="BK88" i="1"/>
  <c r="BL88" i="1"/>
  <c r="BM88" i="1"/>
  <c r="BN88" i="1"/>
  <c r="BF89" i="1"/>
  <c r="BG89" i="1"/>
  <c r="BH89" i="1"/>
  <c r="BI89" i="1"/>
  <c r="BJ89" i="1"/>
  <c r="BK89" i="1"/>
  <c r="BL89" i="1"/>
  <c r="BM89" i="1"/>
  <c r="BN89" i="1"/>
  <c r="BF90" i="1"/>
  <c r="BG90" i="1"/>
  <c r="BH90" i="1"/>
  <c r="BI90" i="1"/>
  <c r="BJ90" i="1"/>
  <c r="BK90" i="1"/>
  <c r="BL90" i="1"/>
  <c r="BM90" i="1"/>
  <c r="BN90" i="1"/>
  <c r="BF91" i="1"/>
  <c r="BG91" i="1"/>
  <c r="BH91" i="1"/>
  <c r="BI91" i="1"/>
  <c r="BJ91" i="1"/>
  <c r="BK91" i="1"/>
  <c r="BL91" i="1"/>
  <c r="BM91" i="1"/>
  <c r="BN91" i="1"/>
  <c r="BF93" i="1"/>
  <c r="BG93" i="1"/>
  <c r="BH93" i="1"/>
  <c r="BI93" i="1"/>
  <c r="BJ93" i="1"/>
  <c r="BK93" i="1"/>
  <c r="BL93" i="1"/>
  <c r="BM93" i="1"/>
  <c r="BN93" i="1"/>
  <c r="BF96" i="1"/>
  <c r="BG96" i="1"/>
  <c r="BH96" i="1"/>
  <c r="BI96" i="1"/>
  <c r="BJ96" i="1"/>
  <c r="BK96" i="1"/>
  <c r="BL96" i="1"/>
  <c r="BM96" i="1"/>
  <c r="BN96" i="1"/>
  <c r="BF103" i="1"/>
  <c r="BG103" i="1"/>
  <c r="BH103" i="1"/>
  <c r="BI103" i="1"/>
  <c r="BJ103" i="1"/>
  <c r="BK103" i="1"/>
  <c r="BL103" i="1"/>
  <c r="BM103" i="1"/>
  <c r="BN103" i="1"/>
  <c r="BF112" i="1"/>
  <c r="BG112" i="1"/>
  <c r="BH112" i="1"/>
  <c r="BI112" i="1"/>
  <c r="BJ112" i="1"/>
  <c r="BK112" i="1"/>
  <c r="BL112" i="1"/>
  <c r="BM112" i="1"/>
  <c r="BN112" i="1"/>
  <c r="AR93" i="1"/>
  <c r="AS93" i="1"/>
  <c r="AT93" i="1"/>
  <c r="AU93" i="1"/>
  <c r="AV93" i="1"/>
  <c r="AW93" i="1"/>
  <c r="AX93" i="1"/>
  <c r="AY93" i="1"/>
  <c r="AZ93" i="1"/>
  <c r="AR103" i="1"/>
  <c r="AS103" i="1"/>
  <c r="AT103" i="1"/>
  <c r="AU103" i="1"/>
  <c r="AV103" i="1"/>
  <c r="AW103" i="1"/>
  <c r="AX103" i="1"/>
  <c r="AY103" i="1"/>
  <c r="AZ103" i="1"/>
  <c r="AR112" i="1"/>
  <c r="AS112" i="1"/>
  <c r="AT112" i="1"/>
  <c r="AU112" i="1"/>
  <c r="AV112" i="1"/>
  <c r="AW112" i="1"/>
  <c r="AX112" i="1"/>
  <c r="AY112" i="1"/>
  <c r="AZ112" i="1"/>
  <c r="AR57" i="1"/>
  <c r="AS57" i="1"/>
  <c r="AT57" i="1"/>
  <c r="AU57" i="1"/>
  <c r="AV57" i="1"/>
  <c r="AW57" i="1"/>
  <c r="AX57" i="1"/>
  <c r="AY57" i="1"/>
  <c r="AZ57" i="1"/>
  <c r="AR58" i="1"/>
  <c r="AS58" i="1"/>
  <c r="AT58" i="1"/>
  <c r="AU58" i="1"/>
  <c r="AV58" i="1"/>
  <c r="AW58" i="1"/>
  <c r="AX58" i="1"/>
  <c r="AY58" i="1"/>
  <c r="AZ58" i="1"/>
  <c r="AR65" i="1"/>
  <c r="AS65" i="1"/>
  <c r="AT65" i="1"/>
  <c r="AU65" i="1"/>
  <c r="AV65" i="1"/>
  <c r="AW65" i="1"/>
  <c r="AX65" i="1"/>
  <c r="AY65" i="1"/>
  <c r="AZ65" i="1"/>
  <c r="AR78" i="1"/>
  <c r="AS78" i="1"/>
  <c r="AT78" i="1"/>
  <c r="AU78" i="1"/>
  <c r="AV78" i="1"/>
  <c r="AW78" i="1"/>
  <c r="AX78" i="1"/>
  <c r="AY78" i="1"/>
  <c r="AZ78" i="1"/>
  <c r="AR87" i="1"/>
  <c r="AS87" i="1"/>
  <c r="AT87" i="1"/>
  <c r="AU87" i="1"/>
  <c r="AV87" i="1"/>
  <c r="AW87" i="1"/>
  <c r="AX87" i="1"/>
  <c r="AY87" i="1"/>
  <c r="AZ87" i="1"/>
  <c r="AR88" i="1"/>
  <c r="AS88" i="1"/>
  <c r="AT88" i="1"/>
  <c r="AU88" i="1"/>
  <c r="AV88" i="1"/>
  <c r="AW88" i="1"/>
  <c r="AX88" i="1"/>
  <c r="AY88" i="1"/>
  <c r="AZ88" i="1"/>
  <c r="AR89" i="1"/>
  <c r="AS89" i="1"/>
  <c r="AT89" i="1"/>
  <c r="AU89" i="1"/>
  <c r="AV89" i="1"/>
  <c r="AW89" i="1"/>
  <c r="AX89" i="1"/>
  <c r="AY89" i="1"/>
  <c r="AZ89" i="1"/>
  <c r="AR90" i="1"/>
  <c r="AS90" i="1"/>
  <c r="AT90" i="1"/>
  <c r="AU90" i="1"/>
  <c r="AV90" i="1"/>
  <c r="AW90" i="1"/>
  <c r="AX90" i="1"/>
  <c r="AY90" i="1"/>
  <c r="AZ90" i="1"/>
  <c r="AR91" i="1"/>
  <c r="AS91" i="1"/>
  <c r="AT91" i="1"/>
  <c r="AU91" i="1"/>
  <c r="AV91" i="1"/>
  <c r="AW91" i="1"/>
  <c r="AX91" i="1"/>
  <c r="AY91" i="1"/>
  <c r="AZ91" i="1"/>
  <c r="BF28" i="1" l="1"/>
  <c r="BG28" i="1"/>
  <c r="BH28" i="1"/>
  <c r="BI28" i="1"/>
  <c r="BJ28" i="1"/>
  <c r="BK28" i="1"/>
  <c r="BL28" i="1"/>
  <c r="BM28" i="1"/>
  <c r="BN28" i="1"/>
  <c r="AR28" i="1"/>
  <c r="AS28" i="1"/>
  <c r="AT28" i="1"/>
  <c r="AU28" i="1"/>
  <c r="AV28" i="1"/>
  <c r="AW28" i="1"/>
  <c r="AX28" i="1"/>
  <c r="AY28" i="1"/>
  <c r="AZ28" i="1"/>
  <c r="AR45" i="1" l="1"/>
  <c r="AS45" i="1"/>
  <c r="AT45" i="1"/>
  <c r="AU45" i="1"/>
  <c r="AV45" i="1"/>
  <c r="AW45" i="1"/>
  <c r="AX45" i="1"/>
  <c r="AY45" i="1"/>
  <c r="AZ45" i="1"/>
  <c r="AR46" i="1"/>
  <c r="AS46" i="1"/>
  <c r="AT46" i="1"/>
  <c r="AU46" i="1"/>
  <c r="AV46" i="1"/>
  <c r="AW46" i="1"/>
  <c r="AX46" i="1"/>
  <c r="AY46" i="1"/>
  <c r="AZ46" i="1"/>
  <c r="AR47" i="1"/>
  <c r="AS47" i="1"/>
  <c r="AT47" i="1"/>
  <c r="AU47" i="1"/>
  <c r="AV47" i="1"/>
  <c r="AW47" i="1"/>
  <c r="AX47" i="1"/>
  <c r="AY47" i="1"/>
  <c r="AZ47" i="1"/>
  <c r="AR48" i="1"/>
  <c r="AS48" i="1"/>
  <c r="AT48" i="1"/>
  <c r="AU48" i="1"/>
  <c r="AV48" i="1"/>
  <c r="AW48" i="1"/>
  <c r="AX48" i="1"/>
  <c r="AY48" i="1"/>
  <c r="AZ48" i="1"/>
  <c r="AR49" i="1"/>
  <c r="AS49" i="1"/>
  <c r="AT49" i="1"/>
  <c r="AU49" i="1"/>
  <c r="AV49" i="1"/>
  <c r="AW49" i="1"/>
  <c r="AX49" i="1"/>
  <c r="AY49" i="1"/>
  <c r="AZ49" i="1"/>
  <c r="BF45" i="1"/>
  <c r="BG45" i="1"/>
  <c r="BH45" i="1"/>
  <c r="BI45" i="1"/>
  <c r="BJ45" i="1"/>
  <c r="BK45" i="1"/>
  <c r="BL45" i="1"/>
  <c r="BM45" i="1"/>
  <c r="BN45" i="1"/>
  <c r="BF46" i="1"/>
  <c r="BG46" i="1"/>
  <c r="BH46" i="1"/>
  <c r="BI46" i="1"/>
  <c r="BJ46" i="1"/>
  <c r="BK46" i="1"/>
  <c r="BL46" i="1"/>
  <c r="BM46" i="1"/>
  <c r="BN46" i="1"/>
  <c r="BF47" i="1"/>
  <c r="BG47" i="1"/>
  <c r="BH47" i="1"/>
  <c r="BI47" i="1"/>
  <c r="BJ47" i="1"/>
  <c r="BK47" i="1"/>
  <c r="BL47" i="1"/>
  <c r="BM47" i="1"/>
  <c r="BN47" i="1"/>
  <c r="BF48" i="1"/>
  <c r="BG48" i="1"/>
  <c r="BH48" i="1"/>
  <c r="BI48" i="1"/>
  <c r="BJ48" i="1"/>
  <c r="BK48" i="1"/>
  <c r="BL48" i="1"/>
  <c r="BM48" i="1"/>
  <c r="BN48" i="1"/>
  <c r="BF49" i="1"/>
  <c r="BG49" i="1"/>
  <c r="BH49" i="1"/>
  <c r="BI49" i="1"/>
  <c r="BJ49" i="1"/>
  <c r="BK49" i="1"/>
  <c r="BL49" i="1"/>
  <c r="BM49" i="1"/>
  <c r="BN49" i="1"/>
  <c r="BF26" i="1"/>
  <c r="BG26" i="1"/>
  <c r="BH26" i="1"/>
  <c r="BI26" i="1"/>
  <c r="BJ26" i="1"/>
  <c r="BK26" i="1"/>
  <c r="BL26" i="1"/>
  <c r="BM26" i="1"/>
  <c r="BN26" i="1"/>
  <c r="AR26" i="1"/>
  <c r="AS26" i="1"/>
  <c r="AT26" i="1"/>
  <c r="AU26" i="1"/>
  <c r="AV26" i="1"/>
  <c r="AW26" i="1"/>
  <c r="AX26" i="1"/>
  <c r="AY26" i="1"/>
  <c r="AZ26" i="1"/>
  <c r="BF132" i="1" l="1"/>
  <c r="BG132" i="1"/>
  <c r="BH132" i="1"/>
  <c r="BI132" i="1"/>
  <c r="BJ132" i="1"/>
  <c r="BK132" i="1"/>
  <c r="BL132" i="1"/>
  <c r="BM132" i="1"/>
  <c r="BN132" i="1"/>
  <c r="BF125" i="1"/>
  <c r="BG125" i="1"/>
  <c r="BH125" i="1"/>
  <c r="BI125" i="1"/>
  <c r="BJ125" i="1"/>
  <c r="BK125" i="1"/>
  <c r="BL125" i="1"/>
  <c r="BM125" i="1"/>
  <c r="BN125" i="1"/>
  <c r="BF126" i="1"/>
  <c r="BG126" i="1"/>
  <c r="BH126" i="1"/>
  <c r="BI126" i="1"/>
  <c r="BJ126" i="1"/>
  <c r="BK126" i="1"/>
  <c r="BL126" i="1"/>
  <c r="BM126" i="1"/>
  <c r="BN126" i="1"/>
  <c r="BF127" i="1"/>
  <c r="BG127" i="1"/>
  <c r="BH127" i="1"/>
  <c r="BI127" i="1"/>
  <c r="BJ127" i="1"/>
  <c r="BK127" i="1"/>
  <c r="BL127" i="1"/>
  <c r="BM127" i="1"/>
  <c r="BN127" i="1"/>
  <c r="AR132" i="1"/>
  <c r="AS132" i="1"/>
  <c r="AT132" i="1"/>
  <c r="AU132" i="1"/>
  <c r="AV132" i="1"/>
  <c r="AW132" i="1"/>
  <c r="AX132" i="1"/>
  <c r="AY132" i="1"/>
  <c r="AZ132" i="1"/>
  <c r="AR125" i="1"/>
  <c r="AS125" i="1"/>
  <c r="AT125" i="1"/>
  <c r="AU125" i="1"/>
  <c r="AV125" i="1"/>
  <c r="AW125" i="1"/>
  <c r="AX125" i="1"/>
  <c r="AY125" i="1"/>
  <c r="AZ125" i="1"/>
  <c r="AR126" i="1"/>
  <c r="AS126" i="1"/>
  <c r="AT126" i="1"/>
  <c r="AU126" i="1"/>
  <c r="AV126" i="1"/>
  <c r="AW126" i="1"/>
  <c r="AX126" i="1"/>
  <c r="AY126" i="1"/>
  <c r="AZ126" i="1"/>
  <c r="AR127" i="1"/>
  <c r="AS127" i="1"/>
  <c r="AT127" i="1"/>
  <c r="AU127" i="1"/>
  <c r="AV127" i="1"/>
  <c r="AW127" i="1"/>
  <c r="AX127" i="1"/>
  <c r="AY127" i="1"/>
  <c r="AZ127" i="1"/>
  <c r="BF17" i="1" l="1"/>
  <c r="BG17" i="1"/>
  <c r="BH17" i="1"/>
  <c r="BI17" i="1"/>
  <c r="BJ17" i="1"/>
  <c r="BK17" i="1"/>
  <c r="BL17" i="1"/>
  <c r="BM17" i="1"/>
  <c r="BN17" i="1"/>
  <c r="BF18" i="1"/>
  <c r="BH18" i="1"/>
  <c r="BI18" i="1"/>
  <c r="BJ18" i="1"/>
  <c r="BK18" i="1"/>
  <c r="BL18" i="1"/>
  <c r="BM18" i="1"/>
  <c r="BN18" i="1"/>
  <c r="BF19" i="1"/>
  <c r="BG19" i="1"/>
  <c r="BH19" i="1"/>
  <c r="BI19" i="1"/>
  <c r="BJ19" i="1"/>
  <c r="BK19" i="1"/>
  <c r="BL19" i="1"/>
  <c r="BM19" i="1"/>
  <c r="BN19" i="1"/>
  <c r="BF20" i="1"/>
  <c r="BG20" i="1"/>
  <c r="BH20" i="1"/>
  <c r="BI20" i="1"/>
  <c r="BJ20" i="1"/>
  <c r="BK20" i="1"/>
  <c r="BL20" i="1"/>
  <c r="BM20" i="1"/>
  <c r="BN20" i="1"/>
  <c r="BF21" i="1"/>
  <c r="BG21" i="1"/>
  <c r="BH21" i="1"/>
  <c r="BI21" i="1"/>
  <c r="BJ21" i="1"/>
  <c r="BK21" i="1"/>
  <c r="BL21" i="1"/>
  <c r="BM21" i="1"/>
  <c r="BN21" i="1"/>
  <c r="BF22" i="1"/>
  <c r="BG22" i="1"/>
  <c r="BH22" i="1"/>
  <c r="BI22" i="1"/>
  <c r="BJ22" i="1"/>
  <c r="BK22" i="1"/>
  <c r="BL22" i="1"/>
  <c r="BM22" i="1"/>
  <c r="BN22" i="1"/>
  <c r="BF23" i="1"/>
  <c r="BG23" i="1"/>
  <c r="BH23" i="1"/>
  <c r="BI23" i="1"/>
  <c r="BJ23" i="1"/>
  <c r="BK23" i="1"/>
  <c r="BL23" i="1"/>
  <c r="BM23" i="1"/>
  <c r="BN23" i="1"/>
  <c r="BF24" i="1"/>
  <c r="BG24" i="1"/>
  <c r="BH24" i="1"/>
  <c r="BI24" i="1"/>
  <c r="BJ24" i="1"/>
  <c r="BK24" i="1"/>
  <c r="BL24" i="1"/>
  <c r="BM24" i="1"/>
  <c r="BN24" i="1"/>
  <c r="BF25" i="1"/>
  <c r="BG25" i="1"/>
  <c r="BH25" i="1"/>
  <c r="BI25" i="1"/>
  <c r="BJ25" i="1"/>
  <c r="BK25" i="1"/>
  <c r="BL25" i="1"/>
  <c r="BM25" i="1"/>
  <c r="BN25" i="1"/>
  <c r="BF27" i="1"/>
  <c r="BG27" i="1"/>
  <c r="BH27" i="1"/>
  <c r="BI27" i="1"/>
  <c r="BJ27" i="1"/>
  <c r="BK27" i="1"/>
  <c r="BL27" i="1"/>
  <c r="BM27" i="1"/>
  <c r="BN27" i="1"/>
  <c r="BF29" i="1"/>
  <c r="BG29" i="1"/>
  <c r="BH29" i="1"/>
  <c r="BI29" i="1"/>
  <c r="BJ29" i="1"/>
  <c r="BK29" i="1"/>
  <c r="BL29" i="1"/>
  <c r="BM29" i="1"/>
  <c r="BN29" i="1"/>
  <c r="BF30" i="1"/>
  <c r="BG30" i="1"/>
  <c r="BH30" i="1"/>
  <c r="BI30" i="1"/>
  <c r="BJ30" i="1"/>
  <c r="BK30" i="1"/>
  <c r="BL30" i="1"/>
  <c r="BM30" i="1"/>
  <c r="BN30" i="1"/>
  <c r="BF31" i="1"/>
  <c r="BG31" i="1"/>
  <c r="BH31" i="1"/>
  <c r="BI31" i="1"/>
  <c r="BJ31" i="1"/>
  <c r="BK31" i="1"/>
  <c r="BL31" i="1"/>
  <c r="BM31" i="1"/>
  <c r="BN31" i="1"/>
  <c r="AR17" i="1"/>
  <c r="AS17" i="1"/>
  <c r="AT17" i="1"/>
  <c r="AU17" i="1"/>
  <c r="AV17" i="1"/>
  <c r="AW17" i="1"/>
  <c r="AX17" i="1"/>
  <c r="AY17" i="1"/>
  <c r="AZ17" i="1"/>
  <c r="AR18" i="1"/>
  <c r="AS18" i="1"/>
  <c r="AT18" i="1"/>
  <c r="AU18" i="1"/>
  <c r="AV18" i="1"/>
  <c r="AW18" i="1"/>
  <c r="AX18" i="1"/>
  <c r="AR19" i="1"/>
  <c r="AS19" i="1"/>
  <c r="AT19" i="1"/>
  <c r="AU19" i="1"/>
  <c r="AV19" i="1"/>
  <c r="AW19" i="1"/>
  <c r="AX19" i="1"/>
  <c r="AY19" i="1"/>
  <c r="AZ19" i="1"/>
  <c r="AR20" i="1"/>
  <c r="AS20" i="1"/>
  <c r="AT20" i="1"/>
  <c r="AU20" i="1"/>
  <c r="AV20" i="1"/>
  <c r="AW20" i="1"/>
  <c r="AX20" i="1"/>
  <c r="AY20" i="1"/>
  <c r="AZ20" i="1"/>
  <c r="AR21" i="1"/>
  <c r="AS21" i="1"/>
  <c r="AT21" i="1"/>
  <c r="AU21" i="1"/>
  <c r="AV21" i="1"/>
  <c r="AW21" i="1"/>
  <c r="AX21" i="1"/>
  <c r="AY21" i="1"/>
  <c r="AZ21" i="1"/>
  <c r="AR22" i="1"/>
  <c r="AS22" i="1"/>
  <c r="AT22" i="1"/>
  <c r="AU22" i="1"/>
  <c r="AV22" i="1"/>
  <c r="AW22" i="1"/>
  <c r="AX22" i="1"/>
  <c r="AY22" i="1"/>
  <c r="AZ22" i="1"/>
  <c r="AR23" i="1"/>
  <c r="AS23" i="1"/>
  <c r="AT23" i="1"/>
  <c r="AU23" i="1"/>
  <c r="AV23" i="1"/>
  <c r="AW23" i="1"/>
  <c r="AX23" i="1"/>
  <c r="AY23" i="1"/>
  <c r="AZ23" i="1"/>
  <c r="AR24" i="1"/>
  <c r="AS24" i="1"/>
  <c r="AT24" i="1"/>
  <c r="AU24" i="1"/>
  <c r="AV24" i="1"/>
  <c r="AW24" i="1"/>
  <c r="AX24" i="1"/>
  <c r="AY24" i="1"/>
  <c r="AZ24" i="1"/>
  <c r="AR25" i="1"/>
  <c r="AS25" i="1"/>
  <c r="AT25" i="1"/>
  <c r="AU25" i="1"/>
  <c r="AV25" i="1"/>
  <c r="AW25" i="1"/>
  <c r="AX25" i="1"/>
  <c r="AY25" i="1"/>
  <c r="AZ25" i="1"/>
  <c r="AR27" i="1"/>
  <c r="AS27" i="1"/>
  <c r="AT27" i="1"/>
  <c r="AU27" i="1"/>
  <c r="AV27" i="1"/>
  <c r="AW27" i="1"/>
  <c r="AX27" i="1"/>
  <c r="AY27" i="1"/>
  <c r="AZ27" i="1"/>
  <c r="AR29" i="1"/>
  <c r="AS29" i="1"/>
  <c r="AT29" i="1"/>
  <c r="AU29" i="1"/>
  <c r="AV29" i="1"/>
  <c r="AW29" i="1"/>
  <c r="AX29" i="1"/>
  <c r="AY29" i="1"/>
  <c r="AZ29" i="1"/>
  <c r="AR30" i="1"/>
  <c r="AS30" i="1"/>
  <c r="AT30" i="1"/>
  <c r="AU30" i="1"/>
  <c r="AV30" i="1"/>
  <c r="AW30" i="1"/>
  <c r="AX30" i="1"/>
  <c r="AY30" i="1"/>
  <c r="AZ30" i="1"/>
  <c r="A17" i="1" l="1"/>
  <c r="A18" i="1" s="1"/>
  <c r="A19" i="1" s="1"/>
  <c r="A20" i="1" s="1"/>
  <c r="A21" i="1" l="1"/>
  <c r="A22" i="1" s="1"/>
  <c r="A23" i="1" s="1"/>
  <c r="A24" i="1" s="1"/>
  <c r="AR16" i="1"/>
  <c r="AS16" i="1"/>
  <c r="AT16" i="1"/>
  <c r="AU16" i="1"/>
  <c r="AV16" i="1"/>
  <c r="AW16" i="1"/>
  <c r="AX16" i="1"/>
  <c r="AY16" i="1"/>
  <c r="AZ16" i="1"/>
  <c r="AR31" i="1"/>
  <c r="AS31" i="1"/>
  <c r="AT31" i="1"/>
  <c r="AU31" i="1"/>
  <c r="AV31" i="1"/>
  <c r="AW31" i="1"/>
  <c r="AX31" i="1"/>
  <c r="AY31" i="1"/>
  <c r="AZ31" i="1"/>
  <c r="AR32" i="1"/>
  <c r="AS32" i="1"/>
  <c r="AT32" i="1"/>
  <c r="AU32" i="1"/>
  <c r="AV32" i="1"/>
  <c r="AW32" i="1"/>
  <c r="AX32" i="1"/>
  <c r="AY32" i="1"/>
  <c r="AZ32" i="1"/>
  <c r="AR44" i="1"/>
  <c r="AS44" i="1"/>
  <c r="AT44" i="1"/>
  <c r="AU44" i="1"/>
  <c r="AV44" i="1"/>
  <c r="AW44" i="1"/>
  <c r="AX44" i="1"/>
  <c r="AY44" i="1"/>
  <c r="AZ44" i="1"/>
  <c r="AR50" i="1"/>
  <c r="AS50" i="1"/>
  <c r="AT50" i="1"/>
  <c r="AU50" i="1"/>
  <c r="AV50" i="1"/>
  <c r="AW50" i="1"/>
  <c r="AX50" i="1"/>
  <c r="AY50" i="1"/>
  <c r="AZ50" i="1"/>
  <c r="AR54" i="1"/>
  <c r="AS54" i="1"/>
  <c r="AT54" i="1"/>
  <c r="AU54" i="1"/>
  <c r="AV54" i="1"/>
  <c r="AW54" i="1"/>
  <c r="AX54" i="1"/>
  <c r="AY54" i="1"/>
  <c r="AZ54" i="1"/>
  <c r="AR92" i="1"/>
  <c r="AS92" i="1"/>
  <c r="AT92" i="1"/>
  <c r="AU92" i="1"/>
  <c r="AV92" i="1"/>
  <c r="AW92" i="1"/>
  <c r="AX92" i="1"/>
  <c r="AY92" i="1"/>
  <c r="AZ92" i="1"/>
  <c r="AR124" i="1"/>
  <c r="AS124" i="1"/>
  <c r="AT124" i="1"/>
  <c r="AU124" i="1"/>
  <c r="AV124" i="1"/>
  <c r="AW124" i="1"/>
  <c r="AX124" i="1"/>
  <c r="AY124" i="1"/>
  <c r="AZ124" i="1"/>
  <c r="AR128" i="1"/>
  <c r="AS128" i="1"/>
  <c r="AT128" i="1"/>
  <c r="AU128" i="1"/>
  <c r="AV128" i="1"/>
  <c r="AW128" i="1"/>
  <c r="AX128" i="1"/>
  <c r="AY128" i="1"/>
  <c r="AZ128" i="1"/>
  <c r="AR129" i="1"/>
  <c r="AS129" i="1"/>
  <c r="AT129" i="1"/>
  <c r="AU129" i="1"/>
  <c r="AV129" i="1"/>
  <c r="AW129" i="1"/>
  <c r="AX129" i="1"/>
  <c r="AY129" i="1"/>
  <c r="AZ129" i="1"/>
  <c r="AR130" i="1"/>
  <c r="AS130" i="1"/>
  <c r="AT130" i="1"/>
  <c r="AU130" i="1"/>
  <c r="AV130" i="1"/>
  <c r="AW130" i="1"/>
  <c r="AX130" i="1"/>
  <c r="AY130" i="1"/>
  <c r="AZ130" i="1"/>
  <c r="AR131" i="1"/>
  <c r="AS131" i="1"/>
  <c r="AT131" i="1"/>
  <c r="AU131" i="1"/>
  <c r="AV131" i="1"/>
  <c r="AW131" i="1"/>
  <c r="AX131" i="1"/>
  <c r="AY131" i="1"/>
  <c r="AZ131" i="1"/>
  <c r="AR133" i="1"/>
  <c r="AS133" i="1"/>
  <c r="AT133" i="1"/>
  <c r="AU133" i="1"/>
  <c r="AV133" i="1"/>
  <c r="AW133" i="1"/>
  <c r="AX133" i="1"/>
  <c r="AY133" i="1"/>
  <c r="AZ133" i="1"/>
  <c r="AR134" i="1"/>
  <c r="AS134" i="1"/>
  <c r="AT134" i="1"/>
  <c r="AU134" i="1"/>
  <c r="AV134" i="1"/>
  <c r="AW134" i="1"/>
  <c r="AX134" i="1"/>
  <c r="AY134" i="1"/>
  <c r="AZ134" i="1"/>
  <c r="AR135" i="1"/>
  <c r="AS135" i="1"/>
  <c r="AT135" i="1"/>
  <c r="AU135" i="1"/>
  <c r="AV135" i="1"/>
  <c r="AW135" i="1"/>
  <c r="AX135" i="1"/>
  <c r="AY135" i="1"/>
  <c r="AZ135" i="1"/>
  <c r="AR136" i="1"/>
  <c r="AS136" i="1"/>
  <c r="AT136" i="1"/>
  <c r="AU136" i="1"/>
  <c r="AV136" i="1"/>
  <c r="AW136" i="1"/>
  <c r="AX136" i="1"/>
  <c r="AY136" i="1"/>
  <c r="AZ136" i="1"/>
  <c r="AR137" i="1"/>
  <c r="AS137" i="1"/>
  <c r="AT137" i="1"/>
  <c r="AU137" i="1"/>
  <c r="AV137" i="1"/>
  <c r="AW137" i="1"/>
  <c r="AX137" i="1"/>
  <c r="AY137" i="1"/>
  <c r="AZ137" i="1"/>
  <c r="AR138" i="1"/>
  <c r="AS138" i="1"/>
  <c r="AT138" i="1"/>
  <c r="AU138" i="1"/>
  <c r="AV138" i="1"/>
  <c r="AW138" i="1"/>
  <c r="AX138" i="1"/>
  <c r="AY138" i="1"/>
  <c r="AZ138" i="1"/>
  <c r="AR139" i="1"/>
  <c r="AS139" i="1"/>
  <c r="AT139" i="1"/>
  <c r="AU139" i="1"/>
  <c r="AV139" i="1"/>
  <c r="AW139" i="1"/>
  <c r="AX139" i="1"/>
  <c r="AY139" i="1"/>
  <c r="AZ139" i="1"/>
  <c r="AR140" i="1"/>
  <c r="AS140" i="1"/>
  <c r="AT140" i="1"/>
  <c r="AU140" i="1"/>
  <c r="AV140" i="1"/>
  <c r="AW140" i="1"/>
  <c r="AX140" i="1"/>
  <c r="AY140" i="1"/>
  <c r="AZ140" i="1"/>
  <c r="AR141" i="1"/>
  <c r="AS141" i="1"/>
  <c r="AT141" i="1"/>
  <c r="AU141" i="1"/>
  <c r="AV141" i="1"/>
  <c r="AW141" i="1"/>
  <c r="AX141" i="1"/>
  <c r="AY141" i="1"/>
  <c r="AZ141" i="1"/>
  <c r="AR142" i="1"/>
  <c r="AS142" i="1"/>
  <c r="AT142" i="1"/>
  <c r="AU142" i="1"/>
  <c r="AV142" i="1"/>
  <c r="AW142" i="1"/>
  <c r="AX142" i="1"/>
  <c r="AY142" i="1"/>
  <c r="AZ142" i="1"/>
  <c r="AR143" i="1"/>
  <c r="AS143" i="1"/>
  <c r="AT143" i="1"/>
  <c r="AU143" i="1"/>
  <c r="AV143" i="1"/>
  <c r="AW143" i="1"/>
  <c r="AX143" i="1"/>
  <c r="AY143" i="1"/>
  <c r="AZ143" i="1"/>
  <c r="AR144" i="1"/>
  <c r="AS144" i="1"/>
  <c r="AT144" i="1"/>
  <c r="AU144" i="1"/>
  <c r="AV144" i="1"/>
  <c r="AW144" i="1"/>
  <c r="AX144" i="1"/>
  <c r="AY144" i="1"/>
  <c r="AZ144" i="1"/>
  <c r="AR145" i="1"/>
  <c r="AS145" i="1"/>
  <c r="AT145" i="1"/>
  <c r="AU145" i="1"/>
  <c r="AV145" i="1"/>
  <c r="AW145" i="1"/>
  <c r="AX145" i="1"/>
  <c r="AY145" i="1"/>
  <c r="AZ145" i="1"/>
  <c r="AR146" i="1"/>
  <c r="AS146" i="1"/>
  <c r="AT146" i="1"/>
  <c r="AU146" i="1"/>
  <c r="AV146" i="1"/>
  <c r="AW146" i="1"/>
  <c r="AX146" i="1"/>
  <c r="AY146" i="1"/>
  <c r="AZ146" i="1"/>
  <c r="AR147" i="1"/>
  <c r="AS147" i="1"/>
  <c r="AT147" i="1"/>
  <c r="AU147" i="1"/>
  <c r="AV147" i="1"/>
  <c r="AW147" i="1"/>
  <c r="AX147" i="1"/>
  <c r="AY147" i="1"/>
  <c r="AZ147" i="1"/>
  <c r="AR148" i="1"/>
  <c r="AS148" i="1"/>
  <c r="AT148" i="1"/>
  <c r="AU148" i="1"/>
  <c r="AV148" i="1"/>
  <c r="AW148" i="1"/>
  <c r="AX148" i="1"/>
  <c r="AY148" i="1"/>
  <c r="AZ148" i="1"/>
  <c r="AR149" i="1"/>
  <c r="AS149" i="1"/>
  <c r="AT149" i="1"/>
  <c r="AU149" i="1"/>
  <c r="AV149" i="1"/>
  <c r="AW149" i="1"/>
  <c r="AX149" i="1"/>
  <c r="AY149" i="1"/>
  <c r="AZ149" i="1"/>
  <c r="AR150" i="1"/>
  <c r="AS150" i="1"/>
  <c r="AT150" i="1"/>
  <c r="AU150" i="1"/>
  <c r="AV150" i="1"/>
  <c r="AW150" i="1"/>
  <c r="AX150" i="1"/>
  <c r="AY150" i="1"/>
  <c r="AZ150" i="1"/>
  <c r="AR151" i="1"/>
  <c r="AS151" i="1"/>
  <c r="AT151" i="1"/>
  <c r="AU151" i="1"/>
  <c r="AV151" i="1"/>
  <c r="AW151" i="1"/>
  <c r="AX151" i="1"/>
  <c r="AY151" i="1"/>
  <c r="AZ151" i="1"/>
  <c r="AR152" i="1"/>
  <c r="AS152" i="1"/>
  <c r="AT152" i="1"/>
  <c r="AU152" i="1"/>
  <c r="AV152" i="1"/>
  <c r="AW152" i="1"/>
  <c r="AX152" i="1"/>
  <c r="AY152" i="1"/>
  <c r="AZ152" i="1"/>
  <c r="BF124" i="1"/>
  <c r="BG124" i="1"/>
  <c r="BH124" i="1"/>
  <c r="BI124" i="1"/>
  <c r="BJ124" i="1"/>
  <c r="BK124" i="1"/>
  <c r="BL124" i="1"/>
  <c r="BM124" i="1"/>
  <c r="BN124" i="1"/>
  <c r="BF128" i="1"/>
  <c r="BG128" i="1"/>
  <c r="BH128" i="1"/>
  <c r="BI128" i="1"/>
  <c r="BJ128" i="1"/>
  <c r="BK128" i="1"/>
  <c r="BL128" i="1"/>
  <c r="BM128" i="1"/>
  <c r="BN128" i="1"/>
  <c r="BF129" i="1"/>
  <c r="BG129" i="1"/>
  <c r="BH129" i="1"/>
  <c r="BI129" i="1"/>
  <c r="BJ129" i="1"/>
  <c r="BK129" i="1"/>
  <c r="BL129" i="1"/>
  <c r="BM129" i="1"/>
  <c r="BN129" i="1"/>
  <c r="BF130" i="1"/>
  <c r="BG130" i="1"/>
  <c r="BH130" i="1"/>
  <c r="BI130" i="1"/>
  <c r="BJ130" i="1"/>
  <c r="BK130" i="1"/>
  <c r="BL130" i="1"/>
  <c r="BM130" i="1"/>
  <c r="BN130" i="1"/>
  <c r="BF131" i="1"/>
  <c r="BG131" i="1"/>
  <c r="BH131" i="1"/>
  <c r="BI131" i="1"/>
  <c r="BJ131" i="1"/>
  <c r="BK131" i="1"/>
  <c r="BL131" i="1"/>
  <c r="BM131" i="1"/>
  <c r="BN131" i="1"/>
  <c r="BF133" i="1"/>
  <c r="BG133" i="1"/>
  <c r="BH133" i="1"/>
  <c r="BI133" i="1"/>
  <c r="BJ133" i="1"/>
  <c r="BK133" i="1"/>
  <c r="BL133" i="1"/>
  <c r="BM133" i="1"/>
  <c r="BN133" i="1"/>
  <c r="BF134" i="1"/>
  <c r="BG134" i="1"/>
  <c r="BH134" i="1"/>
  <c r="BI134" i="1"/>
  <c r="BJ134" i="1"/>
  <c r="BK134" i="1"/>
  <c r="BL134" i="1"/>
  <c r="BM134" i="1"/>
  <c r="BN134" i="1"/>
  <c r="BF135" i="1"/>
  <c r="BG135" i="1"/>
  <c r="BH135" i="1"/>
  <c r="BI135" i="1"/>
  <c r="BJ135" i="1"/>
  <c r="BK135" i="1"/>
  <c r="BL135" i="1"/>
  <c r="BM135" i="1"/>
  <c r="BN135" i="1"/>
  <c r="BF136" i="1"/>
  <c r="BG136" i="1"/>
  <c r="BH136" i="1"/>
  <c r="BI136" i="1"/>
  <c r="BJ136" i="1"/>
  <c r="BK136" i="1"/>
  <c r="BL136" i="1"/>
  <c r="BM136" i="1"/>
  <c r="BN136" i="1"/>
  <c r="BF137" i="1"/>
  <c r="BG137" i="1"/>
  <c r="BH137" i="1"/>
  <c r="BI137" i="1"/>
  <c r="BJ137" i="1"/>
  <c r="BK137" i="1"/>
  <c r="BL137" i="1"/>
  <c r="BM137" i="1"/>
  <c r="BN137" i="1"/>
  <c r="BF138" i="1"/>
  <c r="BG138" i="1"/>
  <c r="BH138" i="1"/>
  <c r="BI138" i="1"/>
  <c r="BJ138" i="1"/>
  <c r="BK138" i="1"/>
  <c r="BL138" i="1"/>
  <c r="BM138" i="1"/>
  <c r="BN138" i="1"/>
  <c r="BF139" i="1"/>
  <c r="BG139" i="1"/>
  <c r="BH139" i="1"/>
  <c r="BI139" i="1"/>
  <c r="BJ139" i="1"/>
  <c r="BK139" i="1"/>
  <c r="BL139" i="1"/>
  <c r="BM139" i="1"/>
  <c r="BN139" i="1"/>
  <c r="BF140" i="1"/>
  <c r="BG140" i="1"/>
  <c r="BH140" i="1"/>
  <c r="BI140" i="1"/>
  <c r="BJ140" i="1"/>
  <c r="BK140" i="1"/>
  <c r="BL140" i="1"/>
  <c r="BM140" i="1"/>
  <c r="BN140" i="1"/>
  <c r="BF141" i="1"/>
  <c r="BG141" i="1"/>
  <c r="BH141" i="1"/>
  <c r="BI141" i="1"/>
  <c r="BJ141" i="1"/>
  <c r="BK141" i="1"/>
  <c r="BL141" i="1"/>
  <c r="BM141" i="1"/>
  <c r="BN141" i="1"/>
  <c r="BF142" i="1"/>
  <c r="BG142" i="1"/>
  <c r="BH142" i="1"/>
  <c r="BI142" i="1"/>
  <c r="BJ142" i="1"/>
  <c r="BK142" i="1"/>
  <c r="BL142" i="1"/>
  <c r="BM142" i="1"/>
  <c r="BN142" i="1"/>
  <c r="BF143" i="1"/>
  <c r="BG143" i="1"/>
  <c r="BH143" i="1"/>
  <c r="BI143" i="1"/>
  <c r="BJ143" i="1"/>
  <c r="BK143" i="1"/>
  <c r="BL143" i="1"/>
  <c r="BM143" i="1"/>
  <c r="BN143" i="1"/>
  <c r="BF144" i="1"/>
  <c r="BG144" i="1"/>
  <c r="BH144" i="1"/>
  <c r="BI144" i="1"/>
  <c r="BJ144" i="1"/>
  <c r="BK144" i="1"/>
  <c r="BL144" i="1"/>
  <c r="BM144" i="1"/>
  <c r="BN144" i="1"/>
  <c r="BH145" i="1"/>
  <c r="BI145" i="1"/>
  <c r="BJ145" i="1"/>
  <c r="BK145" i="1"/>
  <c r="BL145" i="1"/>
  <c r="BM145" i="1"/>
  <c r="BN145" i="1"/>
  <c r="BF146" i="1"/>
  <c r="BG146" i="1"/>
  <c r="BH146" i="1"/>
  <c r="BI146" i="1"/>
  <c r="BJ146" i="1"/>
  <c r="BK146" i="1"/>
  <c r="BL146" i="1"/>
  <c r="BM146" i="1"/>
  <c r="BN146" i="1"/>
  <c r="BF147" i="1"/>
  <c r="BG147" i="1"/>
  <c r="BH147" i="1"/>
  <c r="BI147" i="1"/>
  <c r="BJ147" i="1"/>
  <c r="BK147" i="1"/>
  <c r="BL147" i="1"/>
  <c r="BM147" i="1"/>
  <c r="BN147" i="1"/>
  <c r="BF148" i="1"/>
  <c r="BG148" i="1"/>
  <c r="BH148" i="1"/>
  <c r="BI148" i="1"/>
  <c r="BJ148" i="1"/>
  <c r="BK148" i="1"/>
  <c r="BL148" i="1"/>
  <c r="BN148" i="1"/>
  <c r="BF149" i="1"/>
  <c r="BG149" i="1"/>
  <c r="BH149" i="1"/>
  <c r="BI149" i="1"/>
  <c r="BJ149" i="1"/>
  <c r="BK149" i="1"/>
  <c r="BL149" i="1"/>
  <c r="BM149" i="1"/>
  <c r="BN149" i="1"/>
  <c r="BF150" i="1"/>
  <c r="BG150" i="1"/>
  <c r="BH150" i="1"/>
  <c r="BI150" i="1"/>
  <c r="BJ150" i="1"/>
  <c r="BK150" i="1"/>
  <c r="BL150" i="1"/>
  <c r="BM150" i="1"/>
  <c r="BN150" i="1"/>
  <c r="BF151" i="1"/>
  <c r="BG151" i="1"/>
  <c r="BH151" i="1"/>
  <c r="BI151" i="1"/>
  <c r="BJ151" i="1"/>
  <c r="BK151" i="1"/>
  <c r="BL151" i="1"/>
  <c r="BM151" i="1"/>
  <c r="BN151" i="1"/>
  <c r="BF152" i="1"/>
  <c r="BG152" i="1"/>
  <c r="BH152" i="1"/>
  <c r="BI152" i="1"/>
  <c r="BJ152" i="1"/>
  <c r="BK152" i="1"/>
  <c r="BL152" i="1"/>
  <c r="BM152" i="1"/>
  <c r="BN152" i="1"/>
  <c r="BF16" i="1"/>
  <c r="BG16" i="1" s="1"/>
  <c r="BH16" i="1"/>
  <c r="BI16" i="1"/>
  <c r="BJ16" i="1" s="1"/>
  <c r="BK16" i="1"/>
  <c r="BL16" i="1"/>
  <c r="BM16" i="1" s="1"/>
  <c r="BN16" i="1"/>
  <c r="BF32" i="1"/>
  <c r="BG32" i="1"/>
  <c r="BH32" i="1"/>
  <c r="BI32" i="1"/>
  <c r="BJ32" i="1"/>
  <c r="BK32" i="1"/>
  <c r="BL32" i="1"/>
  <c r="BM32" i="1"/>
  <c r="BN32" i="1"/>
  <c r="BF44" i="1"/>
  <c r="BG44" i="1"/>
  <c r="BH44" i="1"/>
  <c r="BI44" i="1"/>
  <c r="BJ44" i="1"/>
  <c r="BK44" i="1"/>
  <c r="BL44" i="1"/>
  <c r="BM44" i="1"/>
  <c r="BN44" i="1"/>
  <c r="BF50" i="1"/>
  <c r="BG50" i="1"/>
  <c r="BH50" i="1"/>
  <c r="BI50" i="1"/>
  <c r="BJ50" i="1"/>
  <c r="BK50" i="1"/>
  <c r="BL50" i="1"/>
  <c r="BM50" i="1"/>
  <c r="BN50" i="1"/>
  <c r="BF54" i="1"/>
  <c r="BG54" i="1"/>
  <c r="BH54" i="1"/>
  <c r="BI54" i="1"/>
  <c r="BJ54" i="1"/>
  <c r="BK54" i="1"/>
  <c r="BL54" i="1"/>
  <c r="BM54" i="1"/>
  <c r="BN54" i="1"/>
  <c r="BF92" i="1"/>
  <c r="BG92" i="1"/>
  <c r="BH92" i="1"/>
  <c r="BI92" i="1"/>
  <c r="BJ92" i="1"/>
  <c r="BK92" i="1"/>
  <c r="BL92" i="1"/>
  <c r="BM92" i="1"/>
  <c r="BN92" i="1"/>
  <c r="A25" i="1" l="1"/>
  <c r="A26" i="1" s="1"/>
  <c r="A27" i="1" s="1"/>
  <c r="A28" i="1" s="1"/>
  <c r="A29" i="1" s="1"/>
  <c r="A30" i="1" s="1"/>
  <c r="A31" i="1" s="1"/>
  <c r="BC14" i="1"/>
  <c r="BD14" i="1" s="1"/>
  <c r="BC9" i="1"/>
  <c r="A32" i="1" l="1"/>
  <c r="A33" i="1" s="1"/>
  <c r="A34" i="1" s="1"/>
  <c r="A35" i="1" s="1"/>
  <c r="A36" i="1" s="1"/>
  <c r="A37" i="1" s="1"/>
  <c r="A38" i="1" s="1"/>
  <c r="A39" i="1" s="1"/>
  <c r="A40" i="1" s="1"/>
  <c r="A41" i="1" s="1"/>
  <c r="A42" i="1" s="1"/>
  <c r="A43" i="1" s="1"/>
  <c r="A44" i="1" s="1"/>
  <c r="A45" i="1" s="1"/>
  <c r="A46" i="1" s="1"/>
  <c r="A47" i="1" s="1"/>
  <c r="A48" i="1" s="1"/>
  <c r="A49" i="1" s="1"/>
  <c r="BC13" i="1"/>
  <c r="BQ9" i="1"/>
  <c r="BQ10" i="1"/>
  <c r="BP9" i="1"/>
  <c r="BP10" i="1"/>
  <c r="BP13" i="1"/>
  <c r="BP14" i="1"/>
  <c r="A50" i="1" l="1"/>
  <c r="A51" i="1" s="1"/>
  <c r="A52" i="1" s="1"/>
  <c r="A53" i="1" s="1"/>
  <c r="A54" i="1" s="1"/>
  <c r="A55" i="1" s="1"/>
  <c r="A56" i="1" s="1"/>
  <c r="A57" i="1" s="1"/>
  <c r="A58" i="1" s="1"/>
  <c r="A59" i="1" s="1"/>
  <c r="BQ14" i="1"/>
  <c r="BP12" i="1"/>
  <c r="BP11" i="1"/>
  <c r="A60" i="1" l="1"/>
  <c r="A61" i="1" s="1"/>
  <c r="A62" i="1" s="1"/>
  <c r="A63" i="1" s="1"/>
  <c r="A64" i="1" s="1"/>
  <c r="A65" i="1" s="1"/>
  <c r="A66" i="1" s="1"/>
  <c r="A67" i="1" s="1"/>
  <c r="A68" i="1" s="1"/>
  <c r="A69" i="1" s="1"/>
  <c r="A70" i="1" s="1"/>
  <c r="A71" i="1" s="1"/>
  <c r="A72" i="1" s="1"/>
  <c r="A73" i="1" s="1"/>
  <c r="A74" i="1" s="1"/>
  <c r="A75" i="1" s="1"/>
  <c r="A76" i="1" s="1"/>
  <c r="A77" i="1" s="1"/>
  <c r="A78" i="1" s="1"/>
  <c r="BQ12" i="1"/>
  <c r="A79" i="1" l="1"/>
  <c r="A80" i="1" s="1"/>
  <c r="A81" i="1" s="1"/>
  <c r="A82" i="1" s="1"/>
  <c r="A83" i="1" s="1"/>
  <c r="A84" i="1" s="1"/>
  <c r="A85" i="1" s="1"/>
  <c r="A86" i="1" s="1"/>
  <c r="A87" i="1" s="1"/>
  <c r="A88" i="1" s="1"/>
  <c r="A89" i="1" s="1"/>
  <c r="A90" i="1" s="1"/>
  <c r="A91" i="1" s="1"/>
  <c r="BD10" i="1"/>
  <c r="BD9" i="1"/>
  <c r="BC11" i="1" s="1"/>
  <c r="BC10" i="1"/>
  <c r="A92" i="1" l="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BC12" i="1"/>
  <c r="BD12" i="1" s="1"/>
  <c r="A124" i="1" l="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alcChain>
</file>

<file path=xl/sharedStrings.xml><?xml version="1.0" encoding="utf-8"?>
<sst xmlns="http://schemas.openxmlformats.org/spreadsheetml/2006/main" count="3018" uniqueCount="504">
  <si>
    <t>X1</t>
  </si>
  <si>
    <t>Y1</t>
  </si>
  <si>
    <t>X2</t>
  </si>
  <si>
    <t>Y2</t>
  </si>
  <si>
    <t>Tipul limitării/întreruperii / 
Type of limitation/interruption</t>
  </si>
  <si>
    <t>Neplanificată / Unplanned</t>
  </si>
  <si>
    <t>Planificată / Planned</t>
  </si>
  <si>
    <t xml:space="preserve">Denumire lucrare/motiv limitare și/sau întrerupere / 
Name of the works/reason for the limitation and/or interruption </t>
  </si>
  <si>
    <t>Siruta / Siruta code</t>
  </si>
  <si>
    <t>Localitate / Locality</t>
  </si>
  <si>
    <t>Județ / County</t>
  </si>
  <si>
    <t xml:space="preserve">Locația limitării/întreruperii / Location of the limitation/interruption </t>
  </si>
  <si>
    <t>Coordonate GPS început / GPS coordinates-beginning</t>
  </si>
  <si>
    <t>Punct de ieșire/intrare afectat / Affected exit/entry point</t>
  </si>
  <si>
    <t>Puncte de ieșire din SNT / NTS exit points</t>
  </si>
  <si>
    <t xml:space="preserve">Puncte de intrare în SNT / NTS entry points </t>
  </si>
  <si>
    <t>Limitare / Limitation</t>
  </si>
  <si>
    <t>Întrerupere / Interruption</t>
  </si>
  <si>
    <t>Cod / Code</t>
  </si>
  <si>
    <t>Denumire / Name</t>
  </si>
  <si>
    <t>Cod punct relevant / Code of the relevant point</t>
  </si>
  <si>
    <t xml:space="preserve">Utilizator ST afectat / Affected TS user </t>
  </si>
  <si>
    <t>Perioada planificată de execuție a lucrării / Planned period for the execution of the works</t>
  </si>
  <si>
    <t>Data și ora reluării prestării serviciului / Date and hour the service supply is resumed</t>
  </si>
  <si>
    <t xml:space="preserve">Data și ora limitării/întreruperii / Date and hour of the limitation/interruption </t>
  </si>
  <si>
    <t>Data / Date</t>
  </si>
  <si>
    <t>Ora / Hour</t>
  </si>
  <si>
    <t>Exploatarea Teritorială / Regional Office</t>
  </si>
  <si>
    <t>Observații / Comments</t>
  </si>
  <si>
    <t>Nr. crt. / Item No.</t>
  </si>
  <si>
    <t>Data</t>
  </si>
  <si>
    <t>Ora</t>
  </si>
  <si>
    <t xml:space="preserve">Data și ora efectivă de limitare/întrerupere </t>
  </si>
  <si>
    <t>Foaia de manevră</t>
  </si>
  <si>
    <t>Data și ora informării UR</t>
  </si>
  <si>
    <t>Data și ora informării partenerului adiacent</t>
  </si>
  <si>
    <t>Data și ora efectivă de reluare a prestării serviciului</t>
  </si>
  <si>
    <t>UR</t>
  </si>
  <si>
    <t>Partener adiacent</t>
  </si>
  <si>
    <r>
      <t>N</t>
    </r>
    <r>
      <rPr>
        <b/>
        <vertAlign val="subscript"/>
        <sz val="10"/>
        <color theme="1"/>
        <rFont val="Arial Narrow"/>
        <family val="2"/>
      </rPr>
      <t>Uafectati</t>
    </r>
  </si>
  <si>
    <r>
      <t>N</t>
    </r>
    <r>
      <rPr>
        <b/>
        <vertAlign val="subscript"/>
        <sz val="10"/>
        <color theme="1"/>
        <rFont val="Arial Narrow"/>
        <family val="2"/>
      </rPr>
      <t>U5</t>
    </r>
  </si>
  <si>
    <r>
      <t>N</t>
    </r>
    <r>
      <rPr>
        <b/>
        <vertAlign val="subscript"/>
        <sz val="10"/>
        <color theme="1"/>
        <rFont val="Arial Narrow"/>
        <family val="2"/>
      </rPr>
      <t>Ureluate</t>
    </r>
  </si>
  <si>
    <t>Sarbatoare</t>
  </si>
  <si>
    <t>Sf Andrei</t>
  </si>
  <si>
    <t>Ziua Nationala</t>
  </si>
  <si>
    <t>Paste</t>
  </si>
  <si>
    <t>Rusalii</t>
  </si>
  <si>
    <t>Ziua unirii</t>
  </si>
  <si>
    <t>Ziua muncii</t>
  </si>
  <si>
    <t>Ziua copilului</t>
  </si>
  <si>
    <t>Adormirea Maicii Domnului</t>
  </si>
  <si>
    <t>Numar de zile lucratoare de anuntare partener adiacent pana la limitare / intrerupere (trebuie sa fie mai mare de 5)</t>
  </si>
  <si>
    <t>Observatii</t>
  </si>
  <si>
    <t>Lucrari neprogramate</t>
  </si>
  <si>
    <t>Lucrari programate</t>
  </si>
  <si>
    <t>Numar de zile de anuntare UR pana la limitare / intrerupere 
(trebuie sa fie mai mare de 5)</t>
  </si>
  <si>
    <t>Utilizator de rețea / Network User</t>
  </si>
  <si>
    <t>Partener adiacent / Adjacent Partner</t>
  </si>
  <si>
    <r>
      <t>N</t>
    </r>
    <r>
      <rPr>
        <b/>
        <vertAlign val="subscript"/>
        <sz val="10"/>
        <color theme="1"/>
        <rFont val="Arial Narrow"/>
        <family val="2"/>
      </rPr>
      <t>Ureluare</t>
    </r>
  </si>
  <si>
    <r>
      <t>N</t>
    </r>
    <r>
      <rPr>
        <b/>
        <vertAlign val="subscript"/>
        <sz val="10"/>
        <color theme="1"/>
        <rFont val="Arial Narrow"/>
        <family val="2"/>
      </rPr>
      <t>U6</t>
    </r>
  </si>
  <si>
    <r>
      <t>N</t>
    </r>
    <r>
      <rPr>
        <b/>
        <vertAlign val="subscript"/>
        <sz val="10"/>
        <color theme="1"/>
        <rFont val="Arial Narrow"/>
        <family val="2"/>
      </rPr>
      <t>U24</t>
    </r>
  </si>
  <si>
    <r>
      <t>N</t>
    </r>
    <r>
      <rPr>
        <b/>
        <vertAlign val="subscript"/>
        <sz val="10"/>
        <color theme="1"/>
        <rFont val="Arial Narrow"/>
        <family val="2"/>
      </rPr>
      <t>uafectati</t>
    </r>
  </si>
  <si>
    <r>
      <t>IP</t>
    </r>
    <r>
      <rPr>
        <b/>
        <vertAlign val="subscript"/>
        <sz val="10"/>
        <color theme="1"/>
        <rFont val="Arial Narrow"/>
        <family val="2"/>
      </rPr>
      <t>6</t>
    </r>
    <r>
      <rPr>
        <b/>
        <vertAlign val="superscript"/>
        <sz val="10"/>
        <color theme="1"/>
        <rFont val="Arial Narrow"/>
        <family val="2"/>
      </rPr>
      <t>2</t>
    </r>
  </si>
  <si>
    <r>
      <t>IP</t>
    </r>
    <r>
      <rPr>
        <b/>
        <vertAlign val="subscript"/>
        <sz val="10"/>
        <color theme="1"/>
        <rFont val="Arial Narrow"/>
        <family val="2"/>
      </rPr>
      <t>6</t>
    </r>
    <r>
      <rPr>
        <b/>
        <vertAlign val="superscript"/>
        <sz val="10"/>
        <color theme="1"/>
        <rFont val="Arial Narrow"/>
        <family val="2"/>
      </rPr>
      <t>1</t>
    </r>
  </si>
  <si>
    <t>Partener adiacent informat din 12 in 12 ore, daca durata mai mare de 24h
(DA/NU)</t>
  </si>
  <si>
    <t>Numar de ore de la producerea intreruperii / limitarii pana la anuntarea UR
 (trebuie sa fie mai mic decat 6)</t>
  </si>
  <si>
    <t>Numar de ore de la producerea intreruperii / limitarii pana la anuntarea partenerului adiacent
 (trebuie sa fie mai mic decat 6)</t>
  </si>
  <si>
    <t>A fost afectat producătorul (în cazul PM) sau consumatorul final (în cazul SM)? 
(DA/NU)</t>
  </si>
  <si>
    <t>parteneri adiacenti</t>
  </si>
  <si>
    <r>
      <t>N</t>
    </r>
    <r>
      <rPr>
        <vertAlign val="subscript"/>
        <sz val="10"/>
        <color theme="1"/>
        <rFont val="Arial Narrow"/>
        <family val="2"/>
      </rPr>
      <t>U6</t>
    </r>
    <r>
      <rPr>
        <sz val="10"/>
        <color theme="1"/>
        <rFont val="Arial Narrow"/>
        <family val="2"/>
      </rPr>
      <t xml:space="preserve"> </t>
    </r>
  </si>
  <si>
    <r>
      <t>N</t>
    </r>
    <r>
      <rPr>
        <vertAlign val="subscript"/>
        <sz val="10"/>
        <color theme="1"/>
        <rFont val="Arial Narrow"/>
        <family val="2"/>
      </rPr>
      <t>Uafectati</t>
    </r>
    <r>
      <rPr>
        <sz val="10"/>
        <color theme="1"/>
        <rFont val="Arial Narrow"/>
        <family val="2"/>
      </rPr>
      <t xml:space="preserve"> </t>
    </r>
  </si>
  <si>
    <r>
      <t>N</t>
    </r>
    <r>
      <rPr>
        <b/>
        <vertAlign val="subscript"/>
        <sz val="10"/>
        <color theme="1"/>
        <rFont val="Arial Narrow"/>
        <family val="2"/>
      </rPr>
      <t>U6</t>
    </r>
    <r>
      <rPr>
        <b/>
        <sz val="10"/>
        <color theme="1"/>
        <rFont val="Arial Narrow"/>
        <family val="2"/>
      </rPr>
      <t xml:space="preserve"> </t>
    </r>
  </si>
  <si>
    <r>
      <t>N</t>
    </r>
    <r>
      <rPr>
        <b/>
        <vertAlign val="subscript"/>
        <sz val="10"/>
        <color theme="1"/>
        <rFont val="Arial Narrow"/>
        <family val="2"/>
      </rPr>
      <t>Uafectati</t>
    </r>
    <r>
      <rPr>
        <b/>
        <sz val="10"/>
        <color theme="1"/>
        <rFont val="Arial Narrow"/>
        <family val="2"/>
      </rPr>
      <t xml:space="preserve"> </t>
    </r>
  </si>
  <si>
    <r>
      <t>IP</t>
    </r>
    <r>
      <rPr>
        <b/>
        <vertAlign val="subscript"/>
        <sz val="12"/>
        <color theme="1"/>
        <rFont val="Arial Narrow"/>
        <family val="2"/>
      </rPr>
      <t>5</t>
    </r>
    <r>
      <rPr>
        <b/>
        <vertAlign val="superscript"/>
        <sz val="12"/>
        <color theme="1"/>
        <rFont val="Arial Narrow"/>
        <family val="2"/>
      </rPr>
      <t>1</t>
    </r>
  </si>
  <si>
    <r>
      <t>IP</t>
    </r>
    <r>
      <rPr>
        <b/>
        <vertAlign val="subscript"/>
        <sz val="12"/>
        <color theme="1"/>
        <rFont val="Arial Narrow"/>
        <family val="2"/>
      </rPr>
      <t>5</t>
    </r>
    <r>
      <rPr>
        <b/>
        <vertAlign val="superscript"/>
        <sz val="12"/>
        <color theme="1"/>
        <rFont val="Arial Narrow"/>
        <family val="2"/>
      </rPr>
      <t>2</t>
    </r>
  </si>
  <si>
    <t>Numar ore intre data anuntata si cea efectiva de reluare
(trebuie sa fie mai mic sau egal cu 0)</t>
  </si>
  <si>
    <t>Vinerea Mare</t>
  </si>
  <si>
    <t>Justificarea modificării perioadei planificate de execuție a lucrări</t>
  </si>
  <si>
    <t>Durata intreruperii / limitarii [ore]
(daca este mai mare de 24, trebuie sa fie completata celula aferenta de pe coloana AZ)</t>
  </si>
  <si>
    <t>Craciun prima zi</t>
  </si>
  <si>
    <t>Craciun a doua zi</t>
  </si>
  <si>
    <t>Anul nou prima zi</t>
  </si>
  <si>
    <t>Anul nou a doua zi</t>
  </si>
  <si>
    <t>Coordonate GPS sfârșit / GPS coordinates-end</t>
  </si>
  <si>
    <t>Program bugetat</t>
  </si>
  <si>
    <t>X</t>
  </si>
  <si>
    <t>Dezvoltare SNT - Conducta de transport gaze 20” Craiova - Segarcea - Băilești - Calafat, et.I, tronson Craiova - Segarcea</t>
  </si>
  <si>
    <t>EVIDENȚA LIMITĂRILOR ȘI/SAU ÎNTRERUPERILOR PLANIFICATE ȘI NEPLANIFICATE pentru anul gazier 2019 - 2020 / RECORD OF THE PLANNED AND UNPLANNED LIMITATIONS AND/OR INTERRUPTIONS related to the gas year 2019 - 2020</t>
  </si>
  <si>
    <t>octombrie - decembrie 2019</t>
  </si>
  <si>
    <t>PMDI 2019_2.1.A.7</t>
  </si>
  <si>
    <t>Modernizare NT Schitu Goleşti - montare gară godevil</t>
  </si>
  <si>
    <t>PMDI 2019_10 (Anexa 1)</t>
  </si>
  <si>
    <t>Modernizare și înlocuire instalații tehnologice în cadrul SRM Miercurea Ciuc</t>
  </si>
  <si>
    <t>PMDI 2019_9 (Anexa 3)</t>
  </si>
  <si>
    <t>Cluj</t>
  </si>
  <si>
    <t>Punerea în siguranță (deviere) a conductei de transport gaze naturale 20” Hațeg - Dealul Babii - Paroșeni, zona Dealul Babii, jud. Hunedoara</t>
  </si>
  <si>
    <t>Arad</t>
  </si>
  <si>
    <t>PMDI 2019_4 (Anexa 7)</t>
  </si>
  <si>
    <t>Punerea în siguranță (deviere) a conductei 10” Frasin - Spătărești în zona Spătărești</t>
  </si>
  <si>
    <t>Bacău</t>
  </si>
  <si>
    <t>PMDI 2019_5 (Anexa 7)</t>
  </si>
  <si>
    <t>iulie - august 2020</t>
  </si>
  <si>
    <t>Craiova</t>
  </si>
  <si>
    <t>București</t>
  </si>
  <si>
    <t>Brașov</t>
  </si>
  <si>
    <t>Punere în siguranță conductă 20” Hurezani – Corbu – București, Fir 1 negodevilabil, tronson Oporelu - Teu Albeni, zona loc. Bârla, jud. Argeș</t>
  </si>
  <si>
    <t>Punere în siguranță traversare aeriană peste canal râu Bistrița cu conducta 12” Piatra Neamț – Bicaz, zona Pângărați, Stejaru și Bicaz</t>
  </si>
  <si>
    <t>propunere PRRASM 2020</t>
  </si>
  <si>
    <t xml:space="preserve">Reabilitare conductă 32” Afumați - Butimanu </t>
  </si>
  <si>
    <t>Reabilitare conductă 20” Hurezani - Oveselu, fir I</t>
  </si>
  <si>
    <t>Reabilitare conductă 20” Oveselu - Drăgășani, fir I</t>
  </si>
  <si>
    <t>Reabilitare conductă 20” Drăgășani - Corbu, fir I</t>
  </si>
  <si>
    <t>aprilie - septembrie 2020</t>
  </si>
  <si>
    <t>Reparație conductă 12” ocolire oraș Piatra Neamț</t>
  </si>
  <si>
    <t>Refacere subtraversare râu Strei cu conducta Vest II, zona Totia</t>
  </si>
  <si>
    <t>Refacere subtraversare râu Strei cu conducta Vest III, zona Totia</t>
  </si>
  <si>
    <t>aprilie - iunie 2020</t>
  </si>
  <si>
    <t>PMDI 2019_2.1.B.19</t>
  </si>
  <si>
    <t>iulie - septembrie 2020</t>
  </si>
  <si>
    <t>Pregătire conductă 28” Stâlp 89 - Filipești pentru transformare în conductă godevilabilă</t>
  </si>
  <si>
    <t>Pregătire conductă 20” Stâlp 89 - Filipești pentru transformare în conductă godevilabilă</t>
  </si>
  <si>
    <t>Pregătire conductă 28” Inel București pentru transformare în conductă godevilabilă</t>
  </si>
  <si>
    <t>Pregătire conductă 24” Paltin - Schitu Golești pentru transformare în conductă godevilabilă</t>
  </si>
  <si>
    <t>Pregătire conductă 28” Hetiur - Onești pentru transformare în conductă godevilabilă</t>
  </si>
  <si>
    <t>Pregătire conductă 20” Ceanu Mare - Cluj I pentru transformare în conductă godevilabilă</t>
  </si>
  <si>
    <t>mai - iulie 2020</t>
  </si>
  <si>
    <t>august - septembrie 2020</t>
  </si>
  <si>
    <t>iunie - septembrie 2020</t>
  </si>
  <si>
    <t>Pregătirea conductei 20” Ișalnița - Cruce Ghercești pentru transformarea în conductă godevilabilă, zonele Melinești, CET II Craiova și Ghercești</t>
  </si>
  <si>
    <t>Ghercești</t>
  </si>
  <si>
    <t>Dolj</t>
  </si>
  <si>
    <t>-</t>
  </si>
  <si>
    <t>PM0275</t>
  </si>
  <si>
    <t>Stație Centrală Ghercești EXTR</t>
  </si>
  <si>
    <t>VPM01</t>
  </si>
  <si>
    <t>Depogaz Ploiești</t>
  </si>
  <si>
    <t>SM1142D0</t>
  </si>
  <si>
    <t>Stație Centrală Ghercești INMA</t>
  </si>
  <si>
    <t>VSM01</t>
  </si>
  <si>
    <t>Mischii</t>
  </si>
  <si>
    <t>SM1037D0</t>
  </si>
  <si>
    <t>SM-SD001</t>
  </si>
  <si>
    <t>SM1146D0</t>
  </si>
  <si>
    <t>Pielești</t>
  </si>
  <si>
    <t>SM1187D0</t>
  </si>
  <si>
    <t>SM1158D0</t>
  </si>
  <si>
    <t>CET Craiova II</t>
  </si>
  <si>
    <t>SM-CF001</t>
  </si>
  <si>
    <t>Complexul Energetic Oltenia</t>
  </si>
  <si>
    <t>SM0209D1</t>
  </si>
  <si>
    <t>SC Ford Combinat</t>
  </si>
  <si>
    <t>SM0209D2</t>
  </si>
  <si>
    <t>Ford Craiova Casnici</t>
  </si>
  <si>
    <t>SM0208D0</t>
  </si>
  <si>
    <t>Craiova Sud</t>
  </si>
  <si>
    <t>Podari</t>
  </si>
  <si>
    <t>SM1053D0</t>
  </si>
  <si>
    <t xml:space="preserve">Înlocuire 2 tronsoane pe conducta 3” racord alimentare SRM Bisericani, zona Bisericani  </t>
  </si>
  <si>
    <t>Bisericani</t>
  </si>
  <si>
    <t>Neamț</t>
  </si>
  <si>
    <t>SM0456D0</t>
  </si>
  <si>
    <t>Spitalul de Pneumoftiziologie Bisericani</t>
  </si>
  <si>
    <t>Refacere sudură pe 4” racord alimentare SRM Livezi localitate, în zona de cuplare în 20” Helegiu - Racova, fir I, zona Livezi</t>
  </si>
  <si>
    <t>Livezi</t>
  </si>
  <si>
    <t>SM0445D0</t>
  </si>
  <si>
    <t>SC Olympus Spedition Livezi</t>
  </si>
  <si>
    <t>SC Olympus Spedition SRL</t>
  </si>
  <si>
    <t>Răcari</t>
  </si>
  <si>
    <t>Dâmbovița</t>
  </si>
  <si>
    <t>SM0145D0</t>
  </si>
  <si>
    <t>Tărtășești</t>
  </si>
  <si>
    <t>SM0112D0</t>
  </si>
  <si>
    <t>Săbăreni</t>
  </si>
  <si>
    <t>Giurgiu</t>
  </si>
  <si>
    <t>SM1086D0</t>
  </si>
  <si>
    <t>Joița</t>
  </si>
  <si>
    <t>EuroSeven</t>
  </si>
  <si>
    <t>SRM Clinceni - Eficientizarea sistemului de măsură prin completarea instalației tehnologice cu elemente/echipamente corespunzătoare</t>
  </si>
  <si>
    <t>Clinceni</t>
  </si>
  <si>
    <t>Ilfov</t>
  </si>
  <si>
    <t>SM0249D1</t>
  </si>
  <si>
    <t xml:space="preserve">Clinceni  </t>
  </si>
  <si>
    <t>SM0249D2</t>
  </si>
  <si>
    <t>Cornetu</t>
  </si>
  <si>
    <t>SM0249D3</t>
  </si>
  <si>
    <t>Clinceni Aeroport</t>
  </si>
  <si>
    <t>Înlocuit robinet R4 Inel București, zona Chiajna</t>
  </si>
  <si>
    <t>Chiajna</t>
  </si>
  <si>
    <t>SM0170D0</t>
  </si>
  <si>
    <t>SC Complex Carrefour Chiajna</t>
  </si>
  <si>
    <t>SM0154D0</t>
  </si>
  <si>
    <t>SC Linde gaz București</t>
  </si>
  <si>
    <t>Lucrări mentenanță robinete și înlocuit flanță Electroizolantă racord 6" PM Fierbinți</t>
  </si>
  <si>
    <t>Dridu</t>
  </si>
  <si>
    <t>Ialomița</t>
  </si>
  <si>
    <t>PM0030</t>
  </si>
  <si>
    <t>Fierbinți</t>
  </si>
  <si>
    <t>PM-PP001</t>
  </si>
  <si>
    <t>Lucrări mentenanță robinete R39 Fir 20", zona Breaza</t>
  </si>
  <si>
    <t>Nistorești</t>
  </si>
  <si>
    <t>Prahova</t>
  </si>
  <si>
    <t>SM0087D0</t>
  </si>
  <si>
    <t>SC Izvorul Rece Nistorești</t>
  </si>
  <si>
    <t>SC Izvorul Rece PS SRL</t>
  </si>
  <si>
    <t>Lucrări mentenanță robinete racord 6" SRM Posada</t>
  </si>
  <si>
    <t>Posada</t>
  </si>
  <si>
    <t>SM0081D0</t>
  </si>
  <si>
    <t>Lucrări mentenanță robinete contor US 28" Posada</t>
  </si>
  <si>
    <t xml:space="preserve">Posada </t>
  </si>
  <si>
    <t>PMDI 2019_5 (Anexa 3)</t>
  </si>
  <si>
    <t>Forțe proprii + Sucursala</t>
  </si>
  <si>
    <t>Forțe proprii</t>
  </si>
  <si>
    <t>mai - septembrie 2020</t>
  </si>
  <si>
    <t>Sucursala_B1</t>
  </si>
  <si>
    <t>Sucursala_B4</t>
  </si>
  <si>
    <t>septembrie 2020</t>
  </si>
  <si>
    <t>SM0871D0</t>
  </si>
  <si>
    <t>Cojocna</t>
  </si>
  <si>
    <t>CPL Concordia Filiala Cluj</t>
  </si>
  <si>
    <t>Csanadpalota Export</t>
  </si>
  <si>
    <t>Csanadpalota</t>
  </si>
  <si>
    <t>FGSZ Ltd</t>
  </si>
  <si>
    <t>PM0266</t>
  </si>
  <si>
    <t>Csanadpalota Import</t>
  </si>
  <si>
    <t>SM1281D0</t>
  </si>
  <si>
    <t>SM1194D0</t>
  </si>
  <si>
    <t>Ghercești II</t>
  </si>
  <si>
    <t>SC Ford România SA</t>
  </si>
  <si>
    <t>SC Distrigaz Sud Rețele</t>
  </si>
  <si>
    <t>SM1089D0</t>
  </si>
  <si>
    <t>SM1243D0</t>
  </si>
  <si>
    <t>Schitu Golești</t>
  </si>
  <si>
    <t>Argeș</t>
  </si>
  <si>
    <t>Mihaești AG</t>
  </si>
  <si>
    <t>Mihăești</t>
  </si>
  <si>
    <t>SNGN Romgaz SA - Distribuție</t>
  </si>
  <si>
    <t>SM0490D0</t>
  </si>
  <si>
    <t>Fălticeni</t>
  </si>
  <si>
    <t>Delgaz Grid SA</t>
  </si>
  <si>
    <t>Suceava</t>
  </si>
  <si>
    <t>SC Kober Vaduri</t>
  </si>
  <si>
    <t>SM0457D0</t>
  </si>
  <si>
    <t>SM1052D0</t>
  </si>
  <si>
    <t>Vaduri</t>
  </si>
  <si>
    <t>SM0458D0</t>
  </si>
  <si>
    <t>Stejaru</t>
  </si>
  <si>
    <t>Bicaz</t>
  </si>
  <si>
    <t xml:space="preserve">Spitalul de Pneumoftiziologie Bisericani </t>
  </si>
  <si>
    <t>SM0461D0</t>
  </si>
  <si>
    <t>SC Kober SRL - Sucursala Vaduri</t>
  </si>
  <si>
    <t>SC Unopan SRL Vaduri</t>
  </si>
  <si>
    <t>SC Unopan SRL</t>
  </si>
  <si>
    <t>SM0459D0</t>
  </si>
  <si>
    <t>SM0128D0</t>
  </si>
  <si>
    <t>SC Fabrica de pâine Șerban Filipești</t>
  </si>
  <si>
    <t>SM0385D0</t>
  </si>
  <si>
    <t>SM0387D0</t>
  </si>
  <si>
    <t>SC PA&amp;CO Inernațional Oituz</t>
  </si>
  <si>
    <t>SM0909D0</t>
  </si>
  <si>
    <t>PA&amp;CO Inernațional Oituz locuință</t>
  </si>
  <si>
    <t>SC Fabrica de pâine Șerban SRL</t>
  </si>
  <si>
    <t>Filipești</t>
  </si>
  <si>
    <t>SC Pem Turist Poiana Sărată</t>
  </si>
  <si>
    <t>SC Pem Turist SRL</t>
  </si>
  <si>
    <t>Poiana Sărată</t>
  </si>
  <si>
    <t>SM0386D0</t>
  </si>
  <si>
    <t>Oituz</t>
  </si>
  <si>
    <t>SC PA&amp;CO Inernațional SRL</t>
  </si>
  <si>
    <t>SM1074D0</t>
  </si>
  <si>
    <t>SM1137D0</t>
  </si>
  <si>
    <t>SM 307D0</t>
  </si>
  <si>
    <t>SM0454D0</t>
  </si>
  <si>
    <t>SC Petrocart Piatra Neamț</t>
  </si>
  <si>
    <t>SC TLSIT Bistrița NT</t>
  </si>
  <si>
    <t>Piatra Neamț II</t>
  </si>
  <si>
    <t>Piatra Neamț</t>
  </si>
  <si>
    <t>Piatra Neamț III</t>
  </si>
  <si>
    <t>SC Petrocart SA</t>
  </si>
  <si>
    <t>SC TLSIT SA</t>
  </si>
  <si>
    <t>Bistrița NT</t>
  </si>
  <si>
    <t>SM0415D1</t>
  </si>
  <si>
    <t>Mercurea Ciuc</t>
  </si>
  <si>
    <t>Miercurea Ciuc</t>
  </si>
  <si>
    <t>Harghita</t>
  </si>
  <si>
    <t>SM0415D2</t>
  </si>
  <si>
    <t>SC Heineken M. Ciuc</t>
  </si>
  <si>
    <t>SC Heineken România SA</t>
  </si>
  <si>
    <t>SM0070D0</t>
  </si>
  <si>
    <t>SC Cabana Gura Diham</t>
  </si>
  <si>
    <t>SC Gura Diham SRL</t>
  </si>
  <si>
    <t>Bușteni</t>
  </si>
  <si>
    <t>SM1139D0</t>
  </si>
  <si>
    <t>SM1088D0</t>
  </si>
  <si>
    <t>SM0938D0</t>
  </si>
  <si>
    <t>SM0212D0</t>
  </si>
  <si>
    <t>Moieciu</t>
  </si>
  <si>
    <t>Poiana Mărului</t>
  </si>
  <si>
    <t>SM1251D0</t>
  </si>
  <si>
    <t>DS Smith Paper Zărnești</t>
  </si>
  <si>
    <t>DS Smith Paper Zarnești SRL</t>
  </si>
  <si>
    <t>Zărnești</t>
  </si>
  <si>
    <t>SC Premier Energy SRL</t>
  </si>
  <si>
    <t>Moieciu de Jos</t>
  </si>
  <si>
    <t>Rucăr</t>
  </si>
  <si>
    <t>Podu Dâmboviței</t>
  </si>
  <si>
    <t>PM0205</t>
  </si>
  <si>
    <t>Hurezani SU</t>
  </si>
  <si>
    <t>PM0062</t>
  </si>
  <si>
    <t>Hurezani Bulbuceni</t>
  </si>
  <si>
    <t>PM0206</t>
  </si>
  <si>
    <t>PM0270</t>
  </si>
  <si>
    <t>PM0054</t>
  </si>
  <si>
    <t>PM0053</t>
  </si>
  <si>
    <t>PM0259</t>
  </si>
  <si>
    <t>PM0296</t>
  </si>
  <si>
    <t>PM0191</t>
  </si>
  <si>
    <t>PM0034</t>
  </si>
  <si>
    <t>PM0068</t>
  </si>
  <si>
    <t>PM0069</t>
  </si>
  <si>
    <t>Corbu</t>
  </si>
  <si>
    <t>SU Zătreni</t>
  </si>
  <si>
    <t>Zătreni</t>
  </si>
  <si>
    <t>Grădiștea</t>
  </si>
  <si>
    <t>Pârâienii de Jos</t>
  </si>
  <si>
    <t>Mamu (Crețeni)</t>
  </si>
  <si>
    <t>Mădulari</t>
  </si>
  <si>
    <t>Popești Lăpușata</t>
  </si>
  <si>
    <t>Tătărani</t>
  </si>
  <si>
    <t>SNGN Romgaz SA</t>
  </si>
  <si>
    <t>Hurezani</t>
  </si>
  <si>
    <t>Gorj</t>
  </si>
  <si>
    <t>SC OMV Petrom SA</t>
  </si>
  <si>
    <t>Stejari (Băcești)</t>
  </si>
  <si>
    <t>Piscu Stejari SU</t>
  </si>
  <si>
    <t>Vâlcea</t>
  </si>
  <si>
    <t>SNGN Romgaz SA, SC Amromco Energy SRL, SC Foraj Sonde SA</t>
  </si>
  <si>
    <t>SNGN Romgaz SA, SC Amromco Energy SRL</t>
  </si>
  <si>
    <t>SNGN Romgaz SA, SC OMV Petrom SA</t>
  </si>
  <si>
    <t>Mamu</t>
  </si>
  <si>
    <t>Popești</t>
  </si>
  <si>
    <t>SC OMV Petrom SA, SC Amromco Energy SRL</t>
  </si>
  <si>
    <t>Olt</t>
  </si>
  <si>
    <t>SM0506D0</t>
  </si>
  <si>
    <t>SM0096D0</t>
  </si>
  <si>
    <t>SM0085D1</t>
  </si>
  <si>
    <t>Breaza PH</t>
  </si>
  <si>
    <t>Măgureni</t>
  </si>
  <si>
    <t>Provița de Jos</t>
  </si>
  <si>
    <t>SC MM Data SRL</t>
  </si>
  <si>
    <t>Breaza de Sus</t>
  </si>
  <si>
    <t>SM0084D1</t>
  </si>
  <si>
    <t>Comarnic</t>
  </si>
  <si>
    <t>SM0089D0</t>
  </si>
  <si>
    <t>Poiana Câmpina</t>
  </si>
  <si>
    <t>SM1133D0</t>
  </si>
  <si>
    <t>SM0252D0</t>
  </si>
  <si>
    <t>SM0250D2</t>
  </si>
  <si>
    <t>Bragadiru</t>
  </si>
  <si>
    <t>SM0250D1</t>
  </si>
  <si>
    <t>SC Good Work Bragadiru</t>
  </si>
  <si>
    <t>SM0940D0</t>
  </si>
  <si>
    <t>SC Eurovia Bragadiru</t>
  </si>
  <si>
    <t>SM1051D0</t>
  </si>
  <si>
    <t>Jilava</t>
  </si>
  <si>
    <t>SM0152D0</t>
  </si>
  <si>
    <t>Vidra</t>
  </si>
  <si>
    <t>Cernica II (Bălăceanca)</t>
  </si>
  <si>
    <t>Măgurele București</t>
  </si>
  <si>
    <t>Cernica</t>
  </si>
  <si>
    <t>Măgurele</t>
  </si>
  <si>
    <t>SC Eurovia-Construct Internațional SA</t>
  </si>
  <si>
    <t>SM0148D0</t>
  </si>
  <si>
    <t>Corbeanca</t>
  </si>
  <si>
    <t>SM0198D0</t>
  </si>
  <si>
    <t>SM0922D0</t>
  </si>
  <si>
    <t>Snagov</t>
  </si>
  <si>
    <t>Balotești</t>
  </si>
  <si>
    <t>SC Megaconstruct SA</t>
  </si>
  <si>
    <t>SM0429D0</t>
  </si>
  <si>
    <t>SC Edilul Câmpulung</t>
  </si>
  <si>
    <t>SM0874D0</t>
  </si>
  <si>
    <t>SM0078D0</t>
  </si>
  <si>
    <t>SC Romturingia Câmpulung</t>
  </si>
  <si>
    <t>SM0213D1</t>
  </si>
  <si>
    <t>SC Holcim Câmpulung</t>
  </si>
  <si>
    <t>SM0213D2</t>
  </si>
  <si>
    <t>SM0213D3</t>
  </si>
  <si>
    <t>SC Carmeuse Holding Câmpulung</t>
  </si>
  <si>
    <t>SM0216D0</t>
  </si>
  <si>
    <t>Câmpulung Muscel</t>
  </si>
  <si>
    <t>SM1242D0</t>
  </si>
  <si>
    <t>Lerești</t>
  </si>
  <si>
    <t>SC Complex Holcim Câmpulung Sediu</t>
  </si>
  <si>
    <t>SC Star Multitrade Pravăț</t>
  </si>
  <si>
    <t>SC Edilul C.G.A. SA</t>
  </si>
  <si>
    <t>Câmpulung</t>
  </si>
  <si>
    <t>SC Holcim (România) SA</t>
  </si>
  <si>
    <t>SC Romturingia SRL</t>
  </si>
  <si>
    <t>Valea Mare Pravăț</t>
  </si>
  <si>
    <t>SC Carmeuse Holding SRL</t>
  </si>
  <si>
    <t>Interconectare 32" Moșu - Podișor cu 16" Gura Șutți, zona Slobozia Moara și relocare Rv16 cu refulator.</t>
  </si>
  <si>
    <r>
      <rPr>
        <strike/>
        <sz val="10"/>
        <rFont val="Arial Narrow"/>
        <family val="2"/>
      </rPr>
      <t>PRRASM 2019_A2_5</t>
    </r>
    <r>
      <rPr>
        <sz val="10"/>
        <rFont val="Arial Narrow"/>
        <family val="2"/>
      </rPr>
      <t xml:space="preserve">
transferat în PMDI 2019 Revizia 7 iunie 2</t>
    </r>
  </si>
  <si>
    <t>SM0374D1</t>
  </si>
  <si>
    <t>SM0373D0</t>
  </si>
  <si>
    <t>SM0383D0</t>
  </si>
  <si>
    <t>Porumbenii Mari</t>
  </si>
  <si>
    <t>SM0382D0</t>
  </si>
  <si>
    <t>Prorumbenii Mici</t>
  </si>
  <si>
    <t>SM0384D0</t>
  </si>
  <si>
    <t>SM0393D0</t>
  </si>
  <si>
    <t>SM0407D0</t>
  </si>
  <si>
    <t>Lemnia</t>
  </si>
  <si>
    <t>SM0374D0</t>
  </si>
  <si>
    <t>Cristuru Secuiesc</t>
  </si>
  <si>
    <t>Brețcu</t>
  </si>
  <si>
    <t>Lutița</t>
  </si>
  <si>
    <t>Biborțeni</t>
  </si>
  <si>
    <t>SM0408D0</t>
  </si>
  <si>
    <t xml:space="preserve"> Secuieni I HG</t>
  </si>
  <si>
    <t>Secuieni II HG</t>
  </si>
  <si>
    <t>SC Hargaz Harghita Gaz SA</t>
  </si>
  <si>
    <t>Secuieni HG</t>
  </si>
  <si>
    <t>Porumbenii Mici</t>
  </si>
  <si>
    <t>Covasna</t>
  </si>
  <si>
    <t>Sucursala</t>
  </si>
  <si>
    <t>Redimensionare racord SRM Ford Craiova</t>
  </si>
  <si>
    <t>Ford România</t>
  </si>
  <si>
    <t>Distrigaz Sud Rețele</t>
  </si>
  <si>
    <t>PMDI 2019_2.1.B.15</t>
  </si>
  <si>
    <t>20” Schitu Golești - Tigveni - refacere traversare râu Argeș, zona Valea Danului, et.I și et.II</t>
  </si>
  <si>
    <t>Albeștii de Argeș</t>
  </si>
  <si>
    <t>SM1244D0</t>
  </si>
  <si>
    <t>Albești de Argeș</t>
  </si>
  <si>
    <t>Blaju</t>
  </si>
  <si>
    <t>PM0288</t>
  </si>
  <si>
    <t>Ciofrângeni</t>
  </si>
  <si>
    <t>Amromco</t>
  </si>
  <si>
    <t>PMDI 2019_2.1.A.11</t>
  </si>
  <si>
    <t>Reparație 6" racord alimentare ELSID Titu, zona SRM Elsid</t>
  </si>
  <si>
    <t>Titu</t>
  </si>
  <si>
    <t>SM0147D0</t>
  </si>
  <si>
    <t>SC Elsid Titu</t>
  </si>
  <si>
    <t>Elsid Titu</t>
  </si>
  <si>
    <t>Punere în siguranță a conductei 12" Vlădeni - Mănești, zona Vlădeni</t>
  </si>
  <si>
    <t>Vlădeni</t>
  </si>
  <si>
    <t>SM0137D0</t>
  </si>
  <si>
    <t>SM0033D0</t>
  </si>
  <si>
    <t>Coada Izvorului</t>
  </si>
  <si>
    <t>PM0014</t>
  </si>
  <si>
    <t>Romgaz, Amromco</t>
  </si>
  <si>
    <t>Înlocuire tronson conductă 32" pe conducta de transport 28" Platou Izvor Sinaia - Filipești (fir II), zona Drăgăneasa, lucrări de mentenanță robinete în NT Filipești, punere în siguranță a conductei 6” racord alimentare SRM Măgureni, zona Măgureni</t>
  </si>
  <si>
    <t>MMDATA</t>
  </si>
  <si>
    <t>Modernizare alimentare cu gaze naturale a municipiului Ploiești</t>
  </si>
  <si>
    <t>Strejnic</t>
  </si>
  <si>
    <t>SM0124D0</t>
  </si>
  <si>
    <t>Ploiești</t>
  </si>
  <si>
    <t>SM0130D1</t>
  </si>
  <si>
    <t>SC VEGA Ploiești</t>
  </si>
  <si>
    <t>Rompetrol Vega Ploiești</t>
  </si>
  <si>
    <t>Stoenești</t>
  </si>
  <si>
    <t>SM0121D0</t>
  </si>
  <si>
    <t>Stoienești</t>
  </si>
  <si>
    <t>Aricești Rahtivani</t>
  </si>
  <si>
    <t>SM0120D0</t>
  </si>
  <si>
    <t>Aricești</t>
  </si>
  <si>
    <t>SM0122D0</t>
  </si>
  <si>
    <t>Crângul lui Bot</t>
  </si>
  <si>
    <t>SM0130D0</t>
  </si>
  <si>
    <t>Ploiești Nord Colonie</t>
  </si>
  <si>
    <t>Premier Energy</t>
  </si>
  <si>
    <t>Subtraversare râu Dâmbovița cu conducta Inel București, zona Bălăceanca</t>
  </si>
  <si>
    <t>Relocare instalație mecanică veche de la Aricești II la Stăncești</t>
  </si>
  <si>
    <t>SM0140D0</t>
  </si>
  <si>
    <t>Stâncești</t>
  </si>
  <si>
    <t>Montare/înlocuire îmbinare electroizolantă pe conducta de racord SRM Videle</t>
  </si>
  <si>
    <t>Videle</t>
  </si>
  <si>
    <t>Teleorman</t>
  </si>
  <si>
    <t>SM1111D0</t>
  </si>
  <si>
    <t>Mârșa</t>
  </si>
  <si>
    <t>SM1165D0</t>
  </si>
  <si>
    <t>Depozit 160 Videle</t>
  </si>
  <si>
    <t>Petrom</t>
  </si>
  <si>
    <t>Valea Călugărească</t>
  </si>
  <si>
    <t>SM0136D1</t>
  </si>
  <si>
    <t>SM1112D0</t>
  </si>
  <si>
    <t>Urlați</t>
  </si>
  <si>
    <t xml:space="preserve">Videle </t>
  </si>
  <si>
    <t xml:space="preserve">Lucrări de mentenanță în SRM Valea Călugărească     </t>
  </si>
  <si>
    <t>PRRASM 2019_A1_2</t>
  </si>
  <si>
    <t>PRRASM 2019_A1_1</t>
  </si>
  <si>
    <t>Remediere defect pe conducta 20” Ișalnița - PM402</t>
  </si>
  <si>
    <t>Stația Centrală Ghercești Extracție</t>
  </si>
  <si>
    <t>Romgaz Depogaz Ploiești</t>
  </si>
  <si>
    <t>E.On Energie, E.On Furnizare, Cez Vânzare, Nova Power, Met România, Romgaz, Engie, Alpha Metal, Hargaz, Petrom, Wirom Gas</t>
  </si>
  <si>
    <t>Efectuată</t>
  </si>
  <si>
    <t>2355/09.10.2019</t>
  </si>
  <si>
    <t>DA</t>
  </si>
  <si>
    <t>Demontare instalație de odorizare prin evaporare SRM Ghiroda</t>
  </si>
  <si>
    <t>Ghiroda</t>
  </si>
  <si>
    <t>Timiș</t>
  </si>
  <si>
    <t>SM0344D0</t>
  </si>
  <si>
    <t>Engie, Electrica Furnizare, Premier Energy Trading, Premier Energy, Restart Energy, Wiee, E.on Energie, E.On Gaz Furnizare, Cez Vânzare, Enel Energie, Gas&amp;Power, Gaz Est, Met România, Nova Power, Energy Distribution, CPL Concordia, Hargaz, Prisma Serv, Conef Gaz, Distrigaz Vest, Next Energy, Cis Gaz, Aderro GP, Tinmar, Enel Muntenia, RWE, Cyeb, Entrex, Petrom, Electric&amp;Gas, Pado Group, Design Proiect, Gazmir, SST Grup, Tetarom, Gas Provider, Renovatio, Electric Planners, Monsson, Mihoc Oil</t>
  </si>
  <si>
    <t>Delgaz Grid</t>
  </si>
  <si>
    <t>10041/30.09.2019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</si>
</sst>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mm;@"/>
    <numFmt numFmtId="165" formatCode="0.0%"/>
  </numFmts>
  <fonts count="12" x14ac:knownFonts="1">
    <font>
      <sz val="11"/>
      <color theme="1"/>
      <name val="Calibri"/>
      <family val="2"/>
      <scheme val="minor"/>
    </font>
    <font>
      <sz val="10"/>
      <color theme="1"/>
      <name val="Arial Narrow"/>
      <family val="2"/>
    </font>
    <font>
      <b/>
      <sz val="12"/>
      <color theme="1"/>
      <name val="Arial Narrow"/>
      <family val="2"/>
    </font>
    <font>
      <b/>
      <sz val="10"/>
      <color theme="1"/>
      <name val="Arial Narrow"/>
      <family val="2"/>
    </font>
    <font>
      <b/>
      <vertAlign val="subscript"/>
      <sz val="10"/>
      <color theme="1"/>
      <name val="Arial Narrow"/>
      <family val="2"/>
    </font>
    <font>
      <b/>
      <vertAlign val="superscript"/>
      <sz val="10"/>
      <color theme="1"/>
      <name val="Arial Narrow"/>
      <family val="2"/>
    </font>
    <font>
      <vertAlign val="subscript"/>
      <sz val="10"/>
      <color theme="1"/>
      <name val="Arial Narrow"/>
      <family val="2"/>
    </font>
    <font>
      <b/>
      <vertAlign val="subscript"/>
      <sz val="12"/>
      <color theme="1"/>
      <name val="Arial Narrow"/>
      <family val="2"/>
    </font>
    <font>
      <b/>
      <vertAlign val="superscript"/>
      <sz val="12"/>
      <color theme="1"/>
      <name val="Arial Narrow"/>
      <family val="2"/>
    </font>
    <font>
      <sz val="10"/>
      <name val="Arial Narrow"/>
      <family val="2"/>
    </font>
    <font>
      <sz val="8"/>
      <name val="Tahoma"/>
      <family val="2"/>
    </font>
    <font>
      <strike/>
      <sz val="10"/>
      <name val="Arial Narrow"/>
      <family val="2"/>
    </font>
  </fonts>
  <fills count="4">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dashed">
        <color indexed="64"/>
      </left>
      <right style="dashed">
        <color indexed="64"/>
      </right>
      <top style="dashed">
        <color indexed="64"/>
      </top>
      <bottom style="dashed">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1" fontId="10" fillId="0" borderId="38">
      <alignment vertical="center"/>
    </xf>
  </cellStyleXfs>
  <cellXfs count="420">
    <xf numFmtId="0" fontId="0" fillId="0" borderId="0" xfId="0"/>
    <xf numFmtId="0" fontId="1" fillId="0" borderId="0" xfId="0" applyFont="1" applyAlignment="1" applyProtection="1">
      <alignment horizontal="right" vertical="center"/>
    </xf>
    <xf numFmtId="14" fontId="1" fillId="0" borderId="0" xfId="0" applyNumberFormat="1" applyFont="1" applyAlignment="1" applyProtection="1">
      <alignment horizontal="center" vertical="center"/>
    </xf>
    <xf numFmtId="164" fontId="1" fillId="0" borderId="0" xfId="0" applyNumberFormat="1" applyFont="1" applyAlignment="1" applyProtection="1">
      <alignment horizontal="center" vertical="center"/>
    </xf>
    <xf numFmtId="0" fontId="3" fillId="0" borderId="0" xfId="0" applyFont="1" applyAlignment="1" applyProtection="1">
      <alignment horizontal="center" vertical="center"/>
    </xf>
    <xf numFmtId="14" fontId="3" fillId="0" borderId="0" xfId="0" applyNumberFormat="1" applyFont="1" applyAlignment="1" applyProtection="1">
      <alignment horizontal="center" vertical="center"/>
    </xf>
    <xf numFmtId="0" fontId="3" fillId="0" borderId="0" xfId="0" applyFont="1" applyAlignment="1" applyProtection="1">
      <alignment horizontal="left" vertical="center"/>
    </xf>
    <xf numFmtId="14" fontId="3" fillId="0" borderId="8" xfId="0" applyNumberFormat="1" applyFont="1" applyBorder="1" applyAlignment="1" applyProtection="1">
      <alignment horizontal="center" vertical="center"/>
    </xf>
    <xf numFmtId="0" fontId="3" fillId="0" borderId="9" xfId="0" applyFont="1" applyBorder="1" applyAlignment="1" applyProtection="1">
      <alignment horizontal="left" vertical="center"/>
    </xf>
    <xf numFmtId="1" fontId="1" fillId="0" borderId="0" xfId="0" applyNumberFormat="1" applyFont="1" applyBorder="1" applyAlignment="1" applyProtection="1">
      <alignment horizontal="center" vertical="center" wrapText="1"/>
    </xf>
    <xf numFmtId="0" fontId="1" fillId="0" borderId="0" xfId="0" applyFont="1" applyAlignment="1" applyProtection="1">
      <alignment horizontal="left" vertical="center"/>
    </xf>
    <xf numFmtId="14" fontId="3" fillId="0" borderId="5" xfId="0" applyNumberFormat="1" applyFont="1" applyBorder="1" applyAlignment="1" applyProtection="1">
      <alignment horizontal="center" vertical="center"/>
    </xf>
    <xf numFmtId="0" fontId="3" fillId="0" borderId="7" xfId="0" applyFont="1" applyBorder="1" applyAlignment="1" applyProtection="1">
      <alignment horizontal="left" vertical="center"/>
    </xf>
    <xf numFmtId="0" fontId="3" fillId="0" borderId="0" xfId="0" applyFont="1" applyAlignment="1" applyProtection="1">
      <alignment vertical="center"/>
    </xf>
    <xf numFmtId="0" fontId="3" fillId="2" borderId="6" xfId="0" applyFont="1" applyFill="1" applyBorder="1" applyAlignment="1" applyProtection="1">
      <alignment horizontal="center" vertical="center" wrapText="1"/>
    </xf>
    <xf numFmtId="2" fontId="1" fillId="0" borderId="0" xfId="0" applyNumberFormat="1" applyFont="1" applyAlignment="1" applyProtection="1">
      <alignment horizontal="center" vertical="center"/>
    </xf>
    <xf numFmtId="0" fontId="1" fillId="0" borderId="11" xfId="0" applyFont="1" applyFill="1" applyBorder="1" applyAlignment="1" applyProtection="1">
      <alignment horizontal="center" vertical="center"/>
    </xf>
    <xf numFmtId="14" fontId="3" fillId="0" borderId="8" xfId="0" applyNumberFormat="1" applyFont="1" applyBorder="1" applyAlignment="1" applyProtection="1">
      <alignment horizontal="center" vertical="center" wrapText="1"/>
    </xf>
    <xf numFmtId="0" fontId="3" fillId="0" borderId="9" xfId="0" applyFont="1" applyBorder="1" applyAlignment="1" applyProtection="1">
      <alignment horizontal="left" vertical="center" wrapText="1"/>
    </xf>
    <xf numFmtId="0" fontId="1" fillId="0" borderId="0" xfId="0" applyFont="1" applyBorder="1" applyAlignment="1" applyProtection="1">
      <alignment horizontal="center" vertical="center" wrapText="1"/>
    </xf>
    <xf numFmtId="14" fontId="3" fillId="0" borderId="10" xfId="0" applyNumberFormat="1" applyFont="1" applyBorder="1" applyAlignment="1" applyProtection="1">
      <alignment horizontal="center" vertical="center" wrapText="1"/>
    </xf>
    <xf numFmtId="0" fontId="3" fillId="0" borderId="12" xfId="0" applyFont="1" applyBorder="1" applyAlignment="1" applyProtection="1">
      <alignment horizontal="left" vertical="center" wrapText="1"/>
    </xf>
    <xf numFmtId="0" fontId="2" fillId="2" borderId="7" xfId="0" applyFont="1" applyFill="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3" fillId="0" borderId="0" xfId="0" applyFont="1" applyBorder="1" applyAlignment="1" applyProtection="1">
      <alignment horizontal="left" vertical="center" wrapText="1"/>
    </xf>
    <xf numFmtId="0" fontId="3" fillId="2" borderId="11" xfId="0" applyFont="1" applyFill="1" applyBorder="1" applyAlignment="1" applyProtection="1">
      <alignment horizontal="center" vertical="center" wrapText="1"/>
    </xf>
    <xf numFmtId="165" fontId="2" fillId="2" borderId="12" xfId="0" applyNumberFormat="1" applyFont="1" applyFill="1" applyBorder="1" applyAlignment="1" applyProtection="1">
      <alignment horizontal="center" vertical="center" wrapText="1"/>
    </xf>
    <xf numFmtId="1" fontId="1" fillId="0" borderId="0" xfId="0" applyNumberFormat="1" applyFont="1" applyFill="1" applyAlignment="1" applyProtection="1">
      <alignment horizontal="center" vertical="center"/>
    </xf>
    <xf numFmtId="2" fontId="1" fillId="0" borderId="0" xfId="0" applyNumberFormat="1" applyFont="1" applyFill="1" applyAlignment="1" applyProtection="1">
      <alignment horizontal="center" vertical="center"/>
    </xf>
    <xf numFmtId="2" fontId="3" fillId="0" borderId="0" xfId="0" applyNumberFormat="1" applyFont="1" applyFill="1" applyAlignment="1" applyProtection="1">
      <alignment vertical="center"/>
    </xf>
    <xf numFmtId="2" fontId="9" fillId="0" borderId="1" xfId="0" applyNumberFormat="1" applyFont="1" applyFill="1" applyBorder="1" applyAlignment="1" applyProtection="1">
      <alignment horizontal="center" vertical="center" wrapText="1"/>
    </xf>
    <xf numFmtId="2" fontId="9" fillId="0" borderId="11" xfId="0" applyNumberFormat="1" applyFont="1" applyFill="1" applyBorder="1" applyAlignment="1" applyProtection="1">
      <alignment horizontal="center" vertical="center" wrapText="1"/>
    </xf>
    <xf numFmtId="0" fontId="1" fillId="0" borderId="0" xfId="0" applyFont="1" applyAlignment="1" applyProtection="1">
      <alignment horizontal="center" vertical="center" wrapText="1"/>
    </xf>
    <xf numFmtId="0" fontId="1" fillId="0" borderId="12" xfId="0" applyFont="1" applyFill="1" applyBorder="1" applyAlignment="1" applyProtection="1">
      <alignment horizontal="center" vertical="center"/>
    </xf>
    <xf numFmtId="2" fontId="1" fillId="0" borderId="0" xfId="0" applyNumberFormat="1" applyFont="1" applyFill="1" applyAlignment="1" applyProtection="1">
      <alignment horizontal="center" vertical="center" wrapText="1"/>
    </xf>
    <xf numFmtId="2" fontId="3" fillId="0" borderId="0" xfId="0" applyNumberFormat="1" applyFont="1" applyFill="1" applyAlignment="1" applyProtection="1">
      <alignment vertical="center" wrapText="1"/>
    </xf>
    <xf numFmtId="0" fontId="1" fillId="0" borderId="0" xfId="0" applyFont="1" applyFill="1" applyBorder="1" applyAlignment="1" applyProtection="1">
      <alignment horizontal="center" vertical="center" wrapText="1"/>
    </xf>
    <xf numFmtId="1" fontId="1" fillId="0" borderId="36" xfId="0" applyNumberFormat="1" applyFont="1" applyFill="1" applyBorder="1" applyAlignment="1" applyProtection="1">
      <alignment horizontal="center" vertical="center"/>
    </xf>
    <xf numFmtId="2" fontId="1" fillId="0" borderId="10" xfId="0" applyNumberFormat="1" applyFont="1" applyFill="1" applyBorder="1" applyAlignment="1" applyProtection="1">
      <alignment horizontal="center" vertical="center" wrapText="1"/>
    </xf>
    <xf numFmtId="1" fontId="1" fillId="0" borderId="35" xfId="0" applyNumberFormat="1" applyFont="1" applyFill="1" applyBorder="1" applyAlignment="1" applyProtection="1">
      <alignment horizontal="center" vertical="center"/>
    </xf>
    <xf numFmtId="1" fontId="3" fillId="0" borderId="0" xfId="0" applyNumberFormat="1" applyFont="1" applyFill="1" applyBorder="1" applyAlignment="1" applyProtection="1">
      <alignment horizontal="center" vertical="center" wrapText="1"/>
    </xf>
    <xf numFmtId="1" fontId="1" fillId="0" borderId="34" xfId="0" applyNumberFormat="1" applyFont="1" applyFill="1" applyBorder="1" applyAlignment="1" applyProtection="1">
      <alignment horizontal="center" vertical="center"/>
    </xf>
    <xf numFmtId="0" fontId="1" fillId="0" borderId="19" xfId="0" applyFont="1" applyFill="1" applyBorder="1" applyAlignment="1" applyProtection="1">
      <alignment horizontal="center" vertical="center"/>
    </xf>
    <xf numFmtId="2" fontId="1" fillId="0" borderId="31" xfId="0" applyNumberFormat="1" applyFont="1" applyFill="1" applyBorder="1" applyAlignment="1" applyProtection="1">
      <alignment horizontal="center" vertical="center" wrapText="1"/>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14" fontId="9" fillId="0" borderId="31" xfId="0" applyNumberFormat="1" applyFont="1" applyFill="1" applyBorder="1" applyAlignment="1" applyProtection="1">
      <alignment horizontal="center" vertical="center" wrapText="1"/>
    </xf>
    <xf numFmtId="0" fontId="1" fillId="3" borderId="23" xfId="0" applyFont="1" applyFill="1" applyBorder="1" applyAlignment="1" applyProtection="1">
      <alignment horizontal="center" vertical="center"/>
    </xf>
    <xf numFmtId="0" fontId="1" fillId="3" borderId="29"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3" fillId="2" borderId="33" xfId="0" applyFont="1" applyFill="1" applyBorder="1" applyAlignment="1" applyProtection="1">
      <alignment horizontal="center" vertical="center" wrapText="1"/>
    </xf>
    <xf numFmtId="0" fontId="2" fillId="2" borderId="22"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1" fontId="1" fillId="0" borderId="34" xfId="0" applyNumberFormat="1" applyFont="1" applyFill="1" applyBorder="1" applyAlignment="1" applyProtection="1">
      <alignment horizontal="center" vertical="center" wrapText="1"/>
    </xf>
    <xf numFmtId="1" fontId="1" fillId="0" borderId="40" xfId="0" applyNumberFormat="1" applyFont="1" applyFill="1" applyBorder="1" applyAlignment="1" applyProtection="1">
      <alignment horizontal="center" vertical="center" wrapText="1"/>
    </xf>
    <xf numFmtId="1" fontId="1" fillId="0" borderId="41" xfId="0" applyNumberFormat="1" applyFont="1" applyFill="1" applyBorder="1" applyAlignment="1" applyProtection="1">
      <alignment horizontal="center" vertical="center"/>
    </xf>
    <xf numFmtId="0" fontId="1" fillId="3" borderId="21" xfId="0" applyFont="1" applyFill="1" applyBorder="1" applyAlignment="1" applyProtection="1">
      <alignment horizontal="center" vertical="center"/>
    </xf>
    <xf numFmtId="0" fontId="1" fillId="3" borderId="33" xfId="0" applyFont="1" applyFill="1" applyBorder="1" applyAlignment="1" applyProtection="1">
      <alignment horizontal="center" vertical="center"/>
    </xf>
    <xf numFmtId="0" fontId="1" fillId="3" borderId="22" xfId="0" applyFont="1" applyFill="1" applyBorder="1" applyAlignment="1" applyProtection="1">
      <alignment horizontal="center" vertical="center"/>
    </xf>
    <xf numFmtId="0" fontId="1" fillId="3" borderId="34" xfId="0" applyFont="1" applyFill="1" applyBorder="1" applyAlignment="1" applyProtection="1">
      <alignment horizontal="center" vertical="center"/>
    </xf>
    <xf numFmtId="0" fontId="1" fillId="3" borderId="35" xfId="0" applyFont="1" applyFill="1" applyBorder="1" applyAlignment="1" applyProtection="1">
      <alignment horizontal="center" vertical="center"/>
    </xf>
    <xf numFmtId="0" fontId="1" fillId="3" borderId="36" xfId="0" applyFont="1" applyFill="1" applyBorder="1" applyAlignment="1" applyProtection="1">
      <alignment horizontal="center" vertical="center"/>
    </xf>
    <xf numFmtId="1" fontId="1" fillId="0" borderId="35" xfId="0" applyNumberFormat="1" applyFont="1" applyFill="1" applyBorder="1" applyAlignment="1" applyProtection="1">
      <alignment horizontal="center" vertical="center" wrapText="1"/>
    </xf>
    <xf numFmtId="2" fontId="9" fillId="0" borderId="6" xfId="0" applyNumberFormat="1" applyFont="1" applyFill="1" applyBorder="1" applyAlignment="1" applyProtection="1">
      <alignment horizontal="center" vertical="center" wrapText="1"/>
    </xf>
    <xf numFmtId="0" fontId="9" fillId="0" borderId="34" xfId="0" applyFont="1" applyFill="1" applyBorder="1" applyAlignment="1" applyProtection="1">
      <alignment horizontal="center" vertical="center" wrapText="1"/>
    </xf>
    <xf numFmtId="0" fontId="9" fillId="0" borderId="35" xfId="0" applyFont="1" applyFill="1" applyBorder="1" applyAlignment="1" applyProtection="1">
      <alignment horizontal="center" vertical="center" wrapText="1"/>
    </xf>
    <xf numFmtId="0" fontId="9" fillId="0" borderId="35" xfId="0" applyFont="1" applyFill="1" applyBorder="1" applyAlignment="1" applyProtection="1">
      <alignment horizontal="left" vertical="center" wrapText="1"/>
    </xf>
    <xf numFmtId="2" fontId="9" fillId="0" borderId="35" xfId="0" applyNumberFormat="1" applyFont="1" applyFill="1" applyBorder="1" applyAlignment="1" applyProtection="1">
      <alignment horizontal="center" vertical="center" wrapText="1"/>
    </xf>
    <xf numFmtId="14" fontId="9" fillId="0" borderId="35" xfId="0" applyNumberFormat="1" applyFont="1" applyFill="1" applyBorder="1" applyAlignment="1" applyProtection="1">
      <alignment horizontal="center" vertical="center" wrapText="1"/>
    </xf>
    <xf numFmtId="164" fontId="9" fillId="0" borderId="35" xfId="0" applyNumberFormat="1" applyFont="1" applyFill="1" applyBorder="1" applyAlignment="1" applyProtection="1">
      <alignment horizontal="center" vertical="center" wrapText="1"/>
    </xf>
    <xf numFmtId="0" fontId="9" fillId="0" borderId="36" xfId="0" applyFont="1" applyFill="1" applyBorder="1" applyAlignment="1" applyProtection="1">
      <alignment horizontal="center" vertical="center" wrapText="1"/>
    </xf>
    <xf numFmtId="14" fontId="9" fillId="0" borderId="40" xfId="0" applyNumberFormat="1" applyFont="1" applyFill="1" applyBorder="1" applyAlignment="1" applyProtection="1">
      <alignment horizontal="center" vertical="center"/>
    </xf>
    <xf numFmtId="164" fontId="9" fillId="0" borderId="35" xfId="0" applyNumberFormat="1" applyFont="1" applyFill="1" applyBorder="1" applyAlignment="1" applyProtection="1">
      <alignment horizontal="center" vertical="center"/>
    </xf>
    <xf numFmtId="14" fontId="9" fillId="0" borderId="35" xfId="0" applyNumberFormat="1" applyFont="1" applyFill="1" applyBorder="1" applyAlignment="1" applyProtection="1">
      <alignment horizontal="center" vertical="center"/>
    </xf>
    <xf numFmtId="14" fontId="9" fillId="0" borderId="30" xfId="0" applyNumberFormat="1" applyFont="1" applyFill="1" applyBorder="1" applyAlignment="1" applyProtection="1">
      <alignment horizontal="center" vertical="center"/>
    </xf>
    <xf numFmtId="164" fontId="9" fillId="0" borderId="6" xfId="0" applyNumberFormat="1" applyFont="1" applyFill="1" applyBorder="1" applyAlignment="1" applyProtection="1">
      <alignment horizontal="center" vertical="center"/>
    </xf>
    <xf numFmtId="14" fontId="9" fillId="0" borderId="6" xfId="0" applyNumberFormat="1" applyFont="1" applyFill="1" applyBorder="1" applyAlignment="1" applyProtection="1">
      <alignment horizontal="center" vertical="center"/>
    </xf>
    <xf numFmtId="14" fontId="9" fillId="0" borderId="31" xfId="0" applyNumberFormat="1" applyFont="1" applyFill="1" applyBorder="1" applyAlignment="1" applyProtection="1">
      <alignment horizontal="center" vertical="center"/>
    </xf>
    <xf numFmtId="164" fontId="9" fillId="0" borderId="11" xfId="0" applyNumberFormat="1" applyFont="1" applyFill="1" applyBorder="1" applyAlignment="1" applyProtection="1">
      <alignment horizontal="center" vertical="center"/>
    </xf>
    <xf numFmtId="14" fontId="9" fillId="0" borderId="11" xfId="0" applyNumberFormat="1" applyFont="1" applyFill="1" applyBorder="1" applyAlignment="1" applyProtection="1">
      <alignment horizontal="center" vertical="center"/>
    </xf>
    <xf numFmtId="0" fontId="9" fillId="0" borderId="18" xfId="0" applyFont="1" applyFill="1" applyBorder="1" applyAlignment="1" applyProtection="1">
      <alignment horizontal="center" vertical="center" wrapText="1"/>
    </xf>
    <xf numFmtId="0" fontId="9" fillId="0" borderId="19" xfId="0" applyFont="1" applyFill="1" applyBorder="1" applyAlignment="1" applyProtection="1">
      <alignment horizontal="center" vertical="center" wrapText="1"/>
    </xf>
    <xf numFmtId="0" fontId="9" fillId="0" borderId="42" xfId="0" applyFont="1" applyFill="1" applyBorder="1" applyAlignment="1" applyProtection="1">
      <alignment horizontal="center" vertical="center" wrapText="1"/>
    </xf>
    <xf numFmtId="0" fontId="9" fillId="0" borderId="43"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wrapText="1"/>
    </xf>
    <xf numFmtId="14" fontId="9" fillId="0" borderId="14" xfId="0" applyNumberFormat="1" applyFont="1" applyFill="1" applyBorder="1" applyAlignment="1" applyProtection="1">
      <alignment horizontal="center" vertical="center" wrapText="1"/>
    </xf>
    <xf numFmtId="164" fontId="9" fillId="0" borderId="14" xfId="0" applyNumberFormat="1" applyFont="1" applyFill="1" applyBorder="1" applyAlignment="1" applyProtection="1">
      <alignment horizontal="center" vertical="center" wrapText="1"/>
    </xf>
    <xf numFmtId="14" fontId="9" fillId="0" borderId="45" xfId="0" applyNumberFormat="1" applyFont="1" applyFill="1" applyBorder="1" applyAlignment="1" applyProtection="1">
      <alignment horizontal="center" vertical="center"/>
    </xf>
    <xf numFmtId="164" fontId="9" fillId="0" borderId="14" xfId="0" applyNumberFormat="1" applyFont="1" applyFill="1" applyBorder="1" applyAlignment="1" applyProtection="1">
      <alignment horizontal="center" vertical="center"/>
    </xf>
    <xf numFmtId="14" fontId="9" fillId="0" borderId="14" xfId="0" applyNumberFormat="1" applyFont="1" applyFill="1" applyBorder="1" applyAlignment="1" applyProtection="1">
      <alignment horizontal="center" vertical="center"/>
    </xf>
    <xf numFmtId="14" fontId="9" fillId="0" borderId="8" xfId="0" applyNumberFormat="1" applyFont="1" applyFill="1" applyBorder="1" applyAlignment="1" applyProtection="1">
      <alignment horizontal="center" vertical="center"/>
    </xf>
    <xf numFmtId="14" fontId="9" fillId="0" borderId="10" xfId="0" applyNumberFormat="1" applyFont="1" applyFill="1" applyBorder="1" applyAlignment="1" applyProtection="1">
      <alignment horizontal="center" vertical="center"/>
    </xf>
    <xf numFmtId="49" fontId="9" fillId="0" borderId="35" xfId="0" applyNumberFormat="1" applyFont="1" applyFill="1" applyBorder="1" applyAlignment="1" applyProtection="1">
      <alignment horizontal="center" vertical="center" wrapText="1"/>
    </xf>
    <xf numFmtId="2" fontId="1" fillId="0" borderId="34" xfId="0" applyNumberFormat="1" applyFont="1" applyFill="1" applyBorder="1" applyAlignment="1" applyProtection="1">
      <alignment horizontal="center" vertical="center"/>
    </xf>
    <xf numFmtId="0" fontId="1" fillId="0" borderId="35" xfId="0" applyFont="1" applyFill="1" applyBorder="1" applyAlignment="1" applyProtection="1">
      <alignment horizontal="center" vertical="center"/>
    </xf>
    <xf numFmtId="0" fontId="1" fillId="0" borderId="36" xfId="0" applyFont="1" applyFill="1" applyBorder="1" applyAlignment="1" applyProtection="1">
      <alignment horizontal="center" vertical="center"/>
    </xf>
    <xf numFmtId="2" fontId="1" fillId="0" borderId="40" xfId="0" applyNumberFormat="1" applyFont="1" applyFill="1" applyBorder="1" applyAlignment="1" applyProtection="1">
      <alignment horizontal="center" vertical="center"/>
    </xf>
    <xf numFmtId="0" fontId="1" fillId="0" borderId="41" xfId="0" applyFont="1" applyFill="1" applyBorder="1" applyAlignment="1" applyProtection="1">
      <alignment horizontal="center" vertical="center"/>
    </xf>
    <xf numFmtId="2" fontId="1" fillId="0" borderId="34" xfId="0" applyNumberFormat="1" applyFont="1" applyFill="1" applyBorder="1" applyAlignment="1" applyProtection="1">
      <alignment horizontal="center" vertical="center" wrapText="1"/>
    </xf>
    <xf numFmtId="2" fontId="1" fillId="0" borderId="40" xfId="0" applyNumberFormat="1" applyFont="1" applyFill="1" applyBorder="1" applyAlignment="1" applyProtection="1">
      <alignment horizontal="center" vertical="center" wrapText="1"/>
    </xf>
    <xf numFmtId="0" fontId="1" fillId="0" borderId="34" xfId="0" applyFont="1" applyFill="1" applyBorder="1" applyAlignment="1" applyProtection="1">
      <alignment horizontal="center" vertical="center" wrapText="1"/>
    </xf>
    <xf numFmtId="0" fontId="1" fillId="0" borderId="35" xfId="0" applyFont="1" applyFill="1" applyBorder="1" applyAlignment="1" applyProtection="1">
      <alignment horizontal="center" vertical="center" wrapText="1"/>
    </xf>
    <xf numFmtId="0" fontId="1" fillId="0" borderId="36" xfId="0" applyFont="1" applyFill="1" applyBorder="1" applyAlignment="1" applyProtection="1">
      <alignment horizontal="center" vertical="center" wrapText="1"/>
    </xf>
    <xf numFmtId="2" fontId="1" fillId="0" borderId="15" xfId="0" applyNumberFormat="1"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6" xfId="0" applyFont="1" applyFill="1" applyBorder="1" applyAlignment="1" applyProtection="1">
      <alignment horizontal="center" vertical="center"/>
    </xf>
    <xf numFmtId="2" fontId="1" fillId="0" borderId="49" xfId="0" applyNumberFormat="1" applyFont="1" applyFill="1" applyBorder="1" applyAlignment="1" applyProtection="1">
      <alignment horizontal="center" vertical="center"/>
    </xf>
    <xf numFmtId="0" fontId="1" fillId="0" borderId="50" xfId="0" applyFont="1" applyFill="1" applyBorder="1" applyAlignment="1" applyProtection="1">
      <alignment horizontal="center" vertical="center"/>
    </xf>
    <xf numFmtId="14" fontId="9" fillId="0" borderId="30" xfId="0" applyNumberFormat="1" applyFont="1" applyFill="1" applyBorder="1" applyAlignment="1" applyProtection="1">
      <alignment horizontal="center" vertical="center" wrapText="1"/>
    </xf>
    <xf numFmtId="1" fontId="9" fillId="0" borderId="6" xfId="0" applyNumberFormat="1" applyFont="1" applyFill="1" applyBorder="1" applyAlignment="1" applyProtection="1">
      <alignment horizontal="center" vertical="center" wrapText="1"/>
    </xf>
    <xf numFmtId="0" fontId="9" fillId="0" borderId="46" xfId="0" applyFont="1" applyFill="1" applyBorder="1" applyAlignment="1" applyProtection="1">
      <alignment horizontal="center" vertical="center" wrapText="1"/>
    </xf>
    <xf numFmtId="0" fontId="9" fillId="0" borderId="42" xfId="0" applyFont="1" applyFill="1" applyBorder="1" applyAlignment="1" applyProtection="1">
      <alignment horizontal="left" vertical="center" wrapText="1"/>
    </xf>
    <xf numFmtId="14" fontId="9" fillId="0" borderId="42" xfId="0" applyNumberFormat="1" applyFont="1" applyFill="1" applyBorder="1" applyAlignment="1" applyProtection="1">
      <alignment horizontal="center" vertical="center" wrapText="1"/>
    </xf>
    <xf numFmtId="164" fontId="9" fillId="0" borderId="42" xfId="0" applyNumberFormat="1" applyFont="1" applyFill="1" applyBorder="1" applyAlignment="1" applyProtection="1">
      <alignment horizontal="center" vertical="center" wrapText="1"/>
    </xf>
    <xf numFmtId="14" fontId="9" fillId="0" borderId="47" xfId="0" applyNumberFormat="1" applyFont="1" applyFill="1" applyBorder="1" applyAlignment="1" applyProtection="1">
      <alignment horizontal="center" vertical="center" wrapText="1"/>
    </xf>
    <xf numFmtId="14" fontId="9" fillId="0" borderId="20" xfId="0" applyNumberFormat="1" applyFont="1" applyFill="1" applyBorder="1" applyAlignment="1" applyProtection="1">
      <alignment horizontal="center" vertical="center" wrapText="1"/>
    </xf>
    <xf numFmtId="0" fontId="1" fillId="0" borderId="0" xfId="0" applyFont="1" applyAlignment="1" applyProtection="1">
      <alignment horizontal="center" vertical="center"/>
    </xf>
    <xf numFmtId="1" fontId="1" fillId="0" borderId="0" xfId="0" applyNumberFormat="1" applyFont="1" applyAlignment="1" applyProtection="1">
      <alignment horizontal="center" vertical="center"/>
    </xf>
    <xf numFmtId="0" fontId="1" fillId="0" borderId="0" xfId="0" applyFont="1" applyBorder="1" applyAlignment="1" applyProtection="1">
      <alignment horizontal="center" vertical="center"/>
    </xf>
    <xf numFmtId="0" fontId="1" fillId="0" borderId="0" xfId="0" applyFont="1" applyFill="1" applyAlignment="1" applyProtection="1">
      <alignment horizontal="center" vertical="center"/>
    </xf>
    <xf numFmtId="1" fontId="1" fillId="0" borderId="0" xfId="0" applyNumberFormat="1" applyFont="1" applyBorder="1" applyAlignment="1" applyProtection="1">
      <alignment horizontal="center" vertical="center"/>
    </xf>
    <xf numFmtId="0" fontId="1" fillId="0" borderId="0" xfId="0" applyFont="1" applyFill="1" applyBorder="1" applyAlignment="1" applyProtection="1">
      <alignment horizontal="center" vertical="center"/>
    </xf>
    <xf numFmtId="14" fontId="9" fillId="0" borderId="1" xfId="0" applyNumberFormat="1" applyFont="1" applyFill="1" applyBorder="1" applyAlignment="1" applyProtection="1">
      <alignment horizontal="center" vertical="center"/>
    </xf>
    <xf numFmtId="164" fontId="9" fillId="0" borderId="1" xfId="0" applyNumberFormat="1" applyFont="1" applyFill="1" applyBorder="1" applyAlignment="1" applyProtection="1">
      <alignment horizontal="center" vertical="center"/>
    </xf>
    <xf numFmtId="14" fontId="9" fillId="0" borderId="20" xfId="0" applyNumberFormat="1" applyFont="1" applyFill="1" applyBorder="1" applyAlignment="1" applyProtection="1">
      <alignment horizontal="center" vertical="center"/>
    </xf>
    <xf numFmtId="0" fontId="9" fillId="0" borderId="7"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xf>
    <xf numFmtId="0" fontId="9" fillId="0" borderId="6"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left" vertical="center" wrapText="1"/>
    </xf>
    <xf numFmtId="0" fontId="9" fillId="0" borderId="11" xfId="0" applyFont="1" applyFill="1" applyBorder="1" applyAlignment="1" applyProtection="1">
      <alignment horizontal="center" vertical="center" wrapText="1"/>
    </xf>
    <xf numFmtId="0" fontId="9" fillId="0" borderId="11" xfId="0" applyFont="1" applyFill="1" applyBorder="1" applyAlignment="1" applyProtection="1">
      <alignment horizontal="left" vertical="center" wrapText="1"/>
    </xf>
    <xf numFmtId="0" fontId="1" fillId="0" borderId="22"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9" fillId="0" borderId="5" xfId="0" applyFont="1" applyFill="1" applyBorder="1" applyAlignment="1" applyProtection="1">
      <alignment horizontal="center" vertical="center" wrapText="1"/>
    </xf>
    <xf numFmtId="14" fontId="9" fillId="0" borderId="6" xfId="0" applyNumberFormat="1" applyFont="1" applyFill="1" applyBorder="1" applyAlignment="1" applyProtection="1">
      <alignment horizontal="center" vertical="center" wrapText="1"/>
    </xf>
    <xf numFmtId="164" fontId="9" fillId="0" borderId="6" xfId="0" applyNumberFormat="1" applyFont="1" applyFill="1" applyBorder="1" applyAlignment="1" applyProtection="1">
      <alignment horizontal="center" vertical="center" wrapText="1"/>
    </xf>
    <xf numFmtId="14" fontId="9" fillId="0" borderId="1" xfId="0" applyNumberFormat="1" applyFont="1" applyFill="1" applyBorder="1" applyAlignment="1" applyProtection="1">
      <alignment horizontal="center" vertical="center" wrapText="1"/>
    </xf>
    <xf numFmtId="164" fontId="9" fillId="0" borderId="1" xfId="0" applyNumberFormat="1" applyFont="1" applyFill="1" applyBorder="1" applyAlignment="1" applyProtection="1">
      <alignment horizontal="center" vertical="center" wrapText="1"/>
    </xf>
    <xf numFmtId="2" fontId="1" fillId="0" borderId="21" xfId="0" applyNumberFormat="1" applyFont="1" applyFill="1" applyBorder="1" applyAlignment="1" applyProtection="1">
      <alignment horizontal="center" vertical="center"/>
    </xf>
    <xf numFmtId="2" fontId="1" fillId="0" borderId="4" xfId="0" applyNumberFormat="1" applyFont="1" applyFill="1" applyBorder="1" applyAlignment="1" applyProtection="1">
      <alignment horizontal="center" vertical="center"/>
    </xf>
    <xf numFmtId="14" fontId="9" fillId="0" borderId="11" xfId="0" applyNumberFormat="1" applyFont="1" applyFill="1" applyBorder="1" applyAlignment="1" applyProtection="1">
      <alignment horizontal="center" vertical="center" wrapText="1"/>
    </xf>
    <xf numFmtId="164" fontId="9" fillId="0" borderId="11" xfId="0" applyNumberFormat="1"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2" fontId="1" fillId="0" borderId="21" xfId="0" applyNumberFormat="1" applyFont="1" applyFill="1" applyBorder="1" applyAlignment="1" applyProtection="1">
      <alignment horizontal="center" vertical="center" wrapText="1"/>
    </xf>
    <xf numFmtId="2" fontId="1" fillId="0" borderId="4" xfId="0" applyNumberFormat="1" applyFont="1" applyFill="1" applyBorder="1" applyAlignment="1" applyProtection="1">
      <alignment horizontal="center" vertical="center" wrapText="1"/>
    </xf>
    <xf numFmtId="0" fontId="9" fillId="0" borderId="21" xfId="0" applyFont="1" applyFill="1" applyBorder="1" applyAlignment="1" applyProtection="1">
      <alignment horizontal="center" vertical="center" wrapText="1"/>
    </xf>
    <xf numFmtId="0" fontId="9" fillId="0" borderId="33" xfId="0" applyFont="1" applyFill="1" applyBorder="1" applyAlignment="1" applyProtection="1">
      <alignment horizontal="center" vertical="center" wrapText="1"/>
    </xf>
    <xf numFmtId="0" fontId="9" fillId="0" borderId="33" xfId="0" applyFont="1" applyFill="1" applyBorder="1" applyAlignment="1" applyProtection="1">
      <alignment horizontal="left" vertical="center" wrapText="1"/>
    </xf>
    <xf numFmtId="2" fontId="9" fillId="0" borderId="33" xfId="0" applyNumberFormat="1" applyFont="1" applyFill="1" applyBorder="1" applyAlignment="1" applyProtection="1">
      <alignment horizontal="center" vertical="center" wrapText="1"/>
    </xf>
    <xf numFmtId="14" fontId="9" fillId="0" borderId="33" xfId="0" applyNumberFormat="1" applyFont="1" applyFill="1" applyBorder="1" applyAlignment="1" applyProtection="1">
      <alignment horizontal="center" vertical="center" wrapText="1"/>
    </xf>
    <xf numFmtId="164" fontId="9" fillId="0" borderId="33" xfId="0" applyNumberFormat="1" applyFont="1" applyFill="1" applyBorder="1" applyAlignment="1" applyProtection="1">
      <alignment horizontal="center" vertical="center" wrapText="1"/>
    </xf>
    <xf numFmtId="0" fontId="9" fillId="0" borderId="6" xfId="0" applyFont="1" applyFill="1" applyBorder="1" applyAlignment="1" applyProtection="1">
      <alignment horizontal="left" vertical="center" wrapText="1"/>
    </xf>
    <xf numFmtId="0" fontId="9" fillId="0" borderId="22" xfId="0" applyFont="1" applyFill="1" applyBorder="1" applyAlignment="1" applyProtection="1">
      <alignment horizontal="center" vertical="center" wrapText="1"/>
    </xf>
    <xf numFmtId="2" fontId="1" fillId="0" borderId="39" xfId="0" applyNumberFormat="1"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7" xfId="0" applyFont="1" applyFill="1" applyBorder="1" applyAlignment="1" applyProtection="1">
      <alignment horizontal="center" vertical="center"/>
    </xf>
    <xf numFmtId="2" fontId="1" fillId="0" borderId="45" xfId="0" applyNumberFormat="1" applyFont="1" applyFill="1" applyBorder="1" applyAlignment="1" applyProtection="1">
      <alignment horizontal="center" vertical="center"/>
    </xf>
    <xf numFmtId="0" fontId="1" fillId="0" borderId="44" xfId="0" applyFont="1" applyFill="1" applyBorder="1" applyAlignment="1" applyProtection="1">
      <alignment horizontal="center" vertical="center"/>
    </xf>
    <xf numFmtId="2" fontId="1" fillId="0" borderId="5" xfId="0" applyNumberFormat="1"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2" fontId="1" fillId="0" borderId="30" xfId="0" applyNumberFormat="1" applyFont="1" applyFill="1" applyBorder="1" applyAlignment="1" applyProtection="1">
      <alignment horizontal="center" vertical="center"/>
    </xf>
    <xf numFmtId="0" fontId="1" fillId="0" borderId="37" xfId="0" applyFont="1" applyFill="1" applyBorder="1" applyAlignment="1" applyProtection="1">
      <alignment horizontal="center" vertical="center"/>
    </xf>
    <xf numFmtId="2" fontId="1" fillId="0" borderId="46" xfId="0" applyNumberFormat="1" applyFont="1" applyFill="1" applyBorder="1" applyAlignment="1" applyProtection="1">
      <alignment horizontal="center" vertical="center"/>
    </xf>
    <xf numFmtId="0" fontId="1" fillId="0" borderId="42" xfId="0" applyFont="1" applyFill="1" applyBorder="1" applyAlignment="1" applyProtection="1">
      <alignment horizontal="center" vertical="center"/>
    </xf>
    <xf numFmtId="0" fontId="1" fillId="0" borderId="43" xfId="0" applyFont="1" applyFill="1" applyBorder="1" applyAlignment="1" applyProtection="1">
      <alignment horizontal="center" vertical="center"/>
    </xf>
    <xf numFmtId="2" fontId="1" fillId="0" borderId="47" xfId="0" applyNumberFormat="1" applyFont="1" applyFill="1" applyBorder="1" applyAlignment="1" applyProtection="1">
      <alignment horizontal="center" vertical="center"/>
    </xf>
    <xf numFmtId="0" fontId="1" fillId="0" borderId="48" xfId="0" applyFont="1" applyFill="1" applyBorder="1" applyAlignment="1" applyProtection="1">
      <alignment horizontal="center" vertical="center"/>
    </xf>
    <xf numFmtId="2" fontId="1" fillId="0" borderId="39" xfId="0" applyNumberFormat="1" applyFont="1" applyFill="1" applyBorder="1" applyAlignment="1" applyProtection="1">
      <alignment horizontal="center" vertical="center" wrapText="1"/>
    </xf>
    <xf numFmtId="2" fontId="1" fillId="0" borderId="45" xfId="0" applyNumberFormat="1" applyFont="1" applyFill="1" applyBorder="1" applyAlignment="1" applyProtection="1">
      <alignment horizontal="center" vertical="center" wrapText="1"/>
    </xf>
    <xf numFmtId="2" fontId="1" fillId="0" borderId="5" xfId="0" applyNumberFormat="1" applyFont="1" applyFill="1" applyBorder="1" applyAlignment="1" applyProtection="1">
      <alignment horizontal="center" vertical="center" wrapText="1"/>
    </xf>
    <xf numFmtId="2" fontId="1" fillId="0" borderId="46" xfId="0" applyNumberFormat="1" applyFont="1" applyFill="1" applyBorder="1" applyAlignment="1" applyProtection="1">
      <alignment horizontal="center" vertical="center" wrapText="1"/>
    </xf>
    <xf numFmtId="2" fontId="1" fillId="0" borderId="47" xfId="0" applyNumberFormat="1" applyFont="1" applyFill="1" applyBorder="1" applyAlignment="1" applyProtection="1">
      <alignment horizontal="center" vertical="center" wrapText="1"/>
    </xf>
    <xf numFmtId="14" fontId="9" fillId="0" borderId="4" xfId="0" applyNumberFormat="1" applyFont="1" applyFill="1" applyBorder="1" applyAlignment="1" applyProtection="1">
      <alignment horizontal="center" vertical="center" wrapText="1"/>
    </xf>
    <xf numFmtId="14" fontId="9" fillId="0" borderId="5" xfId="0" applyNumberFormat="1" applyFont="1" applyFill="1" applyBorder="1" applyAlignment="1" applyProtection="1">
      <alignment horizontal="center" vertical="center" wrapText="1"/>
    </xf>
    <xf numFmtId="14" fontId="9" fillId="0" borderId="8" xfId="0" applyNumberFormat="1" applyFont="1" applyFill="1" applyBorder="1" applyAlignment="1" applyProtection="1">
      <alignment horizontal="center" vertical="center" wrapText="1"/>
    </xf>
    <xf numFmtId="14" fontId="9" fillId="0" borderId="10" xfId="0" applyNumberFormat="1" applyFont="1" applyFill="1" applyBorder="1" applyAlignment="1" applyProtection="1">
      <alignment horizontal="center" vertical="center" wrapText="1"/>
    </xf>
    <xf numFmtId="0" fontId="9" fillId="0" borderId="13" xfId="0" applyFont="1" applyFill="1" applyBorder="1" applyAlignment="1" applyProtection="1">
      <alignment horizontal="center" vertical="center" wrapText="1"/>
    </xf>
    <xf numFmtId="2" fontId="9" fillId="0" borderId="42" xfId="0" applyNumberFormat="1" applyFont="1" applyFill="1" applyBorder="1" applyAlignment="1" applyProtection="1">
      <alignment horizontal="center" vertical="center" wrapText="1"/>
    </xf>
    <xf numFmtId="2" fontId="9" fillId="0" borderId="13" xfId="0" applyNumberFormat="1" applyFont="1" applyFill="1" applyBorder="1" applyAlignment="1" applyProtection="1">
      <alignment horizontal="center" vertical="center" wrapText="1"/>
    </xf>
    <xf numFmtId="14" fontId="9" fillId="0" borderId="45"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2" fontId="1" fillId="0" borderId="8" xfId="0" applyNumberFormat="1"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0" borderId="18" xfId="0" applyFont="1" applyFill="1" applyBorder="1" applyAlignment="1" applyProtection="1">
      <alignment horizontal="center" vertical="center"/>
    </xf>
    <xf numFmtId="2" fontId="1" fillId="0" borderId="20" xfId="0" applyNumberFormat="1" applyFont="1" applyFill="1" applyBorder="1" applyAlignment="1" applyProtection="1">
      <alignment horizontal="center" vertical="center"/>
    </xf>
    <xf numFmtId="2" fontId="1" fillId="0" borderId="8" xfId="0" applyNumberFormat="1" applyFont="1" applyFill="1" applyBorder="1" applyAlignment="1" applyProtection="1">
      <alignment horizontal="center" vertical="center" wrapText="1"/>
    </xf>
    <xf numFmtId="2" fontId="1" fillId="0" borderId="20" xfId="0" applyNumberFormat="1" applyFont="1" applyFill="1" applyBorder="1" applyAlignment="1" applyProtection="1">
      <alignment horizontal="center" vertical="center" wrapText="1"/>
    </xf>
    <xf numFmtId="14" fontId="9" fillId="0" borderId="21" xfId="0" applyNumberFormat="1" applyFont="1" applyFill="1" applyBorder="1" applyAlignment="1" applyProtection="1">
      <alignment horizontal="center" vertical="center" wrapText="1"/>
    </xf>
    <xf numFmtId="0" fontId="9" fillId="0" borderId="37" xfId="0" applyFont="1" applyFill="1" applyBorder="1" applyAlignment="1" applyProtection="1">
      <alignment horizontal="center" vertical="center" wrapText="1"/>
    </xf>
    <xf numFmtId="14" fontId="9" fillId="0" borderId="5" xfId="0" applyNumberFormat="1" applyFont="1" applyFill="1" applyBorder="1" applyAlignment="1" applyProtection="1">
      <alignment horizontal="center" vertical="center"/>
    </xf>
    <xf numFmtId="0" fontId="9" fillId="0" borderId="41" xfId="0" applyFont="1" applyFill="1" applyBorder="1" applyAlignment="1" applyProtection="1">
      <alignment horizontal="center" vertical="center" wrapText="1"/>
    </xf>
    <xf numFmtId="49" fontId="9" fillId="0" borderId="6" xfId="0" applyNumberFormat="1" applyFont="1" applyFill="1" applyBorder="1" applyAlignment="1" applyProtection="1">
      <alignment horizontal="center" vertical="center" wrapText="1"/>
    </xf>
    <xf numFmtId="14" fontId="1" fillId="0" borderId="30" xfId="0" applyNumberFormat="1" applyFont="1" applyBorder="1" applyAlignment="1" applyProtection="1">
      <alignment horizontal="center" vertical="center"/>
    </xf>
    <xf numFmtId="164" fontId="1" fillId="0" borderId="6" xfId="0" applyNumberFormat="1" applyFont="1" applyBorder="1" applyAlignment="1" applyProtection="1">
      <alignment horizontal="center" vertical="center"/>
    </xf>
    <xf numFmtId="14" fontId="1" fillId="0" borderId="6" xfId="0" applyNumberFormat="1" applyFont="1" applyBorder="1" applyAlignment="1" applyProtection="1">
      <alignment horizontal="center" vertical="center"/>
    </xf>
    <xf numFmtId="164" fontId="1" fillId="0" borderId="37" xfId="0" applyNumberFormat="1" applyFont="1" applyBorder="1" applyAlignment="1" applyProtection="1">
      <alignment horizontal="center" vertical="center"/>
    </xf>
    <xf numFmtId="14" fontId="1" fillId="0" borderId="5" xfId="0" applyNumberFormat="1" applyFont="1" applyBorder="1" applyAlignment="1" applyProtection="1">
      <alignment horizontal="center" vertical="center"/>
    </xf>
    <xf numFmtId="164" fontId="1" fillId="0" borderId="7" xfId="0" applyNumberFormat="1" applyFont="1" applyBorder="1" applyAlignment="1" applyProtection="1">
      <alignment horizontal="center" vertical="center"/>
    </xf>
    <xf numFmtId="1" fontId="1" fillId="0" borderId="51" xfId="0" applyNumberFormat="1" applyFont="1" applyBorder="1" applyAlignment="1" applyProtection="1">
      <alignment horizontal="center" vertical="center"/>
    </xf>
    <xf numFmtId="1" fontId="1" fillId="0" borderId="52" xfId="0" applyNumberFormat="1" applyFont="1" applyBorder="1" applyAlignment="1" applyProtection="1">
      <alignment horizontal="center" vertical="center"/>
    </xf>
    <xf numFmtId="14" fontId="1" fillId="0" borderId="20" xfId="0" applyNumberFormat="1" applyFont="1" applyBorder="1" applyAlignment="1" applyProtection="1">
      <alignment horizontal="center" vertical="center"/>
    </xf>
    <xf numFmtId="164" fontId="1" fillId="0" borderId="1" xfId="0" applyNumberFormat="1" applyFont="1" applyBorder="1" applyAlignment="1" applyProtection="1">
      <alignment horizontal="center" vertical="center"/>
    </xf>
    <xf numFmtId="14" fontId="1" fillId="0" borderId="1" xfId="0" applyNumberFormat="1" applyFont="1" applyBorder="1" applyAlignment="1" applyProtection="1">
      <alignment horizontal="center" vertical="center"/>
    </xf>
    <xf numFmtId="164" fontId="1" fillId="0" borderId="18" xfId="0" applyNumberFormat="1" applyFont="1" applyBorder="1" applyAlignment="1" applyProtection="1">
      <alignment horizontal="center" vertical="center"/>
    </xf>
    <xf numFmtId="14" fontId="1" fillId="0" borderId="8" xfId="0" applyNumberFormat="1" applyFont="1" applyBorder="1" applyAlignment="1" applyProtection="1">
      <alignment horizontal="center" vertical="center"/>
    </xf>
    <xf numFmtId="164" fontId="1" fillId="0" borderId="9" xfId="0" applyNumberFormat="1" applyFont="1" applyBorder="1" applyAlignment="1" applyProtection="1">
      <alignment horizontal="center" vertical="center"/>
    </xf>
    <xf numFmtId="1" fontId="1" fillId="0" borderId="54" xfId="0" applyNumberFormat="1" applyFont="1" applyBorder="1" applyAlignment="1" applyProtection="1">
      <alignment horizontal="center" vertical="center"/>
    </xf>
    <xf numFmtId="1" fontId="1" fillId="0" borderId="55" xfId="0" applyNumberFormat="1" applyFont="1" applyBorder="1" applyAlignment="1" applyProtection="1">
      <alignment horizontal="center" vertical="center"/>
    </xf>
    <xf numFmtId="14" fontId="1" fillId="0" borderId="31" xfId="0" applyNumberFormat="1" applyFont="1" applyBorder="1" applyAlignment="1" applyProtection="1">
      <alignment horizontal="center" vertical="center"/>
    </xf>
    <xf numFmtId="164" fontId="1" fillId="0" borderId="11" xfId="0" applyNumberFormat="1" applyFont="1" applyBorder="1" applyAlignment="1" applyProtection="1">
      <alignment horizontal="center" vertical="center"/>
    </xf>
    <xf numFmtId="14" fontId="1" fillId="0" borderId="11" xfId="0" applyNumberFormat="1" applyFont="1" applyBorder="1" applyAlignment="1" applyProtection="1">
      <alignment horizontal="center" vertical="center"/>
    </xf>
    <xf numFmtId="164" fontId="1" fillId="0" borderId="19" xfId="0" applyNumberFormat="1" applyFont="1" applyBorder="1" applyAlignment="1" applyProtection="1">
      <alignment horizontal="center" vertical="center"/>
    </xf>
    <xf numFmtId="14" fontId="1" fillId="0" borderId="10" xfId="0" applyNumberFormat="1" applyFont="1" applyBorder="1" applyAlignment="1" applyProtection="1">
      <alignment horizontal="center" vertical="center"/>
    </xf>
    <xf numFmtId="164" fontId="1" fillId="0" borderId="12" xfId="0" applyNumberFormat="1" applyFont="1" applyBorder="1" applyAlignment="1" applyProtection="1">
      <alignment horizontal="center" vertical="center"/>
    </xf>
    <xf numFmtId="1" fontId="1" fillId="0" borderId="57" xfId="0" applyNumberFormat="1" applyFont="1" applyBorder="1" applyAlignment="1" applyProtection="1">
      <alignment horizontal="center" vertical="center"/>
    </xf>
    <xf numFmtId="1" fontId="1" fillId="0" borderId="58" xfId="0" applyNumberFormat="1" applyFont="1" applyBorder="1" applyAlignment="1" applyProtection="1">
      <alignment horizontal="center" vertical="center"/>
    </xf>
    <xf numFmtId="164" fontId="9" fillId="0" borderId="37" xfId="0" applyNumberFormat="1" applyFont="1" applyFill="1" applyBorder="1" applyAlignment="1" applyProtection="1">
      <alignment horizontal="center" vertical="center" wrapText="1"/>
    </xf>
    <xf numFmtId="164" fontId="9" fillId="0" borderId="18" xfId="0" applyNumberFormat="1" applyFont="1" applyFill="1" applyBorder="1" applyAlignment="1" applyProtection="1">
      <alignment horizontal="center" vertical="center" wrapText="1"/>
    </xf>
    <xf numFmtId="164" fontId="9" fillId="0" borderId="19" xfId="0" applyNumberFormat="1" applyFont="1" applyFill="1" applyBorder="1" applyAlignment="1" applyProtection="1">
      <alignment horizontal="center" vertical="center" wrapText="1"/>
    </xf>
    <xf numFmtId="164" fontId="9" fillId="0" borderId="48" xfId="0" applyNumberFormat="1" applyFont="1" applyFill="1" applyBorder="1" applyAlignment="1" applyProtection="1">
      <alignment horizontal="center" vertical="center" wrapText="1"/>
    </xf>
    <xf numFmtId="164" fontId="9" fillId="0" borderId="44" xfId="0" applyNumberFormat="1" applyFont="1" applyFill="1" applyBorder="1" applyAlignment="1" applyProtection="1">
      <alignment horizontal="center" vertical="center" wrapText="1"/>
    </xf>
    <xf numFmtId="164" fontId="9" fillId="0" borderId="3" xfId="0" applyNumberFormat="1" applyFont="1" applyFill="1" applyBorder="1" applyAlignment="1" applyProtection="1">
      <alignment horizontal="center" vertical="center" wrapText="1"/>
    </xf>
    <xf numFmtId="164" fontId="9" fillId="0" borderId="37" xfId="0" applyNumberFormat="1" applyFont="1" applyFill="1" applyBorder="1" applyAlignment="1" applyProtection="1">
      <alignment horizontal="center" vertical="center"/>
    </xf>
    <xf numFmtId="164" fontId="9" fillId="0" borderId="18" xfId="0" applyNumberFormat="1" applyFont="1" applyFill="1" applyBorder="1" applyAlignment="1" applyProtection="1">
      <alignment horizontal="center" vertical="center"/>
    </xf>
    <xf numFmtId="164" fontId="9" fillId="0" borderId="19" xfId="0" applyNumberFormat="1" applyFont="1" applyFill="1" applyBorder="1" applyAlignment="1" applyProtection="1">
      <alignment horizontal="center" vertical="center"/>
    </xf>
    <xf numFmtId="164" fontId="9" fillId="0" borderId="44" xfId="0" applyNumberFormat="1" applyFont="1" applyFill="1" applyBorder="1" applyAlignment="1" applyProtection="1">
      <alignment horizontal="center" vertical="center"/>
    </xf>
    <xf numFmtId="164" fontId="9" fillId="0" borderId="41" xfId="0" applyNumberFormat="1" applyFont="1" applyFill="1" applyBorder="1" applyAlignment="1" applyProtection="1">
      <alignment horizontal="center" vertical="center"/>
    </xf>
    <xf numFmtId="164" fontId="9" fillId="0" borderId="7" xfId="0" applyNumberFormat="1" applyFont="1" applyFill="1" applyBorder="1" applyAlignment="1" applyProtection="1">
      <alignment horizontal="center" vertical="center" wrapText="1"/>
    </xf>
    <xf numFmtId="164" fontId="9" fillId="0" borderId="9" xfId="0" applyNumberFormat="1" applyFont="1" applyFill="1" applyBorder="1" applyAlignment="1" applyProtection="1">
      <alignment horizontal="center" vertical="center" wrapText="1"/>
    </xf>
    <xf numFmtId="164" fontId="9" fillId="0" borderId="12" xfId="0" applyNumberFormat="1" applyFont="1" applyFill="1" applyBorder="1" applyAlignment="1" applyProtection="1">
      <alignment horizontal="center" vertical="center" wrapText="1"/>
    </xf>
    <xf numFmtId="14" fontId="9" fillId="0" borderId="46" xfId="0" applyNumberFormat="1" applyFont="1" applyFill="1" applyBorder="1" applyAlignment="1" applyProtection="1">
      <alignment horizontal="center" vertical="center" wrapText="1"/>
    </xf>
    <xf numFmtId="164" fontId="9" fillId="0" borderId="43" xfId="0" applyNumberFormat="1" applyFont="1" applyFill="1" applyBorder="1" applyAlignment="1" applyProtection="1">
      <alignment horizontal="center" vertical="center" wrapText="1"/>
    </xf>
    <xf numFmtId="14" fontId="9" fillId="0" borderId="39" xfId="0" applyNumberFormat="1" applyFont="1" applyFill="1" applyBorder="1" applyAlignment="1" applyProtection="1">
      <alignment horizontal="center" vertical="center" wrapText="1"/>
    </xf>
    <xf numFmtId="164" fontId="9" fillId="0" borderId="17" xfId="0" applyNumberFormat="1" applyFont="1" applyFill="1" applyBorder="1" applyAlignment="1" applyProtection="1">
      <alignment horizontal="center" vertical="center" wrapText="1"/>
    </xf>
    <xf numFmtId="164" fontId="9" fillId="0" borderId="22" xfId="0" applyNumberFormat="1" applyFont="1" applyFill="1" applyBorder="1" applyAlignment="1" applyProtection="1">
      <alignment horizontal="center" vertical="center" wrapText="1"/>
    </xf>
    <xf numFmtId="164" fontId="9" fillId="0" borderId="7" xfId="0" applyNumberFormat="1" applyFont="1" applyFill="1" applyBorder="1" applyAlignment="1" applyProtection="1">
      <alignment horizontal="center" vertical="center"/>
    </xf>
    <xf numFmtId="164" fontId="9" fillId="0" borderId="9" xfId="0" applyNumberFormat="1" applyFont="1" applyFill="1" applyBorder="1" applyAlignment="1" applyProtection="1">
      <alignment horizontal="center" vertical="center"/>
    </xf>
    <xf numFmtId="164" fontId="9" fillId="0" borderId="12" xfId="0" applyNumberFormat="1" applyFont="1" applyFill="1" applyBorder="1" applyAlignment="1" applyProtection="1">
      <alignment horizontal="center" vertical="center"/>
    </xf>
    <xf numFmtId="14" fontId="9" fillId="0" borderId="39" xfId="0" applyNumberFormat="1" applyFont="1" applyFill="1" applyBorder="1" applyAlignment="1" applyProtection="1">
      <alignment horizontal="center" vertical="center"/>
    </xf>
    <xf numFmtId="164" fontId="9" fillId="0" borderId="17" xfId="0" applyNumberFormat="1" applyFont="1" applyFill="1" applyBorder="1" applyAlignment="1" applyProtection="1">
      <alignment horizontal="center" vertical="center"/>
    </xf>
    <xf numFmtId="14" fontId="9" fillId="0" borderId="34" xfId="0" applyNumberFormat="1" applyFont="1" applyFill="1" applyBorder="1" applyAlignment="1" applyProtection="1">
      <alignment horizontal="center" vertical="center"/>
    </xf>
    <xf numFmtId="164" fontId="9" fillId="0" borderId="36" xfId="0" applyNumberFormat="1" applyFont="1" applyFill="1" applyBorder="1" applyAlignment="1" applyProtection="1">
      <alignment horizontal="center" vertical="center"/>
    </xf>
    <xf numFmtId="1" fontId="9" fillId="0" borderId="52" xfId="0" applyNumberFormat="1" applyFont="1" applyFill="1" applyBorder="1" applyAlignment="1" applyProtection="1">
      <alignment horizontal="center" vertical="center" wrapText="1"/>
    </xf>
    <xf numFmtId="1" fontId="9" fillId="0" borderId="55" xfId="0" applyNumberFormat="1" applyFont="1" applyFill="1" applyBorder="1" applyAlignment="1" applyProtection="1">
      <alignment horizontal="center" vertical="center" wrapText="1"/>
    </xf>
    <xf numFmtId="1" fontId="9" fillId="0" borderId="58" xfId="0" applyNumberFormat="1" applyFont="1" applyFill="1" applyBorder="1" applyAlignment="1" applyProtection="1">
      <alignment horizontal="center" vertical="center" wrapText="1"/>
    </xf>
    <xf numFmtId="1" fontId="9" fillId="0" borderId="61" xfId="0" applyNumberFormat="1" applyFont="1" applyFill="1" applyBorder="1" applyAlignment="1" applyProtection="1">
      <alignment horizontal="center" vertical="center" wrapText="1"/>
    </xf>
    <xf numFmtId="1" fontId="9" fillId="0" borderId="62" xfId="0" applyNumberFormat="1" applyFont="1" applyFill="1" applyBorder="1" applyAlignment="1" applyProtection="1">
      <alignment horizontal="center" vertical="center" wrapText="1"/>
    </xf>
    <xf numFmtId="1" fontId="9" fillId="0" borderId="63" xfId="0" applyNumberFormat="1" applyFont="1" applyFill="1" applyBorder="1" applyAlignment="1" applyProtection="1">
      <alignment horizontal="center" vertical="center" wrapText="1"/>
    </xf>
    <xf numFmtId="1" fontId="9" fillId="0" borderId="52" xfId="0" applyNumberFormat="1" applyFont="1" applyFill="1" applyBorder="1" applyAlignment="1" applyProtection="1">
      <alignment horizontal="center" vertical="center"/>
    </xf>
    <xf numFmtId="1" fontId="9" fillId="0" borderId="55" xfId="0" applyNumberFormat="1" applyFont="1" applyFill="1" applyBorder="1" applyAlignment="1" applyProtection="1">
      <alignment horizontal="center" vertical="center"/>
    </xf>
    <xf numFmtId="1" fontId="9" fillId="0" borderId="58" xfId="0" applyNumberFormat="1" applyFont="1" applyFill="1" applyBorder="1" applyAlignment="1" applyProtection="1">
      <alignment horizontal="center" vertical="center"/>
    </xf>
    <xf numFmtId="1" fontId="9" fillId="0" borderId="62" xfId="0" applyNumberFormat="1" applyFont="1" applyFill="1" applyBorder="1" applyAlignment="1" applyProtection="1">
      <alignment horizontal="center" vertical="center"/>
    </xf>
    <xf numFmtId="1" fontId="9" fillId="0" borderId="60" xfId="0" applyNumberFormat="1" applyFont="1" applyFill="1" applyBorder="1" applyAlignment="1" applyProtection="1">
      <alignment horizontal="center" vertical="center"/>
    </xf>
    <xf numFmtId="1" fontId="1" fillId="0" borderId="41" xfId="0" applyNumberFormat="1" applyFont="1" applyFill="1" applyBorder="1" applyAlignment="1" applyProtection="1">
      <alignment horizontal="center" vertical="center" wrapText="1"/>
    </xf>
    <xf numFmtId="1" fontId="9" fillId="0" borderId="51" xfId="0" applyNumberFormat="1" applyFont="1" applyFill="1" applyBorder="1" applyAlignment="1" applyProtection="1">
      <alignment horizontal="center" vertical="center" wrapText="1"/>
    </xf>
    <xf numFmtId="1" fontId="9" fillId="0" borderId="54" xfId="0" applyNumberFormat="1" applyFont="1" applyFill="1" applyBorder="1" applyAlignment="1" applyProtection="1">
      <alignment horizontal="center" vertical="center" wrapText="1"/>
    </xf>
    <xf numFmtId="1" fontId="9" fillId="0" borderId="57" xfId="0" applyNumberFormat="1" applyFont="1" applyFill="1" applyBorder="1" applyAlignment="1" applyProtection="1">
      <alignment horizontal="center" vertical="center" wrapText="1"/>
    </xf>
    <xf numFmtId="1" fontId="9" fillId="0" borderId="64" xfId="0" applyNumberFormat="1" applyFont="1" applyFill="1" applyBorder="1" applyAlignment="1" applyProtection="1">
      <alignment horizontal="center" vertical="center" wrapText="1"/>
    </xf>
    <xf numFmtId="1" fontId="9" fillId="0" borderId="0" xfId="0" applyNumberFormat="1" applyFont="1" applyFill="1" applyBorder="1" applyAlignment="1" applyProtection="1">
      <alignment horizontal="center" vertical="center" wrapText="1"/>
    </xf>
    <xf numFmtId="1" fontId="9" fillId="0" borderId="65" xfId="0" applyNumberFormat="1" applyFont="1" applyFill="1" applyBorder="1" applyAlignment="1" applyProtection="1">
      <alignment horizontal="center" vertical="center" wrapText="1"/>
    </xf>
    <xf numFmtId="1" fontId="9" fillId="0" borderId="51" xfId="0" applyNumberFormat="1" applyFont="1" applyFill="1" applyBorder="1" applyAlignment="1" applyProtection="1">
      <alignment horizontal="center" vertical="center"/>
    </xf>
    <xf numFmtId="1" fontId="9" fillId="0" borderId="54" xfId="0" applyNumberFormat="1" applyFont="1" applyFill="1" applyBorder="1" applyAlignment="1" applyProtection="1">
      <alignment horizontal="center" vertical="center"/>
    </xf>
    <xf numFmtId="1" fontId="9" fillId="0" borderId="57" xfId="0" applyNumberFormat="1" applyFont="1" applyFill="1" applyBorder="1" applyAlignment="1" applyProtection="1">
      <alignment horizontal="center" vertical="center"/>
    </xf>
    <xf numFmtId="1" fontId="9" fillId="0" borderId="0" xfId="0" applyNumberFormat="1" applyFont="1" applyFill="1" applyBorder="1" applyAlignment="1" applyProtection="1">
      <alignment horizontal="center" vertical="center"/>
    </xf>
    <xf numFmtId="1" fontId="9" fillId="0" borderId="28" xfId="0" applyNumberFormat="1" applyFont="1" applyFill="1" applyBorder="1" applyAlignment="1" applyProtection="1">
      <alignment horizontal="center" vertical="center"/>
    </xf>
    <xf numFmtId="1" fontId="1" fillId="0" borderId="32" xfId="0" applyNumberFormat="1" applyFont="1" applyFill="1" applyBorder="1" applyAlignment="1" applyProtection="1">
      <alignment horizontal="center" vertical="center" wrapText="1"/>
    </xf>
    <xf numFmtId="1" fontId="9" fillId="0" borderId="53" xfId="0" applyNumberFormat="1" applyFont="1" applyFill="1" applyBorder="1" applyAlignment="1" applyProtection="1">
      <alignment horizontal="center" vertical="center" wrapText="1"/>
    </xf>
    <xf numFmtId="1" fontId="9" fillId="0" borderId="66" xfId="0" applyNumberFormat="1" applyFont="1" applyFill="1" applyBorder="1" applyAlignment="1" applyProtection="1">
      <alignment horizontal="center" vertical="center" wrapText="1"/>
    </xf>
    <xf numFmtId="1" fontId="9" fillId="0" borderId="67" xfId="0" applyNumberFormat="1" applyFont="1" applyFill="1" applyBorder="1" applyAlignment="1" applyProtection="1">
      <alignment horizontal="center" vertical="center" wrapText="1"/>
    </xf>
    <xf numFmtId="1" fontId="9" fillId="0" borderId="59" xfId="0" applyNumberFormat="1" applyFont="1" applyFill="1" applyBorder="1" applyAlignment="1" applyProtection="1">
      <alignment horizontal="center" vertical="center" wrapText="1"/>
    </xf>
    <xf numFmtId="1" fontId="9" fillId="0" borderId="68" xfId="0" applyNumberFormat="1" applyFont="1" applyFill="1" applyBorder="1" applyAlignment="1" applyProtection="1">
      <alignment horizontal="center" vertical="center" wrapText="1"/>
    </xf>
    <xf numFmtId="1" fontId="9" fillId="0" borderId="56" xfId="0" applyNumberFormat="1" applyFont="1" applyFill="1" applyBorder="1" applyAlignment="1" applyProtection="1">
      <alignment horizontal="center" vertical="center" wrapText="1"/>
    </xf>
    <xf numFmtId="1" fontId="9" fillId="0" borderId="53" xfId="0" applyNumberFormat="1" applyFont="1" applyFill="1" applyBorder="1" applyAlignment="1" applyProtection="1">
      <alignment horizontal="center" vertical="center"/>
    </xf>
    <xf numFmtId="1" fontId="9" fillId="0" borderId="56" xfId="0" applyNumberFormat="1" applyFont="1" applyFill="1" applyBorder="1" applyAlignment="1" applyProtection="1">
      <alignment horizontal="center" vertical="center"/>
    </xf>
    <xf numFmtId="1" fontId="9" fillId="0" borderId="59" xfId="0" applyNumberFormat="1" applyFont="1" applyFill="1" applyBorder="1" applyAlignment="1" applyProtection="1">
      <alignment horizontal="center" vertical="center"/>
    </xf>
    <xf numFmtId="1" fontId="9" fillId="0" borderId="26" xfId="0" applyNumberFormat="1" applyFont="1" applyFill="1" applyBorder="1" applyAlignment="1" applyProtection="1">
      <alignment horizontal="center" vertical="center"/>
    </xf>
    <xf numFmtId="1" fontId="9" fillId="0" borderId="32" xfId="0" applyNumberFormat="1" applyFont="1" applyFill="1" applyBorder="1" applyAlignment="1" applyProtection="1">
      <alignment horizontal="center" vertical="center"/>
    </xf>
    <xf numFmtId="1" fontId="1" fillId="0" borderId="60" xfId="0" applyNumberFormat="1" applyFont="1" applyFill="1" applyBorder="1" applyAlignment="1" applyProtection="1">
      <alignment horizontal="center" vertical="center" wrapText="1"/>
    </xf>
    <xf numFmtId="1" fontId="1" fillId="0" borderId="69" xfId="0" applyNumberFormat="1" applyFont="1" applyFill="1" applyBorder="1" applyAlignment="1" applyProtection="1">
      <alignment horizontal="center" vertical="center"/>
    </xf>
    <xf numFmtId="1" fontId="1" fillId="0" borderId="70" xfId="0" applyNumberFormat="1" applyFont="1" applyFill="1" applyBorder="1" applyAlignment="1" applyProtection="1">
      <alignment horizontal="center" vertical="center"/>
    </xf>
    <xf numFmtId="1" fontId="1" fillId="0" borderId="71" xfId="0" applyNumberFormat="1" applyFont="1" applyFill="1" applyBorder="1" applyAlignment="1" applyProtection="1">
      <alignment horizontal="center" vertical="center"/>
    </xf>
    <xf numFmtId="2" fontId="1" fillId="0" borderId="10" xfId="0" applyNumberFormat="1" applyFont="1" applyFill="1" applyBorder="1" applyAlignment="1" applyProtection="1">
      <alignment horizontal="center" vertical="center"/>
    </xf>
    <xf numFmtId="2" fontId="1" fillId="0" borderId="31" xfId="0" applyNumberFormat="1" applyFont="1" applyFill="1" applyBorder="1" applyAlignment="1" applyProtection="1">
      <alignment horizontal="center" vertical="center"/>
    </xf>
    <xf numFmtId="1" fontId="1" fillId="0" borderId="51" xfId="0" applyNumberFormat="1" applyFont="1" applyFill="1" applyBorder="1" applyAlignment="1" applyProtection="1">
      <alignment horizontal="center" vertical="center"/>
    </xf>
    <xf numFmtId="1" fontId="1" fillId="0" borderId="57" xfId="0" applyNumberFormat="1" applyFont="1" applyFill="1" applyBorder="1" applyAlignment="1" applyProtection="1">
      <alignment horizontal="center" vertical="center"/>
    </xf>
    <xf numFmtId="1" fontId="1" fillId="0" borderId="72" xfId="0" applyNumberFormat="1" applyFont="1" applyBorder="1" applyAlignment="1" applyProtection="1">
      <alignment horizontal="center" vertical="center"/>
    </xf>
    <xf numFmtId="0" fontId="9" fillId="0" borderId="15" xfId="0" applyFont="1" applyFill="1" applyBorder="1" applyAlignment="1" applyProtection="1">
      <alignment horizontal="center" vertical="center" wrapText="1"/>
    </xf>
    <xf numFmtId="0" fontId="9" fillId="0" borderId="13" xfId="0" applyFont="1" applyFill="1" applyBorder="1" applyAlignment="1" applyProtection="1">
      <alignment horizontal="left" vertical="center" wrapText="1"/>
    </xf>
    <xf numFmtId="14" fontId="9" fillId="0" borderId="13" xfId="0" applyNumberFormat="1" applyFont="1" applyFill="1" applyBorder="1" applyAlignment="1" applyProtection="1">
      <alignment horizontal="center" vertical="center" wrapText="1"/>
    </xf>
    <xf numFmtId="164" fontId="9" fillId="0" borderId="13" xfId="0" applyNumberFormat="1" applyFont="1" applyFill="1" applyBorder="1" applyAlignment="1" applyProtection="1">
      <alignment horizontal="center" vertical="center" wrapText="1"/>
    </xf>
    <xf numFmtId="0" fontId="9" fillId="0" borderId="16"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9" fillId="0" borderId="7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23" xfId="0" applyFont="1" applyFill="1" applyBorder="1" applyAlignment="1" applyProtection="1">
      <alignment horizontal="left" vertical="center" wrapText="1"/>
    </xf>
    <xf numFmtId="2" fontId="9" fillId="0" borderId="23" xfId="0" applyNumberFormat="1" applyFont="1" applyFill="1" applyBorder="1" applyAlignment="1" applyProtection="1">
      <alignment horizontal="center" vertical="center" wrapText="1"/>
    </xf>
    <xf numFmtId="14" fontId="9" fillId="0" borderId="23" xfId="0" applyNumberFormat="1" applyFont="1" applyFill="1" applyBorder="1" applyAlignment="1" applyProtection="1">
      <alignment horizontal="center" vertical="center" wrapText="1"/>
    </xf>
    <xf numFmtId="164" fontId="9" fillId="0" borderId="23" xfId="0" applyNumberFormat="1" applyFont="1" applyFill="1" applyBorder="1" applyAlignment="1" applyProtection="1">
      <alignment horizontal="center" vertical="center" wrapText="1"/>
    </xf>
    <xf numFmtId="0" fontId="9" fillId="0" borderId="29" xfId="0" applyFont="1" applyFill="1" applyBorder="1" applyAlignment="1" applyProtection="1">
      <alignment horizontal="center" vertical="center" wrapText="1"/>
    </xf>
    <xf numFmtId="0" fontId="9" fillId="0" borderId="39" xfId="0" applyFont="1" applyFill="1" applyBorder="1" applyAlignment="1" applyProtection="1">
      <alignment horizontal="center" vertical="center" wrapText="1"/>
    </xf>
    <xf numFmtId="0" fontId="9" fillId="0" borderId="14" xfId="0" applyFont="1" applyFill="1" applyBorder="1" applyAlignment="1" applyProtection="1">
      <alignment horizontal="left" vertical="center" wrapText="1"/>
    </xf>
    <xf numFmtId="2" fontId="9" fillId="0" borderId="14" xfId="0" applyNumberFormat="1" applyFont="1" applyFill="1" applyBorder="1" applyAlignment="1" applyProtection="1">
      <alignment horizontal="center" vertical="center" wrapText="1"/>
    </xf>
    <xf numFmtId="0" fontId="9" fillId="0" borderId="17" xfId="0" applyFont="1" applyFill="1" applyBorder="1" applyAlignment="1" applyProtection="1">
      <alignment horizontal="center" vertical="center" wrapText="1"/>
    </xf>
    <xf numFmtId="14" fontId="1" fillId="0" borderId="2" xfId="0" applyNumberFormat="1" applyFont="1" applyBorder="1" applyAlignment="1" applyProtection="1">
      <alignment horizontal="center" vertical="center"/>
    </xf>
    <xf numFmtId="164" fontId="1" fillId="0" borderId="23" xfId="0" applyNumberFormat="1" applyFont="1" applyBorder="1" applyAlignment="1" applyProtection="1">
      <alignment horizontal="center" vertical="center"/>
    </xf>
    <xf numFmtId="14" fontId="1" fillId="0" borderId="23" xfId="0" applyNumberFormat="1" applyFont="1" applyBorder="1" applyAlignment="1" applyProtection="1">
      <alignment horizontal="center" vertical="center"/>
    </xf>
    <xf numFmtId="164" fontId="1" fillId="0" borderId="74" xfId="0" applyNumberFormat="1" applyFont="1" applyBorder="1" applyAlignment="1" applyProtection="1">
      <alignment horizontal="center" vertical="center"/>
    </xf>
    <xf numFmtId="14" fontId="1" fillId="0" borderId="47" xfId="0" applyNumberFormat="1" applyFont="1" applyBorder="1" applyAlignment="1" applyProtection="1">
      <alignment horizontal="center" vertical="center"/>
    </xf>
    <xf numFmtId="164" fontId="1" fillId="0" borderId="42" xfId="0" applyNumberFormat="1" applyFont="1" applyBorder="1" applyAlignment="1" applyProtection="1">
      <alignment horizontal="center" vertical="center"/>
    </xf>
    <xf numFmtId="14" fontId="1" fillId="0" borderId="42" xfId="0" applyNumberFormat="1" applyFont="1" applyBorder="1" applyAlignment="1" applyProtection="1">
      <alignment horizontal="center" vertical="center"/>
    </xf>
    <xf numFmtId="164" fontId="1" fillId="0" borderId="48" xfId="0" applyNumberFormat="1" applyFont="1" applyBorder="1" applyAlignment="1" applyProtection="1">
      <alignment horizontal="center" vertical="center"/>
    </xf>
    <xf numFmtId="164" fontId="1" fillId="0" borderId="43" xfId="0" applyNumberFormat="1" applyFont="1" applyBorder="1" applyAlignment="1" applyProtection="1">
      <alignment horizontal="center" vertical="center"/>
    </xf>
    <xf numFmtId="164" fontId="1" fillId="0" borderId="29" xfId="0" applyNumberFormat="1" applyFont="1" applyBorder="1" applyAlignment="1" applyProtection="1">
      <alignment horizontal="center" vertical="center"/>
    </xf>
    <xf numFmtId="1" fontId="1" fillId="0" borderId="75" xfId="0" applyNumberFormat="1" applyFont="1" applyBorder="1" applyAlignment="1" applyProtection="1">
      <alignment horizontal="center" vertical="center"/>
    </xf>
    <xf numFmtId="1" fontId="1" fillId="0" borderId="75" xfId="0" applyNumberFormat="1" applyFont="1" applyFill="1" applyBorder="1" applyAlignment="1" applyProtection="1">
      <alignment horizontal="center" vertical="center"/>
    </xf>
    <xf numFmtId="1" fontId="1" fillId="0" borderId="64" xfId="0" applyNumberFormat="1" applyFont="1" applyBorder="1" applyAlignment="1" applyProtection="1">
      <alignment horizontal="center" vertical="center"/>
    </xf>
    <xf numFmtId="1" fontId="1" fillId="0" borderId="61" xfId="0" applyNumberFormat="1" applyFont="1" applyBorder="1" applyAlignment="1" applyProtection="1">
      <alignment horizontal="center" vertical="center"/>
    </xf>
    <xf numFmtId="1" fontId="1" fillId="0" borderId="64" xfId="0" applyNumberFormat="1" applyFont="1" applyFill="1" applyBorder="1" applyAlignment="1" applyProtection="1">
      <alignment horizontal="center" vertical="center"/>
    </xf>
    <xf numFmtId="1" fontId="1" fillId="0" borderId="70" xfId="0" applyNumberFormat="1" applyFont="1" applyBorder="1" applyAlignment="1" applyProtection="1">
      <alignment horizontal="center" vertical="center"/>
    </xf>
    <xf numFmtId="1" fontId="1" fillId="0" borderId="54" xfId="0" applyNumberFormat="1" applyFont="1" applyFill="1" applyBorder="1" applyAlignment="1" applyProtection="1">
      <alignment horizontal="center" vertical="center"/>
    </xf>
    <xf numFmtId="2" fontId="1" fillId="0" borderId="73" xfId="0" applyNumberFormat="1"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2" fontId="1" fillId="0" borderId="2" xfId="0" applyNumberFormat="1" applyFont="1" applyFill="1" applyBorder="1" applyAlignment="1" applyProtection="1">
      <alignment horizontal="center" vertical="center"/>
    </xf>
    <xf numFmtId="0" fontId="1" fillId="0" borderId="74" xfId="0" applyFont="1" applyFill="1" applyBorder="1" applyAlignment="1" applyProtection="1">
      <alignment horizontal="center" vertical="center"/>
    </xf>
    <xf numFmtId="2" fontId="1" fillId="0" borderId="73" xfId="0" applyNumberFormat="1" applyFont="1" applyFill="1" applyBorder="1" applyAlignment="1" applyProtection="1">
      <alignment horizontal="center" vertical="center" wrapText="1"/>
    </xf>
    <xf numFmtId="2" fontId="1" fillId="0" borderId="2" xfId="0" applyNumberFormat="1" applyFont="1" applyFill="1" applyBorder="1" applyAlignment="1" applyProtection="1">
      <alignment horizontal="center" vertical="center" wrapText="1"/>
    </xf>
    <xf numFmtId="14" fontId="1" fillId="0" borderId="45" xfId="0" applyNumberFormat="1" applyFont="1" applyBorder="1" applyAlignment="1" applyProtection="1">
      <alignment horizontal="center" vertical="center"/>
    </xf>
    <xf numFmtId="164" fontId="1" fillId="0" borderId="14" xfId="0" applyNumberFormat="1" applyFont="1" applyBorder="1" applyAlignment="1" applyProtection="1">
      <alignment horizontal="center" vertical="center"/>
    </xf>
    <xf numFmtId="14" fontId="1" fillId="0" borderId="14" xfId="0" applyNumberFormat="1" applyFont="1" applyBorder="1" applyAlignment="1" applyProtection="1">
      <alignment horizontal="center" vertical="center"/>
    </xf>
    <xf numFmtId="164" fontId="1" fillId="0" borderId="44" xfId="0" applyNumberFormat="1" applyFont="1" applyBorder="1" applyAlignment="1" applyProtection="1">
      <alignment horizontal="center" vertical="center"/>
    </xf>
    <xf numFmtId="14" fontId="1" fillId="0" borderId="73" xfId="0" applyNumberFormat="1" applyFont="1" applyBorder="1" applyAlignment="1" applyProtection="1">
      <alignment horizontal="center" vertical="center"/>
    </xf>
    <xf numFmtId="14" fontId="1" fillId="0" borderId="46" xfId="0" applyNumberFormat="1" applyFont="1" applyBorder="1" applyAlignment="1" applyProtection="1">
      <alignment horizontal="center" vertical="center"/>
    </xf>
    <xf numFmtId="1" fontId="1" fillId="0" borderId="52" xfId="0" applyNumberFormat="1" applyFont="1" applyFill="1" applyBorder="1" applyAlignment="1" applyProtection="1">
      <alignment horizontal="center" vertical="center"/>
    </xf>
    <xf numFmtId="1" fontId="1" fillId="0" borderId="55" xfId="0" applyNumberFormat="1" applyFont="1" applyFill="1" applyBorder="1" applyAlignment="1" applyProtection="1">
      <alignment horizontal="center" vertical="center"/>
    </xf>
    <xf numFmtId="1" fontId="1" fillId="0" borderId="58" xfId="0" applyNumberFormat="1" applyFont="1" applyFill="1" applyBorder="1" applyAlignment="1" applyProtection="1">
      <alignment horizontal="center" vertical="center"/>
    </xf>
    <xf numFmtId="2" fontId="3" fillId="0" borderId="11" xfId="0" applyNumberFormat="1"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2" fontId="1" fillId="0" borderId="30" xfId="0" applyNumberFormat="1" applyFont="1" applyFill="1" applyBorder="1" applyAlignment="1" applyProtection="1">
      <alignment horizontal="center" vertical="center" wrapText="1"/>
    </xf>
    <xf numFmtId="0" fontId="2" fillId="0" borderId="0" xfId="0" applyFont="1" applyAlignment="1" applyProtection="1">
      <alignment horizontal="center" vertical="center"/>
    </xf>
    <xf numFmtId="14" fontId="1" fillId="2" borderId="47" xfId="0" applyNumberFormat="1" applyFont="1" applyFill="1" applyBorder="1" applyAlignment="1" applyProtection="1">
      <alignment horizontal="center" vertical="center"/>
    </xf>
    <xf numFmtId="164" fontId="1" fillId="2" borderId="42" xfId="0" applyNumberFormat="1" applyFont="1" applyFill="1" applyBorder="1" applyAlignment="1" applyProtection="1">
      <alignment horizontal="center" vertical="center"/>
    </xf>
    <xf numFmtId="14" fontId="1" fillId="2" borderId="42" xfId="0" applyNumberFormat="1" applyFont="1" applyFill="1" applyBorder="1" applyAlignment="1" applyProtection="1">
      <alignment horizontal="center" vertical="center"/>
    </xf>
    <xf numFmtId="164" fontId="1" fillId="2" borderId="48" xfId="0" applyNumberFormat="1" applyFont="1" applyFill="1" applyBorder="1" applyAlignment="1" applyProtection="1">
      <alignment horizontal="center" vertical="center"/>
    </xf>
    <xf numFmtId="14" fontId="1" fillId="2" borderId="46" xfId="0" applyNumberFormat="1" applyFont="1" applyFill="1" applyBorder="1" applyAlignment="1" applyProtection="1">
      <alignment horizontal="center" vertical="center"/>
    </xf>
    <xf numFmtId="164" fontId="1" fillId="2" borderId="43" xfId="0" applyNumberFormat="1" applyFont="1" applyFill="1" applyBorder="1" applyAlignment="1" applyProtection="1">
      <alignment horizontal="center" vertical="center"/>
    </xf>
    <xf numFmtId="1" fontId="1" fillId="2" borderId="64" xfId="0" applyNumberFormat="1" applyFont="1" applyFill="1" applyBorder="1" applyAlignment="1" applyProtection="1">
      <alignment horizontal="center" vertical="center"/>
    </xf>
    <xf numFmtId="1" fontId="1" fillId="2" borderId="61" xfId="0" applyNumberFormat="1" applyFont="1" applyFill="1" applyBorder="1" applyAlignment="1" applyProtection="1">
      <alignment horizontal="center" vertical="center"/>
    </xf>
    <xf numFmtId="1" fontId="3" fillId="0" borderId="37" xfId="0" applyNumberFormat="1" applyFont="1" applyFill="1" applyBorder="1" applyAlignment="1" applyProtection="1">
      <alignment horizontal="center" vertical="center" wrapText="1"/>
    </xf>
    <xf numFmtId="1" fontId="3" fillId="0" borderId="18" xfId="0" applyNumberFormat="1" applyFont="1" applyFill="1" applyBorder="1" applyAlignment="1" applyProtection="1">
      <alignment horizontal="center" vertical="center" wrapText="1"/>
    </xf>
    <xf numFmtId="1" fontId="3" fillId="0" borderId="19" xfId="0" applyNumberFormat="1"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1" fontId="3" fillId="0" borderId="6" xfId="0" applyNumberFormat="1" applyFont="1" applyFill="1" applyBorder="1" applyAlignment="1" applyProtection="1">
      <alignment horizontal="center" vertical="center" wrapText="1"/>
    </xf>
    <xf numFmtId="1" fontId="3" fillId="0" borderId="1" xfId="0" applyNumberFormat="1" applyFont="1" applyFill="1" applyBorder="1" applyAlignment="1" applyProtection="1">
      <alignment horizontal="center" vertical="center" wrapText="1"/>
    </xf>
    <xf numFmtId="1" fontId="3" fillId="0" borderId="11" xfId="0" applyNumberFormat="1" applyFont="1" applyFill="1" applyBorder="1" applyAlignment="1" applyProtection="1">
      <alignment horizontal="center" vertical="center" wrapText="1"/>
    </xf>
    <xf numFmtId="164" fontId="3" fillId="0" borderId="1" xfId="0" applyNumberFormat="1" applyFont="1" applyFill="1" applyBorder="1" applyAlignment="1" applyProtection="1">
      <alignment horizontal="center" vertical="center" wrapText="1"/>
    </xf>
    <xf numFmtId="164" fontId="3" fillId="0" borderId="11" xfId="0" applyNumberFormat="1"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14" fontId="3" fillId="0" borderId="11" xfId="0" applyNumberFormat="1" applyFont="1" applyFill="1" applyBorder="1" applyAlignment="1" applyProtection="1">
      <alignment horizontal="center" vertical="center" wrapText="1"/>
    </xf>
    <xf numFmtId="0" fontId="2" fillId="0" borderId="0" xfId="0" applyFont="1" applyAlignment="1" applyProtection="1">
      <alignment horizontal="center" vertical="center"/>
    </xf>
    <xf numFmtId="0" fontId="3" fillId="0" borderId="5"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14" fontId="3" fillId="0" borderId="20" xfId="0" applyNumberFormat="1" applyFont="1" applyFill="1" applyBorder="1" applyAlignment="1" applyProtection="1">
      <alignment horizontal="center" vertical="center" wrapText="1"/>
    </xf>
    <xf numFmtId="14" fontId="3" fillId="0" borderId="31" xfId="0" applyNumberFormat="1"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1" fontId="3" fillId="0" borderId="52" xfId="0" applyNumberFormat="1" applyFont="1" applyFill="1" applyBorder="1" applyAlignment="1" applyProtection="1">
      <alignment horizontal="center" vertical="center" wrapText="1"/>
    </xf>
    <xf numFmtId="1" fontId="3" fillId="0" borderId="55" xfId="0" applyNumberFormat="1" applyFont="1" applyFill="1" applyBorder="1" applyAlignment="1" applyProtection="1">
      <alignment horizontal="center" vertical="center" wrapText="1"/>
    </xf>
    <xf numFmtId="1" fontId="3" fillId="0" borderId="58" xfId="0" applyNumberFormat="1" applyFont="1" applyFill="1" applyBorder="1" applyAlignment="1" applyProtection="1">
      <alignment horizontal="center" vertical="center" wrapText="1"/>
    </xf>
    <xf numFmtId="2" fontId="3" fillId="0" borderId="5" xfId="0" applyNumberFormat="1"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37"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2" fontId="3" fillId="0" borderId="8" xfId="0" applyNumberFormat="1" applyFont="1" applyFill="1" applyBorder="1" applyAlignment="1" applyProtection="1">
      <alignment horizontal="center" vertical="center" wrapText="1"/>
    </xf>
    <xf numFmtId="2" fontId="3" fillId="0" borderId="10" xfId="0" applyNumberFormat="1"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2" fontId="3" fillId="0" borderId="4" xfId="0" applyNumberFormat="1" applyFont="1" applyFill="1" applyBorder="1" applyAlignment="1" applyProtection="1">
      <alignment horizontal="center" vertical="center" wrapText="1"/>
    </xf>
    <xf numFmtId="2" fontId="3" fillId="0" borderId="20" xfId="0" applyNumberFormat="1" applyFont="1" applyFill="1" applyBorder="1" applyAlignment="1" applyProtection="1">
      <alignment horizontal="center" vertical="center" wrapText="1"/>
    </xf>
    <xf numFmtId="2" fontId="3" fillId="0" borderId="31" xfId="0" applyNumberFormat="1" applyFont="1" applyFill="1" applyBorder="1" applyAlignment="1" applyProtection="1">
      <alignment horizontal="center" vertical="center" wrapText="1"/>
    </xf>
    <xf numFmtId="2" fontId="3" fillId="0" borderId="5" xfId="0" applyNumberFormat="1" applyFont="1" applyFill="1" applyBorder="1" applyAlignment="1" applyProtection="1">
      <alignment horizontal="center" vertical="center" wrapText="1"/>
    </xf>
    <xf numFmtId="2" fontId="3" fillId="0" borderId="33" xfId="0" applyNumberFormat="1" applyFont="1" applyFill="1" applyBorder="1" applyAlignment="1" applyProtection="1">
      <alignment horizontal="center" vertical="center" wrapText="1"/>
    </xf>
    <xf numFmtId="2" fontId="3" fillId="0" borderId="1" xfId="0" applyNumberFormat="1" applyFont="1" applyFill="1" applyBorder="1" applyAlignment="1" applyProtection="1">
      <alignment horizontal="center" vertical="center" wrapText="1"/>
    </xf>
    <xf numFmtId="2" fontId="3" fillId="0" borderId="11" xfId="0" applyNumberFormat="1" applyFont="1" applyFill="1" applyBorder="1" applyAlignment="1" applyProtection="1">
      <alignment horizontal="center" vertical="center" wrapText="1"/>
    </xf>
    <xf numFmtId="2" fontId="1" fillId="0" borderId="24" xfId="0" applyNumberFormat="1" applyFont="1" applyFill="1" applyBorder="1" applyAlignment="1" applyProtection="1">
      <alignment horizontal="center" vertical="center"/>
    </xf>
    <xf numFmtId="2" fontId="1" fillId="0" borderId="28" xfId="0" applyNumberFormat="1" applyFont="1" applyFill="1" applyBorder="1" applyAlignment="1" applyProtection="1">
      <alignment horizontal="center" vertical="center"/>
    </xf>
    <xf numFmtId="2" fontId="1" fillId="0" borderId="32" xfId="0" applyNumberFormat="1" applyFont="1" applyFill="1" applyBorder="1" applyAlignment="1" applyProtection="1">
      <alignment horizontal="center" vertical="center"/>
    </xf>
    <xf numFmtId="1" fontId="3" fillId="0" borderId="53" xfId="0" applyNumberFormat="1" applyFont="1" applyFill="1" applyBorder="1" applyAlignment="1" applyProtection="1">
      <alignment horizontal="center" vertical="center" wrapText="1"/>
    </xf>
    <xf numFmtId="1" fontId="3" fillId="0" borderId="56" xfId="0" applyNumberFormat="1" applyFont="1" applyFill="1" applyBorder="1" applyAlignment="1" applyProtection="1">
      <alignment horizontal="center" vertical="center" wrapText="1"/>
    </xf>
    <xf numFmtId="1" fontId="3" fillId="0" borderId="59" xfId="0" applyNumberFormat="1" applyFont="1" applyFill="1" applyBorder="1" applyAlignment="1" applyProtection="1">
      <alignment horizontal="center" vertical="center" wrapText="1"/>
    </xf>
    <xf numFmtId="0" fontId="3" fillId="0" borderId="24"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32" xfId="0" applyFont="1" applyBorder="1" applyAlignment="1" applyProtection="1">
      <alignment horizontal="center" vertical="center"/>
    </xf>
    <xf numFmtId="2" fontId="3" fillId="0" borderId="25" xfId="0" applyNumberFormat="1" applyFont="1" applyFill="1" applyBorder="1" applyAlignment="1" applyProtection="1">
      <alignment horizontal="center" vertical="center"/>
    </xf>
    <xf numFmtId="2" fontId="3" fillId="0" borderId="27" xfId="0" applyNumberFormat="1" applyFont="1" applyFill="1" applyBorder="1" applyAlignment="1" applyProtection="1">
      <alignment horizontal="center" vertical="center"/>
    </xf>
    <xf numFmtId="2" fontId="3" fillId="0" borderId="26" xfId="0" applyNumberFormat="1" applyFont="1" applyFill="1" applyBorder="1" applyAlignment="1" applyProtection="1">
      <alignment horizontal="center" vertical="center"/>
    </xf>
    <xf numFmtId="0" fontId="3" fillId="0" borderId="33"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34"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22" xfId="0" applyFont="1" applyFill="1" applyBorder="1" applyAlignment="1" applyProtection="1">
      <alignment horizontal="center" vertical="center" wrapText="1"/>
    </xf>
    <xf numFmtId="2" fontId="1" fillId="0" borderId="30" xfId="0" applyNumberFormat="1" applyFont="1" applyFill="1" applyBorder="1" applyAlignment="1" applyProtection="1">
      <alignment horizontal="center" vertical="center" wrapText="1"/>
    </xf>
    <xf numFmtId="2" fontId="1" fillId="0" borderId="6" xfId="0" applyNumberFormat="1" applyFont="1" applyFill="1" applyBorder="1" applyAlignment="1" applyProtection="1">
      <alignment horizontal="center" vertical="center" wrapText="1"/>
    </xf>
    <xf numFmtId="2" fontId="1" fillId="0" borderId="7" xfId="0" applyNumberFormat="1" applyFont="1" applyFill="1" applyBorder="1" applyAlignment="1" applyProtection="1">
      <alignment horizontal="center" vertical="center" wrapText="1"/>
    </xf>
    <xf numFmtId="0" fontId="1" fillId="0" borderId="42" xfId="0" applyFont="1" applyBorder="1" applyAlignment="1" applyProtection="1">
      <alignment horizontal="left" vertical="center" wrapText="1"/>
    </xf>
  </cellXfs>
  <cellStyles count="2">
    <cellStyle name="BRIGI" xfId="1"/>
    <cellStyle name="Normal" xfId="0" builtinId="0"/>
  </cellStyles>
  <dxfs count="347">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C0C0C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V177"/>
  <sheetViews>
    <sheetView tabSelected="1" zoomScaleNormal="100" zoomScaleSheetLayoutView="25" workbookViewId="0">
      <pane xSplit="4" ySplit="15" topLeftCell="E171" activePane="bottomRight" state="frozen"/>
      <selection pane="topRight" activeCell="E1" sqref="E1"/>
      <selection pane="bottomLeft" activeCell="A16" sqref="A16"/>
      <selection pane="bottomRight" activeCell="D179" sqref="D179"/>
    </sheetView>
  </sheetViews>
  <sheetFormatPr defaultColWidth="9.140625" defaultRowHeight="12.75" outlineLevelCol="2" x14ac:dyDescent="0.25"/>
  <cols>
    <col min="1" max="1" width="5.140625" style="118" customWidth="1"/>
    <col min="2" max="2" width="12.140625" style="118" customWidth="1"/>
    <col min="3" max="3" width="10.28515625" style="118" customWidth="1"/>
    <col min="4" max="4" width="57.7109375" style="10" bestFit="1" customWidth="1"/>
    <col min="5" max="5" width="7.140625" style="118" customWidth="1"/>
    <col min="6" max="6" width="15.85546875" style="118" bestFit="1" customWidth="1"/>
    <col min="7" max="7" width="12.140625" style="118" bestFit="1" customWidth="1"/>
    <col min="8" max="8" width="9.140625" style="15" bestFit="1" customWidth="1"/>
    <col min="9" max="9" width="10" style="15" bestFit="1" customWidth="1"/>
    <col min="10" max="10" width="9.140625" style="118" bestFit="1" customWidth="1"/>
    <col min="11" max="11" width="10" style="118" bestFit="1" customWidth="1"/>
    <col min="12" max="12" width="8.7109375" style="118" bestFit="1" customWidth="1"/>
    <col min="13" max="13" width="10.28515625" style="118" bestFit="1" customWidth="1"/>
    <col min="14" max="14" width="10.5703125" style="118" bestFit="1" customWidth="1"/>
    <col min="15" max="15" width="16.140625" style="32" bestFit="1" customWidth="1"/>
    <col min="16" max="16" width="6.7109375" style="118" bestFit="1" customWidth="1"/>
    <col min="17" max="17" width="11.7109375" style="118" customWidth="1"/>
    <col min="18" max="18" width="6.7109375" style="118" bestFit="1" customWidth="1"/>
    <col min="19" max="19" width="9" style="118" bestFit="1" customWidth="1"/>
    <col min="20" max="20" width="9.5703125" style="118" customWidth="1"/>
    <col min="21" max="21" width="40" style="118" customWidth="1"/>
    <col min="22" max="22" width="21.42578125" style="10" bestFit="1" customWidth="1"/>
    <col min="23" max="23" width="24.140625" style="118" customWidth="1"/>
    <col min="24" max="24" width="9.140625" style="2" customWidth="1"/>
    <col min="25" max="25" width="8.5703125" style="3" customWidth="1"/>
    <col min="26" max="26" width="9.140625" style="2" customWidth="1"/>
    <col min="27" max="27" width="8.5703125" style="3" customWidth="1"/>
    <col min="28" max="28" width="10.28515625" style="118" customWidth="1"/>
    <col min="29" max="29" width="15.85546875" style="118" customWidth="1"/>
    <col min="30" max="30" width="21.28515625" style="118" customWidth="1"/>
    <col min="31" max="31" width="9.140625" style="2" hidden="1" customWidth="1" outlineLevel="2"/>
    <col min="32" max="32" width="9.140625" style="3" hidden="1" customWidth="1" outlineLevel="2"/>
    <col min="33" max="33" width="9.140625" style="2" hidden="1" customWidth="1" outlineLevel="2"/>
    <col min="34" max="34" width="9.140625" style="3" hidden="1" customWidth="1" outlineLevel="2"/>
    <col min="35" max="35" width="11.28515625" style="2" hidden="1" customWidth="1" outlineLevel="2"/>
    <col min="36" max="36" width="11.28515625" style="3" hidden="1" customWidth="1" outlineLevel="2"/>
    <col min="37" max="37" width="9.140625" style="2" hidden="1" customWidth="1" outlineLevel="2"/>
    <col min="38" max="38" width="9.140625" style="3" hidden="1" customWidth="1" outlineLevel="2"/>
    <col min="39" max="39" width="13.5703125" style="119" hidden="1" customWidth="1" outlineLevel="2"/>
    <col min="40" max="40" width="15.28515625" style="119" hidden="1" customWidth="1" outlineLevel="2"/>
    <col min="41" max="42" width="20.42578125" style="27" hidden="1" customWidth="1" outlineLevel="2"/>
    <col min="43" max="43" width="13.5703125" style="119" hidden="1" customWidth="1" outlineLevel="1"/>
    <col min="44" max="44" width="16.7109375" style="28" hidden="1" customWidth="1" outlineLevel="2"/>
    <col min="45" max="46" width="9.140625" style="121" hidden="1" customWidth="1" outlineLevel="2"/>
    <col min="47" max="47" width="16.7109375" style="28" hidden="1" customWidth="1" outlineLevel="2"/>
    <col min="48" max="49" width="9.140625" style="121" hidden="1" customWidth="1" outlineLevel="2"/>
    <col min="50" max="50" width="17.28515625" style="28" hidden="1" customWidth="1" outlineLevel="2"/>
    <col min="51" max="52" width="9.140625" style="121" hidden="1" customWidth="1" outlineLevel="2"/>
    <col min="53" max="53" width="11.85546875" style="120" hidden="1" customWidth="1" outlineLevel="2"/>
    <col min="54" max="54" width="11" style="121" hidden="1" customWidth="1" outlineLevel="2"/>
    <col min="55" max="55" width="13.42578125" style="121" hidden="1" customWidth="1" outlineLevel="2"/>
    <col min="56" max="56" width="7.28515625" style="121" hidden="1" customWidth="1" outlineLevel="2"/>
    <col min="57" max="57" width="9.140625" style="121" hidden="1" customWidth="1" outlineLevel="1"/>
    <col min="58" max="58" width="16.5703125" style="34" hidden="1" customWidth="1" outlineLevel="2"/>
    <col min="59" max="59" width="9.7109375" style="121" hidden="1" customWidth="1" outlineLevel="2"/>
    <col min="60" max="60" width="8.7109375" style="121" hidden="1" customWidth="1" outlineLevel="2"/>
    <col min="61" max="61" width="16.28515625" style="34" hidden="1" customWidth="1" outlineLevel="2"/>
    <col min="62" max="62" width="6.5703125" style="121" hidden="1" customWidth="1" outlineLevel="2"/>
    <col min="63" max="63" width="10.7109375" style="121" hidden="1" customWidth="1" outlineLevel="2"/>
    <col min="64" max="64" width="16.28515625" style="34" hidden="1" customWidth="1" outlineLevel="2"/>
    <col min="65" max="66" width="6.42578125" style="121" hidden="1" customWidth="1" outlineLevel="2"/>
    <col min="67" max="67" width="11" style="121" hidden="1" customWidth="1" outlineLevel="2"/>
    <col min="68" max="68" width="13.42578125" style="121" hidden="1" customWidth="1" outlineLevel="2"/>
    <col min="69" max="69" width="7.28515625" style="118" hidden="1" customWidth="1" outlineLevel="2"/>
    <col min="70" max="70" width="9.140625" style="118" hidden="1" customWidth="1" outlineLevel="2"/>
    <col min="71" max="71" width="8.7109375" style="118" hidden="1" customWidth="1" outlineLevel="2"/>
    <col min="72" max="72" width="21.42578125" style="118" hidden="1" customWidth="1" outlineLevel="2"/>
    <col min="73" max="73" width="8.7109375" style="118" bestFit="1" customWidth="1" collapsed="1"/>
    <col min="74" max="74" width="21.140625" style="118" bestFit="1" customWidth="1"/>
    <col min="75" max="16384" width="9.140625" style="118"/>
  </cols>
  <sheetData>
    <row r="1" spans="1:74" ht="13.5" thickBot="1" x14ac:dyDescent="0.3">
      <c r="BS1" s="44" t="s">
        <v>30</v>
      </c>
      <c r="BT1" s="45" t="s">
        <v>42</v>
      </c>
    </row>
    <row r="2" spans="1:74" x14ac:dyDescent="0.25">
      <c r="BS2" s="11">
        <v>43799</v>
      </c>
      <c r="BT2" s="12" t="s">
        <v>43</v>
      </c>
    </row>
    <row r="3" spans="1:74" x14ac:dyDescent="0.25">
      <c r="BS3" s="7">
        <v>43800</v>
      </c>
      <c r="BT3" s="8" t="s">
        <v>44</v>
      </c>
    </row>
    <row r="4" spans="1:74" x14ac:dyDescent="0.25">
      <c r="BS4" s="7">
        <v>43824</v>
      </c>
      <c r="BT4" s="8" t="s">
        <v>79</v>
      </c>
    </row>
    <row r="5" spans="1:74" x14ac:dyDescent="0.25">
      <c r="BS5" s="7">
        <v>43825</v>
      </c>
      <c r="BT5" s="8" t="s">
        <v>80</v>
      </c>
    </row>
    <row r="6" spans="1:74" x14ac:dyDescent="0.25">
      <c r="BS6" s="7">
        <v>43831</v>
      </c>
      <c r="BT6" s="8" t="s">
        <v>81</v>
      </c>
    </row>
    <row r="7" spans="1:74" ht="13.5" thickBot="1" x14ac:dyDescent="0.3">
      <c r="BS7" s="7">
        <v>43832</v>
      </c>
      <c r="BT7" s="8" t="s">
        <v>82</v>
      </c>
    </row>
    <row r="8" spans="1:74" ht="13.5" thickBot="1" x14ac:dyDescent="0.3">
      <c r="B8" s="120"/>
      <c r="AC8" s="1"/>
      <c r="AD8" s="1"/>
      <c r="AR8" s="13"/>
      <c r="AS8" s="13"/>
      <c r="AT8" s="13"/>
      <c r="AU8" s="13"/>
      <c r="AV8" s="13"/>
      <c r="AW8" s="13"/>
      <c r="AX8" s="13"/>
      <c r="AY8" s="13"/>
      <c r="AZ8" s="13"/>
      <c r="BB8" s="61"/>
      <c r="BC8" s="62" t="s">
        <v>68</v>
      </c>
      <c r="BD8" s="63" t="s">
        <v>37</v>
      </c>
      <c r="BF8" s="35"/>
      <c r="BG8" s="29"/>
      <c r="BH8" s="29"/>
      <c r="BI8" s="35"/>
      <c r="BJ8" s="29"/>
      <c r="BK8" s="29"/>
      <c r="BL8" s="35"/>
      <c r="BM8" s="29"/>
      <c r="BN8" s="29"/>
      <c r="BO8" s="61"/>
      <c r="BP8" s="62" t="s">
        <v>68</v>
      </c>
      <c r="BQ8" s="63" t="s">
        <v>37</v>
      </c>
      <c r="BS8" s="7">
        <v>43854</v>
      </c>
      <c r="BT8" s="8" t="s">
        <v>47</v>
      </c>
    </row>
    <row r="9" spans="1:74" ht="16.5" thickBot="1" x14ac:dyDescent="0.3">
      <c r="A9" s="367" t="s">
        <v>87</v>
      </c>
      <c r="B9" s="367"/>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45"/>
      <c r="AR9" s="402" t="s">
        <v>53</v>
      </c>
      <c r="AS9" s="403"/>
      <c r="AT9" s="403"/>
      <c r="AU9" s="403"/>
      <c r="AV9" s="403"/>
      <c r="AW9" s="403"/>
      <c r="AX9" s="403"/>
      <c r="AY9" s="403"/>
      <c r="AZ9" s="403"/>
      <c r="BA9" s="404"/>
      <c r="BB9" s="58" t="s">
        <v>69</v>
      </c>
      <c r="BC9" s="59">
        <f>SUBTOTAL(9,AS:AS)</f>
        <v>2</v>
      </c>
      <c r="BD9" s="60">
        <f>SUBTOTAL(9,AV:AV)</f>
        <v>51</v>
      </c>
      <c r="BF9" s="405" t="s">
        <v>54</v>
      </c>
      <c r="BG9" s="406"/>
      <c r="BH9" s="406"/>
      <c r="BI9" s="406"/>
      <c r="BJ9" s="406"/>
      <c r="BK9" s="406"/>
      <c r="BL9" s="406"/>
      <c r="BM9" s="406"/>
      <c r="BN9" s="407"/>
      <c r="BO9" s="58" t="s">
        <v>40</v>
      </c>
      <c r="BP9" s="59">
        <f>SUBTOTAL(9,BG:BG)</f>
        <v>0</v>
      </c>
      <c r="BQ9" s="60">
        <f>SUBTOTAL(9,BJ:BJ)</f>
        <v>0</v>
      </c>
      <c r="BS9" s="7">
        <v>43938</v>
      </c>
      <c r="BT9" s="8" t="s">
        <v>76</v>
      </c>
      <c r="BU9" s="4"/>
      <c r="BV9" s="4"/>
    </row>
    <row r="10" spans="1:74" ht="16.5" thickBot="1" x14ac:dyDescent="0.3">
      <c r="AR10" s="409" t="s">
        <v>38</v>
      </c>
      <c r="AS10" s="410"/>
      <c r="AT10" s="411"/>
      <c r="AU10" s="412" t="s">
        <v>37</v>
      </c>
      <c r="AV10" s="413"/>
      <c r="AW10" s="414"/>
      <c r="AX10" s="396"/>
      <c r="AY10" s="397"/>
      <c r="AZ10" s="397"/>
      <c r="BA10" s="398"/>
      <c r="BB10" s="49" t="s">
        <v>70</v>
      </c>
      <c r="BC10" s="47">
        <f>SUBTOTAL(9,AT:AT)</f>
        <v>2</v>
      </c>
      <c r="BD10" s="48">
        <f>SUBTOTAL(9,AW:AW)</f>
        <v>51</v>
      </c>
      <c r="BF10" s="381" t="s">
        <v>38</v>
      </c>
      <c r="BG10" s="382"/>
      <c r="BH10" s="383"/>
      <c r="BI10" s="381" t="s">
        <v>37</v>
      </c>
      <c r="BJ10" s="382"/>
      <c r="BK10" s="384"/>
      <c r="BL10" s="416"/>
      <c r="BM10" s="417"/>
      <c r="BN10" s="418"/>
      <c r="BO10" s="49" t="s">
        <v>72</v>
      </c>
      <c r="BP10" s="47">
        <f>SUBTOTAL(9,BH:BH)</f>
        <v>0</v>
      </c>
      <c r="BQ10" s="48">
        <f>SUBTOTAL(9,BK:BK)</f>
        <v>0</v>
      </c>
      <c r="BS10" s="7">
        <v>43941</v>
      </c>
      <c r="BT10" s="8" t="s">
        <v>45</v>
      </c>
      <c r="BU10" s="5"/>
      <c r="BV10" s="6"/>
    </row>
    <row r="11" spans="1:74" s="19" customFormat="1" ht="24.95" customHeight="1" x14ac:dyDescent="0.25">
      <c r="A11" s="368" t="s">
        <v>29</v>
      </c>
      <c r="B11" s="357" t="s">
        <v>4</v>
      </c>
      <c r="C11" s="357"/>
      <c r="D11" s="357" t="s">
        <v>7</v>
      </c>
      <c r="E11" s="357" t="s">
        <v>11</v>
      </c>
      <c r="F11" s="357"/>
      <c r="G11" s="357"/>
      <c r="H11" s="357"/>
      <c r="I11" s="357"/>
      <c r="J11" s="357"/>
      <c r="K11" s="357"/>
      <c r="L11" s="357" t="s">
        <v>13</v>
      </c>
      <c r="M11" s="357"/>
      <c r="N11" s="357"/>
      <c r="O11" s="357"/>
      <c r="P11" s="357"/>
      <c r="Q11" s="357"/>
      <c r="R11" s="357"/>
      <c r="S11" s="357"/>
      <c r="T11" s="357" t="s">
        <v>20</v>
      </c>
      <c r="U11" s="357" t="s">
        <v>21</v>
      </c>
      <c r="V11" s="357"/>
      <c r="W11" s="357" t="s">
        <v>22</v>
      </c>
      <c r="X11" s="357" t="s">
        <v>24</v>
      </c>
      <c r="Y11" s="357"/>
      <c r="Z11" s="357" t="s">
        <v>23</v>
      </c>
      <c r="AA11" s="357"/>
      <c r="AB11" s="357" t="s">
        <v>27</v>
      </c>
      <c r="AC11" s="357" t="s">
        <v>28</v>
      </c>
      <c r="AD11" s="375" t="s">
        <v>77</v>
      </c>
      <c r="AE11" s="371" t="s">
        <v>32</v>
      </c>
      <c r="AF11" s="357"/>
      <c r="AG11" s="357" t="s">
        <v>36</v>
      </c>
      <c r="AH11" s="357"/>
      <c r="AI11" s="360" t="s">
        <v>34</v>
      </c>
      <c r="AJ11" s="360"/>
      <c r="AK11" s="360" t="s">
        <v>35</v>
      </c>
      <c r="AL11" s="360"/>
      <c r="AM11" s="360" t="s">
        <v>33</v>
      </c>
      <c r="AN11" s="354" t="s">
        <v>67</v>
      </c>
      <c r="AO11" s="378" t="s">
        <v>52</v>
      </c>
      <c r="AP11" s="399" t="s">
        <v>84</v>
      </c>
      <c r="AQ11" s="40"/>
      <c r="AR11" s="392" t="s">
        <v>66</v>
      </c>
      <c r="AS11" s="357" t="s">
        <v>59</v>
      </c>
      <c r="AT11" s="375" t="s">
        <v>39</v>
      </c>
      <c r="AU11" s="389" t="s">
        <v>65</v>
      </c>
      <c r="AV11" s="408" t="s">
        <v>59</v>
      </c>
      <c r="AW11" s="415" t="s">
        <v>39</v>
      </c>
      <c r="AX11" s="389" t="s">
        <v>78</v>
      </c>
      <c r="AY11" s="393" t="s">
        <v>60</v>
      </c>
      <c r="AZ11" s="408" t="s">
        <v>61</v>
      </c>
      <c r="BA11" s="389" t="s">
        <v>64</v>
      </c>
      <c r="BB11" s="52" t="s">
        <v>71</v>
      </c>
      <c r="BC11" s="14">
        <f>BC9+BD9</f>
        <v>53</v>
      </c>
      <c r="BD11" s="22" t="s">
        <v>73</v>
      </c>
      <c r="BE11" s="36"/>
      <c r="BF11" s="385" t="s">
        <v>51</v>
      </c>
      <c r="BG11" s="358" t="s">
        <v>40</v>
      </c>
      <c r="BH11" s="387" t="s">
        <v>39</v>
      </c>
      <c r="BI11" s="385" t="s">
        <v>55</v>
      </c>
      <c r="BJ11" s="358" t="s">
        <v>40</v>
      </c>
      <c r="BK11" s="376" t="s">
        <v>39</v>
      </c>
      <c r="BL11" s="390" t="s">
        <v>75</v>
      </c>
      <c r="BM11" s="394" t="s">
        <v>41</v>
      </c>
      <c r="BN11" s="376" t="s">
        <v>39</v>
      </c>
      <c r="BO11" s="52" t="s">
        <v>40</v>
      </c>
      <c r="BP11" s="14">
        <f>BP9+BQ9</f>
        <v>0</v>
      </c>
      <c r="BQ11" s="22" t="s">
        <v>63</v>
      </c>
      <c r="BS11" s="17">
        <v>43952</v>
      </c>
      <c r="BT11" s="18" t="s">
        <v>48</v>
      </c>
      <c r="BU11" s="23"/>
      <c r="BV11" s="24"/>
    </row>
    <row r="12" spans="1:74" s="19" customFormat="1" ht="24.95" customHeight="1" thickBot="1" x14ac:dyDescent="0.3">
      <c r="A12" s="369"/>
      <c r="B12" s="358"/>
      <c r="C12" s="358"/>
      <c r="D12" s="358"/>
      <c r="E12" s="358" t="s">
        <v>8</v>
      </c>
      <c r="F12" s="358" t="s">
        <v>9</v>
      </c>
      <c r="G12" s="358" t="s">
        <v>10</v>
      </c>
      <c r="H12" s="358" t="s">
        <v>12</v>
      </c>
      <c r="I12" s="358"/>
      <c r="J12" s="358" t="s">
        <v>83</v>
      </c>
      <c r="K12" s="358"/>
      <c r="L12" s="358" t="s">
        <v>14</v>
      </c>
      <c r="M12" s="358"/>
      <c r="N12" s="358"/>
      <c r="O12" s="358"/>
      <c r="P12" s="358" t="s">
        <v>15</v>
      </c>
      <c r="Q12" s="358"/>
      <c r="R12" s="358"/>
      <c r="S12" s="358"/>
      <c r="T12" s="358"/>
      <c r="U12" s="358"/>
      <c r="V12" s="358"/>
      <c r="W12" s="358"/>
      <c r="X12" s="358"/>
      <c r="Y12" s="358"/>
      <c r="Z12" s="358"/>
      <c r="AA12" s="358"/>
      <c r="AB12" s="358"/>
      <c r="AC12" s="358"/>
      <c r="AD12" s="376"/>
      <c r="AE12" s="372"/>
      <c r="AF12" s="358"/>
      <c r="AG12" s="358"/>
      <c r="AH12" s="358"/>
      <c r="AI12" s="361"/>
      <c r="AJ12" s="361"/>
      <c r="AK12" s="361"/>
      <c r="AL12" s="361"/>
      <c r="AM12" s="361"/>
      <c r="AN12" s="355"/>
      <c r="AO12" s="379"/>
      <c r="AP12" s="400"/>
      <c r="AQ12" s="40"/>
      <c r="AR12" s="385"/>
      <c r="AS12" s="358"/>
      <c r="AT12" s="376"/>
      <c r="AU12" s="390"/>
      <c r="AV12" s="358"/>
      <c r="AW12" s="376"/>
      <c r="AX12" s="390"/>
      <c r="AY12" s="394"/>
      <c r="AZ12" s="358"/>
      <c r="BA12" s="390"/>
      <c r="BB12" s="53" t="s">
        <v>72</v>
      </c>
      <c r="BC12" s="25">
        <f>BC10+BD10</f>
        <v>53</v>
      </c>
      <c r="BD12" s="26">
        <f>IF(BC12=0,1,BC11/BC12)</f>
        <v>1</v>
      </c>
      <c r="BE12" s="36"/>
      <c r="BF12" s="385"/>
      <c r="BG12" s="358"/>
      <c r="BH12" s="387"/>
      <c r="BI12" s="385"/>
      <c r="BJ12" s="358"/>
      <c r="BK12" s="376"/>
      <c r="BL12" s="390"/>
      <c r="BM12" s="394"/>
      <c r="BN12" s="376"/>
      <c r="BO12" s="53" t="s">
        <v>72</v>
      </c>
      <c r="BP12" s="25">
        <f>BP10+BQ10</f>
        <v>0</v>
      </c>
      <c r="BQ12" s="26">
        <f>IF(BP12=0,1,BP11/BP12)</f>
        <v>1</v>
      </c>
      <c r="BS12" s="17">
        <v>43983</v>
      </c>
      <c r="BT12" s="18" t="s">
        <v>49</v>
      </c>
      <c r="BU12" s="23"/>
      <c r="BV12" s="24"/>
    </row>
    <row r="13" spans="1:74" s="19" customFormat="1" ht="24.95" customHeight="1" x14ac:dyDescent="0.25">
      <c r="A13" s="369"/>
      <c r="B13" s="358" t="s">
        <v>5</v>
      </c>
      <c r="C13" s="358" t="s">
        <v>6</v>
      </c>
      <c r="D13" s="358"/>
      <c r="E13" s="358"/>
      <c r="F13" s="358"/>
      <c r="G13" s="358"/>
      <c r="H13" s="358"/>
      <c r="I13" s="358"/>
      <c r="J13" s="358"/>
      <c r="K13" s="358"/>
      <c r="L13" s="358" t="s">
        <v>16</v>
      </c>
      <c r="M13" s="358"/>
      <c r="N13" s="358" t="s">
        <v>17</v>
      </c>
      <c r="O13" s="358"/>
      <c r="P13" s="358" t="s">
        <v>16</v>
      </c>
      <c r="Q13" s="358"/>
      <c r="R13" s="358" t="s">
        <v>17</v>
      </c>
      <c r="S13" s="358"/>
      <c r="T13" s="358"/>
      <c r="U13" s="358"/>
      <c r="V13" s="358"/>
      <c r="W13" s="358"/>
      <c r="X13" s="365" t="s">
        <v>25</v>
      </c>
      <c r="Y13" s="363" t="s">
        <v>26</v>
      </c>
      <c r="Z13" s="365" t="s">
        <v>25</v>
      </c>
      <c r="AA13" s="363" t="s">
        <v>26</v>
      </c>
      <c r="AB13" s="358"/>
      <c r="AC13" s="358"/>
      <c r="AD13" s="376"/>
      <c r="AE13" s="373" t="s">
        <v>30</v>
      </c>
      <c r="AF13" s="363" t="s">
        <v>31</v>
      </c>
      <c r="AG13" s="365" t="s">
        <v>30</v>
      </c>
      <c r="AH13" s="363" t="s">
        <v>31</v>
      </c>
      <c r="AI13" s="365" t="s">
        <v>30</v>
      </c>
      <c r="AJ13" s="363" t="s">
        <v>31</v>
      </c>
      <c r="AK13" s="365" t="s">
        <v>30</v>
      </c>
      <c r="AL13" s="363" t="s">
        <v>31</v>
      </c>
      <c r="AM13" s="361"/>
      <c r="AN13" s="355"/>
      <c r="AO13" s="379"/>
      <c r="AP13" s="400"/>
      <c r="AQ13" s="40"/>
      <c r="AR13" s="385"/>
      <c r="AS13" s="358"/>
      <c r="AT13" s="376"/>
      <c r="AU13" s="390"/>
      <c r="AV13" s="358"/>
      <c r="AW13" s="376"/>
      <c r="AX13" s="390"/>
      <c r="AY13" s="394"/>
      <c r="AZ13" s="358"/>
      <c r="BA13" s="390"/>
      <c r="BB13" s="54" t="s">
        <v>60</v>
      </c>
      <c r="BC13" s="50">
        <f>SUBTOTAL(9,AY:AY)</f>
        <v>0</v>
      </c>
      <c r="BD13" s="51" t="s">
        <v>74</v>
      </c>
      <c r="BE13" s="36"/>
      <c r="BF13" s="385"/>
      <c r="BG13" s="358"/>
      <c r="BH13" s="387"/>
      <c r="BI13" s="385"/>
      <c r="BJ13" s="358"/>
      <c r="BK13" s="376"/>
      <c r="BL13" s="390"/>
      <c r="BM13" s="394"/>
      <c r="BN13" s="376"/>
      <c r="BO13" s="54" t="s">
        <v>58</v>
      </c>
      <c r="BP13" s="50">
        <f>SUBTOTAL(9,BM:BM)</f>
        <v>0</v>
      </c>
      <c r="BQ13" s="51" t="s">
        <v>62</v>
      </c>
      <c r="BS13" s="17">
        <v>43990</v>
      </c>
      <c r="BT13" s="18" t="s">
        <v>46</v>
      </c>
      <c r="BU13" s="23"/>
      <c r="BV13" s="24"/>
    </row>
    <row r="14" spans="1:74" s="19" customFormat="1" ht="26.25" thickBot="1" x14ac:dyDescent="0.3">
      <c r="A14" s="370"/>
      <c r="B14" s="359"/>
      <c r="C14" s="359"/>
      <c r="D14" s="359"/>
      <c r="E14" s="359"/>
      <c r="F14" s="359"/>
      <c r="G14" s="359"/>
      <c r="H14" s="342" t="s">
        <v>0</v>
      </c>
      <c r="I14" s="342" t="s">
        <v>1</v>
      </c>
      <c r="J14" s="343" t="s">
        <v>2</v>
      </c>
      <c r="K14" s="343" t="s">
        <v>3</v>
      </c>
      <c r="L14" s="343" t="s">
        <v>18</v>
      </c>
      <c r="M14" s="343" t="s">
        <v>19</v>
      </c>
      <c r="N14" s="343" t="s">
        <v>18</v>
      </c>
      <c r="O14" s="343" t="s">
        <v>19</v>
      </c>
      <c r="P14" s="343" t="s">
        <v>18</v>
      </c>
      <c r="Q14" s="343" t="s">
        <v>19</v>
      </c>
      <c r="R14" s="343" t="s">
        <v>18</v>
      </c>
      <c r="S14" s="343" t="s">
        <v>19</v>
      </c>
      <c r="T14" s="359"/>
      <c r="U14" s="343" t="s">
        <v>56</v>
      </c>
      <c r="V14" s="343" t="s">
        <v>57</v>
      </c>
      <c r="W14" s="359"/>
      <c r="X14" s="366"/>
      <c r="Y14" s="364"/>
      <c r="Z14" s="366"/>
      <c r="AA14" s="364"/>
      <c r="AB14" s="359"/>
      <c r="AC14" s="359"/>
      <c r="AD14" s="377"/>
      <c r="AE14" s="374"/>
      <c r="AF14" s="364"/>
      <c r="AG14" s="366"/>
      <c r="AH14" s="364"/>
      <c r="AI14" s="366"/>
      <c r="AJ14" s="364"/>
      <c r="AK14" s="366"/>
      <c r="AL14" s="364"/>
      <c r="AM14" s="362"/>
      <c r="AN14" s="356"/>
      <c r="AO14" s="380"/>
      <c r="AP14" s="401"/>
      <c r="AQ14" s="40"/>
      <c r="AR14" s="386"/>
      <c r="AS14" s="359"/>
      <c r="AT14" s="377"/>
      <c r="AU14" s="391"/>
      <c r="AV14" s="359"/>
      <c r="AW14" s="377"/>
      <c r="AX14" s="391"/>
      <c r="AY14" s="395"/>
      <c r="AZ14" s="359"/>
      <c r="BA14" s="391"/>
      <c r="BB14" s="53" t="s">
        <v>39</v>
      </c>
      <c r="BC14" s="25">
        <f>SUBTOTAL(9,AZ:AZ)</f>
        <v>0</v>
      </c>
      <c r="BD14" s="26">
        <f>IF(BC14=0,1,BC13/BC14)</f>
        <v>1</v>
      </c>
      <c r="BE14" s="36"/>
      <c r="BF14" s="386"/>
      <c r="BG14" s="359"/>
      <c r="BH14" s="388"/>
      <c r="BI14" s="386"/>
      <c r="BJ14" s="359"/>
      <c r="BK14" s="377"/>
      <c r="BL14" s="391"/>
      <c r="BM14" s="395"/>
      <c r="BN14" s="377"/>
      <c r="BO14" s="53" t="s">
        <v>39</v>
      </c>
      <c r="BP14" s="25">
        <f>SUBTOTAL(9,BN:BN)</f>
        <v>0</v>
      </c>
      <c r="BQ14" s="26">
        <f>IF(BP14=0,1,BP13/BP14)</f>
        <v>1</v>
      </c>
      <c r="BS14" s="20">
        <v>44058</v>
      </c>
      <c r="BT14" s="21" t="s">
        <v>50</v>
      </c>
      <c r="BU14" s="23"/>
      <c r="BV14" s="24"/>
    </row>
    <row r="15" spans="1:74" s="120" customFormat="1" ht="13.5" thickBot="1" x14ac:dyDescent="0.3">
      <c r="A15" s="102">
        <v>0</v>
      </c>
      <c r="B15" s="103">
        <v>1</v>
      </c>
      <c r="C15" s="103">
        <v>2</v>
      </c>
      <c r="D15" s="103">
        <v>3</v>
      </c>
      <c r="E15" s="103">
        <v>4</v>
      </c>
      <c r="F15" s="103">
        <v>5</v>
      </c>
      <c r="G15" s="103">
        <v>6</v>
      </c>
      <c r="H15" s="64">
        <v>7</v>
      </c>
      <c r="I15" s="64">
        <v>8</v>
      </c>
      <c r="J15" s="103">
        <v>9</v>
      </c>
      <c r="K15" s="103">
        <v>10</v>
      </c>
      <c r="L15" s="103">
        <v>11</v>
      </c>
      <c r="M15" s="103">
        <v>12</v>
      </c>
      <c r="N15" s="103">
        <v>13</v>
      </c>
      <c r="O15" s="103">
        <v>14</v>
      </c>
      <c r="P15" s="103">
        <v>15</v>
      </c>
      <c r="Q15" s="103">
        <v>16</v>
      </c>
      <c r="R15" s="103">
        <v>17</v>
      </c>
      <c r="S15" s="103">
        <v>18</v>
      </c>
      <c r="T15" s="103">
        <v>19</v>
      </c>
      <c r="U15" s="103">
        <v>20</v>
      </c>
      <c r="V15" s="103">
        <v>21</v>
      </c>
      <c r="W15" s="103">
        <v>22</v>
      </c>
      <c r="X15" s="64">
        <v>23</v>
      </c>
      <c r="Y15" s="64">
        <v>24</v>
      </c>
      <c r="Z15" s="64">
        <v>25</v>
      </c>
      <c r="AA15" s="64">
        <v>26</v>
      </c>
      <c r="AB15" s="103">
        <v>27</v>
      </c>
      <c r="AC15" s="103">
        <v>28</v>
      </c>
      <c r="AD15" s="104">
        <v>29</v>
      </c>
      <c r="AE15" s="55">
        <v>30</v>
      </c>
      <c r="AF15" s="64">
        <v>31</v>
      </c>
      <c r="AG15" s="64">
        <v>32</v>
      </c>
      <c r="AH15" s="64">
        <v>33</v>
      </c>
      <c r="AI15" s="64">
        <v>34</v>
      </c>
      <c r="AJ15" s="64">
        <v>35</v>
      </c>
      <c r="AK15" s="64">
        <v>36</v>
      </c>
      <c r="AL15" s="64">
        <v>37</v>
      </c>
      <c r="AM15" s="64">
        <v>38</v>
      </c>
      <c r="AN15" s="258">
        <v>39</v>
      </c>
      <c r="AO15" s="282">
        <v>40</v>
      </c>
      <c r="AP15" s="270">
        <v>41</v>
      </c>
      <c r="AQ15" s="122"/>
      <c r="AR15" s="41"/>
      <c r="AS15" s="39"/>
      <c r="AT15" s="37"/>
      <c r="AU15" s="41"/>
      <c r="AV15" s="39"/>
      <c r="AW15" s="57"/>
      <c r="AX15" s="41"/>
      <c r="AY15" s="39"/>
      <c r="AZ15" s="37"/>
      <c r="BB15" s="123"/>
      <c r="BC15" s="123"/>
      <c r="BD15" s="123"/>
      <c r="BE15" s="123"/>
      <c r="BF15" s="55"/>
      <c r="BG15" s="39"/>
      <c r="BH15" s="37"/>
      <c r="BI15" s="56"/>
      <c r="BJ15" s="39"/>
      <c r="BK15" s="57"/>
      <c r="BL15" s="55"/>
      <c r="BM15" s="39"/>
      <c r="BN15" s="37"/>
      <c r="BO15" s="123"/>
      <c r="BP15" s="123"/>
    </row>
    <row r="16" spans="1:74" s="120" customFormat="1" ht="25.5" x14ac:dyDescent="0.25">
      <c r="A16" s="136">
        <v>1</v>
      </c>
      <c r="B16" s="129" t="s">
        <v>131</v>
      </c>
      <c r="C16" s="129" t="s">
        <v>85</v>
      </c>
      <c r="D16" s="155" t="s">
        <v>86</v>
      </c>
      <c r="E16" s="129">
        <v>72409</v>
      </c>
      <c r="F16" s="129" t="s">
        <v>129</v>
      </c>
      <c r="G16" s="129" t="s">
        <v>130</v>
      </c>
      <c r="H16" s="65">
        <v>409849.89834700001</v>
      </c>
      <c r="I16" s="65">
        <v>314332.01364700001</v>
      </c>
      <c r="J16" s="65">
        <v>409849.89834700001</v>
      </c>
      <c r="K16" s="65">
        <v>314332.01364700001</v>
      </c>
      <c r="L16" s="129" t="s">
        <v>131</v>
      </c>
      <c r="M16" s="129" t="s">
        <v>131</v>
      </c>
      <c r="N16" s="129" t="s">
        <v>225</v>
      </c>
      <c r="O16" s="129" t="s">
        <v>226</v>
      </c>
      <c r="P16" s="129" t="s">
        <v>131</v>
      </c>
      <c r="Q16" s="129" t="s">
        <v>131</v>
      </c>
      <c r="R16" s="129" t="s">
        <v>131</v>
      </c>
      <c r="S16" s="129" t="s">
        <v>131</v>
      </c>
      <c r="T16" s="129" t="s">
        <v>141</v>
      </c>
      <c r="U16" s="129"/>
      <c r="V16" s="129" t="s">
        <v>235</v>
      </c>
      <c r="W16" s="129" t="s">
        <v>88</v>
      </c>
      <c r="X16" s="137"/>
      <c r="Y16" s="138"/>
      <c r="Z16" s="137"/>
      <c r="AA16" s="138"/>
      <c r="AB16" s="129" t="s">
        <v>102</v>
      </c>
      <c r="AC16" s="129"/>
      <c r="AD16" s="127"/>
      <c r="AE16" s="110"/>
      <c r="AF16" s="138"/>
      <c r="AG16" s="137"/>
      <c r="AH16" s="221"/>
      <c r="AI16" s="178"/>
      <c r="AJ16" s="138"/>
      <c r="AK16" s="137"/>
      <c r="AL16" s="232"/>
      <c r="AM16" s="247"/>
      <c r="AN16" s="259"/>
      <c r="AO16" s="247"/>
      <c r="AP16" s="271" t="s">
        <v>89</v>
      </c>
      <c r="AQ16" s="122"/>
      <c r="AR16" s="162" t="str">
        <f>IF(B16="X",IF(AN16="","Afectat sau NU?",IF(AN16="DA",IF(((AK16+AL16)-(AE16+AF16))*24&lt;-720,"Neinformat",((AK16+AL16)-(AE16+AF16))*24),"Nu a fost afectat producator/consumator")),"")</f>
        <v/>
      </c>
      <c r="AS16" s="163" t="str">
        <f>IF(B16="X",IF(AN16="DA",IF(AR16&lt;6,LEN(TRIM(V16))-LEN(SUBSTITUTE(V16,CHAR(44),""))+1,0),"-"),"")</f>
        <v/>
      </c>
      <c r="AT16" s="164" t="str">
        <f>IF(B16="X",IF(AN16="DA",LEN(TRIM(V16))-LEN(SUBSTITUTE(V16,CHAR(44),""))+1,"-"),"")</f>
        <v/>
      </c>
      <c r="AU16" s="165" t="str">
        <f>IF(B16="X",IF(AN16="","Afectat sau NU?",IF(AN16="DA",IF(((AI16+AJ16)-(AE16+AF16))*24&lt;-720,"Neinformat",((AI16+AJ16)-(AE16+AF16))*24),"Nu a fost afectat producator/consumator")),"")</f>
        <v/>
      </c>
      <c r="AV16" s="163" t="str">
        <f>IF(B16="X",IF(AN16="DA",IF(AU16&lt;6,LEN(TRIM(U16))-LEN(SUBSTITUTE(U16,CHAR(44),""))+1,0),"-"),"")</f>
        <v/>
      </c>
      <c r="AW16" s="166" t="str">
        <f>IF(B16="X",IF(AN16="DA",LEN(TRIM(U16))-LEN(SUBSTITUTE(U16,CHAR(44),""))+1,"-"),"")</f>
        <v/>
      </c>
      <c r="AX16" s="162" t="str">
        <f>IF(B16="X",IF(AN16="","Afectat sau NU?",IF(AN16="DA",((AG16+AH16)-(AE16+AF16))*24,"Nu a fost afectat producator/consumator")),"")</f>
        <v/>
      </c>
      <c r="AY16" s="163" t="str">
        <f>IF(B16="X",IF(AN16="DA",IF(AX16&gt;24,IF(BA16="NU",0,LEN(TRIM(V16))-LEN(SUBSTITUTE(V16,CHAR(44),""))+1),0),"-"),"")</f>
        <v/>
      </c>
      <c r="AZ16" s="164" t="str">
        <f>IF(B16="X",IF(AN16="DA",IF(AX16&gt;24,LEN(TRIM(V16))-LEN(SUBSTITUTE(V16,CHAR(44),""))+1,0),"-"),"")</f>
        <v/>
      </c>
      <c r="BB16" s="123"/>
      <c r="BC16" s="123"/>
      <c r="BD16" s="123"/>
      <c r="BE16" s="123"/>
      <c r="BF16" s="174" t="str">
        <f>IF(C16="X",IF(AN16="","Afectat sau NU?",IF(AN16="DA",IF(AK16="","Neinformat",NETWORKDAYS(AK16+AL16,AE16+AF16,$BS$2:$BS$14)-2),"Nu a fost afectat producator/consumator")),"")</f>
        <v>Afectat sau NU?</v>
      </c>
      <c r="BG16" s="163" t="str">
        <f>IF(C16="X",IF(AN16="DA",IF(AND(BF16&gt;=5,AK16&lt;&gt;""),LEN(TRIM(V16))-LEN(SUBSTITUTE(V16,CHAR(44),""))+1,0),"-"),"")</f>
        <v>-</v>
      </c>
      <c r="BH16" s="164" t="str">
        <f>IF(C16="X",IF(AN16="DA",LEN(TRIM(V16))-LEN(SUBSTITUTE(V16,CHAR(44),""))+1,"-"),"")</f>
        <v>-</v>
      </c>
      <c r="BI16" s="344" t="str">
        <f>IF(C16="X",IF(AN16="","Afectat sau NU?",IF(AN16="DA",IF(AI16="","Neinformat",NETWORKDAYS(AI16+AJ16,AE16+AF16,$BS$2:$BS$14)-2),"Nu a fost afectat producator/consumator")),"")</f>
        <v>Afectat sau NU?</v>
      </c>
      <c r="BJ16" s="163" t="str">
        <f>IF(C16="X",IF(AN16="DA",IF(AND(BI16&gt;=5,AI16&lt;&gt;""),LEN(TRIM(U16))-LEN(SUBSTITUTE(U16,CHAR(44),""))+1,0),"-"),"")</f>
        <v>-</v>
      </c>
      <c r="BK16" s="166" t="str">
        <f>IF(C16="X",IF(AN16="DA",LEN(TRIM(U16))-LEN(SUBSTITUTE(U16,CHAR(44),""))+1,"-"),"")</f>
        <v>-</v>
      </c>
      <c r="BL16" s="174" t="str">
        <f>IF(C16="X",IF(AN16="","Afectat sau NU?",IF(AN16="DA",((AG16+AH16)-(Z16+AA16))*24,"Nu a fost afectat producator/consumator")),"")</f>
        <v>Afectat sau NU?</v>
      </c>
      <c r="BM16" s="163" t="str">
        <f>IF(C16="X",IF(AN16&lt;&gt;"DA","-",IF(AND(AN16="DA",BL16&lt;=0),LEN(TRIM(V16))-LEN(SUBSTITUTE(V16,CHAR(44),""))+1+LEN(TRIM(U16))-LEN(SUBSTITUTE(U16,CHAR(44),""))+1,0)),"")</f>
        <v>-</v>
      </c>
      <c r="BN16" s="164" t="str">
        <f>IF(C16="X",IF(AN16="DA",LEN(TRIM(V16))-LEN(SUBSTITUTE(V16,CHAR(44),""))+1+LEN(TRIM(U16))-LEN(SUBSTITUTE(U16,CHAR(44),""))+1,"-"),"")</f>
        <v>-</v>
      </c>
      <c r="BO16" s="123"/>
      <c r="BP16" s="123"/>
    </row>
    <row r="17" spans="1:68" s="120" customFormat="1" ht="25.5" x14ac:dyDescent="0.25">
      <c r="A17" s="149">
        <f>SUM(1,$A16)</f>
        <v>2</v>
      </c>
      <c r="B17" s="150" t="s">
        <v>131</v>
      </c>
      <c r="C17" s="150" t="s">
        <v>85</v>
      </c>
      <c r="D17" s="151" t="s">
        <v>86</v>
      </c>
      <c r="E17" s="150">
        <v>69919</v>
      </c>
      <c r="F17" s="150" t="s">
        <v>102</v>
      </c>
      <c r="G17" s="150" t="s">
        <v>130</v>
      </c>
      <c r="H17" s="152">
        <v>408229.28978400002</v>
      </c>
      <c r="I17" s="152">
        <v>311000.13555200002</v>
      </c>
      <c r="J17" s="152">
        <v>408229.28978400002</v>
      </c>
      <c r="K17" s="152">
        <v>311000.13555200002</v>
      </c>
      <c r="L17" s="150" t="s">
        <v>131</v>
      </c>
      <c r="M17" s="150" t="s">
        <v>131</v>
      </c>
      <c r="N17" s="150" t="s">
        <v>149</v>
      </c>
      <c r="O17" s="150" t="s">
        <v>150</v>
      </c>
      <c r="P17" s="150" t="s">
        <v>131</v>
      </c>
      <c r="Q17" s="150" t="s">
        <v>131</v>
      </c>
      <c r="R17" s="150" t="s">
        <v>131</v>
      </c>
      <c r="S17" s="150" t="s">
        <v>131</v>
      </c>
      <c r="T17" s="150" t="s">
        <v>147</v>
      </c>
      <c r="U17" s="150"/>
      <c r="V17" s="150" t="s">
        <v>227</v>
      </c>
      <c r="W17" s="150" t="s">
        <v>88</v>
      </c>
      <c r="X17" s="153"/>
      <c r="Y17" s="154"/>
      <c r="Z17" s="153"/>
      <c r="AA17" s="154"/>
      <c r="AB17" s="150" t="s">
        <v>102</v>
      </c>
      <c r="AC17" s="150"/>
      <c r="AD17" s="156"/>
      <c r="AE17" s="117"/>
      <c r="AF17" s="140"/>
      <c r="AG17" s="139"/>
      <c r="AH17" s="222"/>
      <c r="AI17" s="179"/>
      <c r="AJ17" s="140"/>
      <c r="AK17" s="139"/>
      <c r="AL17" s="233"/>
      <c r="AM17" s="248"/>
      <c r="AN17" s="260"/>
      <c r="AO17" s="248"/>
      <c r="AP17" s="272" t="s">
        <v>89</v>
      </c>
      <c r="AQ17" s="122"/>
      <c r="AR17" s="141" t="str">
        <f t="shared" ref="AR17:AR30" si="0">IF(B17="X",IF(AN17="","Afectat sau NU?",IF(AN17="DA",IF(((AK17+AL17)-(AE17+AF17))*24&lt;-720,"Neinformat",((AK17+AL17)-(AE17+AF17))*24),"Nu a fost afectat producator/consumator")),"")</f>
        <v/>
      </c>
      <c r="AS17" s="128" t="str">
        <f t="shared" ref="AS17:AS30" si="1">IF(B17="X",IF(AN17="DA",IF(AR17&lt;6,LEN(TRIM(V17))-LEN(SUBSTITUTE(V17,CHAR(44),""))+1,0),"-"),"")</f>
        <v/>
      </c>
      <c r="AT17" s="134" t="str">
        <f t="shared" ref="AT17:AT30" si="2">IF(B17="X",IF(AN17="DA",LEN(TRIM(V17))-LEN(SUBSTITUTE(V17,CHAR(44),""))+1,"-"),"")</f>
        <v/>
      </c>
      <c r="AU17" s="142" t="str">
        <f t="shared" ref="AU17:AU30" si="3">IF(B17="X",IF(AN17="","Afectat sau NU?",IF(AN17="DA",IF(((AI17+AJ17)-(AE17+AF17))*24&lt;-720,"Neinformat",((AI17+AJ17)-(AE17+AF17))*24),"Nu a fost afectat producator/consumator")),"")</f>
        <v/>
      </c>
      <c r="AV17" s="128" t="str">
        <f t="shared" ref="AV17:AV30" si="4">IF(B17="X",IF(AN17="DA",IF(AU17&lt;6,LEN(TRIM(U17))-LEN(SUBSTITUTE(U17,CHAR(44),""))+1,0),"-"),"")</f>
        <v/>
      </c>
      <c r="AW17" s="135" t="str">
        <f t="shared" ref="AW17:AW30" si="5">IF(B17="X",IF(AN17="DA",LEN(TRIM(U17))-LEN(SUBSTITUTE(U17,CHAR(44),""))+1,"-"),"")</f>
        <v/>
      </c>
      <c r="AX17" s="141" t="str">
        <f t="shared" ref="AX17:AX30" si="6">IF(B17="X",IF(AN17="","Afectat sau NU?",IF(AN17="DA",((AG17+AH17)-(AE17+AF17))*24,"Nu a fost afectat producator/consumator")),"")</f>
        <v/>
      </c>
      <c r="AY17" s="128" t="str">
        <f t="shared" ref="AY17:AY30" si="7">IF(B17="X",IF(AN17="DA",IF(AX17&gt;24,IF(BA17="NU",0,LEN(TRIM(V17))-LEN(SUBSTITUTE(V17,CHAR(44),""))+1),0),"-"),"")</f>
        <v/>
      </c>
      <c r="AZ17" s="134" t="str">
        <f t="shared" ref="AZ17:AZ30" si="8">IF(B17="X",IF(AN17="DA",IF(AX17&gt;24,LEN(TRIM(V17))-LEN(SUBSTITUTE(V17,CHAR(44),""))+1,0),"-"),"")</f>
        <v/>
      </c>
      <c r="BB17" s="123"/>
      <c r="BC17" s="123"/>
      <c r="BD17" s="123"/>
      <c r="BE17" s="123"/>
      <c r="BF17" s="147" t="str">
        <f t="shared" ref="BF17:BF31" si="9">IF(C17="X",IF(AN17="","Afectat sau NU?",IF(AN17="DA",IF(AK17="","Neinformat",NETWORKDAYS(AK17+AL17,AE17+AF17,$BS$2:$BS$14)-2),"Nu a fost afectat producator/consumator")),"")</f>
        <v>Afectat sau NU?</v>
      </c>
      <c r="BG17" s="128" t="str">
        <f t="shared" ref="BG17:BG31" si="10">IF(C17="X",IF(AN17="DA",IF(AND(BF17&gt;=5,AK17&lt;&gt;""),LEN(TRIM(V17))-LEN(SUBSTITUTE(V17,CHAR(44),""))+1,0),"-"),"")</f>
        <v>-</v>
      </c>
      <c r="BH17" s="134" t="str">
        <f t="shared" ref="BH17:BH31" si="11">IF(C17="X",IF(AN17="DA",LEN(TRIM(V17))-LEN(SUBSTITUTE(V17,CHAR(44),""))+1,"-"),"")</f>
        <v>-</v>
      </c>
      <c r="BI17" s="148" t="str">
        <f t="shared" ref="BI17:BI31" si="12">IF(C17="X",IF(AN17="","Afectat sau NU?",IF(AN17="DA",IF(AI17="","Neinformat",NETWORKDAYS(AI17+AJ17,AE17+AF17,$BS$2:$BS$14)-2),"Nu a fost afectat producator/consumator")),"")</f>
        <v>Afectat sau NU?</v>
      </c>
      <c r="BJ17" s="128" t="str">
        <f t="shared" ref="BJ17:BJ31" si="13">IF(C17="X",IF(AN17="DA",IF(AND(BI17&gt;=5,AI17&lt;&gt;""),LEN(TRIM(U17))-LEN(SUBSTITUTE(U17,CHAR(44),""))+1,0),"-"),"")</f>
        <v>-</v>
      </c>
      <c r="BK17" s="135" t="str">
        <f t="shared" ref="BK17:BK31" si="14">IF(C17="X",IF(AN17="DA",LEN(TRIM(U17))-LEN(SUBSTITUTE(U17,CHAR(44),""))+1,"-"),"")</f>
        <v>-</v>
      </c>
      <c r="BL17" s="147" t="str">
        <f t="shared" ref="BL17:BL31" si="15">IF(C17="X",IF(AN17="","Afectat sau NU?",IF(AN17="DA",((AG17+AH17)-(Z17+AA17))*24,"Nu a fost afectat producator/consumator")),"")</f>
        <v>Afectat sau NU?</v>
      </c>
      <c r="BM17" s="128" t="str">
        <f t="shared" ref="BM17:BM31" si="16">IF(C17="X",IF(AN17&lt;&gt;"DA","-",IF(AND(AN17="DA",BL17&lt;=0),LEN(TRIM(V17))-LEN(SUBSTITUTE(V17,CHAR(44),""))+1+LEN(TRIM(U17))-LEN(SUBSTITUTE(U17,CHAR(44),""))+1,0)),"")</f>
        <v>-</v>
      </c>
      <c r="BN17" s="134" t="str">
        <f t="shared" ref="BN17:BN31" si="17">IF(C17="X",IF(AN17="DA",LEN(TRIM(V17))-LEN(SUBSTITUTE(V17,CHAR(44),""))+1+LEN(TRIM(U17))-LEN(SUBSTITUTE(U17,CHAR(44),""))+1,"-"),"")</f>
        <v>-</v>
      </c>
      <c r="BO17" s="123"/>
      <c r="BP17" s="123"/>
    </row>
    <row r="18" spans="1:68" s="120" customFormat="1" ht="25.5" x14ac:dyDescent="0.25">
      <c r="A18" s="149">
        <f t="shared" ref="A18:A136" si="18">SUM(1,$A17)</f>
        <v>3</v>
      </c>
      <c r="B18" s="150" t="s">
        <v>131</v>
      </c>
      <c r="C18" s="150" t="s">
        <v>85</v>
      </c>
      <c r="D18" s="151" t="s">
        <v>86</v>
      </c>
      <c r="E18" s="150">
        <v>69919</v>
      </c>
      <c r="F18" s="150" t="s">
        <v>102</v>
      </c>
      <c r="G18" s="150" t="s">
        <v>130</v>
      </c>
      <c r="H18" s="152">
        <v>408229.28978400002</v>
      </c>
      <c r="I18" s="152">
        <v>311000.13555200002</v>
      </c>
      <c r="J18" s="152">
        <v>408229.28978400002</v>
      </c>
      <c r="K18" s="152">
        <v>311000.13555200002</v>
      </c>
      <c r="L18" s="150" t="s">
        <v>131</v>
      </c>
      <c r="M18" s="150" t="s">
        <v>131</v>
      </c>
      <c r="N18" s="150" t="s">
        <v>151</v>
      </c>
      <c r="O18" s="150" t="s">
        <v>152</v>
      </c>
      <c r="P18" s="150" t="s">
        <v>131</v>
      </c>
      <c r="Q18" s="150" t="s">
        <v>131</v>
      </c>
      <c r="R18" s="150" t="s">
        <v>131</v>
      </c>
      <c r="S18" s="150" t="s">
        <v>131</v>
      </c>
      <c r="T18" s="150" t="s">
        <v>141</v>
      </c>
      <c r="U18" s="150"/>
      <c r="V18" s="150" t="s">
        <v>228</v>
      </c>
      <c r="W18" s="150" t="s">
        <v>88</v>
      </c>
      <c r="X18" s="153"/>
      <c r="Y18" s="154"/>
      <c r="Z18" s="153"/>
      <c r="AA18" s="154"/>
      <c r="AB18" s="150" t="s">
        <v>102</v>
      </c>
      <c r="AC18" s="150"/>
      <c r="AD18" s="156"/>
      <c r="AE18" s="117"/>
      <c r="AF18" s="140"/>
      <c r="AG18" s="139"/>
      <c r="AH18" s="222"/>
      <c r="AI18" s="179"/>
      <c r="AJ18" s="140"/>
      <c r="AK18" s="139"/>
      <c r="AL18" s="233"/>
      <c r="AM18" s="248"/>
      <c r="AN18" s="260"/>
      <c r="AO18" s="248"/>
      <c r="AP18" s="272" t="s">
        <v>89</v>
      </c>
      <c r="AQ18" s="122"/>
      <c r="AR18" s="141" t="str">
        <f t="shared" si="0"/>
        <v/>
      </c>
      <c r="AS18" s="128" t="str">
        <f t="shared" si="1"/>
        <v/>
      </c>
      <c r="AT18" s="134" t="str">
        <f t="shared" si="2"/>
        <v/>
      </c>
      <c r="AU18" s="142" t="str">
        <f t="shared" si="3"/>
        <v/>
      </c>
      <c r="AV18" s="128" t="str">
        <f t="shared" si="4"/>
        <v/>
      </c>
      <c r="AW18" s="135" t="str">
        <f t="shared" si="5"/>
        <v/>
      </c>
      <c r="AX18" s="141" t="str">
        <f t="shared" si="6"/>
        <v/>
      </c>
      <c r="AY18" s="128" t="str">
        <f t="shared" si="7"/>
        <v/>
      </c>
      <c r="AZ18" s="134" t="str">
        <f t="shared" si="8"/>
        <v/>
      </c>
      <c r="BB18" s="123"/>
      <c r="BC18" s="123"/>
      <c r="BD18" s="123"/>
      <c r="BE18" s="123"/>
      <c r="BF18" s="147" t="str">
        <f t="shared" si="9"/>
        <v>Afectat sau NU?</v>
      </c>
      <c r="BG18" s="128" t="str">
        <f t="shared" si="10"/>
        <v>-</v>
      </c>
      <c r="BH18" s="134" t="str">
        <f t="shared" si="11"/>
        <v>-</v>
      </c>
      <c r="BI18" s="148" t="str">
        <f t="shared" si="12"/>
        <v>Afectat sau NU?</v>
      </c>
      <c r="BJ18" s="128" t="str">
        <f t="shared" si="13"/>
        <v>-</v>
      </c>
      <c r="BK18" s="135" t="str">
        <f t="shared" si="14"/>
        <v>-</v>
      </c>
      <c r="BL18" s="147" t="str">
        <f t="shared" si="15"/>
        <v>Afectat sau NU?</v>
      </c>
      <c r="BM18" s="128" t="str">
        <f t="shared" si="16"/>
        <v>-</v>
      </c>
      <c r="BN18" s="134" t="str">
        <f t="shared" si="17"/>
        <v>-</v>
      </c>
      <c r="BO18" s="123"/>
      <c r="BP18" s="123"/>
    </row>
    <row r="19" spans="1:68" s="120" customFormat="1" ht="25.5" x14ac:dyDescent="0.25">
      <c r="A19" s="149">
        <f t="shared" si="18"/>
        <v>4</v>
      </c>
      <c r="B19" s="150" t="s">
        <v>131</v>
      </c>
      <c r="C19" s="150" t="s">
        <v>85</v>
      </c>
      <c r="D19" s="151" t="s">
        <v>86</v>
      </c>
      <c r="E19" s="150">
        <v>69919</v>
      </c>
      <c r="F19" s="150" t="s">
        <v>102</v>
      </c>
      <c r="G19" s="150" t="s">
        <v>130</v>
      </c>
      <c r="H19" s="152">
        <v>404628.83991899999</v>
      </c>
      <c r="I19" s="152">
        <v>311354.10385900002</v>
      </c>
      <c r="J19" s="152">
        <v>404628.83991899999</v>
      </c>
      <c r="K19" s="152">
        <v>311354.10385900002</v>
      </c>
      <c r="L19" s="150" t="s">
        <v>131</v>
      </c>
      <c r="M19" s="150" t="s">
        <v>131</v>
      </c>
      <c r="N19" s="150" t="s">
        <v>153</v>
      </c>
      <c r="O19" s="150" t="s">
        <v>154</v>
      </c>
      <c r="P19" s="150" t="s">
        <v>131</v>
      </c>
      <c r="Q19" s="150" t="s">
        <v>131</v>
      </c>
      <c r="R19" s="150" t="s">
        <v>131</v>
      </c>
      <c r="S19" s="150" t="s">
        <v>131</v>
      </c>
      <c r="T19" s="150" t="s">
        <v>141</v>
      </c>
      <c r="U19" s="150"/>
      <c r="V19" s="150" t="s">
        <v>228</v>
      </c>
      <c r="W19" s="150" t="s">
        <v>88</v>
      </c>
      <c r="X19" s="153"/>
      <c r="Y19" s="154"/>
      <c r="Z19" s="153"/>
      <c r="AA19" s="154"/>
      <c r="AB19" s="150" t="s">
        <v>102</v>
      </c>
      <c r="AC19" s="150"/>
      <c r="AD19" s="156"/>
      <c r="AE19" s="117"/>
      <c r="AF19" s="140"/>
      <c r="AG19" s="139"/>
      <c r="AH19" s="222"/>
      <c r="AI19" s="179"/>
      <c r="AJ19" s="140"/>
      <c r="AK19" s="139"/>
      <c r="AL19" s="233"/>
      <c r="AM19" s="248"/>
      <c r="AN19" s="260"/>
      <c r="AO19" s="248"/>
      <c r="AP19" s="272" t="s">
        <v>89</v>
      </c>
      <c r="AQ19" s="122"/>
      <c r="AR19" s="141" t="str">
        <f t="shared" si="0"/>
        <v/>
      </c>
      <c r="AS19" s="128" t="str">
        <f t="shared" si="1"/>
        <v/>
      </c>
      <c r="AT19" s="134" t="str">
        <f t="shared" si="2"/>
        <v/>
      </c>
      <c r="AU19" s="142" t="str">
        <f t="shared" si="3"/>
        <v/>
      </c>
      <c r="AV19" s="128" t="str">
        <f t="shared" si="4"/>
        <v/>
      </c>
      <c r="AW19" s="135" t="str">
        <f t="shared" si="5"/>
        <v/>
      </c>
      <c r="AX19" s="141" t="str">
        <f t="shared" si="6"/>
        <v/>
      </c>
      <c r="AY19" s="128" t="str">
        <f t="shared" si="7"/>
        <v/>
      </c>
      <c r="AZ19" s="134" t="str">
        <f t="shared" si="8"/>
        <v/>
      </c>
      <c r="BB19" s="123"/>
      <c r="BC19" s="123"/>
      <c r="BD19" s="123"/>
      <c r="BE19" s="123"/>
      <c r="BF19" s="147" t="str">
        <f t="shared" si="9"/>
        <v>Afectat sau NU?</v>
      </c>
      <c r="BG19" s="128" t="str">
        <f t="shared" si="10"/>
        <v>-</v>
      </c>
      <c r="BH19" s="134" t="str">
        <f t="shared" si="11"/>
        <v>-</v>
      </c>
      <c r="BI19" s="148" t="str">
        <f t="shared" si="12"/>
        <v>Afectat sau NU?</v>
      </c>
      <c r="BJ19" s="128" t="str">
        <f t="shared" si="13"/>
        <v>-</v>
      </c>
      <c r="BK19" s="135" t="str">
        <f t="shared" si="14"/>
        <v>-</v>
      </c>
      <c r="BL19" s="147" t="str">
        <f t="shared" si="15"/>
        <v>Afectat sau NU?</v>
      </c>
      <c r="BM19" s="128" t="str">
        <f t="shared" si="16"/>
        <v>-</v>
      </c>
      <c r="BN19" s="134" t="str">
        <f t="shared" si="17"/>
        <v>-</v>
      </c>
      <c r="BO19" s="123"/>
      <c r="BP19" s="123"/>
    </row>
    <row r="20" spans="1:68" s="120" customFormat="1" ht="26.25" thickBot="1" x14ac:dyDescent="0.3">
      <c r="A20" s="112">
        <f t="shared" si="18"/>
        <v>5</v>
      </c>
      <c r="B20" s="84" t="s">
        <v>131</v>
      </c>
      <c r="C20" s="84" t="s">
        <v>85</v>
      </c>
      <c r="D20" s="113" t="s">
        <v>86</v>
      </c>
      <c r="E20" s="84">
        <v>70129</v>
      </c>
      <c r="F20" s="84" t="s">
        <v>155</v>
      </c>
      <c r="G20" s="84" t="s">
        <v>130</v>
      </c>
      <c r="H20" s="182">
        <v>404627.67373699998</v>
      </c>
      <c r="I20" s="182">
        <v>311347.63970100001</v>
      </c>
      <c r="J20" s="182">
        <v>404627.67373699998</v>
      </c>
      <c r="K20" s="182">
        <v>311347.63970100001</v>
      </c>
      <c r="L20" s="84" t="s">
        <v>131</v>
      </c>
      <c r="M20" s="84" t="s">
        <v>131</v>
      </c>
      <c r="N20" s="84" t="s">
        <v>156</v>
      </c>
      <c r="O20" s="84" t="s">
        <v>155</v>
      </c>
      <c r="P20" s="84" t="s">
        <v>131</v>
      </c>
      <c r="Q20" s="84" t="s">
        <v>131</v>
      </c>
      <c r="R20" s="84" t="s">
        <v>131</v>
      </c>
      <c r="S20" s="84" t="s">
        <v>131</v>
      </c>
      <c r="T20" s="84" t="s">
        <v>141</v>
      </c>
      <c r="U20" s="84"/>
      <c r="V20" s="84" t="s">
        <v>228</v>
      </c>
      <c r="W20" s="84" t="s">
        <v>88</v>
      </c>
      <c r="X20" s="114"/>
      <c r="Y20" s="115"/>
      <c r="Z20" s="114"/>
      <c r="AA20" s="115"/>
      <c r="AB20" s="84" t="s">
        <v>102</v>
      </c>
      <c r="AC20" s="84"/>
      <c r="AD20" s="85"/>
      <c r="AE20" s="46"/>
      <c r="AF20" s="144"/>
      <c r="AG20" s="143"/>
      <c r="AH20" s="223"/>
      <c r="AI20" s="180"/>
      <c r="AJ20" s="144"/>
      <c r="AK20" s="143"/>
      <c r="AL20" s="234"/>
      <c r="AM20" s="249"/>
      <c r="AN20" s="261"/>
      <c r="AO20" s="249"/>
      <c r="AP20" s="273" t="s">
        <v>89</v>
      </c>
      <c r="AQ20" s="122"/>
      <c r="AR20" s="167" t="str">
        <f t="shared" si="0"/>
        <v/>
      </c>
      <c r="AS20" s="168" t="str">
        <f t="shared" si="1"/>
        <v/>
      </c>
      <c r="AT20" s="169" t="str">
        <f t="shared" si="2"/>
        <v/>
      </c>
      <c r="AU20" s="170" t="str">
        <f t="shared" si="3"/>
        <v/>
      </c>
      <c r="AV20" s="168" t="str">
        <f t="shared" si="4"/>
        <v/>
      </c>
      <c r="AW20" s="171" t="str">
        <f t="shared" si="5"/>
        <v/>
      </c>
      <c r="AX20" s="167" t="str">
        <f t="shared" si="6"/>
        <v/>
      </c>
      <c r="AY20" s="168" t="str">
        <f t="shared" si="7"/>
        <v/>
      </c>
      <c r="AZ20" s="169" t="str">
        <f t="shared" si="8"/>
        <v/>
      </c>
      <c r="BB20" s="123"/>
      <c r="BC20" s="123"/>
      <c r="BD20" s="123"/>
      <c r="BE20" s="123"/>
      <c r="BF20" s="175" t="str">
        <f t="shared" si="9"/>
        <v>Afectat sau NU?</v>
      </c>
      <c r="BG20" s="168" t="str">
        <f t="shared" si="10"/>
        <v>-</v>
      </c>
      <c r="BH20" s="169" t="str">
        <f t="shared" si="11"/>
        <v>-</v>
      </c>
      <c r="BI20" s="176" t="str">
        <f t="shared" si="12"/>
        <v>Afectat sau NU?</v>
      </c>
      <c r="BJ20" s="168" t="str">
        <f t="shared" si="13"/>
        <v>-</v>
      </c>
      <c r="BK20" s="171" t="str">
        <f t="shared" si="14"/>
        <v>-</v>
      </c>
      <c r="BL20" s="175" t="str">
        <f t="shared" si="15"/>
        <v>Afectat sau NU?</v>
      </c>
      <c r="BM20" s="168" t="str">
        <f t="shared" si="16"/>
        <v>-</v>
      </c>
      <c r="BN20" s="169" t="str">
        <f t="shared" si="17"/>
        <v>-</v>
      </c>
      <c r="BO20" s="123"/>
      <c r="BP20" s="123"/>
    </row>
    <row r="21" spans="1:68" s="120" customFormat="1" ht="25.5" x14ac:dyDescent="0.25">
      <c r="A21" s="136">
        <f>SUM(1,$A20)</f>
        <v>6</v>
      </c>
      <c r="B21" s="129" t="s">
        <v>131</v>
      </c>
      <c r="C21" s="129" t="s">
        <v>85</v>
      </c>
      <c r="D21" s="155" t="s">
        <v>114</v>
      </c>
      <c r="E21" s="129" t="s">
        <v>131</v>
      </c>
      <c r="F21" s="129" t="s">
        <v>220</v>
      </c>
      <c r="G21" s="129" t="s">
        <v>131</v>
      </c>
      <c r="H21" s="65">
        <v>170687.28796596499</v>
      </c>
      <c r="I21" s="65">
        <v>531495.45653867896</v>
      </c>
      <c r="J21" s="65">
        <v>170687.28796596499</v>
      </c>
      <c r="K21" s="65">
        <v>531495.45653867896</v>
      </c>
      <c r="L21" s="129" t="s">
        <v>224</v>
      </c>
      <c r="M21" s="129" t="s">
        <v>219</v>
      </c>
      <c r="N21" s="129" t="s">
        <v>131</v>
      </c>
      <c r="O21" s="129" t="s">
        <v>131</v>
      </c>
      <c r="P21" s="129" t="s">
        <v>131</v>
      </c>
      <c r="Q21" s="129" t="s">
        <v>131</v>
      </c>
      <c r="R21" s="129" t="s">
        <v>131</v>
      </c>
      <c r="S21" s="129" t="s">
        <v>131</v>
      </c>
      <c r="T21" s="129" t="s">
        <v>224</v>
      </c>
      <c r="U21" s="129"/>
      <c r="V21" s="129" t="s">
        <v>221</v>
      </c>
      <c r="W21" s="129" t="s">
        <v>116</v>
      </c>
      <c r="X21" s="137"/>
      <c r="Y21" s="138"/>
      <c r="Z21" s="137"/>
      <c r="AA21" s="138"/>
      <c r="AB21" s="129" t="s">
        <v>96</v>
      </c>
      <c r="AC21" s="129"/>
      <c r="AD21" s="127"/>
      <c r="AE21" s="110"/>
      <c r="AF21" s="138"/>
      <c r="AG21" s="137"/>
      <c r="AH21" s="221"/>
      <c r="AI21" s="178"/>
      <c r="AJ21" s="138"/>
      <c r="AK21" s="137"/>
      <c r="AL21" s="232"/>
      <c r="AM21" s="247"/>
      <c r="AN21" s="259"/>
      <c r="AO21" s="247"/>
      <c r="AP21" s="271" t="s">
        <v>117</v>
      </c>
      <c r="AQ21" s="122"/>
      <c r="AR21" s="162" t="str">
        <f t="shared" si="0"/>
        <v/>
      </c>
      <c r="AS21" s="163" t="str">
        <f t="shared" si="1"/>
        <v/>
      </c>
      <c r="AT21" s="164" t="str">
        <f t="shared" si="2"/>
        <v/>
      </c>
      <c r="AU21" s="165" t="str">
        <f t="shared" si="3"/>
        <v/>
      </c>
      <c r="AV21" s="163" t="str">
        <f t="shared" si="4"/>
        <v/>
      </c>
      <c r="AW21" s="166" t="str">
        <f t="shared" si="5"/>
        <v/>
      </c>
      <c r="AX21" s="162" t="str">
        <f t="shared" si="6"/>
        <v/>
      </c>
      <c r="AY21" s="163" t="str">
        <f t="shared" si="7"/>
        <v/>
      </c>
      <c r="AZ21" s="164" t="str">
        <f t="shared" si="8"/>
        <v/>
      </c>
      <c r="BB21" s="123"/>
      <c r="BC21" s="123"/>
      <c r="BD21" s="123"/>
      <c r="BE21" s="123"/>
      <c r="BF21" s="147" t="str">
        <f t="shared" si="9"/>
        <v>Afectat sau NU?</v>
      </c>
      <c r="BG21" s="128" t="str">
        <f t="shared" si="10"/>
        <v>-</v>
      </c>
      <c r="BH21" s="134" t="str">
        <f t="shared" si="11"/>
        <v>-</v>
      </c>
      <c r="BI21" s="148" t="str">
        <f t="shared" si="12"/>
        <v>Afectat sau NU?</v>
      </c>
      <c r="BJ21" s="128" t="str">
        <f t="shared" si="13"/>
        <v>-</v>
      </c>
      <c r="BK21" s="135" t="str">
        <f t="shared" si="14"/>
        <v>-</v>
      </c>
      <c r="BL21" s="147" t="str">
        <f t="shared" si="15"/>
        <v>Afectat sau NU?</v>
      </c>
      <c r="BM21" s="128" t="str">
        <f t="shared" si="16"/>
        <v>-</v>
      </c>
      <c r="BN21" s="134" t="str">
        <f t="shared" si="17"/>
        <v>-</v>
      </c>
      <c r="BO21" s="123"/>
      <c r="BP21" s="123"/>
    </row>
    <row r="22" spans="1:68" s="120" customFormat="1" ht="26.25" thickBot="1" x14ac:dyDescent="0.3">
      <c r="A22" s="112">
        <f t="shared" si="18"/>
        <v>7</v>
      </c>
      <c r="B22" s="132" t="s">
        <v>131</v>
      </c>
      <c r="C22" s="132" t="s">
        <v>85</v>
      </c>
      <c r="D22" s="133" t="s">
        <v>114</v>
      </c>
      <c r="E22" s="132" t="s">
        <v>131</v>
      </c>
      <c r="F22" s="132" t="s">
        <v>220</v>
      </c>
      <c r="G22" s="132" t="s">
        <v>131</v>
      </c>
      <c r="H22" s="31">
        <v>170687.28796596499</v>
      </c>
      <c r="I22" s="31">
        <v>531495.45653867896</v>
      </c>
      <c r="J22" s="31">
        <v>170687.28796596499</v>
      </c>
      <c r="K22" s="31">
        <v>531495.45653867896</v>
      </c>
      <c r="L22" s="132" t="s">
        <v>131</v>
      </c>
      <c r="M22" s="132" t="s">
        <v>131</v>
      </c>
      <c r="N22" s="132" t="s">
        <v>131</v>
      </c>
      <c r="O22" s="132" t="s">
        <v>131</v>
      </c>
      <c r="P22" s="132" t="s">
        <v>222</v>
      </c>
      <c r="Q22" s="132" t="s">
        <v>223</v>
      </c>
      <c r="R22" s="132" t="s">
        <v>131</v>
      </c>
      <c r="S22" s="132" t="s">
        <v>131</v>
      </c>
      <c r="T22" s="132" t="s">
        <v>222</v>
      </c>
      <c r="U22" s="132"/>
      <c r="V22" s="132" t="s">
        <v>221</v>
      </c>
      <c r="W22" s="132" t="s">
        <v>116</v>
      </c>
      <c r="X22" s="143"/>
      <c r="Y22" s="144"/>
      <c r="Z22" s="143"/>
      <c r="AA22" s="144"/>
      <c r="AB22" s="132" t="s">
        <v>96</v>
      </c>
      <c r="AC22" s="132"/>
      <c r="AD22" s="146"/>
      <c r="AE22" s="46"/>
      <c r="AF22" s="144"/>
      <c r="AG22" s="143"/>
      <c r="AH22" s="223"/>
      <c r="AI22" s="180"/>
      <c r="AJ22" s="144"/>
      <c r="AK22" s="143"/>
      <c r="AL22" s="234"/>
      <c r="AM22" s="249"/>
      <c r="AN22" s="261"/>
      <c r="AO22" s="249"/>
      <c r="AP22" s="274" t="s">
        <v>117</v>
      </c>
      <c r="AQ22" s="122"/>
      <c r="AR22" s="167" t="str">
        <f t="shared" si="0"/>
        <v/>
      </c>
      <c r="AS22" s="168" t="str">
        <f t="shared" si="1"/>
        <v/>
      </c>
      <c r="AT22" s="169" t="str">
        <f t="shared" si="2"/>
        <v/>
      </c>
      <c r="AU22" s="170" t="str">
        <f t="shared" si="3"/>
        <v/>
      </c>
      <c r="AV22" s="168" t="str">
        <f t="shared" si="4"/>
        <v/>
      </c>
      <c r="AW22" s="171" t="str">
        <f t="shared" si="5"/>
        <v/>
      </c>
      <c r="AX22" s="167" t="str">
        <f t="shared" si="6"/>
        <v/>
      </c>
      <c r="AY22" s="168" t="str">
        <f t="shared" si="7"/>
        <v/>
      </c>
      <c r="AZ22" s="169" t="str">
        <f t="shared" si="8"/>
        <v/>
      </c>
      <c r="BB22" s="123"/>
      <c r="BC22" s="123"/>
      <c r="BD22" s="123"/>
      <c r="BE22" s="123"/>
      <c r="BF22" s="147" t="str">
        <f t="shared" si="9"/>
        <v>Afectat sau NU?</v>
      </c>
      <c r="BG22" s="128" t="str">
        <f t="shared" si="10"/>
        <v>-</v>
      </c>
      <c r="BH22" s="134" t="str">
        <f t="shared" si="11"/>
        <v>-</v>
      </c>
      <c r="BI22" s="148" t="str">
        <f t="shared" si="12"/>
        <v>Afectat sau NU?</v>
      </c>
      <c r="BJ22" s="128" t="str">
        <f t="shared" si="13"/>
        <v>-</v>
      </c>
      <c r="BK22" s="135" t="str">
        <f t="shared" si="14"/>
        <v>-</v>
      </c>
      <c r="BL22" s="147" t="str">
        <f t="shared" si="15"/>
        <v>Afectat sau NU?</v>
      </c>
      <c r="BM22" s="128" t="str">
        <f t="shared" si="16"/>
        <v>-</v>
      </c>
      <c r="BN22" s="134" t="str">
        <f t="shared" si="17"/>
        <v>-</v>
      </c>
      <c r="BO22" s="123"/>
      <c r="BP22" s="123"/>
    </row>
    <row r="23" spans="1:68" s="120" customFormat="1" ht="25.5" x14ac:dyDescent="0.25">
      <c r="A23" s="136">
        <f t="shared" si="18"/>
        <v>8</v>
      </c>
      <c r="B23" s="129" t="s">
        <v>131</v>
      </c>
      <c r="C23" s="129" t="s">
        <v>85</v>
      </c>
      <c r="D23" s="155" t="s">
        <v>115</v>
      </c>
      <c r="E23" s="129" t="s">
        <v>131</v>
      </c>
      <c r="F23" s="129" t="s">
        <v>220</v>
      </c>
      <c r="G23" s="129" t="s">
        <v>131</v>
      </c>
      <c r="H23" s="65">
        <v>170687.28796596499</v>
      </c>
      <c r="I23" s="65">
        <v>531495.45653867896</v>
      </c>
      <c r="J23" s="65">
        <v>170687.28796596499</v>
      </c>
      <c r="K23" s="65">
        <v>531495.45653867896</v>
      </c>
      <c r="L23" s="129" t="s">
        <v>224</v>
      </c>
      <c r="M23" s="129" t="s">
        <v>219</v>
      </c>
      <c r="N23" s="129" t="s">
        <v>131</v>
      </c>
      <c r="O23" s="129" t="s">
        <v>131</v>
      </c>
      <c r="P23" s="129" t="s">
        <v>131</v>
      </c>
      <c r="Q23" s="129" t="s">
        <v>131</v>
      </c>
      <c r="R23" s="129" t="s">
        <v>131</v>
      </c>
      <c r="S23" s="129" t="s">
        <v>131</v>
      </c>
      <c r="T23" s="129" t="s">
        <v>224</v>
      </c>
      <c r="U23" s="129"/>
      <c r="V23" s="129" t="s">
        <v>221</v>
      </c>
      <c r="W23" s="129" t="s">
        <v>116</v>
      </c>
      <c r="X23" s="137"/>
      <c r="Y23" s="138"/>
      <c r="Z23" s="137"/>
      <c r="AA23" s="138"/>
      <c r="AB23" s="129" t="s">
        <v>96</v>
      </c>
      <c r="AC23" s="129"/>
      <c r="AD23" s="127"/>
      <c r="AE23" s="110"/>
      <c r="AF23" s="138"/>
      <c r="AG23" s="137"/>
      <c r="AH23" s="221"/>
      <c r="AI23" s="178"/>
      <c r="AJ23" s="138"/>
      <c r="AK23" s="137"/>
      <c r="AL23" s="232"/>
      <c r="AM23" s="247"/>
      <c r="AN23" s="259"/>
      <c r="AO23" s="247"/>
      <c r="AP23" s="271" t="s">
        <v>117</v>
      </c>
      <c r="AQ23" s="122"/>
      <c r="AR23" s="162" t="str">
        <f t="shared" si="0"/>
        <v/>
      </c>
      <c r="AS23" s="163" t="str">
        <f t="shared" si="1"/>
        <v/>
      </c>
      <c r="AT23" s="164" t="str">
        <f t="shared" si="2"/>
        <v/>
      </c>
      <c r="AU23" s="165" t="str">
        <f t="shared" si="3"/>
        <v/>
      </c>
      <c r="AV23" s="163" t="str">
        <f t="shared" si="4"/>
        <v/>
      </c>
      <c r="AW23" s="166" t="str">
        <f t="shared" si="5"/>
        <v/>
      </c>
      <c r="AX23" s="162" t="str">
        <f t="shared" si="6"/>
        <v/>
      </c>
      <c r="AY23" s="163" t="str">
        <f t="shared" si="7"/>
        <v/>
      </c>
      <c r="AZ23" s="164" t="str">
        <f t="shared" si="8"/>
        <v/>
      </c>
      <c r="BB23" s="123"/>
      <c r="BC23" s="123"/>
      <c r="BD23" s="123"/>
      <c r="BE23" s="123"/>
      <c r="BF23" s="147" t="str">
        <f t="shared" si="9"/>
        <v>Afectat sau NU?</v>
      </c>
      <c r="BG23" s="128" t="str">
        <f t="shared" si="10"/>
        <v>-</v>
      </c>
      <c r="BH23" s="134" t="str">
        <f t="shared" si="11"/>
        <v>-</v>
      </c>
      <c r="BI23" s="148" t="str">
        <f t="shared" si="12"/>
        <v>Afectat sau NU?</v>
      </c>
      <c r="BJ23" s="128" t="str">
        <f t="shared" si="13"/>
        <v>-</v>
      </c>
      <c r="BK23" s="135" t="str">
        <f t="shared" si="14"/>
        <v>-</v>
      </c>
      <c r="BL23" s="147" t="str">
        <f t="shared" si="15"/>
        <v>Afectat sau NU?</v>
      </c>
      <c r="BM23" s="128" t="str">
        <f t="shared" si="16"/>
        <v>-</v>
      </c>
      <c r="BN23" s="134" t="str">
        <f t="shared" si="17"/>
        <v>-</v>
      </c>
      <c r="BO23" s="123"/>
      <c r="BP23" s="123"/>
    </row>
    <row r="24" spans="1:68" s="120" customFormat="1" ht="26.25" thickBot="1" x14ac:dyDescent="0.3">
      <c r="A24" s="112">
        <f t="shared" si="18"/>
        <v>9</v>
      </c>
      <c r="B24" s="132" t="s">
        <v>131</v>
      </c>
      <c r="C24" s="132" t="s">
        <v>85</v>
      </c>
      <c r="D24" s="133" t="s">
        <v>115</v>
      </c>
      <c r="E24" s="132" t="s">
        <v>131</v>
      </c>
      <c r="F24" s="132" t="s">
        <v>220</v>
      </c>
      <c r="G24" s="132" t="s">
        <v>131</v>
      </c>
      <c r="H24" s="31">
        <v>170687.28796596499</v>
      </c>
      <c r="I24" s="31">
        <v>531495.45653867896</v>
      </c>
      <c r="J24" s="31">
        <v>170687.28796596499</v>
      </c>
      <c r="K24" s="31">
        <v>531495.45653867896</v>
      </c>
      <c r="L24" s="132" t="s">
        <v>131</v>
      </c>
      <c r="M24" s="132" t="s">
        <v>131</v>
      </c>
      <c r="N24" s="132" t="s">
        <v>131</v>
      </c>
      <c r="O24" s="132" t="s">
        <v>131</v>
      </c>
      <c r="P24" s="132" t="s">
        <v>222</v>
      </c>
      <c r="Q24" s="132" t="s">
        <v>223</v>
      </c>
      <c r="R24" s="132" t="s">
        <v>131</v>
      </c>
      <c r="S24" s="132" t="s">
        <v>131</v>
      </c>
      <c r="T24" s="132" t="s">
        <v>222</v>
      </c>
      <c r="U24" s="132"/>
      <c r="V24" s="132" t="s">
        <v>221</v>
      </c>
      <c r="W24" s="132" t="s">
        <v>116</v>
      </c>
      <c r="X24" s="143"/>
      <c r="Y24" s="144"/>
      <c r="Z24" s="143"/>
      <c r="AA24" s="144"/>
      <c r="AB24" s="132" t="s">
        <v>96</v>
      </c>
      <c r="AC24" s="132"/>
      <c r="AD24" s="146"/>
      <c r="AE24" s="46"/>
      <c r="AF24" s="144"/>
      <c r="AG24" s="143"/>
      <c r="AH24" s="223"/>
      <c r="AI24" s="180"/>
      <c r="AJ24" s="144"/>
      <c r="AK24" s="143"/>
      <c r="AL24" s="234"/>
      <c r="AM24" s="249"/>
      <c r="AN24" s="261"/>
      <c r="AO24" s="249"/>
      <c r="AP24" s="274" t="s">
        <v>117</v>
      </c>
      <c r="AQ24" s="122"/>
      <c r="AR24" s="157" t="str">
        <f t="shared" si="0"/>
        <v/>
      </c>
      <c r="AS24" s="158" t="str">
        <f t="shared" si="1"/>
        <v/>
      </c>
      <c r="AT24" s="159" t="str">
        <f t="shared" si="2"/>
        <v/>
      </c>
      <c r="AU24" s="160" t="str">
        <f t="shared" si="3"/>
        <v/>
      </c>
      <c r="AV24" s="158" t="str">
        <f t="shared" si="4"/>
        <v/>
      </c>
      <c r="AW24" s="161" t="str">
        <f t="shared" si="5"/>
        <v/>
      </c>
      <c r="AX24" s="157" t="str">
        <f t="shared" si="6"/>
        <v/>
      </c>
      <c r="AY24" s="158" t="str">
        <f t="shared" si="7"/>
        <v/>
      </c>
      <c r="AZ24" s="159" t="str">
        <f t="shared" si="8"/>
        <v/>
      </c>
      <c r="BB24" s="123"/>
      <c r="BC24" s="123"/>
      <c r="BD24" s="123"/>
      <c r="BE24" s="123"/>
      <c r="BF24" s="172" t="str">
        <f t="shared" si="9"/>
        <v>Afectat sau NU?</v>
      </c>
      <c r="BG24" s="158" t="str">
        <f t="shared" si="10"/>
        <v>-</v>
      </c>
      <c r="BH24" s="159" t="str">
        <f t="shared" si="11"/>
        <v>-</v>
      </c>
      <c r="BI24" s="173" t="str">
        <f t="shared" si="12"/>
        <v>Afectat sau NU?</v>
      </c>
      <c r="BJ24" s="158" t="str">
        <f t="shared" si="13"/>
        <v>-</v>
      </c>
      <c r="BK24" s="161" t="str">
        <f t="shared" si="14"/>
        <v>-</v>
      </c>
      <c r="BL24" s="172" t="str">
        <f t="shared" si="15"/>
        <v>Afectat sau NU?</v>
      </c>
      <c r="BM24" s="158" t="str">
        <f t="shared" si="16"/>
        <v>-</v>
      </c>
      <c r="BN24" s="159" t="str">
        <f t="shared" si="17"/>
        <v>-</v>
      </c>
      <c r="BO24" s="123"/>
      <c r="BP24" s="123"/>
    </row>
    <row r="25" spans="1:68" s="120" customFormat="1" x14ac:dyDescent="0.25">
      <c r="A25" s="136">
        <f>SUM(1,$A24)</f>
        <v>10</v>
      </c>
      <c r="B25" s="129" t="s">
        <v>131</v>
      </c>
      <c r="C25" s="129" t="s">
        <v>85</v>
      </c>
      <c r="D25" s="155" t="s">
        <v>90</v>
      </c>
      <c r="E25" s="129">
        <v>18689</v>
      </c>
      <c r="F25" s="129" t="s">
        <v>231</v>
      </c>
      <c r="G25" s="129" t="s">
        <v>232</v>
      </c>
      <c r="H25" s="129">
        <v>499964.40600000002</v>
      </c>
      <c r="I25" s="129">
        <v>409075.77299999999</v>
      </c>
      <c r="J25" s="129">
        <v>499964.40600000002</v>
      </c>
      <c r="K25" s="129">
        <v>409075.77299999999</v>
      </c>
      <c r="L25" s="129" t="s">
        <v>131</v>
      </c>
      <c r="M25" s="129" t="s">
        <v>131</v>
      </c>
      <c r="N25" s="129" t="s">
        <v>229</v>
      </c>
      <c r="O25" s="129" t="s">
        <v>231</v>
      </c>
      <c r="P25" s="129" t="s">
        <v>131</v>
      </c>
      <c r="Q25" s="129" t="s">
        <v>131</v>
      </c>
      <c r="R25" s="129" t="s">
        <v>131</v>
      </c>
      <c r="S25" s="129" t="s">
        <v>131</v>
      </c>
      <c r="T25" s="129" t="s">
        <v>141</v>
      </c>
      <c r="U25" s="129"/>
      <c r="V25" s="129" t="s">
        <v>228</v>
      </c>
      <c r="W25" s="129" t="s">
        <v>118</v>
      </c>
      <c r="X25" s="137"/>
      <c r="Y25" s="138"/>
      <c r="Z25" s="137"/>
      <c r="AA25" s="138"/>
      <c r="AB25" s="129" t="s">
        <v>102</v>
      </c>
      <c r="AC25" s="129"/>
      <c r="AD25" s="127"/>
      <c r="AE25" s="110"/>
      <c r="AF25" s="138"/>
      <c r="AG25" s="137"/>
      <c r="AH25" s="221"/>
      <c r="AI25" s="178"/>
      <c r="AJ25" s="138"/>
      <c r="AK25" s="137"/>
      <c r="AL25" s="232"/>
      <c r="AM25" s="247"/>
      <c r="AN25" s="259"/>
      <c r="AO25" s="247"/>
      <c r="AP25" s="271" t="s">
        <v>91</v>
      </c>
      <c r="AQ25" s="122"/>
      <c r="AR25" s="162" t="str">
        <f t="shared" si="0"/>
        <v/>
      </c>
      <c r="AS25" s="163" t="str">
        <f t="shared" si="1"/>
        <v/>
      </c>
      <c r="AT25" s="164" t="str">
        <f t="shared" si="2"/>
        <v/>
      </c>
      <c r="AU25" s="165" t="str">
        <f t="shared" si="3"/>
        <v/>
      </c>
      <c r="AV25" s="163" t="str">
        <f t="shared" si="4"/>
        <v/>
      </c>
      <c r="AW25" s="166" t="str">
        <f t="shared" si="5"/>
        <v/>
      </c>
      <c r="AX25" s="162" t="str">
        <f t="shared" si="6"/>
        <v/>
      </c>
      <c r="AY25" s="163" t="str">
        <f t="shared" si="7"/>
        <v/>
      </c>
      <c r="AZ25" s="164" t="str">
        <f t="shared" si="8"/>
        <v/>
      </c>
      <c r="BB25" s="123"/>
      <c r="BC25" s="123"/>
      <c r="BD25" s="123"/>
      <c r="BE25" s="123"/>
      <c r="BF25" s="174" t="str">
        <f t="shared" si="9"/>
        <v>Afectat sau NU?</v>
      </c>
      <c r="BG25" s="163" t="str">
        <f t="shared" si="10"/>
        <v>-</v>
      </c>
      <c r="BH25" s="164" t="str">
        <f t="shared" si="11"/>
        <v>-</v>
      </c>
      <c r="BI25" s="344" t="str">
        <f t="shared" si="12"/>
        <v>Afectat sau NU?</v>
      </c>
      <c r="BJ25" s="163" t="str">
        <f t="shared" si="13"/>
        <v>-</v>
      </c>
      <c r="BK25" s="166" t="str">
        <f t="shared" si="14"/>
        <v>-</v>
      </c>
      <c r="BL25" s="174" t="str">
        <f t="shared" si="15"/>
        <v>Afectat sau NU?</v>
      </c>
      <c r="BM25" s="163" t="str">
        <f t="shared" si="16"/>
        <v>-</v>
      </c>
      <c r="BN25" s="164" t="str">
        <f t="shared" si="17"/>
        <v>-</v>
      </c>
      <c r="BO25" s="123"/>
      <c r="BP25" s="123"/>
    </row>
    <row r="26" spans="1:68" s="120" customFormat="1" ht="13.5" thickBot="1" x14ac:dyDescent="0.3">
      <c r="A26" s="112">
        <f t="shared" si="18"/>
        <v>11</v>
      </c>
      <c r="B26" s="132" t="s">
        <v>131</v>
      </c>
      <c r="C26" s="132" t="s">
        <v>85</v>
      </c>
      <c r="D26" s="133" t="s">
        <v>90</v>
      </c>
      <c r="E26" s="132">
        <v>17254</v>
      </c>
      <c r="F26" s="132" t="s">
        <v>234</v>
      </c>
      <c r="G26" s="132" t="s">
        <v>232</v>
      </c>
      <c r="H26" s="132">
        <v>500598.14502300002</v>
      </c>
      <c r="I26" s="132">
        <v>401110.15465600003</v>
      </c>
      <c r="J26" s="132">
        <v>500598.14502300002</v>
      </c>
      <c r="K26" s="132">
        <v>401110.15465600003</v>
      </c>
      <c r="L26" s="132" t="s">
        <v>131</v>
      </c>
      <c r="M26" s="132" t="s">
        <v>131</v>
      </c>
      <c r="N26" s="132" t="s">
        <v>230</v>
      </c>
      <c r="O26" s="132" t="s">
        <v>233</v>
      </c>
      <c r="P26" s="132" t="s">
        <v>131</v>
      </c>
      <c r="Q26" s="132" t="s">
        <v>131</v>
      </c>
      <c r="R26" s="132" t="s">
        <v>131</v>
      </c>
      <c r="S26" s="132" t="s">
        <v>131</v>
      </c>
      <c r="T26" s="132" t="s">
        <v>141</v>
      </c>
      <c r="U26" s="132"/>
      <c r="V26" s="132" t="s">
        <v>228</v>
      </c>
      <c r="W26" s="132" t="s">
        <v>118</v>
      </c>
      <c r="X26" s="143"/>
      <c r="Y26" s="144"/>
      <c r="Z26" s="143"/>
      <c r="AA26" s="144"/>
      <c r="AB26" s="132" t="s">
        <v>102</v>
      </c>
      <c r="AC26" s="132"/>
      <c r="AD26" s="146"/>
      <c r="AE26" s="46"/>
      <c r="AF26" s="144"/>
      <c r="AG26" s="143"/>
      <c r="AH26" s="223"/>
      <c r="AI26" s="180"/>
      <c r="AJ26" s="144"/>
      <c r="AK26" s="143"/>
      <c r="AL26" s="234"/>
      <c r="AM26" s="249"/>
      <c r="AN26" s="261"/>
      <c r="AO26" s="249"/>
      <c r="AP26" s="274" t="s">
        <v>91</v>
      </c>
      <c r="AQ26" s="122"/>
      <c r="AR26" s="167" t="str">
        <f>IF(B26="X",IF(AN26="","Afectat sau NU?",IF(AN26="DA",IF(((AK26+AL26)-(AE26+AF26))*24&lt;-720,"Neinformat",((AK26+AL26)-(AE26+AF26))*24),"Nu a fost afectat producator/consumator")),"")</f>
        <v/>
      </c>
      <c r="AS26" s="168" t="str">
        <f>IF(B26="X",IF(AN26="DA",IF(AR26&lt;6,LEN(TRIM(V26))-LEN(SUBSTITUTE(V26,CHAR(44),""))+1,0),"-"),"")</f>
        <v/>
      </c>
      <c r="AT26" s="169" t="str">
        <f>IF(B26="X",IF(AN26="DA",LEN(TRIM(V26))-LEN(SUBSTITUTE(V26,CHAR(44),""))+1,"-"),"")</f>
        <v/>
      </c>
      <c r="AU26" s="170" t="str">
        <f>IF(B26="X",IF(AN26="","Afectat sau NU?",IF(AN26="DA",IF(((AI26+AJ26)-(AE26+AF26))*24&lt;-720,"Neinformat",((AI26+AJ26)-(AE26+AF26))*24),"Nu a fost afectat producator/consumator")),"")</f>
        <v/>
      </c>
      <c r="AV26" s="168" t="str">
        <f>IF(B26="X",IF(AN26="DA",IF(AU26&lt;6,LEN(TRIM(U26))-LEN(SUBSTITUTE(U26,CHAR(44),""))+1,0),"-"),"")</f>
        <v/>
      </c>
      <c r="AW26" s="171" t="str">
        <f>IF(B26="X",IF(AN26="DA",LEN(TRIM(U26))-LEN(SUBSTITUTE(U26,CHAR(44),""))+1,"-"),"")</f>
        <v/>
      </c>
      <c r="AX26" s="167" t="str">
        <f>IF(B26="X",IF(AN26="","Afectat sau NU?",IF(AN26="DA",((AG26+AH26)-(AE26+AF26))*24,"Nu a fost afectat producator/consumator")),"")</f>
        <v/>
      </c>
      <c r="AY26" s="168" t="str">
        <f>IF(B26="X",IF(AN26="DA",IF(AX26&gt;24,IF(BA26="NU",0,LEN(TRIM(V26))-LEN(SUBSTITUTE(V26,CHAR(44),""))+1),0),"-"),"")</f>
        <v/>
      </c>
      <c r="AZ26" s="169" t="str">
        <f>IF(B26="X",IF(AN26="DA",IF(AX26&gt;24,LEN(TRIM(V26))-LEN(SUBSTITUTE(V26,CHAR(44),""))+1,0),"-"),"")</f>
        <v/>
      </c>
      <c r="BB26" s="123"/>
      <c r="BC26" s="123"/>
      <c r="BD26" s="123"/>
      <c r="BE26" s="123"/>
      <c r="BF26" s="175" t="str">
        <f>IF(C26="X",IF(AN26="","Afectat sau NU?",IF(AN26="DA",IF(AK26="","Neinformat",NETWORKDAYS(AK26+AL26,AE26+AF26,$BS$2:$BS$14)-2),"Nu a fost afectat producator/consumator")),"")</f>
        <v>Afectat sau NU?</v>
      </c>
      <c r="BG26" s="168" t="str">
        <f>IF(C26="X",IF(AN26="DA",IF(AND(BF26&gt;=5,AK26&lt;&gt;""),LEN(TRIM(V26))-LEN(SUBSTITUTE(V26,CHAR(44),""))+1,0),"-"),"")</f>
        <v>-</v>
      </c>
      <c r="BH26" s="169" t="str">
        <f>IF(C26="X",IF(AN26="DA",LEN(TRIM(V26))-LEN(SUBSTITUTE(V26,CHAR(44),""))+1,"-"),"")</f>
        <v>-</v>
      </c>
      <c r="BI26" s="176" t="str">
        <f>IF(C26="X",IF(AN26="","Afectat sau NU?",IF(AN26="DA",IF(AI26="","Neinformat",NETWORKDAYS(AI26+AJ26,AE26+AF26,$BS$2:$BS$14)-2),"Nu a fost afectat producator/consumator")),"")</f>
        <v>Afectat sau NU?</v>
      </c>
      <c r="BJ26" s="168" t="str">
        <f>IF(C26="X",IF(AN26="DA",IF(AND(BI26&gt;=5,AI26&lt;&gt;""),LEN(TRIM(U26))-LEN(SUBSTITUTE(U26,CHAR(44),""))+1,0),"-"),"")</f>
        <v>-</v>
      </c>
      <c r="BK26" s="171" t="str">
        <f>IF(C26="X",IF(AN26="DA",LEN(TRIM(U26))-LEN(SUBSTITUTE(U26,CHAR(44),""))+1,"-"),"")</f>
        <v>-</v>
      </c>
      <c r="BL26" s="175" t="str">
        <f>IF(C26="X",IF(AN26="","Afectat sau NU?",IF(AN26="DA",((AG26+AH26)-(Z26+AA26))*24,"Nu a fost afectat producator/consumator")),"")</f>
        <v>Afectat sau NU?</v>
      </c>
      <c r="BM26" s="168" t="str">
        <f>IF(C26="X",IF(AN26&lt;&gt;"DA","-",IF(AND(AN26="DA",BL26&lt;=0),LEN(TRIM(V26))-LEN(SUBSTITUTE(V26,CHAR(44),""))+1+LEN(TRIM(U26))-LEN(SUBSTITUTE(U26,CHAR(44),""))+1,0)),"")</f>
        <v>-</v>
      </c>
      <c r="BN26" s="169" t="str">
        <f>IF(C26="X",IF(AN26="DA",LEN(TRIM(V26))-LEN(SUBSTITUTE(V26,CHAR(44),""))+1+LEN(TRIM(U26))-LEN(SUBSTITUTE(U26,CHAR(44),""))+1,"-"),"")</f>
        <v>-</v>
      </c>
      <c r="BO26" s="123"/>
      <c r="BP26" s="123"/>
    </row>
    <row r="27" spans="1:68" s="120" customFormat="1" x14ac:dyDescent="0.25">
      <c r="A27" s="136">
        <f t="shared" si="18"/>
        <v>12</v>
      </c>
      <c r="B27" s="129" t="s">
        <v>131</v>
      </c>
      <c r="C27" s="129" t="s">
        <v>85</v>
      </c>
      <c r="D27" s="155" t="s">
        <v>92</v>
      </c>
      <c r="E27" s="129">
        <v>83339</v>
      </c>
      <c r="F27" s="129" t="s">
        <v>282</v>
      </c>
      <c r="G27" s="129" t="s">
        <v>283</v>
      </c>
      <c r="H27" s="65">
        <v>559632.47800100001</v>
      </c>
      <c r="I27" s="65">
        <v>541553.11670599994</v>
      </c>
      <c r="J27" s="65">
        <v>559632.47800100001</v>
      </c>
      <c r="K27" s="65">
        <v>541553.11670599994</v>
      </c>
      <c r="L27" s="129" t="s">
        <v>131</v>
      </c>
      <c r="M27" s="129" t="s">
        <v>131</v>
      </c>
      <c r="N27" s="129" t="s">
        <v>280</v>
      </c>
      <c r="O27" s="129" t="s">
        <v>281</v>
      </c>
      <c r="P27" s="129" t="s">
        <v>131</v>
      </c>
      <c r="Q27" s="129" t="s">
        <v>131</v>
      </c>
      <c r="R27" s="129" t="s">
        <v>131</v>
      </c>
      <c r="S27" s="129" t="s">
        <v>131</v>
      </c>
      <c r="T27" s="129" t="s">
        <v>141</v>
      </c>
      <c r="U27" s="129"/>
      <c r="V27" s="129" t="s">
        <v>238</v>
      </c>
      <c r="W27" s="129" t="s">
        <v>101</v>
      </c>
      <c r="X27" s="137"/>
      <c r="Y27" s="138"/>
      <c r="Z27" s="137"/>
      <c r="AA27" s="138"/>
      <c r="AB27" s="129" t="s">
        <v>104</v>
      </c>
      <c r="AC27" s="129"/>
      <c r="AD27" s="127"/>
      <c r="AE27" s="110"/>
      <c r="AF27" s="138"/>
      <c r="AG27" s="137"/>
      <c r="AH27" s="221"/>
      <c r="AI27" s="178"/>
      <c r="AJ27" s="138"/>
      <c r="AK27" s="137"/>
      <c r="AL27" s="232"/>
      <c r="AM27" s="247"/>
      <c r="AN27" s="259"/>
      <c r="AO27" s="247"/>
      <c r="AP27" s="271" t="s">
        <v>93</v>
      </c>
      <c r="AQ27" s="122"/>
      <c r="AR27" s="162" t="str">
        <f t="shared" si="0"/>
        <v/>
      </c>
      <c r="AS27" s="163" t="str">
        <f t="shared" si="1"/>
        <v/>
      </c>
      <c r="AT27" s="164" t="str">
        <f t="shared" si="2"/>
        <v/>
      </c>
      <c r="AU27" s="165" t="str">
        <f t="shared" si="3"/>
        <v/>
      </c>
      <c r="AV27" s="163" t="str">
        <f t="shared" si="4"/>
        <v/>
      </c>
      <c r="AW27" s="166" t="str">
        <f t="shared" si="5"/>
        <v/>
      </c>
      <c r="AX27" s="162" t="str">
        <f t="shared" si="6"/>
        <v/>
      </c>
      <c r="AY27" s="163" t="str">
        <f t="shared" si="7"/>
        <v/>
      </c>
      <c r="AZ27" s="164" t="str">
        <f t="shared" si="8"/>
        <v/>
      </c>
      <c r="BB27" s="123"/>
      <c r="BC27" s="123"/>
      <c r="BD27" s="123"/>
      <c r="BE27" s="123"/>
      <c r="BF27" s="174" t="str">
        <f t="shared" si="9"/>
        <v>Afectat sau NU?</v>
      </c>
      <c r="BG27" s="163" t="str">
        <f t="shared" si="10"/>
        <v>-</v>
      </c>
      <c r="BH27" s="164" t="str">
        <f t="shared" si="11"/>
        <v>-</v>
      </c>
      <c r="BI27" s="344" t="str">
        <f t="shared" si="12"/>
        <v>Afectat sau NU?</v>
      </c>
      <c r="BJ27" s="163" t="str">
        <f t="shared" si="13"/>
        <v>-</v>
      </c>
      <c r="BK27" s="166" t="str">
        <f t="shared" si="14"/>
        <v>-</v>
      </c>
      <c r="BL27" s="174" t="str">
        <f t="shared" si="15"/>
        <v>Afectat sau NU?</v>
      </c>
      <c r="BM27" s="163" t="str">
        <f t="shared" si="16"/>
        <v>-</v>
      </c>
      <c r="BN27" s="164" t="str">
        <f t="shared" si="17"/>
        <v>-</v>
      </c>
      <c r="BO27" s="123"/>
      <c r="BP27" s="123"/>
    </row>
    <row r="28" spans="1:68" s="120" customFormat="1" ht="13.5" thickBot="1" x14ac:dyDescent="0.3">
      <c r="A28" s="112">
        <f t="shared" si="18"/>
        <v>13</v>
      </c>
      <c r="B28" s="84" t="s">
        <v>131</v>
      </c>
      <c r="C28" s="84" t="s">
        <v>85</v>
      </c>
      <c r="D28" s="113" t="s">
        <v>92</v>
      </c>
      <c r="E28" s="84">
        <v>83339</v>
      </c>
      <c r="F28" s="84" t="s">
        <v>282</v>
      </c>
      <c r="G28" s="84" t="s">
        <v>283</v>
      </c>
      <c r="H28" s="182">
        <v>559632.47800100001</v>
      </c>
      <c r="I28" s="182">
        <v>541553.11670599994</v>
      </c>
      <c r="J28" s="182">
        <v>559632.47800100001</v>
      </c>
      <c r="K28" s="182">
        <v>541553.11670599994</v>
      </c>
      <c r="L28" s="84" t="s">
        <v>131</v>
      </c>
      <c r="M28" s="84" t="s">
        <v>131</v>
      </c>
      <c r="N28" s="84" t="s">
        <v>284</v>
      </c>
      <c r="O28" s="84" t="s">
        <v>285</v>
      </c>
      <c r="P28" s="84" t="s">
        <v>131</v>
      </c>
      <c r="Q28" s="84" t="s">
        <v>131</v>
      </c>
      <c r="R28" s="84" t="s">
        <v>131</v>
      </c>
      <c r="S28" s="84" t="s">
        <v>131</v>
      </c>
      <c r="T28" s="84" t="s">
        <v>147</v>
      </c>
      <c r="U28" s="84"/>
      <c r="V28" s="84" t="s">
        <v>286</v>
      </c>
      <c r="W28" s="84" t="s">
        <v>101</v>
      </c>
      <c r="X28" s="114"/>
      <c r="Y28" s="115"/>
      <c r="Z28" s="114"/>
      <c r="AA28" s="115"/>
      <c r="AB28" s="84" t="s">
        <v>104</v>
      </c>
      <c r="AC28" s="84"/>
      <c r="AD28" s="85"/>
      <c r="AE28" s="116"/>
      <c r="AF28" s="115"/>
      <c r="AG28" s="114"/>
      <c r="AH28" s="224"/>
      <c r="AI28" s="235"/>
      <c r="AJ28" s="115"/>
      <c r="AK28" s="114"/>
      <c r="AL28" s="236"/>
      <c r="AM28" s="250"/>
      <c r="AN28" s="262"/>
      <c r="AO28" s="250"/>
      <c r="AP28" s="273" t="s">
        <v>93</v>
      </c>
      <c r="AQ28" s="122"/>
      <c r="AR28" s="167" t="str">
        <f>IF(B28="X",IF(AN28="","Afectat sau NU?",IF(AN28="DA",IF(((AK28+AL28)-(AE28+AF28))*24&lt;-720,"Neinformat",((AK28+AL28)-(AE28+AF28))*24),"Nu a fost afectat producator/consumator")),"")</f>
        <v/>
      </c>
      <c r="AS28" s="168" t="str">
        <f>IF(B28="X",IF(AN28="DA",IF(AR28&lt;6,LEN(TRIM(V28))-LEN(SUBSTITUTE(V28,CHAR(44),""))+1,0),"-"),"")</f>
        <v/>
      </c>
      <c r="AT28" s="169" t="str">
        <f>IF(B28="X",IF(AN28="DA",LEN(TRIM(V28))-LEN(SUBSTITUTE(V28,CHAR(44),""))+1,"-"),"")</f>
        <v/>
      </c>
      <c r="AU28" s="170" t="str">
        <f>IF(B28="X",IF(AN28="","Afectat sau NU?",IF(AN28="DA",IF(((AI28+AJ28)-(AE28+AF28))*24&lt;-720,"Neinformat",((AI28+AJ28)-(AE28+AF28))*24),"Nu a fost afectat producator/consumator")),"")</f>
        <v/>
      </c>
      <c r="AV28" s="168" t="str">
        <f>IF(B28="X",IF(AN28="DA",IF(AU28&lt;6,LEN(TRIM(U28))-LEN(SUBSTITUTE(U28,CHAR(44),""))+1,0),"-"),"")</f>
        <v/>
      </c>
      <c r="AW28" s="171" t="str">
        <f>IF(B28="X",IF(AN28="DA",LEN(TRIM(U28))-LEN(SUBSTITUTE(U28,CHAR(44),""))+1,"-"),"")</f>
        <v/>
      </c>
      <c r="AX28" s="167" t="str">
        <f>IF(B28="X",IF(AN28="","Afectat sau NU?",IF(AN28="DA",((AG28+AH28)-(AE28+AF28))*24,"Nu a fost afectat producator/consumator")),"")</f>
        <v/>
      </c>
      <c r="AY28" s="168" t="str">
        <f>IF(B28="X",IF(AN28="DA",IF(AX28&gt;24,IF(BA28="NU",0,LEN(TRIM(V28))-LEN(SUBSTITUTE(V28,CHAR(44),""))+1),0),"-"),"")</f>
        <v/>
      </c>
      <c r="AZ28" s="169" t="str">
        <f>IF(B28="X",IF(AN28="DA",IF(AX28&gt;24,LEN(TRIM(V28))-LEN(SUBSTITUTE(V28,CHAR(44),""))+1,0),"-"),"")</f>
        <v/>
      </c>
      <c r="BB28" s="123"/>
      <c r="BC28" s="123"/>
      <c r="BD28" s="123"/>
      <c r="BE28" s="123"/>
      <c r="BF28" s="175" t="str">
        <f>IF(C28="X",IF(AN28="","Afectat sau NU?",IF(AN28="DA",IF(AK28="","Neinformat",NETWORKDAYS(AK28+AL28,AE28+AF28,$BS$2:$BS$14)-2),"Nu a fost afectat producator/consumator")),"")</f>
        <v>Afectat sau NU?</v>
      </c>
      <c r="BG28" s="168" t="str">
        <f>IF(C28="X",IF(AN28="DA",IF(AND(BF28&gt;=5,AK28&lt;&gt;""),LEN(TRIM(V28))-LEN(SUBSTITUTE(V28,CHAR(44),""))+1,0),"-"),"")</f>
        <v>-</v>
      </c>
      <c r="BH28" s="169" t="str">
        <f>IF(C28="X",IF(AN28="DA",LEN(TRIM(V28))-LEN(SUBSTITUTE(V28,CHAR(44),""))+1,"-"),"")</f>
        <v>-</v>
      </c>
      <c r="BI28" s="176" t="str">
        <f>IF(C28="X",IF(AN28="","Afectat sau NU?",IF(AN28="DA",IF(AI28="","Neinformat",NETWORKDAYS(AI28+AJ28,AE28+AF28,$BS$2:$BS$14)-2),"Nu a fost afectat producator/consumator")),"")</f>
        <v>Afectat sau NU?</v>
      </c>
      <c r="BJ28" s="168" t="str">
        <f>IF(C28="X",IF(AN28="DA",IF(AND(BI28&gt;=5,AI28&lt;&gt;""),LEN(TRIM(U28))-LEN(SUBSTITUTE(U28,CHAR(44),""))+1,0),"-"),"")</f>
        <v>-</v>
      </c>
      <c r="BK28" s="171" t="str">
        <f>IF(C28="X",IF(AN28="DA",LEN(TRIM(U28))-LEN(SUBSTITUTE(U28,CHAR(44),""))+1,"-"),"")</f>
        <v>-</v>
      </c>
      <c r="BL28" s="175" t="str">
        <f>IF(C28="X",IF(AN28="","Afectat sau NU?",IF(AN28="DA",((AG28+AH28)-(Z28+AA28))*24,"Nu a fost afectat producator/consumator")),"")</f>
        <v>Afectat sau NU?</v>
      </c>
      <c r="BM28" s="168" t="str">
        <f>IF(C28="X",IF(AN28&lt;&gt;"DA","-",IF(AND(AN28="DA",BL28&lt;=0),LEN(TRIM(V28))-LEN(SUBSTITUTE(V28,CHAR(44),""))+1+LEN(TRIM(U28))-LEN(SUBSTITUTE(U28,CHAR(44),""))+1,0)),"")</f>
        <v>-</v>
      </c>
      <c r="BN28" s="169" t="str">
        <f>IF(C28="X",IF(AN28="DA",LEN(TRIM(V28))-LEN(SUBSTITUTE(V28,CHAR(44),""))+1+LEN(TRIM(U28))-LEN(SUBSTITUTE(U28,CHAR(44),""))+1,"-"),"")</f>
        <v>-</v>
      </c>
      <c r="BO28" s="123"/>
      <c r="BP28" s="123"/>
    </row>
    <row r="29" spans="1:68" s="19" customFormat="1" ht="25.5" x14ac:dyDescent="0.25">
      <c r="A29" s="136">
        <f t="shared" si="18"/>
        <v>14</v>
      </c>
      <c r="B29" s="129" t="s">
        <v>131</v>
      </c>
      <c r="C29" s="129" t="s">
        <v>85</v>
      </c>
      <c r="D29" s="155" t="s">
        <v>95</v>
      </c>
      <c r="E29" s="129" t="s">
        <v>131</v>
      </c>
      <c r="F29" s="129" t="s">
        <v>220</v>
      </c>
      <c r="G29" s="129" t="s">
        <v>131</v>
      </c>
      <c r="H29" s="65">
        <v>170687.28796596499</v>
      </c>
      <c r="I29" s="65">
        <v>531495.45653867896</v>
      </c>
      <c r="J29" s="65">
        <v>170687.28796596499</v>
      </c>
      <c r="K29" s="65">
        <v>531495.45653867896</v>
      </c>
      <c r="L29" s="129" t="s">
        <v>224</v>
      </c>
      <c r="M29" s="129" t="s">
        <v>219</v>
      </c>
      <c r="N29" s="129" t="s">
        <v>131</v>
      </c>
      <c r="O29" s="129" t="s">
        <v>131</v>
      </c>
      <c r="P29" s="129" t="s">
        <v>131</v>
      </c>
      <c r="Q29" s="129" t="s">
        <v>131</v>
      </c>
      <c r="R29" s="129" t="s">
        <v>131</v>
      </c>
      <c r="S29" s="129" t="s">
        <v>131</v>
      </c>
      <c r="T29" s="129" t="s">
        <v>224</v>
      </c>
      <c r="U29" s="129"/>
      <c r="V29" s="129" t="s">
        <v>221</v>
      </c>
      <c r="W29" s="129" t="s">
        <v>118</v>
      </c>
      <c r="X29" s="137"/>
      <c r="Y29" s="138"/>
      <c r="Z29" s="137"/>
      <c r="AA29" s="138"/>
      <c r="AB29" s="129" t="s">
        <v>96</v>
      </c>
      <c r="AC29" s="129"/>
      <c r="AD29" s="127"/>
      <c r="AE29" s="110"/>
      <c r="AF29" s="138"/>
      <c r="AG29" s="137"/>
      <c r="AH29" s="221"/>
      <c r="AI29" s="178"/>
      <c r="AJ29" s="138"/>
      <c r="AK29" s="137"/>
      <c r="AL29" s="232"/>
      <c r="AM29" s="247"/>
      <c r="AN29" s="259"/>
      <c r="AO29" s="247"/>
      <c r="AP29" s="271" t="s">
        <v>97</v>
      </c>
      <c r="AQ29" s="9"/>
      <c r="AR29" s="162" t="str">
        <f t="shared" si="0"/>
        <v/>
      </c>
      <c r="AS29" s="163" t="str">
        <f t="shared" si="1"/>
        <v/>
      </c>
      <c r="AT29" s="164" t="str">
        <f t="shared" si="2"/>
        <v/>
      </c>
      <c r="AU29" s="165" t="str">
        <f t="shared" si="3"/>
        <v/>
      </c>
      <c r="AV29" s="163" t="str">
        <f t="shared" si="4"/>
        <v/>
      </c>
      <c r="AW29" s="166" t="str">
        <f t="shared" si="5"/>
        <v/>
      </c>
      <c r="AX29" s="162" t="str">
        <f t="shared" si="6"/>
        <v/>
      </c>
      <c r="AY29" s="163" t="str">
        <f t="shared" si="7"/>
        <v/>
      </c>
      <c r="AZ29" s="164" t="str">
        <f t="shared" si="8"/>
        <v/>
      </c>
      <c r="BA29" s="120"/>
      <c r="BB29" s="36"/>
      <c r="BC29" s="36"/>
      <c r="BD29" s="36"/>
      <c r="BE29" s="36"/>
      <c r="BF29" s="174" t="str">
        <f t="shared" si="9"/>
        <v>Afectat sau NU?</v>
      </c>
      <c r="BG29" s="163" t="str">
        <f t="shared" si="10"/>
        <v>-</v>
      </c>
      <c r="BH29" s="164" t="str">
        <f t="shared" si="11"/>
        <v>-</v>
      </c>
      <c r="BI29" s="344" t="str">
        <f t="shared" si="12"/>
        <v>Afectat sau NU?</v>
      </c>
      <c r="BJ29" s="163" t="str">
        <f t="shared" si="13"/>
        <v>-</v>
      </c>
      <c r="BK29" s="166" t="str">
        <f t="shared" si="14"/>
        <v>-</v>
      </c>
      <c r="BL29" s="174" t="str">
        <f t="shared" si="15"/>
        <v>Afectat sau NU?</v>
      </c>
      <c r="BM29" s="163" t="str">
        <f t="shared" si="16"/>
        <v>-</v>
      </c>
      <c r="BN29" s="164" t="str">
        <f t="shared" si="17"/>
        <v>-</v>
      </c>
      <c r="BO29" s="36"/>
      <c r="BP29" s="36"/>
    </row>
    <row r="30" spans="1:68" s="19" customFormat="1" ht="26.25" thickBot="1" x14ac:dyDescent="0.3">
      <c r="A30" s="112">
        <f t="shared" si="18"/>
        <v>15</v>
      </c>
      <c r="B30" s="132" t="s">
        <v>131</v>
      </c>
      <c r="C30" s="132" t="s">
        <v>85</v>
      </c>
      <c r="D30" s="133" t="s">
        <v>95</v>
      </c>
      <c r="E30" s="132" t="s">
        <v>131</v>
      </c>
      <c r="F30" s="132" t="s">
        <v>220</v>
      </c>
      <c r="G30" s="132" t="s">
        <v>131</v>
      </c>
      <c r="H30" s="31">
        <v>170687.28796596499</v>
      </c>
      <c r="I30" s="31">
        <v>531495.45653867896</v>
      </c>
      <c r="J30" s="31">
        <v>170687.28796596499</v>
      </c>
      <c r="K30" s="31">
        <v>531495.45653867896</v>
      </c>
      <c r="L30" s="132" t="s">
        <v>131</v>
      </c>
      <c r="M30" s="132" t="s">
        <v>131</v>
      </c>
      <c r="N30" s="132" t="s">
        <v>131</v>
      </c>
      <c r="O30" s="132" t="s">
        <v>131</v>
      </c>
      <c r="P30" s="132" t="s">
        <v>222</v>
      </c>
      <c r="Q30" s="132" t="s">
        <v>223</v>
      </c>
      <c r="R30" s="132" t="s">
        <v>131</v>
      </c>
      <c r="S30" s="132" t="s">
        <v>131</v>
      </c>
      <c r="T30" s="132" t="s">
        <v>222</v>
      </c>
      <c r="U30" s="132"/>
      <c r="V30" s="132" t="s">
        <v>221</v>
      </c>
      <c r="W30" s="132" t="s">
        <v>118</v>
      </c>
      <c r="X30" s="143"/>
      <c r="Y30" s="144"/>
      <c r="Z30" s="143"/>
      <c r="AA30" s="144"/>
      <c r="AB30" s="132" t="s">
        <v>96</v>
      </c>
      <c r="AC30" s="132"/>
      <c r="AD30" s="146"/>
      <c r="AE30" s="46"/>
      <c r="AF30" s="144"/>
      <c r="AG30" s="143"/>
      <c r="AH30" s="223"/>
      <c r="AI30" s="180"/>
      <c r="AJ30" s="144"/>
      <c r="AK30" s="143"/>
      <c r="AL30" s="234"/>
      <c r="AM30" s="249"/>
      <c r="AN30" s="261"/>
      <c r="AO30" s="249"/>
      <c r="AP30" s="274" t="s">
        <v>97</v>
      </c>
      <c r="AQ30" s="9"/>
      <c r="AR30" s="167" t="str">
        <f t="shared" si="0"/>
        <v/>
      </c>
      <c r="AS30" s="168" t="str">
        <f t="shared" si="1"/>
        <v/>
      </c>
      <c r="AT30" s="169" t="str">
        <f t="shared" si="2"/>
        <v/>
      </c>
      <c r="AU30" s="170" t="str">
        <f t="shared" si="3"/>
        <v/>
      </c>
      <c r="AV30" s="168" t="str">
        <f t="shared" si="4"/>
        <v/>
      </c>
      <c r="AW30" s="171" t="str">
        <f t="shared" si="5"/>
        <v/>
      </c>
      <c r="AX30" s="167" t="str">
        <f t="shared" si="6"/>
        <v/>
      </c>
      <c r="AY30" s="168" t="str">
        <f t="shared" si="7"/>
        <v/>
      </c>
      <c r="AZ30" s="169" t="str">
        <f t="shared" si="8"/>
        <v/>
      </c>
      <c r="BA30" s="120"/>
      <c r="BB30" s="36"/>
      <c r="BC30" s="36"/>
      <c r="BD30" s="36"/>
      <c r="BE30" s="36"/>
      <c r="BF30" s="175" t="str">
        <f t="shared" si="9"/>
        <v>Afectat sau NU?</v>
      </c>
      <c r="BG30" s="168" t="str">
        <f t="shared" si="10"/>
        <v>-</v>
      </c>
      <c r="BH30" s="169" t="str">
        <f t="shared" si="11"/>
        <v>-</v>
      </c>
      <c r="BI30" s="176" t="str">
        <f t="shared" si="12"/>
        <v>Afectat sau NU?</v>
      </c>
      <c r="BJ30" s="168" t="str">
        <f t="shared" si="13"/>
        <v>-</v>
      </c>
      <c r="BK30" s="171" t="str">
        <f t="shared" si="14"/>
        <v>-</v>
      </c>
      <c r="BL30" s="175" t="str">
        <f t="shared" si="15"/>
        <v>Afectat sau NU?</v>
      </c>
      <c r="BM30" s="168" t="str">
        <f t="shared" si="16"/>
        <v>-</v>
      </c>
      <c r="BN30" s="169" t="str">
        <f t="shared" si="17"/>
        <v>-</v>
      </c>
      <c r="BO30" s="36"/>
      <c r="BP30" s="36"/>
    </row>
    <row r="31" spans="1:68" s="120" customFormat="1" ht="26.25" thickBot="1" x14ac:dyDescent="0.3">
      <c r="A31" s="66">
        <f t="shared" si="18"/>
        <v>16</v>
      </c>
      <c r="B31" s="67" t="s">
        <v>131</v>
      </c>
      <c r="C31" s="67" t="s">
        <v>85</v>
      </c>
      <c r="D31" s="68" t="s">
        <v>98</v>
      </c>
      <c r="E31" s="67">
        <v>146548</v>
      </c>
      <c r="F31" s="67" t="s">
        <v>237</v>
      </c>
      <c r="G31" s="67" t="s">
        <v>239</v>
      </c>
      <c r="H31" s="69">
        <v>598080.55626999994</v>
      </c>
      <c r="I31" s="69">
        <v>662273.55622000003</v>
      </c>
      <c r="J31" s="69">
        <v>598080.55626999994</v>
      </c>
      <c r="K31" s="69">
        <v>662273.55622000003</v>
      </c>
      <c r="L31" s="67" t="s">
        <v>131</v>
      </c>
      <c r="M31" s="67" t="s">
        <v>131</v>
      </c>
      <c r="N31" s="67" t="s">
        <v>236</v>
      </c>
      <c r="O31" s="67" t="s">
        <v>237</v>
      </c>
      <c r="P31" s="67" t="s">
        <v>131</v>
      </c>
      <c r="Q31" s="67" t="s">
        <v>131</v>
      </c>
      <c r="R31" s="67" t="s">
        <v>131</v>
      </c>
      <c r="S31" s="67" t="s">
        <v>131</v>
      </c>
      <c r="T31" s="67" t="s">
        <v>141</v>
      </c>
      <c r="U31" s="67"/>
      <c r="V31" s="67" t="s">
        <v>238</v>
      </c>
      <c r="W31" s="67" t="s">
        <v>118</v>
      </c>
      <c r="X31" s="70"/>
      <c r="Y31" s="71"/>
      <c r="Z31" s="70"/>
      <c r="AA31" s="71"/>
      <c r="AB31" s="67" t="s">
        <v>99</v>
      </c>
      <c r="AC31" s="67"/>
      <c r="AD31" s="72"/>
      <c r="AE31" s="184"/>
      <c r="AF31" s="88"/>
      <c r="AG31" s="87"/>
      <c r="AH31" s="225"/>
      <c r="AI31" s="237"/>
      <c r="AJ31" s="88"/>
      <c r="AK31" s="87"/>
      <c r="AL31" s="238"/>
      <c r="AM31" s="251"/>
      <c r="AN31" s="263"/>
      <c r="AO31" s="251"/>
      <c r="AP31" s="275" t="s">
        <v>100</v>
      </c>
      <c r="AQ31" s="122"/>
      <c r="AR31" s="95" t="str">
        <f>IF(B31="X",IF(AN31="","Afectat sau NU?",IF(AN31="DA",IF(((AK31+AL31)-(AE31+AF31))*24&lt;-720,"Neinformat",((AK31+AL31)-(AE31+AF31))*24),"Nu a fost afectat producator/consumator")),"")</f>
        <v/>
      </c>
      <c r="AS31" s="96" t="str">
        <f>IF(B31="X",IF(AN31="DA",IF(AR31&lt;6,LEN(TRIM(V31))-LEN(SUBSTITUTE(V31,CHAR(44),""))+1,0),"-"),"")</f>
        <v/>
      </c>
      <c r="AT31" s="97" t="str">
        <f>IF(B31="X",IF(AN31="DA",LEN(TRIM(V31))-LEN(SUBSTITUTE(V31,CHAR(44),""))+1,"-"),"")</f>
        <v/>
      </c>
      <c r="AU31" s="98" t="str">
        <f>IF(B31="X",IF(AN31="","Afectat sau NU?",IF(AN31="DA",IF(((AI31+AJ31)-(AE31+AF31))*24&lt;-720,"Neinformat",((AI31+AJ31)-(AE31+AF31))*24),"Nu a fost afectat producator/consumator")),"")</f>
        <v/>
      </c>
      <c r="AV31" s="96" t="str">
        <f>IF(B31="X",IF(AN31="DA",IF(AU31&lt;6,LEN(TRIM(U31))-LEN(SUBSTITUTE(U31,CHAR(44),""))+1,0),"-"),"")</f>
        <v/>
      </c>
      <c r="AW31" s="99" t="str">
        <f>IF(B31="X",IF(AN31="DA",LEN(TRIM(U31))-LEN(SUBSTITUTE(U31,CHAR(44),""))+1,"-"),"")</f>
        <v/>
      </c>
      <c r="AX31" s="95" t="str">
        <f>IF(B31="X",IF(AN31="","Afectat sau NU?",IF(AN31="DA",((AG31+AH31)-(AE31+AF31))*24,"Nu a fost afectat producator/consumator")),"")</f>
        <v/>
      </c>
      <c r="AY31" s="96" t="str">
        <f>IF(B31="X",IF(AN31="DA",IF(AX31&gt;24,IF(BA31="NU",0,LEN(TRIM(V31))-LEN(SUBSTITUTE(V31,CHAR(44),""))+1),0),"-"),"")</f>
        <v/>
      </c>
      <c r="AZ31" s="97" t="str">
        <f>IF(B31="X",IF(AN31="DA",IF(AX31&gt;24,LEN(TRIM(V31))-LEN(SUBSTITUTE(V31,CHAR(44),""))+1,0),"-"),"")</f>
        <v/>
      </c>
      <c r="BB31" s="123"/>
      <c r="BC31" s="123"/>
      <c r="BD31" s="123"/>
      <c r="BE31" s="123"/>
      <c r="BF31" s="100" t="str">
        <f t="shared" si="9"/>
        <v>Afectat sau NU?</v>
      </c>
      <c r="BG31" s="96" t="str">
        <f t="shared" si="10"/>
        <v>-</v>
      </c>
      <c r="BH31" s="97" t="str">
        <f t="shared" si="11"/>
        <v>-</v>
      </c>
      <c r="BI31" s="101" t="str">
        <f t="shared" si="12"/>
        <v>Afectat sau NU?</v>
      </c>
      <c r="BJ31" s="96" t="str">
        <f t="shared" si="13"/>
        <v>-</v>
      </c>
      <c r="BK31" s="99" t="str">
        <f t="shared" si="14"/>
        <v>-</v>
      </c>
      <c r="BL31" s="100" t="str">
        <f t="shared" si="15"/>
        <v>Afectat sau NU?</v>
      </c>
      <c r="BM31" s="96" t="str">
        <f t="shared" si="16"/>
        <v>-</v>
      </c>
      <c r="BN31" s="97" t="str">
        <f t="shared" si="17"/>
        <v>-</v>
      </c>
      <c r="BO31" s="123"/>
      <c r="BP31" s="123"/>
    </row>
    <row r="32" spans="1:68" s="120" customFormat="1" ht="25.5" x14ac:dyDescent="0.25">
      <c r="A32" s="136">
        <f>SUM(1,$A31)</f>
        <v>17</v>
      </c>
      <c r="B32" s="129" t="s">
        <v>131</v>
      </c>
      <c r="C32" s="129" t="s">
        <v>85</v>
      </c>
      <c r="D32" s="155" t="s">
        <v>105</v>
      </c>
      <c r="E32" s="129">
        <v>80506</v>
      </c>
      <c r="F32" s="129" t="s">
        <v>329</v>
      </c>
      <c r="G32" s="129" t="s">
        <v>330</v>
      </c>
      <c r="H32" s="65">
        <v>394212.68963830301</v>
      </c>
      <c r="I32" s="65">
        <v>369126.48883809702</v>
      </c>
      <c r="J32" s="65">
        <v>394212.68963830301</v>
      </c>
      <c r="K32" s="65">
        <v>369126.48883809702</v>
      </c>
      <c r="L32" s="129" t="s">
        <v>131</v>
      </c>
      <c r="M32" s="129" t="s">
        <v>131</v>
      </c>
      <c r="N32" s="129" t="s">
        <v>131</v>
      </c>
      <c r="O32" s="129" t="s">
        <v>131</v>
      </c>
      <c r="P32" s="129" t="s">
        <v>305</v>
      </c>
      <c r="Q32" s="129" t="s">
        <v>306</v>
      </c>
      <c r="R32" s="129" t="s">
        <v>131</v>
      </c>
      <c r="S32" s="129" t="s">
        <v>131</v>
      </c>
      <c r="T32" s="129" t="s">
        <v>197</v>
      </c>
      <c r="U32" s="129"/>
      <c r="V32" s="129" t="s">
        <v>328</v>
      </c>
      <c r="W32" s="196" t="s">
        <v>215</v>
      </c>
      <c r="X32" s="137"/>
      <c r="Y32" s="138"/>
      <c r="Z32" s="137"/>
      <c r="AA32" s="138"/>
      <c r="AB32" s="129" t="s">
        <v>102</v>
      </c>
      <c r="AC32" s="129"/>
      <c r="AD32" s="127"/>
      <c r="AE32" s="110"/>
      <c r="AF32" s="138"/>
      <c r="AG32" s="137"/>
      <c r="AH32" s="221"/>
      <c r="AI32" s="178"/>
      <c r="AJ32" s="138"/>
      <c r="AK32" s="137"/>
      <c r="AL32" s="232"/>
      <c r="AM32" s="247"/>
      <c r="AN32" s="259"/>
      <c r="AO32" s="247"/>
      <c r="AP32" s="271" t="s">
        <v>107</v>
      </c>
      <c r="AQ32" s="122"/>
      <c r="AR32" s="141" t="str">
        <f>IF(B32="X",IF(AN32="","Afectat sau NU?",IF(AN32="DA",IF(((AK32+AL32)-(AE32+AF32))*24&lt;-720,"Neinformat",((AK32+AL32)-(AE32+AF32))*24),"Nu a fost afectat producator/consumator")),"")</f>
        <v/>
      </c>
      <c r="AS32" s="128" t="str">
        <f>IF(B32="X",IF(AN32="DA",IF(AR32&lt;6,LEN(TRIM(V32))-LEN(SUBSTITUTE(V32,CHAR(44),""))+1,0),"-"),"")</f>
        <v/>
      </c>
      <c r="AT32" s="134" t="str">
        <f>IF(B32="X",IF(AN32="DA",LEN(TRIM(V32))-LEN(SUBSTITUTE(V32,CHAR(44),""))+1,"-"),"")</f>
        <v/>
      </c>
      <c r="AU32" s="142" t="str">
        <f>IF(B32="X",IF(AN32="","Afectat sau NU?",IF(AN32="DA",IF(((AI32+AJ32)-(AE32+AF32))*24&lt;-720,"Neinformat",((AI32+AJ32)-(AE32+AF32))*24),"Nu a fost afectat producator/consumator")),"")</f>
        <v/>
      </c>
      <c r="AV32" s="128" t="str">
        <f>IF(B32="X",IF(AN32="DA",IF(AU32&lt;6,LEN(TRIM(U32))-LEN(SUBSTITUTE(U32,CHAR(44),""))+1,0),"-"),"")</f>
        <v/>
      </c>
      <c r="AW32" s="135" t="str">
        <f>IF(B32="X",IF(AN32="DA",LEN(TRIM(U32))-LEN(SUBSTITUTE(U32,CHAR(44),""))+1,"-"),"")</f>
        <v/>
      </c>
      <c r="AX32" s="141" t="str">
        <f>IF(B32="X",IF(AN32="","Afectat sau NU?",IF(AN32="DA",((AG32+AH32)-(AE32+AF32))*24,"Nu a fost afectat producator/consumator")),"")</f>
        <v/>
      </c>
      <c r="AY32" s="128" t="str">
        <f>IF(B32="X",IF(AN32="DA",IF(AX32&gt;24,IF(BA32="NU",0,LEN(TRIM(V32))-LEN(SUBSTITUTE(V32,CHAR(44),""))+1),0),"-"),"")</f>
        <v/>
      </c>
      <c r="AZ32" s="134" t="str">
        <f>IF(B32="X",IF(AN32="DA",IF(AX32&gt;24,LEN(TRIM(V32))-LEN(SUBSTITUTE(V32,CHAR(44),""))+1,0),"-"),"")</f>
        <v/>
      </c>
      <c r="BB32" s="123"/>
      <c r="BC32" s="123"/>
      <c r="BD32" s="123"/>
      <c r="BE32" s="123"/>
      <c r="BF32" s="147" t="str">
        <f>IF(C32="X",IF(AN32="","Afectat sau NU?",IF(AN32="DA",IF(AK32="","Neinformat",NETWORKDAYS(AK32+AL32,AE32+AF32,$BS$2:$BS$14)-2),"Nu a fost afectat producator/consumator")),"")</f>
        <v>Afectat sau NU?</v>
      </c>
      <c r="BG32" s="128" t="str">
        <f>IF(C32="X",IF(AN32="DA",IF(AND(BF32&gt;=5,AK32&lt;&gt;""),LEN(TRIM(V32))-LEN(SUBSTITUTE(V32,CHAR(44),""))+1,0),"-"),"")</f>
        <v>-</v>
      </c>
      <c r="BH32" s="134" t="str">
        <f>IF(C32="X",IF(AN32="DA",LEN(TRIM(V32))-LEN(SUBSTITUTE(V32,CHAR(44),""))+1,"-"),"")</f>
        <v>-</v>
      </c>
      <c r="BI32" s="148" t="str">
        <f>IF(C32="X",IF(AN32="","Afectat sau NU?",IF(AN32="DA",IF(AI32="","Neinformat",NETWORKDAYS(AI32+AJ32,AE32+AF32,$BS$2:$BS$14)-2),"Nu a fost afectat producator/consumator")),"")</f>
        <v>Afectat sau NU?</v>
      </c>
      <c r="BJ32" s="128" t="str">
        <f>IF(C32="X",IF(AN32="DA",IF(AND(BI32&gt;=5,AI32&lt;&gt;""),LEN(TRIM(U32))-LEN(SUBSTITUTE(U32,CHAR(44),""))+1,0),"-"),"")</f>
        <v>-</v>
      </c>
      <c r="BK32" s="135" t="str">
        <f>IF(C32="X",IF(AN32="DA",LEN(TRIM(U32))-LEN(SUBSTITUTE(U32,CHAR(44),""))+1,"-"),"")</f>
        <v>-</v>
      </c>
      <c r="BL32" s="147" t="str">
        <f>IF(C32="X",IF(AN32="","Afectat sau NU?",IF(AN32="DA",((AG32+AH32)-(Z32+AA32))*24,"Nu a fost afectat producator/consumator")),"")</f>
        <v>Afectat sau NU?</v>
      </c>
      <c r="BM32" s="128" t="str">
        <f>IF(C32="X",IF(AN32&lt;&gt;"DA","-",IF(AND(AN32="DA",BL32&lt;=0),LEN(TRIM(V32))-LEN(SUBSTITUTE(V32,CHAR(44),""))+1+LEN(TRIM(U32))-LEN(SUBSTITUTE(U32,CHAR(44),""))+1,0)),"")</f>
        <v>-</v>
      </c>
      <c r="BN32" s="134" t="str">
        <f>IF(C32="X",IF(AN32="DA",LEN(TRIM(V32))-LEN(SUBSTITUTE(V32,CHAR(44),""))+1+LEN(TRIM(U32))-LEN(SUBSTITUTE(U32,CHAR(44),""))+1,"-"),"")</f>
        <v>-</v>
      </c>
      <c r="BO32" s="123"/>
      <c r="BP32" s="123"/>
    </row>
    <row r="33" spans="1:68" s="120" customFormat="1" ht="25.5" x14ac:dyDescent="0.25">
      <c r="A33" s="149">
        <f t="shared" si="18"/>
        <v>18</v>
      </c>
      <c r="B33" s="130" t="s">
        <v>131</v>
      </c>
      <c r="C33" s="130" t="s">
        <v>85</v>
      </c>
      <c r="D33" s="131" t="s">
        <v>105</v>
      </c>
      <c r="E33" s="130">
        <v>80506</v>
      </c>
      <c r="F33" s="130" t="s">
        <v>329</v>
      </c>
      <c r="G33" s="130" t="s">
        <v>330</v>
      </c>
      <c r="H33" s="30">
        <v>394174.33451295103</v>
      </c>
      <c r="I33" s="30">
        <v>369081.65691587102</v>
      </c>
      <c r="J33" s="30">
        <v>394174.33451295103</v>
      </c>
      <c r="K33" s="30">
        <v>369081.65691587102</v>
      </c>
      <c r="L33" s="150" t="s">
        <v>131</v>
      </c>
      <c r="M33" s="150" t="s">
        <v>131</v>
      </c>
      <c r="N33" s="150" t="s">
        <v>131</v>
      </c>
      <c r="O33" s="150" t="s">
        <v>131</v>
      </c>
      <c r="P33" s="130" t="s">
        <v>307</v>
      </c>
      <c r="Q33" s="130" t="s">
        <v>308</v>
      </c>
      <c r="R33" s="150" t="s">
        <v>131</v>
      </c>
      <c r="S33" s="150" t="s">
        <v>131</v>
      </c>
      <c r="T33" s="130" t="s">
        <v>197</v>
      </c>
      <c r="U33" s="130"/>
      <c r="V33" s="130" t="s">
        <v>331</v>
      </c>
      <c r="W33" s="130" t="s">
        <v>215</v>
      </c>
      <c r="X33" s="139"/>
      <c r="Y33" s="140"/>
      <c r="Z33" s="139"/>
      <c r="AA33" s="140"/>
      <c r="AB33" s="130" t="s">
        <v>102</v>
      </c>
      <c r="AC33" s="130"/>
      <c r="AD33" s="145"/>
      <c r="AE33" s="117"/>
      <c r="AF33" s="140"/>
      <c r="AG33" s="139"/>
      <c r="AH33" s="222"/>
      <c r="AI33" s="179"/>
      <c r="AJ33" s="140"/>
      <c r="AK33" s="139"/>
      <c r="AL33" s="233"/>
      <c r="AM33" s="248"/>
      <c r="AN33" s="260"/>
      <c r="AO33" s="248"/>
      <c r="AP33" s="276" t="s">
        <v>107</v>
      </c>
      <c r="AQ33" s="122"/>
      <c r="AR33" s="141" t="str">
        <f t="shared" ref="AR33:AR43" si="19">IF(B33="X",IF(AN33="","Afectat sau NU?",IF(AN33="DA",IF(((AK33+AL33)-(AE33+AF33))*24&lt;-720,"Neinformat",((AK33+AL33)-(AE33+AF33))*24),"Nu a fost afectat producator/consumator")),"")</f>
        <v/>
      </c>
      <c r="AS33" s="128" t="str">
        <f t="shared" ref="AS33:AS43" si="20">IF(B33="X",IF(AN33="DA",IF(AR33&lt;6,LEN(TRIM(V33))-LEN(SUBSTITUTE(V33,CHAR(44),""))+1,0),"-"),"")</f>
        <v/>
      </c>
      <c r="AT33" s="134" t="str">
        <f t="shared" ref="AT33:AT43" si="21">IF(B33="X",IF(AN33="DA",LEN(TRIM(V33))-LEN(SUBSTITUTE(V33,CHAR(44),""))+1,"-"),"")</f>
        <v/>
      </c>
      <c r="AU33" s="142" t="str">
        <f t="shared" ref="AU33:AU43" si="22">IF(B33="X",IF(AN33="","Afectat sau NU?",IF(AN33="DA",IF(((AI33+AJ33)-(AE33+AF33))*24&lt;-720,"Neinformat",((AI33+AJ33)-(AE33+AF33))*24),"Nu a fost afectat producator/consumator")),"")</f>
        <v/>
      </c>
      <c r="AV33" s="128" t="str">
        <f t="shared" ref="AV33:AV43" si="23">IF(B33="X",IF(AN33="DA",IF(AU33&lt;6,LEN(TRIM(U33))-LEN(SUBSTITUTE(U33,CHAR(44),""))+1,0),"-"),"")</f>
        <v/>
      </c>
      <c r="AW33" s="135" t="str">
        <f t="shared" ref="AW33:AW43" si="24">IF(B33="X",IF(AN33="DA",LEN(TRIM(U33))-LEN(SUBSTITUTE(U33,CHAR(44),""))+1,"-"),"")</f>
        <v/>
      </c>
      <c r="AX33" s="141" t="str">
        <f t="shared" ref="AX33:AX43" si="25">IF(B33="X",IF(AN33="","Afectat sau NU?",IF(AN33="DA",((AG33+AH33)-(AE33+AF33))*24,"Nu a fost afectat producator/consumator")),"")</f>
        <v/>
      </c>
      <c r="AY33" s="128" t="str">
        <f t="shared" ref="AY33:AY43" si="26">IF(B33="X",IF(AN33="DA",IF(AX33&gt;24,IF(BA33="NU",0,LEN(TRIM(V33))-LEN(SUBSTITUTE(V33,CHAR(44),""))+1),0),"-"),"")</f>
        <v/>
      </c>
      <c r="AZ33" s="134" t="str">
        <f t="shared" ref="AZ33:AZ43" si="27">IF(B33="X",IF(AN33="DA",IF(AX33&gt;24,LEN(TRIM(V33))-LEN(SUBSTITUTE(V33,CHAR(44),""))+1,0),"-"),"")</f>
        <v/>
      </c>
      <c r="BB33" s="123"/>
      <c r="BC33" s="123"/>
      <c r="BD33" s="123"/>
      <c r="BE33" s="123"/>
      <c r="BF33" s="147" t="str">
        <f t="shared" ref="BF33:BF43" si="28">IF(C33="X",IF(AN33="","Afectat sau NU?",IF(AN33="DA",IF(AK33="","Neinformat",NETWORKDAYS(AK33+AL33,AE33+AF33,$BS$2:$BS$14)-2),"Nu a fost afectat producator/consumator")),"")</f>
        <v>Afectat sau NU?</v>
      </c>
      <c r="BG33" s="128" t="str">
        <f t="shared" ref="BG33:BG43" si="29">IF(C33="X",IF(AN33="DA",IF(AND(BF33&gt;=5,AK33&lt;&gt;""),LEN(TRIM(V33))-LEN(SUBSTITUTE(V33,CHAR(44),""))+1,0),"-"),"")</f>
        <v>-</v>
      </c>
      <c r="BH33" s="134" t="str">
        <f t="shared" ref="BH33:BH43" si="30">IF(C33="X",IF(AN33="DA",LEN(TRIM(V33))-LEN(SUBSTITUTE(V33,CHAR(44),""))+1,"-"),"")</f>
        <v>-</v>
      </c>
      <c r="BI33" s="148" t="str">
        <f t="shared" ref="BI33:BI43" si="31">IF(C33="X",IF(AN33="","Afectat sau NU?",IF(AN33="DA",IF(AI33="","Neinformat",NETWORKDAYS(AI33+AJ33,AE33+AF33,$BS$2:$BS$14)-2),"Nu a fost afectat producator/consumator")),"")</f>
        <v>Afectat sau NU?</v>
      </c>
      <c r="BJ33" s="128" t="str">
        <f t="shared" ref="BJ33:BJ43" si="32">IF(C33="X",IF(AN33="DA",IF(AND(BI33&gt;=5,AI33&lt;&gt;""),LEN(TRIM(U33))-LEN(SUBSTITUTE(U33,CHAR(44),""))+1,0),"-"),"")</f>
        <v>-</v>
      </c>
      <c r="BK33" s="135" t="str">
        <f t="shared" ref="BK33:BK43" si="33">IF(C33="X",IF(AN33="DA",LEN(TRIM(U33))-LEN(SUBSTITUTE(U33,CHAR(44),""))+1,"-"),"")</f>
        <v>-</v>
      </c>
      <c r="BL33" s="147" t="str">
        <f t="shared" ref="BL33:BL43" si="34">IF(C33="X",IF(AN33="","Afectat sau NU?",IF(AN33="DA",((AG33+AH33)-(Z33+AA33))*24,"Nu a fost afectat producator/consumator")),"")</f>
        <v>Afectat sau NU?</v>
      </c>
      <c r="BM33" s="128" t="str">
        <f t="shared" ref="BM33:BM43" si="35">IF(C33="X",IF(AN33&lt;&gt;"DA","-",IF(AND(AN33="DA",BL33&lt;=0),LEN(TRIM(V33))-LEN(SUBSTITUTE(V33,CHAR(44),""))+1+LEN(TRIM(U33))-LEN(SUBSTITUTE(U33,CHAR(44),""))+1,0)),"")</f>
        <v>-</v>
      </c>
      <c r="BN33" s="134" t="str">
        <f t="shared" ref="BN33:BN43" si="36">IF(C33="X",IF(AN33="DA",LEN(TRIM(V33))-LEN(SUBSTITUTE(V33,CHAR(44),""))+1+LEN(TRIM(U33))-LEN(SUBSTITUTE(U33,CHAR(44),""))+1,"-"),"")</f>
        <v>-</v>
      </c>
      <c r="BO33" s="123"/>
      <c r="BP33" s="123"/>
    </row>
    <row r="34" spans="1:68" s="120" customFormat="1" ht="25.5" x14ac:dyDescent="0.25">
      <c r="A34" s="149">
        <f t="shared" si="18"/>
        <v>19</v>
      </c>
      <c r="B34" s="130" t="s">
        <v>131</v>
      </c>
      <c r="C34" s="130" t="s">
        <v>85</v>
      </c>
      <c r="D34" s="131" t="s">
        <v>105</v>
      </c>
      <c r="E34" s="130">
        <v>82252</v>
      </c>
      <c r="F34" s="130" t="s">
        <v>332</v>
      </c>
      <c r="G34" s="130" t="s">
        <v>330</v>
      </c>
      <c r="H34" s="152">
        <v>396359.68433253199</v>
      </c>
      <c r="I34" s="152">
        <v>364898.37530645699</v>
      </c>
      <c r="J34" s="152">
        <v>396359.68433253199</v>
      </c>
      <c r="K34" s="152">
        <v>364898.37530645699</v>
      </c>
      <c r="L34" s="150" t="s">
        <v>131</v>
      </c>
      <c r="M34" s="150" t="s">
        <v>131</v>
      </c>
      <c r="N34" s="150" t="s">
        <v>131</v>
      </c>
      <c r="O34" s="150" t="s">
        <v>131</v>
      </c>
      <c r="P34" s="130" t="s">
        <v>309</v>
      </c>
      <c r="Q34" s="130" t="s">
        <v>333</v>
      </c>
      <c r="R34" s="150" t="s">
        <v>131</v>
      </c>
      <c r="S34" s="150" t="s">
        <v>131</v>
      </c>
      <c r="T34" s="130" t="s">
        <v>197</v>
      </c>
      <c r="U34" s="130"/>
      <c r="V34" s="130" t="s">
        <v>328</v>
      </c>
      <c r="W34" s="130" t="s">
        <v>215</v>
      </c>
      <c r="X34" s="139"/>
      <c r="Y34" s="140"/>
      <c r="Z34" s="139"/>
      <c r="AA34" s="140"/>
      <c r="AB34" s="130" t="s">
        <v>102</v>
      </c>
      <c r="AC34" s="130"/>
      <c r="AD34" s="145"/>
      <c r="AE34" s="117"/>
      <c r="AF34" s="140"/>
      <c r="AG34" s="139"/>
      <c r="AH34" s="222"/>
      <c r="AI34" s="179"/>
      <c r="AJ34" s="140"/>
      <c r="AK34" s="139"/>
      <c r="AL34" s="233"/>
      <c r="AM34" s="248"/>
      <c r="AN34" s="260"/>
      <c r="AO34" s="248"/>
      <c r="AP34" s="276" t="s">
        <v>107</v>
      </c>
      <c r="AQ34" s="122"/>
      <c r="AR34" s="141" t="str">
        <f t="shared" si="19"/>
        <v/>
      </c>
      <c r="AS34" s="128" t="str">
        <f t="shared" si="20"/>
        <v/>
      </c>
      <c r="AT34" s="134" t="str">
        <f t="shared" si="21"/>
        <v/>
      </c>
      <c r="AU34" s="142" t="str">
        <f t="shared" si="22"/>
        <v/>
      </c>
      <c r="AV34" s="128" t="str">
        <f t="shared" si="23"/>
        <v/>
      </c>
      <c r="AW34" s="135" t="str">
        <f t="shared" si="24"/>
        <v/>
      </c>
      <c r="AX34" s="141" t="str">
        <f t="shared" si="25"/>
        <v/>
      </c>
      <c r="AY34" s="128" t="str">
        <f t="shared" si="26"/>
        <v/>
      </c>
      <c r="AZ34" s="134" t="str">
        <f t="shared" si="27"/>
        <v/>
      </c>
      <c r="BB34" s="123"/>
      <c r="BC34" s="123"/>
      <c r="BD34" s="123"/>
      <c r="BE34" s="123"/>
      <c r="BF34" s="147" t="str">
        <f t="shared" si="28"/>
        <v>Afectat sau NU?</v>
      </c>
      <c r="BG34" s="128" t="str">
        <f t="shared" si="29"/>
        <v>-</v>
      </c>
      <c r="BH34" s="134" t="str">
        <f t="shared" si="30"/>
        <v>-</v>
      </c>
      <c r="BI34" s="148" t="str">
        <f t="shared" si="31"/>
        <v>Afectat sau NU?</v>
      </c>
      <c r="BJ34" s="128" t="str">
        <f t="shared" si="32"/>
        <v>-</v>
      </c>
      <c r="BK34" s="135" t="str">
        <f t="shared" si="33"/>
        <v>-</v>
      </c>
      <c r="BL34" s="147" t="str">
        <f t="shared" si="34"/>
        <v>Afectat sau NU?</v>
      </c>
      <c r="BM34" s="128" t="str">
        <f t="shared" si="35"/>
        <v>-</v>
      </c>
      <c r="BN34" s="134" t="str">
        <f t="shared" si="36"/>
        <v>-</v>
      </c>
      <c r="BO34" s="123"/>
      <c r="BP34" s="123"/>
    </row>
    <row r="35" spans="1:68" s="120" customFormat="1" ht="38.25" x14ac:dyDescent="0.25">
      <c r="A35" s="149">
        <f t="shared" si="18"/>
        <v>20</v>
      </c>
      <c r="B35" s="130" t="s">
        <v>131</v>
      </c>
      <c r="C35" s="130" t="s">
        <v>85</v>
      </c>
      <c r="D35" s="131" t="s">
        <v>105</v>
      </c>
      <c r="E35" s="130">
        <v>174307</v>
      </c>
      <c r="F35" s="130" t="s">
        <v>321</v>
      </c>
      <c r="G35" s="130" t="s">
        <v>334</v>
      </c>
      <c r="H35" s="152">
        <v>410095.920336365</v>
      </c>
      <c r="I35" s="152">
        <v>362876.85641692602</v>
      </c>
      <c r="J35" s="152">
        <v>410095.920336365</v>
      </c>
      <c r="K35" s="152">
        <v>362876.85641692602</v>
      </c>
      <c r="L35" s="150" t="s">
        <v>131</v>
      </c>
      <c r="M35" s="150" t="s">
        <v>131</v>
      </c>
      <c r="N35" s="150" t="s">
        <v>131</v>
      </c>
      <c r="O35" s="150" t="s">
        <v>131</v>
      </c>
      <c r="P35" s="130" t="s">
        <v>310</v>
      </c>
      <c r="Q35" s="130" t="s">
        <v>320</v>
      </c>
      <c r="R35" s="150" t="s">
        <v>131</v>
      </c>
      <c r="S35" s="150" t="s">
        <v>131</v>
      </c>
      <c r="T35" s="130" t="s">
        <v>197</v>
      </c>
      <c r="U35" s="130"/>
      <c r="V35" s="130" t="s">
        <v>335</v>
      </c>
      <c r="W35" s="130" t="s">
        <v>215</v>
      </c>
      <c r="X35" s="139"/>
      <c r="Y35" s="140"/>
      <c r="Z35" s="139"/>
      <c r="AA35" s="140"/>
      <c r="AB35" s="130" t="s">
        <v>102</v>
      </c>
      <c r="AC35" s="130"/>
      <c r="AD35" s="145"/>
      <c r="AE35" s="117"/>
      <c r="AF35" s="140"/>
      <c r="AG35" s="139"/>
      <c r="AH35" s="222"/>
      <c r="AI35" s="179"/>
      <c r="AJ35" s="140"/>
      <c r="AK35" s="139"/>
      <c r="AL35" s="233"/>
      <c r="AM35" s="248"/>
      <c r="AN35" s="260"/>
      <c r="AO35" s="248"/>
      <c r="AP35" s="276" t="s">
        <v>107</v>
      </c>
      <c r="AQ35" s="122"/>
      <c r="AR35" s="141" t="str">
        <f t="shared" si="19"/>
        <v/>
      </c>
      <c r="AS35" s="128" t="str">
        <f t="shared" si="20"/>
        <v/>
      </c>
      <c r="AT35" s="134" t="str">
        <f t="shared" si="21"/>
        <v/>
      </c>
      <c r="AU35" s="142" t="str">
        <f t="shared" si="22"/>
        <v/>
      </c>
      <c r="AV35" s="128" t="str">
        <f t="shared" si="23"/>
        <v/>
      </c>
      <c r="AW35" s="135" t="str">
        <f t="shared" si="24"/>
        <v/>
      </c>
      <c r="AX35" s="141" t="str">
        <f t="shared" si="25"/>
        <v/>
      </c>
      <c r="AY35" s="128" t="str">
        <f t="shared" si="26"/>
        <v/>
      </c>
      <c r="AZ35" s="134" t="str">
        <f t="shared" si="27"/>
        <v/>
      </c>
      <c r="BB35" s="123"/>
      <c r="BC35" s="123"/>
      <c r="BD35" s="123"/>
      <c r="BE35" s="123"/>
      <c r="BF35" s="147" t="str">
        <f t="shared" si="28"/>
        <v>Afectat sau NU?</v>
      </c>
      <c r="BG35" s="128" t="str">
        <f t="shared" si="29"/>
        <v>-</v>
      </c>
      <c r="BH35" s="134" t="str">
        <f t="shared" si="30"/>
        <v>-</v>
      </c>
      <c r="BI35" s="148" t="str">
        <f t="shared" si="31"/>
        <v>Afectat sau NU?</v>
      </c>
      <c r="BJ35" s="128" t="str">
        <f t="shared" si="32"/>
        <v>-</v>
      </c>
      <c r="BK35" s="135" t="str">
        <f t="shared" si="33"/>
        <v>-</v>
      </c>
      <c r="BL35" s="147" t="str">
        <f t="shared" si="34"/>
        <v>Afectat sau NU?</v>
      </c>
      <c r="BM35" s="128" t="str">
        <f t="shared" si="35"/>
        <v>-</v>
      </c>
      <c r="BN35" s="134" t="str">
        <f t="shared" si="36"/>
        <v>-</v>
      </c>
      <c r="BO35" s="123"/>
      <c r="BP35" s="123"/>
    </row>
    <row r="36" spans="1:68" s="120" customFormat="1" ht="25.5" x14ac:dyDescent="0.25">
      <c r="A36" s="149">
        <f t="shared" si="18"/>
        <v>21</v>
      </c>
      <c r="B36" s="130" t="s">
        <v>131</v>
      </c>
      <c r="C36" s="130" t="s">
        <v>85</v>
      </c>
      <c r="D36" s="131" t="s">
        <v>105</v>
      </c>
      <c r="E36" s="130">
        <v>174307</v>
      </c>
      <c r="F36" s="130" t="s">
        <v>321</v>
      </c>
      <c r="G36" s="130" t="s">
        <v>334</v>
      </c>
      <c r="H36" s="152">
        <v>410096.00213287101</v>
      </c>
      <c r="I36" s="152">
        <v>362876.75231228</v>
      </c>
      <c r="J36" s="152">
        <v>410096.00213287101</v>
      </c>
      <c r="K36" s="152">
        <v>362876.75231228</v>
      </c>
      <c r="L36" s="150" t="s">
        <v>131</v>
      </c>
      <c r="M36" s="150" t="s">
        <v>131</v>
      </c>
      <c r="N36" s="150" t="s">
        <v>131</v>
      </c>
      <c r="O36" s="150" t="s">
        <v>131</v>
      </c>
      <c r="P36" s="130" t="s">
        <v>311</v>
      </c>
      <c r="Q36" s="130" t="s">
        <v>321</v>
      </c>
      <c r="R36" s="150" t="s">
        <v>131</v>
      </c>
      <c r="S36" s="150" t="s">
        <v>131</v>
      </c>
      <c r="T36" s="130" t="s">
        <v>197</v>
      </c>
      <c r="U36" s="130"/>
      <c r="V36" s="130" t="s">
        <v>336</v>
      </c>
      <c r="W36" s="130" t="s">
        <v>215</v>
      </c>
      <c r="X36" s="139"/>
      <c r="Y36" s="140"/>
      <c r="Z36" s="139"/>
      <c r="AA36" s="140"/>
      <c r="AB36" s="130" t="s">
        <v>102</v>
      </c>
      <c r="AC36" s="130"/>
      <c r="AD36" s="145"/>
      <c r="AE36" s="117"/>
      <c r="AF36" s="140"/>
      <c r="AG36" s="139"/>
      <c r="AH36" s="222"/>
      <c r="AI36" s="179"/>
      <c r="AJ36" s="140"/>
      <c r="AK36" s="139"/>
      <c r="AL36" s="233"/>
      <c r="AM36" s="248"/>
      <c r="AN36" s="260"/>
      <c r="AO36" s="248"/>
      <c r="AP36" s="276" t="s">
        <v>107</v>
      </c>
      <c r="AQ36" s="122"/>
      <c r="AR36" s="141" t="str">
        <f t="shared" si="19"/>
        <v/>
      </c>
      <c r="AS36" s="128" t="str">
        <f t="shared" si="20"/>
        <v/>
      </c>
      <c r="AT36" s="134" t="str">
        <f t="shared" si="21"/>
        <v/>
      </c>
      <c r="AU36" s="142" t="str">
        <f t="shared" si="22"/>
        <v/>
      </c>
      <c r="AV36" s="128" t="str">
        <f t="shared" si="23"/>
        <v/>
      </c>
      <c r="AW36" s="135" t="str">
        <f t="shared" si="24"/>
        <v/>
      </c>
      <c r="AX36" s="141" t="str">
        <f t="shared" si="25"/>
        <v/>
      </c>
      <c r="AY36" s="128" t="str">
        <f t="shared" si="26"/>
        <v/>
      </c>
      <c r="AZ36" s="134" t="str">
        <f t="shared" si="27"/>
        <v/>
      </c>
      <c r="BB36" s="123"/>
      <c r="BC36" s="123"/>
      <c r="BD36" s="123"/>
      <c r="BE36" s="123"/>
      <c r="BF36" s="147" t="str">
        <f t="shared" si="28"/>
        <v>Afectat sau NU?</v>
      </c>
      <c r="BG36" s="128" t="str">
        <f t="shared" si="29"/>
        <v>-</v>
      </c>
      <c r="BH36" s="134" t="str">
        <f t="shared" si="30"/>
        <v>-</v>
      </c>
      <c r="BI36" s="148" t="str">
        <f t="shared" si="31"/>
        <v>Afectat sau NU?</v>
      </c>
      <c r="BJ36" s="128" t="str">
        <f t="shared" si="32"/>
        <v>-</v>
      </c>
      <c r="BK36" s="135" t="str">
        <f t="shared" si="33"/>
        <v>-</v>
      </c>
      <c r="BL36" s="147" t="str">
        <f t="shared" si="34"/>
        <v>Afectat sau NU?</v>
      </c>
      <c r="BM36" s="128" t="str">
        <f t="shared" si="35"/>
        <v>-</v>
      </c>
      <c r="BN36" s="134" t="str">
        <f t="shared" si="36"/>
        <v>-</v>
      </c>
      <c r="BO36" s="123"/>
      <c r="BP36" s="123"/>
    </row>
    <row r="37" spans="1:68" s="120" customFormat="1" ht="25.5" x14ac:dyDescent="0.25">
      <c r="A37" s="149">
        <f t="shared" si="18"/>
        <v>22</v>
      </c>
      <c r="B37" s="130" t="s">
        <v>131</v>
      </c>
      <c r="C37" s="130" t="s">
        <v>85</v>
      </c>
      <c r="D37" s="131" t="s">
        <v>105</v>
      </c>
      <c r="E37" s="130">
        <v>170355</v>
      </c>
      <c r="F37" s="130" t="s">
        <v>322</v>
      </c>
      <c r="G37" s="130" t="s">
        <v>334</v>
      </c>
      <c r="H37" s="152">
        <v>408181.078998768</v>
      </c>
      <c r="I37" s="152">
        <v>379756.60681252897</v>
      </c>
      <c r="J37" s="152">
        <v>408181.078998768</v>
      </c>
      <c r="K37" s="152">
        <v>379756.60681252897</v>
      </c>
      <c r="L37" s="150" t="s">
        <v>131</v>
      </c>
      <c r="M37" s="150" t="s">
        <v>131</v>
      </c>
      <c r="N37" s="150" t="s">
        <v>131</v>
      </c>
      <c r="O37" s="150" t="s">
        <v>131</v>
      </c>
      <c r="P37" s="130" t="s">
        <v>312</v>
      </c>
      <c r="Q37" s="130" t="s">
        <v>322</v>
      </c>
      <c r="R37" s="150" t="s">
        <v>131</v>
      </c>
      <c r="S37" s="150" t="s">
        <v>131</v>
      </c>
      <c r="T37" s="130" t="s">
        <v>197</v>
      </c>
      <c r="U37" s="130"/>
      <c r="V37" s="130" t="s">
        <v>337</v>
      </c>
      <c r="W37" s="130" t="s">
        <v>215</v>
      </c>
      <c r="X37" s="139"/>
      <c r="Y37" s="140"/>
      <c r="Z37" s="139"/>
      <c r="AA37" s="140"/>
      <c r="AB37" s="130" t="s">
        <v>102</v>
      </c>
      <c r="AC37" s="130"/>
      <c r="AD37" s="145"/>
      <c r="AE37" s="117"/>
      <c r="AF37" s="140"/>
      <c r="AG37" s="139"/>
      <c r="AH37" s="222"/>
      <c r="AI37" s="179"/>
      <c r="AJ37" s="140"/>
      <c r="AK37" s="139"/>
      <c r="AL37" s="233"/>
      <c r="AM37" s="248"/>
      <c r="AN37" s="260"/>
      <c r="AO37" s="248"/>
      <c r="AP37" s="276" t="s">
        <v>107</v>
      </c>
      <c r="AQ37" s="122"/>
      <c r="AR37" s="141" t="str">
        <f t="shared" si="19"/>
        <v/>
      </c>
      <c r="AS37" s="128" t="str">
        <f t="shared" si="20"/>
        <v/>
      </c>
      <c r="AT37" s="134" t="str">
        <f t="shared" si="21"/>
        <v/>
      </c>
      <c r="AU37" s="142" t="str">
        <f t="shared" si="22"/>
        <v/>
      </c>
      <c r="AV37" s="128" t="str">
        <f t="shared" si="23"/>
        <v/>
      </c>
      <c r="AW37" s="135" t="str">
        <f t="shared" si="24"/>
        <v/>
      </c>
      <c r="AX37" s="141" t="str">
        <f t="shared" si="25"/>
        <v/>
      </c>
      <c r="AY37" s="128" t="str">
        <f t="shared" si="26"/>
        <v/>
      </c>
      <c r="AZ37" s="134" t="str">
        <f t="shared" si="27"/>
        <v/>
      </c>
      <c r="BB37" s="123"/>
      <c r="BC37" s="123"/>
      <c r="BD37" s="123"/>
      <c r="BE37" s="123"/>
      <c r="BF37" s="147" t="str">
        <f t="shared" si="28"/>
        <v>Afectat sau NU?</v>
      </c>
      <c r="BG37" s="128" t="str">
        <f t="shared" si="29"/>
        <v>-</v>
      </c>
      <c r="BH37" s="134" t="str">
        <f t="shared" si="30"/>
        <v>-</v>
      </c>
      <c r="BI37" s="148" t="str">
        <f t="shared" si="31"/>
        <v>Afectat sau NU?</v>
      </c>
      <c r="BJ37" s="128" t="str">
        <f t="shared" si="32"/>
        <v>-</v>
      </c>
      <c r="BK37" s="135" t="str">
        <f t="shared" si="33"/>
        <v>-</v>
      </c>
      <c r="BL37" s="147" t="str">
        <f t="shared" si="34"/>
        <v>Afectat sau NU?</v>
      </c>
      <c r="BM37" s="128" t="str">
        <f t="shared" si="35"/>
        <v>-</v>
      </c>
      <c r="BN37" s="134" t="str">
        <f t="shared" si="36"/>
        <v>-</v>
      </c>
      <c r="BO37" s="123"/>
      <c r="BP37" s="123"/>
    </row>
    <row r="38" spans="1:68" s="120" customFormat="1" ht="25.5" x14ac:dyDescent="0.25">
      <c r="A38" s="149">
        <f t="shared" si="18"/>
        <v>23</v>
      </c>
      <c r="B38" s="130" t="s">
        <v>131</v>
      </c>
      <c r="C38" s="130" t="s">
        <v>85</v>
      </c>
      <c r="D38" s="131" t="s">
        <v>105</v>
      </c>
      <c r="E38" s="130">
        <v>170907</v>
      </c>
      <c r="F38" s="130" t="s">
        <v>323</v>
      </c>
      <c r="G38" s="130" t="s">
        <v>334</v>
      </c>
      <c r="H38" s="152">
        <v>407916.53422568802</v>
      </c>
      <c r="I38" s="152">
        <v>366668.77891756798</v>
      </c>
      <c r="J38" s="152">
        <v>407916.53422568802</v>
      </c>
      <c r="K38" s="152">
        <v>366668.77891756798</v>
      </c>
      <c r="L38" s="150" t="s">
        <v>131</v>
      </c>
      <c r="M38" s="150" t="s">
        <v>131</v>
      </c>
      <c r="N38" s="150" t="s">
        <v>131</v>
      </c>
      <c r="O38" s="150" t="s">
        <v>131</v>
      </c>
      <c r="P38" s="130" t="s">
        <v>313</v>
      </c>
      <c r="Q38" s="130" t="s">
        <v>323</v>
      </c>
      <c r="R38" s="150" t="s">
        <v>131</v>
      </c>
      <c r="S38" s="150" t="s">
        <v>131</v>
      </c>
      <c r="T38" s="130" t="s">
        <v>197</v>
      </c>
      <c r="U38" s="130"/>
      <c r="V38" s="130" t="s">
        <v>331</v>
      </c>
      <c r="W38" s="130" t="s">
        <v>215</v>
      </c>
      <c r="X38" s="139"/>
      <c r="Y38" s="140"/>
      <c r="Z38" s="139"/>
      <c r="AA38" s="140"/>
      <c r="AB38" s="130" t="s">
        <v>102</v>
      </c>
      <c r="AC38" s="130"/>
      <c r="AD38" s="145"/>
      <c r="AE38" s="117"/>
      <c r="AF38" s="140"/>
      <c r="AG38" s="139"/>
      <c r="AH38" s="222"/>
      <c r="AI38" s="179"/>
      <c r="AJ38" s="140"/>
      <c r="AK38" s="139"/>
      <c r="AL38" s="233"/>
      <c r="AM38" s="248"/>
      <c r="AN38" s="260"/>
      <c r="AO38" s="248"/>
      <c r="AP38" s="276" t="s">
        <v>107</v>
      </c>
      <c r="AQ38" s="122"/>
      <c r="AR38" s="141" t="str">
        <f t="shared" si="19"/>
        <v/>
      </c>
      <c r="AS38" s="128" t="str">
        <f t="shared" si="20"/>
        <v/>
      </c>
      <c r="AT38" s="134" t="str">
        <f t="shared" si="21"/>
        <v/>
      </c>
      <c r="AU38" s="142" t="str">
        <f t="shared" si="22"/>
        <v/>
      </c>
      <c r="AV38" s="128" t="str">
        <f t="shared" si="23"/>
        <v/>
      </c>
      <c r="AW38" s="135" t="str">
        <f t="shared" si="24"/>
        <v/>
      </c>
      <c r="AX38" s="141" t="str">
        <f t="shared" si="25"/>
        <v/>
      </c>
      <c r="AY38" s="128" t="str">
        <f t="shared" si="26"/>
        <v/>
      </c>
      <c r="AZ38" s="134" t="str">
        <f t="shared" si="27"/>
        <v/>
      </c>
      <c r="BB38" s="123"/>
      <c r="BC38" s="123"/>
      <c r="BD38" s="123"/>
      <c r="BE38" s="123"/>
      <c r="BF38" s="147" t="str">
        <f t="shared" si="28"/>
        <v>Afectat sau NU?</v>
      </c>
      <c r="BG38" s="128" t="str">
        <f t="shared" si="29"/>
        <v>-</v>
      </c>
      <c r="BH38" s="134" t="str">
        <f t="shared" si="30"/>
        <v>-</v>
      </c>
      <c r="BI38" s="148" t="str">
        <f t="shared" si="31"/>
        <v>Afectat sau NU?</v>
      </c>
      <c r="BJ38" s="128" t="str">
        <f t="shared" si="32"/>
        <v>-</v>
      </c>
      <c r="BK38" s="135" t="str">
        <f t="shared" si="33"/>
        <v>-</v>
      </c>
      <c r="BL38" s="147" t="str">
        <f t="shared" si="34"/>
        <v>Afectat sau NU?</v>
      </c>
      <c r="BM38" s="128" t="str">
        <f t="shared" si="35"/>
        <v>-</v>
      </c>
      <c r="BN38" s="134" t="str">
        <f t="shared" si="36"/>
        <v>-</v>
      </c>
      <c r="BO38" s="123"/>
      <c r="BP38" s="123"/>
    </row>
    <row r="39" spans="1:68" s="120" customFormat="1" ht="25.5" x14ac:dyDescent="0.25">
      <c r="A39" s="149">
        <f t="shared" si="18"/>
        <v>24</v>
      </c>
      <c r="B39" s="130" t="s">
        <v>131</v>
      </c>
      <c r="C39" s="130" t="s">
        <v>85</v>
      </c>
      <c r="D39" s="131" t="s">
        <v>105</v>
      </c>
      <c r="E39" s="130">
        <v>171263</v>
      </c>
      <c r="F39" s="130" t="s">
        <v>338</v>
      </c>
      <c r="G39" s="130" t="s">
        <v>334</v>
      </c>
      <c r="H39" s="152">
        <v>432509.81383207103</v>
      </c>
      <c r="I39" s="152">
        <v>353934.10372627102</v>
      </c>
      <c r="J39" s="152">
        <v>432509.81383207103</v>
      </c>
      <c r="K39" s="152">
        <v>353934.10372627102</v>
      </c>
      <c r="L39" s="150" t="s">
        <v>131</v>
      </c>
      <c r="M39" s="150" t="s">
        <v>131</v>
      </c>
      <c r="N39" s="150" t="s">
        <v>131</v>
      </c>
      <c r="O39" s="150" t="s">
        <v>131</v>
      </c>
      <c r="P39" s="130" t="s">
        <v>314</v>
      </c>
      <c r="Q39" s="130" t="s">
        <v>324</v>
      </c>
      <c r="R39" s="150" t="s">
        <v>131</v>
      </c>
      <c r="S39" s="150" t="s">
        <v>131</v>
      </c>
      <c r="T39" s="130" t="s">
        <v>197</v>
      </c>
      <c r="U39" s="130"/>
      <c r="V39" s="130" t="s">
        <v>331</v>
      </c>
      <c r="W39" s="130" t="s">
        <v>215</v>
      </c>
      <c r="X39" s="139"/>
      <c r="Y39" s="140"/>
      <c r="Z39" s="139"/>
      <c r="AA39" s="140"/>
      <c r="AB39" s="130" t="s">
        <v>102</v>
      </c>
      <c r="AC39" s="130"/>
      <c r="AD39" s="145"/>
      <c r="AE39" s="117"/>
      <c r="AF39" s="140"/>
      <c r="AG39" s="139"/>
      <c r="AH39" s="222"/>
      <c r="AI39" s="179"/>
      <c r="AJ39" s="140"/>
      <c r="AK39" s="139"/>
      <c r="AL39" s="233"/>
      <c r="AM39" s="248"/>
      <c r="AN39" s="260"/>
      <c r="AO39" s="248"/>
      <c r="AP39" s="276" t="s">
        <v>107</v>
      </c>
      <c r="AQ39" s="122"/>
      <c r="AR39" s="141" t="str">
        <f t="shared" si="19"/>
        <v/>
      </c>
      <c r="AS39" s="128" t="str">
        <f t="shared" si="20"/>
        <v/>
      </c>
      <c r="AT39" s="134" t="str">
        <f t="shared" si="21"/>
        <v/>
      </c>
      <c r="AU39" s="142" t="str">
        <f t="shared" si="22"/>
        <v/>
      </c>
      <c r="AV39" s="128" t="str">
        <f t="shared" si="23"/>
        <v/>
      </c>
      <c r="AW39" s="135" t="str">
        <f t="shared" si="24"/>
        <v/>
      </c>
      <c r="AX39" s="141" t="str">
        <f t="shared" si="25"/>
        <v/>
      </c>
      <c r="AY39" s="128" t="str">
        <f t="shared" si="26"/>
        <v/>
      </c>
      <c r="AZ39" s="134" t="str">
        <f t="shared" si="27"/>
        <v/>
      </c>
      <c r="BB39" s="123"/>
      <c r="BC39" s="123"/>
      <c r="BD39" s="123"/>
      <c r="BE39" s="123"/>
      <c r="BF39" s="147" t="str">
        <f t="shared" si="28"/>
        <v>Afectat sau NU?</v>
      </c>
      <c r="BG39" s="128" t="str">
        <f t="shared" si="29"/>
        <v>-</v>
      </c>
      <c r="BH39" s="134" t="str">
        <f t="shared" si="30"/>
        <v>-</v>
      </c>
      <c r="BI39" s="148" t="str">
        <f t="shared" si="31"/>
        <v>Afectat sau NU?</v>
      </c>
      <c r="BJ39" s="128" t="str">
        <f t="shared" si="32"/>
        <v>-</v>
      </c>
      <c r="BK39" s="135" t="str">
        <f t="shared" si="33"/>
        <v>-</v>
      </c>
      <c r="BL39" s="147" t="str">
        <f t="shared" si="34"/>
        <v>Afectat sau NU?</v>
      </c>
      <c r="BM39" s="128" t="str">
        <f t="shared" si="35"/>
        <v>-</v>
      </c>
      <c r="BN39" s="134" t="str">
        <f t="shared" si="36"/>
        <v>-</v>
      </c>
      <c r="BO39" s="123"/>
      <c r="BP39" s="123"/>
    </row>
    <row r="40" spans="1:68" s="120" customFormat="1" ht="25.5" x14ac:dyDescent="0.25">
      <c r="A40" s="149">
        <f t="shared" si="18"/>
        <v>25</v>
      </c>
      <c r="B40" s="130" t="s">
        <v>131</v>
      </c>
      <c r="C40" s="130" t="s">
        <v>85</v>
      </c>
      <c r="D40" s="131" t="s">
        <v>105</v>
      </c>
      <c r="E40" s="130">
        <v>171209</v>
      </c>
      <c r="F40" s="130" t="s">
        <v>325</v>
      </c>
      <c r="G40" s="130" t="s">
        <v>334</v>
      </c>
      <c r="H40" s="152">
        <v>428807.90473557799</v>
      </c>
      <c r="I40" s="152">
        <v>356611.11008375202</v>
      </c>
      <c r="J40" s="152">
        <v>428807.90473557799</v>
      </c>
      <c r="K40" s="152">
        <v>356611.11008375202</v>
      </c>
      <c r="L40" s="150" t="s">
        <v>131</v>
      </c>
      <c r="M40" s="150" t="s">
        <v>131</v>
      </c>
      <c r="N40" s="150" t="s">
        <v>131</v>
      </c>
      <c r="O40" s="150" t="s">
        <v>131</v>
      </c>
      <c r="P40" s="130" t="s">
        <v>315</v>
      </c>
      <c r="Q40" s="130" t="s">
        <v>325</v>
      </c>
      <c r="R40" s="150" t="s">
        <v>131</v>
      </c>
      <c r="S40" s="150" t="s">
        <v>131</v>
      </c>
      <c r="T40" s="130" t="s">
        <v>197</v>
      </c>
      <c r="U40" s="130"/>
      <c r="V40" s="130" t="s">
        <v>340</v>
      </c>
      <c r="W40" s="130" t="s">
        <v>215</v>
      </c>
      <c r="X40" s="139"/>
      <c r="Y40" s="140"/>
      <c r="Z40" s="139"/>
      <c r="AA40" s="140"/>
      <c r="AB40" s="130" t="s">
        <v>102</v>
      </c>
      <c r="AC40" s="130"/>
      <c r="AD40" s="145"/>
      <c r="AE40" s="117"/>
      <c r="AF40" s="140"/>
      <c r="AG40" s="139"/>
      <c r="AH40" s="222"/>
      <c r="AI40" s="179"/>
      <c r="AJ40" s="140"/>
      <c r="AK40" s="139"/>
      <c r="AL40" s="233"/>
      <c r="AM40" s="248"/>
      <c r="AN40" s="260"/>
      <c r="AO40" s="248"/>
      <c r="AP40" s="276" t="s">
        <v>107</v>
      </c>
      <c r="AQ40" s="122"/>
      <c r="AR40" s="141" t="str">
        <f t="shared" si="19"/>
        <v/>
      </c>
      <c r="AS40" s="128" t="str">
        <f t="shared" si="20"/>
        <v/>
      </c>
      <c r="AT40" s="134" t="str">
        <f t="shared" si="21"/>
        <v/>
      </c>
      <c r="AU40" s="142" t="str">
        <f t="shared" si="22"/>
        <v/>
      </c>
      <c r="AV40" s="128" t="str">
        <f t="shared" si="23"/>
        <v/>
      </c>
      <c r="AW40" s="135" t="str">
        <f t="shared" si="24"/>
        <v/>
      </c>
      <c r="AX40" s="141" t="str">
        <f t="shared" si="25"/>
        <v/>
      </c>
      <c r="AY40" s="128" t="str">
        <f t="shared" si="26"/>
        <v/>
      </c>
      <c r="AZ40" s="134" t="str">
        <f t="shared" si="27"/>
        <v/>
      </c>
      <c r="BB40" s="123"/>
      <c r="BC40" s="123"/>
      <c r="BD40" s="123"/>
      <c r="BE40" s="123"/>
      <c r="BF40" s="147" t="str">
        <f t="shared" si="28"/>
        <v>Afectat sau NU?</v>
      </c>
      <c r="BG40" s="128" t="str">
        <f t="shared" si="29"/>
        <v>-</v>
      </c>
      <c r="BH40" s="134" t="str">
        <f t="shared" si="30"/>
        <v>-</v>
      </c>
      <c r="BI40" s="148" t="str">
        <f t="shared" si="31"/>
        <v>Afectat sau NU?</v>
      </c>
      <c r="BJ40" s="128" t="str">
        <f t="shared" si="32"/>
        <v>-</v>
      </c>
      <c r="BK40" s="135" t="str">
        <f t="shared" si="33"/>
        <v>-</v>
      </c>
      <c r="BL40" s="147" t="str">
        <f t="shared" si="34"/>
        <v>Afectat sau NU?</v>
      </c>
      <c r="BM40" s="128" t="str">
        <f t="shared" si="35"/>
        <v>-</v>
      </c>
      <c r="BN40" s="134" t="str">
        <f t="shared" si="36"/>
        <v>-</v>
      </c>
      <c r="BO40" s="123"/>
      <c r="BP40" s="123"/>
    </row>
    <row r="41" spans="1:68" s="120" customFormat="1" ht="25.5" x14ac:dyDescent="0.25">
      <c r="A41" s="149">
        <f t="shared" si="18"/>
        <v>26</v>
      </c>
      <c r="B41" s="130" t="s">
        <v>131</v>
      </c>
      <c r="C41" s="130" t="s">
        <v>85</v>
      </c>
      <c r="D41" s="131" t="s">
        <v>105</v>
      </c>
      <c r="E41" s="130">
        <v>172386</v>
      </c>
      <c r="F41" s="130" t="s">
        <v>339</v>
      </c>
      <c r="G41" s="130" t="s">
        <v>334</v>
      </c>
      <c r="H41" s="152">
        <v>431868.63332825899</v>
      </c>
      <c r="I41" s="152">
        <v>384475.26887251</v>
      </c>
      <c r="J41" s="152">
        <v>431868.63332825899</v>
      </c>
      <c r="K41" s="152">
        <v>384475.26887251</v>
      </c>
      <c r="L41" s="150" t="s">
        <v>131</v>
      </c>
      <c r="M41" s="150" t="s">
        <v>131</v>
      </c>
      <c r="N41" s="150" t="s">
        <v>131</v>
      </c>
      <c r="O41" s="150" t="s">
        <v>131</v>
      </c>
      <c r="P41" s="130" t="s">
        <v>316</v>
      </c>
      <c r="Q41" s="130" t="s">
        <v>326</v>
      </c>
      <c r="R41" s="150" t="s">
        <v>131</v>
      </c>
      <c r="S41" s="150" t="s">
        <v>131</v>
      </c>
      <c r="T41" s="130" t="s">
        <v>197</v>
      </c>
      <c r="U41" s="130"/>
      <c r="V41" s="130" t="s">
        <v>331</v>
      </c>
      <c r="W41" s="130" t="s">
        <v>215</v>
      </c>
      <c r="X41" s="139"/>
      <c r="Y41" s="140"/>
      <c r="Z41" s="139"/>
      <c r="AA41" s="140"/>
      <c r="AB41" s="130" t="s">
        <v>102</v>
      </c>
      <c r="AC41" s="130"/>
      <c r="AD41" s="145"/>
      <c r="AE41" s="117"/>
      <c r="AF41" s="140"/>
      <c r="AG41" s="139"/>
      <c r="AH41" s="222"/>
      <c r="AI41" s="179"/>
      <c r="AJ41" s="140"/>
      <c r="AK41" s="139"/>
      <c r="AL41" s="233"/>
      <c r="AM41" s="248"/>
      <c r="AN41" s="260"/>
      <c r="AO41" s="248"/>
      <c r="AP41" s="276" t="s">
        <v>107</v>
      </c>
      <c r="AQ41" s="122"/>
      <c r="AR41" s="141" t="str">
        <f t="shared" si="19"/>
        <v/>
      </c>
      <c r="AS41" s="128" t="str">
        <f t="shared" si="20"/>
        <v/>
      </c>
      <c r="AT41" s="134" t="str">
        <f t="shared" si="21"/>
        <v/>
      </c>
      <c r="AU41" s="142" t="str">
        <f t="shared" si="22"/>
        <v/>
      </c>
      <c r="AV41" s="128" t="str">
        <f t="shared" si="23"/>
        <v/>
      </c>
      <c r="AW41" s="135" t="str">
        <f t="shared" si="24"/>
        <v/>
      </c>
      <c r="AX41" s="141" t="str">
        <f t="shared" si="25"/>
        <v/>
      </c>
      <c r="AY41" s="128" t="str">
        <f t="shared" si="26"/>
        <v/>
      </c>
      <c r="AZ41" s="134" t="str">
        <f t="shared" si="27"/>
        <v/>
      </c>
      <c r="BB41" s="123"/>
      <c r="BC41" s="123"/>
      <c r="BD41" s="123"/>
      <c r="BE41" s="123"/>
      <c r="BF41" s="147" t="str">
        <f t="shared" si="28"/>
        <v>Afectat sau NU?</v>
      </c>
      <c r="BG41" s="128" t="str">
        <f t="shared" si="29"/>
        <v>-</v>
      </c>
      <c r="BH41" s="134" t="str">
        <f t="shared" si="30"/>
        <v>-</v>
      </c>
      <c r="BI41" s="148" t="str">
        <f t="shared" si="31"/>
        <v>Afectat sau NU?</v>
      </c>
      <c r="BJ41" s="128" t="str">
        <f t="shared" si="32"/>
        <v>-</v>
      </c>
      <c r="BK41" s="135" t="str">
        <f t="shared" si="33"/>
        <v>-</v>
      </c>
      <c r="BL41" s="147" t="str">
        <f t="shared" si="34"/>
        <v>Afectat sau NU?</v>
      </c>
      <c r="BM41" s="128" t="str">
        <f t="shared" si="35"/>
        <v>-</v>
      </c>
      <c r="BN41" s="134" t="str">
        <f t="shared" si="36"/>
        <v>-</v>
      </c>
      <c r="BO41" s="123"/>
      <c r="BP41" s="123"/>
    </row>
    <row r="42" spans="1:68" s="120" customFormat="1" ht="25.5" x14ac:dyDescent="0.25">
      <c r="A42" s="149">
        <f t="shared" si="18"/>
        <v>27</v>
      </c>
      <c r="B42" s="130" t="s">
        <v>131</v>
      </c>
      <c r="C42" s="130" t="s">
        <v>85</v>
      </c>
      <c r="D42" s="131" t="s">
        <v>105</v>
      </c>
      <c r="E42" s="130">
        <v>168372</v>
      </c>
      <c r="F42" s="130" t="s">
        <v>327</v>
      </c>
      <c r="G42" s="130" t="s">
        <v>334</v>
      </c>
      <c r="H42" s="152">
        <v>441512.039860469</v>
      </c>
      <c r="I42" s="152">
        <v>388186.25744687702</v>
      </c>
      <c r="J42" s="152">
        <v>441512.039860469</v>
      </c>
      <c r="K42" s="152">
        <v>388186.25744687702</v>
      </c>
      <c r="L42" s="150" t="s">
        <v>131</v>
      </c>
      <c r="M42" s="150" t="s">
        <v>131</v>
      </c>
      <c r="N42" s="150" t="s">
        <v>131</v>
      </c>
      <c r="O42" s="150" t="s">
        <v>131</v>
      </c>
      <c r="P42" s="130" t="s">
        <v>317</v>
      </c>
      <c r="Q42" s="130" t="s">
        <v>327</v>
      </c>
      <c r="R42" s="150" t="s">
        <v>131</v>
      </c>
      <c r="S42" s="150" t="s">
        <v>131</v>
      </c>
      <c r="T42" s="130" t="s">
        <v>197</v>
      </c>
      <c r="U42" s="130"/>
      <c r="V42" s="130" t="s">
        <v>331</v>
      </c>
      <c r="W42" s="130" t="s">
        <v>215</v>
      </c>
      <c r="X42" s="139"/>
      <c r="Y42" s="140"/>
      <c r="Z42" s="139"/>
      <c r="AA42" s="140"/>
      <c r="AB42" s="130" t="s">
        <v>102</v>
      </c>
      <c r="AC42" s="130"/>
      <c r="AD42" s="145"/>
      <c r="AE42" s="117"/>
      <c r="AF42" s="140"/>
      <c r="AG42" s="139"/>
      <c r="AH42" s="222"/>
      <c r="AI42" s="179"/>
      <c r="AJ42" s="140"/>
      <c r="AK42" s="139"/>
      <c r="AL42" s="233"/>
      <c r="AM42" s="248"/>
      <c r="AN42" s="260"/>
      <c r="AO42" s="248"/>
      <c r="AP42" s="276" t="s">
        <v>107</v>
      </c>
      <c r="AQ42" s="122"/>
      <c r="AR42" s="141" t="str">
        <f t="shared" si="19"/>
        <v/>
      </c>
      <c r="AS42" s="128" t="str">
        <f t="shared" si="20"/>
        <v/>
      </c>
      <c r="AT42" s="134" t="str">
        <f t="shared" si="21"/>
        <v/>
      </c>
      <c r="AU42" s="142" t="str">
        <f t="shared" si="22"/>
        <v/>
      </c>
      <c r="AV42" s="128" t="str">
        <f t="shared" si="23"/>
        <v/>
      </c>
      <c r="AW42" s="135" t="str">
        <f t="shared" si="24"/>
        <v/>
      </c>
      <c r="AX42" s="141" t="str">
        <f t="shared" si="25"/>
        <v/>
      </c>
      <c r="AY42" s="128" t="str">
        <f t="shared" si="26"/>
        <v/>
      </c>
      <c r="AZ42" s="134" t="str">
        <f t="shared" si="27"/>
        <v/>
      </c>
      <c r="BB42" s="123"/>
      <c r="BC42" s="123"/>
      <c r="BD42" s="123"/>
      <c r="BE42" s="123"/>
      <c r="BF42" s="147" t="str">
        <f t="shared" si="28"/>
        <v>Afectat sau NU?</v>
      </c>
      <c r="BG42" s="128" t="str">
        <f t="shared" si="29"/>
        <v>-</v>
      </c>
      <c r="BH42" s="134" t="str">
        <f t="shared" si="30"/>
        <v>-</v>
      </c>
      <c r="BI42" s="148" t="str">
        <f t="shared" si="31"/>
        <v>Afectat sau NU?</v>
      </c>
      <c r="BJ42" s="128" t="str">
        <f t="shared" si="32"/>
        <v>-</v>
      </c>
      <c r="BK42" s="135" t="str">
        <f t="shared" si="33"/>
        <v>-</v>
      </c>
      <c r="BL42" s="147" t="str">
        <f t="shared" si="34"/>
        <v>Afectat sau NU?</v>
      </c>
      <c r="BM42" s="128" t="str">
        <f t="shared" si="35"/>
        <v>-</v>
      </c>
      <c r="BN42" s="134" t="str">
        <f t="shared" si="36"/>
        <v>-</v>
      </c>
      <c r="BO42" s="123"/>
      <c r="BP42" s="123"/>
    </row>
    <row r="43" spans="1:68" s="120" customFormat="1" ht="26.25" thickBot="1" x14ac:dyDescent="0.3">
      <c r="A43" s="112">
        <f t="shared" si="18"/>
        <v>28</v>
      </c>
      <c r="B43" s="132" t="s">
        <v>131</v>
      </c>
      <c r="C43" s="132" t="s">
        <v>85</v>
      </c>
      <c r="D43" s="133" t="s">
        <v>105</v>
      </c>
      <c r="E43" s="132">
        <v>126326</v>
      </c>
      <c r="F43" s="132" t="s">
        <v>319</v>
      </c>
      <c r="G43" s="132" t="s">
        <v>341</v>
      </c>
      <c r="H43" s="182">
        <v>478431.24241925601</v>
      </c>
      <c r="I43" s="182">
        <v>331691.65531380498</v>
      </c>
      <c r="J43" s="182">
        <v>478431.24241925601</v>
      </c>
      <c r="K43" s="182">
        <v>331691.65531380498</v>
      </c>
      <c r="L43" s="84" t="s">
        <v>131</v>
      </c>
      <c r="M43" s="84" t="s">
        <v>131</v>
      </c>
      <c r="N43" s="84" t="s">
        <v>131</v>
      </c>
      <c r="O43" s="84" t="s">
        <v>131</v>
      </c>
      <c r="P43" s="132" t="s">
        <v>318</v>
      </c>
      <c r="Q43" s="132" t="s">
        <v>319</v>
      </c>
      <c r="R43" s="84" t="s">
        <v>131</v>
      </c>
      <c r="S43" s="84" t="s">
        <v>131</v>
      </c>
      <c r="T43" s="132" t="s">
        <v>197</v>
      </c>
      <c r="U43" s="132"/>
      <c r="V43" s="132" t="s">
        <v>331</v>
      </c>
      <c r="W43" s="130" t="s">
        <v>215</v>
      </c>
      <c r="X43" s="143"/>
      <c r="Y43" s="144"/>
      <c r="Z43" s="143"/>
      <c r="AA43" s="144"/>
      <c r="AB43" s="132" t="s">
        <v>102</v>
      </c>
      <c r="AC43" s="132"/>
      <c r="AD43" s="146"/>
      <c r="AE43" s="46"/>
      <c r="AF43" s="144"/>
      <c r="AG43" s="143"/>
      <c r="AH43" s="223"/>
      <c r="AI43" s="180"/>
      <c r="AJ43" s="144"/>
      <c r="AK43" s="143"/>
      <c r="AL43" s="234"/>
      <c r="AM43" s="249"/>
      <c r="AN43" s="261"/>
      <c r="AO43" s="249"/>
      <c r="AP43" s="274" t="s">
        <v>107</v>
      </c>
      <c r="AQ43" s="122"/>
      <c r="AR43" s="157" t="str">
        <f t="shared" si="19"/>
        <v/>
      </c>
      <c r="AS43" s="158" t="str">
        <f t="shared" si="20"/>
        <v/>
      </c>
      <c r="AT43" s="159" t="str">
        <f t="shared" si="21"/>
        <v/>
      </c>
      <c r="AU43" s="160" t="str">
        <f t="shared" si="22"/>
        <v/>
      </c>
      <c r="AV43" s="158" t="str">
        <f t="shared" si="23"/>
        <v/>
      </c>
      <c r="AW43" s="161" t="str">
        <f t="shared" si="24"/>
        <v/>
      </c>
      <c r="AX43" s="157" t="str">
        <f t="shared" si="25"/>
        <v/>
      </c>
      <c r="AY43" s="158" t="str">
        <f t="shared" si="26"/>
        <v/>
      </c>
      <c r="AZ43" s="159" t="str">
        <f t="shared" si="27"/>
        <v/>
      </c>
      <c r="BB43" s="123"/>
      <c r="BC43" s="123"/>
      <c r="BD43" s="123"/>
      <c r="BE43" s="123"/>
      <c r="BF43" s="172" t="str">
        <f t="shared" si="28"/>
        <v>Afectat sau NU?</v>
      </c>
      <c r="BG43" s="158" t="str">
        <f t="shared" si="29"/>
        <v>-</v>
      </c>
      <c r="BH43" s="159" t="str">
        <f t="shared" si="30"/>
        <v>-</v>
      </c>
      <c r="BI43" s="173" t="str">
        <f t="shared" si="31"/>
        <v>Afectat sau NU?</v>
      </c>
      <c r="BJ43" s="158" t="str">
        <f t="shared" si="32"/>
        <v>-</v>
      </c>
      <c r="BK43" s="161" t="str">
        <f t="shared" si="33"/>
        <v>-</v>
      </c>
      <c r="BL43" s="172" t="str">
        <f t="shared" si="34"/>
        <v>Afectat sau NU?</v>
      </c>
      <c r="BM43" s="158" t="str">
        <f t="shared" si="35"/>
        <v>-</v>
      </c>
      <c r="BN43" s="159" t="str">
        <f t="shared" si="36"/>
        <v>-</v>
      </c>
      <c r="BO43" s="123"/>
      <c r="BP43" s="123"/>
    </row>
    <row r="44" spans="1:68" s="19" customFormat="1" ht="38.25" x14ac:dyDescent="0.25">
      <c r="A44" s="136">
        <f t="shared" si="18"/>
        <v>29</v>
      </c>
      <c r="B44" s="129" t="s">
        <v>131</v>
      </c>
      <c r="C44" s="129" t="s">
        <v>85</v>
      </c>
      <c r="D44" s="155" t="s">
        <v>106</v>
      </c>
      <c r="E44" s="129">
        <v>124965</v>
      </c>
      <c r="F44" s="129" t="s">
        <v>158</v>
      </c>
      <c r="G44" s="129" t="s">
        <v>159</v>
      </c>
      <c r="H44" s="65">
        <v>594524.28249999997</v>
      </c>
      <c r="I44" s="65">
        <v>607357.25965000002</v>
      </c>
      <c r="J44" s="65">
        <v>594524.28249999997</v>
      </c>
      <c r="K44" s="65">
        <v>607357.25965000002</v>
      </c>
      <c r="L44" s="129" t="s">
        <v>131</v>
      </c>
      <c r="M44" s="129" t="s">
        <v>131</v>
      </c>
      <c r="N44" s="181" t="s">
        <v>160</v>
      </c>
      <c r="O44" s="129" t="s">
        <v>247</v>
      </c>
      <c r="P44" s="129" t="s">
        <v>131</v>
      </c>
      <c r="Q44" s="129" t="s">
        <v>131</v>
      </c>
      <c r="R44" s="129" t="s">
        <v>131</v>
      </c>
      <c r="S44" s="129" t="s">
        <v>131</v>
      </c>
      <c r="T44" s="129" t="s">
        <v>147</v>
      </c>
      <c r="U44" s="129"/>
      <c r="V44" s="129" t="s">
        <v>247</v>
      </c>
      <c r="W44" s="129" t="s">
        <v>125</v>
      </c>
      <c r="X44" s="137"/>
      <c r="Y44" s="138"/>
      <c r="Z44" s="137"/>
      <c r="AA44" s="138"/>
      <c r="AB44" s="129" t="s">
        <v>99</v>
      </c>
      <c r="AC44" s="129"/>
      <c r="AD44" s="127"/>
      <c r="AE44" s="110"/>
      <c r="AF44" s="138"/>
      <c r="AG44" s="137"/>
      <c r="AH44" s="221"/>
      <c r="AI44" s="178"/>
      <c r="AJ44" s="138"/>
      <c r="AK44" s="137"/>
      <c r="AL44" s="232"/>
      <c r="AM44" s="247"/>
      <c r="AN44" s="259"/>
      <c r="AO44" s="247"/>
      <c r="AP44" s="271" t="s">
        <v>107</v>
      </c>
      <c r="AQ44" s="9"/>
      <c r="AR44" s="162" t="str">
        <f t="shared" ref="AR44:AR54" si="37">IF(B44="X",IF(AN44="","Afectat sau NU?",IF(AN44="DA",IF(((AK44+AL44)-(AE44+AF44))*24&lt;-720,"Neinformat",((AK44+AL44)-(AE44+AF44))*24),"Nu a fost afectat producator/consumator")),"")</f>
        <v/>
      </c>
      <c r="AS44" s="163" t="str">
        <f t="shared" ref="AS44:AS54" si="38">IF(B44="X",IF(AN44="DA",IF(AR44&lt;6,LEN(TRIM(V44))-LEN(SUBSTITUTE(V44,CHAR(44),""))+1,0),"-"),"")</f>
        <v/>
      </c>
      <c r="AT44" s="164" t="str">
        <f t="shared" ref="AT44:AT54" si="39">IF(B44="X",IF(AN44="DA",LEN(TRIM(V44))-LEN(SUBSTITUTE(V44,CHAR(44),""))+1,"-"),"")</f>
        <v/>
      </c>
      <c r="AU44" s="165" t="str">
        <f t="shared" ref="AU44:AU54" si="40">IF(B44="X",IF(AN44="","Afectat sau NU?",IF(AN44="DA",IF(((AI44+AJ44)-(AE44+AF44))*24&lt;-720,"Neinformat",((AI44+AJ44)-(AE44+AF44))*24),"Nu a fost afectat producator/consumator")),"")</f>
        <v/>
      </c>
      <c r="AV44" s="163" t="str">
        <f t="shared" ref="AV44:AV54" si="41">IF(B44="X",IF(AN44="DA",IF(AU44&lt;6,LEN(TRIM(U44))-LEN(SUBSTITUTE(U44,CHAR(44),""))+1,0),"-"),"")</f>
        <v/>
      </c>
      <c r="AW44" s="166" t="str">
        <f t="shared" ref="AW44:AW54" si="42">IF(B44="X",IF(AN44="DA",LEN(TRIM(U44))-LEN(SUBSTITUTE(U44,CHAR(44),""))+1,"-"),"")</f>
        <v/>
      </c>
      <c r="AX44" s="162" t="str">
        <f t="shared" ref="AX44:AX54" si="43">IF(B44="X",IF(AN44="","Afectat sau NU?",IF(AN44="DA",((AG44+AH44)-(AE44+AF44))*24,"Nu a fost afectat producator/consumator")),"")</f>
        <v/>
      </c>
      <c r="AY44" s="163" t="str">
        <f t="shared" ref="AY44:AY54" si="44">IF(B44="X",IF(AN44="DA",IF(AX44&gt;24,IF(BA44="NU",0,LEN(TRIM(V44))-LEN(SUBSTITUTE(V44,CHAR(44),""))+1),0),"-"),"")</f>
        <v/>
      </c>
      <c r="AZ44" s="164" t="str">
        <f t="shared" ref="AZ44:AZ54" si="45">IF(B44="X",IF(AN44="DA",IF(AX44&gt;24,LEN(TRIM(V44))-LEN(SUBSTITUTE(V44,CHAR(44),""))+1,0),"-"),"")</f>
        <v/>
      </c>
      <c r="BA44" s="120"/>
      <c r="BB44" s="36"/>
      <c r="BC44" s="36"/>
      <c r="BD44" s="36"/>
      <c r="BE44" s="36"/>
      <c r="BF44" s="174" t="str">
        <f t="shared" ref="BF44:BF54" si="46">IF(C44="X",IF(AN44="","Afectat sau NU?",IF(AN44="DA",IF(AK44="","Neinformat",NETWORKDAYS(AK44+AL44,AE44+AF44,$BS$2:$BS$14)-2),"Nu a fost afectat producator/consumator")),"")</f>
        <v>Afectat sau NU?</v>
      </c>
      <c r="BG44" s="163" t="str">
        <f t="shared" ref="BG44:BG54" si="47">IF(C44="X",IF(AN44="DA",IF(AND(BF44&gt;=5,AK44&lt;&gt;""),LEN(TRIM(V44))-LEN(SUBSTITUTE(V44,CHAR(44),""))+1,0),"-"),"")</f>
        <v>-</v>
      </c>
      <c r="BH44" s="164" t="str">
        <f t="shared" ref="BH44:BH54" si="48">IF(C44="X",IF(AN44="DA",LEN(TRIM(V44))-LEN(SUBSTITUTE(V44,CHAR(44),""))+1,"-"),"")</f>
        <v>-</v>
      </c>
      <c r="BI44" s="344" t="str">
        <f t="shared" ref="BI44:BI54" si="49">IF(C44="X",IF(AN44="","Afectat sau NU?",IF(AN44="DA",IF(AI44="","Neinformat",NETWORKDAYS(AI44+AJ44,AE44+AF44,$BS$2:$BS$14)-2),"Nu a fost afectat producator/consumator")),"")</f>
        <v>Afectat sau NU?</v>
      </c>
      <c r="BJ44" s="163" t="str">
        <f t="shared" ref="BJ44:BJ54" si="50">IF(C44="X",IF(AN44="DA",IF(AND(BI44&gt;=5,AI44&lt;&gt;""),LEN(TRIM(U44))-LEN(SUBSTITUTE(U44,CHAR(44),""))+1,0),"-"),"")</f>
        <v>-</v>
      </c>
      <c r="BK44" s="166" t="str">
        <f t="shared" ref="BK44:BK54" si="51">IF(C44="X",IF(AN44="DA",LEN(TRIM(U44))-LEN(SUBSTITUTE(U44,CHAR(44),""))+1,"-"),"")</f>
        <v>-</v>
      </c>
      <c r="BL44" s="174" t="str">
        <f t="shared" ref="BL44:BL54" si="52">IF(C44="X",IF(AN44="","Afectat sau NU?",IF(AN44="DA",((AG44+AH44)-(Z44+AA44))*24,"Nu a fost afectat producator/consumator")),"")</f>
        <v>Afectat sau NU?</v>
      </c>
      <c r="BM44" s="163" t="str">
        <f t="shared" ref="BM44:BM54" si="53">IF(C44="X",IF(AN44&lt;&gt;"DA","-",IF(AND(AN44="DA",BL44&lt;=0),LEN(TRIM(V44))-LEN(SUBSTITUTE(V44,CHAR(44),""))+1+LEN(TRIM(U44))-LEN(SUBSTITUTE(U44,CHAR(44),""))+1,0)),"")</f>
        <v>-</v>
      </c>
      <c r="BN44" s="164" t="str">
        <f t="shared" ref="BN44:BN54" si="54">IF(C44="X",IF(AN44="DA",LEN(TRIM(V44))-LEN(SUBSTITUTE(V44,CHAR(44),""))+1+LEN(TRIM(U44))-LEN(SUBSTITUTE(U44,CHAR(44),""))+1,"-"),"")</f>
        <v>-</v>
      </c>
      <c r="BO44" s="36"/>
      <c r="BP44" s="36"/>
    </row>
    <row r="45" spans="1:68" s="19" customFormat="1" ht="25.5" x14ac:dyDescent="0.25">
      <c r="A45" s="149">
        <f t="shared" si="18"/>
        <v>30</v>
      </c>
      <c r="B45" s="130" t="s">
        <v>131</v>
      </c>
      <c r="C45" s="130" t="s">
        <v>85</v>
      </c>
      <c r="D45" s="131" t="s">
        <v>106</v>
      </c>
      <c r="E45" s="130">
        <v>124992</v>
      </c>
      <c r="F45" s="130" t="s">
        <v>243</v>
      </c>
      <c r="G45" s="130" t="s">
        <v>159</v>
      </c>
      <c r="H45" s="30">
        <v>595078.51586000004</v>
      </c>
      <c r="I45" s="30">
        <v>604354.39361000003</v>
      </c>
      <c r="J45" s="30">
        <v>595078.51586000004</v>
      </c>
      <c r="K45" s="30">
        <v>604354.39361000003</v>
      </c>
      <c r="L45" s="130" t="s">
        <v>131</v>
      </c>
      <c r="M45" s="130" t="s">
        <v>131</v>
      </c>
      <c r="N45" s="130" t="s">
        <v>248</v>
      </c>
      <c r="O45" s="130" t="s">
        <v>240</v>
      </c>
      <c r="P45" s="130" t="s">
        <v>131</v>
      </c>
      <c r="Q45" s="130" t="s">
        <v>131</v>
      </c>
      <c r="R45" s="130" t="s">
        <v>131</v>
      </c>
      <c r="S45" s="130" t="s">
        <v>131</v>
      </c>
      <c r="T45" s="130" t="s">
        <v>147</v>
      </c>
      <c r="U45" s="130"/>
      <c r="V45" s="130" t="s">
        <v>249</v>
      </c>
      <c r="W45" s="130" t="s">
        <v>125</v>
      </c>
      <c r="X45" s="139"/>
      <c r="Y45" s="140"/>
      <c r="Z45" s="139"/>
      <c r="AA45" s="140"/>
      <c r="AB45" s="130" t="s">
        <v>99</v>
      </c>
      <c r="AC45" s="130"/>
      <c r="AD45" s="145"/>
      <c r="AE45" s="117"/>
      <c r="AF45" s="140"/>
      <c r="AG45" s="139"/>
      <c r="AH45" s="222"/>
      <c r="AI45" s="179"/>
      <c r="AJ45" s="140"/>
      <c r="AK45" s="139"/>
      <c r="AL45" s="233"/>
      <c r="AM45" s="248"/>
      <c r="AN45" s="260"/>
      <c r="AO45" s="248"/>
      <c r="AP45" s="276" t="s">
        <v>107</v>
      </c>
      <c r="AQ45" s="9"/>
      <c r="AR45" s="141" t="str">
        <f t="shared" si="37"/>
        <v/>
      </c>
      <c r="AS45" s="128" t="str">
        <f t="shared" si="38"/>
        <v/>
      </c>
      <c r="AT45" s="134" t="str">
        <f t="shared" si="39"/>
        <v/>
      </c>
      <c r="AU45" s="142" t="str">
        <f t="shared" si="40"/>
        <v/>
      </c>
      <c r="AV45" s="128" t="str">
        <f t="shared" si="41"/>
        <v/>
      </c>
      <c r="AW45" s="135" t="str">
        <f t="shared" si="42"/>
        <v/>
      </c>
      <c r="AX45" s="141" t="str">
        <f t="shared" si="43"/>
        <v/>
      </c>
      <c r="AY45" s="128" t="str">
        <f t="shared" si="44"/>
        <v/>
      </c>
      <c r="AZ45" s="134" t="str">
        <f t="shared" si="45"/>
        <v/>
      </c>
      <c r="BA45" s="120"/>
      <c r="BB45" s="36"/>
      <c r="BC45" s="36"/>
      <c r="BD45" s="36"/>
      <c r="BE45" s="36"/>
      <c r="BF45" s="147" t="str">
        <f t="shared" si="46"/>
        <v>Afectat sau NU?</v>
      </c>
      <c r="BG45" s="128" t="str">
        <f t="shared" si="47"/>
        <v>-</v>
      </c>
      <c r="BH45" s="134" t="str">
        <f t="shared" si="48"/>
        <v>-</v>
      </c>
      <c r="BI45" s="148" t="str">
        <f t="shared" si="49"/>
        <v>Afectat sau NU?</v>
      </c>
      <c r="BJ45" s="128" t="str">
        <f t="shared" si="50"/>
        <v>-</v>
      </c>
      <c r="BK45" s="135" t="str">
        <f t="shared" si="51"/>
        <v>-</v>
      </c>
      <c r="BL45" s="147" t="str">
        <f t="shared" si="52"/>
        <v>Afectat sau NU?</v>
      </c>
      <c r="BM45" s="128" t="str">
        <f t="shared" si="53"/>
        <v>-</v>
      </c>
      <c r="BN45" s="134" t="str">
        <f t="shared" si="54"/>
        <v>-</v>
      </c>
      <c r="BO45" s="36"/>
      <c r="BP45" s="36"/>
    </row>
    <row r="46" spans="1:68" s="19" customFormat="1" ht="25.5" x14ac:dyDescent="0.25">
      <c r="A46" s="149">
        <f t="shared" si="18"/>
        <v>31</v>
      </c>
      <c r="B46" s="130" t="s">
        <v>131</v>
      </c>
      <c r="C46" s="130" t="s">
        <v>85</v>
      </c>
      <c r="D46" s="131" t="s">
        <v>106</v>
      </c>
      <c r="E46" s="130">
        <v>124992</v>
      </c>
      <c r="F46" s="130" t="s">
        <v>243</v>
      </c>
      <c r="G46" s="130" t="s">
        <v>159</v>
      </c>
      <c r="H46" s="30">
        <v>595164.76295</v>
      </c>
      <c r="I46" s="30">
        <v>604317.65835000004</v>
      </c>
      <c r="J46" s="30">
        <v>595164.76295</v>
      </c>
      <c r="K46" s="30">
        <v>604317.65835000004</v>
      </c>
      <c r="L46" s="130" t="s">
        <v>131</v>
      </c>
      <c r="M46" s="130" t="s">
        <v>131</v>
      </c>
      <c r="N46" s="130" t="s">
        <v>241</v>
      </c>
      <c r="O46" s="130" t="s">
        <v>250</v>
      </c>
      <c r="P46" s="130" t="s">
        <v>131</v>
      </c>
      <c r="Q46" s="130" t="s">
        <v>131</v>
      </c>
      <c r="R46" s="130" t="s">
        <v>131</v>
      </c>
      <c r="S46" s="130" t="s">
        <v>131</v>
      </c>
      <c r="T46" s="130" t="s">
        <v>147</v>
      </c>
      <c r="U46" s="130"/>
      <c r="V46" s="130" t="s">
        <v>251</v>
      </c>
      <c r="W46" s="130" t="s">
        <v>125</v>
      </c>
      <c r="X46" s="139"/>
      <c r="Y46" s="140"/>
      <c r="Z46" s="139"/>
      <c r="AA46" s="140"/>
      <c r="AB46" s="130" t="s">
        <v>99</v>
      </c>
      <c r="AC46" s="130"/>
      <c r="AD46" s="145"/>
      <c r="AE46" s="117"/>
      <c r="AF46" s="140"/>
      <c r="AG46" s="139"/>
      <c r="AH46" s="222"/>
      <c r="AI46" s="179"/>
      <c r="AJ46" s="140"/>
      <c r="AK46" s="139"/>
      <c r="AL46" s="233"/>
      <c r="AM46" s="248"/>
      <c r="AN46" s="260"/>
      <c r="AO46" s="248"/>
      <c r="AP46" s="276" t="s">
        <v>107</v>
      </c>
      <c r="AQ46" s="9"/>
      <c r="AR46" s="141" t="str">
        <f t="shared" si="37"/>
        <v/>
      </c>
      <c r="AS46" s="128" t="str">
        <f t="shared" si="38"/>
        <v/>
      </c>
      <c r="AT46" s="134" t="str">
        <f t="shared" si="39"/>
        <v/>
      </c>
      <c r="AU46" s="142" t="str">
        <f t="shared" si="40"/>
        <v/>
      </c>
      <c r="AV46" s="128" t="str">
        <f t="shared" si="41"/>
        <v/>
      </c>
      <c r="AW46" s="135" t="str">
        <f t="shared" si="42"/>
        <v/>
      </c>
      <c r="AX46" s="141" t="str">
        <f t="shared" si="43"/>
        <v/>
      </c>
      <c r="AY46" s="128" t="str">
        <f t="shared" si="44"/>
        <v/>
      </c>
      <c r="AZ46" s="134" t="str">
        <f t="shared" si="45"/>
        <v/>
      </c>
      <c r="BA46" s="120"/>
      <c r="BB46" s="36"/>
      <c r="BC46" s="36"/>
      <c r="BD46" s="36"/>
      <c r="BE46" s="36"/>
      <c r="BF46" s="147" t="str">
        <f t="shared" si="46"/>
        <v>Afectat sau NU?</v>
      </c>
      <c r="BG46" s="128" t="str">
        <f t="shared" si="47"/>
        <v>-</v>
      </c>
      <c r="BH46" s="134" t="str">
        <f t="shared" si="48"/>
        <v>-</v>
      </c>
      <c r="BI46" s="148" t="str">
        <f t="shared" si="49"/>
        <v>Afectat sau NU?</v>
      </c>
      <c r="BJ46" s="128" t="str">
        <f t="shared" si="50"/>
        <v>-</v>
      </c>
      <c r="BK46" s="135" t="str">
        <f t="shared" si="51"/>
        <v>-</v>
      </c>
      <c r="BL46" s="147" t="str">
        <f t="shared" si="52"/>
        <v>Afectat sau NU?</v>
      </c>
      <c r="BM46" s="128" t="str">
        <f t="shared" si="53"/>
        <v>-</v>
      </c>
      <c r="BN46" s="134" t="str">
        <f t="shared" si="54"/>
        <v>-</v>
      </c>
      <c r="BO46" s="36"/>
      <c r="BP46" s="36"/>
    </row>
    <row r="47" spans="1:68" s="19" customFormat="1" ht="25.5" x14ac:dyDescent="0.25">
      <c r="A47" s="149">
        <f t="shared" si="18"/>
        <v>32</v>
      </c>
      <c r="B47" s="130" t="s">
        <v>131</v>
      </c>
      <c r="C47" s="130" t="s">
        <v>85</v>
      </c>
      <c r="D47" s="131" t="s">
        <v>106</v>
      </c>
      <c r="E47" s="130">
        <v>124992</v>
      </c>
      <c r="F47" s="130" t="s">
        <v>243</v>
      </c>
      <c r="G47" s="130" t="s">
        <v>159</v>
      </c>
      <c r="H47" s="30">
        <v>594758.2879</v>
      </c>
      <c r="I47" s="30">
        <v>604040.56620999996</v>
      </c>
      <c r="J47" s="30">
        <v>594758.2879</v>
      </c>
      <c r="K47" s="30">
        <v>604040.56620999996</v>
      </c>
      <c r="L47" s="130" t="s">
        <v>131</v>
      </c>
      <c r="M47" s="130" t="s">
        <v>131</v>
      </c>
      <c r="N47" s="130" t="s">
        <v>242</v>
      </c>
      <c r="O47" s="130" t="s">
        <v>243</v>
      </c>
      <c r="P47" s="130" t="s">
        <v>131</v>
      </c>
      <c r="Q47" s="130" t="s">
        <v>131</v>
      </c>
      <c r="R47" s="130" t="s">
        <v>131</v>
      </c>
      <c r="S47" s="130" t="s">
        <v>131</v>
      </c>
      <c r="T47" s="130" t="s">
        <v>141</v>
      </c>
      <c r="U47" s="130"/>
      <c r="V47" s="130" t="s">
        <v>238</v>
      </c>
      <c r="W47" s="130" t="s">
        <v>125</v>
      </c>
      <c r="X47" s="139"/>
      <c r="Y47" s="140"/>
      <c r="Z47" s="139"/>
      <c r="AA47" s="140"/>
      <c r="AB47" s="130" t="s">
        <v>99</v>
      </c>
      <c r="AC47" s="130"/>
      <c r="AD47" s="145"/>
      <c r="AE47" s="117"/>
      <c r="AF47" s="140"/>
      <c r="AG47" s="139"/>
      <c r="AH47" s="222"/>
      <c r="AI47" s="179"/>
      <c r="AJ47" s="140"/>
      <c r="AK47" s="139"/>
      <c r="AL47" s="233"/>
      <c r="AM47" s="248"/>
      <c r="AN47" s="260"/>
      <c r="AO47" s="248"/>
      <c r="AP47" s="276" t="s">
        <v>107</v>
      </c>
      <c r="AQ47" s="9"/>
      <c r="AR47" s="141" t="str">
        <f t="shared" si="37"/>
        <v/>
      </c>
      <c r="AS47" s="128" t="str">
        <f t="shared" si="38"/>
        <v/>
      </c>
      <c r="AT47" s="134" t="str">
        <f t="shared" si="39"/>
        <v/>
      </c>
      <c r="AU47" s="142" t="str">
        <f t="shared" si="40"/>
        <v/>
      </c>
      <c r="AV47" s="128" t="str">
        <f t="shared" si="41"/>
        <v/>
      </c>
      <c r="AW47" s="135" t="str">
        <f t="shared" si="42"/>
        <v/>
      </c>
      <c r="AX47" s="141" t="str">
        <f t="shared" si="43"/>
        <v/>
      </c>
      <c r="AY47" s="128" t="str">
        <f t="shared" si="44"/>
        <v/>
      </c>
      <c r="AZ47" s="134" t="str">
        <f t="shared" si="45"/>
        <v/>
      </c>
      <c r="BA47" s="120"/>
      <c r="BB47" s="36"/>
      <c r="BC47" s="36"/>
      <c r="BD47" s="36"/>
      <c r="BE47" s="36"/>
      <c r="BF47" s="147" t="str">
        <f t="shared" si="46"/>
        <v>Afectat sau NU?</v>
      </c>
      <c r="BG47" s="128" t="str">
        <f t="shared" si="47"/>
        <v>-</v>
      </c>
      <c r="BH47" s="134" t="str">
        <f t="shared" si="48"/>
        <v>-</v>
      </c>
      <c r="BI47" s="148" t="str">
        <f t="shared" si="49"/>
        <v>Afectat sau NU?</v>
      </c>
      <c r="BJ47" s="128" t="str">
        <f t="shared" si="50"/>
        <v>-</v>
      </c>
      <c r="BK47" s="135" t="str">
        <f t="shared" si="51"/>
        <v>-</v>
      </c>
      <c r="BL47" s="147" t="str">
        <f t="shared" si="52"/>
        <v>Afectat sau NU?</v>
      </c>
      <c r="BM47" s="128" t="str">
        <f t="shared" si="53"/>
        <v>-</v>
      </c>
      <c r="BN47" s="134" t="str">
        <f t="shared" si="54"/>
        <v>-</v>
      </c>
      <c r="BO47" s="36"/>
      <c r="BP47" s="36"/>
    </row>
    <row r="48" spans="1:68" s="19" customFormat="1" ht="25.5" x14ac:dyDescent="0.25">
      <c r="A48" s="149">
        <f t="shared" si="18"/>
        <v>33</v>
      </c>
      <c r="B48" s="130" t="s">
        <v>131</v>
      </c>
      <c r="C48" s="130" t="s">
        <v>85</v>
      </c>
      <c r="D48" s="131" t="s">
        <v>106</v>
      </c>
      <c r="E48" s="130">
        <v>123665</v>
      </c>
      <c r="F48" s="130" t="s">
        <v>245</v>
      </c>
      <c r="G48" s="130" t="s">
        <v>159</v>
      </c>
      <c r="H48" s="30">
        <v>589703.30046706914</v>
      </c>
      <c r="I48" s="30">
        <v>602610.30659928289</v>
      </c>
      <c r="J48" s="30">
        <v>589703.30046706914</v>
      </c>
      <c r="K48" s="30">
        <v>602610.30659928289</v>
      </c>
      <c r="L48" s="130" t="s">
        <v>131</v>
      </c>
      <c r="M48" s="130" t="s">
        <v>131</v>
      </c>
      <c r="N48" s="130" t="s">
        <v>244</v>
      </c>
      <c r="O48" s="130" t="s">
        <v>245</v>
      </c>
      <c r="P48" s="130" t="s">
        <v>131</v>
      </c>
      <c r="Q48" s="130" t="s">
        <v>131</v>
      </c>
      <c r="R48" s="130" t="s">
        <v>131</v>
      </c>
      <c r="S48" s="130" t="s">
        <v>131</v>
      </c>
      <c r="T48" s="130" t="s">
        <v>141</v>
      </c>
      <c r="U48" s="130"/>
      <c r="V48" s="130" t="s">
        <v>238</v>
      </c>
      <c r="W48" s="130" t="s">
        <v>125</v>
      </c>
      <c r="X48" s="139"/>
      <c r="Y48" s="140"/>
      <c r="Z48" s="139"/>
      <c r="AA48" s="140"/>
      <c r="AB48" s="130" t="s">
        <v>99</v>
      </c>
      <c r="AC48" s="130"/>
      <c r="AD48" s="145"/>
      <c r="AE48" s="117"/>
      <c r="AF48" s="140"/>
      <c r="AG48" s="139"/>
      <c r="AH48" s="222"/>
      <c r="AI48" s="179"/>
      <c r="AJ48" s="140"/>
      <c r="AK48" s="139"/>
      <c r="AL48" s="233"/>
      <c r="AM48" s="248"/>
      <c r="AN48" s="260"/>
      <c r="AO48" s="248"/>
      <c r="AP48" s="276" t="s">
        <v>107</v>
      </c>
      <c r="AQ48" s="9"/>
      <c r="AR48" s="141" t="str">
        <f t="shared" si="37"/>
        <v/>
      </c>
      <c r="AS48" s="128" t="str">
        <f t="shared" si="38"/>
        <v/>
      </c>
      <c r="AT48" s="134" t="str">
        <f t="shared" si="39"/>
        <v/>
      </c>
      <c r="AU48" s="142" t="str">
        <f t="shared" si="40"/>
        <v/>
      </c>
      <c r="AV48" s="128" t="str">
        <f t="shared" si="41"/>
        <v/>
      </c>
      <c r="AW48" s="135" t="str">
        <f t="shared" si="42"/>
        <v/>
      </c>
      <c r="AX48" s="141" t="str">
        <f t="shared" si="43"/>
        <v/>
      </c>
      <c r="AY48" s="128" t="str">
        <f t="shared" si="44"/>
        <v/>
      </c>
      <c r="AZ48" s="134" t="str">
        <f t="shared" si="45"/>
        <v/>
      </c>
      <c r="BA48" s="120"/>
      <c r="BB48" s="36"/>
      <c r="BC48" s="36"/>
      <c r="BD48" s="36"/>
      <c r="BE48" s="36"/>
      <c r="BF48" s="147" t="str">
        <f t="shared" si="46"/>
        <v>Afectat sau NU?</v>
      </c>
      <c r="BG48" s="128" t="str">
        <f t="shared" si="47"/>
        <v>-</v>
      </c>
      <c r="BH48" s="134" t="str">
        <f t="shared" si="48"/>
        <v>-</v>
      </c>
      <c r="BI48" s="148" t="str">
        <f t="shared" si="49"/>
        <v>Afectat sau NU?</v>
      </c>
      <c r="BJ48" s="128" t="str">
        <f t="shared" si="50"/>
        <v>-</v>
      </c>
      <c r="BK48" s="135" t="str">
        <f t="shared" si="51"/>
        <v>-</v>
      </c>
      <c r="BL48" s="147" t="str">
        <f t="shared" si="52"/>
        <v>Afectat sau NU?</v>
      </c>
      <c r="BM48" s="128" t="str">
        <f t="shared" si="53"/>
        <v>-</v>
      </c>
      <c r="BN48" s="134" t="str">
        <f t="shared" si="54"/>
        <v>-</v>
      </c>
      <c r="BO48" s="36"/>
      <c r="BP48" s="36"/>
    </row>
    <row r="49" spans="1:68" s="19" customFormat="1" ht="26.25" thickBot="1" x14ac:dyDescent="0.3">
      <c r="A49" s="112">
        <f t="shared" si="18"/>
        <v>34</v>
      </c>
      <c r="B49" s="132" t="s">
        <v>131</v>
      </c>
      <c r="C49" s="132" t="s">
        <v>85</v>
      </c>
      <c r="D49" s="133" t="s">
        <v>106</v>
      </c>
      <c r="E49" s="132">
        <v>120977</v>
      </c>
      <c r="F49" s="132" t="s">
        <v>246</v>
      </c>
      <c r="G49" s="132" t="s">
        <v>159</v>
      </c>
      <c r="H49" s="31">
        <v>583336.33114999998</v>
      </c>
      <c r="I49" s="31">
        <v>601827.11889000004</v>
      </c>
      <c r="J49" s="31">
        <v>583336.33114999998</v>
      </c>
      <c r="K49" s="31">
        <v>601827.11889000004</v>
      </c>
      <c r="L49" s="132" t="s">
        <v>131</v>
      </c>
      <c r="M49" s="132" t="s">
        <v>131</v>
      </c>
      <c r="N49" s="132" t="s">
        <v>252</v>
      </c>
      <c r="O49" s="132" t="s">
        <v>246</v>
      </c>
      <c r="P49" s="132" t="s">
        <v>131</v>
      </c>
      <c r="Q49" s="132" t="s">
        <v>131</v>
      </c>
      <c r="R49" s="132" t="s">
        <v>131</v>
      </c>
      <c r="S49" s="132" t="s">
        <v>131</v>
      </c>
      <c r="T49" s="132" t="s">
        <v>141</v>
      </c>
      <c r="U49" s="132"/>
      <c r="V49" s="132" t="s">
        <v>238</v>
      </c>
      <c r="W49" s="132" t="s">
        <v>125</v>
      </c>
      <c r="X49" s="143"/>
      <c r="Y49" s="144"/>
      <c r="Z49" s="143"/>
      <c r="AA49" s="144"/>
      <c r="AB49" s="132" t="s">
        <v>99</v>
      </c>
      <c r="AC49" s="132"/>
      <c r="AD49" s="146"/>
      <c r="AE49" s="46"/>
      <c r="AF49" s="144"/>
      <c r="AG49" s="143"/>
      <c r="AH49" s="223"/>
      <c r="AI49" s="180"/>
      <c r="AJ49" s="144"/>
      <c r="AK49" s="143"/>
      <c r="AL49" s="234"/>
      <c r="AM49" s="249"/>
      <c r="AN49" s="261"/>
      <c r="AO49" s="249"/>
      <c r="AP49" s="274" t="s">
        <v>107</v>
      </c>
      <c r="AQ49" s="9"/>
      <c r="AR49" s="167" t="str">
        <f t="shared" si="37"/>
        <v/>
      </c>
      <c r="AS49" s="168" t="str">
        <f t="shared" si="38"/>
        <v/>
      </c>
      <c r="AT49" s="169" t="str">
        <f t="shared" si="39"/>
        <v/>
      </c>
      <c r="AU49" s="170" t="str">
        <f t="shared" si="40"/>
        <v/>
      </c>
      <c r="AV49" s="168" t="str">
        <f t="shared" si="41"/>
        <v/>
      </c>
      <c r="AW49" s="171" t="str">
        <f t="shared" si="42"/>
        <v/>
      </c>
      <c r="AX49" s="167" t="str">
        <f t="shared" si="43"/>
        <v/>
      </c>
      <c r="AY49" s="168" t="str">
        <f t="shared" si="44"/>
        <v/>
      </c>
      <c r="AZ49" s="169" t="str">
        <f t="shared" si="45"/>
        <v/>
      </c>
      <c r="BA49" s="120"/>
      <c r="BB49" s="36"/>
      <c r="BC49" s="36"/>
      <c r="BD49" s="36"/>
      <c r="BE49" s="36"/>
      <c r="BF49" s="175" t="str">
        <f t="shared" si="46"/>
        <v>Afectat sau NU?</v>
      </c>
      <c r="BG49" s="168" t="str">
        <f t="shared" si="47"/>
        <v>-</v>
      </c>
      <c r="BH49" s="169" t="str">
        <f t="shared" si="48"/>
        <v>-</v>
      </c>
      <c r="BI49" s="176" t="str">
        <f t="shared" si="49"/>
        <v>Afectat sau NU?</v>
      </c>
      <c r="BJ49" s="168" t="str">
        <f t="shared" si="50"/>
        <v>-</v>
      </c>
      <c r="BK49" s="171" t="str">
        <f t="shared" si="51"/>
        <v>-</v>
      </c>
      <c r="BL49" s="175" t="str">
        <f t="shared" si="52"/>
        <v>Afectat sau NU?</v>
      </c>
      <c r="BM49" s="168" t="str">
        <f t="shared" si="53"/>
        <v>-</v>
      </c>
      <c r="BN49" s="169" t="str">
        <f t="shared" si="54"/>
        <v>-</v>
      </c>
      <c r="BO49" s="36"/>
      <c r="BP49" s="36"/>
    </row>
    <row r="50" spans="1:68" s="120" customFormat="1" ht="25.5" x14ac:dyDescent="0.25">
      <c r="A50" s="136">
        <f>SUM(1,$A49)</f>
        <v>35</v>
      </c>
      <c r="B50" s="129" t="s">
        <v>131</v>
      </c>
      <c r="C50" s="129" t="s">
        <v>85</v>
      </c>
      <c r="D50" s="155" t="s">
        <v>119</v>
      </c>
      <c r="E50" s="129">
        <v>134069</v>
      </c>
      <c r="F50" s="129" t="s">
        <v>346</v>
      </c>
      <c r="G50" s="129" t="s">
        <v>200</v>
      </c>
      <c r="H50" s="65">
        <v>558808.02463395393</v>
      </c>
      <c r="I50" s="65">
        <v>394539.73633049394</v>
      </c>
      <c r="J50" s="65">
        <v>558808.02463395393</v>
      </c>
      <c r="K50" s="65">
        <v>394539.73633049394</v>
      </c>
      <c r="L50" s="129" t="s">
        <v>131</v>
      </c>
      <c r="M50" s="129" t="s">
        <v>131</v>
      </c>
      <c r="N50" s="129" t="s">
        <v>342</v>
      </c>
      <c r="O50" s="129" t="s">
        <v>346</v>
      </c>
      <c r="P50" s="129" t="s">
        <v>131</v>
      </c>
      <c r="Q50" s="129" t="s">
        <v>131</v>
      </c>
      <c r="R50" s="129" t="s">
        <v>131</v>
      </c>
      <c r="S50" s="129" t="s">
        <v>131</v>
      </c>
      <c r="T50" s="129" t="s">
        <v>141</v>
      </c>
      <c r="U50" s="129"/>
      <c r="V50" s="129" t="s">
        <v>348</v>
      </c>
      <c r="W50" s="129" t="s">
        <v>112</v>
      </c>
      <c r="X50" s="137"/>
      <c r="Y50" s="138"/>
      <c r="Z50" s="137"/>
      <c r="AA50" s="138"/>
      <c r="AB50" s="129" t="s">
        <v>103</v>
      </c>
      <c r="AC50" s="129"/>
      <c r="AD50" s="127"/>
      <c r="AE50" s="178"/>
      <c r="AF50" s="138"/>
      <c r="AG50" s="137"/>
      <c r="AH50" s="221"/>
      <c r="AI50" s="178"/>
      <c r="AJ50" s="138"/>
      <c r="AK50" s="137"/>
      <c r="AL50" s="232"/>
      <c r="AM50" s="247"/>
      <c r="AN50" s="259"/>
      <c r="AO50" s="247"/>
      <c r="AP50" s="271" t="s">
        <v>107</v>
      </c>
      <c r="AQ50" s="122"/>
      <c r="AR50" s="162" t="str">
        <f t="shared" si="37"/>
        <v/>
      </c>
      <c r="AS50" s="163" t="str">
        <f t="shared" si="38"/>
        <v/>
      </c>
      <c r="AT50" s="164" t="str">
        <f t="shared" si="39"/>
        <v/>
      </c>
      <c r="AU50" s="165" t="str">
        <f t="shared" si="40"/>
        <v/>
      </c>
      <c r="AV50" s="163" t="str">
        <f t="shared" si="41"/>
        <v/>
      </c>
      <c r="AW50" s="166" t="str">
        <f t="shared" si="42"/>
        <v/>
      </c>
      <c r="AX50" s="162" t="str">
        <f t="shared" si="43"/>
        <v/>
      </c>
      <c r="AY50" s="163" t="str">
        <f t="shared" si="44"/>
        <v/>
      </c>
      <c r="AZ50" s="164" t="str">
        <f t="shared" si="45"/>
        <v/>
      </c>
      <c r="BB50" s="123"/>
      <c r="BC50" s="123"/>
      <c r="BD50" s="123"/>
      <c r="BE50" s="123"/>
      <c r="BF50" s="174" t="str">
        <f t="shared" si="46"/>
        <v>Afectat sau NU?</v>
      </c>
      <c r="BG50" s="163" t="str">
        <f t="shared" si="47"/>
        <v>-</v>
      </c>
      <c r="BH50" s="164" t="str">
        <f t="shared" si="48"/>
        <v>-</v>
      </c>
      <c r="BI50" s="344" t="str">
        <f t="shared" si="49"/>
        <v>Afectat sau NU?</v>
      </c>
      <c r="BJ50" s="163" t="str">
        <f t="shared" si="50"/>
        <v>-</v>
      </c>
      <c r="BK50" s="166" t="str">
        <f t="shared" si="51"/>
        <v>-</v>
      </c>
      <c r="BL50" s="174" t="str">
        <f t="shared" si="52"/>
        <v>Afectat sau NU?</v>
      </c>
      <c r="BM50" s="163" t="str">
        <f t="shared" si="53"/>
        <v>-</v>
      </c>
      <c r="BN50" s="164" t="str">
        <f t="shared" si="54"/>
        <v>-</v>
      </c>
      <c r="BO50" s="123"/>
      <c r="BP50" s="123"/>
    </row>
    <row r="51" spans="1:68" s="120" customFormat="1" ht="25.5" x14ac:dyDescent="0.25">
      <c r="A51" s="149">
        <f t="shared" si="18"/>
        <v>36</v>
      </c>
      <c r="B51" s="130" t="s">
        <v>131</v>
      </c>
      <c r="C51" s="130" t="s">
        <v>85</v>
      </c>
      <c r="D51" s="131" t="s">
        <v>119</v>
      </c>
      <c r="E51" s="130">
        <v>134862</v>
      </c>
      <c r="F51" s="130" t="s">
        <v>347</v>
      </c>
      <c r="G51" s="130" t="s">
        <v>200</v>
      </c>
      <c r="H51" s="30">
        <v>552168.05992508214</v>
      </c>
      <c r="I51" s="30">
        <v>402387.587624532</v>
      </c>
      <c r="J51" s="30">
        <v>552168.05992508214</v>
      </c>
      <c r="K51" s="30">
        <v>402387.587624532</v>
      </c>
      <c r="L51" s="130" t="s">
        <v>131</v>
      </c>
      <c r="M51" s="130" t="s">
        <v>131</v>
      </c>
      <c r="N51" s="130" t="s">
        <v>343</v>
      </c>
      <c r="O51" s="130" t="s">
        <v>347</v>
      </c>
      <c r="P51" s="130" t="s">
        <v>131</v>
      </c>
      <c r="Q51" s="130" t="s">
        <v>131</v>
      </c>
      <c r="R51" s="130" t="s">
        <v>131</v>
      </c>
      <c r="S51" s="130" t="s">
        <v>131</v>
      </c>
      <c r="T51" s="130" t="s">
        <v>141</v>
      </c>
      <c r="U51" s="130"/>
      <c r="V51" s="130" t="s">
        <v>228</v>
      </c>
      <c r="W51" s="130" t="s">
        <v>112</v>
      </c>
      <c r="X51" s="139"/>
      <c r="Y51" s="140"/>
      <c r="Z51" s="139"/>
      <c r="AA51" s="140"/>
      <c r="AB51" s="130" t="s">
        <v>103</v>
      </c>
      <c r="AC51" s="130"/>
      <c r="AD51" s="145"/>
      <c r="AE51" s="179"/>
      <c r="AF51" s="140"/>
      <c r="AG51" s="139"/>
      <c r="AH51" s="222"/>
      <c r="AI51" s="179"/>
      <c r="AJ51" s="140"/>
      <c r="AK51" s="139"/>
      <c r="AL51" s="233"/>
      <c r="AM51" s="248"/>
      <c r="AN51" s="260"/>
      <c r="AO51" s="248"/>
      <c r="AP51" s="276" t="s">
        <v>107</v>
      </c>
      <c r="AQ51" s="122"/>
      <c r="AR51" s="141" t="str">
        <f t="shared" si="37"/>
        <v/>
      </c>
      <c r="AS51" s="128" t="str">
        <f t="shared" si="38"/>
        <v/>
      </c>
      <c r="AT51" s="134" t="str">
        <f t="shared" si="39"/>
        <v/>
      </c>
      <c r="AU51" s="142" t="str">
        <f t="shared" si="40"/>
        <v/>
      </c>
      <c r="AV51" s="128" t="str">
        <f t="shared" si="41"/>
        <v/>
      </c>
      <c r="AW51" s="135" t="str">
        <f t="shared" si="42"/>
        <v/>
      </c>
      <c r="AX51" s="141" t="str">
        <f t="shared" si="43"/>
        <v/>
      </c>
      <c r="AY51" s="128" t="str">
        <f t="shared" si="44"/>
        <v/>
      </c>
      <c r="AZ51" s="134" t="str">
        <f t="shared" si="45"/>
        <v/>
      </c>
      <c r="BB51" s="123"/>
      <c r="BC51" s="123"/>
      <c r="BD51" s="123"/>
      <c r="BE51" s="123"/>
      <c r="BF51" s="147" t="str">
        <f t="shared" si="46"/>
        <v>Afectat sau NU?</v>
      </c>
      <c r="BG51" s="128" t="str">
        <f t="shared" si="47"/>
        <v>-</v>
      </c>
      <c r="BH51" s="134" t="str">
        <f t="shared" si="48"/>
        <v>-</v>
      </c>
      <c r="BI51" s="148" t="str">
        <f t="shared" si="49"/>
        <v>Afectat sau NU?</v>
      </c>
      <c r="BJ51" s="128" t="str">
        <f t="shared" si="50"/>
        <v>-</v>
      </c>
      <c r="BK51" s="135" t="str">
        <f t="shared" si="51"/>
        <v>-</v>
      </c>
      <c r="BL51" s="147" t="str">
        <f t="shared" si="52"/>
        <v>Afectat sau NU?</v>
      </c>
      <c r="BM51" s="128" t="str">
        <f t="shared" si="53"/>
        <v>-</v>
      </c>
      <c r="BN51" s="134" t="str">
        <f t="shared" si="54"/>
        <v>-</v>
      </c>
      <c r="BO51" s="123"/>
      <c r="BP51" s="123"/>
    </row>
    <row r="52" spans="1:68" s="120" customFormat="1" ht="25.5" x14ac:dyDescent="0.25">
      <c r="A52" s="149">
        <f t="shared" si="18"/>
        <v>37</v>
      </c>
      <c r="B52" s="130" t="s">
        <v>131</v>
      </c>
      <c r="C52" s="130" t="s">
        <v>85</v>
      </c>
      <c r="D52" s="131" t="s">
        <v>119</v>
      </c>
      <c r="E52" s="130">
        <v>131121</v>
      </c>
      <c r="F52" s="130" t="s">
        <v>349</v>
      </c>
      <c r="G52" s="130" t="s">
        <v>200</v>
      </c>
      <c r="H52" s="30">
        <v>551059.1514864862</v>
      </c>
      <c r="I52" s="30">
        <v>410660.89865829836</v>
      </c>
      <c r="J52" s="30">
        <v>551059.1514864862</v>
      </c>
      <c r="K52" s="30">
        <v>410660.89865829836</v>
      </c>
      <c r="L52" s="130" t="s">
        <v>131</v>
      </c>
      <c r="M52" s="130" t="s">
        <v>131</v>
      </c>
      <c r="N52" s="130" t="s">
        <v>344</v>
      </c>
      <c r="O52" s="130" t="s">
        <v>345</v>
      </c>
      <c r="P52" s="130" t="s">
        <v>131</v>
      </c>
      <c r="Q52" s="130" t="s">
        <v>131</v>
      </c>
      <c r="R52" s="130" t="s">
        <v>131</v>
      </c>
      <c r="S52" s="130" t="s">
        <v>131</v>
      </c>
      <c r="T52" s="130" t="s">
        <v>141</v>
      </c>
      <c r="U52" s="130"/>
      <c r="V52" s="130" t="s">
        <v>228</v>
      </c>
      <c r="W52" s="130" t="s">
        <v>112</v>
      </c>
      <c r="X52" s="139"/>
      <c r="Y52" s="140"/>
      <c r="Z52" s="139"/>
      <c r="AA52" s="140"/>
      <c r="AB52" s="130" t="s">
        <v>103</v>
      </c>
      <c r="AC52" s="130"/>
      <c r="AD52" s="145"/>
      <c r="AE52" s="179"/>
      <c r="AF52" s="140"/>
      <c r="AG52" s="139"/>
      <c r="AH52" s="222"/>
      <c r="AI52" s="179"/>
      <c r="AJ52" s="140"/>
      <c r="AK52" s="139"/>
      <c r="AL52" s="233"/>
      <c r="AM52" s="248"/>
      <c r="AN52" s="260"/>
      <c r="AO52" s="248"/>
      <c r="AP52" s="276" t="s">
        <v>107</v>
      </c>
      <c r="AQ52" s="122"/>
      <c r="AR52" s="141" t="str">
        <f t="shared" si="37"/>
        <v/>
      </c>
      <c r="AS52" s="128" t="str">
        <f t="shared" si="38"/>
        <v/>
      </c>
      <c r="AT52" s="134" t="str">
        <f t="shared" si="39"/>
        <v/>
      </c>
      <c r="AU52" s="142" t="str">
        <f t="shared" si="40"/>
        <v/>
      </c>
      <c r="AV52" s="128" t="str">
        <f t="shared" si="41"/>
        <v/>
      </c>
      <c r="AW52" s="135" t="str">
        <f t="shared" si="42"/>
        <v/>
      </c>
      <c r="AX52" s="141" t="str">
        <f t="shared" si="43"/>
        <v/>
      </c>
      <c r="AY52" s="128" t="str">
        <f t="shared" si="44"/>
        <v/>
      </c>
      <c r="AZ52" s="134" t="str">
        <f t="shared" si="45"/>
        <v/>
      </c>
      <c r="BB52" s="123"/>
      <c r="BC52" s="123"/>
      <c r="BD52" s="123"/>
      <c r="BE52" s="123"/>
      <c r="BF52" s="147" t="str">
        <f t="shared" si="46"/>
        <v>Afectat sau NU?</v>
      </c>
      <c r="BG52" s="128" t="str">
        <f t="shared" si="47"/>
        <v>-</v>
      </c>
      <c r="BH52" s="134" t="str">
        <f t="shared" si="48"/>
        <v>-</v>
      </c>
      <c r="BI52" s="148" t="str">
        <f t="shared" si="49"/>
        <v>Afectat sau NU?</v>
      </c>
      <c r="BJ52" s="128" t="str">
        <f t="shared" si="50"/>
        <v>-</v>
      </c>
      <c r="BK52" s="135" t="str">
        <f t="shared" si="51"/>
        <v>-</v>
      </c>
      <c r="BL52" s="147" t="str">
        <f t="shared" si="52"/>
        <v>Afectat sau NU?</v>
      </c>
      <c r="BM52" s="128" t="str">
        <f t="shared" si="53"/>
        <v>-</v>
      </c>
      <c r="BN52" s="134" t="str">
        <f t="shared" si="54"/>
        <v>-</v>
      </c>
      <c r="BO52" s="123"/>
      <c r="BP52" s="123"/>
    </row>
    <row r="53" spans="1:68" s="120" customFormat="1" ht="26.25" thickBot="1" x14ac:dyDescent="0.3">
      <c r="A53" s="112">
        <f t="shared" si="18"/>
        <v>38</v>
      </c>
      <c r="B53" s="132" t="s">
        <v>131</v>
      </c>
      <c r="C53" s="132" t="s">
        <v>85</v>
      </c>
      <c r="D53" s="133" t="s">
        <v>119</v>
      </c>
      <c r="E53" s="132">
        <v>131381</v>
      </c>
      <c r="F53" s="132" t="s">
        <v>205</v>
      </c>
      <c r="G53" s="132" t="s">
        <v>200</v>
      </c>
      <c r="H53" s="31">
        <v>548893.70012577053</v>
      </c>
      <c r="I53" s="31">
        <v>420137.21831019485</v>
      </c>
      <c r="J53" s="31">
        <v>548893.70012577053</v>
      </c>
      <c r="K53" s="31">
        <v>420137.21831019485</v>
      </c>
      <c r="L53" s="132" t="s">
        <v>131</v>
      </c>
      <c r="M53" s="132" t="s">
        <v>131</v>
      </c>
      <c r="N53" s="132" t="s">
        <v>206</v>
      </c>
      <c r="O53" s="132" t="s">
        <v>205</v>
      </c>
      <c r="P53" s="132" t="s">
        <v>131</v>
      </c>
      <c r="Q53" s="132" t="s">
        <v>131</v>
      </c>
      <c r="R53" s="132" t="s">
        <v>131</v>
      </c>
      <c r="S53" s="132" t="s">
        <v>131</v>
      </c>
      <c r="T53" s="132" t="s">
        <v>141</v>
      </c>
      <c r="U53" s="132"/>
      <c r="V53" s="132" t="s">
        <v>228</v>
      </c>
      <c r="W53" s="132" t="s">
        <v>112</v>
      </c>
      <c r="X53" s="143"/>
      <c r="Y53" s="144"/>
      <c r="Z53" s="143"/>
      <c r="AA53" s="144"/>
      <c r="AB53" s="132" t="s">
        <v>103</v>
      </c>
      <c r="AC53" s="132"/>
      <c r="AD53" s="146"/>
      <c r="AE53" s="180"/>
      <c r="AF53" s="144"/>
      <c r="AG53" s="143"/>
      <c r="AH53" s="223"/>
      <c r="AI53" s="180"/>
      <c r="AJ53" s="144"/>
      <c r="AK53" s="143"/>
      <c r="AL53" s="234"/>
      <c r="AM53" s="249"/>
      <c r="AN53" s="261"/>
      <c r="AO53" s="249"/>
      <c r="AP53" s="274" t="s">
        <v>107</v>
      </c>
      <c r="AQ53" s="122"/>
      <c r="AR53" s="167" t="str">
        <f t="shared" si="37"/>
        <v/>
      </c>
      <c r="AS53" s="168" t="str">
        <f t="shared" si="38"/>
        <v/>
      </c>
      <c r="AT53" s="169" t="str">
        <f t="shared" si="39"/>
        <v/>
      </c>
      <c r="AU53" s="170" t="str">
        <f t="shared" si="40"/>
        <v/>
      </c>
      <c r="AV53" s="168" t="str">
        <f t="shared" si="41"/>
        <v/>
      </c>
      <c r="AW53" s="171" t="str">
        <f t="shared" si="42"/>
        <v/>
      </c>
      <c r="AX53" s="167" t="str">
        <f t="shared" si="43"/>
        <v/>
      </c>
      <c r="AY53" s="168" t="str">
        <f t="shared" si="44"/>
        <v/>
      </c>
      <c r="AZ53" s="169" t="str">
        <f t="shared" si="45"/>
        <v/>
      </c>
      <c r="BB53" s="123"/>
      <c r="BC53" s="123"/>
      <c r="BD53" s="123"/>
      <c r="BE53" s="123"/>
      <c r="BF53" s="175" t="str">
        <f t="shared" si="46"/>
        <v>Afectat sau NU?</v>
      </c>
      <c r="BG53" s="168" t="str">
        <f t="shared" si="47"/>
        <v>-</v>
      </c>
      <c r="BH53" s="169" t="str">
        <f t="shared" si="48"/>
        <v>-</v>
      </c>
      <c r="BI53" s="176" t="str">
        <f t="shared" si="49"/>
        <v>Afectat sau NU?</v>
      </c>
      <c r="BJ53" s="168" t="str">
        <f t="shared" si="50"/>
        <v>-</v>
      </c>
      <c r="BK53" s="171" t="str">
        <f t="shared" si="51"/>
        <v>-</v>
      </c>
      <c r="BL53" s="175" t="str">
        <f t="shared" si="52"/>
        <v>Afectat sau NU?</v>
      </c>
      <c r="BM53" s="168" t="str">
        <f t="shared" si="53"/>
        <v>-</v>
      </c>
      <c r="BN53" s="169" t="str">
        <f t="shared" si="54"/>
        <v>-</v>
      </c>
      <c r="BO53" s="123"/>
      <c r="BP53" s="123"/>
    </row>
    <row r="54" spans="1:68" s="120" customFormat="1" ht="25.5" x14ac:dyDescent="0.25">
      <c r="A54" s="136">
        <f t="shared" si="18"/>
        <v>39</v>
      </c>
      <c r="B54" s="129" t="s">
        <v>131</v>
      </c>
      <c r="C54" s="129" t="s">
        <v>85</v>
      </c>
      <c r="D54" s="155" t="s">
        <v>120</v>
      </c>
      <c r="E54" s="129">
        <v>131345</v>
      </c>
      <c r="F54" s="129" t="s">
        <v>351</v>
      </c>
      <c r="G54" s="129" t="s">
        <v>200</v>
      </c>
      <c r="H54" s="183">
        <v>549781.5202139857</v>
      </c>
      <c r="I54" s="183">
        <v>415513.8386354908</v>
      </c>
      <c r="J54" s="183">
        <v>549781.5202139857</v>
      </c>
      <c r="K54" s="183">
        <v>415513.8386354908</v>
      </c>
      <c r="L54" s="181" t="s">
        <v>131</v>
      </c>
      <c r="M54" s="181" t="s">
        <v>131</v>
      </c>
      <c r="N54" s="129" t="s">
        <v>350</v>
      </c>
      <c r="O54" s="129" t="s">
        <v>351</v>
      </c>
      <c r="P54" s="129" t="s">
        <v>131</v>
      </c>
      <c r="Q54" s="129" t="s">
        <v>131</v>
      </c>
      <c r="R54" s="129" t="s">
        <v>131</v>
      </c>
      <c r="S54" s="129" t="s">
        <v>131</v>
      </c>
      <c r="T54" s="129" t="s">
        <v>141</v>
      </c>
      <c r="U54" s="129"/>
      <c r="V54" s="129" t="s">
        <v>228</v>
      </c>
      <c r="W54" s="129" t="s">
        <v>112</v>
      </c>
      <c r="X54" s="137"/>
      <c r="Y54" s="138"/>
      <c r="Z54" s="137"/>
      <c r="AA54" s="138"/>
      <c r="AB54" s="129" t="s">
        <v>103</v>
      </c>
      <c r="AC54" s="129"/>
      <c r="AD54" s="127"/>
      <c r="AE54" s="110"/>
      <c r="AF54" s="138"/>
      <c r="AG54" s="137"/>
      <c r="AH54" s="221"/>
      <c r="AI54" s="178"/>
      <c r="AJ54" s="138"/>
      <c r="AK54" s="137"/>
      <c r="AL54" s="232"/>
      <c r="AM54" s="247"/>
      <c r="AN54" s="259"/>
      <c r="AO54" s="247"/>
      <c r="AP54" s="271" t="s">
        <v>107</v>
      </c>
      <c r="AQ54" s="122"/>
      <c r="AR54" s="162" t="str">
        <f t="shared" si="37"/>
        <v/>
      </c>
      <c r="AS54" s="163" t="str">
        <f t="shared" si="38"/>
        <v/>
      </c>
      <c r="AT54" s="164" t="str">
        <f t="shared" si="39"/>
        <v/>
      </c>
      <c r="AU54" s="165" t="str">
        <f t="shared" si="40"/>
        <v/>
      </c>
      <c r="AV54" s="163" t="str">
        <f t="shared" si="41"/>
        <v/>
      </c>
      <c r="AW54" s="166" t="str">
        <f t="shared" si="42"/>
        <v/>
      </c>
      <c r="AX54" s="162" t="str">
        <f t="shared" si="43"/>
        <v/>
      </c>
      <c r="AY54" s="163" t="str">
        <f t="shared" si="44"/>
        <v/>
      </c>
      <c r="AZ54" s="164" t="str">
        <f t="shared" si="45"/>
        <v/>
      </c>
      <c r="BB54" s="123"/>
      <c r="BC54" s="123"/>
      <c r="BD54" s="123"/>
      <c r="BE54" s="123"/>
      <c r="BF54" s="174" t="str">
        <f t="shared" si="46"/>
        <v>Afectat sau NU?</v>
      </c>
      <c r="BG54" s="163" t="str">
        <f t="shared" si="47"/>
        <v>-</v>
      </c>
      <c r="BH54" s="164" t="str">
        <f t="shared" si="48"/>
        <v>-</v>
      </c>
      <c r="BI54" s="344" t="str">
        <f t="shared" si="49"/>
        <v>Afectat sau NU?</v>
      </c>
      <c r="BJ54" s="163" t="str">
        <f t="shared" si="50"/>
        <v>-</v>
      </c>
      <c r="BK54" s="166" t="str">
        <f t="shared" si="51"/>
        <v>-</v>
      </c>
      <c r="BL54" s="174" t="str">
        <f t="shared" si="52"/>
        <v>Afectat sau NU?</v>
      </c>
      <c r="BM54" s="163" t="str">
        <f t="shared" si="53"/>
        <v>-</v>
      </c>
      <c r="BN54" s="164" t="str">
        <f t="shared" si="54"/>
        <v>-</v>
      </c>
      <c r="BO54" s="123"/>
      <c r="BP54" s="123"/>
    </row>
    <row r="55" spans="1:68" s="120" customFormat="1" ht="25.5" x14ac:dyDescent="0.25">
      <c r="A55" s="149">
        <f t="shared" si="18"/>
        <v>40</v>
      </c>
      <c r="B55" s="150" t="s">
        <v>131</v>
      </c>
      <c r="C55" s="150" t="s">
        <v>85</v>
      </c>
      <c r="D55" s="151" t="s">
        <v>120</v>
      </c>
      <c r="E55" s="150">
        <v>131158</v>
      </c>
      <c r="F55" s="150" t="s">
        <v>199</v>
      </c>
      <c r="G55" s="150" t="s">
        <v>200</v>
      </c>
      <c r="H55" s="30">
        <v>552080.23399999994</v>
      </c>
      <c r="I55" s="30">
        <v>411911.36299999995</v>
      </c>
      <c r="J55" s="30">
        <v>552080.23399999994</v>
      </c>
      <c r="K55" s="30">
        <v>411911.36299999995</v>
      </c>
      <c r="L55" s="130" t="s">
        <v>131</v>
      </c>
      <c r="M55" s="130" t="s">
        <v>131</v>
      </c>
      <c r="N55" s="150" t="s">
        <v>201</v>
      </c>
      <c r="O55" s="150" t="s">
        <v>202</v>
      </c>
      <c r="P55" s="130" t="s">
        <v>131</v>
      </c>
      <c r="Q55" s="130" t="s">
        <v>131</v>
      </c>
      <c r="R55" s="130" t="s">
        <v>131</v>
      </c>
      <c r="S55" s="130" t="s">
        <v>131</v>
      </c>
      <c r="T55" s="150" t="s">
        <v>147</v>
      </c>
      <c r="U55" s="150"/>
      <c r="V55" s="150" t="s">
        <v>203</v>
      </c>
      <c r="W55" s="150" t="s">
        <v>112</v>
      </c>
      <c r="X55" s="153"/>
      <c r="Y55" s="154"/>
      <c r="Z55" s="153"/>
      <c r="AA55" s="154"/>
      <c r="AB55" s="150" t="s">
        <v>103</v>
      </c>
      <c r="AC55" s="150"/>
      <c r="AD55" s="156"/>
      <c r="AE55" s="177"/>
      <c r="AF55" s="154"/>
      <c r="AG55" s="153"/>
      <c r="AH55" s="226"/>
      <c r="AI55" s="192"/>
      <c r="AJ55" s="154"/>
      <c r="AK55" s="153"/>
      <c r="AL55" s="239"/>
      <c r="AM55" s="252"/>
      <c r="AN55" s="264"/>
      <c r="AO55" s="252"/>
      <c r="AP55" s="272" t="s">
        <v>107</v>
      </c>
      <c r="AQ55" s="122"/>
      <c r="AR55" s="141" t="str">
        <f t="shared" ref="AR55:AR56" si="55">IF(B55="X",IF(AN55="","Afectat sau NU?",IF(AN55="DA",IF(((AK55+AL55)-(AE55+AF55))*24&lt;-720,"Neinformat",((AK55+AL55)-(AE55+AF55))*24),"Nu a fost afectat producator/consumator")),"")</f>
        <v/>
      </c>
      <c r="AS55" s="128" t="str">
        <f t="shared" ref="AS55:AS56" si="56">IF(B55="X",IF(AN55="DA",IF(AR55&lt;6,LEN(TRIM(V55))-LEN(SUBSTITUTE(V55,CHAR(44),""))+1,0),"-"),"")</f>
        <v/>
      </c>
      <c r="AT55" s="134" t="str">
        <f t="shared" ref="AT55:AT56" si="57">IF(B55="X",IF(AN55="DA",LEN(TRIM(V55))-LEN(SUBSTITUTE(V55,CHAR(44),""))+1,"-"),"")</f>
        <v/>
      </c>
      <c r="AU55" s="142" t="str">
        <f t="shared" ref="AU55:AU56" si="58">IF(B55="X",IF(AN55="","Afectat sau NU?",IF(AN55="DA",IF(((AI55+AJ55)-(AE55+AF55))*24&lt;-720,"Neinformat",((AI55+AJ55)-(AE55+AF55))*24),"Nu a fost afectat producator/consumator")),"")</f>
        <v/>
      </c>
      <c r="AV55" s="128" t="str">
        <f t="shared" ref="AV55:AV56" si="59">IF(B55="X",IF(AN55="DA",IF(AU55&lt;6,LEN(TRIM(U55))-LEN(SUBSTITUTE(U55,CHAR(44),""))+1,0),"-"),"")</f>
        <v/>
      </c>
      <c r="AW55" s="135" t="str">
        <f t="shared" ref="AW55:AW56" si="60">IF(B55="X",IF(AN55="DA",LEN(TRIM(U55))-LEN(SUBSTITUTE(U55,CHAR(44),""))+1,"-"),"")</f>
        <v/>
      </c>
      <c r="AX55" s="141" t="str">
        <f t="shared" ref="AX55:AX56" si="61">IF(B55="X",IF(AN55="","Afectat sau NU?",IF(AN55="DA",((AG55+AH55)-(AE55+AF55))*24,"Nu a fost afectat producator/consumator")),"")</f>
        <v/>
      </c>
      <c r="AY55" s="128" t="str">
        <f t="shared" ref="AY55:AY56" si="62">IF(B55="X",IF(AN55="DA",IF(AX55&gt;24,IF(BA55="NU",0,LEN(TRIM(V55))-LEN(SUBSTITUTE(V55,CHAR(44),""))+1),0),"-"),"")</f>
        <v/>
      </c>
      <c r="AZ55" s="134" t="str">
        <f t="shared" ref="AZ55:AZ56" si="63">IF(B55="X",IF(AN55="DA",IF(AX55&gt;24,LEN(TRIM(V55))-LEN(SUBSTITUTE(V55,CHAR(44),""))+1,0),"-"),"")</f>
        <v/>
      </c>
      <c r="BB55" s="123"/>
      <c r="BC55" s="123"/>
      <c r="BD55" s="123"/>
      <c r="BE55" s="123"/>
      <c r="BF55" s="147" t="str">
        <f t="shared" ref="BF55:BF56" si="64">IF(C55="X",IF(AN55="","Afectat sau NU?",IF(AN55="DA",IF(AK55="","Neinformat",NETWORKDAYS(AK55+AL55,AE55+AF55,$BS$2:$BS$14)-2),"Nu a fost afectat producator/consumator")),"")</f>
        <v>Afectat sau NU?</v>
      </c>
      <c r="BG55" s="128" t="str">
        <f t="shared" ref="BG55:BG56" si="65">IF(C55="X",IF(AN55="DA",IF(AND(BF55&gt;=5,AK55&lt;&gt;""),LEN(TRIM(V55))-LEN(SUBSTITUTE(V55,CHAR(44),""))+1,0),"-"),"")</f>
        <v>-</v>
      </c>
      <c r="BH55" s="134" t="str">
        <f t="shared" ref="BH55:BH56" si="66">IF(C55="X",IF(AN55="DA",LEN(TRIM(V55))-LEN(SUBSTITUTE(V55,CHAR(44),""))+1,"-"),"")</f>
        <v>-</v>
      </c>
      <c r="BI55" s="148" t="str">
        <f t="shared" ref="BI55:BI56" si="67">IF(C55="X",IF(AN55="","Afectat sau NU?",IF(AN55="DA",IF(AI55="","Neinformat",NETWORKDAYS(AI55+AJ55,AE55+AF55,$BS$2:$BS$14)-2),"Nu a fost afectat producator/consumator")),"")</f>
        <v>Afectat sau NU?</v>
      </c>
      <c r="BJ55" s="128" t="str">
        <f t="shared" ref="BJ55:BJ56" si="68">IF(C55="X",IF(AN55="DA",IF(AND(BI55&gt;=5,AI55&lt;&gt;""),LEN(TRIM(U55))-LEN(SUBSTITUTE(U55,CHAR(44),""))+1,0),"-"),"")</f>
        <v>-</v>
      </c>
      <c r="BK55" s="135" t="str">
        <f t="shared" ref="BK55:BK56" si="69">IF(C55="X",IF(AN55="DA",LEN(TRIM(U55))-LEN(SUBSTITUTE(U55,CHAR(44),""))+1,"-"),"")</f>
        <v>-</v>
      </c>
      <c r="BL55" s="147" t="str">
        <f t="shared" ref="BL55:BL56" si="70">IF(C55="X",IF(AN55="","Afectat sau NU?",IF(AN55="DA",((AG55+AH55)-(Z55+AA55))*24,"Nu a fost afectat producator/consumator")),"")</f>
        <v>Afectat sau NU?</v>
      </c>
      <c r="BM55" s="128" t="str">
        <f t="shared" ref="BM55:BM56" si="71">IF(C55="X",IF(AN55&lt;&gt;"DA","-",IF(AND(AN55="DA",BL55&lt;=0),LEN(TRIM(V55))-LEN(SUBSTITUTE(V55,CHAR(44),""))+1+LEN(TRIM(U55))-LEN(SUBSTITUTE(U55,CHAR(44),""))+1,0)),"")</f>
        <v>-</v>
      </c>
      <c r="BN55" s="134" t="str">
        <f t="shared" ref="BN55:BN56" si="72">IF(C55="X",IF(AN55="DA",LEN(TRIM(V55))-LEN(SUBSTITUTE(V55,CHAR(44),""))+1+LEN(TRIM(U55))-LEN(SUBSTITUTE(U55,CHAR(44),""))+1,"-"),"")</f>
        <v>-</v>
      </c>
      <c r="BO55" s="123"/>
      <c r="BP55" s="123"/>
    </row>
    <row r="56" spans="1:68" s="120" customFormat="1" ht="25.5" x14ac:dyDescent="0.25">
      <c r="A56" s="149">
        <f t="shared" si="18"/>
        <v>41</v>
      </c>
      <c r="B56" s="150" t="s">
        <v>131</v>
      </c>
      <c r="C56" s="150" t="s">
        <v>85</v>
      </c>
      <c r="D56" s="151" t="s">
        <v>120</v>
      </c>
      <c r="E56" s="150">
        <v>131283</v>
      </c>
      <c r="F56" s="150" t="s">
        <v>353</v>
      </c>
      <c r="G56" s="150" t="s">
        <v>200</v>
      </c>
      <c r="H56" s="152">
        <v>556095.08153158322</v>
      </c>
      <c r="I56" s="152">
        <v>404225.69449739094</v>
      </c>
      <c r="J56" s="152">
        <v>556095.08153158322</v>
      </c>
      <c r="K56" s="152">
        <v>404225.69449739094</v>
      </c>
      <c r="L56" s="150" t="s">
        <v>131</v>
      </c>
      <c r="M56" s="150" t="s">
        <v>131</v>
      </c>
      <c r="N56" s="150" t="s">
        <v>352</v>
      </c>
      <c r="O56" s="150" t="s">
        <v>353</v>
      </c>
      <c r="P56" s="130" t="s">
        <v>131</v>
      </c>
      <c r="Q56" s="130" t="s">
        <v>131</v>
      </c>
      <c r="R56" s="130" t="s">
        <v>131</v>
      </c>
      <c r="S56" s="130" t="s">
        <v>131</v>
      </c>
      <c r="T56" s="150" t="s">
        <v>141</v>
      </c>
      <c r="U56" s="150"/>
      <c r="V56" s="150" t="s">
        <v>228</v>
      </c>
      <c r="W56" s="150" t="s">
        <v>112</v>
      </c>
      <c r="X56" s="153"/>
      <c r="Y56" s="154"/>
      <c r="Z56" s="153"/>
      <c r="AA56" s="154"/>
      <c r="AB56" s="150" t="s">
        <v>103</v>
      </c>
      <c r="AC56" s="150"/>
      <c r="AD56" s="156"/>
      <c r="AE56" s="177"/>
      <c r="AF56" s="154"/>
      <c r="AG56" s="153"/>
      <c r="AH56" s="226"/>
      <c r="AI56" s="192"/>
      <c r="AJ56" s="154"/>
      <c r="AK56" s="153"/>
      <c r="AL56" s="239"/>
      <c r="AM56" s="252"/>
      <c r="AN56" s="264"/>
      <c r="AO56" s="252"/>
      <c r="AP56" s="272" t="s">
        <v>107</v>
      </c>
      <c r="AQ56" s="122"/>
      <c r="AR56" s="141" t="str">
        <f t="shared" si="55"/>
        <v/>
      </c>
      <c r="AS56" s="128" t="str">
        <f t="shared" si="56"/>
        <v/>
      </c>
      <c r="AT56" s="134" t="str">
        <f t="shared" si="57"/>
        <v/>
      </c>
      <c r="AU56" s="142" t="str">
        <f t="shared" si="58"/>
        <v/>
      </c>
      <c r="AV56" s="128" t="str">
        <f t="shared" si="59"/>
        <v/>
      </c>
      <c r="AW56" s="135" t="str">
        <f t="shared" si="60"/>
        <v/>
      </c>
      <c r="AX56" s="141" t="str">
        <f t="shared" si="61"/>
        <v/>
      </c>
      <c r="AY56" s="128" t="str">
        <f t="shared" si="62"/>
        <v/>
      </c>
      <c r="AZ56" s="134" t="str">
        <f t="shared" si="63"/>
        <v/>
      </c>
      <c r="BB56" s="123"/>
      <c r="BC56" s="123"/>
      <c r="BD56" s="123"/>
      <c r="BE56" s="123"/>
      <c r="BF56" s="147" t="str">
        <f t="shared" si="64"/>
        <v>Afectat sau NU?</v>
      </c>
      <c r="BG56" s="128" t="str">
        <f t="shared" si="65"/>
        <v>-</v>
      </c>
      <c r="BH56" s="134" t="str">
        <f t="shared" si="66"/>
        <v>-</v>
      </c>
      <c r="BI56" s="148" t="str">
        <f t="shared" si="67"/>
        <v>Afectat sau NU?</v>
      </c>
      <c r="BJ56" s="128" t="str">
        <f t="shared" si="68"/>
        <v>-</v>
      </c>
      <c r="BK56" s="135" t="str">
        <f t="shared" si="69"/>
        <v>-</v>
      </c>
      <c r="BL56" s="147" t="str">
        <f t="shared" si="70"/>
        <v>Afectat sau NU?</v>
      </c>
      <c r="BM56" s="128" t="str">
        <f t="shared" si="71"/>
        <v>-</v>
      </c>
      <c r="BN56" s="134" t="str">
        <f t="shared" si="72"/>
        <v>-</v>
      </c>
      <c r="BO56" s="123"/>
      <c r="BP56" s="123"/>
    </row>
    <row r="57" spans="1:68" s="120" customFormat="1" ht="26.25" thickBot="1" x14ac:dyDescent="0.3">
      <c r="A57" s="112">
        <f t="shared" si="18"/>
        <v>42</v>
      </c>
      <c r="B57" s="132" t="s">
        <v>131</v>
      </c>
      <c r="C57" s="132" t="s">
        <v>85</v>
      </c>
      <c r="D57" s="133" t="s">
        <v>120</v>
      </c>
      <c r="E57" s="132">
        <v>131229</v>
      </c>
      <c r="F57" s="132" t="s">
        <v>290</v>
      </c>
      <c r="G57" s="132" t="s">
        <v>200</v>
      </c>
      <c r="H57" s="31">
        <v>540786.67897019174</v>
      </c>
      <c r="I57" s="31">
        <v>438967.08466557082</v>
      </c>
      <c r="J57" s="31">
        <v>540786.67897019174</v>
      </c>
      <c r="K57" s="31">
        <v>438967.08466557082</v>
      </c>
      <c r="L57" s="132" t="s">
        <v>131</v>
      </c>
      <c r="M57" s="132" t="s">
        <v>131</v>
      </c>
      <c r="N57" s="132" t="s">
        <v>287</v>
      </c>
      <c r="O57" s="132" t="s">
        <v>288</v>
      </c>
      <c r="P57" s="132" t="s">
        <v>131</v>
      </c>
      <c r="Q57" s="132" t="s">
        <v>131</v>
      </c>
      <c r="R57" s="132" t="s">
        <v>131</v>
      </c>
      <c r="S57" s="132" t="s">
        <v>131</v>
      </c>
      <c r="T57" s="132" t="s">
        <v>147</v>
      </c>
      <c r="U57" s="132"/>
      <c r="V57" s="132" t="s">
        <v>289</v>
      </c>
      <c r="W57" s="132" t="s">
        <v>112</v>
      </c>
      <c r="X57" s="143"/>
      <c r="Y57" s="144"/>
      <c r="Z57" s="143"/>
      <c r="AA57" s="144"/>
      <c r="AB57" s="132" t="s">
        <v>104</v>
      </c>
      <c r="AC57" s="132"/>
      <c r="AD57" s="146"/>
      <c r="AE57" s="46"/>
      <c r="AF57" s="144"/>
      <c r="AG57" s="143"/>
      <c r="AH57" s="223"/>
      <c r="AI57" s="180"/>
      <c r="AJ57" s="144"/>
      <c r="AK57" s="143"/>
      <c r="AL57" s="234"/>
      <c r="AM57" s="249"/>
      <c r="AN57" s="261"/>
      <c r="AO57" s="249"/>
      <c r="AP57" s="274" t="s">
        <v>107</v>
      </c>
      <c r="AQ57" s="122"/>
      <c r="AR57" s="167" t="str">
        <f t="shared" ref="AR57:AR91" si="73">IF(B57="X",IF(AN57="","Afectat sau NU?",IF(AN57="DA",IF(((AK57+AL57)-(AE57+AF57))*24&lt;-720,"Neinformat",((AK57+AL57)-(AE57+AF57))*24),"Nu a fost afectat producator/consumator")),"")</f>
        <v/>
      </c>
      <c r="AS57" s="168" t="str">
        <f t="shared" ref="AS57:AS91" si="74">IF(B57="X",IF(AN57="DA",IF(AR57&lt;6,LEN(TRIM(V57))-LEN(SUBSTITUTE(V57,CHAR(44),""))+1,0),"-"),"")</f>
        <v/>
      </c>
      <c r="AT57" s="169" t="str">
        <f t="shared" ref="AT57:AT91" si="75">IF(B57="X",IF(AN57="DA",LEN(TRIM(V57))-LEN(SUBSTITUTE(V57,CHAR(44),""))+1,"-"),"")</f>
        <v/>
      </c>
      <c r="AU57" s="170" t="str">
        <f t="shared" ref="AU57:AU91" si="76">IF(B57="X",IF(AN57="","Afectat sau NU?",IF(AN57="DA",IF(((AI57+AJ57)-(AE57+AF57))*24&lt;-720,"Neinformat",((AI57+AJ57)-(AE57+AF57))*24),"Nu a fost afectat producator/consumator")),"")</f>
        <v/>
      </c>
      <c r="AV57" s="168" t="str">
        <f t="shared" ref="AV57:AV91" si="77">IF(B57="X",IF(AN57="DA",IF(AU57&lt;6,LEN(TRIM(U57))-LEN(SUBSTITUTE(U57,CHAR(44),""))+1,0),"-"),"")</f>
        <v/>
      </c>
      <c r="AW57" s="171" t="str">
        <f t="shared" ref="AW57:AW91" si="78">IF(B57="X",IF(AN57="DA",LEN(TRIM(U57))-LEN(SUBSTITUTE(U57,CHAR(44),""))+1,"-"),"")</f>
        <v/>
      </c>
      <c r="AX57" s="167" t="str">
        <f t="shared" ref="AX57:AX91" si="79">IF(B57="X",IF(AN57="","Afectat sau NU?",IF(AN57="DA",((AG57+AH57)-(AE57+AF57))*24,"Nu a fost afectat producator/consumator")),"")</f>
        <v/>
      </c>
      <c r="AY57" s="168" t="str">
        <f t="shared" ref="AY57:AY91" si="80">IF(B57="X",IF(AN57="DA",IF(AX57&gt;24,IF(BA57="NU",0,LEN(TRIM(V57))-LEN(SUBSTITUTE(V57,CHAR(44),""))+1),0),"-"),"")</f>
        <v/>
      </c>
      <c r="AZ57" s="169" t="str">
        <f t="shared" ref="AZ57:AZ91" si="81">IF(B57="X",IF(AN57="DA",IF(AX57&gt;24,LEN(TRIM(V57))-LEN(SUBSTITUTE(V57,CHAR(44),""))+1,0),"-"),"")</f>
        <v/>
      </c>
      <c r="BB57" s="123"/>
      <c r="BC57" s="123"/>
      <c r="BD57" s="123"/>
      <c r="BE57" s="123"/>
      <c r="BF57" s="175" t="str">
        <f t="shared" ref="BF57:BF91" si="82">IF(C57="X",IF(AN57="","Afectat sau NU?",IF(AN57="DA",IF(AK57="","Neinformat",NETWORKDAYS(AK57+AL57,AE57+AF57,$BS$2:$BS$14)-2),"Nu a fost afectat producator/consumator")),"")</f>
        <v>Afectat sau NU?</v>
      </c>
      <c r="BG57" s="168" t="str">
        <f t="shared" ref="BG57:BG91" si="83">IF(C57="X",IF(AN57="DA",IF(AND(BF57&gt;=5,AK57&lt;&gt;""),LEN(TRIM(V57))-LEN(SUBSTITUTE(V57,CHAR(44),""))+1,0),"-"),"")</f>
        <v>-</v>
      </c>
      <c r="BH57" s="169" t="str">
        <f t="shared" ref="BH57:BH91" si="84">IF(C57="X",IF(AN57="DA",LEN(TRIM(V57))-LEN(SUBSTITUTE(V57,CHAR(44),""))+1,"-"),"")</f>
        <v>-</v>
      </c>
      <c r="BI57" s="176" t="str">
        <f t="shared" ref="BI57:BI91" si="85">IF(C57="X",IF(AN57="","Afectat sau NU?",IF(AN57="DA",IF(AI57="","Neinformat",NETWORKDAYS(AI57+AJ57,AE57+AF57,$BS$2:$BS$14)-2),"Nu a fost afectat producator/consumator")),"")</f>
        <v>Afectat sau NU?</v>
      </c>
      <c r="BJ57" s="168" t="str">
        <f t="shared" ref="BJ57:BJ91" si="86">IF(C57="X",IF(AN57="DA",IF(AND(BI57&gt;=5,AI57&lt;&gt;""),LEN(TRIM(U57))-LEN(SUBSTITUTE(U57,CHAR(44),""))+1,0),"-"),"")</f>
        <v>-</v>
      </c>
      <c r="BK57" s="171" t="str">
        <f t="shared" ref="BK57:BK91" si="87">IF(C57="X",IF(AN57="DA",LEN(TRIM(U57))-LEN(SUBSTITUTE(U57,CHAR(44),""))+1,"-"),"")</f>
        <v>-</v>
      </c>
      <c r="BL57" s="175" t="str">
        <f t="shared" ref="BL57:BL91" si="88">IF(C57="X",IF(AN57="","Afectat sau NU?",IF(AN57="DA",((AG57+AH57)-(Z57+AA57))*24,"Nu a fost afectat producator/consumator")),"")</f>
        <v>Afectat sau NU?</v>
      </c>
      <c r="BM57" s="168" t="str">
        <f t="shared" ref="BM57:BM91" si="89">IF(C57="X",IF(AN57&lt;&gt;"DA","-",IF(AND(AN57="DA",BL57&lt;=0),LEN(TRIM(V57))-LEN(SUBSTITUTE(V57,CHAR(44),""))+1+LEN(TRIM(U57))-LEN(SUBSTITUTE(U57,CHAR(44),""))+1,0)),"")</f>
        <v>-</v>
      </c>
      <c r="BN57" s="169" t="str">
        <f t="shared" ref="BN57:BN91" si="90">IF(C57="X",IF(AN57="DA",LEN(TRIM(V57))-LEN(SUBSTITUTE(V57,CHAR(44),""))+1+LEN(TRIM(U57))-LEN(SUBSTITUTE(U57,CHAR(44),""))+1,"-"),"")</f>
        <v>-</v>
      </c>
      <c r="BO57" s="123"/>
      <c r="BP57" s="123"/>
    </row>
    <row r="58" spans="1:68" s="120" customFormat="1" ht="25.5" x14ac:dyDescent="0.25">
      <c r="A58" s="136">
        <f t="shared" si="18"/>
        <v>43</v>
      </c>
      <c r="B58" s="129" t="s">
        <v>131</v>
      </c>
      <c r="C58" s="129" t="s">
        <v>85</v>
      </c>
      <c r="D58" s="155" t="s">
        <v>121</v>
      </c>
      <c r="E58" s="129">
        <v>101760</v>
      </c>
      <c r="F58" s="129" t="s">
        <v>368</v>
      </c>
      <c r="G58" s="129" t="s">
        <v>179</v>
      </c>
      <c r="H58" s="65">
        <v>602275.49267599999</v>
      </c>
      <c r="I58" s="65">
        <v>322657.23361300002</v>
      </c>
      <c r="J58" s="65">
        <v>602275.49267599999</v>
      </c>
      <c r="K58" s="65">
        <v>322657.23361300002</v>
      </c>
      <c r="L58" s="129" t="s">
        <v>131</v>
      </c>
      <c r="M58" s="129" t="s">
        <v>131</v>
      </c>
      <c r="N58" s="129" t="s">
        <v>354</v>
      </c>
      <c r="O58" s="129" t="s">
        <v>366</v>
      </c>
      <c r="P58" s="129" t="s">
        <v>131</v>
      </c>
      <c r="Q58" s="129" t="s">
        <v>131</v>
      </c>
      <c r="R58" s="129" t="s">
        <v>131</v>
      </c>
      <c r="S58" s="129" t="s">
        <v>131</v>
      </c>
      <c r="T58" s="129" t="s">
        <v>141</v>
      </c>
      <c r="U58" s="129"/>
      <c r="V58" s="129" t="s">
        <v>301</v>
      </c>
      <c r="W58" s="129" t="s">
        <v>126</v>
      </c>
      <c r="X58" s="137"/>
      <c r="Y58" s="138"/>
      <c r="Z58" s="137"/>
      <c r="AA58" s="138"/>
      <c r="AB58" s="129" t="s">
        <v>103</v>
      </c>
      <c r="AC58" s="129"/>
      <c r="AD58" s="127"/>
      <c r="AE58" s="110"/>
      <c r="AF58" s="138"/>
      <c r="AG58" s="137"/>
      <c r="AH58" s="221"/>
      <c r="AI58" s="178"/>
      <c r="AJ58" s="138"/>
      <c r="AK58" s="137"/>
      <c r="AL58" s="232"/>
      <c r="AM58" s="247"/>
      <c r="AN58" s="259"/>
      <c r="AO58" s="247"/>
      <c r="AP58" s="271" t="s">
        <v>107</v>
      </c>
      <c r="AQ58" s="122"/>
      <c r="AR58" s="162" t="str">
        <f t="shared" si="73"/>
        <v/>
      </c>
      <c r="AS58" s="163" t="str">
        <f t="shared" si="74"/>
        <v/>
      </c>
      <c r="AT58" s="164" t="str">
        <f t="shared" si="75"/>
        <v/>
      </c>
      <c r="AU58" s="165" t="str">
        <f t="shared" si="76"/>
        <v/>
      </c>
      <c r="AV58" s="163" t="str">
        <f t="shared" si="77"/>
        <v/>
      </c>
      <c r="AW58" s="166" t="str">
        <f t="shared" si="78"/>
        <v/>
      </c>
      <c r="AX58" s="162" t="str">
        <f t="shared" si="79"/>
        <v/>
      </c>
      <c r="AY58" s="163" t="str">
        <f t="shared" si="80"/>
        <v/>
      </c>
      <c r="AZ58" s="164" t="str">
        <f t="shared" si="81"/>
        <v/>
      </c>
      <c r="BB58" s="123"/>
      <c r="BC58" s="123"/>
      <c r="BD58" s="123"/>
      <c r="BE58" s="123"/>
      <c r="BF58" s="174" t="str">
        <f t="shared" si="82"/>
        <v>Afectat sau NU?</v>
      </c>
      <c r="BG58" s="163" t="str">
        <f t="shared" si="83"/>
        <v>-</v>
      </c>
      <c r="BH58" s="164" t="str">
        <f t="shared" si="84"/>
        <v>-</v>
      </c>
      <c r="BI58" s="344" t="str">
        <f t="shared" si="85"/>
        <v>Afectat sau NU?</v>
      </c>
      <c r="BJ58" s="163" t="str">
        <f t="shared" si="86"/>
        <v>-</v>
      </c>
      <c r="BK58" s="166" t="str">
        <f t="shared" si="87"/>
        <v>-</v>
      </c>
      <c r="BL58" s="174" t="str">
        <f t="shared" si="88"/>
        <v>Afectat sau NU?</v>
      </c>
      <c r="BM58" s="163" t="str">
        <f t="shared" si="89"/>
        <v>-</v>
      </c>
      <c r="BN58" s="164" t="str">
        <f t="shared" si="90"/>
        <v>-</v>
      </c>
      <c r="BO58" s="123"/>
      <c r="BP58" s="123"/>
    </row>
    <row r="59" spans="1:68" s="120" customFormat="1" x14ac:dyDescent="0.25">
      <c r="A59" s="149">
        <f t="shared" si="18"/>
        <v>44</v>
      </c>
      <c r="B59" s="150" t="s">
        <v>131</v>
      </c>
      <c r="C59" s="150" t="s">
        <v>85</v>
      </c>
      <c r="D59" s="151" t="s">
        <v>121</v>
      </c>
      <c r="E59" s="150">
        <v>179418</v>
      </c>
      <c r="F59" s="150" t="s">
        <v>369</v>
      </c>
      <c r="G59" s="150" t="s">
        <v>179</v>
      </c>
      <c r="H59" s="30">
        <v>583333.36302781221</v>
      </c>
      <c r="I59" s="30">
        <v>319855.82277155505</v>
      </c>
      <c r="J59" s="30">
        <v>583333.36302781221</v>
      </c>
      <c r="K59" s="30">
        <v>319855.82277155505</v>
      </c>
      <c r="L59" s="130" t="s">
        <v>131</v>
      </c>
      <c r="M59" s="130" t="s">
        <v>131</v>
      </c>
      <c r="N59" s="150" t="s">
        <v>355</v>
      </c>
      <c r="O59" s="150" t="s">
        <v>367</v>
      </c>
      <c r="P59" s="130" t="s">
        <v>131</v>
      </c>
      <c r="Q59" s="130" t="s">
        <v>131</v>
      </c>
      <c r="R59" s="130" t="s">
        <v>131</v>
      </c>
      <c r="S59" s="130" t="s">
        <v>131</v>
      </c>
      <c r="T59" s="150" t="s">
        <v>141</v>
      </c>
      <c r="U59" s="150"/>
      <c r="V59" s="150" t="s">
        <v>228</v>
      </c>
      <c r="W59" s="150" t="s">
        <v>126</v>
      </c>
      <c r="X59" s="153"/>
      <c r="Y59" s="154"/>
      <c r="Z59" s="153"/>
      <c r="AA59" s="154"/>
      <c r="AB59" s="150" t="s">
        <v>103</v>
      </c>
      <c r="AC59" s="150"/>
      <c r="AD59" s="156"/>
      <c r="AE59" s="177"/>
      <c r="AF59" s="154"/>
      <c r="AG59" s="153"/>
      <c r="AH59" s="226"/>
      <c r="AI59" s="192"/>
      <c r="AJ59" s="154"/>
      <c r="AK59" s="153"/>
      <c r="AL59" s="239"/>
      <c r="AM59" s="252"/>
      <c r="AN59" s="264"/>
      <c r="AO59" s="252"/>
      <c r="AP59" s="272" t="s">
        <v>107</v>
      </c>
      <c r="AQ59" s="122"/>
      <c r="AR59" s="141" t="str">
        <f t="shared" ref="AR59:AR64" si="91">IF(B59="X",IF(AN59="","Afectat sau NU?",IF(AN59="DA",IF(((AK59+AL59)-(AE59+AF59))*24&lt;-720,"Neinformat",((AK59+AL59)-(AE59+AF59))*24),"Nu a fost afectat producator/consumator")),"")</f>
        <v/>
      </c>
      <c r="AS59" s="128" t="str">
        <f t="shared" ref="AS59:AS64" si="92">IF(B59="X",IF(AN59="DA",IF(AR59&lt;6,LEN(TRIM(V59))-LEN(SUBSTITUTE(V59,CHAR(44),""))+1,0),"-"),"")</f>
        <v/>
      </c>
      <c r="AT59" s="134" t="str">
        <f t="shared" ref="AT59:AT64" si="93">IF(B59="X",IF(AN59="DA",LEN(TRIM(V59))-LEN(SUBSTITUTE(V59,CHAR(44),""))+1,"-"),"")</f>
        <v/>
      </c>
      <c r="AU59" s="142" t="str">
        <f t="shared" ref="AU59:AU64" si="94">IF(B59="X",IF(AN59="","Afectat sau NU?",IF(AN59="DA",IF(((AI59+AJ59)-(AE59+AF59))*24&lt;-720,"Neinformat",((AI59+AJ59)-(AE59+AF59))*24),"Nu a fost afectat producator/consumator")),"")</f>
        <v/>
      </c>
      <c r="AV59" s="128" t="str">
        <f t="shared" ref="AV59:AV64" si="95">IF(B59="X",IF(AN59="DA",IF(AU59&lt;6,LEN(TRIM(U59))-LEN(SUBSTITUTE(U59,CHAR(44),""))+1,0),"-"),"")</f>
        <v/>
      </c>
      <c r="AW59" s="135" t="str">
        <f t="shared" ref="AW59:AW64" si="96">IF(B59="X",IF(AN59="DA",LEN(TRIM(U59))-LEN(SUBSTITUTE(U59,CHAR(44),""))+1,"-"),"")</f>
        <v/>
      </c>
      <c r="AX59" s="141" t="str">
        <f t="shared" ref="AX59:AX64" si="97">IF(B59="X",IF(AN59="","Afectat sau NU?",IF(AN59="DA",((AG59+AH59)-(AE59+AF59))*24,"Nu a fost afectat producator/consumator")),"")</f>
        <v/>
      </c>
      <c r="AY59" s="128" t="str">
        <f t="shared" ref="AY59:AY64" si="98">IF(B59="X",IF(AN59="DA",IF(AX59&gt;24,IF(BA59="NU",0,LEN(TRIM(V59))-LEN(SUBSTITUTE(V59,CHAR(44),""))+1),0),"-"),"")</f>
        <v/>
      </c>
      <c r="AZ59" s="134" t="str">
        <f t="shared" ref="AZ59:AZ64" si="99">IF(B59="X",IF(AN59="DA",IF(AX59&gt;24,LEN(TRIM(V59))-LEN(SUBSTITUTE(V59,CHAR(44),""))+1,0),"-"),"")</f>
        <v/>
      </c>
      <c r="BB59" s="123"/>
      <c r="BC59" s="123"/>
      <c r="BD59" s="123"/>
      <c r="BE59" s="123"/>
      <c r="BF59" s="147" t="str">
        <f t="shared" ref="BF59:BF64" si="100">IF(C59="X",IF(AN59="","Afectat sau NU?",IF(AN59="DA",IF(AK59="","Neinformat",NETWORKDAYS(AK59+AL59,AE59+AF59,$BS$2:$BS$14)-2),"Nu a fost afectat producator/consumator")),"")</f>
        <v>Afectat sau NU?</v>
      </c>
      <c r="BG59" s="128" t="str">
        <f t="shared" ref="BG59:BG64" si="101">IF(C59="X",IF(AN59="DA",IF(AND(BF59&gt;=5,AK59&lt;&gt;""),LEN(TRIM(V59))-LEN(SUBSTITUTE(V59,CHAR(44),""))+1,0),"-"),"")</f>
        <v>-</v>
      </c>
      <c r="BH59" s="134" t="str">
        <f t="shared" ref="BH59:BH64" si="102">IF(C59="X",IF(AN59="DA",LEN(TRIM(V59))-LEN(SUBSTITUTE(V59,CHAR(44),""))+1,"-"),"")</f>
        <v>-</v>
      </c>
      <c r="BI59" s="148" t="str">
        <f t="shared" ref="BI59:BI64" si="103">IF(C59="X",IF(AN59="","Afectat sau NU?",IF(AN59="DA",IF(AI59="","Neinformat",NETWORKDAYS(AI59+AJ59,AE59+AF59,$BS$2:$BS$14)-2),"Nu a fost afectat producator/consumator")),"")</f>
        <v>Afectat sau NU?</v>
      </c>
      <c r="BJ59" s="128" t="str">
        <f t="shared" ref="BJ59:BJ64" si="104">IF(C59="X",IF(AN59="DA",IF(AND(BI59&gt;=5,AI59&lt;&gt;""),LEN(TRIM(U59))-LEN(SUBSTITUTE(U59,CHAR(44),""))+1,0),"-"),"")</f>
        <v>-</v>
      </c>
      <c r="BK59" s="135" t="str">
        <f t="shared" ref="BK59:BK64" si="105">IF(C59="X",IF(AN59="DA",LEN(TRIM(U59))-LEN(SUBSTITUTE(U59,CHAR(44),""))+1,"-"),"")</f>
        <v>-</v>
      </c>
      <c r="BL59" s="147" t="str">
        <f t="shared" ref="BL59:BL64" si="106">IF(C59="X",IF(AN59="","Afectat sau NU?",IF(AN59="DA",((AG59+AH59)-(Z59+AA59))*24,"Nu a fost afectat producator/consumator")),"")</f>
        <v>Afectat sau NU?</v>
      </c>
      <c r="BM59" s="128" t="str">
        <f t="shared" ref="BM59:BM64" si="107">IF(C59="X",IF(AN59&lt;&gt;"DA","-",IF(AND(AN59="DA",BL59&lt;=0),LEN(TRIM(V59))-LEN(SUBSTITUTE(V59,CHAR(44),""))+1+LEN(TRIM(U59))-LEN(SUBSTITUTE(U59,CHAR(44),""))+1,0)),"")</f>
        <v>-</v>
      </c>
      <c r="BN59" s="134" t="str">
        <f t="shared" ref="BN59:BN64" si="108">IF(C59="X",IF(AN59="DA",LEN(TRIM(V59))-LEN(SUBSTITUTE(V59,CHAR(44),""))+1+LEN(TRIM(U59))-LEN(SUBSTITUTE(U59,CHAR(44),""))+1,"-"),"")</f>
        <v>-</v>
      </c>
      <c r="BO59" s="123"/>
      <c r="BP59" s="123"/>
    </row>
    <row r="60" spans="1:68" s="120" customFormat="1" x14ac:dyDescent="0.25">
      <c r="A60" s="149">
        <f t="shared" si="18"/>
        <v>45</v>
      </c>
      <c r="B60" s="150" t="s">
        <v>131</v>
      </c>
      <c r="C60" s="150" t="s">
        <v>85</v>
      </c>
      <c r="D60" s="151" t="s">
        <v>121</v>
      </c>
      <c r="E60" s="150">
        <v>179230</v>
      </c>
      <c r="F60" s="150" t="s">
        <v>357</v>
      </c>
      <c r="G60" s="150" t="s">
        <v>179</v>
      </c>
      <c r="H60" s="30">
        <v>578545.56869700004</v>
      </c>
      <c r="I60" s="30">
        <v>319774.345439</v>
      </c>
      <c r="J60" s="30">
        <v>578545.56869700004</v>
      </c>
      <c r="K60" s="30">
        <v>319774.345439</v>
      </c>
      <c r="L60" s="130" t="s">
        <v>131</v>
      </c>
      <c r="M60" s="130" t="s">
        <v>131</v>
      </c>
      <c r="N60" s="150" t="s">
        <v>356</v>
      </c>
      <c r="O60" s="150" t="s">
        <v>357</v>
      </c>
      <c r="P60" s="130" t="s">
        <v>131</v>
      </c>
      <c r="Q60" s="130" t="s">
        <v>131</v>
      </c>
      <c r="R60" s="130" t="s">
        <v>131</v>
      </c>
      <c r="S60" s="130" t="s">
        <v>131</v>
      </c>
      <c r="T60" s="150" t="s">
        <v>141</v>
      </c>
      <c r="U60" s="150"/>
      <c r="V60" s="150" t="s">
        <v>228</v>
      </c>
      <c r="W60" s="150" t="s">
        <v>126</v>
      </c>
      <c r="X60" s="153"/>
      <c r="Y60" s="154"/>
      <c r="Z60" s="153"/>
      <c r="AA60" s="154"/>
      <c r="AB60" s="150" t="s">
        <v>103</v>
      </c>
      <c r="AC60" s="150"/>
      <c r="AD60" s="156"/>
      <c r="AE60" s="177"/>
      <c r="AF60" s="154"/>
      <c r="AG60" s="153"/>
      <c r="AH60" s="226"/>
      <c r="AI60" s="192"/>
      <c r="AJ60" s="154"/>
      <c r="AK60" s="153"/>
      <c r="AL60" s="239"/>
      <c r="AM60" s="252"/>
      <c r="AN60" s="264"/>
      <c r="AO60" s="252"/>
      <c r="AP60" s="272" t="s">
        <v>107</v>
      </c>
      <c r="AQ60" s="122"/>
      <c r="AR60" s="141" t="str">
        <f t="shared" si="91"/>
        <v/>
      </c>
      <c r="AS60" s="128" t="str">
        <f t="shared" si="92"/>
        <v/>
      </c>
      <c r="AT60" s="134" t="str">
        <f t="shared" si="93"/>
        <v/>
      </c>
      <c r="AU60" s="142" t="str">
        <f t="shared" si="94"/>
        <v/>
      </c>
      <c r="AV60" s="128" t="str">
        <f t="shared" si="95"/>
        <v/>
      </c>
      <c r="AW60" s="135" t="str">
        <f t="shared" si="96"/>
        <v/>
      </c>
      <c r="AX60" s="141" t="str">
        <f t="shared" si="97"/>
        <v/>
      </c>
      <c r="AY60" s="128" t="str">
        <f t="shared" si="98"/>
        <v/>
      </c>
      <c r="AZ60" s="134" t="str">
        <f t="shared" si="99"/>
        <v/>
      </c>
      <c r="BB60" s="123"/>
      <c r="BC60" s="123"/>
      <c r="BD60" s="123"/>
      <c r="BE60" s="123"/>
      <c r="BF60" s="147" t="str">
        <f t="shared" si="100"/>
        <v>Afectat sau NU?</v>
      </c>
      <c r="BG60" s="128" t="str">
        <f t="shared" si="101"/>
        <v>-</v>
      </c>
      <c r="BH60" s="134" t="str">
        <f t="shared" si="102"/>
        <v>-</v>
      </c>
      <c r="BI60" s="148" t="str">
        <f t="shared" si="103"/>
        <v>Afectat sau NU?</v>
      </c>
      <c r="BJ60" s="128" t="str">
        <f t="shared" si="104"/>
        <v>-</v>
      </c>
      <c r="BK60" s="135" t="str">
        <f t="shared" si="105"/>
        <v>-</v>
      </c>
      <c r="BL60" s="147" t="str">
        <f t="shared" si="106"/>
        <v>Afectat sau NU?</v>
      </c>
      <c r="BM60" s="128" t="str">
        <f t="shared" si="107"/>
        <v>-</v>
      </c>
      <c r="BN60" s="134" t="str">
        <f t="shared" si="108"/>
        <v>-</v>
      </c>
      <c r="BO60" s="123"/>
      <c r="BP60" s="123"/>
    </row>
    <row r="61" spans="1:68" s="120" customFormat="1" ht="25.5" x14ac:dyDescent="0.25">
      <c r="A61" s="149">
        <f t="shared" si="18"/>
        <v>46</v>
      </c>
      <c r="B61" s="150" t="s">
        <v>131</v>
      </c>
      <c r="C61" s="150" t="s">
        <v>85</v>
      </c>
      <c r="D61" s="151" t="s">
        <v>121</v>
      </c>
      <c r="E61" s="150">
        <v>179230</v>
      </c>
      <c r="F61" s="150" t="s">
        <v>357</v>
      </c>
      <c r="G61" s="150" t="s">
        <v>179</v>
      </c>
      <c r="H61" s="30">
        <v>578545.56869700004</v>
      </c>
      <c r="I61" s="30">
        <v>319774.345439</v>
      </c>
      <c r="J61" s="30">
        <v>578545.56869700004</v>
      </c>
      <c r="K61" s="30">
        <v>319774.345439</v>
      </c>
      <c r="L61" s="130" t="s">
        <v>131</v>
      </c>
      <c r="M61" s="130" t="s">
        <v>131</v>
      </c>
      <c r="N61" s="150" t="s">
        <v>358</v>
      </c>
      <c r="O61" s="150" t="s">
        <v>359</v>
      </c>
      <c r="P61" s="130" t="s">
        <v>131</v>
      </c>
      <c r="Q61" s="130" t="s">
        <v>131</v>
      </c>
      <c r="R61" s="130" t="s">
        <v>131</v>
      </c>
      <c r="S61" s="130" t="s">
        <v>131</v>
      </c>
      <c r="T61" s="150" t="s">
        <v>141</v>
      </c>
      <c r="U61" s="150"/>
      <c r="V61" s="150" t="s">
        <v>228</v>
      </c>
      <c r="W61" s="150" t="s">
        <v>126</v>
      </c>
      <c r="X61" s="153"/>
      <c r="Y61" s="154"/>
      <c r="Z61" s="153"/>
      <c r="AA61" s="154"/>
      <c r="AB61" s="150" t="s">
        <v>103</v>
      </c>
      <c r="AC61" s="150"/>
      <c r="AD61" s="156"/>
      <c r="AE61" s="177"/>
      <c r="AF61" s="154"/>
      <c r="AG61" s="153"/>
      <c r="AH61" s="226"/>
      <c r="AI61" s="192"/>
      <c r="AJ61" s="154"/>
      <c r="AK61" s="153"/>
      <c r="AL61" s="239"/>
      <c r="AM61" s="252"/>
      <c r="AN61" s="264"/>
      <c r="AO61" s="252"/>
      <c r="AP61" s="272" t="s">
        <v>107</v>
      </c>
      <c r="AQ61" s="122"/>
      <c r="AR61" s="141" t="str">
        <f t="shared" si="91"/>
        <v/>
      </c>
      <c r="AS61" s="128" t="str">
        <f t="shared" si="92"/>
        <v/>
      </c>
      <c r="AT61" s="134" t="str">
        <f t="shared" si="93"/>
        <v/>
      </c>
      <c r="AU61" s="142" t="str">
        <f t="shared" si="94"/>
        <v/>
      </c>
      <c r="AV61" s="128" t="str">
        <f t="shared" si="95"/>
        <v/>
      </c>
      <c r="AW61" s="135" t="str">
        <f t="shared" si="96"/>
        <v/>
      </c>
      <c r="AX61" s="141" t="str">
        <f t="shared" si="97"/>
        <v/>
      </c>
      <c r="AY61" s="128" t="str">
        <f t="shared" si="98"/>
        <v/>
      </c>
      <c r="AZ61" s="134" t="str">
        <f t="shared" si="99"/>
        <v/>
      </c>
      <c r="BB61" s="123"/>
      <c r="BC61" s="123"/>
      <c r="BD61" s="123"/>
      <c r="BE61" s="123"/>
      <c r="BF61" s="147" t="str">
        <f t="shared" si="100"/>
        <v>Afectat sau NU?</v>
      </c>
      <c r="BG61" s="128" t="str">
        <f t="shared" si="101"/>
        <v>-</v>
      </c>
      <c r="BH61" s="134" t="str">
        <f t="shared" si="102"/>
        <v>-</v>
      </c>
      <c r="BI61" s="148" t="str">
        <f t="shared" si="103"/>
        <v>Afectat sau NU?</v>
      </c>
      <c r="BJ61" s="128" t="str">
        <f t="shared" si="104"/>
        <v>-</v>
      </c>
      <c r="BK61" s="135" t="str">
        <f t="shared" si="105"/>
        <v>-</v>
      </c>
      <c r="BL61" s="147" t="str">
        <f t="shared" si="106"/>
        <v>Afectat sau NU?</v>
      </c>
      <c r="BM61" s="128" t="str">
        <f t="shared" si="107"/>
        <v>-</v>
      </c>
      <c r="BN61" s="134" t="str">
        <f t="shared" si="108"/>
        <v>-</v>
      </c>
      <c r="BO61" s="123"/>
      <c r="BP61" s="123"/>
    </row>
    <row r="62" spans="1:68" s="120" customFormat="1" ht="25.5" x14ac:dyDescent="0.25">
      <c r="A62" s="149">
        <f t="shared" si="18"/>
        <v>47</v>
      </c>
      <c r="B62" s="150" t="s">
        <v>131</v>
      </c>
      <c r="C62" s="150" t="s">
        <v>85</v>
      </c>
      <c r="D62" s="151" t="s">
        <v>121</v>
      </c>
      <c r="E62" s="150">
        <v>179230</v>
      </c>
      <c r="F62" s="150" t="s">
        <v>357</v>
      </c>
      <c r="G62" s="150" t="s">
        <v>179</v>
      </c>
      <c r="H62" s="30">
        <v>579794.53651999997</v>
      </c>
      <c r="I62" s="30">
        <v>320163.29462</v>
      </c>
      <c r="J62" s="30">
        <v>579794.53651999997</v>
      </c>
      <c r="K62" s="30">
        <v>320163.29462</v>
      </c>
      <c r="L62" s="130" t="s">
        <v>131</v>
      </c>
      <c r="M62" s="130" t="s">
        <v>131</v>
      </c>
      <c r="N62" s="150" t="s">
        <v>360</v>
      </c>
      <c r="O62" s="150" t="s">
        <v>361</v>
      </c>
      <c r="P62" s="130" t="s">
        <v>131</v>
      </c>
      <c r="Q62" s="130" t="s">
        <v>131</v>
      </c>
      <c r="R62" s="130" t="s">
        <v>131</v>
      </c>
      <c r="S62" s="130" t="s">
        <v>131</v>
      </c>
      <c r="T62" s="150" t="s">
        <v>147</v>
      </c>
      <c r="U62" s="150"/>
      <c r="V62" s="150" t="s">
        <v>370</v>
      </c>
      <c r="W62" s="150" t="s">
        <v>126</v>
      </c>
      <c r="X62" s="153"/>
      <c r="Y62" s="154"/>
      <c r="Z62" s="153"/>
      <c r="AA62" s="154"/>
      <c r="AB62" s="150" t="s">
        <v>103</v>
      </c>
      <c r="AC62" s="150"/>
      <c r="AD62" s="156"/>
      <c r="AE62" s="177"/>
      <c r="AF62" s="154"/>
      <c r="AG62" s="153"/>
      <c r="AH62" s="226"/>
      <c r="AI62" s="192"/>
      <c r="AJ62" s="154"/>
      <c r="AK62" s="153"/>
      <c r="AL62" s="239"/>
      <c r="AM62" s="252"/>
      <c r="AN62" s="264"/>
      <c r="AO62" s="252"/>
      <c r="AP62" s="272" t="s">
        <v>107</v>
      </c>
      <c r="AQ62" s="122"/>
      <c r="AR62" s="141" t="str">
        <f t="shared" si="91"/>
        <v/>
      </c>
      <c r="AS62" s="128" t="str">
        <f t="shared" si="92"/>
        <v/>
      </c>
      <c r="AT62" s="134" t="str">
        <f t="shared" si="93"/>
        <v/>
      </c>
      <c r="AU62" s="142" t="str">
        <f t="shared" si="94"/>
        <v/>
      </c>
      <c r="AV62" s="128" t="str">
        <f t="shared" si="95"/>
        <v/>
      </c>
      <c r="AW62" s="135" t="str">
        <f t="shared" si="96"/>
        <v/>
      </c>
      <c r="AX62" s="141" t="str">
        <f t="shared" si="97"/>
        <v/>
      </c>
      <c r="AY62" s="128" t="str">
        <f t="shared" si="98"/>
        <v/>
      </c>
      <c r="AZ62" s="134" t="str">
        <f t="shared" si="99"/>
        <v/>
      </c>
      <c r="BB62" s="123"/>
      <c r="BC62" s="123"/>
      <c r="BD62" s="123"/>
      <c r="BE62" s="123"/>
      <c r="BF62" s="147" t="str">
        <f t="shared" si="100"/>
        <v>Afectat sau NU?</v>
      </c>
      <c r="BG62" s="128" t="str">
        <f t="shared" si="101"/>
        <v>-</v>
      </c>
      <c r="BH62" s="134" t="str">
        <f t="shared" si="102"/>
        <v>-</v>
      </c>
      <c r="BI62" s="148" t="str">
        <f t="shared" si="103"/>
        <v>Afectat sau NU?</v>
      </c>
      <c r="BJ62" s="128" t="str">
        <f t="shared" si="104"/>
        <v>-</v>
      </c>
      <c r="BK62" s="135" t="str">
        <f t="shared" si="105"/>
        <v>-</v>
      </c>
      <c r="BL62" s="147" t="str">
        <f t="shared" si="106"/>
        <v>Afectat sau NU?</v>
      </c>
      <c r="BM62" s="128" t="str">
        <f t="shared" si="107"/>
        <v>-</v>
      </c>
      <c r="BN62" s="134" t="str">
        <f t="shared" si="108"/>
        <v>-</v>
      </c>
      <c r="BO62" s="123"/>
      <c r="BP62" s="123"/>
    </row>
    <row r="63" spans="1:68" s="120" customFormat="1" x14ac:dyDescent="0.25">
      <c r="A63" s="149">
        <f t="shared" si="18"/>
        <v>48</v>
      </c>
      <c r="B63" s="150" t="s">
        <v>131</v>
      </c>
      <c r="C63" s="150" t="s">
        <v>85</v>
      </c>
      <c r="D63" s="151" t="s">
        <v>121</v>
      </c>
      <c r="E63" s="150">
        <v>179392</v>
      </c>
      <c r="F63" s="150" t="s">
        <v>363</v>
      </c>
      <c r="G63" s="150" t="s">
        <v>179</v>
      </c>
      <c r="H63" s="30">
        <v>586543.50823778741</v>
      </c>
      <c r="I63" s="30">
        <v>317539.43114397832</v>
      </c>
      <c r="J63" s="30">
        <v>586543.50823778741</v>
      </c>
      <c r="K63" s="30">
        <v>317539.43114397832</v>
      </c>
      <c r="L63" s="130" t="s">
        <v>131</v>
      </c>
      <c r="M63" s="130" t="s">
        <v>131</v>
      </c>
      <c r="N63" s="150" t="s">
        <v>362</v>
      </c>
      <c r="O63" s="150" t="s">
        <v>363</v>
      </c>
      <c r="P63" s="130" t="s">
        <v>131</v>
      </c>
      <c r="Q63" s="130" t="s">
        <v>131</v>
      </c>
      <c r="R63" s="130" t="s">
        <v>131</v>
      </c>
      <c r="S63" s="130" t="s">
        <v>131</v>
      </c>
      <c r="T63" s="150" t="s">
        <v>141</v>
      </c>
      <c r="U63" s="150"/>
      <c r="V63" s="150" t="s">
        <v>228</v>
      </c>
      <c r="W63" s="150" t="s">
        <v>126</v>
      </c>
      <c r="X63" s="153"/>
      <c r="Y63" s="154"/>
      <c r="Z63" s="153"/>
      <c r="AA63" s="154"/>
      <c r="AB63" s="150" t="s">
        <v>103</v>
      </c>
      <c r="AC63" s="150"/>
      <c r="AD63" s="156"/>
      <c r="AE63" s="177"/>
      <c r="AF63" s="154"/>
      <c r="AG63" s="153"/>
      <c r="AH63" s="226"/>
      <c r="AI63" s="192"/>
      <c r="AJ63" s="154"/>
      <c r="AK63" s="153"/>
      <c r="AL63" s="239"/>
      <c r="AM63" s="252"/>
      <c r="AN63" s="264"/>
      <c r="AO63" s="252"/>
      <c r="AP63" s="272" t="s">
        <v>107</v>
      </c>
      <c r="AQ63" s="122"/>
      <c r="AR63" s="141" t="str">
        <f t="shared" si="91"/>
        <v/>
      </c>
      <c r="AS63" s="128" t="str">
        <f t="shared" si="92"/>
        <v/>
      </c>
      <c r="AT63" s="134" t="str">
        <f t="shared" si="93"/>
        <v/>
      </c>
      <c r="AU63" s="142" t="str">
        <f t="shared" si="94"/>
        <v/>
      </c>
      <c r="AV63" s="128" t="str">
        <f t="shared" si="95"/>
        <v/>
      </c>
      <c r="AW63" s="135" t="str">
        <f t="shared" si="96"/>
        <v/>
      </c>
      <c r="AX63" s="141" t="str">
        <f t="shared" si="97"/>
        <v/>
      </c>
      <c r="AY63" s="128" t="str">
        <f t="shared" si="98"/>
        <v/>
      </c>
      <c r="AZ63" s="134" t="str">
        <f t="shared" si="99"/>
        <v/>
      </c>
      <c r="BB63" s="123"/>
      <c r="BC63" s="123"/>
      <c r="BD63" s="123"/>
      <c r="BE63" s="123"/>
      <c r="BF63" s="147" t="str">
        <f t="shared" si="100"/>
        <v>Afectat sau NU?</v>
      </c>
      <c r="BG63" s="128" t="str">
        <f t="shared" si="101"/>
        <v>-</v>
      </c>
      <c r="BH63" s="134" t="str">
        <f t="shared" si="102"/>
        <v>-</v>
      </c>
      <c r="BI63" s="148" t="str">
        <f t="shared" si="103"/>
        <v>Afectat sau NU?</v>
      </c>
      <c r="BJ63" s="128" t="str">
        <f t="shared" si="104"/>
        <v>-</v>
      </c>
      <c r="BK63" s="135" t="str">
        <f t="shared" si="105"/>
        <v>-</v>
      </c>
      <c r="BL63" s="147" t="str">
        <f t="shared" si="106"/>
        <v>Afectat sau NU?</v>
      </c>
      <c r="BM63" s="128" t="str">
        <f t="shared" si="107"/>
        <v>-</v>
      </c>
      <c r="BN63" s="134" t="str">
        <f t="shared" si="108"/>
        <v>-</v>
      </c>
      <c r="BO63" s="123"/>
      <c r="BP63" s="123"/>
    </row>
    <row r="64" spans="1:68" s="120" customFormat="1" ht="13.5" thickBot="1" x14ac:dyDescent="0.3">
      <c r="A64" s="112">
        <f t="shared" si="18"/>
        <v>49</v>
      </c>
      <c r="B64" s="84" t="s">
        <v>131</v>
      </c>
      <c r="C64" s="84" t="s">
        <v>85</v>
      </c>
      <c r="D64" s="113" t="s">
        <v>121</v>
      </c>
      <c r="E64" s="84">
        <v>105945</v>
      </c>
      <c r="F64" s="84" t="s">
        <v>365</v>
      </c>
      <c r="G64" s="84" t="s">
        <v>179</v>
      </c>
      <c r="H64" s="31">
        <v>588819.98324716836</v>
      </c>
      <c r="I64" s="31">
        <v>315459.76112233486</v>
      </c>
      <c r="J64" s="31">
        <v>588819.98324716836</v>
      </c>
      <c r="K64" s="31">
        <v>315459.76112233486</v>
      </c>
      <c r="L64" s="132" t="s">
        <v>131</v>
      </c>
      <c r="M64" s="132" t="s">
        <v>131</v>
      </c>
      <c r="N64" s="84" t="s">
        <v>364</v>
      </c>
      <c r="O64" s="84" t="s">
        <v>365</v>
      </c>
      <c r="P64" s="132" t="s">
        <v>131</v>
      </c>
      <c r="Q64" s="132" t="s">
        <v>131</v>
      </c>
      <c r="R64" s="132" t="s">
        <v>131</v>
      </c>
      <c r="S64" s="132" t="s">
        <v>131</v>
      </c>
      <c r="T64" s="84" t="s">
        <v>141</v>
      </c>
      <c r="U64" s="84"/>
      <c r="V64" s="84" t="s">
        <v>228</v>
      </c>
      <c r="W64" s="84" t="s">
        <v>126</v>
      </c>
      <c r="X64" s="114"/>
      <c r="Y64" s="115"/>
      <c r="Z64" s="114"/>
      <c r="AA64" s="115"/>
      <c r="AB64" s="84" t="s">
        <v>103</v>
      </c>
      <c r="AC64" s="84"/>
      <c r="AD64" s="85"/>
      <c r="AE64" s="116"/>
      <c r="AF64" s="115"/>
      <c r="AG64" s="114"/>
      <c r="AH64" s="224"/>
      <c r="AI64" s="235"/>
      <c r="AJ64" s="115"/>
      <c r="AK64" s="114"/>
      <c r="AL64" s="236"/>
      <c r="AM64" s="250"/>
      <c r="AN64" s="262"/>
      <c r="AO64" s="250"/>
      <c r="AP64" s="273" t="s">
        <v>107</v>
      </c>
      <c r="AQ64" s="122"/>
      <c r="AR64" s="167" t="str">
        <f t="shared" si="91"/>
        <v/>
      </c>
      <c r="AS64" s="168" t="str">
        <f t="shared" si="92"/>
        <v/>
      </c>
      <c r="AT64" s="169" t="str">
        <f t="shared" si="93"/>
        <v/>
      </c>
      <c r="AU64" s="170" t="str">
        <f t="shared" si="94"/>
        <v/>
      </c>
      <c r="AV64" s="168" t="str">
        <f t="shared" si="95"/>
        <v/>
      </c>
      <c r="AW64" s="171" t="str">
        <f t="shared" si="96"/>
        <v/>
      </c>
      <c r="AX64" s="167" t="str">
        <f t="shared" si="97"/>
        <v/>
      </c>
      <c r="AY64" s="168" t="str">
        <f t="shared" si="98"/>
        <v/>
      </c>
      <c r="AZ64" s="169" t="str">
        <f t="shared" si="99"/>
        <v/>
      </c>
      <c r="BB64" s="123"/>
      <c r="BC64" s="123"/>
      <c r="BD64" s="123"/>
      <c r="BE64" s="123"/>
      <c r="BF64" s="175" t="str">
        <f t="shared" si="100"/>
        <v>Afectat sau NU?</v>
      </c>
      <c r="BG64" s="168" t="str">
        <f t="shared" si="101"/>
        <v>-</v>
      </c>
      <c r="BH64" s="169" t="str">
        <f t="shared" si="102"/>
        <v>-</v>
      </c>
      <c r="BI64" s="176" t="str">
        <f t="shared" si="103"/>
        <v>Afectat sau NU?</v>
      </c>
      <c r="BJ64" s="168" t="str">
        <f t="shared" si="104"/>
        <v>-</v>
      </c>
      <c r="BK64" s="171" t="str">
        <f t="shared" si="105"/>
        <v>-</v>
      </c>
      <c r="BL64" s="175" t="str">
        <f t="shared" si="106"/>
        <v>Afectat sau NU?</v>
      </c>
      <c r="BM64" s="168" t="str">
        <f t="shared" si="107"/>
        <v>-</v>
      </c>
      <c r="BN64" s="169" t="str">
        <f t="shared" si="108"/>
        <v>-</v>
      </c>
      <c r="BO64" s="123"/>
      <c r="BP64" s="123"/>
    </row>
    <row r="65" spans="1:68" s="120" customFormat="1" ht="25.5" x14ac:dyDescent="0.25">
      <c r="A65" s="136">
        <f t="shared" si="18"/>
        <v>50</v>
      </c>
      <c r="B65" s="129" t="s">
        <v>131</v>
      </c>
      <c r="C65" s="129" t="s">
        <v>85</v>
      </c>
      <c r="D65" s="155" t="s">
        <v>122</v>
      </c>
      <c r="E65" s="129">
        <v>13506</v>
      </c>
      <c r="F65" s="129" t="s">
        <v>395</v>
      </c>
      <c r="G65" s="129" t="s">
        <v>232</v>
      </c>
      <c r="H65" s="65">
        <v>506375.179</v>
      </c>
      <c r="I65" s="65">
        <v>420606.43400000001</v>
      </c>
      <c r="J65" s="65">
        <v>506375.179</v>
      </c>
      <c r="K65" s="65">
        <v>420606.43400000001</v>
      </c>
      <c r="L65" s="129" t="s">
        <v>131</v>
      </c>
      <c r="M65" s="129" t="s">
        <v>131</v>
      </c>
      <c r="N65" s="129" t="s">
        <v>378</v>
      </c>
      <c r="O65" s="129" t="s">
        <v>379</v>
      </c>
      <c r="P65" s="129" t="s">
        <v>131</v>
      </c>
      <c r="Q65" s="129" t="s">
        <v>131</v>
      </c>
      <c r="R65" s="129" t="s">
        <v>131</v>
      </c>
      <c r="S65" s="129" t="s">
        <v>131</v>
      </c>
      <c r="T65" s="129" t="s">
        <v>147</v>
      </c>
      <c r="U65" s="129"/>
      <c r="V65" s="129" t="s">
        <v>394</v>
      </c>
      <c r="W65" s="129" t="s">
        <v>125</v>
      </c>
      <c r="X65" s="137"/>
      <c r="Y65" s="138"/>
      <c r="Z65" s="137"/>
      <c r="AA65" s="138"/>
      <c r="AB65" s="129" t="s">
        <v>102</v>
      </c>
      <c r="AC65" s="129"/>
      <c r="AD65" s="127"/>
      <c r="AE65" s="110"/>
      <c r="AF65" s="138"/>
      <c r="AG65" s="137"/>
      <c r="AH65" s="221"/>
      <c r="AI65" s="178"/>
      <c r="AJ65" s="138"/>
      <c r="AK65" s="137"/>
      <c r="AL65" s="232"/>
      <c r="AM65" s="247"/>
      <c r="AN65" s="259"/>
      <c r="AO65" s="247"/>
      <c r="AP65" s="271" t="s">
        <v>107</v>
      </c>
      <c r="AQ65" s="122"/>
      <c r="AR65" s="162" t="str">
        <f t="shared" si="73"/>
        <v/>
      </c>
      <c r="AS65" s="163" t="str">
        <f t="shared" si="74"/>
        <v/>
      </c>
      <c r="AT65" s="164" t="str">
        <f t="shared" si="75"/>
        <v/>
      </c>
      <c r="AU65" s="165" t="str">
        <f t="shared" si="76"/>
        <v/>
      </c>
      <c r="AV65" s="163" t="str">
        <f t="shared" si="77"/>
        <v/>
      </c>
      <c r="AW65" s="166" t="str">
        <f t="shared" si="78"/>
        <v/>
      </c>
      <c r="AX65" s="162" t="str">
        <f t="shared" si="79"/>
        <v/>
      </c>
      <c r="AY65" s="163" t="str">
        <f t="shared" si="80"/>
        <v/>
      </c>
      <c r="AZ65" s="164" t="str">
        <f t="shared" si="81"/>
        <v/>
      </c>
      <c r="BB65" s="123"/>
      <c r="BC65" s="123"/>
      <c r="BD65" s="123"/>
      <c r="BE65" s="123"/>
      <c r="BF65" s="174" t="str">
        <f t="shared" si="82"/>
        <v>Afectat sau NU?</v>
      </c>
      <c r="BG65" s="163" t="str">
        <f t="shared" si="83"/>
        <v>-</v>
      </c>
      <c r="BH65" s="164" t="str">
        <f t="shared" si="84"/>
        <v>-</v>
      </c>
      <c r="BI65" s="344" t="str">
        <f t="shared" si="85"/>
        <v>Afectat sau NU?</v>
      </c>
      <c r="BJ65" s="163" t="str">
        <f t="shared" si="86"/>
        <v>-</v>
      </c>
      <c r="BK65" s="166" t="str">
        <f t="shared" si="87"/>
        <v>-</v>
      </c>
      <c r="BL65" s="174" t="str">
        <f t="shared" si="88"/>
        <v>Afectat sau NU?</v>
      </c>
      <c r="BM65" s="163" t="str">
        <f t="shared" si="89"/>
        <v>-</v>
      </c>
      <c r="BN65" s="164" t="str">
        <f t="shared" si="90"/>
        <v>-</v>
      </c>
      <c r="BO65" s="123"/>
      <c r="BP65" s="123"/>
    </row>
    <row r="66" spans="1:68" s="120" customFormat="1" ht="25.5" x14ac:dyDescent="0.25">
      <c r="A66" s="149">
        <f t="shared" si="18"/>
        <v>51</v>
      </c>
      <c r="B66" s="150" t="s">
        <v>131</v>
      </c>
      <c r="C66" s="150" t="s">
        <v>85</v>
      </c>
      <c r="D66" s="151" t="s">
        <v>122</v>
      </c>
      <c r="E66" s="150">
        <v>13506</v>
      </c>
      <c r="F66" s="150" t="s">
        <v>395</v>
      </c>
      <c r="G66" s="150" t="s">
        <v>232</v>
      </c>
      <c r="H66" s="152">
        <v>506435.56099999999</v>
      </c>
      <c r="I66" s="152">
        <v>420938.47100000002</v>
      </c>
      <c r="J66" s="152">
        <v>506435.56099999999</v>
      </c>
      <c r="K66" s="152">
        <v>420938.47100000002</v>
      </c>
      <c r="L66" s="130" t="s">
        <v>131</v>
      </c>
      <c r="M66" s="130" t="s">
        <v>131</v>
      </c>
      <c r="N66" s="150" t="s">
        <v>380</v>
      </c>
      <c r="O66" s="150" t="s">
        <v>392</v>
      </c>
      <c r="P66" s="130" t="s">
        <v>131</v>
      </c>
      <c r="Q66" s="130" t="s">
        <v>131</v>
      </c>
      <c r="R66" s="130" t="s">
        <v>131</v>
      </c>
      <c r="S66" s="130" t="s">
        <v>131</v>
      </c>
      <c r="T66" s="150" t="s">
        <v>147</v>
      </c>
      <c r="U66" s="150"/>
      <c r="V66" s="150" t="s">
        <v>396</v>
      </c>
      <c r="W66" s="150" t="s">
        <v>125</v>
      </c>
      <c r="X66" s="153"/>
      <c r="Y66" s="154"/>
      <c r="Z66" s="153"/>
      <c r="AA66" s="154"/>
      <c r="AB66" s="150" t="s">
        <v>102</v>
      </c>
      <c r="AC66" s="150"/>
      <c r="AD66" s="156"/>
      <c r="AE66" s="177"/>
      <c r="AF66" s="154"/>
      <c r="AG66" s="153"/>
      <c r="AH66" s="226"/>
      <c r="AI66" s="192"/>
      <c r="AJ66" s="154"/>
      <c r="AK66" s="153"/>
      <c r="AL66" s="239"/>
      <c r="AM66" s="252"/>
      <c r="AN66" s="264"/>
      <c r="AO66" s="252"/>
      <c r="AP66" s="272" t="s">
        <v>107</v>
      </c>
      <c r="AQ66" s="122"/>
      <c r="AR66" s="141" t="str">
        <f t="shared" ref="AR66:AR72" si="109">IF(B66="X",IF(AN66="","Afectat sau NU?",IF(AN66="DA",IF(((AK66+AL66)-(AE66+AF66))*24&lt;-720,"Neinformat",((AK66+AL66)-(AE66+AF66))*24),"Nu a fost afectat producator/consumator")),"")</f>
        <v/>
      </c>
      <c r="AS66" s="128" t="str">
        <f t="shared" ref="AS66:AS72" si="110">IF(B66="X",IF(AN66="DA",IF(AR66&lt;6,LEN(TRIM(V66))-LEN(SUBSTITUTE(V66,CHAR(44),""))+1,0),"-"),"")</f>
        <v/>
      </c>
      <c r="AT66" s="134" t="str">
        <f t="shared" ref="AT66:AT72" si="111">IF(B66="X",IF(AN66="DA",LEN(TRIM(V66))-LEN(SUBSTITUTE(V66,CHAR(44),""))+1,"-"),"")</f>
        <v/>
      </c>
      <c r="AU66" s="142" t="str">
        <f t="shared" ref="AU66:AU72" si="112">IF(B66="X",IF(AN66="","Afectat sau NU?",IF(AN66="DA",IF(((AI66+AJ66)-(AE66+AF66))*24&lt;-720,"Neinformat",((AI66+AJ66)-(AE66+AF66))*24),"Nu a fost afectat producator/consumator")),"")</f>
        <v/>
      </c>
      <c r="AV66" s="128" t="str">
        <f t="shared" ref="AV66:AV72" si="113">IF(B66="X",IF(AN66="DA",IF(AU66&lt;6,LEN(TRIM(U66))-LEN(SUBSTITUTE(U66,CHAR(44),""))+1,0),"-"),"")</f>
        <v/>
      </c>
      <c r="AW66" s="135" t="str">
        <f t="shared" ref="AW66:AW72" si="114">IF(B66="X",IF(AN66="DA",LEN(TRIM(U66))-LEN(SUBSTITUTE(U66,CHAR(44),""))+1,"-"),"")</f>
        <v/>
      </c>
      <c r="AX66" s="141" t="str">
        <f t="shared" ref="AX66:AX72" si="115">IF(B66="X",IF(AN66="","Afectat sau NU?",IF(AN66="DA",((AG66+AH66)-(AE66+AF66))*24,"Nu a fost afectat producator/consumator")),"")</f>
        <v/>
      </c>
      <c r="AY66" s="128" t="str">
        <f t="shared" ref="AY66:AY72" si="116">IF(B66="X",IF(AN66="DA",IF(AX66&gt;24,IF(BA66="NU",0,LEN(TRIM(V66))-LEN(SUBSTITUTE(V66,CHAR(44),""))+1),0),"-"),"")</f>
        <v/>
      </c>
      <c r="AZ66" s="134" t="str">
        <f t="shared" ref="AZ66:AZ72" si="117">IF(B66="X",IF(AN66="DA",IF(AX66&gt;24,LEN(TRIM(V66))-LEN(SUBSTITUTE(V66,CHAR(44),""))+1,0),"-"),"")</f>
        <v/>
      </c>
      <c r="BB66" s="123"/>
      <c r="BC66" s="123"/>
      <c r="BD66" s="123"/>
      <c r="BE66" s="123"/>
      <c r="BF66" s="147" t="str">
        <f t="shared" ref="BF66:BF72" si="118">IF(C66="X",IF(AN66="","Afectat sau NU?",IF(AN66="DA",IF(AK66="","Neinformat",NETWORKDAYS(AK66+AL66,AE66+AF66,$BS$2:$BS$14)-2),"Nu a fost afectat producator/consumator")),"")</f>
        <v>Afectat sau NU?</v>
      </c>
      <c r="BG66" s="128" t="str">
        <f t="shared" ref="BG66:BG72" si="119">IF(C66="X",IF(AN66="DA",IF(AND(BF66&gt;=5,AK66&lt;&gt;""),LEN(TRIM(V66))-LEN(SUBSTITUTE(V66,CHAR(44),""))+1,0),"-"),"")</f>
        <v>-</v>
      </c>
      <c r="BH66" s="134" t="str">
        <f t="shared" ref="BH66:BH72" si="120">IF(C66="X",IF(AN66="DA",LEN(TRIM(V66))-LEN(SUBSTITUTE(V66,CHAR(44),""))+1,"-"),"")</f>
        <v>-</v>
      </c>
      <c r="BI66" s="148" t="str">
        <f t="shared" ref="BI66:BI72" si="121">IF(C66="X",IF(AN66="","Afectat sau NU?",IF(AN66="DA",IF(AI66="","Neinformat",NETWORKDAYS(AI66+AJ66,AE66+AF66,$BS$2:$BS$14)-2),"Nu a fost afectat producator/consumator")),"")</f>
        <v>Afectat sau NU?</v>
      </c>
      <c r="BJ66" s="128" t="str">
        <f t="shared" ref="BJ66:BJ72" si="122">IF(C66="X",IF(AN66="DA",IF(AND(BI66&gt;=5,AI66&lt;&gt;""),LEN(TRIM(U66))-LEN(SUBSTITUTE(U66,CHAR(44),""))+1,0),"-"),"")</f>
        <v>-</v>
      </c>
      <c r="BK66" s="135" t="str">
        <f t="shared" ref="BK66:BK72" si="123">IF(C66="X",IF(AN66="DA",LEN(TRIM(U66))-LEN(SUBSTITUTE(U66,CHAR(44),""))+1,"-"),"")</f>
        <v>-</v>
      </c>
      <c r="BL66" s="147" t="str">
        <f t="shared" ref="BL66:BL72" si="124">IF(C66="X",IF(AN66="","Afectat sau NU?",IF(AN66="DA",((AG66+AH66)-(Z66+AA66))*24,"Nu a fost afectat producator/consumator")),"")</f>
        <v>Afectat sau NU?</v>
      </c>
      <c r="BM66" s="128" t="str">
        <f t="shared" ref="BM66:BM72" si="125">IF(C66="X",IF(AN66&lt;&gt;"DA","-",IF(AND(AN66="DA",BL66&lt;=0),LEN(TRIM(V66))-LEN(SUBSTITUTE(V66,CHAR(44),""))+1+LEN(TRIM(U66))-LEN(SUBSTITUTE(U66,CHAR(44),""))+1,0)),"")</f>
        <v>-</v>
      </c>
      <c r="BN66" s="134" t="str">
        <f t="shared" ref="BN66:BN72" si="126">IF(C66="X",IF(AN66="DA",LEN(TRIM(V66))-LEN(SUBSTITUTE(V66,CHAR(44),""))+1+LEN(TRIM(U66))-LEN(SUBSTITUTE(U66,CHAR(44),""))+1,"-"),"")</f>
        <v>-</v>
      </c>
      <c r="BO66" s="123"/>
      <c r="BP66" s="123"/>
    </row>
    <row r="67" spans="1:68" s="120" customFormat="1" ht="25.5" x14ac:dyDescent="0.25">
      <c r="A67" s="149">
        <f t="shared" si="18"/>
        <v>52</v>
      </c>
      <c r="B67" s="150" t="s">
        <v>131</v>
      </c>
      <c r="C67" s="150" t="s">
        <v>85</v>
      </c>
      <c r="D67" s="151" t="s">
        <v>122</v>
      </c>
      <c r="E67" s="150">
        <v>13506</v>
      </c>
      <c r="F67" s="150" t="s">
        <v>395</v>
      </c>
      <c r="G67" s="150" t="s">
        <v>232</v>
      </c>
      <c r="H67" s="152">
        <v>506492.15500000003</v>
      </c>
      <c r="I67" s="152">
        <v>421280.19400000002</v>
      </c>
      <c r="J67" s="152">
        <v>506492.15500000003</v>
      </c>
      <c r="K67" s="152">
        <v>421280.19400000002</v>
      </c>
      <c r="L67" s="130" t="s">
        <v>131</v>
      </c>
      <c r="M67" s="130" t="s">
        <v>131</v>
      </c>
      <c r="N67" s="150" t="s">
        <v>381</v>
      </c>
      <c r="O67" s="150" t="s">
        <v>382</v>
      </c>
      <c r="P67" s="130" t="s">
        <v>131</v>
      </c>
      <c r="Q67" s="130" t="s">
        <v>131</v>
      </c>
      <c r="R67" s="130" t="s">
        <v>131</v>
      </c>
      <c r="S67" s="130" t="s">
        <v>131</v>
      </c>
      <c r="T67" s="150" t="s">
        <v>147</v>
      </c>
      <c r="U67" s="150"/>
      <c r="V67" s="150" t="s">
        <v>397</v>
      </c>
      <c r="W67" s="150" t="s">
        <v>125</v>
      </c>
      <c r="X67" s="153"/>
      <c r="Y67" s="154"/>
      <c r="Z67" s="153"/>
      <c r="AA67" s="154"/>
      <c r="AB67" s="150" t="s">
        <v>102</v>
      </c>
      <c r="AC67" s="150"/>
      <c r="AD67" s="156"/>
      <c r="AE67" s="177"/>
      <c r="AF67" s="154"/>
      <c r="AG67" s="153"/>
      <c r="AH67" s="226"/>
      <c r="AI67" s="192"/>
      <c r="AJ67" s="154"/>
      <c r="AK67" s="153"/>
      <c r="AL67" s="239"/>
      <c r="AM67" s="252"/>
      <c r="AN67" s="264"/>
      <c r="AO67" s="252"/>
      <c r="AP67" s="272" t="s">
        <v>107</v>
      </c>
      <c r="AQ67" s="122"/>
      <c r="AR67" s="141" t="str">
        <f t="shared" si="109"/>
        <v/>
      </c>
      <c r="AS67" s="128" t="str">
        <f t="shared" si="110"/>
        <v/>
      </c>
      <c r="AT67" s="134" t="str">
        <f t="shared" si="111"/>
        <v/>
      </c>
      <c r="AU67" s="142" t="str">
        <f t="shared" si="112"/>
        <v/>
      </c>
      <c r="AV67" s="128" t="str">
        <f t="shared" si="113"/>
        <v/>
      </c>
      <c r="AW67" s="135" t="str">
        <f t="shared" si="114"/>
        <v/>
      </c>
      <c r="AX67" s="141" t="str">
        <f t="shared" si="115"/>
        <v/>
      </c>
      <c r="AY67" s="128" t="str">
        <f t="shared" si="116"/>
        <v/>
      </c>
      <c r="AZ67" s="134" t="str">
        <f t="shared" si="117"/>
        <v/>
      </c>
      <c r="BB67" s="123"/>
      <c r="BC67" s="123"/>
      <c r="BD67" s="123"/>
      <c r="BE67" s="123"/>
      <c r="BF67" s="147" t="str">
        <f t="shared" si="118"/>
        <v>Afectat sau NU?</v>
      </c>
      <c r="BG67" s="128" t="str">
        <f t="shared" si="119"/>
        <v>-</v>
      </c>
      <c r="BH67" s="134" t="str">
        <f t="shared" si="120"/>
        <v>-</v>
      </c>
      <c r="BI67" s="148" t="str">
        <f t="shared" si="121"/>
        <v>Afectat sau NU?</v>
      </c>
      <c r="BJ67" s="128" t="str">
        <f t="shared" si="122"/>
        <v>-</v>
      </c>
      <c r="BK67" s="135" t="str">
        <f t="shared" si="123"/>
        <v>-</v>
      </c>
      <c r="BL67" s="147" t="str">
        <f t="shared" si="124"/>
        <v>Afectat sau NU?</v>
      </c>
      <c r="BM67" s="128" t="str">
        <f t="shared" si="125"/>
        <v>-</v>
      </c>
      <c r="BN67" s="134" t="str">
        <f t="shared" si="126"/>
        <v>-</v>
      </c>
      <c r="BO67" s="123"/>
      <c r="BP67" s="123"/>
    </row>
    <row r="68" spans="1:68" s="120" customFormat="1" ht="25.5" x14ac:dyDescent="0.25">
      <c r="A68" s="149">
        <f t="shared" si="18"/>
        <v>53</v>
      </c>
      <c r="B68" s="150" t="s">
        <v>131</v>
      </c>
      <c r="C68" s="150" t="s">
        <v>85</v>
      </c>
      <c r="D68" s="151" t="s">
        <v>122</v>
      </c>
      <c r="E68" s="150">
        <v>13506</v>
      </c>
      <c r="F68" s="150" t="s">
        <v>395</v>
      </c>
      <c r="G68" s="150" t="s">
        <v>232</v>
      </c>
      <c r="H68" s="152">
        <v>509108.28096399998</v>
      </c>
      <c r="I68" s="152">
        <v>421227.17672599998</v>
      </c>
      <c r="J68" s="152">
        <v>509108.28096399998</v>
      </c>
      <c r="K68" s="152">
        <v>421227.17672599998</v>
      </c>
      <c r="L68" s="130" t="s">
        <v>131</v>
      </c>
      <c r="M68" s="130" t="s">
        <v>131</v>
      </c>
      <c r="N68" s="150" t="s">
        <v>383</v>
      </c>
      <c r="O68" s="150" t="s">
        <v>384</v>
      </c>
      <c r="P68" s="130" t="s">
        <v>131</v>
      </c>
      <c r="Q68" s="130" t="s">
        <v>131</v>
      </c>
      <c r="R68" s="130" t="s">
        <v>131</v>
      </c>
      <c r="S68" s="130" t="s">
        <v>131</v>
      </c>
      <c r="T68" s="150" t="s">
        <v>147</v>
      </c>
      <c r="U68" s="150"/>
      <c r="V68" s="150" t="s">
        <v>396</v>
      </c>
      <c r="W68" s="150" t="s">
        <v>125</v>
      </c>
      <c r="X68" s="153"/>
      <c r="Y68" s="154"/>
      <c r="Z68" s="153"/>
      <c r="AA68" s="154"/>
      <c r="AB68" s="150" t="s">
        <v>102</v>
      </c>
      <c r="AC68" s="150"/>
      <c r="AD68" s="156"/>
      <c r="AE68" s="177"/>
      <c r="AF68" s="154"/>
      <c r="AG68" s="153"/>
      <c r="AH68" s="226"/>
      <c r="AI68" s="192"/>
      <c r="AJ68" s="154"/>
      <c r="AK68" s="153"/>
      <c r="AL68" s="239"/>
      <c r="AM68" s="252"/>
      <c r="AN68" s="264"/>
      <c r="AO68" s="252"/>
      <c r="AP68" s="272" t="s">
        <v>107</v>
      </c>
      <c r="AQ68" s="122"/>
      <c r="AR68" s="141" t="str">
        <f t="shared" si="109"/>
        <v/>
      </c>
      <c r="AS68" s="128" t="str">
        <f t="shared" si="110"/>
        <v/>
      </c>
      <c r="AT68" s="134" t="str">
        <f t="shared" si="111"/>
        <v/>
      </c>
      <c r="AU68" s="142" t="str">
        <f t="shared" si="112"/>
        <v/>
      </c>
      <c r="AV68" s="128" t="str">
        <f t="shared" si="113"/>
        <v/>
      </c>
      <c r="AW68" s="135" t="str">
        <f t="shared" si="114"/>
        <v/>
      </c>
      <c r="AX68" s="141" t="str">
        <f t="shared" si="115"/>
        <v/>
      </c>
      <c r="AY68" s="128" t="str">
        <f t="shared" si="116"/>
        <v/>
      </c>
      <c r="AZ68" s="134" t="str">
        <f t="shared" si="117"/>
        <v/>
      </c>
      <c r="BB68" s="123"/>
      <c r="BC68" s="123"/>
      <c r="BD68" s="123"/>
      <c r="BE68" s="123"/>
      <c r="BF68" s="147" t="str">
        <f t="shared" si="118"/>
        <v>Afectat sau NU?</v>
      </c>
      <c r="BG68" s="128" t="str">
        <f t="shared" si="119"/>
        <v>-</v>
      </c>
      <c r="BH68" s="134" t="str">
        <f t="shared" si="120"/>
        <v>-</v>
      </c>
      <c r="BI68" s="148" t="str">
        <f t="shared" si="121"/>
        <v>Afectat sau NU?</v>
      </c>
      <c r="BJ68" s="128" t="str">
        <f t="shared" si="122"/>
        <v>-</v>
      </c>
      <c r="BK68" s="135" t="str">
        <f t="shared" si="123"/>
        <v>-</v>
      </c>
      <c r="BL68" s="147" t="str">
        <f t="shared" si="124"/>
        <v>Afectat sau NU?</v>
      </c>
      <c r="BM68" s="128" t="str">
        <f t="shared" si="125"/>
        <v>-</v>
      </c>
      <c r="BN68" s="134" t="str">
        <f t="shared" si="126"/>
        <v>-</v>
      </c>
      <c r="BO68" s="123"/>
      <c r="BP68" s="123"/>
    </row>
    <row r="69" spans="1:68" s="120" customFormat="1" ht="25.5" x14ac:dyDescent="0.25">
      <c r="A69" s="149">
        <f t="shared" si="18"/>
        <v>54</v>
      </c>
      <c r="B69" s="150" t="s">
        <v>131</v>
      </c>
      <c r="C69" s="150" t="s">
        <v>85</v>
      </c>
      <c r="D69" s="151" t="s">
        <v>122</v>
      </c>
      <c r="E69" s="150">
        <v>13506</v>
      </c>
      <c r="F69" s="150" t="s">
        <v>395</v>
      </c>
      <c r="G69" s="150" t="s">
        <v>232</v>
      </c>
      <c r="H69" s="152">
        <v>509108.28096399998</v>
      </c>
      <c r="I69" s="152">
        <v>421227.17672599998</v>
      </c>
      <c r="J69" s="152">
        <v>509108.28096399998</v>
      </c>
      <c r="K69" s="152">
        <v>421227.17672599998</v>
      </c>
      <c r="L69" s="130" t="s">
        <v>131</v>
      </c>
      <c r="M69" s="130" t="s">
        <v>131</v>
      </c>
      <c r="N69" s="150" t="s">
        <v>385</v>
      </c>
      <c r="O69" s="150" t="s">
        <v>387</v>
      </c>
      <c r="P69" s="130" t="s">
        <v>131</v>
      </c>
      <c r="Q69" s="130" t="s">
        <v>131</v>
      </c>
      <c r="R69" s="130" t="s">
        <v>131</v>
      </c>
      <c r="S69" s="130" t="s">
        <v>131</v>
      </c>
      <c r="T69" s="150" t="s">
        <v>147</v>
      </c>
      <c r="U69" s="150"/>
      <c r="V69" s="150" t="s">
        <v>399</v>
      </c>
      <c r="W69" s="150" t="s">
        <v>125</v>
      </c>
      <c r="X69" s="153"/>
      <c r="Y69" s="154"/>
      <c r="Z69" s="153"/>
      <c r="AA69" s="154"/>
      <c r="AB69" s="150" t="s">
        <v>102</v>
      </c>
      <c r="AC69" s="150"/>
      <c r="AD69" s="156"/>
      <c r="AE69" s="177"/>
      <c r="AF69" s="154"/>
      <c r="AG69" s="153"/>
      <c r="AH69" s="226"/>
      <c r="AI69" s="192"/>
      <c r="AJ69" s="154"/>
      <c r="AK69" s="153"/>
      <c r="AL69" s="239"/>
      <c r="AM69" s="252"/>
      <c r="AN69" s="264"/>
      <c r="AO69" s="252"/>
      <c r="AP69" s="272" t="s">
        <v>107</v>
      </c>
      <c r="AQ69" s="122"/>
      <c r="AR69" s="141" t="str">
        <f t="shared" si="109"/>
        <v/>
      </c>
      <c r="AS69" s="128" t="str">
        <f t="shared" si="110"/>
        <v/>
      </c>
      <c r="AT69" s="134" t="str">
        <f t="shared" si="111"/>
        <v/>
      </c>
      <c r="AU69" s="142" t="str">
        <f t="shared" si="112"/>
        <v/>
      </c>
      <c r="AV69" s="128" t="str">
        <f t="shared" si="113"/>
        <v/>
      </c>
      <c r="AW69" s="135" t="str">
        <f t="shared" si="114"/>
        <v/>
      </c>
      <c r="AX69" s="141" t="str">
        <f t="shared" si="115"/>
        <v/>
      </c>
      <c r="AY69" s="128" t="str">
        <f t="shared" si="116"/>
        <v/>
      </c>
      <c r="AZ69" s="134" t="str">
        <f t="shared" si="117"/>
        <v/>
      </c>
      <c r="BB69" s="123"/>
      <c r="BC69" s="123"/>
      <c r="BD69" s="123"/>
      <c r="BE69" s="123"/>
      <c r="BF69" s="147" t="str">
        <f t="shared" si="118"/>
        <v>Afectat sau NU?</v>
      </c>
      <c r="BG69" s="128" t="str">
        <f t="shared" si="119"/>
        <v>-</v>
      </c>
      <c r="BH69" s="134" t="str">
        <f t="shared" si="120"/>
        <v>-</v>
      </c>
      <c r="BI69" s="148" t="str">
        <f t="shared" si="121"/>
        <v>Afectat sau NU?</v>
      </c>
      <c r="BJ69" s="128" t="str">
        <f t="shared" si="122"/>
        <v>-</v>
      </c>
      <c r="BK69" s="135" t="str">
        <f t="shared" si="123"/>
        <v>-</v>
      </c>
      <c r="BL69" s="147" t="str">
        <f t="shared" si="124"/>
        <v>Afectat sau NU?</v>
      </c>
      <c r="BM69" s="128" t="str">
        <f t="shared" si="125"/>
        <v>-</v>
      </c>
      <c r="BN69" s="134" t="str">
        <f t="shared" si="126"/>
        <v>-</v>
      </c>
      <c r="BO69" s="123"/>
      <c r="BP69" s="123"/>
    </row>
    <row r="70" spans="1:68" s="120" customFormat="1" ht="25.5" x14ac:dyDescent="0.25">
      <c r="A70" s="149">
        <f t="shared" si="18"/>
        <v>55</v>
      </c>
      <c r="B70" s="150" t="s">
        <v>131</v>
      </c>
      <c r="C70" s="150" t="s">
        <v>85</v>
      </c>
      <c r="D70" s="151" t="s">
        <v>122</v>
      </c>
      <c r="E70" s="150">
        <v>13533</v>
      </c>
      <c r="F70" s="150" t="s">
        <v>398</v>
      </c>
      <c r="G70" s="150" t="s">
        <v>232</v>
      </c>
      <c r="H70" s="152">
        <v>509108.28096399998</v>
      </c>
      <c r="I70" s="152">
        <v>421227.17672599998</v>
      </c>
      <c r="J70" s="152">
        <v>509108.28096399998</v>
      </c>
      <c r="K70" s="152">
        <v>421227.17672599998</v>
      </c>
      <c r="L70" s="130" t="s">
        <v>131</v>
      </c>
      <c r="M70" s="130" t="s">
        <v>131</v>
      </c>
      <c r="N70" s="150" t="s">
        <v>386</v>
      </c>
      <c r="O70" s="150" t="s">
        <v>393</v>
      </c>
      <c r="P70" s="130" t="s">
        <v>131</v>
      </c>
      <c r="Q70" s="130" t="s">
        <v>131</v>
      </c>
      <c r="R70" s="130" t="s">
        <v>131</v>
      </c>
      <c r="S70" s="130" t="s">
        <v>131</v>
      </c>
      <c r="T70" s="150" t="s">
        <v>141</v>
      </c>
      <c r="U70" s="150"/>
      <c r="V70" s="150" t="s">
        <v>228</v>
      </c>
      <c r="W70" s="150" t="s">
        <v>125</v>
      </c>
      <c r="X70" s="153"/>
      <c r="Y70" s="154"/>
      <c r="Z70" s="153"/>
      <c r="AA70" s="154"/>
      <c r="AB70" s="150" t="s">
        <v>102</v>
      </c>
      <c r="AC70" s="150"/>
      <c r="AD70" s="156"/>
      <c r="AE70" s="177"/>
      <c r="AF70" s="154"/>
      <c r="AG70" s="153"/>
      <c r="AH70" s="226"/>
      <c r="AI70" s="192"/>
      <c r="AJ70" s="154"/>
      <c r="AK70" s="153"/>
      <c r="AL70" s="239"/>
      <c r="AM70" s="252"/>
      <c r="AN70" s="264"/>
      <c r="AO70" s="252"/>
      <c r="AP70" s="272" t="s">
        <v>107</v>
      </c>
      <c r="AQ70" s="122"/>
      <c r="AR70" s="141" t="str">
        <f t="shared" si="109"/>
        <v/>
      </c>
      <c r="AS70" s="128" t="str">
        <f t="shared" si="110"/>
        <v/>
      </c>
      <c r="AT70" s="134" t="str">
        <f t="shared" si="111"/>
        <v/>
      </c>
      <c r="AU70" s="142" t="str">
        <f t="shared" si="112"/>
        <v/>
      </c>
      <c r="AV70" s="128" t="str">
        <f t="shared" si="113"/>
        <v/>
      </c>
      <c r="AW70" s="135" t="str">
        <f t="shared" si="114"/>
        <v/>
      </c>
      <c r="AX70" s="141" t="str">
        <f t="shared" si="115"/>
        <v/>
      </c>
      <c r="AY70" s="128" t="str">
        <f t="shared" si="116"/>
        <v/>
      </c>
      <c r="AZ70" s="134" t="str">
        <f t="shared" si="117"/>
        <v/>
      </c>
      <c r="BB70" s="123"/>
      <c r="BC70" s="123"/>
      <c r="BD70" s="123"/>
      <c r="BE70" s="123"/>
      <c r="BF70" s="147" t="str">
        <f t="shared" si="118"/>
        <v>Afectat sau NU?</v>
      </c>
      <c r="BG70" s="128" t="str">
        <f t="shared" si="119"/>
        <v>-</v>
      </c>
      <c r="BH70" s="134" t="str">
        <f t="shared" si="120"/>
        <v>-</v>
      </c>
      <c r="BI70" s="148" t="str">
        <f t="shared" si="121"/>
        <v>Afectat sau NU?</v>
      </c>
      <c r="BJ70" s="128" t="str">
        <f t="shared" si="122"/>
        <v>-</v>
      </c>
      <c r="BK70" s="135" t="str">
        <f t="shared" si="123"/>
        <v>-</v>
      </c>
      <c r="BL70" s="147" t="str">
        <f t="shared" si="124"/>
        <v>Afectat sau NU?</v>
      </c>
      <c r="BM70" s="128" t="str">
        <f t="shared" si="125"/>
        <v>-</v>
      </c>
      <c r="BN70" s="134" t="str">
        <f t="shared" si="126"/>
        <v>-</v>
      </c>
      <c r="BO70" s="123"/>
      <c r="BP70" s="123"/>
    </row>
    <row r="71" spans="1:68" s="120" customFormat="1" ht="25.5" x14ac:dyDescent="0.25">
      <c r="A71" s="149">
        <f t="shared" si="18"/>
        <v>56</v>
      </c>
      <c r="B71" s="150" t="s">
        <v>131</v>
      </c>
      <c r="C71" s="150" t="s">
        <v>85</v>
      </c>
      <c r="D71" s="151" t="s">
        <v>122</v>
      </c>
      <c r="E71" s="150">
        <v>13506</v>
      </c>
      <c r="F71" s="150" t="s">
        <v>395</v>
      </c>
      <c r="G71" s="150" t="s">
        <v>232</v>
      </c>
      <c r="H71" s="152">
        <v>504544.17111499998</v>
      </c>
      <c r="I71" s="152">
        <v>418845.73154000001</v>
      </c>
      <c r="J71" s="152">
        <v>504544.17111499998</v>
      </c>
      <c r="K71" s="152">
        <v>418845.73154000001</v>
      </c>
      <c r="L71" s="130" t="s">
        <v>131</v>
      </c>
      <c r="M71" s="130" t="s">
        <v>131</v>
      </c>
      <c r="N71" s="150" t="s">
        <v>388</v>
      </c>
      <c r="O71" s="150" t="s">
        <v>389</v>
      </c>
      <c r="P71" s="130" t="s">
        <v>131</v>
      </c>
      <c r="Q71" s="130" t="s">
        <v>131</v>
      </c>
      <c r="R71" s="130" t="s">
        <v>131</v>
      </c>
      <c r="S71" s="130" t="s">
        <v>131</v>
      </c>
      <c r="T71" s="150" t="s">
        <v>141</v>
      </c>
      <c r="U71" s="150"/>
      <c r="V71" s="150" t="s">
        <v>228</v>
      </c>
      <c r="W71" s="150" t="s">
        <v>125</v>
      </c>
      <c r="X71" s="153"/>
      <c r="Y71" s="154"/>
      <c r="Z71" s="153"/>
      <c r="AA71" s="154"/>
      <c r="AB71" s="150" t="s">
        <v>102</v>
      </c>
      <c r="AC71" s="150"/>
      <c r="AD71" s="156"/>
      <c r="AE71" s="177"/>
      <c r="AF71" s="154"/>
      <c r="AG71" s="153"/>
      <c r="AH71" s="226"/>
      <c r="AI71" s="192"/>
      <c r="AJ71" s="154"/>
      <c r="AK71" s="153"/>
      <c r="AL71" s="239"/>
      <c r="AM71" s="252"/>
      <c r="AN71" s="264"/>
      <c r="AO71" s="252"/>
      <c r="AP71" s="272" t="s">
        <v>107</v>
      </c>
      <c r="AQ71" s="122"/>
      <c r="AR71" s="141" t="str">
        <f t="shared" si="109"/>
        <v/>
      </c>
      <c r="AS71" s="128" t="str">
        <f t="shared" si="110"/>
        <v/>
      </c>
      <c r="AT71" s="134" t="str">
        <f t="shared" si="111"/>
        <v/>
      </c>
      <c r="AU71" s="142" t="str">
        <f t="shared" si="112"/>
        <v/>
      </c>
      <c r="AV71" s="128" t="str">
        <f t="shared" si="113"/>
        <v/>
      </c>
      <c r="AW71" s="135" t="str">
        <f t="shared" si="114"/>
        <v/>
      </c>
      <c r="AX71" s="141" t="str">
        <f t="shared" si="115"/>
        <v/>
      </c>
      <c r="AY71" s="128" t="str">
        <f t="shared" si="116"/>
        <v/>
      </c>
      <c r="AZ71" s="134" t="str">
        <f t="shared" si="117"/>
        <v/>
      </c>
      <c r="BB71" s="123"/>
      <c r="BC71" s="123"/>
      <c r="BD71" s="123"/>
      <c r="BE71" s="123"/>
      <c r="BF71" s="147" t="str">
        <f t="shared" si="118"/>
        <v>Afectat sau NU?</v>
      </c>
      <c r="BG71" s="128" t="str">
        <f t="shared" si="119"/>
        <v>-</v>
      </c>
      <c r="BH71" s="134" t="str">
        <f t="shared" si="120"/>
        <v>-</v>
      </c>
      <c r="BI71" s="148" t="str">
        <f t="shared" si="121"/>
        <v>Afectat sau NU?</v>
      </c>
      <c r="BJ71" s="128" t="str">
        <f t="shared" si="122"/>
        <v>-</v>
      </c>
      <c r="BK71" s="135" t="str">
        <f t="shared" si="123"/>
        <v>-</v>
      </c>
      <c r="BL71" s="147" t="str">
        <f t="shared" si="124"/>
        <v>Afectat sau NU?</v>
      </c>
      <c r="BM71" s="128" t="str">
        <f t="shared" si="125"/>
        <v>-</v>
      </c>
      <c r="BN71" s="134" t="str">
        <f t="shared" si="126"/>
        <v>-</v>
      </c>
      <c r="BO71" s="123"/>
      <c r="BP71" s="123"/>
    </row>
    <row r="72" spans="1:68" s="120" customFormat="1" ht="25.5" x14ac:dyDescent="0.25">
      <c r="A72" s="149">
        <f t="shared" si="18"/>
        <v>57</v>
      </c>
      <c r="B72" s="150" t="s">
        <v>131</v>
      </c>
      <c r="C72" s="150" t="s">
        <v>85</v>
      </c>
      <c r="D72" s="151" t="s">
        <v>122</v>
      </c>
      <c r="E72" s="150">
        <v>16917</v>
      </c>
      <c r="F72" s="150" t="s">
        <v>391</v>
      </c>
      <c r="G72" s="150" t="s">
        <v>232</v>
      </c>
      <c r="H72" s="152">
        <v>505375.83399999997</v>
      </c>
      <c r="I72" s="152">
        <v>421813.47600000002</v>
      </c>
      <c r="J72" s="152">
        <v>505375.83399999997</v>
      </c>
      <c r="K72" s="152">
        <v>421813.47600000002</v>
      </c>
      <c r="L72" s="130" t="s">
        <v>131</v>
      </c>
      <c r="M72" s="130" t="s">
        <v>131</v>
      </c>
      <c r="N72" s="150" t="s">
        <v>390</v>
      </c>
      <c r="O72" s="150" t="s">
        <v>391</v>
      </c>
      <c r="P72" s="130" t="s">
        <v>131</v>
      </c>
      <c r="Q72" s="130" t="s">
        <v>131</v>
      </c>
      <c r="R72" s="130" t="s">
        <v>131</v>
      </c>
      <c r="S72" s="130" t="s">
        <v>131</v>
      </c>
      <c r="T72" s="150" t="s">
        <v>141</v>
      </c>
      <c r="U72" s="150"/>
      <c r="V72" s="150" t="s">
        <v>228</v>
      </c>
      <c r="W72" s="150" t="s">
        <v>125</v>
      </c>
      <c r="X72" s="153"/>
      <c r="Y72" s="154"/>
      <c r="Z72" s="153"/>
      <c r="AA72" s="154"/>
      <c r="AB72" s="150" t="s">
        <v>102</v>
      </c>
      <c r="AC72" s="150"/>
      <c r="AD72" s="156"/>
      <c r="AE72" s="177"/>
      <c r="AF72" s="154"/>
      <c r="AG72" s="153"/>
      <c r="AH72" s="226"/>
      <c r="AI72" s="192"/>
      <c r="AJ72" s="154"/>
      <c r="AK72" s="153"/>
      <c r="AL72" s="239"/>
      <c r="AM72" s="252"/>
      <c r="AN72" s="264"/>
      <c r="AO72" s="252"/>
      <c r="AP72" s="272" t="s">
        <v>107</v>
      </c>
      <c r="AQ72" s="122"/>
      <c r="AR72" s="141" t="str">
        <f t="shared" si="109"/>
        <v/>
      </c>
      <c r="AS72" s="128" t="str">
        <f t="shared" si="110"/>
        <v/>
      </c>
      <c r="AT72" s="134" t="str">
        <f t="shared" si="111"/>
        <v/>
      </c>
      <c r="AU72" s="142" t="str">
        <f t="shared" si="112"/>
        <v/>
      </c>
      <c r="AV72" s="128" t="str">
        <f t="shared" si="113"/>
        <v/>
      </c>
      <c r="AW72" s="135" t="str">
        <f t="shared" si="114"/>
        <v/>
      </c>
      <c r="AX72" s="141" t="str">
        <f t="shared" si="115"/>
        <v/>
      </c>
      <c r="AY72" s="128" t="str">
        <f t="shared" si="116"/>
        <v/>
      </c>
      <c r="AZ72" s="134" t="str">
        <f t="shared" si="117"/>
        <v/>
      </c>
      <c r="BB72" s="123"/>
      <c r="BC72" s="123"/>
      <c r="BD72" s="123"/>
      <c r="BE72" s="123"/>
      <c r="BF72" s="147" t="str">
        <f t="shared" si="118"/>
        <v>Afectat sau NU?</v>
      </c>
      <c r="BG72" s="128" t="str">
        <f t="shared" si="119"/>
        <v>-</v>
      </c>
      <c r="BH72" s="134" t="str">
        <f t="shared" si="120"/>
        <v>-</v>
      </c>
      <c r="BI72" s="148" t="str">
        <f t="shared" si="121"/>
        <v>Afectat sau NU?</v>
      </c>
      <c r="BJ72" s="128" t="str">
        <f t="shared" si="122"/>
        <v>-</v>
      </c>
      <c r="BK72" s="135" t="str">
        <f t="shared" si="123"/>
        <v>-</v>
      </c>
      <c r="BL72" s="147" t="str">
        <f t="shared" si="124"/>
        <v>Afectat sau NU?</v>
      </c>
      <c r="BM72" s="128" t="str">
        <f t="shared" si="125"/>
        <v>-</v>
      </c>
      <c r="BN72" s="134" t="str">
        <f t="shared" si="126"/>
        <v>-</v>
      </c>
      <c r="BO72" s="123"/>
      <c r="BP72" s="123"/>
    </row>
    <row r="73" spans="1:68" s="120" customFormat="1" ht="25.5" x14ac:dyDescent="0.25">
      <c r="A73" s="149">
        <f t="shared" si="18"/>
        <v>58</v>
      </c>
      <c r="B73" s="130" t="s">
        <v>131</v>
      </c>
      <c r="C73" s="130" t="s">
        <v>85</v>
      </c>
      <c r="D73" s="131" t="s">
        <v>122</v>
      </c>
      <c r="E73" s="130">
        <v>41630</v>
      </c>
      <c r="F73" s="130" t="s">
        <v>296</v>
      </c>
      <c r="G73" s="130" t="s">
        <v>104</v>
      </c>
      <c r="H73" s="30">
        <v>523056.64230800001</v>
      </c>
      <c r="I73" s="30">
        <v>457084.35658999998</v>
      </c>
      <c r="J73" s="30">
        <v>523056.64230800001</v>
      </c>
      <c r="K73" s="30">
        <v>457084.35658999998</v>
      </c>
      <c r="L73" s="130" t="s">
        <v>131</v>
      </c>
      <c r="M73" s="130" t="s">
        <v>131</v>
      </c>
      <c r="N73" s="130" t="s">
        <v>294</v>
      </c>
      <c r="O73" s="130" t="s">
        <v>296</v>
      </c>
      <c r="P73" s="130" t="s">
        <v>131</v>
      </c>
      <c r="Q73" s="130" t="s">
        <v>131</v>
      </c>
      <c r="R73" s="130" t="s">
        <v>131</v>
      </c>
      <c r="S73" s="130" t="s">
        <v>131</v>
      </c>
      <c r="T73" s="130" t="s">
        <v>141</v>
      </c>
      <c r="U73" s="130"/>
      <c r="V73" s="130" t="s">
        <v>228</v>
      </c>
      <c r="W73" s="130" t="s">
        <v>125</v>
      </c>
      <c r="X73" s="139"/>
      <c r="Y73" s="140"/>
      <c r="Z73" s="139"/>
      <c r="AA73" s="140"/>
      <c r="AB73" s="130" t="s">
        <v>104</v>
      </c>
      <c r="AC73" s="130"/>
      <c r="AD73" s="145"/>
      <c r="AE73" s="117"/>
      <c r="AF73" s="140"/>
      <c r="AG73" s="139"/>
      <c r="AH73" s="222"/>
      <c r="AI73" s="179"/>
      <c r="AJ73" s="140"/>
      <c r="AK73" s="139"/>
      <c r="AL73" s="233"/>
      <c r="AM73" s="248"/>
      <c r="AN73" s="260"/>
      <c r="AO73" s="248"/>
      <c r="AP73" s="276" t="s">
        <v>107</v>
      </c>
      <c r="AQ73" s="122"/>
      <c r="AR73" s="141" t="str">
        <f>IF(B73="X",IF(AN73="","Afectat sau NU?",IF(AN73="DA",IF(((AK73+AL73)-(AE73+AF73))*24&lt;-720,"Neinformat",((AK73+AL73)-(AE73+AF73))*24),"Nu a fost afectat producator/consumator")),"")</f>
        <v/>
      </c>
      <c r="AS73" s="128" t="str">
        <f>IF(B73="X",IF(AN73="DA",IF(AR73&lt;6,LEN(TRIM(V73))-LEN(SUBSTITUTE(V73,CHAR(44),""))+1,0),"-"),"")</f>
        <v/>
      </c>
      <c r="AT73" s="134" t="str">
        <f>IF(B73="X",IF(AN73="DA",LEN(TRIM(V73))-LEN(SUBSTITUTE(V73,CHAR(44),""))+1,"-"),"")</f>
        <v/>
      </c>
      <c r="AU73" s="142" t="str">
        <f>IF(B73="X",IF(AN73="","Afectat sau NU?",IF(AN73="DA",IF(((AI73+AJ73)-(AE73+AF73))*24&lt;-720,"Neinformat",((AI73+AJ73)-(AE73+AF73))*24),"Nu a fost afectat producator/consumator")),"")</f>
        <v/>
      </c>
      <c r="AV73" s="128" t="str">
        <f>IF(B73="X",IF(AN73="DA",IF(AU73&lt;6,LEN(TRIM(U73))-LEN(SUBSTITUTE(U73,CHAR(44),""))+1,0),"-"),"")</f>
        <v/>
      </c>
      <c r="AW73" s="135" t="str">
        <f>IF(B73="X",IF(AN73="DA",LEN(TRIM(U73))-LEN(SUBSTITUTE(U73,CHAR(44),""))+1,"-"),"")</f>
        <v/>
      </c>
      <c r="AX73" s="141" t="str">
        <f>IF(B73="X",IF(AN73="","Afectat sau NU?",IF(AN73="DA",((AG73+AH73)-(AE73+AF73))*24,"Nu a fost afectat producator/consumator")),"")</f>
        <v/>
      </c>
      <c r="AY73" s="128" t="str">
        <f>IF(B73="X",IF(AN73="DA",IF(AX73&gt;24,IF(BA73="NU",0,LEN(TRIM(V73))-LEN(SUBSTITUTE(V73,CHAR(44),""))+1),0),"-"),"")</f>
        <v/>
      </c>
      <c r="AZ73" s="134" t="str">
        <f>IF(B73="X",IF(AN73="DA",IF(AX73&gt;24,LEN(TRIM(V73))-LEN(SUBSTITUTE(V73,CHAR(44),""))+1,0),"-"),"")</f>
        <v/>
      </c>
      <c r="BB73" s="123"/>
      <c r="BC73" s="123"/>
      <c r="BD73" s="123"/>
      <c r="BE73" s="123"/>
      <c r="BF73" s="147" t="str">
        <f>IF(C73="X",IF(AN73="","Afectat sau NU?",IF(AN73="DA",IF(AK73="","Neinformat",NETWORKDAYS(AK73+AL73,AE73+AF73,$BS$2:$BS$14)-2),"Nu a fost afectat producator/consumator")),"")</f>
        <v>Afectat sau NU?</v>
      </c>
      <c r="BG73" s="128" t="str">
        <f>IF(C73="X",IF(AN73="DA",IF(AND(BF73&gt;=5,AK73&lt;&gt;""),LEN(TRIM(V73))-LEN(SUBSTITUTE(V73,CHAR(44),""))+1,0),"-"),"")</f>
        <v>-</v>
      </c>
      <c r="BH73" s="134" t="str">
        <f>IF(C73="X",IF(AN73="DA",LEN(TRIM(V73))-LEN(SUBSTITUTE(V73,CHAR(44),""))+1,"-"),"")</f>
        <v>-</v>
      </c>
      <c r="BI73" s="148" t="str">
        <f>IF(C73="X",IF(AN73="","Afectat sau NU?",IF(AN73="DA",IF(AI73="","Neinformat",NETWORKDAYS(AI73+AJ73,AE73+AF73,$BS$2:$BS$14)-2),"Nu a fost afectat producator/consumator")),"")</f>
        <v>Afectat sau NU?</v>
      </c>
      <c r="BJ73" s="128" t="str">
        <f>IF(C73="X",IF(AN73="DA",IF(AND(BI73&gt;=5,AI73&lt;&gt;""),LEN(TRIM(U73))-LEN(SUBSTITUTE(U73,CHAR(44),""))+1,0),"-"),"")</f>
        <v>-</v>
      </c>
      <c r="BK73" s="135" t="str">
        <f>IF(C73="X",IF(AN73="DA",LEN(TRIM(U73))-LEN(SUBSTITUTE(U73,CHAR(44),""))+1,"-"),"")</f>
        <v>-</v>
      </c>
      <c r="BL73" s="147" t="str">
        <f>IF(C73="X",IF(AN73="","Afectat sau NU?",IF(AN73="DA",((AG73+AH73)-(Z73+AA73))*24,"Nu a fost afectat producator/consumator")),"")</f>
        <v>Afectat sau NU?</v>
      </c>
      <c r="BM73" s="128" t="str">
        <f>IF(C73="X",IF(AN73&lt;&gt;"DA","-",IF(AND(AN73="DA",BL73&lt;=0),LEN(TRIM(V73))-LEN(SUBSTITUTE(V73,CHAR(44),""))+1+LEN(TRIM(U73))-LEN(SUBSTITUTE(U73,CHAR(44),""))+1,0)),"")</f>
        <v>-</v>
      </c>
      <c r="BN73" s="134" t="str">
        <f>IF(C73="X",IF(AN73="DA",LEN(TRIM(V73))-LEN(SUBSTITUTE(V73,CHAR(44),""))+1+LEN(TRIM(U73))-LEN(SUBSTITUTE(U73,CHAR(44),""))+1,"-"),"")</f>
        <v>-</v>
      </c>
      <c r="BO73" s="123"/>
      <c r="BP73" s="123"/>
    </row>
    <row r="74" spans="1:68" s="120" customFormat="1" ht="25.5" x14ac:dyDescent="0.25">
      <c r="A74" s="149">
        <f t="shared" si="18"/>
        <v>59</v>
      </c>
      <c r="B74" s="130" t="s">
        <v>131</v>
      </c>
      <c r="C74" s="130" t="s">
        <v>85</v>
      </c>
      <c r="D74" s="131" t="s">
        <v>122</v>
      </c>
      <c r="E74" s="130">
        <v>40508</v>
      </c>
      <c r="F74" s="130" t="s">
        <v>300</v>
      </c>
      <c r="G74" s="130" t="s">
        <v>104</v>
      </c>
      <c r="H74" s="30">
        <v>525537.90700000001</v>
      </c>
      <c r="I74" s="30">
        <v>451706.17499999999</v>
      </c>
      <c r="J74" s="30">
        <v>525537.90700000001</v>
      </c>
      <c r="K74" s="30">
        <v>451706.17499999999</v>
      </c>
      <c r="L74" s="130" t="s">
        <v>131</v>
      </c>
      <c r="M74" s="130" t="s">
        <v>131</v>
      </c>
      <c r="N74" s="130" t="s">
        <v>297</v>
      </c>
      <c r="O74" s="130" t="s">
        <v>298</v>
      </c>
      <c r="P74" s="130" t="s">
        <v>131</v>
      </c>
      <c r="Q74" s="130" t="s">
        <v>131</v>
      </c>
      <c r="R74" s="130" t="s">
        <v>131</v>
      </c>
      <c r="S74" s="130" t="s">
        <v>131</v>
      </c>
      <c r="T74" s="130" t="s">
        <v>147</v>
      </c>
      <c r="U74" s="130"/>
      <c r="V74" s="130" t="s">
        <v>299</v>
      </c>
      <c r="W74" s="130" t="s">
        <v>125</v>
      </c>
      <c r="X74" s="139"/>
      <c r="Y74" s="140"/>
      <c r="Z74" s="139"/>
      <c r="AA74" s="140"/>
      <c r="AB74" s="130" t="s">
        <v>104</v>
      </c>
      <c r="AC74" s="130"/>
      <c r="AD74" s="145"/>
      <c r="AE74" s="117"/>
      <c r="AF74" s="140"/>
      <c r="AG74" s="139"/>
      <c r="AH74" s="222"/>
      <c r="AI74" s="179"/>
      <c r="AJ74" s="140"/>
      <c r="AK74" s="139"/>
      <c r="AL74" s="233"/>
      <c r="AM74" s="248"/>
      <c r="AN74" s="260"/>
      <c r="AO74" s="248"/>
      <c r="AP74" s="276" t="s">
        <v>107</v>
      </c>
      <c r="AQ74" s="122"/>
      <c r="AR74" s="141" t="str">
        <f>IF(B74="X",IF(AN74="","Afectat sau NU?",IF(AN74="DA",IF(((AK74+AL74)-(AE74+AF74))*24&lt;-720,"Neinformat",((AK74+AL74)-(AE74+AF74))*24),"Nu a fost afectat producator/consumator")),"")</f>
        <v/>
      </c>
      <c r="AS74" s="128" t="str">
        <f>IF(B74="X",IF(AN74="DA",IF(AR74&lt;6,LEN(TRIM(V74))-LEN(SUBSTITUTE(V74,CHAR(44),""))+1,0),"-"),"")</f>
        <v/>
      </c>
      <c r="AT74" s="134" t="str">
        <f>IF(B74="X",IF(AN74="DA",LEN(TRIM(V74))-LEN(SUBSTITUTE(V74,CHAR(44),""))+1,"-"),"")</f>
        <v/>
      </c>
      <c r="AU74" s="142" t="str">
        <f>IF(B74="X",IF(AN74="","Afectat sau NU?",IF(AN74="DA",IF(((AI74+AJ74)-(AE74+AF74))*24&lt;-720,"Neinformat",((AI74+AJ74)-(AE74+AF74))*24),"Nu a fost afectat producator/consumator")),"")</f>
        <v/>
      </c>
      <c r="AV74" s="128" t="str">
        <f>IF(B74="X",IF(AN74="DA",IF(AU74&lt;6,LEN(TRIM(U74))-LEN(SUBSTITUTE(U74,CHAR(44),""))+1,0),"-"),"")</f>
        <v/>
      </c>
      <c r="AW74" s="135" t="str">
        <f>IF(B74="X",IF(AN74="DA",LEN(TRIM(U74))-LEN(SUBSTITUTE(U74,CHAR(44),""))+1,"-"),"")</f>
        <v/>
      </c>
      <c r="AX74" s="141" t="str">
        <f>IF(B74="X",IF(AN74="","Afectat sau NU?",IF(AN74="DA",((AG74+AH74)-(AE74+AF74))*24,"Nu a fost afectat producator/consumator")),"")</f>
        <v/>
      </c>
      <c r="AY74" s="128" t="str">
        <f>IF(B74="X",IF(AN74="DA",IF(AX74&gt;24,IF(BA74="NU",0,LEN(TRIM(V74))-LEN(SUBSTITUTE(V74,CHAR(44),""))+1),0),"-"),"")</f>
        <v/>
      </c>
      <c r="AZ74" s="134" t="str">
        <f>IF(B74="X",IF(AN74="DA",IF(AX74&gt;24,LEN(TRIM(V74))-LEN(SUBSTITUTE(V74,CHAR(44),""))+1,0),"-"),"")</f>
        <v/>
      </c>
      <c r="BB74" s="123"/>
      <c r="BC74" s="123"/>
      <c r="BD74" s="123"/>
      <c r="BE74" s="123"/>
      <c r="BF74" s="147" t="str">
        <f>IF(C74="X",IF(AN74="","Afectat sau NU?",IF(AN74="DA",IF(AK74="","Neinformat",NETWORKDAYS(AK74+AL74,AE74+AF74,$BS$2:$BS$14)-2),"Nu a fost afectat producator/consumator")),"")</f>
        <v>Afectat sau NU?</v>
      </c>
      <c r="BG74" s="128" t="str">
        <f>IF(C74="X",IF(AN74="DA",IF(AND(BF74&gt;=5,AK74&lt;&gt;""),LEN(TRIM(V74))-LEN(SUBSTITUTE(V74,CHAR(44),""))+1,0),"-"),"")</f>
        <v>-</v>
      </c>
      <c r="BH74" s="134" t="str">
        <f>IF(C74="X",IF(AN74="DA",LEN(TRIM(V74))-LEN(SUBSTITUTE(V74,CHAR(44),""))+1,"-"),"")</f>
        <v>-</v>
      </c>
      <c r="BI74" s="148" t="str">
        <f>IF(C74="X",IF(AN74="","Afectat sau NU?",IF(AN74="DA",IF(AI74="","Neinformat",NETWORKDAYS(AI74+AJ74,AE74+AF74,$BS$2:$BS$14)-2),"Nu a fost afectat producator/consumator")),"")</f>
        <v>Afectat sau NU?</v>
      </c>
      <c r="BJ74" s="128" t="str">
        <f>IF(C74="X",IF(AN74="DA",IF(AND(BI74&gt;=5,AI74&lt;&gt;""),LEN(TRIM(U74))-LEN(SUBSTITUTE(U74,CHAR(44),""))+1,0),"-"),"")</f>
        <v>-</v>
      </c>
      <c r="BK74" s="135" t="str">
        <f>IF(C74="X",IF(AN74="DA",LEN(TRIM(U74))-LEN(SUBSTITUTE(U74,CHAR(44),""))+1,"-"),"")</f>
        <v>-</v>
      </c>
      <c r="BL74" s="147" t="str">
        <f>IF(C74="X",IF(AN74="","Afectat sau NU?",IF(AN74="DA",((AG74+AH74)-(Z74+AA74))*24,"Nu a fost afectat producator/consumator")),"")</f>
        <v>Afectat sau NU?</v>
      </c>
      <c r="BM74" s="128" t="str">
        <f>IF(C74="X",IF(AN74&lt;&gt;"DA","-",IF(AND(AN74="DA",BL74&lt;=0),LEN(TRIM(V74))-LEN(SUBSTITUTE(V74,CHAR(44),""))+1+LEN(TRIM(U74))-LEN(SUBSTITUTE(U74,CHAR(44),""))+1,0)),"")</f>
        <v>-</v>
      </c>
      <c r="BN74" s="134" t="str">
        <f>IF(C74="X",IF(AN74="DA",LEN(TRIM(V74))-LEN(SUBSTITUTE(V74,CHAR(44),""))+1+LEN(TRIM(U74))-LEN(SUBSTITUTE(U74,CHAR(44),""))+1,"-"),"")</f>
        <v>-</v>
      </c>
      <c r="BO74" s="123"/>
      <c r="BP74" s="123"/>
    </row>
    <row r="75" spans="1:68" s="120" customFormat="1" ht="25.5" x14ac:dyDescent="0.25">
      <c r="A75" s="149">
        <f t="shared" si="18"/>
        <v>60</v>
      </c>
      <c r="B75" s="130" t="s">
        <v>131</v>
      </c>
      <c r="C75" s="130" t="s">
        <v>85</v>
      </c>
      <c r="D75" s="131" t="s">
        <v>122</v>
      </c>
      <c r="E75" s="130">
        <v>41480</v>
      </c>
      <c r="F75" s="130" t="s">
        <v>302</v>
      </c>
      <c r="G75" s="130" t="s">
        <v>104</v>
      </c>
      <c r="H75" s="30">
        <v>520679.86340593785</v>
      </c>
      <c r="I75" s="30">
        <v>445316.53378087026</v>
      </c>
      <c r="J75" s="30">
        <v>520679.86340593785</v>
      </c>
      <c r="K75" s="30">
        <v>445316.53378087026</v>
      </c>
      <c r="L75" s="130" t="s">
        <v>131</v>
      </c>
      <c r="M75" s="130" t="s">
        <v>131</v>
      </c>
      <c r="N75" s="130" t="s">
        <v>291</v>
      </c>
      <c r="O75" s="130" t="s">
        <v>295</v>
      </c>
      <c r="P75" s="130" t="s">
        <v>131</v>
      </c>
      <c r="Q75" s="130" t="s">
        <v>131</v>
      </c>
      <c r="R75" s="130" t="s">
        <v>131</v>
      </c>
      <c r="S75" s="130" t="s">
        <v>131</v>
      </c>
      <c r="T75" s="130" t="s">
        <v>141</v>
      </c>
      <c r="U75" s="130"/>
      <c r="V75" s="130" t="s">
        <v>301</v>
      </c>
      <c r="W75" s="130" t="s">
        <v>125</v>
      </c>
      <c r="X75" s="139"/>
      <c r="Y75" s="140"/>
      <c r="Z75" s="139"/>
      <c r="AA75" s="140"/>
      <c r="AB75" s="130" t="s">
        <v>104</v>
      </c>
      <c r="AC75" s="130"/>
      <c r="AD75" s="145"/>
      <c r="AE75" s="117"/>
      <c r="AF75" s="140"/>
      <c r="AG75" s="139"/>
      <c r="AH75" s="222"/>
      <c r="AI75" s="179"/>
      <c r="AJ75" s="140"/>
      <c r="AK75" s="139"/>
      <c r="AL75" s="233"/>
      <c r="AM75" s="248"/>
      <c r="AN75" s="260"/>
      <c r="AO75" s="248"/>
      <c r="AP75" s="276" t="s">
        <v>107</v>
      </c>
      <c r="AQ75" s="122"/>
      <c r="AR75" s="141" t="str">
        <f>IF(B75="X",IF(AN75="","Afectat sau NU?",IF(AN75="DA",IF(((AK75+AL75)-(AE75+AF75))*24&lt;-720,"Neinformat",((AK75+AL75)-(AE75+AF75))*24),"Nu a fost afectat producator/consumator")),"")</f>
        <v/>
      </c>
      <c r="AS75" s="128" t="str">
        <f>IF(B75="X",IF(AN75="DA",IF(AR75&lt;6,LEN(TRIM(V75))-LEN(SUBSTITUTE(V75,CHAR(44),""))+1,0),"-"),"")</f>
        <v/>
      </c>
      <c r="AT75" s="134" t="str">
        <f>IF(B75="X",IF(AN75="DA",LEN(TRIM(V75))-LEN(SUBSTITUTE(V75,CHAR(44),""))+1,"-"),"")</f>
        <v/>
      </c>
      <c r="AU75" s="142" t="str">
        <f>IF(B75="X",IF(AN75="","Afectat sau NU?",IF(AN75="DA",IF(((AI75+AJ75)-(AE75+AF75))*24&lt;-720,"Neinformat",((AI75+AJ75)-(AE75+AF75))*24),"Nu a fost afectat producator/consumator")),"")</f>
        <v/>
      </c>
      <c r="AV75" s="128" t="str">
        <f>IF(B75="X",IF(AN75="DA",IF(AU75&lt;6,LEN(TRIM(U75))-LEN(SUBSTITUTE(U75,CHAR(44),""))+1,0),"-"),"")</f>
        <v/>
      </c>
      <c r="AW75" s="135" t="str">
        <f>IF(B75="X",IF(AN75="DA",LEN(TRIM(U75))-LEN(SUBSTITUTE(U75,CHAR(44),""))+1,"-"),"")</f>
        <v/>
      </c>
      <c r="AX75" s="141" t="str">
        <f>IF(B75="X",IF(AN75="","Afectat sau NU?",IF(AN75="DA",((AG75+AH75)-(AE75+AF75))*24,"Nu a fost afectat producator/consumator")),"")</f>
        <v/>
      </c>
      <c r="AY75" s="128" t="str">
        <f>IF(B75="X",IF(AN75="DA",IF(AX75&gt;24,IF(BA75="NU",0,LEN(TRIM(V75))-LEN(SUBSTITUTE(V75,CHAR(44),""))+1),0),"-"),"")</f>
        <v/>
      </c>
      <c r="AZ75" s="134" t="str">
        <f>IF(B75="X",IF(AN75="DA",IF(AX75&gt;24,LEN(TRIM(V75))-LEN(SUBSTITUTE(V75,CHAR(44),""))+1,0),"-"),"")</f>
        <v/>
      </c>
      <c r="BB75" s="123"/>
      <c r="BC75" s="123"/>
      <c r="BD75" s="123"/>
      <c r="BE75" s="123"/>
      <c r="BF75" s="147" t="str">
        <f>IF(C75="X",IF(AN75="","Afectat sau NU?",IF(AN75="DA",IF(AK75="","Neinformat",NETWORKDAYS(AK75+AL75,AE75+AF75,$BS$2:$BS$14)-2),"Nu a fost afectat producator/consumator")),"")</f>
        <v>Afectat sau NU?</v>
      </c>
      <c r="BG75" s="128" t="str">
        <f>IF(C75="X",IF(AN75="DA",IF(AND(BF75&gt;=5,AK75&lt;&gt;""),LEN(TRIM(V75))-LEN(SUBSTITUTE(V75,CHAR(44),""))+1,0),"-"),"")</f>
        <v>-</v>
      </c>
      <c r="BH75" s="134" t="str">
        <f>IF(C75="X",IF(AN75="DA",LEN(TRIM(V75))-LEN(SUBSTITUTE(V75,CHAR(44),""))+1,"-"),"")</f>
        <v>-</v>
      </c>
      <c r="BI75" s="148" t="str">
        <f>IF(C75="X",IF(AN75="","Afectat sau NU?",IF(AN75="DA",IF(AI75="","Neinformat",NETWORKDAYS(AI75+AJ75,AE75+AF75,$BS$2:$BS$14)-2),"Nu a fost afectat producator/consumator")),"")</f>
        <v>Afectat sau NU?</v>
      </c>
      <c r="BJ75" s="128" t="str">
        <f>IF(C75="X",IF(AN75="DA",IF(AND(BI75&gt;=5,AI75&lt;&gt;""),LEN(TRIM(U75))-LEN(SUBSTITUTE(U75,CHAR(44),""))+1,0),"-"),"")</f>
        <v>-</v>
      </c>
      <c r="BK75" s="135" t="str">
        <f>IF(C75="X",IF(AN75="DA",LEN(TRIM(U75))-LEN(SUBSTITUTE(U75,CHAR(44),""))+1,"-"),"")</f>
        <v>-</v>
      </c>
      <c r="BL75" s="147" t="str">
        <f>IF(C75="X",IF(AN75="","Afectat sau NU?",IF(AN75="DA",((AG75+AH75)-(Z75+AA75))*24,"Nu a fost afectat producator/consumator")),"")</f>
        <v>Afectat sau NU?</v>
      </c>
      <c r="BM75" s="128" t="str">
        <f>IF(C75="X",IF(AN75&lt;&gt;"DA","-",IF(AND(AN75="DA",BL75&lt;=0),LEN(TRIM(V75))-LEN(SUBSTITUTE(V75,CHAR(44),""))+1+LEN(TRIM(U75))-LEN(SUBSTITUTE(U75,CHAR(44),""))+1,0)),"")</f>
        <v>-</v>
      </c>
      <c r="BN75" s="134" t="str">
        <f>IF(C75="X",IF(AN75="DA",LEN(TRIM(V75))-LEN(SUBSTITUTE(V75,CHAR(44),""))+1+LEN(TRIM(U75))-LEN(SUBSTITUTE(U75,CHAR(44),""))+1,"-"),"")</f>
        <v>-</v>
      </c>
      <c r="BO75" s="123"/>
      <c r="BP75" s="123"/>
    </row>
    <row r="76" spans="1:68" s="120" customFormat="1" ht="25.5" x14ac:dyDescent="0.25">
      <c r="A76" s="149">
        <f t="shared" si="18"/>
        <v>61</v>
      </c>
      <c r="B76" s="130" t="s">
        <v>131</v>
      </c>
      <c r="C76" s="130" t="s">
        <v>85</v>
      </c>
      <c r="D76" s="131" t="s">
        <v>122</v>
      </c>
      <c r="E76" s="130">
        <v>16356</v>
      </c>
      <c r="F76" s="130" t="s">
        <v>304</v>
      </c>
      <c r="G76" s="130" t="s">
        <v>232</v>
      </c>
      <c r="H76" s="30">
        <v>515779.41327671334</v>
      </c>
      <c r="I76" s="30">
        <v>434408.46333483607</v>
      </c>
      <c r="J76" s="30">
        <v>515779.41327671334</v>
      </c>
      <c r="K76" s="30">
        <v>434408.46333483607</v>
      </c>
      <c r="L76" s="130" t="s">
        <v>131</v>
      </c>
      <c r="M76" s="130" t="s">
        <v>131</v>
      </c>
      <c r="N76" s="130" t="s">
        <v>292</v>
      </c>
      <c r="O76" s="130" t="s">
        <v>304</v>
      </c>
      <c r="P76" s="130" t="s">
        <v>131</v>
      </c>
      <c r="Q76" s="130" t="s">
        <v>131</v>
      </c>
      <c r="R76" s="130" t="s">
        <v>131</v>
      </c>
      <c r="S76" s="130" t="s">
        <v>131</v>
      </c>
      <c r="T76" s="130" t="s">
        <v>141</v>
      </c>
      <c r="U76" s="130"/>
      <c r="V76" s="130" t="s">
        <v>228</v>
      </c>
      <c r="W76" s="130" t="s">
        <v>125</v>
      </c>
      <c r="X76" s="139"/>
      <c r="Y76" s="140"/>
      <c r="Z76" s="139"/>
      <c r="AA76" s="140"/>
      <c r="AB76" s="130" t="s">
        <v>104</v>
      </c>
      <c r="AC76" s="130"/>
      <c r="AD76" s="145"/>
      <c r="AE76" s="117"/>
      <c r="AF76" s="140"/>
      <c r="AG76" s="139"/>
      <c r="AH76" s="222"/>
      <c r="AI76" s="179"/>
      <c r="AJ76" s="140"/>
      <c r="AK76" s="139"/>
      <c r="AL76" s="233"/>
      <c r="AM76" s="248"/>
      <c r="AN76" s="260"/>
      <c r="AO76" s="248"/>
      <c r="AP76" s="276" t="s">
        <v>107</v>
      </c>
      <c r="AQ76" s="122"/>
      <c r="AR76" s="141" t="str">
        <f>IF(B76="X",IF(AN76="","Afectat sau NU?",IF(AN76="DA",IF(((AK76+AL76)-(AE76+AF76))*24&lt;-720,"Neinformat",((AK76+AL76)-(AE76+AF76))*24),"Nu a fost afectat producator/consumator")),"")</f>
        <v/>
      </c>
      <c r="AS76" s="128" t="str">
        <f>IF(B76="X",IF(AN76="DA",IF(AR76&lt;6,LEN(TRIM(V76))-LEN(SUBSTITUTE(V76,CHAR(44),""))+1,0),"-"),"")</f>
        <v/>
      </c>
      <c r="AT76" s="134" t="str">
        <f>IF(B76="X",IF(AN76="DA",LEN(TRIM(V76))-LEN(SUBSTITUTE(V76,CHAR(44),""))+1,"-"),"")</f>
        <v/>
      </c>
      <c r="AU76" s="142" t="str">
        <f>IF(B76="X",IF(AN76="","Afectat sau NU?",IF(AN76="DA",IF(((AI76+AJ76)-(AE76+AF76))*24&lt;-720,"Neinformat",((AI76+AJ76)-(AE76+AF76))*24),"Nu a fost afectat producator/consumator")),"")</f>
        <v/>
      </c>
      <c r="AV76" s="128" t="str">
        <f>IF(B76="X",IF(AN76="DA",IF(AU76&lt;6,LEN(TRIM(U76))-LEN(SUBSTITUTE(U76,CHAR(44),""))+1,0),"-"),"")</f>
        <v/>
      </c>
      <c r="AW76" s="135" t="str">
        <f>IF(B76="X",IF(AN76="DA",LEN(TRIM(U76))-LEN(SUBSTITUTE(U76,CHAR(44),""))+1,"-"),"")</f>
        <v/>
      </c>
      <c r="AX76" s="141" t="str">
        <f>IF(B76="X",IF(AN76="","Afectat sau NU?",IF(AN76="DA",((AG76+AH76)-(AE76+AF76))*24,"Nu a fost afectat producator/consumator")),"")</f>
        <v/>
      </c>
      <c r="AY76" s="128" t="str">
        <f>IF(B76="X",IF(AN76="DA",IF(AX76&gt;24,IF(BA76="NU",0,LEN(TRIM(V76))-LEN(SUBSTITUTE(V76,CHAR(44),""))+1),0),"-"),"")</f>
        <v/>
      </c>
      <c r="AZ76" s="134" t="str">
        <f>IF(B76="X",IF(AN76="DA",IF(AX76&gt;24,LEN(TRIM(V76))-LEN(SUBSTITUTE(V76,CHAR(44),""))+1,0),"-"),"")</f>
        <v/>
      </c>
      <c r="BB76" s="123"/>
      <c r="BC76" s="123"/>
      <c r="BD76" s="123"/>
      <c r="BE76" s="123"/>
      <c r="BF76" s="147" t="str">
        <f>IF(C76="X",IF(AN76="","Afectat sau NU?",IF(AN76="DA",IF(AK76="","Neinformat",NETWORKDAYS(AK76+AL76,AE76+AF76,$BS$2:$BS$14)-2),"Nu a fost afectat producator/consumator")),"")</f>
        <v>Afectat sau NU?</v>
      </c>
      <c r="BG76" s="128" t="str">
        <f>IF(C76="X",IF(AN76="DA",IF(AND(BF76&gt;=5,AK76&lt;&gt;""),LEN(TRIM(V76))-LEN(SUBSTITUTE(V76,CHAR(44),""))+1,0),"-"),"")</f>
        <v>-</v>
      </c>
      <c r="BH76" s="134" t="str">
        <f>IF(C76="X",IF(AN76="DA",LEN(TRIM(V76))-LEN(SUBSTITUTE(V76,CHAR(44),""))+1,"-"),"")</f>
        <v>-</v>
      </c>
      <c r="BI76" s="148" t="str">
        <f>IF(C76="X",IF(AN76="","Afectat sau NU?",IF(AN76="DA",IF(AI76="","Neinformat",NETWORKDAYS(AI76+AJ76,AE76+AF76,$BS$2:$BS$14)-2),"Nu a fost afectat producator/consumator")),"")</f>
        <v>Afectat sau NU?</v>
      </c>
      <c r="BJ76" s="128" t="str">
        <f>IF(C76="X",IF(AN76="DA",IF(AND(BI76&gt;=5,AI76&lt;&gt;""),LEN(TRIM(U76))-LEN(SUBSTITUTE(U76,CHAR(44),""))+1,0),"-"),"")</f>
        <v>-</v>
      </c>
      <c r="BK76" s="135" t="str">
        <f>IF(C76="X",IF(AN76="DA",LEN(TRIM(U76))-LEN(SUBSTITUTE(U76,CHAR(44),""))+1,"-"),"")</f>
        <v>-</v>
      </c>
      <c r="BL76" s="147" t="str">
        <f>IF(C76="X",IF(AN76="","Afectat sau NU?",IF(AN76="DA",((AG76+AH76)-(Z76+AA76))*24,"Nu a fost afectat producator/consumator")),"")</f>
        <v>Afectat sau NU?</v>
      </c>
      <c r="BM76" s="128" t="str">
        <f>IF(C76="X",IF(AN76&lt;&gt;"DA","-",IF(AND(AN76="DA",BL76&lt;=0),LEN(TRIM(V76))-LEN(SUBSTITUTE(V76,CHAR(44),""))+1+LEN(TRIM(U76))-LEN(SUBSTITUTE(U76,CHAR(44),""))+1,0)),"")</f>
        <v>-</v>
      </c>
      <c r="BN76" s="134" t="str">
        <f>IF(C76="X",IF(AN76="DA",LEN(TRIM(V76))-LEN(SUBSTITUTE(V76,CHAR(44),""))+1+LEN(TRIM(U76))-LEN(SUBSTITUTE(U76,CHAR(44),""))+1,"-"),"")</f>
        <v>-</v>
      </c>
      <c r="BO76" s="123"/>
      <c r="BP76" s="123"/>
    </row>
    <row r="77" spans="1:68" s="120" customFormat="1" ht="26.25" thickBot="1" x14ac:dyDescent="0.3">
      <c r="A77" s="112">
        <f t="shared" si="18"/>
        <v>62</v>
      </c>
      <c r="B77" s="132" t="s">
        <v>131</v>
      </c>
      <c r="C77" s="132" t="s">
        <v>85</v>
      </c>
      <c r="D77" s="133" t="s">
        <v>122</v>
      </c>
      <c r="E77" s="132">
        <v>42272</v>
      </c>
      <c r="F77" s="132" t="s">
        <v>303</v>
      </c>
      <c r="G77" s="132" t="s">
        <v>232</v>
      </c>
      <c r="H77" s="31">
        <v>514200.63511999999</v>
      </c>
      <c r="I77" s="31">
        <v>431834.68708800001</v>
      </c>
      <c r="J77" s="31">
        <v>514200.63511999999</v>
      </c>
      <c r="K77" s="31">
        <v>431834.68708800001</v>
      </c>
      <c r="L77" s="132" t="s">
        <v>131</v>
      </c>
      <c r="M77" s="132" t="s">
        <v>131</v>
      </c>
      <c r="N77" s="132" t="s">
        <v>293</v>
      </c>
      <c r="O77" s="132" t="s">
        <v>303</v>
      </c>
      <c r="P77" s="132" t="s">
        <v>131</v>
      </c>
      <c r="Q77" s="132" t="s">
        <v>131</v>
      </c>
      <c r="R77" s="132" t="s">
        <v>131</v>
      </c>
      <c r="S77" s="132" t="s">
        <v>131</v>
      </c>
      <c r="T77" s="132" t="s">
        <v>141</v>
      </c>
      <c r="U77" s="132"/>
      <c r="V77" s="132" t="s">
        <v>228</v>
      </c>
      <c r="W77" s="132" t="s">
        <v>125</v>
      </c>
      <c r="X77" s="143"/>
      <c r="Y77" s="144"/>
      <c r="Z77" s="143"/>
      <c r="AA77" s="144"/>
      <c r="AB77" s="132" t="s">
        <v>104</v>
      </c>
      <c r="AC77" s="132"/>
      <c r="AD77" s="146"/>
      <c r="AE77" s="46"/>
      <c r="AF77" s="144"/>
      <c r="AG77" s="143"/>
      <c r="AH77" s="223"/>
      <c r="AI77" s="180"/>
      <c r="AJ77" s="144"/>
      <c r="AK77" s="143"/>
      <c r="AL77" s="234"/>
      <c r="AM77" s="249"/>
      <c r="AN77" s="261"/>
      <c r="AO77" s="249"/>
      <c r="AP77" s="274" t="s">
        <v>107</v>
      </c>
      <c r="AQ77" s="122"/>
      <c r="AR77" s="167" t="str">
        <f>IF(B77="X",IF(AN77="","Afectat sau NU?",IF(AN77="DA",IF(((AK77+AL77)-(AE77+AF77))*24&lt;-720,"Neinformat",((AK77+AL77)-(AE77+AF77))*24),"Nu a fost afectat producator/consumator")),"")</f>
        <v/>
      </c>
      <c r="AS77" s="168" t="str">
        <f>IF(B77="X",IF(AN77="DA",IF(AR77&lt;6,LEN(TRIM(V77))-LEN(SUBSTITUTE(V77,CHAR(44),""))+1,0),"-"),"")</f>
        <v/>
      </c>
      <c r="AT77" s="169" t="str">
        <f>IF(B77="X",IF(AN77="DA",LEN(TRIM(V77))-LEN(SUBSTITUTE(V77,CHAR(44),""))+1,"-"),"")</f>
        <v/>
      </c>
      <c r="AU77" s="170" t="str">
        <f>IF(B77="X",IF(AN77="","Afectat sau NU?",IF(AN77="DA",IF(((AI77+AJ77)-(AE77+AF77))*24&lt;-720,"Neinformat",((AI77+AJ77)-(AE77+AF77))*24),"Nu a fost afectat producator/consumator")),"")</f>
        <v/>
      </c>
      <c r="AV77" s="168" t="str">
        <f>IF(B77="X",IF(AN77="DA",IF(AU77&lt;6,LEN(TRIM(U77))-LEN(SUBSTITUTE(U77,CHAR(44),""))+1,0),"-"),"")</f>
        <v/>
      </c>
      <c r="AW77" s="171" t="str">
        <f>IF(B77="X",IF(AN77="DA",LEN(TRIM(U77))-LEN(SUBSTITUTE(U77,CHAR(44),""))+1,"-"),"")</f>
        <v/>
      </c>
      <c r="AX77" s="167" t="str">
        <f>IF(B77="X",IF(AN77="","Afectat sau NU?",IF(AN77="DA",((AG77+AH77)-(AE77+AF77))*24,"Nu a fost afectat producator/consumator")),"")</f>
        <v/>
      </c>
      <c r="AY77" s="168" t="str">
        <f>IF(B77="X",IF(AN77="DA",IF(AX77&gt;24,IF(BA77="NU",0,LEN(TRIM(V77))-LEN(SUBSTITUTE(V77,CHAR(44),""))+1),0),"-"),"")</f>
        <v/>
      </c>
      <c r="AZ77" s="169" t="str">
        <f>IF(B77="X",IF(AN77="DA",IF(AX77&gt;24,LEN(TRIM(V77))-LEN(SUBSTITUTE(V77,CHAR(44),""))+1,0),"-"),"")</f>
        <v/>
      </c>
      <c r="BB77" s="123"/>
      <c r="BC77" s="123"/>
      <c r="BD77" s="123"/>
      <c r="BE77" s="123"/>
      <c r="BF77" s="175" t="str">
        <f>IF(C77="X",IF(AN77="","Afectat sau NU?",IF(AN77="DA",IF(AK77="","Neinformat",NETWORKDAYS(AK77+AL77,AE77+AF77,$BS$2:$BS$14)-2),"Nu a fost afectat producator/consumator")),"")</f>
        <v>Afectat sau NU?</v>
      </c>
      <c r="BG77" s="168" t="str">
        <f>IF(C77="X",IF(AN77="DA",IF(AND(BF77&gt;=5,AK77&lt;&gt;""),LEN(TRIM(V77))-LEN(SUBSTITUTE(V77,CHAR(44),""))+1,0),"-"),"")</f>
        <v>-</v>
      </c>
      <c r="BH77" s="169" t="str">
        <f>IF(C77="X",IF(AN77="DA",LEN(TRIM(V77))-LEN(SUBSTITUTE(V77,CHAR(44),""))+1,"-"),"")</f>
        <v>-</v>
      </c>
      <c r="BI77" s="176" t="str">
        <f>IF(C77="X",IF(AN77="","Afectat sau NU?",IF(AN77="DA",IF(AI77="","Neinformat",NETWORKDAYS(AI77+AJ77,AE77+AF77,$BS$2:$BS$14)-2),"Nu a fost afectat producator/consumator")),"")</f>
        <v>Afectat sau NU?</v>
      </c>
      <c r="BJ77" s="168" t="str">
        <f>IF(C77="X",IF(AN77="DA",IF(AND(BI77&gt;=5,AI77&lt;&gt;""),LEN(TRIM(U77))-LEN(SUBSTITUTE(U77,CHAR(44),""))+1,0),"-"),"")</f>
        <v>-</v>
      </c>
      <c r="BK77" s="171" t="str">
        <f>IF(C77="X",IF(AN77="DA",LEN(TRIM(U77))-LEN(SUBSTITUTE(U77,CHAR(44),""))+1,"-"),"")</f>
        <v>-</v>
      </c>
      <c r="BL77" s="175" t="str">
        <f>IF(C77="X",IF(AN77="","Afectat sau NU?",IF(AN77="DA",((AG77+AH77)-(Z77+AA77))*24,"Nu a fost afectat producator/consumator")),"")</f>
        <v>Afectat sau NU?</v>
      </c>
      <c r="BM77" s="168" t="str">
        <f>IF(C77="X",IF(AN77&lt;&gt;"DA","-",IF(AND(AN77="DA",BL77&lt;=0),LEN(TRIM(V77))-LEN(SUBSTITUTE(V77,CHAR(44),""))+1+LEN(TRIM(U77))-LEN(SUBSTITUTE(U77,CHAR(44),""))+1,0)),"")</f>
        <v>-</v>
      </c>
      <c r="BN77" s="169" t="str">
        <f>IF(C77="X",IF(AN77="DA",LEN(TRIM(V77))-LEN(SUBSTITUTE(V77,CHAR(44),""))+1+LEN(TRIM(U77))-LEN(SUBSTITUTE(U77,CHAR(44),""))+1,"-"),"")</f>
        <v>-</v>
      </c>
      <c r="BO77" s="123"/>
      <c r="BP77" s="123"/>
    </row>
    <row r="78" spans="1:68" s="120" customFormat="1" ht="25.5" x14ac:dyDescent="0.25">
      <c r="A78" s="136">
        <f>SUM(1,$A77)</f>
        <v>63</v>
      </c>
      <c r="B78" s="129" t="s">
        <v>131</v>
      </c>
      <c r="C78" s="129" t="s">
        <v>85</v>
      </c>
      <c r="D78" s="155" t="s">
        <v>123</v>
      </c>
      <c r="E78" s="129">
        <v>85591</v>
      </c>
      <c r="F78" s="129" t="s">
        <v>421</v>
      </c>
      <c r="G78" s="129" t="s">
        <v>283</v>
      </c>
      <c r="H78" s="65">
        <v>498017.44019400002</v>
      </c>
      <c r="I78" s="65">
        <v>528594.777107</v>
      </c>
      <c r="J78" s="65">
        <v>498017.44019400002</v>
      </c>
      <c r="K78" s="65">
        <v>528594.777107</v>
      </c>
      <c r="L78" s="129" t="s">
        <v>131</v>
      </c>
      <c r="M78" s="129" t="s">
        <v>131</v>
      </c>
      <c r="N78" s="129" t="s">
        <v>412</v>
      </c>
      <c r="O78" s="129" t="s">
        <v>418</v>
      </c>
      <c r="P78" s="129" t="s">
        <v>131</v>
      </c>
      <c r="Q78" s="129" t="s">
        <v>131</v>
      </c>
      <c r="R78" s="129" t="s">
        <v>131</v>
      </c>
      <c r="S78" s="129" t="s">
        <v>131</v>
      </c>
      <c r="T78" s="129" t="s">
        <v>141</v>
      </c>
      <c r="U78" s="129"/>
      <c r="V78" s="193" t="s">
        <v>420</v>
      </c>
      <c r="W78" s="129" t="s">
        <v>215</v>
      </c>
      <c r="X78" s="110"/>
      <c r="Y78" s="138"/>
      <c r="Z78" s="137"/>
      <c r="AA78" s="138"/>
      <c r="AB78" s="129" t="s">
        <v>104</v>
      </c>
      <c r="AC78" s="111"/>
      <c r="AD78" s="127"/>
      <c r="AE78" s="178"/>
      <c r="AF78" s="138"/>
      <c r="AG78" s="137"/>
      <c r="AH78" s="221"/>
      <c r="AI78" s="178"/>
      <c r="AJ78" s="138"/>
      <c r="AK78" s="137"/>
      <c r="AL78" s="232"/>
      <c r="AM78" s="247"/>
      <c r="AN78" s="259"/>
      <c r="AO78" s="247"/>
      <c r="AP78" s="271" t="s">
        <v>107</v>
      </c>
      <c r="AQ78" s="122"/>
      <c r="AR78" s="162" t="str">
        <f t="shared" si="73"/>
        <v/>
      </c>
      <c r="AS78" s="163" t="str">
        <f t="shared" si="74"/>
        <v/>
      </c>
      <c r="AT78" s="164" t="str">
        <f t="shared" si="75"/>
        <v/>
      </c>
      <c r="AU78" s="165" t="str">
        <f t="shared" si="76"/>
        <v/>
      </c>
      <c r="AV78" s="163" t="str">
        <f t="shared" si="77"/>
        <v/>
      </c>
      <c r="AW78" s="166" t="str">
        <f t="shared" si="78"/>
        <v/>
      </c>
      <c r="AX78" s="162" t="str">
        <f t="shared" si="79"/>
        <v/>
      </c>
      <c r="AY78" s="163" t="str">
        <f t="shared" si="80"/>
        <v/>
      </c>
      <c r="AZ78" s="164" t="str">
        <f t="shared" si="81"/>
        <v/>
      </c>
      <c r="BB78" s="123"/>
      <c r="BC78" s="123"/>
      <c r="BD78" s="123"/>
      <c r="BE78" s="123"/>
      <c r="BF78" s="174" t="str">
        <f t="shared" si="82"/>
        <v>Afectat sau NU?</v>
      </c>
      <c r="BG78" s="163" t="str">
        <f t="shared" si="83"/>
        <v>-</v>
      </c>
      <c r="BH78" s="164" t="str">
        <f t="shared" si="84"/>
        <v>-</v>
      </c>
      <c r="BI78" s="344" t="str">
        <f t="shared" si="85"/>
        <v>Afectat sau NU?</v>
      </c>
      <c r="BJ78" s="163" t="str">
        <f t="shared" si="86"/>
        <v>-</v>
      </c>
      <c r="BK78" s="166" t="str">
        <f t="shared" si="87"/>
        <v>-</v>
      </c>
      <c r="BL78" s="174" t="str">
        <f t="shared" si="88"/>
        <v>Afectat sau NU?</v>
      </c>
      <c r="BM78" s="163" t="str">
        <f t="shared" si="89"/>
        <v>-</v>
      </c>
      <c r="BN78" s="164" t="str">
        <f t="shared" si="90"/>
        <v>-</v>
      </c>
      <c r="BO78" s="123"/>
      <c r="BP78" s="123"/>
    </row>
    <row r="79" spans="1:68" s="120" customFormat="1" ht="25.5" x14ac:dyDescent="0.25">
      <c r="A79" s="149">
        <f t="shared" si="18"/>
        <v>64</v>
      </c>
      <c r="B79" s="150" t="s">
        <v>131</v>
      </c>
      <c r="C79" s="150" t="s">
        <v>85</v>
      </c>
      <c r="D79" s="151" t="s">
        <v>123</v>
      </c>
      <c r="E79" s="150">
        <v>85591</v>
      </c>
      <c r="F79" s="150" t="s">
        <v>421</v>
      </c>
      <c r="G79" s="150" t="s">
        <v>283</v>
      </c>
      <c r="H79" s="152">
        <v>498017.44019400002</v>
      </c>
      <c r="I79" s="152">
        <v>528594.777107</v>
      </c>
      <c r="J79" s="152">
        <v>498017.44019400002</v>
      </c>
      <c r="K79" s="152">
        <v>528594.777107</v>
      </c>
      <c r="L79" s="130" t="s">
        <v>131</v>
      </c>
      <c r="M79" s="130" t="s">
        <v>131</v>
      </c>
      <c r="N79" s="150" t="s">
        <v>402</v>
      </c>
      <c r="O79" s="150" t="s">
        <v>419</v>
      </c>
      <c r="P79" s="130" t="s">
        <v>131</v>
      </c>
      <c r="Q79" s="130" t="s">
        <v>131</v>
      </c>
      <c r="R79" s="130" t="s">
        <v>131</v>
      </c>
      <c r="S79" s="130" t="s">
        <v>131</v>
      </c>
      <c r="T79" s="150" t="s">
        <v>141</v>
      </c>
      <c r="U79" s="150"/>
      <c r="V79" s="150" t="s">
        <v>420</v>
      </c>
      <c r="W79" s="150" t="s">
        <v>215</v>
      </c>
      <c r="X79" s="153"/>
      <c r="Y79" s="154"/>
      <c r="Z79" s="153"/>
      <c r="AA79" s="154"/>
      <c r="AB79" s="150" t="s">
        <v>104</v>
      </c>
      <c r="AC79" s="150"/>
      <c r="AD79" s="156"/>
      <c r="AE79" s="192"/>
      <c r="AF79" s="154"/>
      <c r="AG79" s="153"/>
      <c r="AH79" s="226"/>
      <c r="AI79" s="192"/>
      <c r="AJ79" s="154"/>
      <c r="AK79" s="153"/>
      <c r="AL79" s="239"/>
      <c r="AM79" s="252"/>
      <c r="AN79" s="264"/>
      <c r="AO79" s="252"/>
      <c r="AP79" s="272" t="s">
        <v>107</v>
      </c>
      <c r="AQ79" s="122"/>
      <c r="AR79" s="141" t="str">
        <f t="shared" ref="AR79:AR86" si="127">IF(B79="X",IF(AN79="","Afectat sau NU?",IF(AN79="DA",IF(((AK79+AL79)-(AE79+AF79))*24&lt;-720,"Neinformat",((AK79+AL79)-(AE79+AF79))*24),"Nu a fost afectat producator/consumator")),"")</f>
        <v/>
      </c>
      <c r="AS79" s="128" t="str">
        <f t="shared" ref="AS79:AS86" si="128">IF(B79="X",IF(AN79="DA",IF(AR79&lt;6,LEN(TRIM(V79))-LEN(SUBSTITUTE(V79,CHAR(44),""))+1,0),"-"),"")</f>
        <v/>
      </c>
      <c r="AT79" s="134" t="str">
        <f t="shared" ref="AT79:AT86" si="129">IF(B79="X",IF(AN79="DA",LEN(TRIM(V79))-LEN(SUBSTITUTE(V79,CHAR(44),""))+1,"-"),"")</f>
        <v/>
      </c>
      <c r="AU79" s="142" t="str">
        <f t="shared" ref="AU79:AU86" si="130">IF(B79="X",IF(AN79="","Afectat sau NU?",IF(AN79="DA",IF(((AI79+AJ79)-(AE79+AF79))*24&lt;-720,"Neinformat",((AI79+AJ79)-(AE79+AF79))*24),"Nu a fost afectat producator/consumator")),"")</f>
        <v/>
      </c>
      <c r="AV79" s="128" t="str">
        <f t="shared" ref="AV79:AV86" si="131">IF(B79="X",IF(AN79="DA",IF(AU79&lt;6,LEN(TRIM(U79))-LEN(SUBSTITUTE(U79,CHAR(44),""))+1,0),"-"),"")</f>
        <v/>
      </c>
      <c r="AW79" s="135" t="str">
        <f t="shared" ref="AW79:AW86" si="132">IF(B79="X",IF(AN79="DA",LEN(TRIM(U79))-LEN(SUBSTITUTE(U79,CHAR(44),""))+1,"-"),"")</f>
        <v/>
      </c>
      <c r="AX79" s="141" t="str">
        <f t="shared" ref="AX79:AX86" si="133">IF(B79="X",IF(AN79="","Afectat sau NU?",IF(AN79="DA",((AG79+AH79)-(AE79+AF79))*24,"Nu a fost afectat producator/consumator")),"")</f>
        <v/>
      </c>
      <c r="AY79" s="128" t="str">
        <f t="shared" ref="AY79:AY86" si="134">IF(B79="X",IF(AN79="DA",IF(AX79&gt;24,IF(BA79="NU",0,LEN(TRIM(V79))-LEN(SUBSTITUTE(V79,CHAR(44),""))+1),0),"-"),"")</f>
        <v/>
      </c>
      <c r="AZ79" s="134" t="str">
        <f t="shared" ref="AZ79:AZ86" si="135">IF(B79="X",IF(AN79="DA",IF(AX79&gt;24,LEN(TRIM(V79))-LEN(SUBSTITUTE(V79,CHAR(44),""))+1,0),"-"),"")</f>
        <v/>
      </c>
      <c r="BB79" s="123"/>
      <c r="BC79" s="123"/>
      <c r="BD79" s="123"/>
      <c r="BE79" s="123"/>
      <c r="BF79" s="147" t="str">
        <f t="shared" ref="BF79:BF86" si="136">IF(C79="X",IF(AN79="","Afectat sau NU?",IF(AN79="DA",IF(AK79="","Neinformat",NETWORKDAYS(AK79+AL79,AE79+AF79,$BS$2:$BS$14)-2),"Nu a fost afectat producator/consumator")),"")</f>
        <v>Afectat sau NU?</v>
      </c>
      <c r="BG79" s="128" t="str">
        <f t="shared" ref="BG79:BG86" si="137">IF(C79="X",IF(AN79="DA",IF(AND(BF79&gt;=5,AK79&lt;&gt;""),LEN(TRIM(V79))-LEN(SUBSTITUTE(V79,CHAR(44),""))+1,0),"-"),"")</f>
        <v>-</v>
      </c>
      <c r="BH79" s="134" t="str">
        <f t="shared" ref="BH79:BH86" si="138">IF(C79="X",IF(AN79="DA",LEN(TRIM(V79))-LEN(SUBSTITUTE(V79,CHAR(44),""))+1,"-"),"")</f>
        <v>-</v>
      </c>
      <c r="BI79" s="148" t="str">
        <f t="shared" ref="BI79:BI86" si="139">IF(C79="X",IF(AN79="","Afectat sau NU?",IF(AN79="DA",IF(AI79="","Neinformat",NETWORKDAYS(AI79+AJ79,AE79+AF79,$BS$2:$BS$14)-2),"Nu a fost afectat producator/consumator")),"")</f>
        <v>Afectat sau NU?</v>
      </c>
      <c r="BJ79" s="128" t="str">
        <f t="shared" ref="BJ79:BJ86" si="140">IF(C79="X",IF(AN79="DA",IF(AND(BI79&gt;=5,AI79&lt;&gt;""),LEN(TRIM(U79))-LEN(SUBSTITUTE(U79,CHAR(44),""))+1,0),"-"),"")</f>
        <v>-</v>
      </c>
      <c r="BK79" s="135" t="str">
        <f t="shared" ref="BK79:BK86" si="141">IF(C79="X",IF(AN79="DA",LEN(TRIM(U79))-LEN(SUBSTITUTE(U79,CHAR(44),""))+1,"-"),"")</f>
        <v>-</v>
      </c>
      <c r="BL79" s="147" t="str">
        <f t="shared" ref="BL79:BL86" si="142">IF(C79="X",IF(AN79="","Afectat sau NU?",IF(AN79="DA",((AG79+AH79)-(Z79+AA79))*24,"Nu a fost afectat producator/consumator")),"")</f>
        <v>Afectat sau NU?</v>
      </c>
      <c r="BM79" s="128" t="str">
        <f t="shared" ref="BM79:BM86" si="143">IF(C79="X",IF(AN79&lt;&gt;"DA","-",IF(AND(AN79="DA",BL79&lt;=0),LEN(TRIM(V79))-LEN(SUBSTITUTE(V79,CHAR(44),""))+1+LEN(TRIM(U79))-LEN(SUBSTITUTE(U79,CHAR(44),""))+1,0)),"")</f>
        <v>-</v>
      </c>
      <c r="BN79" s="134" t="str">
        <f t="shared" ref="BN79:BN86" si="144">IF(C79="X",IF(AN79="DA",LEN(TRIM(V79))-LEN(SUBSTITUTE(V79,CHAR(44),""))+1+LEN(TRIM(U79))-LEN(SUBSTITUTE(U79,CHAR(44),""))+1,"-"),"")</f>
        <v>-</v>
      </c>
      <c r="BO79" s="123"/>
      <c r="BP79" s="123"/>
    </row>
    <row r="80" spans="1:68" s="120" customFormat="1" ht="25.5" x14ac:dyDescent="0.25">
      <c r="A80" s="149">
        <f t="shared" si="18"/>
        <v>65</v>
      </c>
      <c r="B80" s="150" t="s">
        <v>131</v>
      </c>
      <c r="C80" s="150" t="s">
        <v>85</v>
      </c>
      <c r="D80" s="151" t="s">
        <v>123</v>
      </c>
      <c r="E80" s="150">
        <v>83534</v>
      </c>
      <c r="F80" s="150" t="s">
        <v>413</v>
      </c>
      <c r="G80" s="150" t="s">
        <v>283</v>
      </c>
      <c r="H80" s="152">
        <v>502768.61784199998</v>
      </c>
      <c r="I80" s="152">
        <v>530742.38279399998</v>
      </c>
      <c r="J80" s="152">
        <v>502768.61784199998</v>
      </c>
      <c r="K80" s="152">
        <v>530742.38279399998</v>
      </c>
      <c r="L80" s="130" t="s">
        <v>131</v>
      </c>
      <c r="M80" s="130" t="s">
        <v>131</v>
      </c>
      <c r="N80" s="150" t="s">
        <v>403</v>
      </c>
      <c r="O80" s="150" t="s">
        <v>413</v>
      </c>
      <c r="P80" s="130" t="s">
        <v>131</v>
      </c>
      <c r="Q80" s="130" t="s">
        <v>131</v>
      </c>
      <c r="R80" s="130" t="s">
        <v>131</v>
      </c>
      <c r="S80" s="130" t="s">
        <v>131</v>
      </c>
      <c r="T80" s="150" t="s">
        <v>141</v>
      </c>
      <c r="U80" s="150"/>
      <c r="V80" s="150" t="s">
        <v>238</v>
      </c>
      <c r="W80" s="150" t="s">
        <v>215</v>
      </c>
      <c r="X80" s="153"/>
      <c r="Y80" s="154"/>
      <c r="Z80" s="153"/>
      <c r="AA80" s="154"/>
      <c r="AB80" s="150" t="s">
        <v>104</v>
      </c>
      <c r="AC80" s="150"/>
      <c r="AD80" s="156"/>
      <c r="AE80" s="192"/>
      <c r="AF80" s="154"/>
      <c r="AG80" s="153"/>
      <c r="AH80" s="226"/>
      <c r="AI80" s="192"/>
      <c r="AJ80" s="154"/>
      <c r="AK80" s="153"/>
      <c r="AL80" s="239"/>
      <c r="AM80" s="252"/>
      <c r="AN80" s="264"/>
      <c r="AO80" s="252"/>
      <c r="AP80" s="272" t="s">
        <v>107</v>
      </c>
      <c r="AQ80" s="122"/>
      <c r="AR80" s="141" t="str">
        <f t="shared" si="127"/>
        <v/>
      </c>
      <c r="AS80" s="128" t="str">
        <f t="shared" si="128"/>
        <v/>
      </c>
      <c r="AT80" s="134" t="str">
        <f t="shared" si="129"/>
        <v/>
      </c>
      <c r="AU80" s="142" t="str">
        <f t="shared" si="130"/>
        <v/>
      </c>
      <c r="AV80" s="128" t="str">
        <f t="shared" si="131"/>
        <v/>
      </c>
      <c r="AW80" s="135" t="str">
        <f t="shared" si="132"/>
        <v/>
      </c>
      <c r="AX80" s="141" t="str">
        <f t="shared" si="133"/>
        <v/>
      </c>
      <c r="AY80" s="128" t="str">
        <f t="shared" si="134"/>
        <v/>
      </c>
      <c r="AZ80" s="134" t="str">
        <f t="shared" si="135"/>
        <v/>
      </c>
      <c r="BB80" s="123"/>
      <c r="BC80" s="123"/>
      <c r="BD80" s="123"/>
      <c r="BE80" s="123"/>
      <c r="BF80" s="147" t="str">
        <f t="shared" si="136"/>
        <v>Afectat sau NU?</v>
      </c>
      <c r="BG80" s="128" t="str">
        <f t="shared" si="137"/>
        <v>-</v>
      </c>
      <c r="BH80" s="134" t="str">
        <f t="shared" si="138"/>
        <v>-</v>
      </c>
      <c r="BI80" s="148" t="str">
        <f t="shared" si="139"/>
        <v>Afectat sau NU?</v>
      </c>
      <c r="BJ80" s="128" t="str">
        <f t="shared" si="140"/>
        <v>-</v>
      </c>
      <c r="BK80" s="135" t="str">
        <f t="shared" si="141"/>
        <v>-</v>
      </c>
      <c r="BL80" s="147" t="str">
        <f t="shared" si="142"/>
        <v>Afectat sau NU?</v>
      </c>
      <c r="BM80" s="128" t="str">
        <f t="shared" si="143"/>
        <v>-</v>
      </c>
      <c r="BN80" s="134" t="str">
        <f t="shared" si="144"/>
        <v>-</v>
      </c>
      <c r="BO80" s="123"/>
      <c r="BP80" s="123"/>
    </row>
    <row r="81" spans="1:68" s="120" customFormat="1" ht="25.5" x14ac:dyDescent="0.25">
      <c r="A81" s="149">
        <f t="shared" si="18"/>
        <v>66</v>
      </c>
      <c r="B81" s="150" t="s">
        <v>131</v>
      </c>
      <c r="C81" s="150" t="s">
        <v>85</v>
      </c>
      <c r="D81" s="151" t="s">
        <v>123</v>
      </c>
      <c r="E81" s="150">
        <v>85216</v>
      </c>
      <c r="F81" s="150" t="s">
        <v>405</v>
      </c>
      <c r="G81" s="150" t="s">
        <v>283</v>
      </c>
      <c r="H81" s="152">
        <v>510974.58991575718</v>
      </c>
      <c r="I81" s="152">
        <v>529794.7582162075</v>
      </c>
      <c r="J81" s="152">
        <v>510974.58991575718</v>
      </c>
      <c r="K81" s="152">
        <v>529794.7582162075</v>
      </c>
      <c r="L81" s="130" t="s">
        <v>131</v>
      </c>
      <c r="M81" s="130" t="s">
        <v>131</v>
      </c>
      <c r="N81" s="150" t="s">
        <v>404</v>
      </c>
      <c r="O81" s="150" t="s">
        <v>405</v>
      </c>
      <c r="P81" s="130" t="s">
        <v>131</v>
      </c>
      <c r="Q81" s="130" t="s">
        <v>131</v>
      </c>
      <c r="R81" s="130" t="s">
        <v>131</v>
      </c>
      <c r="S81" s="130" t="s">
        <v>131</v>
      </c>
      <c r="T81" s="150" t="s">
        <v>141</v>
      </c>
      <c r="U81" s="150"/>
      <c r="V81" s="150" t="s">
        <v>420</v>
      </c>
      <c r="W81" s="150" t="s">
        <v>215</v>
      </c>
      <c r="X81" s="153"/>
      <c r="Y81" s="154"/>
      <c r="Z81" s="153"/>
      <c r="AA81" s="154"/>
      <c r="AB81" s="150" t="s">
        <v>104</v>
      </c>
      <c r="AC81" s="150"/>
      <c r="AD81" s="156"/>
      <c r="AE81" s="192"/>
      <c r="AF81" s="154"/>
      <c r="AG81" s="153"/>
      <c r="AH81" s="226"/>
      <c r="AI81" s="192"/>
      <c r="AJ81" s="154"/>
      <c r="AK81" s="153"/>
      <c r="AL81" s="239"/>
      <c r="AM81" s="252"/>
      <c r="AN81" s="264"/>
      <c r="AO81" s="252"/>
      <c r="AP81" s="272" t="s">
        <v>107</v>
      </c>
      <c r="AQ81" s="122"/>
      <c r="AR81" s="141" t="str">
        <f t="shared" si="127"/>
        <v/>
      </c>
      <c r="AS81" s="128" t="str">
        <f t="shared" si="128"/>
        <v/>
      </c>
      <c r="AT81" s="134" t="str">
        <f t="shared" si="129"/>
        <v/>
      </c>
      <c r="AU81" s="142" t="str">
        <f t="shared" si="130"/>
        <v/>
      </c>
      <c r="AV81" s="128" t="str">
        <f t="shared" si="131"/>
        <v/>
      </c>
      <c r="AW81" s="135" t="str">
        <f t="shared" si="132"/>
        <v/>
      </c>
      <c r="AX81" s="141" t="str">
        <f t="shared" si="133"/>
        <v/>
      </c>
      <c r="AY81" s="128" t="str">
        <f t="shared" si="134"/>
        <v/>
      </c>
      <c r="AZ81" s="134" t="str">
        <f t="shared" si="135"/>
        <v/>
      </c>
      <c r="BB81" s="123"/>
      <c r="BC81" s="123"/>
      <c r="BD81" s="123"/>
      <c r="BE81" s="123"/>
      <c r="BF81" s="147" t="str">
        <f t="shared" si="136"/>
        <v>Afectat sau NU?</v>
      </c>
      <c r="BG81" s="128" t="str">
        <f t="shared" si="137"/>
        <v>-</v>
      </c>
      <c r="BH81" s="134" t="str">
        <f t="shared" si="138"/>
        <v>-</v>
      </c>
      <c r="BI81" s="148" t="str">
        <f t="shared" si="139"/>
        <v>Afectat sau NU?</v>
      </c>
      <c r="BJ81" s="128" t="str">
        <f t="shared" si="140"/>
        <v>-</v>
      </c>
      <c r="BK81" s="135" t="str">
        <f t="shared" si="141"/>
        <v>-</v>
      </c>
      <c r="BL81" s="147" t="str">
        <f t="shared" si="142"/>
        <v>Afectat sau NU?</v>
      </c>
      <c r="BM81" s="128" t="str">
        <f t="shared" si="143"/>
        <v>-</v>
      </c>
      <c r="BN81" s="134" t="str">
        <f t="shared" si="144"/>
        <v>-</v>
      </c>
      <c r="BO81" s="123"/>
      <c r="BP81" s="123"/>
    </row>
    <row r="82" spans="1:68" s="120" customFormat="1" ht="25.5" x14ac:dyDescent="0.25">
      <c r="A82" s="149">
        <f t="shared" si="18"/>
        <v>67</v>
      </c>
      <c r="B82" s="150" t="s">
        <v>131</v>
      </c>
      <c r="C82" s="150" t="s">
        <v>85</v>
      </c>
      <c r="D82" s="151" t="s">
        <v>123</v>
      </c>
      <c r="E82" s="150">
        <v>85225</v>
      </c>
      <c r="F82" s="150" t="s">
        <v>422</v>
      </c>
      <c r="G82" s="150" t="s">
        <v>283</v>
      </c>
      <c r="H82" s="152">
        <v>508387.89137199998</v>
      </c>
      <c r="I82" s="152">
        <v>530077.57936099998</v>
      </c>
      <c r="J82" s="152">
        <v>508387.89137199998</v>
      </c>
      <c r="K82" s="152">
        <v>530077.57936099998</v>
      </c>
      <c r="L82" s="130" t="s">
        <v>131</v>
      </c>
      <c r="M82" s="130" t="s">
        <v>131</v>
      </c>
      <c r="N82" s="150" t="s">
        <v>406</v>
      </c>
      <c r="O82" s="150" t="s">
        <v>407</v>
      </c>
      <c r="P82" s="130" t="s">
        <v>131</v>
      </c>
      <c r="Q82" s="130" t="s">
        <v>131</v>
      </c>
      <c r="R82" s="130" t="s">
        <v>131</v>
      </c>
      <c r="S82" s="130" t="s">
        <v>131</v>
      </c>
      <c r="T82" s="150" t="s">
        <v>141</v>
      </c>
      <c r="U82" s="150"/>
      <c r="V82" s="150" t="s">
        <v>420</v>
      </c>
      <c r="W82" s="150" t="s">
        <v>215</v>
      </c>
      <c r="X82" s="153"/>
      <c r="Y82" s="154"/>
      <c r="Z82" s="153"/>
      <c r="AA82" s="154"/>
      <c r="AB82" s="150" t="s">
        <v>104</v>
      </c>
      <c r="AC82" s="150"/>
      <c r="AD82" s="156"/>
      <c r="AE82" s="192"/>
      <c r="AF82" s="154"/>
      <c r="AG82" s="153"/>
      <c r="AH82" s="226"/>
      <c r="AI82" s="192"/>
      <c r="AJ82" s="154"/>
      <c r="AK82" s="153"/>
      <c r="AL82" s="239"/>
      <c r="AM82" s="252"/>
      <c r="AN82" s="264"/>
      <c r="AO82" s="252"/>
      <c r="AP82" s="272" t="s">
        <v>107</v>
      </c>
      <c r="AQ82" s="122"/>
      <c r="AR82" s="141" t="str">
        <f t="shared" si="127"/>
        <v/>
      </c>
      <c r="AS82" s="128" t="str">
        <f t="shared" si="128"/>
        <v/>
      </c>
      <c r="AT82" s="134" t="str">
        <f t="shared" si="129"/>
        <v/>
      </c>
      <c r="AU82" s="142" t="str">
        <f t="shared" si="130"/>
        <v/>
      </c>
      <c r="AV82" s="128" t="str">
        <f t="shared" si="131"/>
        <v/>
      </c>
      <c r="AW82" s="135" t="str">
        <f t="shared" si="132"/>
        <v/>
      </c>
      <c r="AX82" s="141" t="str">
        <f t="shared" si="133"/>
        <v/>
      </c>
      <c r="AY82" s="128" t="str">
        <f t="shared" si="134"/>
        <v/>
      </c>
      <c r="AZ82" s="134" t="str">
        <f t="shared" si="135"/>
        <v/>
      </c>
      <c r="BB82" s="123"/>
      <c r="BC82" s="123"/>
      <c r="BD82" s="123"/>
      <c r="BE82" s="123"/>
      <c r="BF82" s="147" t="str">
        <f t="shared" si="136"/>
        <v>Afectat sau NU?</v>
      </c>
      <c r="BG82" s="128" t="str">
        <f t="shared" si="137"/>
        <v>-</v>
      </c>
      <c r="BH82" s="134" t="str">
        <f t="shared" si="138"/>
        <v>-</v>
      </c>
      <c r="BI82" s="148" t="str">
        <f t="shared" si="139"/>
        <v>Afectat sau NU?</v>
      </c>
      <c r="BJ82" s="128" t="str">
        <f t="shared" si="140"/>
        <v>-</v>
      </c>
      <c r="BK82" s="135" t="str">
        <f t="shared" si="141"/>
        <v>-</v>
      </c>
      <c r="BL82" s="147" t="str">
        <f t="shared" si="142"/>
        <v>Afectat sau NU?</v>
      </c>
      <c r="BM82" s="128" t="str">
        <f t="shared" si="143"/>
        <v>-</v>
      </c>
      <c r="BN82" s="134" t="str">
        <f t="shared" si="144"/>
        <v>-</v>
      </c>
      <c r="BO82" s="123"/>
      <c r="BP82" s="123"/>
    </row>
    <row r="83" spans="1:68" s="120" customFormat="1" ht="25.5" x14ac:dyDescent="0.25">
      <c r="A83" s="149">
        <f t="shared" si="18"/>
        <v>68</v>
      </c>
      <c r="B83" s="150" t="s">
        <v>131</v>
      </c>
      <c r="C83" s="150" t="s">
        <v>85</v>
      </c>
      <c r="D83" s="151" t="s">
        <v>123</v>
      </c>
      <c r="E83" s="150">
        <v>85190</v>
      </c>
      <c r="F83" s="150" t="s">
        <v>415</v>
      </c>
      <c r="G83" s="150" t="s">
        <v>283</v>
      </c>
      <c r="H83" s="152">
        <v>514498.48215400003</v>
      </c>
      <c r="I83" s="152">
        <v>528362.57022200001</v>
      </c>
      <c r="J83" s="152">
        <v>514498.48215400003</v>
      </c>
      <c r="K83" s="152">
        <v>528362.57022200001</v>
      </c>
      <c r="L83" s="130" t="s">
        <v>131</v>
      </c>
      <c r="M83" s="130" t="s">
        <v>131</v>
      </c>
      <c r="N83" s="150" t="s">
        <v>408</v>
      </c>
      <c r="O83" s="150" t="s">
        <v>415</v>
      </c>
      <c r="P83" s="130" t="s">
        <v>131</v>
      </c>
      <c r="Q83" s="130" t="s">
        <v>131</v>
      </c>
      <c r="R83" s="130" t="s">
        <v>131</v>
      </c>
      <c r="S83" s="130" t="s">
        <v>131</v>
      </c>
      <c r="T83" s="150" t="s">
        <v>141</v>
      </c>
      <c r="U83" s="150"/>
      <c r="V83" s="150" t="s">
        <v>238</v>
      </c>
      <c r="W83" s="150" t="s">
        <v>215</v>
      </c>
      <c r="X83" s="153"/>
      <c r="Y83" s="154"/>
      <c r="Z83" s="153"/>
      <c r="AA83" s="154"/>
      <c r="AB83" s="150" t="s">
        <v>104</v>
      </c>
      <c r="AC83" s="150"/>
      <c r="AD83" s="156"/>
      <c r="AE83" s="192"/>
      <c r="AF83" s="154"/>
      <c r="AG83" s="153"/>
      <c r="AH83" s="226"/>
      <c r="AI83" s="192"/>
      <c r="AJ83" s="154"/>
      <c r="AK83" s="153"/>
      <c r="AL83" s="239"/>
      <c r="AM83" s="252"/>
      <c r="AN83" s="264"/>
      <c r="AO83" s="252"/>
      <c r="AP83" s="272" t="s">
        <v>107</v>
      </c>
      <c r="AQ83" s="122"/>
      <c r="AR83" s="141" t="str">
        <f t="shared" si="127"/>
        <v/>
      </c>
      <c r="AS83" s="128" t="str">
        <f t="shared" si="128"/>
        <v/>
      </c>
      <c r="AT83" s="134" t="str">
        <f t="shared" si="129"/>
        <v/>
      </c>
      <c r="AU83" s="142" t="str">
        <f t="shared" si="130"/>
        <v/>
      </c>
      <c r="AV83" s="128" t="str">
        <f t="shared" si="131"/>
        <v/>
      </c>
      <c r="AW83" s="135" t="str">
        <f t="shared" si="132"/>
        <v/>
      </c>
      <c r="AX83" s="141" t="str">
        <f t="shared" si="133"/>
        <v/>
      </c>
      <c r="AY83" s="128" t="str">
        <f t="shared" si="134"/>
        <v/>
      </c>
      <c r="AZ83" s="134" t="str">
        <f t="shared" si="135"/>
        <v/>
      </c>
      <c r="BB83" s="123"/>
      <c r="BC83" s="123"/>
      <c r="BD83" s="123"/>
      <c r="BE83" s="123"/>
      <c r="BF83" s="147" t="str">
        <f t="shared" si="136"/>
        <v>Afectat sau NU?</v>
      </c>
      <c r="BG83" s="128" t="str">
        <f t="shared" si="137"/>
        <v>-</v>
      </c>
      <c r="BH83" s="134" t="str">
        <f t="shared" si="138"/>
        <v>-</v>
      </c>
      <c r="BI83" s="148" t="str">
        <f t="shared" si="139"/>
        <v>Afectat sau NU?</v>
      </c>
      <c r="BJ83" s="128" t="str">
        <f t="shared" si="140"/>
        <v>-</v>
      </c>
      <c r="BK83" s="135" t="str">
        <f t="shared" si="141"/>
        <v>-</v>
      </c>
      <c r="BL83" s="147" t="str">
        <f t="shared" si="142"/>
        <v>Afectat sau NU?</v>
      </c>
      <c r="BM83" s="128" t="str">
        <f t="shared" si="143"/>
        <v>-</v>
      </c>
      <c r="BN83" s="134" t="str">
        <f t="shared" si="144"/>
        <v>-</v>
      </c>
      <c r="BO83" s="123"/>
      <c r="BP83" s="123"/>
    </row>
    <row r="84" spans="1:68" s="120" customFormat="1" ht="25.5" x14ac:dyDescent="0.25">
      <c r="A84" s="149">
        <f t="shared" si="18"/>
        <v>69</v>
      </c>
      <c r="B84" s="150" t="s">
        <v>131</v>
      </c>
      <c r="C84" s="150" t="s">
        <v>85</v>
      </c>
      <c r="D84" s="151" t="s">
        <v>123</v>
      </c>
      <c r="E84" s="150">
        <v>63465</v>
      </c>
      <c r="F84" s="150" t="s">
        <v>416</v>
      </c>
      <c r="G84" s="150" t="s">
        <v>423</v>
      </c>
      <c r="H84" s="152">
        <v>550911.51366811199</v>
      </c>
      <c r="I84" s="152">
        <v>510828.57821685186</v>
      </c>
      <c r="J84" s="152">
        <v>550911.51366811199</v>
      </c>
      <c r="K84" s="152">
        <v>510828.57821685186</v>
      </c>
      <c r="L84" s="130" t="s">
        <v>131</v>
      </c>
      <c r="M84" s="130" t="s">
        <v>131</v>
      </c>
      <c r="N84" s="150" t="s">
        <v>409</v>
      </c>
      <c r="O84" s="150" t="s">
        <v>416</v>
      </c>
      <c r="P84" s="130" t="s">
        <v>131</v>
      </c>
      <c r="Q84" s="130" t="s">
        <v>131</v>
      </c>
      <c r="R84" s="130" t="s">
        <v>131</v>
      </c>
      <c r="S84" s="130" t="s">
        <v>131</v>
      </c>
      <c r="T84" s="150" t="s">
        <v>141</v>
      </c>
      <c r="U84" s="150"/>
      <c r="V84" s="150" t="s">
        <v>228</v>
      </c>
      <c r="W84" s="150" t="s">
        <v>215</v>
      </c>
      <c r="X84" s="153"/>
      <c r="Y84" s="154"/>
      <c r="Z84" s="153"/>
      <c r="AA84" s="154"/>
      <c r="AB84" s="150" t="s">
        <v>104</v>
      </c>
      <c r="AC84" s="150"/>
      <c r="AD84" s="156"/>
      <c r="AE84" s="192"/>
      <c r="AF84" s="154"/>
      <c r="AG84" s="153"/>
      <c r="AH84" s="226"/>
      <c r="AI84" s="192"/>
      <c r="AJ84" s="154"/>
      <c r="AK84" s="153"/>
      <c r="AL84" s="239"/>
      <c r="AM84" s="252"/>
      <c r="AN84" s="264"/>
      <c r="AO84" s="252"/>
      <c r="AP84" s="272" t="s">
        <v>107</v>
      </c>
      <c r="AQ84" s="122"/>
      <c r="AR84" s="141" t="str">
        <f t="shared" si="127"/>
        <v/>
      </c>
      <c r="AS84" s="128" t="str">
        <f t="shared" si="128"/>
        <v/>
      </c>
      <c r="AT84" s="134" t="str">
        <f t="shared" si="129"/>
        <v/>
      </c>
      <c r="AU84" s="142" t="str">
        <f t="shared" si="130"/>
        <v/>
      </c>
      <c r="AV84" s="128" t="str">
        <f t="shared" si="131"/>
        <v/>
      </c>
      <c r="AW84" s="135" t="str">
        <f t="shared" si="132"/>
        <v/>
      </c>
      <c r="AX84" s="141" t="str">
        <f t="shared" si="133"/>
        <v/>
      </c>
      <c r="AY84" s="128" t="str">
        <f t="shared" si="134"/>
        <v/>
      </c>
      <c r="AZ84" s="134" t="str">
        <f t="shared" si="135"/>
        <v/>
      </c>
      <c r="BB84" s="123"/>
      <c r="BC84" s="123"/>
      <c r="BD84" s="123"/>
      <c r="BE84" s="123"/>
      <c r="BF84" s="147" t="str">
        <f t="shared" si="136"/>
        <v>Afectat sau NU?</v>
      </c>
      <c r="BG84" s="128" t="str">
        <f t="shared" si="137"/>
        <v>-</v>
      </c>
      <c r="BH84" s="134" t="str">
        <f t="shared" si="138"/>
        <v>-</v>
      </c>
      <c r="BI84" s="148" t="str">
        <f t="shared" si="139"/>
        <v>Afectat sau NU?</v>
      </c>
      <c r="BJ84" s="128" t="str">
        <f t="shared" si="140"/>
        <v>-</v>
      </c>
      <c r="BK84" s="135" t="str">
        <f t="shared" si="141"/>
        <v>-</v>
      </c>
      <c r="BL84" s="147" t="str">
        <f t="shared" si="142"/>
        <v>Afectat sau NU?</v>
      </c>
      <c r="BM84" s="128" t="str">
        <f t="shared" si="143"/>
        <v>-</v>
      </c>
      <c r="BN84" s="134" t="str">
        <f t="shared" si="144"/>
        <v>-</v>
      </c>
      <c r="BO84" s="123"/>
      <c r="BP84" s="123"/>
    </row>
    <row r="85" spans="1:68" s="120" customFormat="1" ht="25.5" x14ac:dyDescent="0.25">
      <c r="A85" s="149">
        <f t="shared" si="18"/>
        <v>70</v>
      </c>
      <c r="B85" s="150" t="s">
        <v>131</v>
      </c>
      <c r="C85" s="150" t="s">
        <v>85</v>
      </c>
      <c r="D85" s="151" t="s">
        <v>123</v>
      </c>
      <c r="E85" s="150">
        <v>64470</v>
      </c>
      <c r="F85" s="150" t="s">
        <v>411</v>
      </c>
      <c r="G85" s="150" t="s">
        <v>423</v>
      </c>
      <c r="H85" s="152">
        <v>597464.45538099995</v>
      </c>
      <c r="I85" s="152">
        <v>506826.164811</v>
      </c>
      <c r="J85" s="152">
        <v>597464.45538099995</v>
      </c>
      <c r="K85" s="152">
        <v>506826.164811</v>
      </c>
      <c r="L85" s="130" t="s">
        <v>131</v>
      </c>
      <c r="M85" s="130" t="s">
        <v>131</v>
      </c>
      <c r="N85" s="150" t="s">
        <v>410</v>
      </c>
      <c r="O85" s="150" t="s">
        <v>411</v>
      </c>
      <c r="P85" s="130" t="s">
        <v>131</v>
      </c>
      <c r="Q85" s="130" t="s">
        <v>131</v>
      </c>
      <c r="R85" s="130" t="s">
        <v>131</v>
      </c>
      <c r="S85" s="130" t="s">
        <v>131</v>
      </c>
      <c r="T85" s="150" t="s">
        <v>141</v>
      </c>
      <c r="U85" s="150"/>
      <c r="V85" s="150" t="s">
        <v>228</v>
      </c>
      <c r="W85" s="150" t="s">
        <v>215</v>
      </c>
      <c r="X85" s="153"/>
      <c r="Y85" s="154"/>
      <c r="Z85" s="153"/>
      <c r="AA85" s="154"/>
      <c r="AB85" s="150" t="s">
        <v>104</v>
      </c>
      <c r="AC85" s="150"/>
      <c r="AD85" s="156"/>
      <c r="AE85" s="192"/>
      <c r="AF85" s="154"/>
      <c r="AG85" s="153"/>
      <c r="AH85" s="226"/>
      <c r="AI85" s="192"/>
      <c r="AJ85" s="154"/>
      <c r="AK85" s="153"/>
      <c r="AL85" s="239"/>
      <c r="AM85" s="252"/>
      <c r="AN85" s="264"/>
      <c r="AO85" s="252"/>
      <c r="AP85" s="272" t="s">
        <v>107</v>
      </c>
      <c r="AQ85" s="122"/>
      <c r="AR85" s="141" t="str">
        <f t="shared" si="127"/>
        <v/>
      </c>
      <c r="AS85" s="128" t="str">
        <f t="shared" si="128"/>
        <v/>
      </c>
      <c r="AT85" s="134" t="str">
        <f t="shared" si="129"/>
        <v/>
      </c>
      <c r="AU85" s="142" t="str">
        <f t="shared" si="130"/>
        <v/>
      </c>
      <c r="AV85" s="128" t="str">
        <f t="shared" si="131"/>
        <v/>
      </c>
      <c r="AW85" s="135" t="str">
        <f t="shared" si="132"/>
        <v/>
      </c>
      <c r="AX85" s="141" t="str">
        <f t="shared" si="133"/>
        <v/>
      </c>
      <c r="AY85" s="128" t="str">
        <f t="shared" si="134"/>
        <v/>
      </c>
      <c r="AZ85" s="134" t="str">
        <f t="shared" si="135"/>
        <v/>
      </c>
      <c r="BB85" s="123"/>
      <c r="BC85" s="123"/>
      <c r="BD85" s="123"/>
      <c r="BE85" s="123"/>
      <c r="BF85" s="147" t="str">
        <f t="shared" si="136"/>
        <v>Afectat sau NU?</v>
      </c>
      <c r="BG85" s="128" t="str">
        <f t="shared" si="137"/>
        <v>-</v>
      </c>
      <c r="BH85" s="134" t="str">
        <f t="shared" si="138"/>
        <v>-</v>
      </c>
      <c r="BI85" s="148" t="str">
        <f t="shared" si="139"/>
        <v>Afectat sau NU?</v>
      </c>
      <c r="BJ85" s="128" t="str">
        <f t="shared" si="140"/>
        <v>-</v>
      </c>
      <c r="BK85" s="135" t="str">
        <f t="shared" si="141"/>
        <v>-</v>
      </c>
      <c r="BL85" s="147" t="str">
        <f t="shared" si="142"/>
        <v>Afectat sau NU?</v>
      </c>
      <c r="BM85" s="128" t="str">
        <f t="shared" si="143"/>
        <v>-</v>
      </c>
      <c r="BN85" s="134" t="str">
        <f t="shared" si="144"/>
        <v>-</v>
      </c>
      <c r="BO85" s="123"/>
      <c r="BP85" s="123"/>
    </row>
    <row r="86" spans="1:68" s="120" customFormat="1" ht="25.5" x14ac:dyDescent="0.25">
      <c r="A86" s="149">
        <f t="shared" si="18"/>
        <v>71</v>
      </c>
      <c r="B86" s="150" t="s">
        <v>131</v>
      </c>
      <c r="C86" s="150" t="s">
        <v>85</v>
      </c>
      <c r="D86" s="151" t="s">
        <v>123</v>
      </c>
      <c r="E86" s="150">
        <v>64103</v>
      </c>
      <c r="F86" s="150" t="s">
        <v>414</v>
      </c>
      <c r="G86" s="150" t="s">
        <v>423</v>
      </c>
      <c r="H86" s="152">
        <v>600756.06254800002</v>
      </c>
      <c r="I86" s="152">
        <v>506224.709997</v>
      </c>
      <c r="J86" s="152">
        <v>600756.06254800002</v>
      </c>
      <c r="K86" s="152">
        <v>506224.709997</v>
      </c>
      <c r="L86" s="130" t="s">
        <v>131</v>
      </c>
      <c r="M86" s="130" t="s">
        <v>131</v>
      </c>
      <c r="N86" s="150" t="s">
        <v>417</v>
      </c>
      <c r="O86" s="150" t="s">
        <v>414</v>
      </c>
      <c r="P86" s="130" t="s">
        <v>131</v>
      </c>
      <c r="Q86" s="130" t="s">
        <v>131</v>
      </c>
      <c r="R86" s="130" t="s">
        <v>131</v>
      </c>
      <c r="S86" s="130" t="s">
        <v>131</v>
      </c>
      <c r="T86" s="150" t="s">
        <v>141</v>
      </c>
      <c r="U86" s="150"/>
      <c r="V86" s="150" t="s">
        <v>228</v>
      </c>
      <c r="W86" s="150" t="s">
        <v>215</v>
      </c>
      <c r="X86" s="153"/>
      <c r="Y86" s="154"/>
      <c r="Z86" s="153"/>
      <c r="AA86" s="154"/>
      <c r="AB86" s="150" t="s">
        <v>104</v>
      </c>
      <c r="AC86" s="150"/>
      <c r="AD86" s="156"/>
      <c r="AE86" s="192"/>
      <c r="AF86" s="154"/>
      <c r="AG86" s="153"/>
      <c r="AH86" s="226"/>
      <c r="AI86" s="192"/>
      <c r="AJ86" s="154"/>
      <c r="AK86" s="153"/>
      <c r="AL86" s="239"/>
      <c r="AM86" s="252"/>
      <c r="AN86" s="264"/>
      <c r="AO86" s="252"/>
      <c r="AP86" s="272" t="s">
        <v>107</v>
      </c>
      <c r="AQ86" s="122"/>
      <c r="AR86" s="141" t="str">
        <f t="shared" si="127"/>
        <v/>
      </c>
      <c r="AS86" s="128" t="str">
        <f t="shared" si="128"/>
        <v/>
      </c>
      <c r="AT86" s="134" t="str">
        <f t="shared" si="129"/>
        <v/>
      </c>
      <c r="AU86" s="142" t="str">
        <f t="shared" si="130"/>
        <v/>
      </c>
      <c r="AV86" s="128" t="str">
        <f t="shared" si="131"/>
        <v/>
      </c>
      <c r="AW86" s="135" t="str">
        <f t="shared" si="132"/>
        <v/>
      </c>
      <c r="AX86" s="141" t="str">
        <f t="shared" si="133"/>
        <v/>
      </c>
      <c r="AY86" s="128" t="str">
        <f t="shared" si="134"/>
        <v/>
      </c>
      <c r="AZ86" s="134" t="str">
        <f t="shared" si="135"/>
        <v/>
      </c>
      <c r="BB86" s="123"/>
      <c r="BC86" s="123"/>
      <c r="BD86" s="123"/>
      <c r="BE86" s="123"/>
      <c r="BF86" s="147" t="str">
        <f t="shared" si="136"/>
        <v>Afectat sau NU?</v>
      </c>
      <c r="BG86" s="128" t="str">
        <f t="shared" si="137"/>
        <v>-</v>
      </c>
      <c r="BH86" s="134" t="str">
        <f t="shared" si="138"/>
        <v>-</v>
      </c>
      <c r="BI86" s="148" t="str">
        <f t="shared" si="139"/>
        <v>Afectat sau NU?</v>
      </c>
      <c r="BJ86" s="128" t="str">
        <f t="shared" si="140"/>
        <v>-</v>
      </c>
      <c r="BK86" s="135" t="str">
        <f t="shared" si="141"/>
        <v>-</v>
      </c>
      <c r="BL86" s="147" t="str">
        <f t="shared" si="142"/>
        <v>Afectat sau NU?</v>
      </c>
      <c r="BM86" s="128" t="str">
        <f t="shared" si="143"/>
        <v>-</v>
      </c>
      <c r="BN86" s="134" t="str">
        <f t="shared" si="144"/>
        <v>-</v>
      </c>
      <c r="BO86" s="123"/>
      <c r="BP86" s="123"/>
    </row>
    <row r="87" spans="1:68" s="120" customFormat="1" ht="25.5" x14ac:dyDescent="0.25">
      <c r="A87" s="149">
        <f t="shared" si="18"/>
        <v>72</v>
      </c>
      <c r="B87" s="130" t="s">
        <v>131</v>
      </c>
      <c r="C87" s="130" t="s">
        <v>85</v>
      </c>
      <c r="D87" s="131" t="s">
        <v>123</v>
      </c>
      <c r="E87" s="130">
        <v>22585</v>
      </c>
      <c r="F87" s="130" t="s">
        <v>261</v>
      </c>
      <c r="G87" s="130" t="s">
        <v>99</v>
      </c>
      <c r="H87" s="30">
        <v>632633.77566000004</v>
      </c>
      <c r="I87" s="30">
        <v>526820.44243000005</v>
      </c>
      <c r="J87" s="30">
        <v>632633.77566000004</v>
      </c>
      <c r="K87" s="30">
        <v>526820.44243000005</v>
      </c>
      <c r="L87" s="130" t="s">
        <v>131</v>
      </c>
      <c r="M87" s="130" t="s">
        <v>131</v>
      </c>
      <c r="N87" s="130" t="s">
        <v>253</v>
      </c>
      <c r="O87" s="130" t="s">
        <v>254</v>
      </c>
      <c r="P87" s="130" t="s">
        <v>131</v>
      </c>
      <c r="Q87" s="130" t="s">
        <v>131</v>
      </c>
      <c r="R87" s="130" t="s">
        <v>131</v>
      </c>
      <c r="S87" s="130" t="s">
        <v>131</v>
      </c>
      <c r="T87" s="130" t="s">
        <v>147</v>
      </c>
      <c r="U87" s="130"/>
      <c r="V87" s="130" t="s">
        <v>260</v>
      </c>
      <c r="W87" s="150" t="s">
        <v>215</v>
      </c>
      <c r="X87" s="139"/>
      <c r="Y87" s="140"/>
      <c r="Z87" s="139"/>
      <c r="AA87" s="140"/>
      <c r="AB87" s="130" t="s">
        <v>99</v>
      </c>
      <c r="AC87" s="130"/>
      <c r="AD87" s="145"/>
      <c r="AE87" s="179"/>
      <c r="AF87" s="140"/>
      <c r="AG87" s="139"/>
      <c r="AH87" s="222"/>
      <c r="AI87" s="179"/>
      <c r="AJ87" s="140"/>
      <c r="AK87" s="139"/>
      <c r="AL87" s="233"/>
      <c r="AM87" s="248"/>
      <c r="AN87" s="260"/>
      <c r="AO87" s="248"/>
      <c r="AP87" s="276" t="s">
        <v>107</v>
      </c>
      <c r="AQ87" s="122"/>
      <c r="AR87" s="141" t="str">
        <f t="shared" si="73"/>
        <v/>
      </c>
      <c r="AS87" s="128" t="str">
        <f t="shared" si="74"/>
        <v/>
      </c>
      <c r="AT87" s="134" t="str">
        <f t="shared" si="75"/>
        <v/>
      </c>
      <c r="AU87" s="142" t="str">
        <f t="shared" si="76"/>
        <v/>
      </c>
      <c r="AV87" s="128" t="str">
        <f t="shared" si="77"/>
        <v/>
      </c>
      <c r="AW87" s="135" t="str">
        <f t="shared" si="78"/>
        <v/>
      </c>
      <c r="AX87" s="141" t="str">
        <f t="shared" si="79"/>
        <v/>
      </c>
      <c r="AY87" s="128" t="str">
        <f t="shared" si="80"/>
        <v/>
      </c>
      <c r="AZ87" s="134" t="str">
        <f t="shared" si="81"/>
        <v/>
      </c>
      <c r="BB87" s="123"/>
      <c r="BC87" s="123"/>
      <c r="BD87" s="123"/>
      <c r="BE87" s="123"/>
      <c r="BF87" s="147" t="str">
        <f t="shared" si="82"/>
        <v>Afectat sau NU?</v>
      </c>
      <c r="BG87" s="128" t="str">
        <f t="shared" si="83"/>
        <v>-</v>
      </c>
      <c r="BH87" s="134" t="str">
        <f t="shared" si="84"/>
        <v>-</v>
      </c>
      <c r="BI87" s="148" t="str">
        <f t="shared" si="85"/>
        <v>Afectat sau NU?</v>
      </c>
      <c r="BJ87" s="128" t="str">
        <f t="shared" si="86"/>
        <v>-</v>
      </c>
      <c r="BK87" s="135" t="str">
        <f t="shared" si="87"/>
        <v>-</v>
      </c>
      <c r="BL87" s="147" t="str">
        <f t="shared" si="88"/>
        <v>Afectat sau NU?</v>
      </c>
      <c r="BM87" s="128" t="str">
        <f t="shared" si="89"/>
        <v>-</v>
      </c>
      <c r="BN87" s="134" t="str">
        <f t="shared" si="90"/>
        <v>-</v>
      </c>
      <c r="BO87" s="123"/>
      <c r="BP87" s="123"/>
    </row>
    <row r="88" spans="1:68" s="120" customFormat="1" ht="25.5" x14ac:dyDescent="0.25">
      <c r="A88" s="149">
        <f t="shared" si="18"/>
        <v>73</v>
      </c>
      <c r="B88" s="130" t="s">
        <v>131</v>
      </c>
      <c r="C88" s="130" t="s">
        <v>85</v>
      </c>
      <c r="D88" s="131" t="s">
        <v>123</v>
      </c>
      <c r="E88" s="130">
        <v>23859</v>
      </c>
      <c r="F88" s="130" t="s">
        <v>264</v>
      </c>
      <c r="G88" s="130" t="s">
        <v>99</v>
      </c>
      <c r="H88" s="30">
        <v>610737.30900000001</v>
      </c>
      <c r="I88" s="30">
        <v>514516.76200000005</v>
      </c>
      <c r="J88" s="30">
        <v>610737.30900000001</v>
      </c>
      <c r="K88" s="30">
        <v>514516.76200000005</v>
      </c>
      <c r="L88" s="130" t="s">
        <v>131</v>
      </c>
      <c r="M88" s="130" t="s">
        <v>131</v>
      </c>
      <c r="N88" s="130" t="s">
        <v>255</v>
      </c>
      <c r="O88" s="130" t="s">
        <v>262</v>
      </c>
      <c r="P88" s="130" t="s">
        <v>131</v>
      </c>
      <c r="Q88" s="130" t="s">
        <v>131</v>
      </c>
      <c r="R88" s="130" t="s">
        <v>131</v>
      </c>
      <c r="S88" s="130" t="s">
        <v>131</v>
      </c>
      <c r="T88" s="130" t="s">
        <v>147</v>
      </c>
      <c r="U88" s="130"/>
      <c r="V88" s="130" t="s">
        <v>263</v>
      </c>
      <c r="W88" s="150" t="s">
        <v>215</v>
      </c>
      <c r="X88" s="139"/>
      <c r="Y88" s="140"/>
      <c r="Z88" s="139"/>
      <c r="AA88" s="140"/>
      <c r="AB88" s="130" t="s">
        <v>99</v>
      </c>
      <c r="AC88" s="130"/>
      <c r="AD88" s="145"/>
      <c r="AE88" s="179"/>
      <c r="AF88" s="140"/>
      <c r="AG88" s="139"/>
      <c r="AH88" s="222"/>
      <c r="AI88" s="179"/>
      <c r="AJ88" s="140"/>
      <c r="AK88" s="139"/>
      <c r="AL88" s="233"/>
      <c r="AM88" s="248"/>
      <c r="AN88" s="260"/>
      <c r="AO88" s="248"/>
      <c r="AP88" s="276" t="s">
        <v>107</v>
      </c>
      <c r="AQ88" s="122"/>
      <c r="AR88" s="141" t="str">
        <f t="shared" si="73"/>
        <v/>
      </c>
      <c r="AS88" s="128" t="str">
        <f t="shared" si="74"/>
        <v/>
      </c>
      <c r="AT88" s="134" t="str">
        <f t="shared" si="75"/>
        <v/>
      </c>
      <c r="AU88" s="142" t="str">
        <f t="shared" si="76"/>
        <v/>
      </c>
      <c r="AV88" s="128" t="str">
        <f t="shared" si="77"/>
        <v/>
      </c>
      <c r="AW88" s="135" t="str">
        <f t="shared" si="78"/>
        <v/>
      </c>
      <c r="AX88" s="141" t="str">
        <f t="shared" si="79"/>
        <v/>
      </c>
      <c r="AY88" s="128" t="str">
        <f t="shared" si="80"/>
        <v/>
      </c>
      <c r="AZ88" s="134" t="str">
        <f t="shared" si="81"/>
        <v/>
      </c>
      <c r="BB88" s="123"/>
      <c r="BC88" s="123"/>
      <c r="BD88" s="123"/>
      <c r="BE88" s="123"/>
      <c r="BF88" s="147" t="str">
        <f t="shared" si="82"/>
        <v>Afectat sau NU?</v>
      </c>
      <c r="BG88" s="128" t="str">
        <f t="shared" si="83"/>
        <v>-</v>
      </c>
      <c r="BH88" s="134" t="str">
        <f t="shared" si="84"/>
        <v>-</v>
      </c>
      <c r="BI88" s="148" t="str">
        <f t="shared" si="85"/>
        <v>Afectat sau NU?</v>
      </c>
      <c r="BJ88" s="128" t="str">
        <f t="shared" si="86"/>
        <v>-</v>
      </c>
      <c r="BK88" s="135" t="str">
        <f t="shared" si="87"/>
        <v>-</v>
      </c>
      <c r="BL88" s="147" t="str">
        <f t="shared" si="88"/>
        <v>Afectat sau NU?</v>
      </c>
      <c r="BM88" s="128" t="str">
        <f t="shared" si="89"/>
        <v>-</v>
      </c>
      <c r="BN88" s="134" t="str">
        <f t="shared" si="90"/>
        <v>-</v>
      </c>
      <c r="BO88" s="123"/>
      <c r="BP88" s="123"/>
    </row>
    <row r="89" spans="1:68" s="120" customFormat="1" ht="25.5" x14ac:dyDescent="0.25">
      <c r="A89" s="149">
        <f t="shared" si="18"/>
        <v>74</v>
      </c>
      <c r="B89" s="130" t="s">
        <v>131</v>
      </c>
      <c r="C89" s="130" t="s">
        <v>85</v>
      </c>
      <c r="D89" s="131" t="s">
        <v>123</v>
      </c>
      <c r="E89" s="130">
        <v>23804</v>
      </c>
      <c r="F89" s="130" t="s">
        <v>266</v>
      </c>
      <c r="G89" s="130" t="s">
        <v>246</v>
      </c>
      <c r="H89" s="30">
        <v>622831.62233599997</v>
      </c>
      <c r="I89" s="30">
        <v>524130.32868199999</v>
      </c>
      <c r="J89" s="30">
        <v>622831.62233599997</v>
      </c>
      <c r="K89" s="30">
        <v>524130.32868199999</v>
      </c>
      <c r="L89" s="130" t="s">
        <v>131</v>
      </c>
      <c r="M89" s="130" t="s">
        <v>131</v>
      </c>
      <c r="N89" s="130" t="s">
        <v>265</v>
      </c>
      <c r="O89" s="130" t="s">
        <v>266</v>
      </c>
      <c r="P89" s="130" t="s">
        <v>131</v>
      </c>
      <c r="Q89" s="130" t="s">
        <v>131</v>
      </c>
      <c r="R89" s="130" t="s">
        <v>131</v>
      </c>
      <c r="S89" s="130" t="s">
        <v>131</v>
      </c>
      <c r="T89" s="130" t="s">
        <v>141</v>
      </c>
      <c r="U89" s="130"/>
      <c r="V89" s="130" t="s">
        <v>238</v>
      </c>
      <c r="W89" s="150" t="s">
        <v>215</v>
      </c>
      <c r="X89" s="139"/>
      <c r="Y89" s="140"/>
      <c r="Z89" s="139"/>
      <c r="AA89" s="140"/>
      <c r="AB89" s="130" t="s">
        <v>99</v>
      </c>
      <c r="AC89" s="130"/>
      <c r="AD89" s="145"/>
      <c r="AE89" s="179"/>
      <c r="AF89" s="140"/>
      <c r="AG89" s="139"/>
      <c r="AH89" s="222"/>
      <c r="AI89" s="179"/>
      <c r="AJ89" s="140"/>
      <c r="AK89" s="139"/>
      <c r="AL89" s="233"/>
      <c r="AM89" s="248"/>
      <c r="AN89" s="260"/>
      <c r="AO89" s="248"/>
      <c r="AP89" s="276" t="s">
        <v>107</v>
      </c>
      <c r="AQ89" s="122"/>
      <c r="AR89" s="141" t="str">
        <f t="shared" si="73"/>
        <v/>
      </c>
      <c r="AS89" s="128" t="str">
        <f t="shared" si="74"/>
        <v/>
      </c>
      <c r="AT89" s="134" t="str">
        <f t="shared" si="75"/>
        <v/>
      </c>
      <c r="AU89" s="142" t="str">
        <f t="shared" si="76"/>
        <v/>
      </c>
      <c r="AV89" s="128" t="str">
        <f t="shared" si="77"/>
        <v/>
      </c>
      <c r="AW89" s="135" t="str">
        <f t="shared" si="78"/>
        <v/>
      </c>
      <c r="AX89" s="141" t="str">
        <f t="shared" si="79"/>
        <v/>
      </c>
      <c r="AY89" s="128" t="str">
        <f t="shared" si="80"/>
        <v/>
      </c>
      <c r="AZ89" s="134" t="str">
        <f t="shared" si="81"/>
        <v/>
      </c>
      <c r="BB89" s="123"/>
      <c r="BC89" s="123"/>
      <c r="BD89" s="123"/>
      <c r="BE89" s="123"/>
      <c r="BF89" s="147" t="str">
        <f t="shared" si="82"/>
        <v>Afectat sau NU?</v>
      </c>
      <c r="BG89" s="128" t="str">
        <f t="shared" si="83"/>
        <v>-</v>
      </c>
      <c r="BH89" s="134" t="str">
        <f t="shared" si="84"/>
        <v>-</v>
      </c>
      <c r="BI89" s="148" t="str">
        <f t="shared" si="85"/>
        <v>Afectat sau NU?</v>
      </c>
      <c r="BJ89" s="128" t="str">
        <f t="shared" si="86"/>
        <v>-</v>
      </c>
      <c r="BK89" s="135" t="str">
        <f t="shared" si="87"/>
        <v>-</v>
      </c>
      <c r="BL89" s="147" t="str">
        <f t="shared" si="88"/>
        <v>Afectat sau NU?</v>
      </c>
      <c r="BM89" s="128" t="str">
        <f t="shared" si="89"/>
        <v>-</v>
      </c>
      <c r="BN89" s="134" t="str">
        <f t="shared" si="90"/>
        <v>-</v>
      </c>
      <c r="BO89" s="123"/>
      <c r="BP89" s="123"/>
    </row>
    <row r="90" spans="1:68" s="120" customFormat="1" ht="25.5" x14ac:dyDescent="0.25">
      <c r="A90" s="149">
        <f t="shared" si="18"/>
        <v>75</v>
      </c>
      <c r="B90" s="130" t="s">
        <v>131</v>
      </c>
      <c r="C90" s="130" t="s">
        <v>85</v>
      </c>
      <c r="D90" s="131" t="s">
        <v>123</v>
      </c>
      <c r="E90" s="130">
        <v>23804</v>
      </c>
      <c r="F90" s="130" t="s">
        <v>266</v>
      </c>
      <c r="G90" s="130" t="s">
        <v>246</v>
      </c>
      <c r="H90" s="30">
        <v>623001.97611599998</v>
      </c>
      <c r="I90" s="30">
        <v>524169.255725</v>
      </c>
      <c r="J90" s="30">
        <v>623001.97611599998</v>
      </c>
      <c r="K90" s="30">
        <v>524169.255725</v>
      </c>
      <c r="L90" s="130" t="s">
        <v>131</v>
      </c>
      <c r="M90" s="130" t="s">
        <v>131</v>
      </c>
      <c r="N90" s="130" t="s">
        <v>256</v>
      </c>
      <c r="O90" s="130" t="s">
        <v>257</v>
      </c>
      <c r="P90" s="130" t="s">
        <v>131</v>
      </c>
      <c r="Q90" s="130" t="s">
        <v>131</v>
      </c>
      <c r="R90" s="130" t="s">
        <v>131</v>
      </c>
      <c r="S90" s="130" t="s">
        <v>131</v>
      </c>
      <c r="T90" s="130" t="s">
        <v>147</v>
      </c>
      <c r="U90" s="130"/>
      <c r="V90" s="130" t="s">
        <v>267</v>
      </c>
      <c r="W90" s="86" t="s">
        <v>215</v>
      </c>
      <c r="X90" s="139"/>
      <c r="Y90" s="140"/>
      <c r="Z90" s="139"/>
      <c r="AA90" s="140"/>
      <c r="AB90" s="130" t="s">
        <v>99</v>
      </c>
      <c r="AC90" s="130"/>
      <c r="AD90" s="145"/>
      <c r="AE90" s="179"/>
      <c r="AF90" s="140"/>
      <c r="AG90" s="139"/>
      <c r="AH90" s="222"/>
      <c r="AI90" s="179"/>
      <c r="AJ90" s="140"/>
      <c r="AK90" s="139"/>
      <c r="AL90" s="233"/>
      <c r="AM90" s="248"/>
      <c r="AN90" s="260"/>
      <c r="AO90" s="248"/>
      <c r="AP90" s="276" t="s">
        <v>107</v>
      </c>
      <c r="AQ90" s="122"/>
      <c r="AR90" s="141" t="str">
        <f t="shared" si="73"/>
        <v/>
      </c>
      <c r="AS90" s="128" t="str">
        <f t="shared" si="74"/>
        <v/>
      </c>
      <c r="AT90" s="134" t="str">
        <f t="shared" si="75"/>
        <v/>
      </c>
      <c r="AU90" s="142" t="str">
        <f t="shared" si="76"/>
        <v/>
      </c>
      <c r="AV90" s="128" t="str">
        <f t="shared" si="77"/>
        <v/>
      </c>
      <c r="AW90" s="135" t="str">
        <f t="shared" si="78"/>
        <v/>
      </c>
      <c r="AX90" s="141" t="str">
        <f t="shared" si="79"/>
        <v/>
      </c>
      <c r="AY90" s="128" t="str">
        <f t="shared" si="80"/>
        <v/>
      </c>
      <c r="AZ90" s="134" t="str">
        <f t="shared" si="81"/>
        <v/>
      </c>
      <c r="BB90" s="123"/>
      <c r="BC90" s="123"/>
      <c r="BD90" s="123"/>
      <c r="BE90" s="123"/>
      <c r="BF90" s="147" t="str">
        <f t="shared" si="82"/>
        <v>Afectat sau NU?</v>
      </c>
      <c r="BG90" s="128" t="str">
        <f t="shared" si="83"/>
        <v>-</v>
      </c>
      <c r="BH90" s="134" t="str">
        <f t="shared" si="84"/>
        <v>-</v>
      </c>
      <c r="BI90" s="148" t="str">
        <f t="shared" si="85"/>
        <v>Afectat sau NU?</v>
      </c>
      <c r="BJ90" s="128" t="str">
        <f t="shared" si="86"/>
        <v>-</v>
      </c>
      <c r="BK90" s="135" t="str">
        <f t="shared" si="87"/>
        <v>-</v>
      </c>
      <c r="BL90" s="147" t="str">
        <f t="shared" si="88"/>
        <v>Afectat sau NU?</v>
      </c>
      <c r="BM90" s="128" t="str">
        <f t="shared" si="89"/>
        <v>-</v>
      </c>
      <c r="BN90" s="134" t="str">
        <f t="shared" si="90"/>
        <v>-</v>
      </c>
      <c r="BO90" s="123"/>
      <c r="BP90" s="123"/>
    </row>
    <row r="91" spans="1:68" s="120" customFormat="1" ht="26.25" thickBot="1" x14ac:dyDescent="0.3">
      <c r="A91" s="112">
        <f t="shared" si="18"/>
        <v>76</v>
      </c>
      <c r="B91" s="132" t="s">
        <v>131</v>
      </c>
      <c r="C91" s="132" t="s">
        <v>85</v>
      </c>
      <c r="D91" s="133" t="s">
        <v>123</v>
      </c>
      <c r="E91" s="132">
        <v>23804</v>
      </c>
      <c r="F91" s="132" t="s">
        <v>266</v>
      </c>
      <c r="G91" s="132" t="s">
        <v>99</v>
      </c>
      <c r="H91" s="31">
        <v>624041.50557000004</v>
      </c>
      <c r="I91" s="31">
        <v>524592.28061999998</v>
      </c>
      <c r="J91" s="31">
        <v>624041.50557000004</v>
      </c>
      <c r="K91" s="31">
        <v>524592.28061999998</v>
      </c>
      <c r="L91" s="132" t="s">
        <v>131</v>
      </c>
      <c r="M91" s="132" t="s">
        <v>131</v>
      </c>
      <c r="N91" s="132" t="s">
        <v>258</v>
      </c>
      <c r="O91" s="132" t="s">
        <v>259</v>
      </c>
      <c r="P91" s="132" t="s">
        <v>131</v>
      </c>
      <c r="Q91" s="132" t="s">
        <v>131</v>
      </c>
      <c r="R91" s="132" t="s">
        <v>131</v>
      </c>
      <c r="S91" s="132" t="s">
        <v>131</v>
      </c>
      <c r="T91" s="132" t="s">
        <v>147</v>
      </c>
      <c r="U91" s="132"/>
      <c r="V91" s="83" t="s">
        <v>267</v>
      </c>
      <c r="W91" s="132" t="s">
        <v>215</v>
      </c>
      <c r="X91" s="46"/>
      <c r="Y91" s="144"/>
      <c r="Z91" s="143"/>
      <c r="AA91" s="144"/>
      <c r="AB91" s="132" t="s">
        <v>99</v>
      </c>
      <c r="AC91" s="132"/>
      <c r="AD91" s="146"/>
      <c r="AE91" s="180"/>
      <c r="AF91" s="144"/>
      <c r="AG91" s="143"/>
      <c r="AH91" s="223"/>
      <c r="AI91" s="180"/>
      <c r="AJ91" s="144"/>
      <c r="AK91" s="143"/>
      <c r="AL91" s="234"/>
      <c r="AM91" s="249"/>
      <c r="AN91" s="261"/>
      <c r="AO91" s="249"/>
      <c r="AP91" s="274" t="s">
        <v>107</v>
      </c>
      <c r="AQ91" s="122"/>
      <c r="AR91" s="167" t="str">
        <f t="shared" si="73"/>
        <v/>
      </c>
      <c r="AS91" s="168" t="str">
        <f t="shared" si="74"/>
        <v/>
      </c>
      <c r="AT91" s="169" t="str">
        <f t="shared" si="75"/>
        <v/>
      </c>
      <c r="AU91" s="170" t="str">
        <f t="shared" si="76"/>
        <v/>
      </c>
      <c r="AV91" s="168" t="str">
        <f t="shared" si="77"/>
        <v/>
      </c>
      <c r="AW91" s="171" t="str">
        <f t="shared" si="78"/>
        <v/>
      </c>
      <c r="AX91" s="167" t="str">
        <f t="shared" si="79"/>
        <v/>
      </c>
      <c r="AY91" s="168" t="str">
        <f t="shared" si="80"/>
        <v/>
      </c>
      <c r="AZ91" s="169" t="str">
        <f t="shared" si="81"/>
        <v/>
      </c>
      <c r="BB91" s="123"/>
      <c r="BC91" s="123"/>
      <c r="BD91" s="123"/>
      <c r="BE91" s="123"/>
      <c r="BF91" s="175" t="str">
        <f t="shared" si="82"/>
        <v>Afectat sau NU?</v>
      </c>
      <c r="BG91" s="168" t="str">
        <f t="shared" si="83"/>
        <v>-</v>
      </c>
      <c r="BH91" s="169" t="str">
        <f t="shared" si="84"/>
        <v>-</v>
      </c>
      <c r="BI91" s="176" t="str">
        <f t="shared" si="85"/>
        <v>Afectat sau NU?</v>
      </c>
      <c r="BJ91" s="168" t="str">
        <f t="shared" si="86"/>
        <v>-</v>
      </c>
      <c r="BK91" s="171" t="str">
        <f t="shared" si="87"/>
        <v>-</v>
      </c>
      <c r="BL91" s="175" t="str">
        <f t="shared" si="88"/>
        <v>Afectat sau NU?</v>
      </c>
      <c r="BM91" s="168" t="str">
        <f t="shared" si="89"/>
        <v>-</v>
      </c>
      <c r="BN91" s="169" t="str">
        <f t="shared" si="90"/>
        <v>-</v>
      </c>
      <c r="BO91" s="123"/>
      <c r="BP91" s="123"/>
    </row>
    <row r="92" spans="1:68" s="120" customFormat="1" ht="26.25" thickBot="1" x14ac:dyDescent="0.3">
      <c r="A92" s="149">
        <f>SUM(1,$A91)</f>
        <v>77</v>
      </c>
      <c r="B92" s="150" t="s">
        <v>131</v>
      </c>
      <c r="C92" s="150" t="s">
        <v>85</v>
      </c>
      <c r="D92" s="151" t="s">
        <v>124</v>
      </c>
      <c r="E92" s="150">
        <v>57369</v>
      </c>
      <c r="F92" s="150" t="s">
        <v>217</v>
      </c>
      <c r="G92" s="150" t="s">
        <v>94</v>
      </c>
      <c r="H92" s="152">
        <v>411637.54652439698</v>
      </c>
      <c r="I92" s="152">
        <v>583557.90003380796</v>
      </c>
      <c r="J92" s="152">
        <v>411637.54652439698</v>
      </c>
      <c r="K92" s="152">
        <v>583557.90003380796</v>
      </c>
      <c r="L92" s="150" t="s">
        <v>131</v>
      </c>
      <c r="M92" s="150" t="s">
        <v>131</v>
      </c>
      <c r="N92" s="150" t="s">
        <v>216</v>
      </c>
      <c r="O92" s="150" t="s">
        <v>217</v>
      </c>
      <c r="P92" s="150" t="s">
        <v>131</v>
      </c>
      <c r="Q92" s="150" t="s">
        <v>131</v>
      </c>
      <c r="R92" s="150" t="s">
        <v>131</v>
      </c>
      <c r="S92" s="150" t="s">
        <v>131</v>
      </c>
      <c r="T92" s="150" t="s">
        <v>141</v>
      </c>
      <c r="U92" s="150"/>
      <c r="V92" s="150" t="s">
        <v>218</v>
      </c>
      <c r="W92" s="150" t="s">
        <v>125</v>
      </c>
      <c r="X92" s="153"/>
      <c r="Y92" s="154"/>
      <c r="Z92" s="153"/>
      <c r="AA92" s="154"/>
      <c r="AB92" s="150" t="s">
        <v>94</v>
      </c>
      <c r="AC92" s="150"/>
      <c r="AD92" s="156"/>
      <c r="AE92" s="177"/>
      <c r="AF92" s="154"/>
      <c r="AG92" s="153"/>
      <c r="AH92" s="226"/>
      <c r="AI92" s="192"/>
      <c r="AJ92" s="154"/>
      <c r="AK92" s="153"/>
      <c r="AL92" s="239"/>
      <c r="AM92" s="252"/>
      <c r="AN92" s="264"/>
      <c r="AO92" s="252"/>
      <c r="AP92" s="272" t="s">
        <v>107</v>
      </c>
      <c r="AQ92" s="122"/>
      <c r="AR92" s="95" t="str">
        <f t="shared" ref="AR92:AR93" si="145">IF(B92="X",IF(AN92="","Afectat sau NU?",IF(AN92="DA",IF(((AK92+AL92)-(AE92+AF92))*24&lt;-720,"Neinformat",((AK92+AL92)-(AE92+AF92))*24),"Nu a fost afectat producator/consumator")),"")</f>
        <v/>
      </c>
      <c r="AS92" s="96" t="str">
        <f t="shared" ref="AS92:AS93" si="146">IF(B92="X",IF(AN92="DA",IF(AR92&lt;6,LEN(TRIM(V92))-LEN(SUBSTITUTE(V92,CHAR(44),""))+1,0),"-"),"")</f>
        <v/>
      </c>
      <c r="AT92" s="97" t="str">
        <f t="shared" ref="AT92:AT93" si="147">IF(B92="X",IF(AN92="DA",LEN(TRIM(V92))-LEN(SUBSTITUTE(V92,CHAR(44),""))+1,"-"),"")</f>
        <v/>
      </c>
      <c r="AU92" s="98" t="str">
        <f t="shared" ref="AU92:AU93" si="148">IF(B92="X",IF(AN92="","Afectat sau NU?",IF(AN92="DA",IF(((AI92+AJ92)-(AE92+AF92))*24&lt;-720,"Neinformat",((AI92+AJ92)-(AE92+AF92))*24),"Nu a fost afectat producator/consumator")),"")</f>
        <v/>
      </c>
      <c r="AV92" s="96" t="str">
        <f t="shared" ref="AV92:AV93" si="149">IF(B92="X",IF(AN92="DA",IF(AU92&lt;6,LEN(TRIM(U92))-LEN(SUBSTITUTE(U92,CHAR(44),""))+1,0),"-"),"")</f>
        <v/>
      </c>
      <c r="AW92" s="99" t="str">
        <f t="shared" ref="AW92:AW93" si="150">IF(B92="X",IF(AN92="DA",LEN(TRIM(U92))-LEN(SUBSTITUTE(U92,CHAR(44),""))+1,"-"),"")</f>
        <v/>
      </c>
      <c r="AX92" s="95" t="str">
        <f t="shared" ref="AX92:AX93" si="151">IF(B92="X",IF(AN92="","Afectat sau NU?",IF(AN92="DA",((AG92+AH92)-(AE92+AF92))*24,"Nu a fost afectat producator/consumator")),"")</f>
        <v/>
      </c>
      <c r="AY92" s="96" t="str">
        <f t="shared" ref="AY92:AY93" si="152">IF(B92="X",IF(AN92="DA",IF(AX92&gt;24,IF(BA92="NU",0,LEN(TRIM(V92))-LEN(SUBSTITUTE(V92,CHAR(44),""))+1),0),"-"),"")</f>
        <v/>
      </c>
      <c r="AZ92" s="97" t="str">
        <f t="shared" ref="AZ92:AZ93" si="153">IF(B92="X",IF(AN92="DA",IF(AX92&gt;24,LEN(TRIM(V92))-LEN(SUBSTITUTE(V92,CHAR(44),""))+1,0),"-"),"")</f>
        <v/>
      </c>
      <c r="BB92" s="123"/>
      <c r="BC92" s="123"/>
      <c r="BD92" s="123"/>
      <c r="BE92" s="123"/>
      <c r="BF92" s="100" t="str">
        <f t="shared" ref="BF92:BF96" si="154">IF(C92="X",IF(AN92="","Afectat sau NU?",IF(AN92="DA",IF(AK92="","Neinformat",NETWORKDAYS(AK92+AL92,AE92+AF92,$BS$2:$BS$14)-2),"Nu a fost afectat producator/consumator")),"")</f>
        <v>Afectat sau NU?</v>
      </c>
      <c r="BG92" s="96" t="str">
        <f t="shared" ref="BG92:BG96" si="155">IF(C92="X",IF(AN92="DA",IF(AND(BF92&gt;=5,AK92&lt;&gt;""),LEN(TRIM(V92))-LEN(SUBSTITUTE(V92,CHAR(44),""))+1,0),"-"),"")</f>
        <v>-</v>
      </c>
      <c r="BH92" s="97" t="str">
        <f t="shared" ref="BH92:BH96" si="156">IF(C92="X",IF(AN92="DA",LEN(TRIM(V92))-LEN(SUBSTITUTE(V92,CHAR(44),""))+1,"-"),"")</f>
        <v>-</v>
      </c>
      <c r="BI92" s="101" t="str">
        <f t="shared" ref="BI92:BI96" si="157">IF(C92="X",IF(AN92="","Afectat sau NU?",IF(AN92="DA",IF(AI92="","Neinformat",NETWORKDAYS(AI92+AJ92,AE92+AF92,$BS$2:$BS$14)-2),"Nu a fost afectat producator/consumator")),"")</f>
        <v>Afectat sau NU?</v>
      </c>
      <c r="BJ92" s="96" t="str">
        <f t="shared" ref="BJ92:BJ96" si="158">IF(C92="X",IF(AN92="DA",IF(AND(BI92&gt;=5,AI92&lt;&gt;""),LEN(TRIM(U92))-LEN(SUBSTITUTE(U92,CHAR(44),""))+1,0),"-"),"")</f>
        <v>-</v>
      </c>
      <c r="BK92" s="99" t="str">
        <f t="shared" ref="BK92:BK96" si="159">IF(C92="X",IF(AN92="DA",LEN(TRIM(U92))-LEN(SUBSTITUTE(U92,CHAR(44),""))+1,"-"),"")</f>
        <v>-</v>
      </c>
      <c r="BL92" s="100" t="str">
        <f t="shared" ref="BL92:BL96" si="160">IF(C92="X",IF(AN92="","Afectat sau NU?",IF(AN92="DA",((AG92+AH92)-(Z92+AA92))*24,"Nu a fost afectat producator/consumator")),"")</f>
        <v>Afectat sau NU?</v>
      </c>
      <c r="BM92" s="96" t="str">
        <f t="shared" ref="BM92:BM96" si="161">IF(C92="X",IF(AN92&lt;&gt;"DA","-",IF(AND(AN92="DA",BL92&lt;=0),LEN(TRIM(V92))-LEN(SUBSTITUTE(V92,CHAR(44),""))+1+LEN(TRIM(U92))-LEN(SUBSTITUTE(U92,CHAR(44),""))+1,0)),"")</f>
        <v>-</v>
      </c>
      <c r="BN92" s="97" t="str">
        <f t="shared" ref="BN92:BN96" si="162">IF(C92="X",IF(AN92="DA",LEN(TRIM(V92))-LEN(SUBSTITUTE(V92,CHAR(44),""))+1+LEN(TRIM(U92))-LEN(SUBSTITUTE(U92,CHAR(44),""))+1,"-"),"")</f>
        <v>-</v>
      </c>
      <c r="BO92" s="123"/>
      <c r="BP92" s="123"/>
    </row>
    <row r="93" spans="1:68" x14ac:dyDescent="0.25">
      <c r="A93" s="136">
        <f>SUM(1,$A92)</f>
        <v>78</v>
      </c>
      <c r="B93" s="129" t="s">
        <v>131</v>
      </c>
      <c r="C93" s="129" t="s">
        <v>85</v>
      </c>
      <c r="D93" s="155" t="s">
        <v>108</v>
      </c>
      <c r="E93" s="129">
        <v>102179</v>
      </c>
      <c r="F93" s="129" t="s">
        <v>372</v>
      </c>
      <c r="G93" s="129" t="s">
        <v>179</v>
      </c>
      <c r="H93" s="65">
        <v>582899.26100000006</v>
      </c>
      <c r="I93" s="65">
        <v>344014.59</v>
      </c>
      <c r="J93" s="65">
        <v>582899.26100000006</v>
      </c>
      <c r="K93" s="65">
        <v>344014.59</v>
      </c>
      <c r="L93" s="129" t="s">
        <v>131</v>
      </c>
      <c r="M93" s="129" t="s">
        <v>131</v>
      </c>
      <c r="N93" s="129" t="s">
        <v>371</v>
      </c>
      <c r="O93" s="129" t="s">
        <v>372</v>
      </c>
      <c r="P93" s="129" t="s">
        <v>131</v>
      </c>
      <c r="Q93" s="129" t="s">
        <v>131</v>
      </c>
      <c r="R93" s="129" t="s">
        <v>131</v>
      </c>
      <c r="S93" s="129" t="s">
        <v>131</v>
      </c>
      <c r="T93" s="129" t="s">
        <v>141</v>
      </c>
      <c r="U93" s="129"/>
      <c r="V93" s="129" t="s">
        <v>228</v>
      </c>
      <c r="W93" s="129" t="s">
        <v>112</v>
      </c>
      <c r="X93" s="137"/>
      <c r="Y93" s="138"/>
      <c r="Z93" s="137"/>
      <c r="AA93" s="138"/>
      <c r="AB93" s="129" t="s">
        <v>103</v>
      </c>
      <c r="AC93" s="129"/>
      <c r="AD93" s="127"/>
      <c r="AE93" s="76"/>
      <c r="AF93" s="77"/>
      <c r="AG93" s="78"/>
      <c r="AH93" s="227"/>
      <c r="AI93" s="194"/>
      <c r="AJ93" s="77"/>
      <c r="AK93" s="78"/>
      <c r="AL93" s="240"/>
      <c r="AM93" s="253"/>
      <c r="AN93" s="265"/>
      <c r="AO93" s="253"/>
      <c r="AP93" s="271" t="s">
        <v>107</v>
      </c>
      <c r="AQ93" s="122"/>
      <c r="AR93" s="162" t="str">
        <f t="shared" si="145"/>
        <v/>
      </c>
      <c r="AS93" s="163" t="str">
        <f t="shared" si="146"/>
        <v/>
      </c>
      <c r="AT93" s="164" t="str">
        <f t="shared" si="147"/>
        <v/>
      </c>
      <c r="AU93" s="165" t="str">
        <f t="shared" si="148"/>
        <v/>
      </c>
      <c r="AV93" s="163" t="str">
        <f t="shared" si="149"/>
        <v/>
      </c>
      <c r="AW93" s="166" t="str">
        <f t="shared" si="150"/>
        <v/>
      </c>
      <c r="AX93" s="162" t="str">
        <f t="shared" si="151"/>
        <v/>
      </c>
      <c r="AY93" s="163" t="str">
        <f t="shared" si="152"/>
        <v/>
      </c>
      <c r="AZ93" s="164" t="str">
        <f t="shared" si="153"/>
        <v/>
      </c>
      <c r="BB93" s="123"/>
      <c r="BC93" s="123"/>
      <c r="BD93" s="123"/>
      <c r="BE93" s="123"/>
      <c r="BF93" s="174" t="str">
        <f t="shared" si="154"/>
        <v>Afectat sau NU?</v>
      </c>
      <c r="BG93" s="163" t="str">
        <f t="shared" si="155"/>
        <v>-</v>
      </c>
      <c r="BH93" s="164" t="str">
        <f t="shared" si="156"/>
        <v>-</v>
      </c>
      <c r="BI93" s="344" t="str">
        <f t="shared" si="157"/>
        <v>Afectat sau NU?</v>
      </c>
      <c r="BJ93" s="163" t="str">
        <f t="shared" si="158"/>
        <v>-</v>
      </c>
      <c r="BK93" s="166" t="str">
        <f t="shared" si="159"/>
        <v>-</v>
      </c>
      <c r="BL93" s="174" t="str">
        <f t="shared" si="160"/>
        <v>Afectat sau NU?</v>
      </c>
      <c r="BM93" s="163" t="str">
        <f t="shared" si="161"/>
        <v>-</v>
      </c>
      <c r="BN93" s="164" t="str">
        <f t="shared" si="162"/>
        <v>-</v>
      </c>
    </row>
    <row r="94" spans="1:68" x14ac:dyDescent="0.25">
      <c r="A94" s="149">
        <f t="shared" si="18"/>
        <v>79</v>
      </c>
      <c r="B94" s="130" t="s">
        <v>131</v>
      </c>
      <c r="C94" s="130" t="s">
        <v>85</v>
      </c>
      <c r="D94" s="131" t="s">
        <v>108</v>
      </c>
      <c r="E94" s="130">
        <v>100978</v>
      </c>
      <c r="F94" s="130" t="s">
        <v>376</v>
      </c>
      <c r="G94" s="130" t="s">
        <v>179</v>
      </c>
      <c r="H94" s="30">
        <v>589605.26837934612</v>
      </c>
      <c r="I94" s="30">
        <v>346450.65776751417</v>
      </c>
      <c r="J94" s="30">
        <v>589605.26837934612</v>
      </c>
      <c r="K94" s="30">
        <v>346450.65776751417</v>
      </c>
      <c r="L94" s="130" t="s">
        <v>131</v>
      </c>
      <c r="M94" s="130" t="s">
        <v>131</v>
      </c>
      <c r="N94" s="130" t="s">
        <v>373</v>
      </c>
      <c r="O94" s="130" t="s">
        <v>376</v>
      </c>
      <c r="P94" s="130" t="s">
        <v>131</v>
      </c>
      <c r="Q94" s="130" t="s">
        <v>131</v>
      </c>
      <c r="R94" s="130" t="s">
        <v>131</v>
      </c>
      <c r="S94" s="130" t="s">
        <v>131</v>
      </c>
      <c r="T94" s="130" t="s">
        <v>141</v>
      </c>
      <c r="U94" s="130"/>
      <c r="V94" s="130" t="s">
        <v>377</v>
      </c>
      <c r="W94" s="130" t="s">
        <v>112</v>
      </c>
      <c r="X94" s="139"/>
      <c r="Y94" s="140"/>
      <c r="Z94" s="139"/>
      <c r="AA94" s="140"/>
      <c r="AB94" s="130" t="s">
        <v>103</v>
      </c>
      <c r="AC94" s="130"/>
      <c r="AD94" s="145"/>
      <c r="AE94" s="126"/>
      <c r="AF94" s="125"/>
      <c r="AG94" s="124"/>
      <c r="AH94" s="228"/>
      <c r="AI94" s="92"/>
      <c r="AJ94" s="125"/>
      <c r="AK94" s="124"/>
      <c r="AL94" s="241"/>
      <c r="AM94" s="254"/>
      <c r="AN94" s="266"/>
      <c r="AO94" s="254"/>
      <c r="AP94" s="276" t="s">
        <v>107</v>
      </c>
      <c r="AQ94" s="122"/>
      <c r="AR94" s="141" t="str">
        <f t="shared" ref="AR94:AR102" si="163">IF(B94="X",IF(AN94="","Afectat sau NU?",IF(AN94="DA",IF(((AK94+AL94)-(AE94+AF94))*24&lt;-720,"Neinformat",((AK94+AL94)-(AE94+AF94))*24),"Nu a fost afectat producator/consumator")),"")</f>
        <v/>
      </c>
      <c r="AS94" s="128" t="str">
        <f t="shared" ref="AS94:AS102" si="164">IF(B94="X",IF(AN94="DA",IF(AR94&lt;6,LEN(TRIM(V94))-LEN(SUBSTITUTE(V94,CHAR(44),""))+1,0),"-"),"")</f>
        <v/>
      </c>
      <c r="AT94" s="134" t="str">
        <f t="shared" ref="AT94:AT102" si="165">IF(B94="X",IF(AN94="DA",LEN(TRIM(V94))-LEN(SUBSTITUTE(V94,CHAR(44),""))+1,"-"),"")</f>
        <v/>
      </c>
      <c r="AU94" s="142" t="str">
        <f t="shared" ref="AU94:AU102" si="166">IF(B94="X",IF(AN94="","Afectat sau NU?",IF(AN94="DA",IF(((AI94+AJ94)-(AE94+AF94))*24&lt;-720,"Neinformat",((AI94+AJ94)-(AE94+AF94))*24),"Nu a fost afectat producator/consumator")),"")</f>
        <v/>
      </c>
      <c r="AV94" s="128" t="str">
        <f t="shared" ref="AV94:AV102" si="167">IF(B94="X",IF(AN94="DA",IF(AU94&lt;6,LEN(TRIM(U94))-LEN(SUBSTITUTE(U94,CHAR(44),""))+1,0),"-"),"")</f>
        <v/>
      </c>
      <c r="AW94" s="135" t="str">
        <f t="shared" ref="AW94:AW102" si="168">IF(B94="X",IF(AN94="DA",LEN(TRIM(U94))-LEN(SUBSTITUTE(U94,CHAR(44),""))+1,"-"),"")</f>
        <v/>
      </c>
      <c r="AX94" s="141" t="str">
        <f t="shared" ref="AX94:AX102" si="169">IF(B94="X",IF(AN94="","Afectat sau NU?",IF(AN94="DA",((AG94+AH94)-(AE94+AF94))*24,"Nu a fost afectat producator/consumator")),"")</f>
        <v/>
      </c>
      <c r="AY94" s="128" t="str">
        <f t="shared" ref="AY94:AY102" si="170">IF(B94="X",IF(AN94="DA",IF(AX94&gt;24,IF(BA94="NU",0,LEN(TRIM(V94))-LEN(SUBSTITUTE(V94,CHAR(44),""))+1),0),"-"),"")</f>
        <v/>
      </c>
      <c r="AZ94" s="134" t="str">
        <f t="shared" ref="AZ94:AZ102" si="171">IF(B94="X",IF(AN94="DA",IF(AX94&gt;24,LEN(TRIM(V94))-LEN(SUBSTITUTE(V94,CHAR(44),""))+1,0),"-"),"")</f>
        <v/>
      </c>
      <c r="BB94" s="123"/>
      <c r="BC94" s="123"/>
      <c r="BD94" s="123"/>
      <c r="BE94" s="123"/>
      <c r="BF94" s="147" t="str">
        <f t="shared" ref="BF94:BF95" si="172">IF(C94="X",IF(AN94="","Afectat sau NU?",IF(AN94="DA",IF(AK94="","Neinformat",NETWORKDAYS(AK94+AL94,AE94+AF94,$BS$2:$BS$14)-2),"Nu a fost afectat producator/consumator")),"")</f>
        <v>Afectat sau NU?</v>
      </c>
      <c r="BG94" s="128" t="str">
        <f t="shared" ref="BG94:BG95" si="173">IF(C94="X",IF(AN94="DA",IF(AND(BF94&gt;=5,AK94&lt;&gt;""),LEN(TRIM(V94))-LEN(SUBSTITUTE(V94,CHAR(44),""))+1,0),"-"),"")</f>
        <v>-</v>
      </c>
      <c r="BH94" s="134" t="str">
        <f t="shared" ref="BH94:BH95" si="174">IF(C94="X",IF(AN94="DA",LEN(TRIM(V94))-LEN(SUBSTITUTE(V94,CHAR(44),""))+1,"-"),"")</f>
        <v>-</v>
      </c>
      <c r="BI94" s="148" t="str">
        <f t="shared" ref="BI94:BI95" si="175">IF(C94="X",IF(AN94="","Afectat sau NU?",IF(AN94="DA",IF(AI94="","Neinformat",NETWORKDAYS(AI94+AJ94,AE94+AF94,$BS$2:$BS$14)-2),"Nu a fost afectat producator/consumator")),"")</f>
        <v>Afectat sau NU?</v>
      </c>
      <c r="BJ94" s="128" t="str">
        <f t="shared" ref="BJ94:BJ95" si="176">IF(C94="X",IF(AN94="DA",IF(AND(BI94&gt;=5,AI94&lt;&gt;""),LEN(TRIM(U94))-LEN(SUBSTITUTE(U94,CHAR(44),""))+1,0),"-"),"")</f>
        <v>-</v>
      </c>
      <c r="BK94" s="135" t="str">
        <f t="shared" ref="BK94:BK95" si="177">IF(C94="X",IF(AN94="DA",LEN(TRIM(U94))-LEN(SUBSTITUTE(U94,CHAR(44),""))+1,"-"),"")</f>
        <v>-</v>
      </c>
      <c r="BL94" s="147" t="str">
        <f t="shared" ref="BL94:BL95" si="178">IF(C94="X",IF(AN94="","Afectat sau NU?",IF(AN94="DA",((AG94+AH94)-(Z94+AA94))*24,"Nu a fost afectat producator/consumator")),"")</f>
        <v>Afectat sau NU?</v>
      </c>
      <c r="BM94" s="128" t="str">
        <f t="shared" ref="BM94:BM95" si="179">IF(C94="X",IF(AN94&lt;&gt;"DA","-",IF(AND(AN94="DA",BL94&lt;=0),LEN(TRIM(V94))-LEN(SUBSTITUTE(V94,CHAR(44),""))+1+LEN(TRIM(U94))-LEN(SUBSTITUTE(U94,CHAR(44),""))+1,0)),"")</f>
        <v>-</v>
      </c>
      <c r="BN94" s="134" t="str">
        <f t="shared" ref="BN94:BN95" si="180">IF(C94="X",IF(AN94="DA",LEN(TRIM(V94))-LEN(SUBSTITUTE(V94,CHAR(44),""))+1+LEN(TRIM(U94))-LEN(SUBSTITUTE(U94,CHAR(44),""))+1,"-"),"")</f>
        <v>-</v>
      </c>
    </row>
    <row r="95" spans="1:68" ht="13.5" thickBot="1" x14ac:dyDescent="0.3">
      <c r="A95" s="112">
        <f t="shared" si="18"/>
        <v>80</v>
      </c>
      <c r="B95" s="132" t="s">
        <v>131</v>
      </c>
      <c r="C95" s="132" t="s">
        <v>85</v>
      </c>
      <c r="D95" s="133" t="s">
        <v>108</v>
      </c>
      <c r="E95" s="132">
        <v>105179</v>
      </c>
      <c r="F95" s="132" t="s">
        <v>375</v>
      </c>
      <c r="G95" s="132" t="s">
        <v>179</v>
      </c>
      <c r="H95" s="31">
        <v>589606.49392190785</v>
      </c>
      <c r="I95" s="31">
        <v>346458.63524912129</v>
      </c>
      <c r="J95" s="31">
        <v>589606.49392190785</v>
      </c>
      <c r="K95" s="31">
        <v>346458.63524912129</v>
      </c>
      <c r="L95" s="132" t="s">
        <v>131</v>
      </c>
      <c r="M95" s="132" t="s">
        <v>131</v>
      </c>
      <c r="N95" s="132" t="s">
        <v>374</v>
      </c>
      <c r="O95" s="132" t="s">
        <v>375</v>
      </c>
      <c r="P95" s="132" t="s">
        <v>131</v>
      </c>
      <c r="Q95" s="132" t="s">
        <v>131</v>
      </c>
      <c r="R95" s="132" t="s">
        <v>131</v>
      </c>
      <c r="S95" s="132" t="s">
        <v>131</v>
      </c>
      <c r="T95" s="132" t="s">
        <v>141</v>
      </c>
      <c r="U95" s="132"/>
      <c r="V95" s="132" t="s">
        <v>301</v>
      </c>
      <c r="W95" s="132" t="s">
        <v>112</v>
      </c>
      <c r="X95" s="143"/>
      <c r="Y95" s="144"/>
      <c r="Z95" s="143"/>
      <c r="AA95" s="144"/>
      <c r="AB95" s="132" t="s">
        <v>103</v>
      </c>
      <c r="AC95" s="132"/>
      <c r="AD95" s="146"/>
      <c r="AE95" s="79"/>
      <c r="AF95" s="80"/>
      <c r="AG95" s="81"/>
      <c r="AH95" s="229"/>
      <c r="AI95" s="93"/>
      <c r="AJ95" s="80"/>
      <c r="AK95" s="81"/>
      <c r="AL95" s="242"/>
      <c r="AM95" s="255"/>
      <c r="AN95" s="267"/>
      <c r="AO95" s="255"/>
      <c r="AP95" s="274" t="s">
        <v>107</v>
      </c>
      <c r="AQ95" s="122"/>
      <c r="AR95" s="167" t="str">
        <f t="shared" si="163"/>
        <v/>
      </c>
      <c r="AS95" s="168" t="str">
        <f t="shared" si="164"/>
        <v/>
      </c>
      <c r="AT95" s="169" t="str">
        <f t="shared" si="165"/>
        <v/>
      </c>
      <c r="AU95" s="170" t="str">
        <f t="shared" si="166"/>
        <v/>
      </c>
      <c r="AV95" s="168" t="str">
        <f t="shared" si="167"/>
        <v/>
      </c>
      <c r="AW95" s="171" t="str">
        <f t="shared" si="168"/>
        <v/>
      </c>
      <c r="AX95" s="167" t="str">
        <f t="shared" si="169"/>
        <v/>
      </c>
      <c r="AY95" s="168" t="str">
        <f t="shared" si="170"/>
        <v/>
      </c>
      <c r="AZ95" s="169" t="str">
        <f t="shared" si="171"/>
        <v/>
      </c>
      <c r="BB95" s="123"/>
      <c r="BC95" s="123"/>
      <c r="BD95" s="123"/>
      <c r="BE95" s="123"/>
      <c r="BF95" s="175" t="str">
        <f t="shared" si="172"/>
        <v>Afectat sau NU?</v>
      </c>
      <c r="BG95" s="168" t="str">
        <f t="shared" si="173"/>
        <v>-</v>
      </c>
      <c r="BH95" s="169" t="str">
        <f t="shared" si="174"/>
        <v>-</v>
      </c>
      <c r="BI95" s="176" t="str">
        <f t="shared" si="175"/>
        <v>Afectat sau NU?</v>
      </c>
      <c r="BJ95" s="168" t="str">
        <f t="shared" si="176"/>
        <v>-</v>
      </c>
      <c r="BK95" s="171" t="str">
        <f t="shared" si="177"/>
        <v>-</v>
      </c>
      <c r="BL95" s="175" t="str">
        <f t="shared" si="178"/>
        <v>Afectat sau NU?</v>
      </c>
      <c r="BM95" s="168" t="str">
        <f t="shared" si="179"/>
        <v>-</v>
      </c>
      <c r="BN95" s="169" t="str">
        <f t="shared" si="180"/>
        <v>-</v>
      </c>
    </row>
    <row r="96" spans="1:68" x14ac:dyDescent="0.25">
      <c r="A96" s="136">
        <f t="shared" si="18"/>
        <v>81</v>
      </c>
      <c r="B96" s="129" t="s">
        <v>131</v>
      </c>
      <c r="C96" s="129" t="s">
        <v>85</v>
      </c>
      <c r="D96" s="155" t="s">
        <v>109</v>
      </c>
      <c r="E96" s="129">
        <v>80506</v>
      </c>
      <c r="F96" s="129" t="s">
        <v>329</v>
      </c>
      <c r="G96" s="129" t="s">
        <v>330</v>
      </c>
      <c r="H96" s="65">
        <v>394212.68963830301</v>
      </c>
      <c r="I96" s="65">
        <v>369126.48883809702</v>
      </c>
      <c r="J96" s="65">
        <v>394212.68963830301</v>
      </c>
      <c r="K96" s="65">
        <v>369126.48883809702</v>
      </c>
      <c r="L96" s="129" t="s">
        <v>131</v>
      </c>
      <c r="M96" s="129" t="s">
        <v>131</v>
      </c>
      <c r="N96" s="129" t="s">
        <v>131</v>
      </c>
      <c r="O96" s="129" t="s">
        <v>131</v>
      </c>
      <c r="P96" s="129" t="s">
        <v>305</v>
      </c>
      <c r="Q96" s="129" t="s">
        <v>306</v>
      </c>
      <c r="R96" s="129" t="s">
        <v>131</v>
      </c>
      <c r="S96" s="129" t="s">
        <v>131</v>
      </c>
      <c r="T96" s="129" t="s">
        <v>197</v>
      </c>
      <c r="U96" s="129"/>
      <c r="V96" s="129" t="s">
        <v>328</v>
      </c>
      <c r="W96" s="129" t="s">
        <v>112</v>
      </c>
      <c r="X96" s="137"/>
      <c r="Y96" s="138"/>
      <c r="Z96" s="137"/>
      <c r="AA96" s="138"/>
      <c r="AB96" s="129" t="s">
        <v>102</v>
      </c>
      <c r="AC96" s="129"/>
      <c r="AD96" s="127"/>
      <c r="AE96" s="76"/>
      <c r="AF96" s="77"/>
      <c r="AG96" s="78"/>
      <c r="AH96" s="227"/>
      <c r="AI96" s="194"/>
      <c r="AJ96" s="77"/>
      <c r="AK96" s="78"/>
      <c r="AL96" s="240"/>
      <c r="AM96" s="253"/>
      <c r="AN96" s="265"/>
      <c r="AO96" s="253"/>
      <c r="AP96" s="271" t="s">
        <v>107</v>
      </c>
      <c r="AQ96" s="122"/>
      <c r="AR96" s="162" t="str">
        <f t="shared" si="163"/>
        <v/>
      </c>
      <c r="AS96" s="163" t="str">
        <f t="shared" si="164"/>
        <v/>
      </c>
      <c r="AT96" s="164" t="str">
        <f t="shared" si="165"/>
        <v/>
      </c>
      <c r="AU96" s="165" t="str">
        <f t="shared" si="166"/>
        <v/>
      </c>
      <c r="AV96" s="163" t="str">
        <f t="shared" si="167"/>
        <v/>
      </c>
      <c r="AW96" s="166" t="str">
        <f t="shared" si="168"/>
        <v/>
      </c>
      <c r="AX96" s="162" t="str">
        <f t="shared" si="169"/>
        <v/>
      </c>
      <c r="AY96" s="163" t="str">
        <f t="shared" si="170"/>
        <v/>
      </c>
      <c r="AZ96" s="164" t="str">
        <f t="shared" si="171"/>
        <v/>
      </c>
      <c r="BB96" s="123"/>
      <c r="BC96" s="123"/>
      <c r="BD96" s="123"/>
      <c r="BE96" s="123"/>
      <c r="BF96" s="174" t="str">
        <f t="shared" si="154"/>
        <v>Afectat sau NU?</v>
      </c>
      <c r="BG96" s="163" t="str">
        <f t="shared" si="155"/>
        <v>-</v>
      </c>
      <c r="BH96" s="164" t="str">
        <f t="shared" si="156"/>
        <v>-</v>
      </c>
      <c r="BI96" s="344" t="str">
        <f t="shared" si="157"/>
        <v>Afectat sau NU?</v>
      </c>
      <c r="BJ96" s="163" t="str">
        <f t="shared" si="158"/>
        <v>-</v>
      </c>
      <c r="BK96" s="166" t="str">
        <f t="shared" si="159"/>
        <v>-</v>
      </c>
      <c r="BL96" s="174" t="str">
        <f t="shared" si="160"/>
        <v>Afectat sau NU?</v>
      </c>
      <c r="BM96" s="163" t="str">
        <f t="shared" si="161"/>
        <v>-</v>
      </c>
      <c r="BN96" s="164" t="str">
        <f t="shared" si="162"/>
        <v>-</v>
      </c>
    </row>
    <row r="97" spans="1:66" ht="25.5" x14ac:dyDescent="0.25">
      <c r="A97" s="149">
        <f t="shared" si="18"/>
        <v>82</v>
      </c>
      <c r="B97" s="130" t="s">
        <v>131</v>
      </c>
      <c r="C97" s="130" t="s">
        <v>85</v>
      </c>
      <c r="D97" s="131" t="s">
        <v>109</v>
      </c>
      <c r="E97" s="130">
        <v>80506</v>
      </c>
      <c r="F97" s="130" t="s">
        <v>329</v>
      </c>
      <c r="G97" s="130" t="s">
        <v>330</v>
      </c>
      <c r="H97" s="30">
        <v>394174.33451295103</v>
      </c>
      <c r="I97" s="30">
        <v>369081.65691587102</v>
      </c>
      <c r="J97" s="30">
        <v>394174.33451295103</v>
      </c>
      <c r="K97" s="30">
        <v>369081.65691587102</v>
      </c>
      <c r="L97" s="130" t="s">
        <v>131</v>
      </c>
      <c r="M97" s="130" t="s">
        <v>131</v>
      </c>
      <c r="N97" s="130" t="s">
        <v>131</v>
      </c>
      <c r="O97" s="130" t="s">
        <v>131</v>
      </c>
      <c r="P97" s="130" t="s">
        <v>307</v>
      </c>
      <c r="Q97" s="130" t="s">
        <v>308</v>
      </c>
      <c r="R97" s="130" t="s">
        <v>131</v>
      </c>
      <c r="S97" s="130" t="s">
        <v>131</v>
      </c>
      <c r="T97" s="130" t="s">
        <v>197</v>
      </c>
      <c r="U97" s="130"/>
      <c r="V97" s="130" t="s">
        <v>331</v>
      </c>
      <c r="W97" s="130" t="s">
        <v>112</v>
      </c>
      <c r="X97" s="139"/>
      <c r="Y97" s="140"/>
      <c r="Z97" s="139"/>
      <c r="AA97" s="140"/>
      <c r="AB97" s="130" t="s">
        <v>102</v>
      </c>
      <c r="AC97" s="130"/>
      <c r="AD97" s="145"/>
      <c r="AE97" s="126"/>
      <c r="AF97" s="125"/>
      <c r="AG97" s="124"/>
      <c r="AH97" s="228"/>
      <c r="AI97" s="92"/>
      <c r="AJ97" s="125"/>
      <c r="AK97" s="124"/>
      <c r="AL97" s="241"/>
      <c r="AM97" s="254"/>
      <c r="AN97" s="266"/>
      <c r="AO97" s="254"/>
      <c r="AP97" s="276" t="s">
        <v>107</v>
      </c>
      <c r="AQ97" s="122"/>
      <c r="AR97" s="141" t="str">
        <f t="shared" si="163"/>
        <v/>
      </c>
      <c r="AS97" s="128" t="str">
        <f t="shared" si="164"/>
        <v/>
      </c>
      <c r="AT97" s="134" t="str">
        <f t="shared" si="165"/>
        <v/>
      </c>
      <c r="AU97" s="142" t="str">
        <f t="shared" si="166"/>
        <v/>
      </c>
      <c r="AV97" s="128" t="str">
        <f t="shared" si="167"/>
        <v/>
      </c>
      <c r="AW97" s="135" t="str">
        <f t="shared" si="168"/>
        <v/>
      </c>
      <c r="AX97" s="141" t="str">
        <f t="shared" si="169"/>
        <v/>
      </c>
      <c r="AY97" s="128" t="str">
        <f t="shared" si="170"/>
        <v/>
      </c>
      <c r="AZ97" s="134" t="str">
        <f t="shared" si="171"/>
        <v/>
      </c>
      <c r="BB97" s="123"/>
      <c r="BC97" s="123"/>
      <c r="BD97" s="123"/>
      <c r="BE97" s="123"/>
      <c r="BF97" s="147" t="str">
        <f t="shared" ref="BF97:BF102" si="181">IF(C97="X",IF(AN97="","Afectat sau NU?",IF(AN97="DA",IF(AK97="","Neinformat",NETWORKDAYS(AK97+AL97,AE97+AF97,$BS$2:$BS$14)-2),"Nu a fost afectat producator/consumator")),"")</f>
        <v>Afectat sau NU?</v>
      </c>
      <c r="BG97" s="128" t="str">
        <f t="shared" ref="BG97:BG102" si="182">IF(C97="X",IF(AN97="DA",IF(AND(BF97&gt;=5,AK97&lt;&gt;""),LEN(TRIM(V97))-LEN(SUBSTITUTE(V97,CHAR(44),""))+1,0),"-"),"")</f>
        <v>-</v>
      </c>
      <c r="BH97" s="134" t="str">
        <f t="shared" ref="BH97:BH102" si="183">IF(C97="X",IF(AN97="DA",LEN(TRIM(V97))-LEN(SUBSTITUTE(V97,CHAR(44),""))+1,"-"),"")</f>
        <v>-</v>
      </c>
      <c r="BI97" s="148" t="str">
        <f t="shared" ref="BI97:BI102" si="184">IF(C97="X",IF(AN97="","Afectat sau NU?",IF(AN97="DA",IF(AI97="","Neinformat",NETWORKDAYS(AI97+AJ97,AE97+AF97,$BS$2:$BS$14)-2),"Nu a fost afectat producator/consumator")),"")</f>
        <v>Afectat sau NU?</v>
      </c>
      <c r="BJ97" s="128" t="str">
        <f t="shared" ref="BJ97:BJ102" si="185">IF(C97="X",IF(AN97="DA",IF(AND(BI97&gt;=5,AI97&lt;&gt;""),LEN(TRIM(U97))-LEN(SUBSTITUTE(U97,CHAR(44),""))+1,0),"-"),"")</f>
        <v>-</v>
      </c>
      <c r="BK97" s="135" t="str">
        <f t="shared" ref="BK97:BK102" si="186">IF(C97="X",IF(AN97="DA",LEN(TRIM(U97))-LEN(SUBSTITUTE(U97,CHAR(44),""))+1,"-"),"")</f>
        <v>-</v>
      </c>
      <c r="BL97" s="147" t="str">
        <f t="shared" ref="BL97:BL102" si="187">IF(C97="X",IF(AN97="","Afectat sau NU?",IF(AN97="DA",((AG97+AH97)-(Z97+AA97))*24,"Nu a fost afectat producator/consumator")),"")</f>
        <v>Afectat sau NU?</v>
      </c>
      <c r="BM97" s="128" t="str">
        <f t="shared" ref="BM97:BM102" si="188">IF(C97="X",IF(AN97&lt;&gt;"DA","-",IF(AND(AN97="DA",BL97&lt;=0),LEN(TRIM(V97))-LEN(SUBSTITUTE(V97,CHAR(44),""))+1+LEN(TRIM(U97))-LEN(SUBSTITUTE(U97,CHAR(44),""))+1,0)),"")</f>
        <v>-</v>
      </c>
      <c r="BN97" s="134" t="str">
        <f t="shared" ref="BN97:BN102" si="189">IF(C97="X",IF(AN97="DA",LEN(TRIM(V97))-LEN(SUBSTITUTE(V97,CHAR(44),""))+1+LEN(TRIM(U97))-LEN(SUBSTITUTE(U97,CHAR(44),""))+1,"-"),"")</f>
        <v>-</v>
      </c>
    </row>
    <row r="98" spans="1:66" ht="26.25" customHeight="1" x14ac:dyDescent="0.25">
      <c r="A98" s="149">
        <f t="shared" si="18"/>
        <v>83</v>
      </c>
      <c r="B98" s="130" t="s">
        <v>131</v>
      </c>
      <c r="C98" s="130" t="s">
        <v>85</v>
      </c>
      <c r="D98" s="131" t="s">
        <v>109</v>
      </c>
      <c r="E98" s="130">
        <v>82252</v>
      </c>
      <c r="F98" s="130" t="s">
        <v>332</v>
      </c>
      <c r="G98" s="130" t="s">
        <v>330</v>
      </c>
      <c r="H98" s="30">
        <v>396359.68433253199</v>
      </c>
      <c r="I98" s="30">
        <v>364898.37530645699</v>
      </c>
      <c r="J98" s="30">
        <v>396359.68433253199</v>
      </c>
      <c r="K98" s="30">
        <v>364898.37530645699</v>
      </c>
      <c r="L98" s="130" t="s">
        <v>131</v>
      </c>
      <c r="M98" s="130" t="s">
        <v>131</v>
      </c>
      <c r="N98" s="130" t="s">
        <v>131</v>
      </c>
      <c r="O98" s="130" t="s">
        <v>131</v>
      </c>
      <c r="P98" s="130" t="s">
        <v>309</v>
      </c>
      <c r="Q98" s="130" t="s">
        <v>333</v>
      </c>
      <c r="R98" s="130" t="s">
        <v>131</v>
      </c>
      <c r="S98" s="130" t="s">
        <v>131</v>
      </c>
      <c r="T98" s="130" t="s">
        <v>197</v>
      </c>
      <c r="U98" s="130"/>
      <c r="V98" s="130" t="s">
        <v>328</v>
      </c>
      <c r="W98" s="130" t="s">
        <v>112</v>
      </c>
      <c r="X98" s="139"/>
      <c r="Y98" s="140"/>
      <c r="Z98" s="139"/>
      <c r="AA98" s="140"/>
      <c r="AB98" s="130" t="s">
        <v>102</v>
      </c>
      <c r="AC98" s="130"/>
      <c r="AD98" s="145"/>
      <c r="AE98" s="126"/>
      <c r="AF98" s="125"/>
      <c r="AG98" s="124"/>
      <c r="AH98" s="228"/>
      <c r="AI98" s="92"/>
      <c r="AJ98" s="125"/>
      <c r="AK98" s="124"/>
      <c r="AL98" s="241"/>
      <c r="AM98" s="254"/>
      <c r="AN98" s="266"/>
      <c r="AO98" s="254"/>
      <c r="AP98" s="276" t="s">
        <v>107</v>
      </c>
      <c r="AQ98" s="122"/>
      <c r="AR98" s="141" t="str">
        <f t="shared" si="163"/>
        <v/>
      </c>
      <c r="AS98" s="128" t="str">
        <f t="shared" si="164"/>
        <v/>
      </c>
      <c r="AT98" s="134" t="str">
        <f t="shared" si="165"/>
        <v/>
      </c>
      <c r="AU98" s="142" t="str">
        <f t="shared" si="166"/>
        <v/>
      </c>
      <c r="AV98" s="128" t="str">
        <f t="shared" si="167"/>
        <v/>
      </c>
      <c r="AW98" s="135" t="str">
        <f t="shared" si="168"/>
        <v/>
      </c>
      <c r="AX98" s="141" t="str">
        <f t="shared" si="169"/>
        <v/>
      </c>
      <c r="AY98" s="128" t="str">
        <f t="shared" si="170"/>
        <v/>
      </c>
      <c r="AZ98" s="134" t="str">
        <f t="shared" si="171"/>
        <v/>
      </c>
      <c r="BB98" s="123"/>
      <c r="BC98" s="123"/>
      <c r="BD98" s="123"/>
      <c r="BE98" s="123"/>
      <c r="BF98" s="147" t="str">
        <f t="shared" si="181"/>
        <v>Afectat sau NU?</v>
      </c>
      <c r="BG98" s="128" t="str">
        <f t="shared" si="182"/>
        <v>-</v>
      </c>
      <c r="BH98" s="134" t="str">
        <f t="shared" si="183"/>
        <v>-</v>
      </c>
      <c r="BI98" s="148" t="str">
        <f t="shared" si="184"/>
        <v>Afectat sau NU?</v>
      </c>
      <c r="BJ98" s="128" t="str">
        <f t="shared" si="185"/>
        <v>-</v>
      </c>
      <c r="BK98" s="135" t="str">
        <f t="shared" si="186"/>
        <v>-</v>
      </c>
      <c r="BL98" s="147" t="str">
        <f t="shared" si="187"/>
        <v>Afectat sau NU?</v>
      </c>
      <c r="BM98" s="128" t="str">
        <f t="shared" si="188"/>
        <v>-</v>
      </c>
      <c r="BN98" s="134" t="str">
        <f t="shared" si="189"/>
        <v>-</v>
      </c>
    </row>
    <row r="99" spans="1:66" ht="38.25" x14ac:dyDescent="0.25">
      <c r="A99" s="149">
        <f t="shared" si="18"/>
        <v>84</v>
      </c>
      <c r="B99" s="130" t="s">
        <v>131</v>
      </c>
      <c r="C99" s="130" t="s">
        <v>85</v>
      </c>
      <c r="D99" s="131" t="s">
        <v>109</v>
      </c>
      <c r="E99" s="130">
        <v>174307</v>
      </c>
      <c r="F99" s="130" t="s">
        <v>321</v>
      </c>
      <c r="G99" s="130" t="s">
        <v>334</v>
      </c>
      <c r="H99" s="30">
        <v>410095.920336365</v>
      </c>
      <c r="I99" s="30">
        <v>362876.85641692602</v>
      </c>
      <c r="J99" s="30">
        <v>410095.920336365</v>
      </c>
      <c r="K99" s="30">
        <v>362876.85641692602</v>
      </c>
      <c r="L99" s="130" t="s">
        <v>131</v>
      </c>
      <c r="M99" s="130" t="s">
        <v>131</v>
      </c>
      <c r="N99" s="130" t="s">
        <v>131</v>
      </c>
      <c r="O99" s="130" t="s">
        <v>131</v>
      </c>
      <c r="P99" s="130" t="s">
        <v>310</v>
      </c>
      <c r="Q99" s="130" t="s">
        <v>320</v>
      </c>
      <c r="R99" s="130" t="s">
        <v>131</v>
      </c>
      <c r="S99" s="130" t="s">
        <v>131</v>
      </c>
      <c r="T99" s="130" t="s">
        <v>197</v>
      </c>
      <c r="U99" s="130"/>
      <c r="V99" s="130" t="s">
        <v>335</v>
      </c>
      <c r="W99" s="130" t="s">
        <v>112</v>
      </c>
      <c r="X99" s="139"/>
      <c r="Y99" s="140"/>
      <c r="Z99" s="139"/>
      <c r="AA99" s="140"/>
      <c r="AB99" s="130" t="s">
        <v>102</v>
      </c>
      <c r="AC99" s="130"/>
      <c r="AD99" s="145"/>
      <c r="AE99" s="126"/>
      <c r="AF99" s="125"/>
      <c r="AG99" s="124"/>
      <c r="AH99" s="228"/>
      <c r="AI99" s="92"/>
      <c r="AJ99" s="125"/>
      <c r="AK99" s="124"/>
      <c r="AL99" s="241"/>
      <c r="AM99" s="254"/>
      <c r="AN99" s="266"/>
      <c r="AO99" s="254"/>
      <c r="AP99" s="276" t="s">
        <v>107</v>
      </c>
      <c r="AQ99" s="122"/>
      <c r="AR99" s="141" t="str">
        <f t="shared" si="163"/>
        <v/>
      </c>
      <c r="AS99" s="128" t="str">
        <f t="shared" si="164"/>
        <v/>
      </c>
      <c r="AT99" s="134" t="str">
        <f t="shared" si="165"/>
        <v/>
      </c>
      <c r="AU99" s="142" t="str">
        <f t="shared" si="166"/>
        <v/>
      </c>
      <c r="AV99" s="128" t="str">
        <f t="shared" si="167"/>
        <v/>
      </c>
      <c r="AW99" s="135" t="str">
        <f t="shared" si="168"/>
        <v/>
      </c>
      <c r="AX99" s="141" t="str">
        <f t="shared" si="169"/>
        <v/>
      </c>
      <c r="AY99" s="128" t="str">
        <f t="shared" si="170"/>
        <v/>
      </c>
      <c r="AZ99" s="134" t="str">
        <f t="shared" si="171"/>
        <v/>
      </c>
      <c r="BB99" s="123"/>
      <c r="BC99" s="123"/>
      <c r="BD99" s="123"/>
      <c r="BE99" s="123"/>
      <c r="BF99" s="147" t="str">
        <f t="shared" si="181"/>
        <v>Afectat sau NU?</v>
      </c>
      <c r="BG99" s="128" t="str">
        <f t="shared" si="182"/>
        <v>-</v>
      </c>
      <c r="BH99" s="134" t="str">
        <f t="shared" si="183"/>
        <v>-</v>
      </c>
      <c r="BI99" s="148" t="str">
        <f t="shared" si="184"/>
        <v>Afectat sau NU?</v>
      </c>
      <c r="BJ99" s="128" t="str">
        <f t="shared" si="185"/>
        <v>-</v>
      </c>
      <c r="BK99" s="135" t="str">
        <f t="shared" si="186"/>
        <v>-</v>
      </c>
      <c r="BL99" s="147" t="str">
        <f t="shared" si="187"/>
        <v>Afectat sau NU?</v>
      </c>
      <c r="BM99" s="128" t="str">
        <f t="shared" si="188"/>
        <v>-</v>
      </c>
      <c r="BN99" s="134" t="str">
        <f t="shared" si="189"/>
        <v>-</v>
      </c>
    </row>
    <row r="100" spans="1:66" ht="25.5" x14ac:dyDescent="0.25">
      <c r="A100" s="149">
        <f t="shared" si="18"/>
        <v>85</v>
      </c>
      <c r="B100" s="130" t="s">
        <v>131</v>
      </c>
      <c r="C100" s="130" t="s">
        <v>85</v>
      </c>
      <c r="D100" s="131" t="s">
        <v>109</v>
      </c>
      <c r="E100" s="130">
        <v>174307</v>
      </c>
      <c r="F100" s="130" t="s">
        <v>321</v>
      </c>
      <c r="G100" s="130" t="s">
        <v>334</v>
      </c>
      <c r="H100" s="30">
        <v>410096.00213287101</v>
      </c>
      <c r="I100" s="30">
        <v>362876.75231228</v>
      </c>
      <c r="J100" s="30">
        <v>410096.00213287101</v>
      </c>
      <c r="K100" s="30">
        <v>362876.75231228</v>
      </c>
      <c r="L100" s="130" t="s">
        <v>131</v>
      </c>
      <c r="M100" s="130" t="s">
        <v>131</v>
      </c>
      <c r="N100" s="130" t="s">
        <v>131</v>
      </c>
      <c r="O100" s="130" t="s">
        <v>131</v>
      </c>
      <c r="P100" s="130" t="s">
        <v>311</v>
      </c>
      <c r="Q100" s="130" t="s">
        <v>321</v>
      </c>
      <c r="R100" s="130" t="s">
        <v>131</v>
      </c>
      <c r="S100" s="130" t="s">
        <v>131</v>
      </c>
      <c r="T100" s="130" t="s">
        <v>197</v>
      </c>
      <c r="U100" s="130"/>
      <c r="V100" s="130" t="s">
        <v>336</v>
      </c>
      <c r="W100" s="130" t="s">
        <v>112</v>
      </c>
      <c r="X100" s="139"/>
      <c r="Y100" s="140"/>
      <c r="Z100" s="139"/>
      <c r="AA100" s="140"/>
      <c r="AB100" s="130" t="s">
        <v>102</v>
      </c>
      <c r="AC100" s="130"/>
      <c r="AD100" s="145"/>
      <c r="AE100" s="126"/>
      <c r="AF100" s="125"/>
      <c r="AG100" s="124"/>
      <c r="AH100" s="228"/>
      <c r="AI100" s="92"/>
      <c r="AJ100" s="125"/>
      <c r="AK100" s="124"/>
      <c r="AL100" s="241"/>
      <c r="AM100" s="254"/>
      <c r="AN100" s="266"/>
      <c r="AO100" s="254"/>
      <c r="AP100" s="276" t="s">
        <v>107</v>
      </c>
      <c r="AQ100" s="122"/>
      <c r="AR100" s="141" t="str">
        <f t="shared" si="163"/>
        <v/>
      </c>
      <c r="AS100" s="128" t="str">
        <f t="shared" si="164"/>
        <v/>
      </c>
      <c r="AT100" s="134" t="str">
        <f t="shared" si="165"/>
        <v/>
      </c>
      <c r="AU100" s="142" t="str">
        <f t="shared" si="166"/>
        <v/>
      </c>
      <c r="AV100" s="128" t="str">
        <f t="shared" si="167"/>
        <v/>
      </c>
      <c r="AW100" s="135" t="str">
        <f t="shared" si="168"/>
        <v/>
      </c>
      <c r="AX100" s="141" t="str">
        <f t="shared" si="169"/>
        <v/>
      </c>
      <c r="AY100" s="128" t="str">
        <f t="shared" si="170"/>
        <v/>
      </c>
      <c r="AZ100" s="134" t="str">
        <f t="shared" si="171"/>
        <v/>
      </c>
      <c r="BB100" s="123"/>
      <c r="BC100" s="123"/>
      <c r="BD100" s="123"/>
      <c r="BE100" s="123"/>
      <c r="BF100" s="147" t="str">
        <f t="shared" si="181"/>
        <v>Afectat sau NU?</v>
      </c>
      <c r="BG100" s="128" t="str">
        <f t="shared" si="182"/>
        <v>-</v>
      </c>
      <c r="BH100" s="134" t="str">
        <f t="shared" si="183"/>
        <v>-</v>
      </c>
      <c r="BI100" s="148" t="str">
        <f t="shared" si="184"/>
        <v>Afectat sau NU?</v>
      </c>
      <c r="BJ100" s="128" t="str">
        <f t="shared" si="185"/>
        <v>-</v>
      </c>
      <c r="BK100" s="135" t="str">
        <f t="shared" si="186"/>
        <v>-</v>
      </c>
      <c r="BL100" s="147" t="str">
        <f t="shared" si="187"/>
        <v>Afectat sau NU?</v>
      </c>
      <c r="BM100" s="128" t="str">
        <f t="shared" si="188"/>
        <v>-</v>
      </c>
      <c r="BN100" s="134" t="str">
        <f t="shared" si="189"/>
        <v>-</v>
      </c>
    </row>
    <row r="101" spans="1:66" ht="25.5" x14ac:dyDescent="0.25">
      <c r="A101" s="149">
        <f t="shared" si="18"/>
        <v>86</v>
      </c>
      <c r="B101" s="130" t="s">
        <v>131</v>
      </c>
      <c r="C101" s="130" t="s">
        <v>85</v>
      </c>
      <c r="D101" s="131" t="s">
        <v>109</v>
      </c>
      <c r="E101" s="130">
        <v>170355</v>
      </c>
      <c r="F101" s="130" t="s">
        <v>322</v>
      </c>
      <c r="G101" s="130" t="s">
        <v>334</v>
      </c>
      <c r="H101" s="30">
        <v>408181.078998768</v>
      </c>
      <c r="I101" s="30">
        <v>379756.60681252897</v>
      </c>
      <c r="J101" s="30">
        <v>408181.078998768</v>
      </c>
      <c r="K101" s="30">
        <v>379756.60681252897</v>
      </c>
      <c r="L101" s="130" t="s">
        <v>131</v>
      </c>
      <c r="M101" s="130" t="s">
        <v>131</v>
      </c>
      <c r="N101" s="130" t="s">
        <v>131</v>
      </c>
      <c r="O101" s="130" t="s">
        <v>131</v>
      </c>
      <c r="P101" s="130" t="s">
        <v>312</v>
      </c>
      <c r="Q101" s="130" t="s">
        <v>322</v>
      </c>
      <c r="R101" s="130" t="s">
        <v>131</v>
      </c>
      <c r="S101" s="130" t="s">
        <v>131</v>
      </c>
      <c r="T101" s="130" t="s">
        <v>197</v>
      </c>
      <c r="U101" s="130"/>
      <c r="V101" s="130" t="s">
        <v>337</v>
      </c>
      <c r="W101" s="130" t="s">
        <v>112</v>
      </c>
      <c r="X101" s="139"/>
      <c r="Y101" s="140"/>
      <c r="Z101" s="139"/>
      <c r="AA101" s="140"/>
      <c r="AB101" s="130" t="s">
        <v>102</v>
      </c>
      <c r="AC101" s="130"/>
      <c r="AD101" s="145"/>
      <c r="AE101" s="126"/>
      <c r="AF101" s="125"/>
      <c r="AG101" s="124"/>
      <c r="AH101" s="228"/>
      <c r="AI101" s="92"/>
      <c r="AJ101" s="125"/>
      <c r="AK101" s="124"/>
      <c r="AL101" s="241"/>
      <c r="AM101" s="254"/>
      <c r="AN101" s="266"/>
      <c r="AO101" s="254"/>
      <c r="AP101" s="276" t="s">
        <v>107</v>
      </c>
      <c r="AQ101" s="122"/>
      <c r="AR101" s="141" t="str">
        <f t="shared" si="163"/>
        <v/>
      </c>
      <c r="AS101" s="128" t="str">
        <f t="shared" si="164"/>
        <v/>
      </c>
      <c r="AT101" s="134" t="str">
        <f t="shared" si="165"/>
        <v/>
      </c>
      <c r="AU101" s="142" t="str">
        <f t="shared" si="166"/>
        <v/>
      </c>
      <c r="AV101" s="128" t="str">
        <f t="shared" si="167"/>
        <v/>
      </c>
      <c r="AW101" s="135" t="str">
        <f t="shared" si="168"/>
        <v/>
      </c>
      <c r="AX101" s="141" t="str">
        <f t="shared" si="169"/>
        <v/>
      </c>
      <c r="AY101" s="128" t="str">
        <f t="shared" si="170"/>
        <v/>
      </c>
      <c r="AZ101" s="134" t="str">
        <f t="shared" si="171"/>
        <v/>
      </c>
      <c r="BB101" s="123"/>
      <c r="BC101" s="123"/>
      <c r="BD101" s="123"/>
      <c r="BE101" s="123"/>
      <c r="BF101" s="147" t="str">
        <f t="shared" si="181"/>
        <v>Afectat sau NU?</v>
      </c>
      <c r="BG101" s="128" t="str">
        <f t="shared" si="182"/>
        <v>-</v>
      </c>
      <c r="BH101" s="134" t="str">
        <f t="shared" si="183"/>
        <v>-</v>
      </c>
      <c r="BI101" s="148" t="str">
        <f t="shared" si="184"/>
        <v>Afectat sau NU?</v>
      </c>
      <c r="BJ101" s="128" t="str">
        <f t="shared" si="185"/>
        <v>-</v>
      </c>
      <c r="BK101" s="135" t="str">
        <f t="shared" si="186"/>
        <v>-</v>
      </c>
      <c r="BL101" s="147" t="str">
        <f t="shared" si="187"/>
        <v>Afectat sau NU?</v>
      </c>
      <c r="BM101" s="128" t="str">
        <f t="shared" si="188"/>
        <v>-</v>
      </c>
      <c r="BN101" s="134" t="str">
        <f t="shared" si="189"/>
        <v>-</v>
      </c>
    </row>
    <row r="102" spans="1:66" ht="13.5" thickBot="1" x14ac:dyDescent="0.3">
      <c r="A102" s="112">
        <f t="shared" si="18"/>
        <v>87</v>
      </c>
      <c r="B102" s="132" t="s">
        <v>131</v>
      </c>
      <c r="C102" s="132" t="s">
        <v>85</v>
      </c>
      <c r="D102" s="133" t="s">
        <v>109</v>
      </c>
      <c r="E102" s="132">
        <v>170907</v>
      </c>
      <c r="F102" s="132" t="s">
        <v>323</v>
      </c>
      <c r="G102" s="132" t="s">
        <v>334</v>
      </c>
      <c r="H102" s="31">
        <v>407916.53422568802</v>
      </c>
      <c r="I102" s="31">
        <v>366668.77891756798</v>
      </c>
      <c r="J102" s="31">
        <v>407916.53422568802</v>
      </c>
      <c r="K102" s="31">
        <v>366668.77891756798</v>
      </c>
      <c r="L102" s="132" t="s">
        <v>131</v>
      </c>
      <c r="M102" s="132" t="s">
        <v>131</v>
      </c>
      <c r="N102" s="132" t="s">
        <v>131</v>
      </c>
      <c r="O102" s="132" t="s">
        <v>131</v>
      </c>
      <c r="P102" s="132" t="s">
        <v>313</v>
      </c>
      <c r="Q102" s="132" t="s">
        <v>323</v>
      </c>
      <c r="R102" s="132" t="s">
        <v>131</v>
      </c>
      <c r="S102" s="132" t="s">
        <v>131</v>
      </c>
      <c r="T102" s="132" t="s">
        <v>197</v>
      </c>
      <c r="U102" s="132"/>
      <c r="V102" s="132" t="s">
        <v>331</v>
      </c>
      <c r="W102" s="132" t="s">
        <v>112</v>
      </c>
      <c r="X102" s="143"/>
      <c r="Y102" s="144"/>
      <c r="Z102" s="143"/>
      <c r="AA102" s="144"/>
      <c r="AB102" s="132" t="s">
        <v>102</v>
      </c>
      <c r="AC102" s="132"/>
      <c r="AD102" s="146"/>
      <c r="AE102" s="79"/>
      <c r="AF102" s="80"/>
      <c r="AG102" s="81"/>
      <c r="AH102" s="229"/>
      <c r="AI102" s="93"/>
      <c r="AJ102" s="80"/>
      <c r="AK102" s="81"/>
      <c r="AL102" s="242"/>
      <c r="AM102" s="255"/>
      <c r="AN102" s="267"/>
      <c r="AO102" s="255"/>
      <c r="AP102" s="274" t="s">
        <v>107</v>
      </c>
      <c r="AQ102" s="122"/>
      <c r="AR102" s="167" t="str">
        <f t="shared" si="163"/>
        <v/>
      </c>
      <c r="AS102" s="168" t="str">
        <f t="shared" si="164"/>
        <v/>
      </c>
      <c r="AT102" s="169" t="str">
        <f t="shared" si="165"/>
        <v/>
      </c>
      <c r="AU102" s="170" t="str">
        <f t="shared" si="166"/>
        <v/>
      </c>
      <c r="AV102" s="168" t="str">
        <f t="shared" si="167"/>
        <v/>
      </c>
      <c r="AW102" s="171" t="str">
        <f t="shared" si="168"/>
        <v/>
      </c>
      <c r="AX102" s="167" t="str">
        <f t="shared" si="169"/>
        <v/>
      </c>
      <c r="AY102" s="168" t="str">
        <f t="shared" si="170"/>
        <v/>
      </c>
      <c r="AZ102" s="169" t="str">
        <f t="shared" si="171"/>
        <v/>
      </c>
      <c r="BB102" s="123"/>
      <c r="BC102" s="123"/>
      <c r="BD102" s="123"/>
      <c r="BE102" s="123"/>
      <c r="BF102" s="175" t="str">
        <f t="shared" si="181"/>
        <v>Afectat sau NU?</v>
      </c>
      <c r="BG102" s="168" t="str">
        <f t="shared" si="182"/>
        <v>-</v>
      </c>
      <c r="BH102" s="169" t="str">
        <f t="shared" si="183"/>
        <v>-</v>
      </c>
      <c r="BI102" s="176" t="str">
        <f t="shared" si="184"/>
        <v>Afectat sau NU?</v>
      </c>
      <c r="BJ102" s="168" t="str">
        <f t="shared" si="185"/>
        <v>-</v>
      </c>
      <c r="BK102" s="171" t="str">
        <f t="shared" si="186"/>
        <v>-</v>
      </c>
      <c r="BL102" s="175" t="str">
        <f t="shared" si="187"/>
        <v>Afectat sau NU?</v>
      </c>
      <c r="BM102" s="168" t="str">
        <f t="shared" si="188"/>
        <v>-</v>
      </c>
      <c r="BN102" s="169" t="str">
        <f t="shared" si="189"/>
        <v>-</v>
      </c>
    </row>
    <row r="103" spans="1:66" x14ac:dyDescent="0.25">
      <c r="A103" s="136">
        <f t="shared" si="18"/>
        <v>88</v>
      </c>
      <c r="B103" s="129" t="s">
        <v>131</v>
      </c>
      <c r="C103" s="129" t="s">
        <v>85</v>
      </c>
      <c r="D103" s="155" t="s">
        <v>110</v>
      </c>
      <c r="E103" s="129">
        <v>80506</v>
      </c>
      <c r="F103" s="129" t="s">
        <v>329</v>
      </c>
      <c r="G103" s="129" t="s">
        <v>330</v>
      </c>
      <c r="H103" s="65">
        <v>394212.68963830301</v>
      </c>
      <c r="I103" s="65">
        <v>369126.48883809702</v>
      </c>
      <c r="J103" s="65">
        <v>394212.68963830301</v>
      </c>
      <c r="K103" s="65">
        <v>369126.48883809702</v>
      </c>
      <c r="L103" s="129" t="s">
        <v>131</v>
      </c>
      <c r="M103" s="129" t="s">
        <v>131</v>
      </c>
      <c r="N103" s="129" t="s">
        <v>131</v>
      </c>
      <c r="O103" s="129" t="s">
        <v>131</v>
      </c>
      <c r="P103" s="129" t="s">
        <v>305</v>
      </c>
      <c r="Q103" s="129" t="s">
        <v>306</v>
      </c>
      <c r="R103" s="129" t="s">
        <v>131</v>
      </c>
      <c r="S103" s="129" t="s">
        <v>131</v>
      </c>
      <c r="T103" s="129" t="s">
        <v>197</v>
      </c>
      <c r="U103" s="129"/>
      <c r="V103" s="129" t="s">
        <v>328</v>
      </c>
      <c r="W103" s="129" t="s">
        <v>112</v>
      </c>
      <c r="X103" s="137"/>
      <c r="Y103" s="138"/>
      <c r="Z103" s="137"/>
      <c r="AA103" s="138"/>
      <c r="AB103" s="129" t="s">
        <v>102</v>
      </c>
      <c r="AC103" s="129"/>
      <c r="AD103" s="127"/>
      <c r="AE103" s="76"/>
      <c r="AF103" s="77"/>
      <c r="AG103" s="78"/>
      <c r="AH103" s="227"/>
      <c r="AI103" s="194"/>
      <c r="AJ103" s="77"/>
      <c r="AK103" s="78"/>
      <c r="AL103" s="240"/>
      <c r="AM103" s="253"/>
      <c r="AN103" s="265"/>
      <c r="AO103" s="253"/>
      <c r="AP103" s="271" t="s">
        <v>107</v>
      </c>
      <c r="AR103" s="162" t="str">
        <f>IF(B103="X",IF(AN103="","Afectat sau NU?",IF(AN103="DA",IF(((AK103+AL103)-(AE103+AF103))*24&lt;-720,"Neinformat",((AK103+AL103)-(AE103+AF103))*24),"Nu a fost afectat producator/consumator")),"")</f>
        <v/>
      </c>
      <c r="AS103" s="163" t="str">
        <f>IF(B103="X",IF(AN103="DA",IF(AR103&lt;6,LEN(TRIM(V103))-LEN(SUBSTITUTE(V103,CHAR(44),""))+1,0),"-"),"")</f>
        <v/>
      </c>
      <c r="AT103" s="164" t="str">
        <f>IF(B103="X",IF(AN103="DA",LEN(TRIM(V103))-LEN(SUBSTITUTE(V103,CHAR(44),""))+1,"-"),"")</f>
        <v/>
      </c>
      <c r="AU103" s="165" t="str">
        <f>IF(B103="X",IF(AN103="","Afectat sau NU?",IF(AN103="DA",IF(((AI103+AJ103)-(AE103+AF103))*24&lt;-720,"Neinformat",((AI103+AJ103)-(AE103+AF103))*24),"Nu a fost afectat producator/consumator")),"")</f>
        <v/>
      </c>
      <c r="AV103" s="163" t="str">
        <f>IF(B103="X",IF(AN103="DA",IF(AU103&lt;6,LEN(TRIM(U103))-LEN(SUBSTITUTE(U103,CHAR(44),""))+1,0),"-"),"")</f>
        <v/>
      </c>
      <c r="AW103" s="166" t="str">
        <f>IF(B103="X",IF(AN103="DA",LEN(TRIM(U103))-LEN(SUBSTITUTE(U103,CHAR(44),""))+1,"-"),"")</f>
        <v/>
      </c>
      <c r="AX103" s="162" t="str">
        <f>IF(B103="X",IF(AN103="","Afectat sau NU?",IF(AN103="DA",((AG103+AH103)-(AE103+AF103))*24,"Nu a fost afectat producator/consumator")),"")</f>
        <v/>
      </c>
      <c r="AY103" s="163" t="str">
        <f>IF(B103="X",IF(AN103="DA",IF(AX103&gt;24,IF(BA103="NU",0,LEN(TRIM(V103))-LEN(SUBSTITUTE(V103,CHAR(44),""))+1),0),"-"),"")</f>
        <v/>
      </c>
      <c r="AZ103" s="164" t="str">
        <f>IF(B103="X",IF(AN103="DA",IF(AX103&gt;24,LEN(TRIM(V103))-LEN(SUBSTITUTE(V103,CHAR(44),""))+1,0),"-"),"")</f>
        <v/>
      </c>
      <c r="BF103" s="174" t="str">
        <f>IF(C103="X",IF(AN103="","Afectat sau NU?",IF(AN103="DA",IF(AK103="","Neinformat",NETWORKDAYS(AK103+AL103,AE103+AF103,$BS$2:$BS$14)-2),"Nu a fost afectat producator/consumator")),"")</f>
        <v>Afectat sau NU?</v>
      </c>
      <c r="BG103" s="163" t="str">
        <f>IF(C103="X",IF(AN103="DA",IF(AND(BF103&gt;=5,AK103&lt;&gt;""),LEN(TRIM(V103))-LEN(SUBSTITUTE(V103,CHAR(44),""))+1,0),"-"),"")</f>
        <v>-</v>
      </c>
      <c r="BH103" s="164" t="str">
        <f>IF(C103="X",IF(AN103="DA",LEN(TRIM(V103))-LEN(SUBSTITUTE(V103,CHAR(44),""))+1,"-"),"")</f>
        <v>-</v>
      </c>
      <c r="BI103" s="344" t="str">
        <f>IF(C103="X",IF(AN103="","Afectat sau NU?",IF(AN103="DA",IF(AI103="","Neinformat",NETWORKDAYS(AI103+AJ103,AE103+AF103,$BS$2:$BS$14)-2),"Nu a fost afectat producator/consumator")),"")</f>
        <v>Afectat sau NU?</v>
      </c>
      <c r="BJ103" s="163" t="str">
        <f>IF(C103="X",IF(AN103="DA",IF(AND(BI103&gt;=5,AI103&lt;&gt;""),LEN(TRIM(U103))-LEN(SUBSTITUTE(U103,CHAR(44),""))+1,0),"-"),"")</f>
        <v>-</v>
      </c>
      <c r="BK103" s="166" t="str">
        <f>IF(C103="X",IF(AN103="DA",LEN(TRIM(U103))-LEN(SUBSTITUTE(U103,CHAR(44),""))+1,"-"),"")</f>
        <v>-</v>
      </c>
      <c r="BL103" s="174" t="str">
        <f>IF(C103="X",IF(AN103="","Afectat sau NU?",IF(AN103="DA",((AG103+AH103)-(Z103+AA103))*24,"Nu a fost afectat producator/consumator")),"")</f>
        <v>Afectat sau NU?</v>
      </c>
      <c r="BM103" s="163" t="str">
        <f>IF(C103="X",IF(AN103&lt;&gt;"DA","-",IF(AND(AN103="DA",BL103&lt;=0),LEN(TRIM(V103))-LEN(SUBSTITUTE(V103,CHAR(44),""))+1+LEN(TRIM(U103))-LEN(SUBSTITUTE(U103,CHAR(44),""))+1,0)),"")</f>
        <v>-</v>
      </c>
      <c r="BN103" s="164" t="str">
        <f>IF(C103="X",IF(AN103="DA",LEN(TRIM(V103))-LEN(SUBSTITUTE(V103,CHAR(44),""))+1+LEN(TRIM(U103))-LEN(SUBSTITUTE(U103,CHAR(44),""))+1,"-"),"")</f>
        <v>-</v>
      </c>
    </row>
    <row r="104" spans="1:66" ht="25.5" x14ac:dyDescent="0.25">
      <c r="A104" s="149">
        <f t="shared" si="18"/>
        <v>89</v>
      </c>
      <c r="B104" s="130" t="s">
        <v>131</v>
      </c>
      <c r="C104" s="130" t="s">
        <v>85</v>
      </c>
      <c r="D104" s="131" t="s">
        <v>110</v>
      </c>
      <c r="E104" s="130">
        <v>80506</v>
      </c>
      <c r="F104" s="130" t="s">
        <v>329</v>
      </c>
      <c r="G104" s="130" t="s">
        <v>330</v>
      </c>
      <c r="H104" s="30">
        <v>394174.33451295103</v>
      </c>
      <c r="I104" s="30">
        <v>369081.65691587102</v>
      </c>
      <c r="J104" s="30">
        <v>394174.33451295103</v>
      </c>
      <c r="K104" s="30">
        <v>369081.65691587102</v>
      </c>
      <c r="L104" s="150" t="s">
        <v>131</v>
      </c>
      <c r="M104" s="150" t="s">
        <v>131</v>
      </c>
      <c r="N104" s="150" t="s">
        <v>131</v>
      </c>
      <c r="O104" s="150" t="s">
        <v>131</v>
      </c>
      <c r="P104" s="130" t="s">
        <v>307</v>
      </c>
      <c r="Q104" s="130" t="s">
        <v>308</v>
      </c>
      <c r="R104" s="150" t="s">
        <v>131</v>
      </c>
      <c r="S104" s="150" t="s">
        <v>131</v>
      </c>
      <c r="T104" s="130" t="s">
        <v>197</v>
      </c>
      <c r="U104" s="130"/>
      <c r="V104" s="130" t="s">
        <v>331</v>
      </c>
      <c r="W104" s="130" t="s">
        <v>112</v>
      </c>
      <c r="X104" s="139"/>
      <c r="Y104" s="140"/>
      <c r="Z104" s="139"/>
      <c r="AA104" s="140"/>
      <c r="AB104" s="130" t="s">
        <v>102</v>
      </c>
      <c r="AC104" s="130"/>
      <c r="AD104" s="145"/>
      <c r="AE104" s="126"/>
      <c r="AF104" s="125"/>
      <c r="AG104" s="124"/>
      <c r="AH104" s="228"/>
      <c r="AI104" s="92"/>
      <c r="AJ104" s="125"/>
      <c r="AK104" s="124"/>
      <c r="AL104" s="241"/>
      <c r="AM104" s="254"/>
      <c r="AN104" s="266"/>
      <c r="AO104" s="254"/>
      <c r="AP104" s="276" t="s">
        <v>107</v>
      </c>
      <c r="AR104" s="141" t="str">
        <f t="shared" ref="AR104:AR111" si="190">IF(B104="X",IF(AN104="","Afectat sau NU?",IF(AN104="DA",IF(((AK104+AL104)-(AE104+AF104))*24&lt;-720,"Neinformat",((AK104+AL104)-(AE104+AF104))*24),"Nu a fost afectat producator/consumator")),"")</f>
        <v/>
      </c>
      <c r="AS104" s="128" t="str">
        <f t="shared" ref="AS104:AS111" si="191">IF(B104="X",IF(AN104="DA",IF(AR104&lt;6,LEN(TRIM(V104))-LEN(SUBSTITUTE(V104,CHAR(44),""))+1,0),"-"),"")</f>
        <v/>
      </c>
      <c r="AT104" s="134" t="str">
        <f t="shared" ref="AT104:AT111" si="192">IF(B104="X",IF(AN104="DA",LEN(TRIM(V104))-LEN(SUBSTITUTE(V104,CHAR(44),""))+1,"-"),"")</f>
        <v/>
      </c>
      <c r="AU104" s="142" t="str">
        <f t="shared" ref="AU104:AU111" si="193">IF(B104="X",IF(AN104="","Afectat sau NU?",IF(AN104="DA",IF(((AI104+AJ104)-(AE104+AF104))*24&lt;-720,"Neinformat",((AI104+AJ104)-(AE104+AF104))*24),"Nu a fost afectat producator/consumator")),"")</f>
        <v/>
      </c>
      <c r="AV104" s="128" t="str">
        <f t="shared" ref="AV104:AV111" si="194">IF(B104="X",IF(AN104="DA",IF(AU104&lt;6,LEN(TRIM(U104))-LEN(SUBSTITUTE(U104,CHAR(44),""))+1,0),"-"),"")</f>
        <v/>
      </c>
      <c r="AW104" s="135" t="str">
        <f t="shared" ref="AW104:AW111" si="195">IF(B104="X",IF(AN104="DA",LEN(TRIM(U104))-LEN(SUBSTITUTE(U104,CHAR(44),""))+1,"-"),"")</f>
        <v/>
      </c>
      <c r="AX104" s="141" t="str">
        <f t="shared" ref="AX104:AX111" si="196">IF(B104="X",IF(AN104="","Afectat sau NU?",IF(AN104="DA",((AG104+AH104)-(AE104+AF104))*24,"Nu a fost afectat producator/consumator")),"")</f>
        <v/>
      </c>
      <c r="AY104" s="128" t="str">
        <f t="shared" ref="AY104:AY111" si="197">IF(B104="X",IF(AN104="DA",IF(AX104&gt;24,IF(BA104="NU",0,LEN(TRIM(V104))-LEN(SUBSTITUTE(V104,CHAR(44),""))+1),0),"-"),"")</f>
        <v/>
      </c>
      <c r="AZ104" s="134" t="str">
        <f t="shared" ref="AZ104:AZ111" si="198">IF(B104="X",IF(AN104="DA",IF(AX104&gt;24,LEN(TRIM(V104))-LEN(SUBSTITUTE(V104,CHAR(44),""))+1,0),"-"),"")</f>
        <v/>
      </c>
      <c r="BF104" s="147" t="str">
        <f t="shared" ref="BF104:BF111" si="199">IF(C104="X",IF(AN104="","Afectat sau NU?",IF(AN104="DA",IF(AK104="","Neinformat",NETWORKDAYS(AK104+AL104,AE104+AF104,$BS$2:$BS$14)-2),"Nu a fost afectat producator/consumator")),"")</f>
        <v>Afectat sau NU?</v>
      </c>
      <c r="BG104" s="128" t="str">
        <f t="shared" ref="BG104:BG111" si="200">IF(C104="X",IF(AN104="DA",IF(AND(BF104&gt;=5,AK104&lt;&gt;""),LEN(TRIM(V104))-LEN(SUBSTITUTE(V104,CHAR(44),""))+1,0),"-"),"")</f>
        <v>-</v>
      </c>
      <c r="BH104" s="134" t="str">
        <f t="shared" ref="BH104:BH111" si="201">IF(C104="X",IF(AN104="DA",LEN(TRIM(V104))-LEN(SUBSTITUTE(V104,CHAR(44),""))+1,"-"),"")</f>
        <v>-</v>
      </c>
      <c r="BI104" s="148" t="str">
        <f t="shared" ref="BI104:BI111" si="202">IF(C104="X",IF(AN104="","Afectat sau NU?",IF(AN104="DA",IF(AI104="","Neinformat",NETWORKDAYS(AI104+AJ104,AE104+AF104,$BS$2:$BS$14)-2),"Nu a fost afectat producator/consumator")),"")</f>
        <v>Afectat sau NU?</v>
      </c>
      <c r="BJ104" s="128" t="str">
        <f t="shared" ref="BJ104:BJ111" si="203">IF(C104="X",IF(AN104="DA",IF(AND(BI104&gt;=5,AI104&lt;&gt;""),LEN(TRIM(U104))-LEN(SUBSTITUTE(U104,CHAR(44),""))+1,0),"-"),"")</f>
        <v>-</v>
      </c>
      <c r="BK104" s="135" t="str">
        <f t="shared" ref="BK104:BK111" si="204">IF(C104="X",IF(AN104="DA",LEN(TRIM(U104))-LEN(SUBSTITUTE(U104,CHAR(44),""))+1,"-"),"")</f>
        <v>-</v>
      </c>
      <c r="BL104" s="147" t="str">
        <f t="shared" ref="BL104:BL111" si="205">IF(C104="X",IF(AN104="","Afectat sau NU?",IF(AN104="DA",((AG104+AH104)-(Z104+AA104))*24,"Nu a fost afectat producator/consumator")),"")</f>
        <v>Afectat sau NU?</v>
      </c>
      <c r="BM104" s="128" t="str">
        <f t="shared" ref="BM104:BM111" si="206">IF(C104="X",IF(AN104&lt;&gt;"DA","-",IF(AND(AN104="DA",BL104&lt;=0),LEN(TRIM(V104))-LEN(SUBSTITUTE(V104,CHAR(44),""))+1+LEN(TRIM(U104))-LEN(SUBSTITUTE(U104,CHAR(44),""))+1,0)),"")</f>
        <v>-</v>
      </c>
      <c r="BN104" s="134" t="str">
        <f t="shared" ref="BN104:BN111" si="207">IF(C104="X",IF(AN104="DA",LEN(TRIM(V104))-LEN(SUBSTITUTE(V104,CHAR(44),""))+1+LEN(TRIM(U104))-LEN(SUBSTITUTE(U104,CHAR(44),""))+1,"-"),"")</f>
        <v>-</v>
      </c>
    </row>
    <row r="105" spans="1:66" ht="26.25" customHeight="1" x14ac:dyDescent="0.25">
      <c r="A105" s="149">
        <f t="shared" si="18"/>
        <v>90</v>
      </c>
      <c r="B105" s="130" t="s">
        <v>131</v>
      </c>
      <c r="C105" s="130" t="s">
        <v>85</v>
      </c>
      <c r="D105" s="131" t="s">
        <v>110</v>
      </c>
      <c r="E105" s="130">
        <v>82252</v>
      </c>
      <c r="F105" s="130" t="s">
        <v>332</v>
      </c>
      <c r="G105" s="130" t="s">
        <v>330</v>
      </c>
      <c r="H105" s="152">
        <v>396359.68433253199</v>
      </c>
      <c r="I105" s="152">
        <v>364898.37530645699</v>
      </c>
      <c r="J105" s="152">
        <v>396359.68433253199</v>
      </c>
      <c r="K105" s="152">
        <v>364898.37530645699</v>
      </c>
      <c r="L105" s="150" t="s">
        <v>131</v>
      </c>
      <c r="M105" s="150" t="s">
        <v>131</v>
      </c>
      <c r="N105" s="150" t="s">
        <v>131</v>
      </c>
      <c r="O105" s="150" t="s">
        <v>131</v>
      </c>
      <c r="P105" s="130" t="s">
        <v>309</v>
      </c>
      <c r="Q105" s="130" t="s">
        <v>333</v>
      </c>
      <c r="R105" s="150" t="s">
        <v>131</v>
      </c>
      <c r="S105" s="150" t="s">
        <v>131</v>
      </c>
      <c r="T105" s="130" t="s">
        <v>197</v>
      </c>
      <c r="U105" s="130"/>
      <c r="V105" s="130" t="s">
        <v>328</v>
      </c>
      <c r="W105" s="130" t="s">
        <v>112</v>
      </c>
      <c r="X105" s="139"/>
      <c r="Y105" s="140"/>
      <c r="Z105" s="139"/>
      <c r="AA105" s="140"/>
      <c r="AB105" s="130" t="s">
        <v>102</v>
      </c>
      <c r="AC105" s="130"/>
      <c r="AD105" s="145"/>
      <c r="AE105" s="126"/>
      <c r="AF105" s="125"/>
      <c r="AG105" s="124"/>
      <c r="AH105" s="228"/>
      <c r="AI105" s="92"/>
      <c r="AJ105" s="125"/>
      <c r="AK105" s="124"/>
      <c r="AL105" s="241"/>
      <c r="AM105" s="254"/>
      <c r="AN105" s="266"/>
      <c r="AO105" s="254"/>
      <c r="AP105" s="276" t="s">
        <v>107</v>
      </c>
      <c r="AR105" s="141" t="str">
        <f t="shared" si="190"/>
        <v/>
      </c>
      <c r="AS105" s="128" t="str">
        <f t="shared" si="191"/>
        <v/>
      </c>
      <c r="AT105" s="134" t="str">
        <f t="shared" si="192"/>
        <v/>
      </c>
      <c r="AU105" s="142" t="str">
        <f t="shared" si="193"/>
        <v/>
      </c>
      <c r="AV105" s="128" t="str">
        <f t="shared" si="194"/>
        <v/>
      </c>
      <c r="AW105" s="135" t="str">
        <f t="shared" si="195"/>
        <v/>
      </c>
      <c r="AX105" s="141" t="str">
        <f t="shared" si="196"/>
        <v/>
      </c>
      <c r="AY105" s="128" t="str">
        <f t="shared" si="197"/>
        <v/>
      </c>
      <c r="AZ105" s="134" t="str">
        <f t="shared" si="198"/>
        <v/>
      </c>
      <c r="BF105" s="147" t="str">
        <f t="shared" si="199"/>
        <v>Afectat sau NU?</v>
      </c>
      <c r="BG105" s="128" t="str">
        <f t="shared" si="200"/>
        <v>-</v>
      </c>
      <c r="BH105" s="134" t="str">
        <f t="shared" si="201"/>
        <v>-</v>
      </c>
      <c r="BI105" s="148" t="str">
        <f t="shared" si="202"/>
        <v>Afectat sau NU?</v>
      </c>
      <c r="BJ105" s="128" t="str">
        <f t="shared" si="203"/>
        <v>-</v>
      </c>
      <c r="BK105" s="135" t="str">
        <f t="shared" si="204"/>
        <v>-</v>
      </c>
      <c r="BL105" s="147" t="str">
        <f t="shared" si="205"/>
        <v>Afectat sau NU?</v>
      </c>
      <c r="BM105" s="128" t="str">
        <f t="shared" si="206"/>
        <v>-</v>
      </c>
      <c r="BN105" s="134" t="str">
        <f t="shared" si="207"/>
        <v>-</v>
      </c>
    </row>
    <row r="106" spans="1:66" ht="38.25" x14ac:dyDescent="0.25">
      <c r="A106" s="149">
        <f t="shared" si="18"/>
        <v>91</v>
      </c>
      <c r="B106" s="130" t="s">
        <v>131</v>
      </c>
      <c r="C106" s="130" t="s">
        <v>85</v>
      </c>
      <c r="D106" s="131" t="s">
        <v>110</v>
      </c>
      <c r="E106" s="130">
        <v>174307</v>
      </c>
      <c r="F106" s="130" t="s">
        <v>321</v>
      </c>
      <c r="G106" s="130" t="s">
        <v>334</v>
      </c>
      <c r="H106" s="152">
        <v>410095.920336365</v>
      </c>
      <c r="I106" s="152">
        <v>362876.85641692602</v>
      </c>
      <c r="J106" s="152">
        <v>410095.920336365</v>
      </c>
      <c r="K106" s="152">
        <v>362876.85641692602</v>
      </c>
      <c r="L106" s="150" t="s">
        <v>131</v>
      </c>
      <c r="M106" s="150" t="s">
        <v>131</v>
      </c>
      <c r="N106" s="150" t="s">
        <v>131</v>
      </c>
      <c r="O106" s="150" t="s">
        <v>131</v>
      </c>
      <c r="P106" s="130" t="s">
        <v>310</v>
      </c>
      <c r="Q106" s="130" t="s">
        <v>320</v>
      </c>
      <c r="R106" s="150" t="s">
        <v>131</v>
      </c>
      <c r="S106" s="150" t="s">
        <v>131</v>
      </c>
      <c r="T106" s="130" t="s">
        <v>197</v>
      </c>
      <c r="U106" s="130"/>
      <c r="V106" s="130" t="s">
        <v>335</v>
      </c>
      <c r="W106" s="130" t="s">
        <v>112</v>
      </c>
      <c r="X106" s="139"/>
      <c r="Y106" s="140"/>
      <c r="Z106" s="139"/>
      <c r="AA106" s="140"/>
      <c r="AB106" s="130" t="s">
        <v>102</v>
      </c>
      <c r="AC106" s="130"/>
      <c r="AD106" s="145"/>
      <c r="AE106" s="126"/>
      <c r="AF106" s="125"/>
      <c r="AG106" s="124"/>
      <c r="AH106" s="228"/>
      <c r="AI106" s="92"/>
      <c r="AJ106" s="125"/>
      <c r="AK106" s="124"/>
      <c r="AL106" s="241"/>
      <c r="AM106" s="254"/>
      <c r="AN106" s="266"/>
      <c r="AO106" s="254"/>
      <c r="AP106" s="276" t="s">
        <v>107</v>
      </c>
      <c r="AR106" s="141" t="str">
        <f t="shared" si="190"/>
        <v/>
      </c>
      <c r="AS106" s="128" t="str">
        <f t="shared" si="191"/>
        <v/>
      </c>
      <c r="AT106" s="134" t="str">
        <f t="shared" si="192"/>
        <v/>
      </c>
      <c r="AU106" s="142" t="str">
        <f t="shared" si="193"/>
        <v/>
      </c>
      <c r="AV106" s="128" t="str">
        <f t="shared" si="194"/>
        <v/>
      </c>
      <c r="AW106" s="135" t="str">
        <f t="shared" si="195"/>
        <v/>
      </c>
      <c r="AX106" s="141" t="str">
        <f t="shared" si="196"/>
        <v/>
      </c>
      <c r="AY106" s="128" t="str">
        <f t="shared" si="197"/>
        <v/>
      </c>
      <c r="AZ106" s="134" t="str">
        <f t="shared" si="198"/>
        <v/>
      </c>
      <c r="BF106" s="147" t="str">
        <f t="shared" si="199"/>
        <v>Afectat sau NU?</v>
      </c>
      <c r="BG106" s="128" t="str">
        <f t="shared" si="200"/>
        <v>-</v>
      </c>
      <c r="BH106" s="134" t="str">
        <f t="shared" si="201"/>
        <v>-</v>
      </c>
      <c r="BI106" s="148" t="str">
        <f t="shared" si="202"/>
        <v>Afectat sau NU?</v>
      </c>
      <c r="BJ106" s="128" t="str">
        <f t="shared" si="203"/>
        <v>-</v>
      </c>
      <c r="BK106" s="135" t="str">
        <f t="shared" si="204"/>
        <v>-</v>
      </c>
      <c r="BL106" s="147" t="str">
        <f t="shared" si="205"/>
        <v>Afectat sau NU?</v>
      </c>
      <c r="BM106" s="128" t="str">
        <f t="shared" si="206"/>
        <v>-</v>
      </c>
      <c r="BN106" s="134" t="str">
        <f t="shared" si="207"/>
        <v>-</v>
      </c>
    </row>
    <row r="107" spans="1:66" ht="25.5" x14ac:dyDescent="0.25">
      <c r="A107" s="149">
        <f t="shared" si="18"/>
        <v>92</v>
      </c>
      <c r="B107" s="130" t="s">
        <v>131</v>
      </c>
      <c r="C107" s="130" t="s">
        <v>85</v>
      </c>
      <c r="D107" s="131" t="s">
        <v>110</v>
      </c>
      <c r="E107" s="130">
        <v>174307</v>
      </c>
      <c r="F107" s="130" t="s">
        <v>321</v>
      </c>
      <c r="G107" s="130" t="s">
        <v>334</v>
      </c>
      <c r="H107" s="152">
        <v>410096.00213287101</v>
      </c>
      <c r="I107" s="152">
        <v>362876.75231228</v>
      </c>
      <c r="J107" s="152">
        <v>410096.00213287101</v>
      </c>
      <c r="K107" s="152">
        <v>362876.75231228</v>
      </c>
      <c r="L107" s="150" t="s">
        <v>131</v>
      </c>
      <c r="M107" s="150" t="s">
        <v>131</v>
      </c>
      <c r="N107" s="150" t="s">
        <v>131</v>
      </c>
      <c r="O107" s="150" t="s">
        <v>131</v>
      </c>
      <c r="P107" s="130" t="s">
        <v>311</v>
      </c>
      <c r="Q107" s="130" t="s">
        <v>321</v>
      </c>
      <c r="R107" s="150" t="s">
        <v>131</v>
      </c>
      <c r="S107" s="150" t="s">
        <v>131</v>
      </c>
      <c r="T107" s="130" t="s">
        <v>197</v>
      </c>
      <c r="U107" s="130"/>
      <c r="V107" s="130" t="s">
        <v>336</v>
      </c>
      <c r="W107" s="130" t="s">
        <v>112</v>
      </c>
      <c r="X107" s="139"/>
      <c r="Y107" s="140"/>
      <c r="Z107" s="139"/>
      <c r="AA107" s="140"/>
      <c r="AB107" s="130" t="s">
        <v>102</v>
      </c>
      <c r="AC107" s="130"/>
      <c r="AD107" s="145"/>
      <c r="AE107" s="126"/>
      <c r="AF107" s="125"/>
      <c r="AG107" s="124"/>
      <c r="AH107" s="228"/>
      <c r="AI107" s="92"/>
      <c r="AJ107" s="125"/>
      <c r="AK107" s="124"/>
      <c r="AL107" s="241"/>
      <c r="AM107" s="254"/>
      <c r="AN107" s="266"/>
      <c r="AO107" s="254"/>
      <c r="AP107" s="276" t="s">
        <v>107</v>
      </c>
      <c r="AR107" s="141" t="str">
        <f t="shared" si="190"/>
        <v/>
      </c>
      <c r="AS107" s="128" t="str">
        <f t="shared" si="191"/>
        <v/>
      </c>
      <c r="AT107" s="134" t="str">
        <f t="shared" si="192"/>
        <v/>
      </c>
      <c r="AU107" s="142" t="str">
        <f t="shared" si="193"/>
        <v/>
      </c>
      <c r="AV107" s="128" t="str">
        <f t="shared" si="194"/>
        <v/>
      </c>
      <c r="AW107" s="135" t="str">
        <f t="shared" si="195"/>
        <v/>
      </c>
      <c r="AX107" s="141" t="str">
        <f t="shared" si="196"/>
        <v/>
      </c>
      <c r="AY107" s="128" t="str">
        <f t="shared" si="197"/>
        <v/>
      </c>
      <c r="AZ107" s="134" t="str">
        <f t="shared" si="198"/>
        <v/>
      </c>
      <c r="BF107" s="147" t="str">
        <f t="shared" si="199"/>
        <v>Afectat sau NU?</v>
      </c>
      <c r="BG107" s="128" t="str">
        <f t="shared" si="200"/>
        <v>-</v>
      </c>
      <c r="BH107" s="134" t="str">
        <f t="shared" si="201"/>
        <v>-</v>
      </c>
      <c r="BI107" s="148" t="str">
        <f t="shared" si="202"/>
        <v>Afectat sau NU?</v>
      </c>
      <c r="BJ107" s="128" t="str">
        <f t="shared" si="203"/>
        <v>-</v>
      </c>
      <c r="BK107" s="135" t="str">
        <f t="shared" si="204"/>
        <v>-</v>
      </c>
      <c r="BL107" s="147" t="str">
        <f t="shared" si="205"/>
        <v>Afectat sau NU?</v>
      </c>
      <c r="BM107" s="128" t="str">
        <f t="shared" si="206"/>
        <v>-</v>
      </c>
      <c r="BN107" s="134" t="str">
        <f t="shared" si="207"/>
        <v>-</v>
      </c>
    </row>
    <row r="108" spans="1:66" ht="25.5" x14ac:dyDescent="0.25">
      <c r="A108" s="149">
        <f t="shared" si="18"/>
        <v>93</v>
      </c>
      <c r="B108" s="130" t="s">
        <v>131</v>
      </c>
      <c r="C108" s="130" t="s">
        <v>85</v>
      </c>
      <c r="D108" s="131" t="s">
        <v>110</v>
      </c>
      <c r="E108" s="130">
        <v>170355</v>
      </c>
      <c r="F108" s="130" t="s">
        <v>322</v>
      </c>
      <c r="G108" s="130" t="s">
        <v>334</v>
      </c>
      <c r="H108" s="152">
        <v>408181.078998768</v>
      </c>
      <c r="I108" s="152">
        <v>379756.60681252897</v>
      </c>
      <c r="J108" s="152">
        <v>408181.078998768</v>
      </c>
      <c r="K108" s="152">
        <v>379756.60681252897</v>
      </c>
      <c r="L108" s="150" t="s">
        <v>131</v>
      </c>
      <c r="M108" s="150" t="s">
        <v>131</v>
      </c>
      <c r="N108" s="150" t="s">
        <v>131</v>
      </c>
      <c r="O108" s="150" t="s">
        <v>131</v>
      </c>
      <c r="P108" s="130" t="s">
        <v>312</v>
      </c>
      <c r="Q108" s="130" t="s">
        <v>322</v>
      </c>
      <c r="R108" s="150" t="s">
        <v>131</v>
      </c>
      <c r="S108" s="150" t="s">
        <v>131</v>
      </c>
      <c r="T108" s="130" t="s">
        <v>197</v>
      </c>
      <c r="U108" s="130"/>
      <c r="V108" s="130" t="s">
        <v>337</v>
      </c>
      <c r="W108" s="130" t="s">
        <v>112</v>
      </c>
      <c r="X108" s="139"/>
      <c r="Y108" s="140"/>
      <c r="Z108" s="139"/>
      <c r="AA108" s="140"/>
      <c r="AB108" s="130" t="s">
        <v>102</v>
      </c>
      <c r="AC108" s="130"/>
      <c r="AD108" s="145"/>
      <c r="AE108" s="126"/>
      <c r="AF108" s="125"/>
      <c r="AG108" s="124"/>
      <c r="AH108" s="228"/>
      <c r="AI108" s="92"/>
      <c r="AJ108" s="125"/>
      <c r="AK108" s="124"/>
      <c r="AL108" s="241"/>
      <c r="AM108" s="254"/>
      <c r="AN108" s="266"/>
      <c r="AO108" s="254"/>
      <c r="AP108" s="276" t="s">
        <v>107</v>
      </c>
      <c r="AR108" s="141" t="str">
        <f t="shared" si="190"/>
        <v/>
      </c>
      <c r="AS108" s="128" t="str">
        <f t="shared" si="191"/>
        <v/>
      </c>
      <c r="AT108" s="134" t="str">
        <f t="shared" si="192"/>
        <v/>
      </c>
      <c r="AU108" s="142" t="str">
        <f t="shared" si="193"/>
        <v/>
      </c>
      <c r="AV108" s="128" t="str">
        <f t="shared" si="194"/>
        <v/>
      </c>
      <c r="AW108" s="135" t="str">
        <f t="shared" si="195"/>
        <v/>
      </c>
      <c r="AX108" s="141" t="str">
        <f t="shared" si="196"/>
        <v/>
      </c>
      <c r="AY108" s="128" t="str">
        <f t="shared" si="197"/>
        <v/>
      </c>
      <c r="AZ108" s="134" t="str">
        <f t="shared" si="198"/>
        <v/>
      </c>
      <c r="BF108" s="147" t="str">
        <f t="shared" si="199"/>
        <v>Afectat sau NU?</v>
      </c>
      <c r="BG108" s="128" t="str">
        <f t="shared" si="200"/>
        <v>-</v>
      </c>
      <c r="BH108" s="134" t="str">
        <f t="shared" si="201"/>
        <v>-</v>
      </c>
      <c r="BI108" s="148" t="str">
        <f t="shared" si="202"/>
        <v>Afectat sau NU?</v>
      </c>
      <c r="BJ108" s="128" t="str">
        <f t="shared" si="203"/>
        <v>-</v>
      </c>
      <c r="BK108" s="135" t="str">
        <f t="shared" si="204"/>
        <v>-</v>
      </c>
      <c r="BL108" s="147" t="str">
        <f t="shared" si="205"/>
        <v>Afectat sau NU?</v>
      </c>
      <c r="BM108" s="128" t="str">
        <f t="shared" si="206"/>
        <v>-</v>
      </c>
      <c r="BN108" s="134" t="str">
        <f t="shared" si="207"/>
        <v>-</v>
      </c>
    </row>
    <row r="109" spans="1:66" x14ac:dyDescent="0.25">
      <c r="A109" s="149">
        <f t="shared" si="18"/>
        <v>94</v>
      </c>
      <c r="B109" s="130" t="s">
        <v>131</v>
      </c>
      <c r="C109" s="130" t="s">
        <v>85</v>
      </c>
      <c r="D109" s="131" t="s">
        <v>110</v>
      </c>
      <c r="E109" s="130">
        <v>170907</v>
      </c>
      <c r="F109" s="130" t="s">
        <v>323</v>
      </c>
      <c r="G109" s="130" t="s">
        <v>334</v>
      </c>
      <c r="H109" s="152">
        <v>407916.53422568802</v>
      </c>
      <c r="I109" s="152">
        <v>366668.77891756798</v>
      </c>
      <c r="J109" s="152">
        <v>407916.53422568802</v>
      </c>
      <c r="K109" s="152">
        <v>366668.77891756798</v>
      </c>
      <c r="L109" s="150" t="s">
        <v>131</v>
      </c>
      <c r="M109" s="150" t="s">
        <v>131</v>
      </c>
      <c r="N109" s="150" t="s">
        <v>131</v>
      </c>
      <c r="O109" s="150" t="s">
        <v>131</v>
      </c>
      <c r="P109" s="130" t="s">
        <v>313</v>
      </c>
      <c r="Q109" s="130" t="s">
        <v>323</v>
      </c>
      <c r="R109" s="150" t="s">
        <v>131</v>
      </c>
      <c r="S109" s="150" t="s">
        <v>131</v>
      </c>
      <c r="T109" s="130" t="s">
        <v>197</v>
      </c>
      <c r="U109" s="130"/>
      <c r="V109" s="130" t="s">
        <v>331</v>
      </c>
      <c r="W109" s="130" t="s">
        <v>112</v>
      </c>
      <c r="X109" s="139"/>
      <c r="Y109" s="140"/>
      <c r="Z109" s="139"/>
      <c r="AA109" s="140"/>
      <c r="AB109" s="130" t="s">
        <v>102</v>
      </c>
      <c r="AC109" s="130"/>
      <c r="AD109" s="145"/>
      <c r="AE109" s="126"/>
      <c r="AF109" s="125"/>
      <c r="AG109" s="124"/>
      <c r="AH109" s="228"/>
      <c r="AI109" s="92"/>
      <c r="AJ109" s="125"/>
      <c r="AK109" s="124"/>
      <c r="AL109" s="241"/>
      <c r="AM109" s="254"/>
      <c r="AN109" s="266"/>
      <c r="AO109" s="254"/>
      <c r="AP109" s="276" t="s">
        <v>107</v>
      </c>
      <c r="AR109" s="141" t="str">
        <f t="shared" si="190"/>
        <v/>
      </c>
      <c r="AS109" s="128" t="str">
        <f t="shared" si="191"/>
        <v/>
      </c>
      <c r="AT109" s="134" t="str">
        <f t="shared" si="192"/>
        <v/>
      </c>
      <c r="AU109" s="142" t="str">
        <f t="shared" si="193"/>
        <v/>
      </c>
      <c r="AV109" s="128" t="str">
        <f t="shared" si="194"/>
        <v/>
      </c>
      <c r="AW109" s="135" t="str">
        <f t="shared" si="195"/>
        <v/>
      </c>
      <c r="AX109" s="141" t="str">
        <f t="shared" si="196"/>
        <v/>
      </c>
      <c r="AY109" s="128" t="str">
        <f t="shared" si="197"/>
        <v/>
      </c>
      <c r="AZ109" s="134" t="str">
        <f t="shared" si="198"/>
        <v/>
      </c>
      <c r="BF109" s="147" t="str">
        <f t="shared" si="199"/>
        <v>Afectat sau NU?</v>
      </c>
      <c r="BG109" s="128" t="str">
        <f t="shared" si="200"/>
        <v>-</v>
      </c>
      <c r="BH109" s="134" t="str">
        <f t="shared" si="201"/>
        <v>-</v>
      </c>
      <c r="BI109" s="148" t="str">
        <f t="shared" si="202"/>
        <v>Afectat sau NU?</v>
      </c>
      <c r="BJ109" s="128" t="str">
        <f t="shared" si="203"/>
        <v>-</v>
      </c>
      <c r="BK109" s="135" t="str">
        <f t="shared" si="204"/>
        <v>-</v>
      </c>
      <c r="BL109" s="147" t="str">
        <f t="shared" si="205"/>
        <v>Afectat sau NU?</v>
      </c>
      <c r="BM109" s="128" t="str">
        <f t="shared" si="206"/>
        <v>-</v>
      </c>
      <c r="BN109" s="134" t="str">
        <f t="shared" si="207"/>
        <v>-</v>
      </c>
    </row>
    <row r="110" spans="1:66" x14ac:dyDescent="0.25">
      <c r="A110" s="149">
        <f t="shared" si="18"/>
        <v>95</v>
      </c>
      <c r="B110" s="130" t="s">
        <v>131</v>
      </c>
      <c r="C110" s="130" t="s">
        <v>85</v>
      </c>
      <c r="D110" s="131" t="s">
        <v>110</v>
      </c>
      <c r="E110" s="130">
        <v>171263</v>
      </c>
      <c r="F110" s="130" t="s">
        <v>338</v>
      </c>
      <c r="G110" s="130" t="s">
        <v>334</v>
      </c>
      <c r="H110" s="152">
        <v>432509.81383207103</v>
      </c>
      <c r="I110" s="152">
        <v>353934.10372627102</v>
      </c>
      <c r="J110" s="152">
        <v>432509.81383207103</v>
      </c>
      <c r="K110" s="152">
        <v>353934.10372627102</v>
      </c>
      <c r="L110" s="150" t="s">
        <v>131</v>
      </c>
      <c r="M110" s="150" t="s">
        <v>131</v>
      </c>
      <c r="N110" s="150" t="s">
        <v>131</v>
      </c>
      <c r="O110" s="150" t="s">
        <v>131</v>
      </c>
      <c r="P110" s="130" t="s">
        <v>314</v>
      </c>
      <c r="Q110" s="130" t="s">
        <v>324</v>
      </c>
      <c r="R110" s="150" t="s">
        <v>131</v>
      </c>
      <c r="S110" s="150" t="s">
        <v>131</v>
      </c>
      <c r="T110" s="130" t="s">
        <v>197</v>
      </c>
      <c r="U110" s="130"/>
      <c r="V110" s="130" t="s">
        <v>331</v>
      </c>
      <c r="W110" s="130" t="s">
        <v>112</v>
      </c>
      <c r="X110" s="139"/>
      <c r="Y110" s="140"/>
      <c r="Z110" s="139"/>
      <c r="AA110" s="140"/>
      <c r="AB110" s="130" t="s">
        <v>102</v>
      </c>
      <c r="AC110" s="130"/>
      <c r="AD110" s="145"/>
      <c r="AE110" s="126"/>
      <c r="AF110" s="125"/>
      <c r="AG110" s="124"/>
      <c r="AH110" s="228"/>
      <c r="AI110" s="92"/>
      <c r="AJ110" s="125"/>
      <c r="AK110" s="124"/>
      <c r="AL110" s="241"/>
      <c r="AM110" s="254"/>
      <c r="AN110" s="266"/>
      <c r="AO110" s="254"/>
      <c r="AP110" s="276" t="s">
        <v>107</v>
      </c>
      <c r="AR110" s="141" t="str">
        <f t="shared" si="190"/>
        <v/>
      </c>
      <c r="AS110" s="128" t="str">
        <f t="shared" si="191"/>
        <v/>
      </c>
      <c r="AT110" s="134" t="str">
        <f t="shared" si="192"/>
        <v/>
      </c>
      <c r="AU110" s="142" t="str">
        <f t="shared" si="193"/>
        <v/>
      </c>
      <c r="AV110" s="128" t="str">
        <f t="shared" si="194"/>
        <v/>
      </c>
      <c r="AW110" s="135" t="str">
        <f t="shared" si="195"/>
        <v/>
      </c>
      <c r="AX110" s="141" t="str">
        <f t="shared" si="196"/>
        <v/>
      </c>
      <c r="AY110" s="128" t="str">
        <f t="shared" si="197"/>
        <v/>
      </c>
      <c r="AZ110" s="134" t="str">
        <f t="shared" si="198"/>
        <v/>
      </c>
      <c r="BF110" s="147" t="str">
        <f t="shared" si="199"/>
        <v>Afectat sau NU?</v>
      </c>
      <c r="BG110" s="128" t="str">
        <f t="shared" si="200"/>
        <v>-</v>
      </c>
      <c r="BH110" s="134" t="str">
        <f t="shared" si="201"/>
        <v>-</v>
      </c>
      <c r="BI110" s="148" t="str">
        <f t="shared" si="202"/>
        <v>Afectat sau NU?</v>
      </c>
      <c r="BJ110" s="128" t="str">
        <f t="shared" si="203"/>
        <v>-</v>
      </c>
      <c r="BK110" s="135" t="str">
        <f t="shared" si="204"/>
        <v>-</v>
      </c>
      <c r="BL110" s="147" t="str">
        <f t="shared" si="205"/>
        <v>Afectat sau NU?</v>
      </c>
      <c r="BM110" s="128" t="str">
        <f t="shared" si="206"/>
        <v>-</v>
      </c>
      <c r="BN110" s="134" t="str">
        <f t="shared" si="207"/>
        <v>-</v>
      </c>
    </row>
    <row r="111" spans="1:66" ht="26.25" thickBot="1" x14ac:dyDescent="0.3">
      <c r="A111" s="112">
        <f t="shared" si="18"/>
        <v>96</v>
      </c>
      <c r="B111" s="132" t="s">
        <v>131</v>
      </c>
      <c r="C111" s="132" t="s">
        <v>85</v>
      </c>
      <c r="D111" s="133" t="s">
        <v>110</v>
      </c>
      <c r="E111" s="132">
        <v>171209</v>
      </c>
      <c r="F111" s="132" t="s">
        <v>325</v>
      </c>
      <c r="G111" s="132" t="s">
        <v>334</v>
      </c>
      <c r="H111" s="182">
        <v>428807.90473557799</v>
      </c>
      <c r="I111" s="182">
        <v>356611.11008375202</v>
      </c>
      <c r="J111" s="182">
        <v>428807.90473557799</v>
      </c>
      <c r="K111" s="182">
        <v>356611.11008375202</v>
      </c>
      <c r="L111" s="84" t="s">
        <v>131</v>
      </c>
      <c r="M111" s="84" t="s">
        <v>131</v>
      </c>
      <c r="N111" s="84" t="s">
        <v>131</v>
      </c>
      <c r="O111" s="84" t="s">
        <v>131</v>
      </c>
      <c r="P111" s="132" t="s">
        <v>315</v>
      </c>
      <c r="Q111" s="132" t="s">
        <v>325</v>
      </c>
      <c r="R111" s="84" t="s">
        <v>131</v>
      </c>
      <c r="S111" s="84" t="s">
        <v>131</v>
      </c>
      <c r="T111" s="132" t="s">
        <v>197</v>
      </c>
      <c r="U111" s="132"/>
      <c r="V111" s="132" t="s">
        <v>340</v>
      </c>
      <c r="W111" s="132" t="s">
        <v>112</v>
      </c>
      <c r="X111" s="143"/>
      <c r="Y111" s="144"/>
      <c r="Z111" s="143"/>
      <c r="AA111" s="144"/>
      <c r="AB111" s="132" t="s">
        <v>102</v>
      </c>
      <c r="AC111" s="132"/>
      <c r="AD111" s="146"/>
      <c r="AE111" s="79"/>
      <c r="AF111" s="80"/>
      <c r="AG111" s="81"/>
      <c r="AH111" s="229"/>
      <c r="AI111" s="93"/>
      <c r="AJ111" s="80"/>
      <c r="AK111" s="81"/>
      <c r="AL111" s="242"/>
      <c r="AM111" s="255"/>
      <c r="AN111" s="267"/>
      <c r="AO111" s="255"/>
      <c r="AP111" s="274" t="s">
        <v>107</v>
      </c>
      <c r="AR111" s="167" t="str">
        <f t="shared" si="190"/>
        <v/>
      </c>
      <c r="AS111" s="168" t="str">
        <f t="shared" si="191"/>
        <v/>
      </c>
      <c r="AT111" s="169" t="str">
        <f t="shared" si="192"/>
        <v/>
      </c>
      <c r="AU111" s="170" t="str">
        <f t="shared" si="193"/>
        <v/>
      </c>
      <c r="AV111" s="168" t="str">
        <f t="shared" si="194"/>
        <v/>
      </c>
      <c r="AW111" s="171" t="str">
        <f t="shared" si="195"/>
        <v/>
      </c>
      <c r="AX111" s="167" t="str">
        <f t="shared" si="196"/>
        <v/>
      </c>
      <c r="AY111" s="168" t="str">
        <f t="shared" si="197"/>
        <v/>
      </c>
      <c r="AZ111" s="169" t="str">
        <f t="shared" si="198"/>
        <v/>
      </c>
      <c r="BF111" s="175" t="str">
        <f t="shared" si="199"/>
        <v>Afectat sau NU?</v>
      </c>
      <c r="BG111" s="168" t="str">
        <f t="shared" si="200"/>
        <v>-</v>
      </c>
      <c r="BH111" s="169" t="str">
        <f t="shared" si="201"/>
        <v>-</v>
      </c>
      <c r="BI111" s="176" t="str">
        <f t="shared" si="202"/>
        <v>Afectat sau NU?</v>
      </c>
      <c r="BJ111" s="168" t="str">
        <f t="shared" si="203"/>
        <v>-</v>
      </c>
      <c r="BK111" s="171" t="str">
        <f t="shared" si="204"/>
        <v>-</v>
      </c>
      <c r="BL111" s="175" t="str">
        <f t="shared" si="205"/>
        <v>Afectat sau NU?</v>
      </c>
      <c r="BM111" s="168" t="str">
        <f t="shared" si="206"/>
        <v>-</v>
      </c>
      <c r="BN111" s="169" t="str">
        <f t="shared" si="207"/>
        <v>-</v>
      </c>
    </row>
    <row r="112" spans="1:66" x14ac:dyDescent="0.25">
      <c r="A112" s="136">
        <f t="shared" si="18"/>
        <v>97</v>
      </c>
      <c r="B112" s="129" t="s">
        <v>131</v>
      </c>
      <c r="C112" s="129" t="s">
        <v>85</v>
      </c>
      <c r="D112" s="155" t="s">
        <v>111</v>
      </c>
      <c r="E112" s="129">
        <v>80506</v>
      </c>
      <c r="F112" s="129" t="s">
        <v>329</v>
      </c>
      <c r="G112" s="129" t="s">
        <v>330</v>
      </c>
      <c r="H112" s="65">
        <v>394212.68963830301</v>
      </c>
      <c r="I112" s="65">
        <v>369126.48883809702</v>
      </c>
      <c r="J112" s="65">
        <v>394212.68963830301</v>
      </c>
      <c r="K112" s="65">
        <v>369126.48883809702</v>
      </c>
      <c r="L112" s="129" t="s">
        <v>131</v>
      </c>
      <c r="M112" s="129" t="s">
        <v>131</v>
      </c>
      <c r="N112" s="129" t="s">
        <v>131</v>
      </c>
      <c r="O112" s="129" t="s">
        <v>131</v>
      </c>
      <c r="P112" s="129" t="s">
        <v>305</v>
      </c>
      <c r="Q112" s="129" t="s">
        <v>306</v>
      </c>
      <c r="R112" s="129" t="s">
        <v>131</v>
      </c>
      <c r="S112" s="129" t="s">
        <v>131</v>
      </c>
      <c r="T112" s="129" t="s">
        <v>197</v>
      </c>
      <c r="U112" s="129"/>
      <c r="V112" s="129" t="s">
        <v>328</v>
      </c>
      <c r="W112" s="129" t="s">
        <v>112</v>
      </c>
      <c r="X112" s="137"/>
      <c r="Y112" s="138"/>
      <c r="Z112" s="137"/>
      <c r="AA112" s="138"/>
      <c r="AB112" s="129" t="s">
        <v>102</v>
      </c>
      <c r="AC112" s="129"/>
      <c r="AD112" s="127"/>
      <c r="AE112" s="76"/>
      <c r="AF112" s="77"/>
      <c r="AG112" s="78"/>
      <c r="AH112" s="227"/>
      <c r="AI112" s="194"/>
      <c r="AJ112" s="77"/>
      <c r="AK112" s="78"/>
      <c r="AL112" s="240"/>
      <c r="AM112" s="253"/>
      <c r="AN112" s="265"/>
      <c r="AO112" s="253"/>
      <c r="AP112" s="271" t="s">
        <v>107</v>
      </c>
      <c r="AR112" s="162" t="str">
        <f>IF(B112="X",IF(AN112="","Afectat sau NU?",IF(AN112="DA",IF(((AK112+AL112)-(AE112+AF112))*24&lt;-720,"Neinformat",((AK112+AL112)-(AE112+AF112))*24),"Nu a fost afectat producator/consumator")),"")</f>
        <v/>
      </c>
      <c r="AS112" s="163" t="str">
        <f>IF(B112="X",IF(AN112="DA",IF(AR112&lt;6,LEN(TRIM(V112))-LEN(SUBSTITUTE(V112,CHAR(44),""))+1,0),"-"),"")</f>
        <v/>
      </c>
      <c r="AT112" s="164" t="str">
        <f>IF(B112="X",IF(AN112="DA",LEN(TRIM(V112))-LEN(SUBSTITUTE(V112,CHAR(44),""))+1,"-"),"")</f>
        <v/>
      </c>
      <c r="AU112" s="165" t="str">
        <f>IF(B112="X",IF(AN112="","Afectat sau NU?",IF(AN112="DA",IF(((AI112+AJ112)-(AE112+AF112))*24&lt;-720,"Neinformat",((AI112+AJ112)-(AE112+AF112))*24),"Nu a fost afectat producator/consumator")),"")</f>
        <v/>
      </c>
      <c r="AV112" s="163" t="str">
        <f>IF(B112="X",IF(AN112="DA",IF(AU112&lt;6,LEN(TRIM(U112))-LEN(SUBSTITUTE(U112,CHAR(44),""))+1,0),"-"),"")</f>
        <v/>
      </c>
      <c r="AW112" s="166" t="str">
        <f>IF(B112="X",IF(AN112="DA",LEN(TRIM(U112))-LEN(SUBSTITUTE(U112,CHAR(44),""))+1,"-"),"")</f>
        <v/>
      </c>
      <c r="AX112" s="162" t="str">
        <f>IF(B112="X",IF(AN112="","Afectat sau NU?",IF(AN112="DA",((AG112+AH112)-(AE112+AF112))*24,"Nu a fost afectat producator/consumator")),"")</f>
        <v/>
      </c>
      <c r="AY112" s="163" t="str">
        <f>IF(B112="X",IF(AN112="DA",IF(AX112&gt;24,IF(BA112="NU",0,LEN(TRIM(V112))-LEN(SUBSTITUTE(V112,CHAR(44),""))+1),0),"-"),"")</f>
        <v/>
      </c>
      <c r="AZ112" s="164" t="str">
        <f>IF(B112="X",IF(AN112="DA",IF(AX112&gt;24,LEN(TRIM(V112))-LEN(SUBSTITUTE(V112,CHAR(44),""))+1,0),"-"),"")</f>
        <v/>
      </c>
      <c r="BF112" s="174" t="str">
        <f>IF(C112="X",IF(AN112="","Afectat sau NU?",IF(AN112="DA",IF(AK112="","Neinformat",NETWORKDAYS(AK112+AL112,AE112+AF112,$BS$2:$BS$14)-2),"Nu a fost afectat producator/consumator")),"")</f>
        <v>Afectat sau NU?</v>
      </c>
      <c r="BG112" s="163" t="str">
        <f>IF(C112="X",IF(AN112="DA",IF(AND(BF112&gt;=5,AK112&lt;&gt;""),LEN(TRIM(V112))-LEN(SUBSTITUTE(V112,CHAR(44),""))+1,0),"-"),"")</f>
        <v>-</v>
      </c>
      <c r="BH112" s="164" t="str">
        <f>IF(C112="X",IF(AN112="DA",LEN(TRIM(V112))-LEN(SUBSTITUTE(V112,CHAR(44),""))+1,"-"),"")</f>
        <v>-</v>
      </c>
      <c r="BI112" s="344" t="str">
        <f>IF(C112="X",IF(AN112="","Afectat sau NU?",IF(AN112="DA",IF(AI112="","Neinformat",NETWORKDAYS(AI112+AJ112,AE112+AF112,$BS$2:$BS$14)-2),"Nu a fost afectat producator/consumator")),"")</f>
        <v>Afectat sau NU?</v>
      </c>
      <c r="BJ112" s="163" t="str">
        <f>IF(C112="X",IF(AN112="DA",IF(AND(BI112&gt;=5,AI112&lt;&gt;""),LEN(TRIM(U112))-LEN(SUBSTITUTE(U112,CHAR(44),""))+1,0),"-"),"")</f>
        <v>-</v>
      </c>
      <c r="BK112" s="166" t="str">
        <f>IF(C112="X",IF(AN112="DA",LEN(TRIM(U112))-LEN(SUBSTITUTE(U112,CHAR(44),""))+1,"-"),"")</f>
        <v>-</v>
      </c>
      <c r="BL112" s="174" t="str">
        <f>IF(C112="X",IF(AN112="","Afectat sau NU?",IF(AN112="DA",((AG112+AH112)-(Z112+AA112))*24,"Nu a fost afectat producator/consumator")),"")</f>
        <v>Afectat sau NU?</v>
      </c>
      <c r="BM112" s="163" t="str">
        <f>IF(C112="X",IF(AN112&lt;&gt;"DA","-",IF(AND(AN112="DA",BL112&lt;=0),LEN(TRIM(V112))-LEN(SUBSTITUTE(V112,CHAR(44),""))+1+LEN(TRIM(U112))-LEN(SUBSTITUTE(U112,CHAR(44),""))+1,0)),"")</f>
        <v>-</v>
      </c>
      <c r="BN112" s="164" t="str">
        <f>IF(C112="X",IF(AN112="DA",LEN(TRIM(V112))-LEN(SUBSTITUTE(V112,CHAR(44),""))+1+LEN(TRIM(U112))-LEN(SUBSTITUTE(U112,CHAR(44),""))+1,"-"),"")</f>
        <v>-</v>
      </c>
    </row>
    <row r="113" spans="1:66" ht="25.5" x14ac:dyDescent="0.25">
      <c r="A113" s="149">
        <f t="shared" si="18"/>
        <v>98</v>
      </c>
      <c r="B113" s="130" t="s">
        <v>131</v>
      </c>
      <c r="C113" s="130" t="s">
        <v>85</v>
      </c>
      <c r="D113" s="131" t="s">
        <v>111</v>
      </c>
      <c r="E113" s="130">
        <v>80506</v>
      </c>
      <c r="F113" s="130" t="s">
        <v>329</v>
      </c>
      <c r="G113" s="130" t="s">
        <v>330</v>
      </c>
      <c r="H113" s="30">
        <v>394174.33451295103</v>
      </c>
      <c r="I113" s="30">
        <v>369081.65691587102</v>
      </c>
      <c r="J113" s="30">
        <v>394174.33451295103</v>
      </c>
      <c r="K113" s="30">
        <v>369081.65691587102</v>
      </c>
      <c r="L113" s="150" t="s">
        <v>131</v>
      </c>
      <c r="M113" s="150" t="s">
        <v>131</v>
      </c>
      <c r="N113" s="150" t="s">
        <v>131</v>
      </c>
      <c r="O113" s="150" t="s">
        <v>131</v>
      </c>
      <c r="P113" s="130" t="s">
        <v>307</v>
      </c>
      <c r="Q113" s="130" t="s">
        <v>308</v>
      </c>
      <c r="R113" s="150" t="s">
        <v>131</v>
      </c>
      <c r="S113" s="150" t="s">
        <v>131</v>
      </c>
      <c r="T113" s="130" t="s">
        <v>197</v>
      </c>
      <c r="U113" s="130"/>
      <c r="V113" s="130" t="s">
        <v>331</v>
      </c>
      <c r="W113" s="130" t="s">
        <v>112</v>
      </c>
      <c r="X113" s="139"/>
      <c r="Y113" s="140"/>
      <c r="Z113" s="139"/>
      <c r="AA113" s="140"/>
      <c r="AB113" s="130" t="s">
        <v>102</v>
      </c>
      <c r="AC113" s="130"/>
      <c r="AD113" s="145"/>
      <c r="AE113" s="126"/>
      <c r="AF113" s="125"/>
      <c r="AG113" s="124"/>
      <c r="AH113" s="228"/>
      <c r="AI113" s="92"/>
      <c r="AJ113" s="125"/>
      <c r="AK113" s="124"/>
      <c r="AL113" s="241"/>
      <c r="AM113" s="254"/>
      <c r="AN113" s="266"/>
      <c r="AO113" s="254"/>
      <c r="AP113" s="276" t="s">
        <v>107</v>
      </c>
      <c r="AR113" s="141" t="str">
        <f t="shared" ref="AR113:AR123" si="208">IF(B113="X",IF(AN113="","Afectat sau NU?",IF(AN113="DA",IF(((AK113+AL113)-(AE113+AF113))*24&lt;-720,"Neinformat",((AK113+AL113)-(AE113+AF113))*24),"Nu a fost afectat producator/consumator")),"")</f>
        <v/>
      </c>
      <c r="AS113" s="128" t="str">
        <f t="shared" ref="AS113:AS123" si="209">IF(B113="X",IF(AN113="DA",IF(AR113&lt;6,LEN(TRIM(V113))-LEN(SUBSTITUTE(V113,CHAR(44),""))+1,0),"-"),"")</f>
        <v/>
      </c>
      <c r="AT113" s="134" t="str">
        <f t="shared" ref="AT113:AT123" si="210">IF(B113="X",IF(AN113="DA",LEN(TRIM(V113))-LEN(SUBSTITUTE(V113,CHAR(44),""))+1,"-"),"")</f>
        <v/>
      </c>
      <c r="AU113" s="142" t="str">
        <f t="shared" ref="AU113:AU123" si="211">IF(B113="X",IF(AN113="","Afectat sau NU?",IF(AN113="DA",IF(((AI113+AJ113)-(AE113+AF113))*24&lt;-720,"Neinformat",((AI113+AJ113)-(AE113+AF113))*24),"Nu a fost afectat producator/consumator")),"")</f>
        <v/>
      </c>
      <c r="AV113" s="128" t="str">
        <f t="shared" ref="AV113:AV123" si="212">IF(B113="X",IF(AN113="DA",IF(AU113&lt;6,LEN(TRIM(U113))-LEN(SUBSTITUTE(U113,CHAR(44),""))+1,0),"-"),"")</f>
        <v/>
      </c>
      <c r="AW113" s="135" t="str">
        <f t="shared" ref="AW113:AW123" si="213">IF(B113="X",IF(AN113="DA",LEN(TRIM(U113))-LEN(SUBSTITUTE(U113,CHAR(44),""))+1,"-"),"")</f>
        <v/>
      </c>
      <c r="AX113" s="141" t="str">
        <f t="shared" ref="AX113:AX123" si="214">IF(B113="X",IF(AN113="","Afectat sau NU?",IF(AN113="DA",((AG113+AH113)-(AE113+AF113))*24,"Nu a fost afectat producator/consumator")),"")</f>
        <v/>
      </c>
      <c r="AY113" s="128" t="str">
        <f t="shared" ref="AY113:AY123" si="215">IF(B113="X",IF(AN113="DA",IF(AX113&gt;24,IF(BA113="NU",0,LEN(TRIM(V113))-LEN(SUBSTITUTE(V113,CHAR(44),""))+1),0),"-"),"")</f>
        <v/>
      </c>
      <c r="AZ113" s="134" t="str">
        <f t="shared" ref="AZ113:AZ123" si="216">IF(B113="X",IF(AN113="DA",IF(AX113&gt;24,LEN(TRIM(V113))-LEN(SUBSTITUTE(V113,CHAR(44),""))+1,0),"-"),"")</f>
        <v/>
      </c>
      <c r="BF113" s="147" t="str">
        <f t="shared" ref="BF113:BF123" si="217">IF(C113="X",IF(AN113="","Afectat sau NU?",IF(AN113="DA",IF(AK113="","Neinformat",NETWORKDAYS(AK113+AL113,AE113+AF113,$BS$2:$BS$14)-2),"Nu a fost afectat producator/consumator")),"")</f>
        <v>Afectat sau NU?</v>
      </c>
      <c r="BG113" s="128" t="str">
        <f t="shared" ref="BG113:BG123" si="218">IF(C113="X",IF(AN113="DA",IF(AND(BF113&gt;=5,AK113&lt;&gt;""),LEN(TRIM(V113))-LEN(SUBSTITUTE(V113,CHAR(44),""))+1,0),"-"),"")</f>
        <v>-</v>
      </c>
      <c r="BH113" s="134" t="str">
        <f t="shared" ref="BH113:BH123" si="219">IF(C113="X",IF(AN113="DA",LEN(TRIM(V113))-LEN(SUBSTITUTE(V113,CHAR(44),""))+1,"-"),"")</f>
        <v>-</v>
      </c>
      <c r="BI113" s="148" t="str">
        <f t="shared" ref="BI113:BI123" si="220">IF(C113="X",IF(AN113="","Afectat sau NU?",IF(AN113="DA",IF(AI113="","Neinformat",NETWORKDAYS(AI113+AJ113,AE113+AF113,$BS$2:$BS$14)-2),"Nu a fost afectat producator/consumator")),"")</f>
        <v>Afectat sau NU?</v>
      </c>
      <c r="BJ113" s="128" t="str">
        <f t="shared" ref="BJ113:BJ123" si="221">IF(C113="X",IF(AN113="DA",IF(AND(BI113&gt;=5,AI113&lt;&gt;""),LEN(TRIM(U113))-LEN(SUBSTITUTE(U113,CHAR(44),""))+1,0),"-"),"")</f>
        <v>-</v>
      </c>
      <c r="BK113" s="135" t="str">
        <f t="shared" ref="BK113:BK123" si="222">IF(C113="X",IF(AN113="DA",LEN(TRIM(U113))-LEN(SUBSTITUTE(U113,CHAR(44),""))+1,"-"),"")</f>
        <v>-</v>
      </c>
      <c r="BL113" s="147" t="str">
        <f t="shared" ref="BL113:BL123" si="223">IF(C113="X",IF(AN113="","Afectat sau NU?",IF(AN113="DA",((AG113+AH113)-(Z113+AA113))*24,"Nu a fost afectat producator/consumator")),"")</f>
        <v>Afectat sau NU?</v>
      </c>
      <c r="BM113" s="128" t="str">
        <f t="shared" ref="BM113:BM123" si="224">IF(C113="X",IF(AN113&lt;&gt;"DA","-",IF(AND(AN113="DA",BL113&lt;=0),LEN(TRIM(V113))-LEN(SUBSTITUTE(V113,CHAR(44),""))+1+LEN(TRIM(U113))-LEN(SUBSTITUTE(U113,CHAR(44),""))+1,0)),"")</f>
        <v>-</v>
      </c>
      <c r="BN113" s="134" t="str">
        <f t="shared" ref="BN113:BN123" si="225">IF(C113="X",IF(AN113="DA",LEN(TRIM(V113))-LEN(SUBSTITUTE(V113,CHAR(44),""))+1+LEN(TRIM(U113))-LEN(SUBSTITUTE(U113,CHAR(44),""))+1,"-"),"")</f>
        <v>-</v>
      </c>
    </row>
    <row r="114" spans="1:66" x14ac:dyDescent="0.25">
      <c r="A114" s="149">
        <f t="shared" si="18"/>
        <v>99</v>
      </c>
      <c r="B114" s="130" t="s">
        <v>131</v>
      </c>
      <c r="C114" s="130" t="s">
        <v>85</v>
      </c>
      <c r="D114" s="131" t="s">
        <v>111</v>
      </c>
      <c r="E114" s="130">
        <v>82252</v>
      </c>
      <c r="F114" s="130" t="s">
        <v>332</v>
      </c>
      <c r="G114" s="130" t="s">
        <v>330</v>
      </c>
      <c r="H114" s="152">
        <v>396359.68433253199</v>
      </c>
      <c r="I114" s="152">
        <v>364898.37530645699</v>
      </c>
      <c r="J114" s="152">
        <v>396359.68433253199</v>
      </c>
      <c r="K114" s="152">
        <v>364898.37530645699</v>
      </c>
      <c r="L114" s="150" t="s">
        <v>131</v>
      </c>
      <c r="M114" s="150" t="s">
        <v>131</v>
      </c>
      <c r="N114" s="150" t="s">
        <v>131</v>
      </c>
      <c r="O114" s="150" t="s">
        <v>131</v>
      </c>
      <c r="P114" s="130" t="s">
        <v>309</v>
      </c>
      <c r="Q114" s="130" t="s">
        <v>333</v>
      </c>
      <c r="R114" s="150" t="s">
        <v>131</v>
      </c>
      <c r="S114" s="150" t="s">
        <v>131</v>
      </c>
      <c r="T114" s="130" t="s">
        <v>197</v>
      </c>
      <c r="U114" s="130"/>
      <c r="V114" s="130" t="s">
        <v>328</v>
      </c>
      <c r="W114" s="130" t="s">
        <v>112</v>
      </c>
      <c r="X114" s="139"/>
      <c r="Y114" s="140"/>
      <c r="Z114" s="139"/>
      <c r="AA114" s="140"/>
      <c r="AB114" s="130" t="s">
        <v>102</v>
      </c>
      <c r="AC114" s="130"/>
      <c r="AD114" s="145"/>
      <c r="AE114" s="126"/>
      <c r="AF114" s="125"/>
      <c r="AG114" s="124"/>
      <c r="AH114" s="228"/>
      <c r="AI114" s="92"/>
      <c r="AJ114" s="125"/>
      <c r="AK114" s="124"/>
      <c r="AL114" s="241"/>
      <c r="AM114" s="254"/>
      <c r="AN114" s="266"/>
      <c r="AO114" s="254"/>
      <c r="AP114" s="276" t="s">
        <v>107</v>
      </c>
      <c r="AR114" s="141" t="str">
        <f t="shared" si="208"/>
        <v/>
      </c>
      <c r="AS114" s="128" t="str">
        <f t="shared" si="209"/>
        <v/>
      </c>
      <c r="AT114" s="134" t="str">
        <f t="shared" si="210"/>
        <v/>
      </c>
      <c r="AU114" s="142" t="str">
        <f t="shared" si="211"/>
        <v/>
      </c>
      <c r="AV114" s="128" t="str">
        <f t="shared" si="212"/>
        <v/>
      </c>
      <c r="AW114" s="135" t="str">
        <f t="shared" si="213"/>
        <v/>
      </c>
      <c r="AX114" s="141" t="str">
        <f t="shared" si="214"/>
        <v/>
      </c>
      <c r="AY114" s="128" t="str">
        <f t="shared" si="215"/>
        <v/>
      </c>
      <c r="AZ114" s="134" t="str">
        <f t="shared" si="216"/>
        <v/>
      </c>
      <c r="BF114" s="147" t="str">
        <f t="shared" si="217"/>
        <v>Afectat sau NU?</v>
      </c>
      <c r="BG114" s="128" t="str">
        <f t="shared" si="218"/>
        <v>-</v>
      </c>
      <c r="BH114" s="134" t="str">
        <f t="shared" si="219"/>
        <v>-</v>
      </c>
      <c r="BI114" s="148" t="str">
        <f t="shared" si="220"/>
        <v>Afectat sau NU?</v>
      </c>
      <c r="BJ114" s="128" t="str">
        <f t="shared" si="221"/>
        <v>-</v>
      </c>
      <c r="BK114" s="135" t="str">
        <f t="shared" si="222"/>
        <v>-</v>
      </c>
      <c r="BL114" s="147" t="str">
        <f t="shared" si="223"/>
        <v>Afectat sau NU?</v>
      </c>
      <c r="BM114" s="128" t="str">
        <f t="shared" si="224"/>
        <v>-</v>
      </c>
      <c r="BN114" s="134" t="str">
        <f t="shared" si="225"/>
        <v>-</v>
      </c>
    </row>
    <row r="115" spans="1:66" ht="38.25" x14ac:dyDescent="0.25">
      <c r="A115" s="149">
        <f t="shared" si="18"/>
        <v>100</v>
      </c>
      <c r="B115" s="130" t="s">
        <v>131</v>
      </c>
      <c r="C115" s="130" t="s">
        <v>85</v>
      </c>
      <c r="D115" s="131" t="s">
        <v>111</v>
      </c>
      <c r="E115" s="130">
        <v>174307</v>
      </c>
      <c r="F115" s="130" t="s">
        <v>321</v>
      </c>
      <c r="G115" s="130" t="s">
        <v>334</v>
      </c>
      <c r="H115" s="152">
        <v>410095.920336365</v>
      </c>
      <c r="I115" s="152">
        <v>362876.85641692602</v>
      </c>
      <c r="J115" s="152">
        <v>410095.920336365</v>
      </c>
      <c r="K115" s="152">
        <v>362876.85641692602</v>
      </c>
      <c r="L115" s="150" t="s">
        <v>131</v>
      </c>
      <c r="M115" s="150" t="s">
        <v>131</v>
      </c>
      <c r="N115" s="150" t="s">
        <v>131</v>
      </c>
      <c r="O115" s="150" t="s">
        <v>131</v>
      </c>
      <c r="P115" s="130" t="s">
        <v>310</v>
      </c>
      <c r="Q115" s="130" t="s">
        <v>320</v>
      </c>
      <c r="R115" s="150" t="s">
        <v>131</v>
      </c>
      <c r="S115" s="150" t="s">
        <v>131</v>
      </c>
      <c r="T115" s="130" t="s">
        <v>197</v>
      </c>
      <c r="U115" s="130"/>
      <c r="V115" s="130" t="s">
        <v>335</v>
      </c>
      <c r="W115" s="130" t="s">
        <v>112</v>
      </c>
      <c r="X115" s="139"/>
      <c r="Y115" s="140"/>
      <c r="Z115" s="139"/>
      <c r="AA115" s="140"/>
      <c r="AB115" s="130" t="s">
        <v>102</v>
      </c>
      <c r="AC115" s="130"/>
      <c r="AD115" s="145"/>
      <c r="AE115" s="126"/>
      <c r="AF115" s="125"/>
      <c r="AG115" s="124"/>
      <c r="AH115" s="228"/>
      <c r="AI115" s="92"/>
      <c r="AJ115" s="125"/>
      <c r="AK115" s="124"/>
      <c r="AL115" s="241"/>
      <c r="AM115" s="254"/>
      <c r="AN115" s="266"/>
      <c r="AO115" s="254"/>
      <c r="AP115" s="276" t="s">
        <v>107</v>
      </c>
      <c r="AR115" s="141" t="str">
        <f t="shared" si="208"/>
        <v/>
      </c>
      <c r="AS115" s="128" t="str">
        <f t="shared" si="209"/>
        <v/>
      </c>
      <c r="AT115" s="134" t="str">
        <f t="shared" si="210"/>
        <v/>
      </c>
      <c r="AU115" s="142" t="str">
        <f t="shared" si="211"/>
        <v/>
      </c>
      <c r="AV115" s="128" t="str">
        <f t="shared" si="212"/>
        <v/>
      </c>
      <c r="AW115" s="135" t="str">
        <f t="shared" si="213"/>
        <v/>
      </c>
      <c r="AX115" s="141" t="str">
        <f t="shared" si="214"/>
        <v/>
      </c>
      <c r="AY115" s="128" t="str">
        <f t="shared" si="215"/>
        <v/>
      </c>
      <c r="AZ115" s="134" t="str">
        <f t="shared" si="216"/>
        <v/>
      </c>
      <c r="BF115" s="147" t="str">
        <f t="shared" si="217"/>
        <v>Afectat sau NU?</v>
      </c>
      <c r="BG115" s="128" t="str">
        <f t="shared" si="218"/>
        <v>-</v>
      </c>
      <c r="BH115" s="134" t="str">
        <f t="shared" si="219"/>
        <v>-</v>
      </c>
      <c r="BI115" s="148" t="str">
        <f t="shared" si="220"/>
        <v>Afectat sau NU?</v>
      </c>
      <c r="BJ115" s="128" t="str">
        <f t="shared" si="221"/>
        <v>-</v>
      </c>
      <c r="BK115" s="135" t="str">
        <f t="shared" si="222"/>
        <v>-</v>
      </c>
      <c r="BL115" s="147" t="str">
        <f t="shared" si="223"/>
        <v>Afectat sau NU?</v>
      </c>
      <c r="BM115" s="128" t="str">
        <f t="shared" si="224"/>
        <v>-</v>
      </c>
      <c r="BN115" s="134" t="str">
        <f t="shared" si="225"/>
        <v>-</v>
      </c>
    </row>
    <row r="116" spans="1:66" ht="25.5" x14ac:dyDescent="0.25">
      <c r="A116" s="149">
        <f t="shared" si="18"/>
        <v>101</v>
      </c>
      <c r="B116" s="130" t="s">
        <v>131</v>
      </c>
      <c r="C116" s="130" t="s">
        <v>85</v>
      </c>
      <c r="D116" s="131" t="s">
        <v>111</v>
      </c>
      <c r="E116" s="130">
        <v>174307</v>
      </c>
      <c r="F116" s="130" t="s">
        <v>321</v>
      </c>
      <c r="G116" s="130" t="s">
        <v>334</v>
      </c>
      <c r="H116" s="152">
        <v>410096.00213287101</v>
      </c>
      <c r="I116" s="152">
        <v>362876.75231228</v>
      </c>
      <c r="J116" s="152">
        <v>410096.00213287101</v>
      </c>
      <c r="K116" s="152">
        <v>362876.75231228</v>
      </c>
      <c r="L116" s="150" t="s">
        <v>131</v>
      </c>
      <c r="M116" s="150" t="s">
        <v>131</v>
      </c>
      <c r="N116" s="150" t="s">
        <v>131</v>
      </c>
      <c r="O116" s="150" t="s">
        <v>131</v>
      </c>
      <c r="P116" s="130" t="s">
        <v>311</v>
      </c>
      <c r="Q116" s="130" t="s">
        <v>321</v>
      </c>
      <c r="R116" s="150" t="s">
        <v>131</v>
      </c>
      <c r="S116" s="150" t="s">
        <v>131</v>
      </c>
      <c r="T116" s="130" t="s">
        <v>197</v>
      </c>
      <c r="U116" s="130"/>
      <c r="V116" s="130" t="s">
        <v>336</v>
      </c>
      <c r="W116" s="130" t="s">
        <v>112</v>
      </c>
      <c r="X116" s="139"/>
      <c r="Y116" s="140"/>
      <c r="Z116" s="139"/>
      <c r="AA116" s="140"/>
      <c r="AB116" s="130" t="s">
        <v>102</v>
      </c>
      <c r="AC116" s="130"/>
      <c r="AD116" s="145"/>
      <c r="AE116" s="126"/>
      <c r="AF116" s="125"/>
      <c r="AG116" s="124"/>
      <c r="AH116" s="228"/>
      <c r="AI116" s="92"/>
      <c r="AJ116" s="125"/>
      <c r="AK116" s="124"/>
      <c r="AL116" s="241"/>
      <c r="AM116" s="254"/>
      <c r="AN116" s="266"/>
      <c r="AO116" s="254"/>
      <c r="AP116" s="276" t="s">
        <v>107</v>
      </c>
      <c r="AR116" s="141" t="str">
        <f t="shared" si="208"/>
        <v/>
      </c>
      <c r="AS116" s="128" t="str">
        <f t="shared" si="209"/>
        <v/>
      </c>
      <c r="AT116" s="134" t="str">
        <f t="shared" si="210"/>
        <v/>
      </c>
      <c r="AU116" s="142" t="str">
        <f t="shared" si="211"/>
        <v/>
      </c>
      <c r="AV116" s="128" t="str">
        <f t="shared" si="212"/>
        <v/>
      </c>
      <c r="AW116" s="135" t="str">
        <f t="shared" si="213"/>
        <v/>
      </c>
      <c r="AX116" s="141" t="str">
        <f t="shared" si="214"/>
        <v/>
      </c>
      <c r="AY116" s="128" t="str">
        <f t="shared" si="215"/>
        <v/>
      </c>
      <c r="AZ116" s="134" t="str">
        <f t="shared" si="216"/>
        <v/>
      </c>
      <c r="BF116" s="147" t="str">
        <f t="shared" si="217"/>
        <v>Afectat sau NU?</v>
      </c>
      <c r="BG116" s="128" t="str">
        <f t="shared" si="218"/>
        <v>-</v>
      </c>
      <c r="BH116" s="134" t="str">
        <f t="shared" si="219"/>
        <v>-</v>
      </c>
      <c r="BI116" s="148" t="str">
        <f t="shared" si="220"/>
        <v>Afectat sau NU?</v>
      </c>
      <c r="BJ116" s="128" t="str">
        <f t="shared" si="221"/>
        <v>-</v>
      </c>
      <c r="BK116" s="135" t="str">
        <f t="shared" si="222"/>
        <v>-</v>
      </c>
      <c r="BL116" s="147" t="str">
        <f t="shared" si="223"/>
        <v>Afectat sau NU?</v>
      </c>
      <c r="BM116" s="128" t="str">
        <f t="shared" si="224"/>
        <v>-</v>
      </c>
      <c r="BN116" s="134" t="str">
        <f t="shared" si="225"/>
        <v>-</v>
      </c>
    </row>
    <row r="117" spans="1:66" ht="25.5" x14ac:dyDescent="0.25">
      <c r="A117" s="149">
        <f t="shared" si="18"/>
        <v>102</v>
      </c>
      <c r="B117" s="130" t="s">
        <v>131</v>
      </c>
      <c r="C117" s="130" t="s">
        <v>85</v>
      </c>
      <c r="D117" s="131" t="s">
        <v>111</v>
      </c>
      <c r="E117" s="130">
        <v>170355</v>
      </c>
      <c r="F117" s="130" t="s">
        <v>322</v>
      </c>
      <c r="G117" s="130" t="s">
        <v>334</v>
      </c>
      <c r="H117" s="152">
        <v>408181.078998768</v>
      </c>
      <c r="I117" s="152">
        <v>379756.60681252897</v>
      </c>
      <c r="J117" s="152">
        <v>408181.078998768</v>
      </c>
      <c r="K117" s="152">
        <v>379756.60681252897</v>
      </c>
      <c r="L117" s="150" t="s">
        <v>131</v>
      </c>
      <c r="M117" s="150" t="s">
        <v>131</v>
      </c>
      <c r="N117" s="150" t="s">
        <v>131</v>
      </c>
      <c r="O117" s="150" t="s">
        <v>131</v>
      </c>
      <c r="P117" s="130" t="s">
        <v>312</v>
      </c>
      <c r="Q117" s="130" t="s">
        <v>322</v>
      </c>
      <c r="R117" s="150" t="s">
        <v>131</v>
      </c>
      <c r="S117" s="150" t="s">
        <v>131</v>
      </c>
      <c r="T117" s="130" t="s">
        <v>197</v>
      </c>
      <c r="U117" s="130"/>
      <c r="V117" s="130" t="s">
        <v>337</v>
      </c>
      <c r="W117" s="130" t="s">
        <v>112</v>
      </c>
      <c r="X117" s="139"/>
      <c r="Y117" s="140"/>
      <c r="Z117" s="139"/>
      <c r="AA117" s="140"/>
      <c r="AB117" s="130" t="s">
        <v>102</v>
      </c>
      <c r="AC117" s="130"/>
      <c r="AD117" s="145"/>
      <c r="AE117" s="126"/>
      <c r="AF117" s="125"/>
      <c r="AG117" s="124"/>
      <c r="AH117" s="228"/>
      <c r="AI117" s="92"/>
      <c r="AJ117" s="125"/>
      <c r="AK117" s="124"/>
      <c r="AL117" s="241"/>
      <c r="AM117" s="254"/>
      <c r="AN117" s="266"/>
      <c r="AO117" s="254"/>
      <c r="AP117" s="276" t="s">
        <v>107</v>
      </c>
      <c r="AR117" s="141" t="str">
        <f t="shared" si="208"/>
        <v/>
      </c>
      <c r="AS117" s="128" t="str">
        <f t="shared" si="209"/>
        <v/>
      </c>
      <c r="AT117" s="134" t="str">
        <f t="shared" si="210"/>
        <v/>
      </c>
      <c r="AU117" s="142" t="str">
        <f t="shared" si="211"/>
        <v/>
      </c>
      <c r="AV117" s="128" t="str">
        <f t="shared" si="212"/>
        <v/>
      </c>
      <c r="AW117" s="135" t="str">
        <f t="shared" si="213"/>
        <v/>
      </c>
      <c r="AX117" s="141" t="str">
        <f t="shared" si="214"/>
        <v/>
      </c>
      <c r="AY117" s="128" t="str">
        <f t="shared" si="215"/>
        <v/>
      </c>
      <c r="AZ117" s="134" t="str">
        <f t="shared" si="216"/>
        <v/>
      </c>
      <c r="BF117" s="147" t="str">
        <f t="shared" si="217"/>
        <v>Afectat sau NU?</v>
      </c>
      <c r="BG117" s="128" t="str">
        <f t="shared" si="218"/>
        <v>-</v>
      </c>
      <c r="BH117" s="134" t="str">
        <f t="shared" si="219"/>
        <v>-</v>
      </c>
      <c r="BI117" s="148" t="str">
        <f t="shared" si="220"/>
        <v>Afectat sau NU?</v>
      </c>
      <c r="BJ117" s="128" t="str">
        <f t="shared" si="221"/>
        <v>-</v>
      </c>
      <c r="BK117" s="135" t="str">
        <f t="shared" si="222"/>
        <v>-</v>
      </c>
      <c r="BL117" s="147" t="str">
        <f t="shared" si="223"/>
        <v>Afectat sau NU?</v>
      </c>
      <c r="BM117" s="128" t="str">
        <f t="shared" si="224"/>
        <v>-</v>
      </c>
      <c r="BN117" s="134" t="str">
        <f t="shared" si="225"/>
        <v>-</v>
      </c>
    </row>
    <row r="118" spans="1:66" x14ac:dyDescent="0.25">
      <c r="A118" s="149">
        <f t="shared" si="18"/>
        <v>103</v>
      </c>
      <c r="B118" s="130" t="s">
        <v>131</v>
      </c>
      <c r="C118" s="130" t="s">
        <v>85</v>
      </c>
      <c r="D118" s="131" t="s">
        <v>111</v>
      </c>
      <c r="E118" s="130">
        <v>170907</v>
      </c>
      <c r="F118" s="130" t="s">
        <v>323</v>
      </c>
      <c r="G118" s="130" t="s">
        <v>334</v>
      </c>
      <c r="H118" s="152">
        <v>407916.53422568802</v>
      </c>
      <c r="I118" s="152">
        <v>366668.77891756798</v>
      </c>
      <c r="J118" s="152">
        <v>407916.53422568802</v>
      </c>
      <c r="K118" s="152">
        <v>366668.77891756798</v>
      </c>
      <c r="L118" s="150" t="s">
        <v>131</v>
      </c>
      <c r="M118" s="150" t="s">
        <v>131</v>
      </c>
      <c r="N118" s="150" t="s">
        <v>131</v>
      </c>
      <c r="O118" s="150" t="s">
        <v>131</v>
      </c>
      <c r="P118" s="130" t="s">
        <v>313</v>
      </c>
      <c r="Q118" s="130" t="s">
        <v>323</v>
      </c>
      <c r="R118" s="150" t="s">
        <v>131</v>
      </c>
      <c r="S118" s="150" t="s">
        <v>131</v>
      </c>
      <c r="T118" s="130" t="s">
        <v>197</v>
      </c>
      <c r="U118" s="130"/>
      <c r="V118" s="130" t="s">
        <v>331</v>
      </c>
      <c r="W118" s="130" t="s">
        <v>112</v>
      </c>
      <c r="X118" s="139"/>
      <c r="Y118" s="140"/>
      <c r="Z118" s="139"/>
      <c r="AA118" s="140"/>
      <c r="AB118" s="130" t="s">
        <v>102</v>
      </c>
      <c r="AC118" s="130"/>
      <c r="AD118" s="145"/>
      <c r="AE118" s="126"/>
      <c r="AF118" s="125"/>
      <c r="AG118" s="124"/>
      <c r="AH118" s="228"/>
      <c r="AI118" s="92"/>
      <c r="AJ118" s="125"/>
      <c r="AK118" s="124"/>
      <c r="AL118" s="241"/>
      <c r="AM118" s="254"/>
      <c r="AN118" s="266"/>
      <c r="AO118" s="254"/>
      <c r="AP118" s="276" t="s">
        <v>107</v>
      </c>
      <c r="AR118" s="141" t="str">
        <f t="shared" si="208"/>
        <v/>
      </c>
      <c r="AS118" s="128" t="str">
        <f t="shared" si="209"/>
        <v/>
      </c>
      <c r="AT118" s="134" t="str">
        <f t="shared" si="210"/>
        <v/>
      </c>
      <c r="AU118" s="142" t="str">
        <f t="shared" si="211"/>
        <v/>
      </c>
      <c r="AV118" s="128" t="str">
        <f t="shared" si="212"/>
        <v/>
      </c>
      <c r="AW118" s="135" t="str">
        <f t="shared" si="213"/>
        <v/>
      </c>
      <c r="AX118" s="141" t="str">
        <f t="shared" si="214"/>
        <v/>
      </c>
      <c r="AY118" s="128" t="str">
        <f t="shared" si="215"/>
        <v/>
      </c>
      <c r="AZ118" s="134" t="str">
        <f t="shared" si="216"/>
        <v/>
      </c>
      <c r="BF118" s="147" t="str">
        <f t="shared" si="217"/>
        <v>Afectat sau NU?</v>
      </c>
      <c r="BG118" s="128" t="str">
        <f t="shared" si="218"/>
        <v>-</v>
      </c>
      <c r="BH118" s="134" t="str">
        <f t="shared" si="219"/>
        <v>-</v>
      </c>
      <c r="BI118" s="148" t="str">
        <f t="shared" si="220"/>
        <v>Afectat sau NU?</v>
      </c>
      <c r="BJ118" s="128" t="str">
        <f t="shared" si="221"/>
        <v>-</v>
      </c>
      <c r="BK118" s="135" t="str">
        <f t="shared" si="222"/>
        <v>-</v>
      </c>
      <c r="BL118" s="147" t="str">
        <f t="shared" si="223"/>
        <v>Afectat sau NU?</v>
      </c>
      <c r="BM118" s="128" t="str">
        <f t="shared" si="224"/>
        <v>-</v>
      </c>
      <c r="BN118" s="134" t="str">
        <f t="shared" si="225"/>
        <v>-</v>
      </c>
    </row>
    <row r="119" spans="1:66" x14ac:dyDescent="0.25">
      <c r="A119" s="149">
        <f t="shared" si="18"/>
        <v>104</v>
      </c>
      <c r="B119" s="130" t="s">
        <v>131</v>
      </c>
      <c r="C119" s="130" t="s">
        <v>85</v>
      </c>
      <c r="D119" s="131" t="s">
        <v>111</v>
      </c>
      <c r="E119" s="130">
        <v>171263</v>
      </c>
      <c r="F119" s="130" t="s">
        <v>338</v>
      </c>
      <c r="G119" s="130" t="s">
        <v>334</v>
      </c>
      <c r="H119" s="152">
        <v>432509.81383207103</v>
      </c>
      <c r="I119" s="152">
        <v>353934.10372627102</v>
      </c>
      <c r="J119" s="152">
        <v>432509.81383207103</v>
      </c>
      <c r="K119" s="152">
        <v>353934.10372627102</v>
      </c>
      <c r="L119" s="150" t="s">
        <v>131</v>
      </c>
      <c r="M119" s="150" t="s">
        <v>131</v>
      </c>
      <c r="N119" s="150" t="s">
        <v>131</v>
      </c>
      <c r="O119" s="150" t="s">
        <v>131</v>
      </c>
      <c r="P119" s="130" t="s">
        <v>314</v>
      </c>
      <c r="Q119" s="130" t="s">
        <v>324</v>
      </c>
      <c r="R119" s="150" t="s">
        <v>131</v>
      </c>
      <c r="S119" s="150" t="s">
        <v>131</v>
      </c>
      <c r="T119" s="130" t="s">
        <v>197</v>
      </c>
      <c r="U119" s="130"/>
      <c r="V119" s="130" t="s">
        <v>331</v>
      </c>
      <c r="W119" s="130" t="s">
        <v>112</v>
      </c>
      <c r="X119" s="139"/>
      <c r="Y119" s="140"/>
      <c r="Z119" s="139"/>
      <c r="AA119" s="140"/>
      <c r="AB119" s="130" t="s">
        <v>102</v>
      </c>
      <c r="AC119" s="130"/>
      <c r="AD119" s="145"/>
      <c r="AE119" s="126"/>
      <c r="AF119" s="125"/>
      <c r="AG119" s="124"/>
      <c r="AH119" s="228"/>
      <c r="AI119" s="92"/>
      <c r="AJ119" s="125"/>
      <c r="AK119" s="124"/>
      <c r="AL119" s="241"/>
      <c r="AM119" s="254"/>
      <c r="AN119" s="266"/>
      <c r="AO119" s="254"/>
      <c r="AP119" s="276" t="s">
        <v>107</v>
      </c>
      <c r="AR119" s="141" t="str">
        <f t="shared" si="208"/>
        <v/>
      </c>
      <c r="AS119" s="128" t="str">
        <f t="shared" si="209"/>
        <v/>
      </c>
      <c r="AT119" s="134" t="str">
        <f t="shared" si="210"/>
        <v/>
      </c>
      <c r="AU119" s="142" t="str">
        <f t="shared" si="211"/>
        <v/>
      </c>
      <c r="AV119" s="128" t="str">
        <f t="shared" si="212"/>
        <v/>
      </c>
      <c r="AW119" s="135" t="str">
        <f t="shared" si="213"/>
        <v/>
      </c>
      <c r="AX119" s="141" t="str">
        <f t="shared" si="214"/>
        <v/>
      </c>
      <c r="AY119" s="128" t="str">
        <f t="shared" si="215"/>
        <v/>
      </c>
      <c r="AZ119" s="134" t="str">
        <f t="shared" si="216"/>
        <v/>
      </c>
      <c r="BF119" s="147" t="str">
        <f t="shared" si="217"/>
        <v>Afectat sau NU?</v>
      </c>
      <c r="BG119" s="128" t="str">
        <f t="shared" si="218"/>
        <v>-</v>
      </c>
      <c r="BH119" s="134" t="str">
        <f t="shared" si="219"/>
        <v>-</v>
      </c>
      <c r="BI119" s="148" t="str">
        <f t="shared" si="220"/>
        <v>Afectat sau NU?</v>
      </c>
      <c r="BJ119" s="128" t="str">
        <f t="shared" si="221"/>
        <v>-</v>
      </c>
      <c r="BK119" s="135" t="str">
        <f t="shared" si="222"/>
        <v>-</v>
      </c>
      <c r="BL119" s="147" t="str">
        <f t="shared" si="223"/>
        <v>Afectat sau NU?</v>
      </c>
      <c r="BM119" s="128" t="str">
        <f t="shared" si="224"/>
        <v>-</v>
      </c>
      <c r="BN119" s="134" t="str">
        <f t="shared" si="225"/>
        <v>-</v>
      </c>
    </row>
    <row r="120" spans="1:66" ht="25.5" x14ac:dyDescent="0.25">
      <c r="A120" s="149">
        <f t="shared" si="18"/>
        <v>105</v>
      </c>
      <c r="B120" s="130" t="s">
        <v>131</v>
      </c>
      <c r="C120" s="130" t="s">
        <v>85</v>
      </c>
      <c r="D120" s="131" t="s">
        <v>111</v>
      </c>
      <c r="E120" s="130">
        <v>171209</v>
      </c>
      <c r="F120" s="130" t="s">
        <v>325</v>
      </c>
      <c r="G120" s="130" t="s">
        <v>334</v>
      </c>
      <c r="H120" s="152">
        <v>428807.90473557799</v>
      </c>
      <c r="I120" s="152">
        <v>356611.11008375202</v>
      </c>
      <c r="J120" s="152">
        <v>428807.90473557799</v>
      </c>
      <c r="K120" s="152">
        <v>356611.11008375202</v>
      </c>
      <c r="L120" s="150" t="s">
        <v>131</v>
      </c>
      <c r="M120" s="150" t="s">
        <v>131</v>
      </c>
      <c r="N120" s="150" t="s">
        <v>131</v>
      </c>
      <c r="O120" s="150" t="s">
        <v>131</v>
      </c>
      <c r="P120" s="130" t="s">
        <v>315</v>
      </c>
      <c r="Q120" s="130" t="s">
        <v>325</v>
      </c>
      <c r="R120" s="150" t="s">
        <v>131</v>
      </c>
      <c r="S120" s="150" t="s">
        <v>131</v>
      </c>
      <c r="T120" s="130" t="s">
        <v>197</v>
      </c>
      <c r="U120" s="130"/>
      <c r="V120" s="130" t="s">
        <v>340</v>
      </c>
      <c r="W120" s="130" t="s">
        <v>112</v>
      </c>
      <c r="X120" s="139"/>
      <c r="Y120" s="140"/>
      <c r="Z120" s="139"/>
      <c r="AA120" s="140"/>
      <c r="AB120" s="130" t="s">
        <v>102</v>
      </c>
      <c r="AC120" s="130"/>
      <c r="AD120" s="145"/>
      <c r="AE120" s="126"/>
      <c r="AF120" s="125"/>
      <c r="AG120" s="124"/>
      <c r="AH120" s="228"/>
      <c r="AI120" s="92"/>
      <c r="AJ120" s="125"/>
      <c r="AK120" s="124"/>
      <c r="AL120" s="241"/>
      <c r="AM120" s="254"/>
      <c r="AN120" s="266"/>
      <c r="AO120" s="254"/>
      <c r="AP120" s="276" t="s">
        <v>107</v>
      </c>
      <c r="AR120" s="141" t="str">
        <f t="shared" si="208"/>
        <v/>
      </c>
      <c r="AS120" s="128" t="str">
        <f t="shared" si="209"/>
        <v/>
      </c>
      <c r="AT120" s="134" t="str">
        <f t="shared" si="210"/>
        <v/>
      </c>
      <c r="AU120" s="142" t="str">
        <f t="shared" si="211"/>
        <v/>
      </c>
      <c r="AV120" s="128" t="str">
        <f t="shared" si="212"/>
        <v/>
      </c>
      <c r="AW120" s="135" t="str">
        <f t="shared" si="213"/>
        <v/>
      </c>
      <c r="AX120" s="141" t="str">
        <f t="shared" si="214"/>
        <v/>
      </c>
      <c r="AY120" s="128" t="str">
        <f t="shared" si="215"/>
        <v/>
      </c>
      <c r="AZ120" s="134" t="str">
        <f t="shared" si="216"/>
        <v/>
      </c>
      <c r="BF120" s="147" t="str">
        <f t="shared" si="217"/>
        <v>Afectat sau NU?</v>
      </c>
      <c r="BG120" s="128" t="str">
        <f t="shared" si="218"/>
        <v>-</v>
      </c>
      <c r="BH120" s="134" t="str">
        <f t="shared" si="219"/>
        <v>-</v>
      </c>
      <c r="BI120" s="148" t="str">
        <f t="shared" si="220"/>
        <v>Afectat sau NU?</v>
      </c>
      <c r="BJ120" s="128" t="str">
        <f t="shared" si="221"/>
        <v>-</v>
      </c>
      <c r="BK120" s="135" t="str">
        <f t="shared" si="222"/>
        <v>-</v>
      </c>
      <c r="BL120" s="147" t="str">
        <f t="shared" si="223"/>
        <v>Afectat sau NU?</v>
      </c>
      <c r="BM120" s="128" t="str">
        <f t="shared" si="224"/>
        <v>-</v>
      </c>
      <c r="BN120" s="134" t="str">
        <f t="shared" si="225"/>
        <v>-</v>
      </c>
    </row>
    <row r="121" spans="1:66" ht="25.5" x14ac:dyDescent="0.25">
      <c r="A121" s="149">
        <f t="shared" si="18"/>
        <v>106</v>
      </c>
      <c r="B121" s="130" t="s">
        <v>131</v>
      </c>
      <c r="C121" s="130" t="s">
        <v>85</v>
      </c>
      <c r="D121" s="131" t="s">
        <v>111</v>
      </c>
      <c r="E121" s="130">
        <v>172386</v>
      </c>
      <c r="F121" s="130" t="s">
        <v>339</v>
      </c>
      <c r="G121" s="130" t="s">
        <v>334</v>
      </c>
      <c r="H121" s="152">
        <v>431868.63332825899</v>
      </c>
      <c r="I121" s="152">
        <v>384475.26887251</v>
      </c>
      <c r="J121" s="152">
        <v>431868.63332825899</v>
      </c>
      <c r="K121" s="152">
        <v>384475.26887251</v>
      </c>
      <c r="L121" s="150" t="s">
        <v>131</v>
      </c>
      <c r="M121" s="150" t="s">
        <v>131</v>
      </c>
      <c r="N121" s="150" t="s">
        <v>131</v>
      </c>
      <c r="O121" s="150" t="s">
        <v>131</v>
      </c>
      <c r="P121" s="130" t="s">
        <v>316</v>
      </c>
      <c r="Q121" s="130" t="s">
        <v>326</v>
      </c>
      <c r="R121" s="150" t="s">
        <v>131</v>
      </c>
      <c r="S121" s="150" t="s">
        <v>131</v>
      </c>
      <c r="T121" s="130" t="s">
        <v>197</v>
      </c>
      <c r="U121" s="130"/>
      <c r="V121" s="130" t="s">
        <v>331</v>
      </c>
      <c r="W121" s="130" t="s">
        <v>112</v>
      </c>
      <c r="X121" s="139"/>
      <c r="Y121" s="140"/>
      <c r="Z121" s="139"/>
      <c r="AA121" s="140"/>
      <c r="AB121" s="130" t="s">
        <v>102</v>
      </c>
      <c r="AC121" s="130"/>
      <c r="AD121" s="145"/>
      <c r="AE121" s="126"/>
      <c r="AF121" s="125"/>
      <c r="AG121" s="124"/>
      <c r="AH121" s="228"/>
      <c r="AI121" s="92"/>
      <c r="AJ121" s="125"/>
      <c r="AK121" s="124"/>
      <c r="AL121" s="241"/>
      <c r="AM121" s="254"/>
      <c r="AN121" s="266"/>
      <c r="AO121" s="254"/>
      <c r="AP121" s="276" t="s">
        <v>107</v>
      </c>
      <c r="AR121" s="141" t="str">
        <f t="shared" si="208"/>
        <v/>
      </c>
      <c r="AS121" s="128" t="str">
        <f t="shared" si="209"/>
        <v/>
      </c>
      <c r="AT121" s="134" t="str">
        <f t="shared" si="210"/>
        <v/>
      </c>
      <c r="AU121" s="142" t="str">
        <f t="shared" si="211"/>
        <v/>
      </c>
      <c r="AV121" s="128" t="str">
        <f t="shared" si="212"/>
        <v/>
      </c>
      <c r="AW121" s="135" t="str">
        <f t="shared" si="213"/>
        <v/>
      </c>
      <c r="AX121" s="141" t="str">
        <f t="shared" si="214"/>
        <v/>
      </c>
      <c r="AY121" s="128" t="str">
        <f t="shared" si="215"/>
        <v/>
      </c>
      <c r="AZ121" s="134" t="str">
        <f t="shared" si="216"/>
        <v/>
      </c>
      <c r="BF121" s="147" t="str">
        <f t="shared" si="217"/>
        <v>Afectat sau NU?</v>
      </c>
      <c r="BG121" s="128" t="str">
        <f t="shared" si="218"/>
        <v>-</v>
      </c>
      <c r="BH121" s="134" t="str">
        <f t="shared" si="219"/>
        <v>-</v>
      </c>
      <c r="BI121" s="148" t="str">
        <f t="shared" si="220"/>
        <v>Afectat sau NU?</v>
      </c>
      <c r="BJ121" s="128" t="str">
        <f t="shared" si="221"/>
        <v>-</v>
      </c>
      <c r="BK121" s="135" t="str">
        <f t="shared" si="222"/>
        <v>-</v>
      </c>
      <c r="BL121" s="147" t="str">
        <f t="shared" si="223"/>
        <v>Afectat sau NU?</v>
      </c>
      <c r="BM121" s="128" t="str">
        <f t="shared" si="224"/>
        <v>-</v>
      </c>
      <c r="BN121" s="134" t="str">
        <f t="shared" si="225"/>
        <v>-</v>
      </c>
    </row>
    <row r="122" spans="1:66" x14ac:dyDescent="0.25">
      <c r="A122" s="149">
        <f t="shared" si="18"/>
        <v>107</v>
      </c>
      <c r="B122" s="130" t="s">
        <v>131</v>
      </c>
      <c r="C122" s="130" t="s">
        <v>85</v>
      </c>
      <c r="D122" s="131" t="s">
        <v>111</v>
      </c>
      <c r="E122" s="130">
        <v>168372</v>
      </c>
      <c r="F122" s="130" t="s">
        <v>327</v>
      </c>
      <c r="G122" s="130" t="s">
        <v>334</v>
      </c>
      <c r="H122" s="152">
        <v>441512.039860469</v>
      </c>
      <c r="I122" s="152">
        <v>388186.25744687702</v>
      </c>
      <c r="J122" s="152">
        <v>441512.039860469</v>
      </c>
      <c r="K122" s="152">
        <v>388186.25744687702</v>
      </c>
      <c r="L122" s="150" t="s">
        <v>131</v>
      </c>
      <c r="M122" s="150" t="s">
        <v>131</v>
      </c>
      <c r="N122" s="150" t="s">
        <v>131</v>
      </c>
      <c r="O122" s="150" t="s">
        <v>131</v>
      </c>
      <c r="P122" s="130" t="s">
        <v>317</v>
      </c>
      <c r="Q122" s="130" t="s">
        <v>327</v>
      </c>
      <c r="R122" s="150" t="s">
        <v>131</v>
      </c>
      <c r="S122" s="150" t="s">
        <v>131</v>
      </c>
      <c r="T122" s="130" t="s">
        <v>197</v>
      </c>
      <c r="U122" s="130"/>
      <c r="V122" s="130" t="s">
        <v>331</v>
      </c>
      <c r="W122" s="130" t="s">
        <v>112</v>
      </c>
      <c r="X122" s="139"/>
      <c r="Y122" s="140"/>
      <c r="Z122" s="139"/>
      <c r="AA122" s="140"/>
      <c r="AB122" s="130" t="s">
        <v>102</v>
      </c>
      <c r="AC122" s="130"/>
      <c r="AD122" s="145"/>
      <c r="AE122" s="126"/>
      <c r="AF122" s="125"/>
      <c r="AG122" s="124"/>
      <c r="AH122" s="228"/>
      <c r="AI122" s="92"/>
      <c r="AJ122" s="125"/>
      <c r="AK122" s="124"/>
      <c r="AL122" s="241"/>
      <c r="AM122" s="254"/>
      <c r="AN122" s="266"/>
      <c r="AO122" s="254"/>
      <c r="AP122" s="276" t="s">
        <v>107</v>
      </c>
      <c r="AR122" s="141" t="str">
        <f t="shared" si="208"/>
        <v/>
      </c>
      <c r="AS122" s="128" t="str">
        <f t="shared" si="209"/>
        <v/>
      </c>
      <c r="AT122" s="134" t="str">
        <f t="shared" si="210"/>
        <v/>
      </c>
      <c r="AU122" s="142" t="str">
        <f t="shared" si="211"/>
        <v/>
      </c>
      <c r="AV122" s="128" t="str">
        <f t="shared" si="212"/>
        <v/>
      </c>
      <c r="AW122" s="135" t="str">
        <f t="shared" si="213"/>
        <v/>
      </c>
      <c r="AX122" s="141" t="str">
        <f t="shared" si="214"/>
        <v/>
      </c>
      <c r="AY122" s="128" t="str">
        <f t="shared" si="215"/>
        <v/>
      </c>
      <c r="AZ122" s="134" t="str">
        <f t="shared" si="216"/>
        <v/>
      </c>
      <c r="BF122" s="147" t="str">
        <f t="shared" si="217"/>
        <v>Afectat sau NU?</v>
      </c>
      <c r="BG122" s="128" t="str">
        <f t="shared" si="218"/>
        <v>-</v>
      </c>
      <c r="BH122" s="134" t="str">
        <f t="shared" si="219"/>
        <v>-</v>
      </c>
      <c r="BI122" s="148" t="str">
        <f t="shared" si="220"/>
        <v>Afectat sau NU?</v>
      </c>
      <c r="BJ122" s="128" t="str">
        <f t="shared" si="221"/>
        <v>-</v>
      </c>
      <c r="BK122" s="135" t="str">
        <f t="shared" si="222"/>
        <v>-</v>
      </c>
      <c r="BL122" s="147" t="str">
        <f t="shared" si="223"/>
        <v>Afectat sau NU?</v>
      </c>
      <c r="BM122" s="128" t="str">
        <f t="shared" si="224"/>
        <v>-</v>
      </c>
      <c r="BN122" s="134" t="str">
        <f t="shared" si="225"/>
        <v>-</v>
      </c>
    </row>
    <row r="123" spans="1:66" ht="13.5" thickBot="1" x14ac:dyDescent="0.3">
      <c r="A123" s="112">
        <f t="shared" si="18"/>
        <v>108</v>
      </c>
      <c r="B123" s="132" t="s">
        <v>131</v>
      </c>
      <c r="C123" s="132" t="s">
        <v>85</v>
      </c>
      <c r="D123" s="133" t="s">
        <v>111</v>
      </c>
      <c r="E123" s="132">
        <v>126326</v>
      </c>
      <c r="F123" s="132" t="s">
        <v>319</v>
      </c>
      <c r="G123" s="132" t="s">
        <v>341</v>
      </c>
      <c r="H123" s="182">
        <v>478431.24241925601</v>
      </c>
      <c r="I123" s="182">
        <v>331691.65531380498</v>
      </c>
      <c r="J123" s="182">
        <v>478431.24241925601</v>
      </c>
      <c r="K123" s="182">
        <v>331691.65531380498</v>
      </c>
      <c r="L123" s="84" t="s">
        <v>131</v>
      </c>
      <c r="M123" s="84" t="s">
        <v>131</v>
      </c>
      <c r="N123" s="84" t="s">
        <v>131</v>
      </c>
      <c r="O123" s="84" t="s">
        <v>131</v>
      </c>
      <c r="P123" s="132" t="s">
        <v>318</v>
      </c>
      <c r="Q123" s="132" t="s">
        <v>319</v>
      </c>
      <c r="R123" s="84" t="s">
        <v>131</v>
      </c>
      <c r="S123" s="84" t="s">
        <v>131</v>
      </c>
      <c r="T123" s="132" t="s">
        <v>197</v>
      </c>
      <c r="U123" s="132"/>
      <c r="V123" s="132" t="s">
        <v>331</v>
      </c>
      <c r="W123" s="132" t="s">
        <v>112</v>
      </c>
      <c r="X123" s="143"/>
      <c r="Y123" s="144"/>
      <c r="Z123" s="143"/>
      <c r="AA123" s="144"/>
      <c r="AB123" s="132" t="s">
        <v>102</v>
      </c>
      <c r="AC123" s="132"/>
      <c r="AD123" s="146"/>
      <c r="AE123" s="79"/>
      <c r="AF123" s="80"/>
      <c r="AG123" s="81"/>
      <c r="AH123" s="229"/>
      <c r="AI123" s="93"/>
      <c r="AJ123" s="80"/>
      <c r="AK123" s="81"/>
      <c r="AL123" s="242"/>
      <c r="AM123" s="255"/>
      <c r="AN123" s="267"/>
      <c r="AO123" s="255"/>
      <c r="AP123" s="274" t="s">
        <v>107</v>
      </c>
      <c r="AR123" s="167" t="str">
        <f t="shared" si="208"/>
        <v/>
      </c>
      <c r="AS123" s="168" t="str">
        <f t="shared" si="209"/>
        <v/>
      </c>
      <c r="AT123" s="169" t="str">
        <f t="shared" si="210"/>
        <v/>
      </c>
      <c r="AU123" s="170" t="str">
        <f t="shared" si="211"/>
        <v/>
      </c>
      <c r="AV123" s="168" t="str">
        <f t="shared" si="212"/>
        <v/>
      </c>
      <c r="AW123" s="171" t="str">
        <f t="shared" si="213"/>
        <v/>
      </c>
      <c r="AX123" s="167" t="str">
        <f t="shared" si="214"/>
        <v/>
      </c>
      <c r="AY123" s="168" t="str">
        <f t="shared" si="215"/>
        <v/>
      </c>
      <c r="AZ123" s="169" t="str">
        <f t="shared" si="216"/>
        <v/>
      </c>
      <c r="BF123" s="175" t="str">
        <f t="shared" si="217"/>
        <v>Afectat sau NU?</v>
      </c>
      <c r="BG123" s="168" t="str">
        <f t="shared" si="218"/>
        <v>-</v>
      </c>
      <c r="BH123" s="169" t="str">
        <f t="shared" si="219"/>
        <v>-</v>
      </c>
      <c r="BI123" s="176" t="str">
        <f t="shared" si="220"/>
        <v>Afectat sau NU?</v>
      </c>
      <c r="BJ123" s="168" t="str">
        <f t="shared" si="221"/>
        <v>-</v>
      </c>
      <c r="BK123" s="171" t="str">
        <f t="shared" si="222"/>
        <v>-</v>
      </c>
      <c r="BL123" s="175" t="str">
        <f t="shared" si="223"/>
        <v>Afectat sau NU?</v>
      </c>
      <c r="BM123" s="168" t="str">
        <f t="shared" si="224"/>
        <v>-</v>
      </c>
      <c r="BN123" s="169" t="str">
        <f t="shared" si="225"/>
        <v>-</v>
      </c>
    </row>
    <row r="124" spans="1:66" x14ac:dyDescent="0.25">
      <c r="A124" s="136">
        <f>SUM(1,A123)</f>
        <v>109</v>
      </c>
      <c r="B124" s="129" t="s">
        <v>131</v>
      </c>
      <c r="C124" s="129" t="s">
        <v>85</v>
      </c>
      <c r="D124" s="155" t="s">
        <v>113</v>
      </c>
      <c r="E124" s="129">
        <v>120735</v>
      </c>
      <c r="F124" s="129" t="s">
        <v>275</v>
      </c>
      <c r="G124" s="129" t="s">
        <v>159</v>
      </c>
      <c r="H124" s="65">
        <v>602403.67592099996</v>
      </c>
      <c r="I124" s="65">
        <v>604575.78198700002</v>
      </c>
      <c r="J124" s="65">
        <v>602403.67592099996</v>
      </c>
      <c r="K124" s="65">
        <v>604575.78198700002</v>
      </c>
      <c r="L124" s="129" t="s">
        <v>131</v>
      </c>
      <c r="M124" s="129" t="s">
        <v>131</v>
      </c>
      <c r="N124" s="129" t="s">
        <v>271</v>
      </c>
      <c r="O124" s="129" t="s">
        <v>274</v>
      </c>
      <c r="P124" s="129" t="s">
        <v>131</v>
      </c>
      <c r="Q124" s="129" t="s">
        <v>131</v>
      </c>
      <c r="R124" s="129" t="s">
        <v>131</v>
      </c>
      <c r="S124" s="129" t="s">
        <v>131</v>
      </c>
      <c r="T124" s="129" t="s">
        <v>141</v>
      </c>
      <c r="U124" s="129"/>
      <c r="V124" s="129" t="s">
        <v>238</v>
      </c>
      <c r="W124" s="129" t="s">
        <v>127</v>
      </c>
      <c r="X124" s="137"/>
      <c r="Y124" s="138"/>
      <c r="Z124" s="137"/>
      <c r="AA124" s="138"/>
      <c r="AB124" s="129" t="s">
        <v>99</v>
      </c>
      <c r="AC124" s="129"/>
      <c r="AD124" s="127"/>
      <c r="AE124" s="194"/>
      <c r="AF124" s="77"/>
      <c r="AG124" s="78"/>
      <c r="AH124" s="227"/>
      <c r="AI124" s="194"/>
      <c r="AJ124" s="77"/>
      <c r="AK124" s="78"/>
      <c r="AL124" s="240"/>
      <c r="AM124" s="253"/>
      <c r="AN124" s="265"/>
      <c r="AO124" s="253"/>
      <c r="AP124" s="277" t="s">
        <v>489</v>
      </c>
      <c r="AR124" s="105" t="str">
        <f t="shared" ref="AR124:AR146" si="226">IF(B124="X",IF(AN124="","Afectat sau NU?",IF(AN124="DA",IF(((AK124+AL124)-(AE124+AF124))*24&lt;-720,"Neinformat",((AK124+AL124)-(AE124+AF124))*24),"Nu a fost afectat producator/consumator")),"")</f>
        <v/>
      </c>
      <c r="AS124" s="106" t="str">
        <f t="shared" ref="AS124:AS146" si="227">IF(B124="X",IF(AN124="DA",IF(AR124&lt;6,LEN(TRIM(V124))-LEN(SUBSTITUTE(V124,CHAR(44),""))+1,0),"-"),"")</f>
        <v/>
      </c>
      <c r="AT124" s="109" t="str">
        <f t="shared" ref="AT124:AT146" si="228">IF(B124="X",IF(AN124="DA",LEN(TRIM(V124))-LEN(SUBSTITUTE(V124,CHAR(44),""))+1,"-"),"")</f>
        <v/>
      </c>
      <c r="AU124" s="105" t="str">
        <f t="shared" ref="AU124:AU146" si="229">IF(B124="X",IF(AN124="","Afectat sau NU?",IF(AN124="DA",IF(((AI124+AJ124)-(AE124+AF124))*24&lt;-720,"Neinformat",((AI124+AJ124)-(AE124+AF124))*24),"Nu a fost afectat producator/consumator")),"")</f>
        <v/>
      </c>
      <c r="AV124" s="106" t="str">
        <f t="shared" ref="AV124:AV146" si="230">IF(B124="X",IF(AN124="DA",IF(AU124&lt;6,LEN(TRIM(U124))-LEN(SUBSTITUTE(U124,CHAR(44),""))+1,0),"-"),"")</f>
        <v/>
      </c>
      <c r="AW124" s="107" t="str">
        <f t="shared" ref="AW124:AW146" si="231">IF(B124="X",IF(AN124="DA",LEN(TRIM(U124))-LEN(SUBSTITUTE(U124,CHAR(44),""))+1,"-"),"")</f>
        <v/>
      </c>
      <c r="AX124" s="108" t="str">
        <f t="shared" ref="AX124:AX146" si="232">IF(B124="X",IF(AN124="","Afectat sau NU?",IF(AN124="DA",((AG124+AH124)-(AE124+AF124))*24,"Nu a fost afectat producator/consumator")),"")</f>
        <v/>
      </c>
      <c r="AY124" s="106" t="str">
        <f t="shared" ref="AY124:AY146" si="233">IF(B124="X",IF(AN124="DA",IF(AX124&gt;24,IF(BA124="NU",0,LEN(TRIM(V124))-LEN(SUBSTITUTE(V124,CHAR(44),""))+1),0),"-"),"")</f>
        <v/>
      </c>
      <c r="AZ124" s="107" t="str">
        <f t="shared" ref="AZ124:AZ146" si="234">IF(B124="X",IF(AN124="DA",IF(AX124&gt;24,LEN(TRIM(V124))-LEN(SUBSTITUTE(V124,CHAR(44),""))+1,0),"-"),"")</f>
        <v/>
      </c>
      <c r="BF124" s="174" t="str">
        <f t="shared" ref="BF124:BF152" si="235">IF(C124="X",IF(AN124="","Afectat sau NU?",IF(AN124="DA",IF(AK124="","Neinformat",NETWORKDAYS(AK124+AL124,AE124+AF124,$BS$2:$BS$14)-2),"Nu a fost afectat producator/consumator")),"")</f>
        <v>Afectat sau NU?</v>
      </c>
      <c r="BG124" s="163" t="str">
        <f t="shared" ref="BG124:BG152" si="236">IF(C124="X",IF(AN124="DA",IF(AND(BF124&gt;=5,AK124&lt;&gt;""),LEN(TRIM(V124))-LEN(SUBSTITUTE(V124,CHAR(44),""))+1,0),"-"),"")</f>
        <v>-</v>
      </c>
      <c r="BH124" s="166" t="str">
        <f t="shared" ref="BH124:BH152" si="237">IF(C124="X",IF(AN124="DA",LEN(TRIM(V124))-LEN(SUBSTITUTE(V124,CHAR(44),""))+1,"-"),"")</f>
        <v>-</v>
      </c>
      <c r="BI124" s="174" t="str">
        <f t="shared" ref="BI124:BI152" si="238">IF(C124="X",IF(AN124="","Afectat sau NU?",IF(AN124="DA",IF(AI124="","Neinformat",NETWORKDAYS(AI124+AJ124,AE124+AF124,$BS$2:$BS$14)-2),"Nu a fost afectat producator/consumator")),"")</f>
        <v>Afectat sau NU?</v>
      </c>
      <c r="BJ124" s="163" t="str">
        <f t="shared" ref="BJ124:BJ152" si="239">IF(C124="X",IF(AN124="DA",IF(AND(BI124&gt;=5,AI124&lt;&gt;""),LEN(TRIM(U124))-LEN(SUBSTITUTE(U124,CHAR(44),""))+1,0),"-"),"")</f>
        <v>-</v>
      </c>
      <c r="BK124" s="164" t="str">
        <f t="shared" ref="BK124:BK152" si="240">IF(C124="X",IF(AN124="DA",LEN(TRIM(U124))-LEN(SUBSTITUTE(U124,CHAR(44),""))+1,"-"),"")</f>
        <v>-</v>
      </c>
      <c r="BL124" s="344" t="str">
        <f t="shared" ref="BL124:BL152" si="241">IF(C124="X",IF(AN124="","Afectat sau NU?",IF(AN124="DA",((AG124+AH124)-(Z124+AA124))*24,"Nu a fost afectat producator/consumator")),"")</f>
        <v>Afectat sau NU?</v>
      </c>
      <c r="BM124" s="163" t="str">
        <f t="shared" ref="BM124:BM152" si="242">IF(C124="X",IF(AN124&lt;&gt;"DA","-",IF(AND(AN124="DA",BL124&lt;=0),LEN(TRIM(V124))-LEN(SUBSTITUTE(V124,CHAR(44),""))+1+LEN(TRIM(U124))-LEN(SUBSTITUTE(U124,CHAR(44),""))+1,0)),"")</f>
        <v>-</v>
      </c>
      <c r="BN124" s="164" t="str">
        <f t="shared" ref="BN124:BN152" si="243">IF(C124="X",IF(AN124="DA",LEN(TRIM(V124))-LEN(SUBSTITUTE(V124,CHAR(44),""))+1+LEN(TRIM(U124))-LEN(SUBSTITUTE(U124,CHAR(44),""))+1,"-"),"")</f>
        <v>-</v>
      </c>
    </row>
    <row r="125" spans="1:66" ht="25.5" x14ac:dyDescent="0.25">
      <c r="A125" s="149">
        <f t="shared" si="18"/>
        <v>110</v>
      </c>
      <c r="B125" s="130" t="s">
        <v>131</v>
      </c>
      <c r="C125" s="130" t="s">
        <v>85</v>
      </c>
      <c r="D125" s="131" t="s">
        <v>113</v>
      </c>
      <c r="E125" s="130">
        <v>120735</v>
      </c>
      <c r="F125" s="130" t="s">
        <v>275</v>
      </c>
      <c r="G125" s="130" t="s">
        <v>159</v>
      </c>
      <c r="H125" s="30">
        <v>602458.57882699999</v>
      </c>
      <c r="I125" s="30">
        <v>604700.67607199994</v>
      </c>
      <c r="J125" s="30">
        <v>602458.57882699999</v>
      </c>
      <c r="K125" s="30">
        <v>604700.67607199994</v>
      </c>
      <c r="L125" s="130" t="s">
        <v>131</v>
      </c>
      <c r="M125" s="130" t="s">
        <v>131</v>
      </c>
      <c r="N125" s="130" t="s">
        <v>268</v>
      </c>
      <c r="O125" s="130" t="s">
        <v>272</v>
      </c>
      <c r="P125" s="130" t="s">
        <v>131</v>
      </c>
      <c r="Q125" s="130" t="s">
        <v>131</v>
      </c>
      <c r="R125" s="130" t="s">
        <v>131</v>
      </c>
      <c r="S125" s="130" t="s">
        <v>131</v>
      </c>
      <c r="T125" s="130" t="s">
        <v>147</v>
      </c>
      <c r="U125" s="130"/>
      <c r="V125" s="130" t="s">
        <v>277</v>
      </c>
      <c r="W125" s="130" t="s">
        <v>127</v>
      </c>
      <c r="X125" s="139"/>
      <c r="Y125" s="140"/>
      <c r="Z125" s="139"/>
      <c r="AA125" s="140"/>
      <c r="AB125" s="130" t="s">
        <v>99</v>
      </c>
      <c r="AC125" s="130"/>
      <c r="AD125" s="145"/>
      <c r="AE125" s="92"/>
      <c r="AF125" s="125"/>
      <c r="AG125" s="124"/>
      <c r="AH125" s="228"/>
      <c r="AI125" s="92"/>
      <c r="AJ125" s="125"/>
      <c r="AK125" s="124"/>
      <c r="AL125" s="241"/>
      <c r="AM125" s="254"/>
      <c r="AN125" s="266"/>
      <c r="AO125" s="254"/>
      <c r="AP125" s="278" t="s">
        <v>489</v>
      </c>
      <c r="AR125" s="186" t="str">
        <f t="shared" si="226"/>
        <v/>
      </c>
      <c r="AS125" s="185" t="str">
        <f t="shared" si="227"/>
        <v/>
      </c>
      <c r="AT125" s="188" t="str">
        <f t="shared" si="228"/>
        <v/>
      </c>
      <c r="AU125" s="186" t="str">
        <f t="shared" si="229"/>
        <v/>
      </c>
      <c r="AV125" s="185" t="str">
        <f t="shared" si="230"/>
        <v/>
      </c>
      <c r="AW125" s="187" t="str">
        <f t="shared" si="231"/>
        <v/>
      </c>
      <c r="AX125" s="189" t="str">
        <f t="shared" si="232"/>
        <v/>
      </c>
      <c r="AY125" s="185" t="str">
        <f t="shared" si="233"/>
        <v/>
      </c>
      <c r="AZ125" s="187" t="str">
        <f t="shared" si="234"/>
        <v/>
      </c>
      <c r="BF125" s="190" t="str">
        <f>IF(C125="X",IF(AN125="","Afectat sau NU?",IF(AN125="DA",IF(AK125="","Neinformat",NETWORKDAYS(AK125+AL125,AE125+AF125,$BS$2:$BS$14)-2),"Nu a fost afectat producator/consumator")),"")</f>
        <v>Afectat sau NU?</v>
      </c>
      <c r="BG125" s="185" t="str">
        <f>IF(C125="X",IF(AN125="DA",IF(AND(BF125&gt;=5,AK125&lt;&gt;""),LEN(TRIM(V125))-LEN(SUBSTITUTE(V125,CHAR(44),""))+1,0),"-"),"")</f>
        <v>-</v>
      </c>
      <c r="BH125" s="188" t="str">
        <f>IF(C125="X",IF(AN125="DA",LEN(TRIM(V125))-LEN(SUBSTITUTE(V125,CHAR(44),""))+1,"-"),"")</f>
        <v>-</v>
      </c>
      <c r="BI125" s="190" t="str">
        <f>IF(C125="X",IF(AN125="","Afectat sau NU?",IF(AN125="DA",IF(AI125="","Neinformat",NETWORKDAYS(AI125+AJ125,AE125+AF125,$BS$2:$BS$14)-2),"Nu a fost afectat producator/consumator")),"")</f>
        <v>Afectat sau NU?</v>
      </c>
      <c r="BJ125" s="185" t="str">
        <f>IF(C125="X",IF(AN125="DA",IF(AND(BI125&gt;=5,AI125&lt;&gt;""),LEN(TRIM(U125))-LEN(SUBSTITUTE(U125,CHAR(44),""))+1,0),"-"),"")</f>
        <v>-</v>
      </c>
      <c r="BK125" s="187" t="str">
        <f>IF(C125="X",IF(AN125="DA",LEN(TRIM(U125))-LEN(SUBSTITUTE(U125,CHAR(44),""))+1,"-"),"")</f>
        <v>-</v>
      </c>
      <c r="BL125" s="191" t="str">
        <f>IF(C125="X",IF(AN125="","Afectat sau NU?",IF(AN125="DA",((AG125+AH125)-(Z125+AA125))*24,"Nu a fost afectat producator/consumator")),"")</f>
        <v>Afectat sau NU?</v>
      </c>
      <c r="BM125" s="185" t="str">
        <f>IF(C125="X",IF(AN125&lt;&gt;"DA","-",IF(AND(AN125="DA",BL125&lt;=0),LEN(TRIM(V125))-LEN(SUBSTITUTE(V125,CHAR(44),""))+1+LEN(TRIM(U125))-LEN(SUBSTITUTE(U125,CHAR(44),""))+1,0)),"")</f>
        <v>-</v>
      </c>
      <c r="BN125" s="187" t="str">
        <f>IF(C125="X",IF(AN125="DA",LEN(TRIM(V125))-LEN(SUBSTITUTE(V125,CHAR(44),""))+1+LEN(TRIM(U125))-LEN(SUBSTITUTE(U125,CHAR(44),""))+1,"-"),"")</f>
        <v>-</v>
      </c>
    </row>
    <row r="126" spans="1:66" x14ac:dyDescent="0.25">
      <c r="A126" s="149">
        <f t="shared" si="18"/>
        <v>111</v>
      </c>
      <c r="B126" s="130" t="s">
        <v>131</v>
      </c>
      <c r="C126" s="130" t="s">
        <v>85</v>
      </c>
      <c r="D126" s="131" t="s">
        <v>113</v>
      </c>
      <c r="E126" s="130">
        <v>120735</v>
      </c>
      <c r="F126" s="130" t="s">
        <v>275</v>
      </c>
      <c r="G126" s="130" t="s">
        <v>159</v>
      </c>
      <c r="H126" s="30">
        <v>606028.7905</v>
      </c>
      <c r="I126" s="30">
        <v>601634.85342000006</v>
      </c>
      <c r="J126" s="30">
        <v>606028.7905</v>
      </c>
      <c r="K126" s="30">
        <v>601634.85342000006</v>
      </c>
      <c r="L126" s="130" t="s">
        <v>131</v>
      </c>
      <c r="M126" s="130" t="s">
        <v>131</v>
      </c>
      <c r="N126" s="130" t="s">
        <v>269</v>
      </c>
      <c r="O126" s="130" t="s">
        <v>276</v>
      </c>
      <c r="P126" s="130" t="s">
        <v>131</v>
      </c>
      <c r="Q126" s="130" t="s">
        <v>131</v>
      </c>
      <c r="R126" s="130" t="s">
        <v>131</v>
      </c>
      <c r="S126" s="130" t="s">
        <v>131</v>
      </c>
      <c r="T126" s="130" t="s">
        <v>141</v>
      </c>
      <c r="U126" s="130"/>
      <c r="V126" s="130" t="s">
        <v>238</v>
      </c>
      <c r="W126" s="130" t="s">
        <v>127</v>
      </c>
      <c r="X126" s="139"/>
      <c r="Y126" s="140"/>
      <c r="Z126" s="139"/>
      <c r="AA126" s="140"/>
      <c r="AB126" s="130" t="s">
        <v>99</v>
      </c>
      <c r="AC126" s="130"/>
      <c r="AD126" s="145"/>
      <c r="AE126" s="92"/>
      <c r="AF126" s="125"/>
      <c r="AG126" s="124"/>
      <c r="AH126" s="228"/>
      <c r="AI126" s="92"/>
      <c r="AJ126" s="125"/>
      <c r="AK126" s="124"/>
      <c r="AL126" s="241"/>
      <c r="AM126" s="254"/>
      <c r="AN126" s="266"/>
      <c r="AO126" s="254"/>
      <c r="AP126" s="278" t="s">
        <v>489</v>
      </c>
      <c r="AR126" s="186" t="str">
        <f t="shared" si="226"/>
        <v/>
      </c>
      <c r="AS126" s="185" t="str">
        <f t="shared" si="227"/>
        <v/>
      </c>
      <c r="AT126" s="188" t="str">
        <f t="shared" si="228"/>
        <v/>
      </c>
      <c r="AU126" s="186" t="str">
        <f t="shared" si="229"/>
        <v/>
      </c>
      <c r="AV126" s="185" t="str">
        <f t="shared" si="230"/>
        <v/>
      </c>
      <c r="AW126" s="187" t="str">
        <f t="shared" si="231"/>
        <v/>
      </c>
      <c r="AX126" s="189" t="str">
        <f t="shared" si="232"/>
        <v/>
      </c>
      <c r="AY126" s="185" t="str">
        <f t="shared" si="233"/>
        <v/>
      </c>
      <c r="AZ126" s="187" t="str">
        <f t="shared" si="234"/>
        <v/>
      </c>
      <c r="BF126" s="190" t="str">
        <f>IF(C126="X",IF(AN126="","Afectat sau NU?",IF(AN126="DA",IF(AK126="","Neinformat",NETWORKDAYS(AK126+AL126,AE126+AF126,$BS$2:$BS$14)-2),"Nu a fost afectat producator/consumator")),"")</f>
        <v>Afectat sau NU?</v>
      </c>
      <c r="BG126" s="185" t="str">
        <f>IF(C126="X",IF(AN126="DA",IF(AND(BF126&gt;=5,AK126&lt;&gt;""),LEN(TRIM(V126))-LEN(SUBSTITUTE(V126,CHAR(44),""))+1,0),"-"),"")</f>
        <v>-</v>
      </c>
      <c r="BH126" s="188" t="str">
        <f>IF(C126="X",IF(AN126="DA",LEN(TRIM(V126))-LEN(SUBSTITUTE(V126,CHAR(44),""))+1,"-"),"")</f>
        <v>-</v>
      </c>
      <c r="BI126" s="190" t="str">
        <f>IF(C126="X",IF(AN126="","Afectat sau NU?",IF(AN126="DA",IF(AI126="","Neinformat",NETWORKDAYS(AI126+AJ126,AE126+AF126,$BS$2:$BS$14)-2),"Nu a fost afectat producator/consumator")),"")</f>
        <v>Afectat sau NU?</v>
      </c>
      <c r="BJ126" s="185" t="str">
        <f>IF(C126="X",IF(AN126="DA",IF(AND(BI126&gt;=5,AI126&lt;&gt;""),LEN(TRIM(U126))-LEN(SUBSTITUTE(U126,CHAR(44),""))+1,0),"-"),"")</f>
        <v>-</v>
      </c>
      <c r="BK126" s="187" t="str">
        <f>IF(C126="X",IF(AN126="DA",LEN(TRIM(U126))-LEN(SUBSTITUTE(U126,CHAR(44),""))+1,"-"),"")</f>
        <v>-</v>
      </c>
      <c r="BL126" s="191" t="str">
        <f>IF(C126="X",IF(AN126="","Afectat sau NU?",IF(AN126="DA",((AG126+AH126)-(Z126+AA126))*24,"Nu a fost afectat producator/consumator")),"")</f>
        <v>Afectat sau NU?</v>
      </c>
      <c r="BM126" s="185" t="str">
        <f>IF(C126="X",IF(AN126&lt;&gt;"DA","-",IF(AND(AN126="DA",BL126&lt;=0),LEN(TRIM(V126))-LEN(SUBSTITUTE(V126,CHAR(44),""))+1+LEN(TRIM(U126))-LEN(SUBSTITUTE(U126,CHAR(44),""))+1,0)),"")</f>
        <v>-</v>
      </c>
      <c r="BN126" s="187" t="str">
        <f>IF(C126="X",IF(AN126="DA",LEN(TRIM(V126))-LEN(SUBSTITUTE(V126,CHAR(44),""))+1+LEN(TRIM(U126))-LEN(SUBSTITUTE(U126,CHAR(44),""))+1,"-"),"")</f>
        <v>-</v>
      </c>
    </row>
    <row r="127" spans="1:66" ht="13.5" thickBot="1" x14ac:dyDescent="0.3">
      <c r="A127" s="112">
        <f t="shared" si="18"/>
        <v>112</v>
      </c>
      <c r="B127" s="132" t="s">
        <v>131</v>
      </c>
      <c r="C127" s="132" t="s">
        <v>85</v>
      </c>
      <c r="D127" s="133" t="s">
        <v>113</v>
      </c>
      <c r="E127" s="132">
        <v>124974</v>
      </c>
      <c r="F127" s="132" t="s">
        <v>279</v>
      </c>
      <c r="G127" s="132" t="s">
        <v>159</v>
      </c>
      <c r="H127" s="31">
        <v>599003.24249700003</v>
      </c>
      <c r="I127" s="31">
        <v>605471.146312</v>
      </c>
      <c r="J127" s="31">
        <v>599003.24249700003</v>
      </c>
      <c r="K127" s="31">
        <v>605471.146312</v>
      </c>
      <c r="L127" s="132" t="s">
        <v>131</v>
      </c>
      <c r="M127" s="132" t="s">
        <v>131</v>
      </c>
      <c r="N127" s="132" t="s">
        <v>270</v>
      </c>
      <c r="O127" s="132" t="s">
        <v>273</v>
      </c>
      <c r="P127" s="132" t="s">
        <v>131</v>
      </c>
      <c r="Q127" s="132" t="s">
        <v>131</v>
      </c>
      <c r="R127" s="132" t="s">
        <v>131</v>
      </c>
      <c r="S127" s="132" t="s">
        <v>131</v>
      </c>
      <c r="T127" s="132" t="s">
        <v>147</v>
      </c>
      <c r="U127" s="132"/>
      <c r="V127" s="132" t="s">
        <v>278</v>
      </c>
      <c r="W127" s="132" t="s">
        <v>127</v>
      </c>
      <c r="X127" s="143"/>
      <c r="Y127" s="144"/>
      <c r="Z127" s="143"/>
      <c r="AA127" s="144"/>
      <c r="AB127" s="132" t="s">
        <v>99</v>
      </c>
      <c r="AC127" s="132"/>
      <c r="AD127" s="146"/>
      <c r="AE127" s="93"/>
      <c r="AF127" s="80"/>
      <c r="AG127" s="81"/>
      <c r="AH127" s="229"/>
      <c r="AI127" s="93"/>
      <c r="AJ127" s="80"/>
      <c r="AK127" s="81"/>
      <c r="AL127" s="242"/>
      <c r="AM127" s="255"/>
      <c r="AN127" s="267"/>
      <c r="AO127" s="255"/>
      <c r="AP127" s="279" t="s">
        <v>489</v>
      </c>
      <c r="AR127" s="167" t="str">
        <f t="shared" si="226"/>
        <v/>
      </c>
      <c r="AS127" s="168" t="str">
        <f t="shared" si="227"/>
        <v/>
      </c>
      <c r="AT127" s="171" t="str">
        <f t="shared" si="228"/>
        <v/>
      </c>
      <c r="AU127" s="167" t="str">
        <f t="shared" si="229"/>
        <v/>
      </c>
      <c r="AV127" s="168" t="str">
        <f t="shared" si="230"/>
        <v/>
      </c>
      <c r="AW127" s="169" t="str">
        <f t="shared" si="231"/>
        <v/>
      </c>
      <c r="AX127" s="170" t="str">
        <f t="shared" si="232"/>
        <v/>
      </c>
      <c r="AY127" s="168" t="str">
        <f t="shared" si="233"/>
        <v/>
      </c>
      <c r="AZ127" s="169" t="str">
        <f t="shared" si="234"/>
        <v/>
      </c>
      <c r="BF127" s="38" t="str">
        <f>IF(C127="X",IF(AN127="","Afectat sau NU?",IF(AN127="DA",IF(AK127="","Neinformat",NETWORKDAYS(AK127+AL127,AE127+AF127,$BS$2:$BS$14)-2),"Nu a fost afectat producator/consumator")),"")</f>
        <v>Afectat sau NU?</v>
      </c>
      <c r="BG127" s="16" t="str">
        <f>IF(C127="X",IF(AN127="DA",IF(AND(BF127&gt;=5,AK127&lt;&gt;""),LEN(TRIM(V127))-LEN(SUBSTITUTE(V127,CHAR(44),""))+1,0),"-"),"")</f>
        <v>-</v>
      </c>
      <c r="BH127" s="42" t="str">
        <f>IF(C127="X",IF(AN127="DA",LEN(TRIM(V127))-LEN(SUBSTITUTE(V127,CHAR(44),""))+1,"-"),"")</f>
        <v>-</v>
      </c>
      <c r="BI127" s="38" t="str">
        <f>IF(C127="X",IF(AN127="","Afectat sau NU?",IF(AN127="DA",IF(AI127="","Neinformat",NETWORKDAYS(AI127+AJ127,AE127+AF127,$BS$2:$BS$14)-2),"Nu a fost afectat producator/consumator")),"")</f>
        <v>Afectat sau NU?</v>
      </c>
      <c r="BJ127" s="16" t="str">
        <f>IF(C127="X",IF(AN127="DA",IF(AND(BI127&gt;=5,AI127&lt;&gt;""),LEN(TRIM(U127))-LEN(SUBSTITUTE(U127,CHAR(44),""))+1,0),"-"),"")</f>
        <v>-</v>
      </c>
      <c r="BK127" s="33" t="str">
        <f>IF(C127="X",IF(AN127="DA",LEN(TRIM(U127))-LEN(SUBSTITUTE(U127,CHAR(44),""))+1,"-"),"")</f>
        <v>-</v>
      </c>
      <c r="BL127" s="43" t="str">
        <f>IF(C127="X",IF(AN127="","Afectat sau NU?",IF(AN127="DA",((AG127+AH127)-(Z127+AA127))*24,"Nu a fost afectat producator/consumator")),"")</f>
        <v>Afectat sau NU?</v>
      </c>
      <c r="BM127" s="16" t="str">
        <f>IF(C127="X",IF(AN127&lt;&gt;"DA","-",IF(AND(AN127="DA",BL127&lt;=0),LEN(TRIM(V127))-LEN(SUBSTITUTE(V127,CHAR(44),""))+1+LEN(TRIM(U127))-LEN(SUBSTITUTE(U127,CHAR(44),""))+1,0)),"")</f>
        <v>-</v>
      </c>
      <c r="BN127" s="33" t="str">
        <f>IF(C127="X",IF(AN127="DA",LEN(TRIM(V127))-LEN(SUBSTITUTE(V127,CHAR(44),""))+1+LEN(TRIM(U127))-LEN(SUBSTITUTE(U127,CHAR(44),""))+1,"-"),"")</f>
        <v>-</v>
      </c>
    </row>
    <row r="128" spans="1:66" ht="38.25" x14ac:dyDescent="0.25">
      <c r="A128" s="136">
        <f t="shared" si="18"/>
        <v>113</v>
      </c>
      <c r="B128" s="129" t="s">
        <v>131</v>
      </c>
      <c r="C128" s="129" t="s">
        <v>85</v>
      </c>
      <c r="D128" s="155" t="s">
        <v>128</v>
      </c>
      <c r="E128" s="129">
        <v>72409</v>
      </c>
      <c r="F128" s="129" t="s">
        <v>129</v>
      </c>
      <c r="G128" s="129" t="s">
        <v>130</v>
      </c>
      <c r="H128" s="65">
        <v>411337.338474622</v>
      </c>
      <c r="I128" s="65">
        <v>315622.46369252302</v>
      </c>
      <c r="J128" s="65">
        <v>411337.338474622</v>
      </c>
      <c r="K128" s="65">
        <v>315622.46369252302</v>
      </c>
      <c r="L128" s="129" t="s">
        <v>131</v>
      </c>
      <c r="M128" s="129" t="s">
        <v>131</v>
      </c>
      <c r="N128" s="129" t="s">
        <v>131</v>
      </c>
      <c r="O128" s="129" t="s">
        <v>131</v>
      </c>
      <c r="P128" s="129" t="s">
        <v>132</v>
      </c>
      <c r="Q128" s="129" t="s">
        <v>133</v>
      </c>
      <c r="R128" s="129" t="s">
        <v>131</v>
      </c>
      <c r="S128" s="129" t="s">
        <v>131</v>
      </c>
      <c r="T128" s="129" t="s">
        <v>134</v>
      </c>
      <c r="U128" s="129"/>
      <c r="V128" s="129" t="s">
        <v>135</v>
      </c>
      <c r="W128" s="129" t="s">
        <v>212</v>
      </c>
      <c r="X128" s="137"/>
      <c r="Y128" s="138"/>
      <c r="Z128" s="137"/>
      <c r="AA128" s="138"/>
      <c r="AB128" s="193" t="s">
        <v>102</v>
      </c>
      <c r="AC128" s="129"/>
      <c r="AD128" s="127"/>
      <c r="AE128" s="194"/>
      <c r="AF128" s="77"/>
      <c r="AG128" s="78"/>
      <c r="AH128" s="227"/>
      <c r="AI128" s="194"/>
      <c r="AJ128" s="77"/>
      <c r="AK128" s="78"/>
      <c r="AL128" s="240"/>
      <c r="AM128" s="253"/>
      <c r="AN128" s="265"/>
      <c r="AO128" s="253"/>
      <c r="AP128" s="271" t="s">
        <v>401</v>
      </c>
      <c r="AR128" s="162" t="str">
        <f t="shared" si="226"/>
        <v/>
      </c>
      <c r="AS128" s="163" t="str">
        <f t="shared" si="227"/>
        <v/>
      </c>
      <c r="AT128" s="164" t="str">
        <f t="shared" si="228"/>
        <v/>
      </c>
      <c r="AU128" s="165" t="str">
        <f t="shared" si="229"/>
        <v/>
      </c>
      <c r="AV128" s="163" t="str">
        <f t="shared" si="230"/>
        <v/>
      </c>
      <c r="AW128" s="166" t="str">
        <f t="shared" si="231"/>
        <v/>
      </c>
      <c r="AX128" s="162" t="str">
        <f t="shared" si="232"/>
        <v/>
      </c>
      <c r="AY128" s="163" t="str">
        <f t="shared" si="233"/>
        <v/>
      </c>
      <c r="AZ128" s="164" t="str">
        <f t="shared" si="234"/>
        <v/>
      </c>
      <c r="BF128" s="147" t="str">
        <f t="shared" si="235"/>
        <v>Afectat sau NU?</v>
      </c>
      <c r="BG128" s="128" t="str">
        <f t="shared" si="236"/>
        <v>-</v>
      </c>
      <c r="BH128" s="134" t="str">
        <f t="shared" si="237"/>
        <v>-</v>
      </c>
      <c r="BI128" s="148" t="str">
        <f t="shared" si="238"/>
        <v>Afectat sau NU?</v>
      </c>
      <c r="BJ128" s="128" t="str">
        <f t="shared" si="239"/>
        <v>-</v>
      </c>
      <c r="BK128" s="135" t="str">
        <f t="shared" si="240"/>
        <v>-</v>
      </c>
      <c r="BL128" s="147" t="str">
        <f t="shared" si="241"/>
        <v>Afectat sau NU?</v>
      </c>
      <c r="BM128" s="128" t="str">
        <f t="shared" si="242"/>
        <v>-</v>
      </c>
      <c r="BN128" s="134" t="str">
        <f t="shared" si="243"/>
        <v>-</v>
      </c>
    </row>
    <row r="129" spans="1:66" ht="38.25" x14ac:dyDescent="0.25">
      <c r="A129" s="149">
        <f t="shared" si="18"/>
        <v>114</v>
      </c>
      <c r="B129" s="130" t="s">
        <v>131</v>
      </c>
      <c r="C129" s="130" t="s">
        <v>85</v>
      </c>
      <c r="D129" s="131" t="s">
        <v>128</v>
      </c>
      <c r="E129" s="130">
        <v>72409</v>
      </c>
      <c r="F129" s="130" t="s">
        <v>129</v>
      </c>
      <c r="G129" s="130" t="s">
        <v>130</v>
      </c>
      <c r="H129" s="30">
        <v>404873.43649811199</v>
      </c>
      <c r="I129" s="30">
        <v>317922.64097540599</v>
      </c>
      <c r="J129" s="30">
        <v>404873.43649811199</v>
      </c>
      <c r="K129" s="30">
        <v>317922.64097540599</v>
      </c>
      <c r="L129" s="130" t="s">
        <v>131</v>
      </c>
      <c r="M129" s="130" t="s">
        <v>131</v>
      </c>
      <c r="N129" s="130" t="s">
        <v>136</v>
      </c>
      <c r="O129" s="130" t="s">
        <v>137</v>
      </c>
      <c r="P129" s="130" t="s">
        <v>131</v>
      </c>
      <c r="Q129" s="130" t="s">
        <v>131</v>
      </c>
      <c r="R129" s="130" t="s">
        <v>131</v>
      </c>
      <c r="S129" s="130" t="s">
        <v>131</v>
      </c>
      <c r="T129" s="130" t="s">
        <v>138</v>
      </c>
      <c r="U129" s="130"/>
      <c r="V129" s="130" t="s">
        <v>135</v>
      </c>
      <c r="W129" s="130" t="s">
        <v>212</v>
      </c>
      <c r="X129" s="139"/>
      <c r="Y129" s="140"/>
      <c r="Z129" s="139"/>
      <c r="AA129" s="140"/>
      <c r="AB129" s="82" t="s">
        <v>102</v>
      </c>
      <c r="AC129" s="130"/>
      <c r="AD129" s="145"/>
      <c r="AE129" s="92"/>
      <c r="AF129" s="125"/>
      <c r="AG129" s="124"/>
      <c r="AH129" s="228"/>
      <c r="AI129" s="92"/>
      <c r="AJ129" s="125"/>
      <c r="AK129" s="124"/>
      <c r="AL129" s="241"/>
      <c r="AM129" s="254"/>
      <c r="AN129" s="266"/>
      <c r="AO129" s="254"/>
      <c r="AP129" s="276" t="s">
        <v>401</v>
      </c>
      <c r="AR129" s="141" t="str">
        <f t="shared" si="226"/>
        <v/>
      </c>
      <c r="AS129" s="128" t="str">
        <f t="shared" si="227"/>
        <v/>
      </c>
      <c r="AT129" s="134" t="str">
        <f t="shared" si="228"/>
        <v/>
      </c>
      <c r="AU129" s="142" t="str">
        <f t="shared" si="229"/>
        <v/>
      </c>
      <c r="AV129" s="128" t="str">
        <f t="shared" si="230"/>
        <v/>
      </c>
      <c r="AW129" s="135" t="str">
        <f t="shared" si="231"/>
        <v/>
      </c>
      <c r="AX129" s="141" t="str">
        <f t="shared" si="232"/>
        <v/>
      </c>
      <c r="AY129" s="128" t="str">
        <f t="shared" si="233"/>
        <v/>
      </c>
      <c r="AZ129" s="134" t="str">
        <f t="shared" si="234"/>
        <v/>
      </c>
      <c r="BF129" s="147" t="str">
        <f t="shared" si="235"/>
        <v>Afectat sau NU?</v>
      </c>
      <c r="BG129" s="128" t="str">
        <f t="shared" si="236"/>
        <v>-</v>
      </c>
      <c r="BH129" s="134" t="str">
        <f t="shared" si="237"/>
        <v>-</v>
      </c>
      <c r="BI129" s="148" t="str">
        <f t="shared" si="238"/>
        <v>Afectat sau NU?</v>
      </c>
      <c r="BJ129" s="128" t="str">
        <f t="shared" si="239"/>
        <v>-</v>
      </c>
      <c r="BK129" s="135" t="str">
        <f t="shared" si="240"/>
        <v>-</v>
      </c>
      <c r="BL129" s="147" t="str">
        <f t="shared" si="241"/>
        <v>Afectat sau NU?</v>
      </c>
      <c r="BM129" s="128" t="str">
        <f t="shared" si="242"/>
        <v>-</v>
      </c>
      <c r="BN129" s="134" t="str">
        <f t="shared" si="243"/>
        <v>-</v>
      </c>
    </row>
    <row r="130" spans="1:66" ht="38.25" x14ac:dyDescent="0.25">
      <c r="A130" s="149">
        <f t="shared" si="18"/>
        <v>115</v>
      </c>
      <c r="B130" s="130" t="s">
        <v>131</v>
      </c>
      <c r="C130" s="130" t="s">
        <v>85</v>
      </c>
      <c r="D130" s="131" t="s">
        <v>128</v>
      </c>
      <c r="E130" s="130">
        <v>73246</v>
      </c>
      <c r="F130" s="130" t="s">
        <v>139</v>
      </c>
      <c r="G130" s="130" t="s">
        <v>130</v>
      </c>
      <c r="H130" s="30">
        <v>410109.20217399998</v>
      </c>
      <c r="I130" s="30">
        <v>320464.25903700001</v>
      </c>
      <c r="J130" s="30">
        <v>410109.20217399998</v>
      </c>
      <c r="K130" s="30">
        <v>320464.25903700001</v>
      </c>
      <c r="L130" s="130" t="s">
        <v>131</v>
      </c>
      <c r="M130" s="130" t="s">
        <v>131</v>
      </c>
      <c r="N130" s="130" t="s">
        <v>140</v>
      </c>
      <c r="O130" s="130" t="s">
        <v>139</v>
      </c>
      <c r="P130" s="130" t="s">
        <v>131</v>
      </c>
      <c r="Q130" s="130" t="s">
        <v>131</v>
      </c>
      <c r="R130" s="130" t="s">
        <v>131</v>
      </c>
      <c r="S130" s="130" t="s">
        <v>131</v>
      </c>
      <c r="T130" s="130" t="s">
        <v>141</v>
      </c>
      <c r="U130" s="130"/>
      <c r="V130" s="130" t="s">
        <v>228</v>
      </c>
      <c r="W130" s="130" t="s">
        <v>212</v>
      </c>
      <c r="X130" s="139"/>
      <c r="Y130" s="140"/>
      <c r="Z130" s="139"/>
      <c r="AA130" s="140"/>
      <c r="AB130" s="82" t="s">
        <v>102</v>
      </c>
      <c r="AC130" s="130"/>
      <c r="AD130" s="145"/>
      <c r="AE130" s="92"/>
      <c r="AF130" s="125"/>
      <c r="AG130" s="124"/>
      <c r="AH130" s="228"/>
      <c r="AI130" s="92"/>
      <c r="AJ130" s="125"/>
      <c r="AK130" s="124"/>
      <c r="AL130" s="241"/>
      <c r="AM130" s="254"/>
      <c r="AN130" s="266"/>
      <c r="AO130" s="254"/>
      <c r="AP130" s="276" t="s">
        <v>401</v>
      </c>
      <c r="AR130" s="141" t="str">
        <f t="shared" si="226"/>
        <v/>
      </c>
      <c r="AS130" s="128" t="str">
        <f t="shared" si="227"/>
        <v/>
      </c>
      <c r="AT130" s="134" t="str">
        <f t="shared" si="228"/>
        <v/>
      </c>
      <c r="AU130" s="142" t="str">
        <f t="shared" si="229"/>
        <v/>
      </c>
      <c r="AV130" s="128" t="str">
        <f t="shared" si="230"/>
        <v/>
      </c>
      <c r="AW130" s="135" t="str">
        <f t="shared" si="231"/>
        <v/>
      </c>
      <c r="AX130" s="141" t="str">
        <f t="shared" si="232"/>
        <v/>
      </c>
      <c r="AY130" s="128" t="str">
        <f t="shared" si="233"/>
        <v/>
      </c>
      <c r="AZ130" s="134" t="str">
        <f t="shared" si="234"/>
        <v/>
      </c>
      <c r="BF130" s="147" t="str">
        <f t="shared" si="235"/>
        <v>Afectat sau NU?</v>
      </c>
      <c r="BG130" s="128" t="str">
        <f t="shared" si="236"/>
        <v>-</v>
      </c>
      <c r="BH130" s="134" t="str">
        <f t="shared" si="237"/>
        <v>-</v>
      </c>
      <c r="BI130" s="148" t="str">
        <f t="shared" si="238"/>
        <v>Afectat sau NU?</v>
      </c>
      <c r="BJ130" s="128" t="str">
        <f t="shared" si="239"/>
        <v>-</v>
      </c>
      <c r="BK130" s="135" t="str">
        <f t="shared" si="240"/>
        <v>-</v>
      </c>
      <c r="BL130" s="147" t="str">
        <f t="shared" si="241"/>
        <v>Afectat sau NU?</v>
      </c>
      <c r="BM130" s="128" t="str">
        <f t="shared" si="242"/>
        <v>-</v>
      </c>
      <c r="BN130" s="134" t="str">
        <f t="shared" si="243"/>
        <v>-</v>
      </c>
    </row>
    <row r="131" spans="1:66" ht="38.25" x14ac:dyDescent="0.25">
      <c r="A131" s="149">
        <f t="shared" si="18"/>
        <v>116</v>
      </c>
      <c r="B131" s="130" t="s">
        <v>131</v>
      </c>
      <c r="C131" s="130" t="s">
        <v>85</v>
      </c>
      <c r="D131" s="131" t="s">
        <v>128</v>
      </c>
      <c r="E131" s="130">
        <v>72418</v>
      </c>
      <c r="F131" s="130" t="s">
        <v>129</v>
      </c>
      <c r="G131" s="130" t="s">
        <v>130</v>
      </c>
      <c r="H131" s="30">
        <v>412675.23300656455</v>
      </c>
      <c r="I131" s="30">
        <v>316838.13070982782</v>
      </c>
      <c r="J131" s="30">
        <v>412675.23300656455</v>
      </c>
      <c r="K131" s="30">
        <v>316838.13070982782</v>
      </c>
      <c r="L131" s="130" t="s">
        <v>131</v>
      </c>
      <c r="M131" s="130" t="s">
        <v>131</v>
      </c>
      <c r="N131" s="130" t="s">
        <v>142</v>
      </c>
      <c r="O131" s="130" t="s">
        <v>129</v>
      </c>
      <c r="P131" s="130" t="s">
        <v>131</v>
      </c>
      <c r="Q131" s="130" t="s">
        <v>131</v>
      </c>
      <c r="R131" s="130" t="s">
        <v>131</v>
      </c>
      <c r="S131" s="130" t="s">
        <v>131</v>
      </c>
      <c r="T131" s="130" t="s">
        <v>141</v>
      </c>
      <c r="U131" s="130"/>
      <c r="V131" s="130" t="s">
        <v>235</v>
      </c>
      <c r="W131" s="130" t="s">
        <v>212</v>
      </c>
      <c r="X131" s="139"/>
      <c r="Y131" s="140"/>
      <c r="Z131" s="139"/>
      <c r="AA131" s="140"/>
      <c r="AB131" s="82" t="s">
        <v>102</v>
      </c>
      <c r="AC131" s="130"/>
      <c r="AD131" s="145"/>
      <c r="AE131" s="92"/>
      <c r="AF131" s="125"/>
      <c r="AG131" s="124"/>
      <c r="AH131" s="228"/>
      <c r="AI131" s="92"/>
      <c r="AJ131" s="125"/>
      <c r="AK131" s="124"/>
      <c r="AL131" s="241"/>
      <c r="AM131" s="254"/>
      <c r="AN131" s="266"/>
      <c r="AO131" s="254"/>
      <c r="AP131" s="276" t="s">
        <v>401</v>
      </c>
      <c r="AR131" s="141" t="str">
        <f t="shared" si="226"/>
        <v/>
      </c>
      <c r="AS131" s="128" t="str">
        <f t="shared" si="227"/>
        <v/>
      </c>
      <c r="AT131" s="134" t="str">
        <f t="shared" si="228"/>
        <v/>
      </c>
      <c r="AU131" s="142" t="str">
        <f t="shared" si="229"/>
        <v/>
      </c>
      <c r="AV131" s="128" t="str">
        <f t="shared" si="230"/>
        <v/>
      </c>
      <c r="AW131" s="135" t="str">
        <f t="shared" si="231"/>
        <v/>
      </c>
      <c r="AX131" s="141" t="str">
        <f t="shared" si="232"/>
        <v/>
      </c>
      <c r="AY131" s="128" t="str">
        <f t="shared" si="233"/>
        <v/>
      </c>
      <c r="AZ131" s="134" t="str">
        <f t="shared" si="234"/>
        <v/>
      </c>
      <c r="BF131" s="147" t="str">
        <f t="shared" si="235"/>
        <v>Afectat sau NU?</v>
      </c>
      <c r="BG131" s="128" t="str">
        <f t="shared" si="236"/>
        <v>-</v>
      </c>
      <c r="BH131" s="134" t="str">
        <f t="shared" si="237"/>
        <v>-</v>
      </c>
      <c r="BI131" s="148" t="str">
        <f t="shared" si="238"/>
        <v>Afectat sau NU?</v>
      </c>
      <c r="BJ131" s="128" t="str">
        <f t="shared" si="239"/>
        <v>-</v>
      </c>
      <c r="BK131" s="135" t="str">
        <f t="shared" si="240"/>
        <v>-</v>
      </c>
      <c r="BL131" s="147" t="str">
        <f t="shared" si="241"/>
        <v>Afectat sau NU?</v>
      </c>
      <c r="BM131" s="128" t="str">
        <f t="shared" si="242"/>
        <v>-</v>
      </c>
      <c r="BN131" s="134" t="str">
        <f t="shared" si="243"/>
        <v>-</v>
      </c>
    </row>
    <row r="132" spans="1:66" ht="38.25" x14ac:dyDescent="0.25">
      <c r="A132" s="149">
        <f t="shared" si="18"/>
        <v>117</v>
      </c>
      <c r="B132" s="130" t="s">
        <v>131</v>
      </c>
      <c r="C132" s="130" t="s">
        <v>85</v>
      </c>
      <c r="D132" s="131" t="s">
        <v>128</v>
      </c>
      <c r="E132" s="130">
        <v>72409</v>
      </c>
      <c r="F132" s="130" t="s">
        <v>129</v>
      </c>
      <c r="G132" s="130" t="s">
        <v>130</v>
      </c>
      <c r="H132" s="30">
        <v>409849.89834700001</v>
      </c>
      <c r="I132" s="30">
        <v>314332.01364700001</v>
      </c>
      <c r="J132" s="30">
        <v>409849.89834700001</v>
      </c>
      <c r="K132" s="30">
        <v>314332.01364700001</v>
      </c>
      <c r="L132" s="130" t="s">
        <v>131</v>
      </c>
      <c r="M132" s="130" t="s">
        <v>131</v>
      </c>
      <c r="N132" s="130" t="s">
        <v>225</v>
      </c>
      <c r="O132" s="130" t="s">
        <v>226</v>
      </c>
      <c r="P132" s="130" t="s">
        <v>131</v>
      </c>
      <c r="Q132" s="130" t="s">
        <v>131</v>
      </c>
      <c r="R132" s="130" t="s">
        <v>131</v>
      </c>
      <c r="S132" s="130" t="s">
        <v>131</v>
      </c>
      <c r="T132" s="130" t="s">
        <v>141</v>
      </c>
      <c r="U132" s="130"/>
      <c r="V132" s="130" t="s">
        <v>235</v>
      </c>
      <c r="W132" s="130" t="s">
        <v>212</v>
      </c>
      <c r="X132" s="139"/>
      <c r="Y132" s="140"/>
      <c r="Z132" s="139"/>
      <c r="AA132" s="140"/>
      <c r="AB132" s="82" t="s">
        <v>102</v>
      </c>
      <c r="AC132" s="130"/>
      <c r="AD132" s="145"/>
      <c r="AE132" s="92"/>
      <c r="AF132" s="125"/>
      <c r="AG132" s="124"/>
      <c r="AH132" s="228"/>
      <c r="AI132" s="92"/>
      <c r="AJ132" s="125"/>
      <c r="AK132" s="124"/>
      <c r="AL132" s="241"/>
      <c r="AM132" s="254"/>
      <c r="AN132" s="266"/>
      <c r="AO132" s="254"/>
      <c r="AP132" s="276" t="s">
        <v>401</v>
      </c>
      <c r="AR132" s="141" t="str">
        <f t="shared" si="226"/>
        <v/>
      </c>
      <c r="AS132" s="128" t="str">
        <f t="shared" si="227"/>
        <v/>
      </c>
      <c r="AT132" s="134" t="str">
        <f t="shared" si="228"/>
        <v/>
      </c>
      <c r="AU132" s="142" t="str">
        <f t="shared" si="229"/>
        <v/>
      </c>
      <c r="AV132" s="128" t="str">
        <f t="shared" si="230"/>
        <v/>
      </c>
      <c r="AW132" s="135" t="str">
        <f t="shared" si="231"/>
        <v/>
      </c>
      <c r="AX132" s="141" t="str">
        <f t="shared" si="232"/>
        <v/>
      </c>
      <c r="AY132" s="128" t="str">
        <f t="shared" si="233"/>
        <v/>
      </c>
      <c r="AZ132" s="134" t="str">
        <f t="shared" si="234"/>
        <v/>
      </c>
      <c r="BF132" s="147" t="str">
        <f>IF(C132="X",IF(AN132="","Afectat sau NU?",IF(AN132="DA",IF(AK132="","Neinformat",NETWORKDAYS(AK132+AL132,AE132+AF132,$BS$2:$BS$14)-2),"Nu a fost afectat producator/consumator")),"")</f>
        <v>Afectat sau NU?</v>
      </c>
      <c r="BG132" s="128" t="str">
        <f>IF(C132="X",IF(AN132="DA",IF(AND(BF132&gt;=5,AK132&lt;&gt;""),LEN(TRIM(V132))-LEN(SUBSTITUTE(V132,CHAR(44),""))+1,0),"-"),"")</f>
        <v>-</v>
      </c>
      <c r="BH132" s="134" t="str">
        <f>IF(C132="X",IF(AN132="DA",LEN(TRIM(V132))-LEN(SUBSTITUTE(V132,CHAR(44),""))+1,"-"),"")</f>
        <v>-</v>
      </c>
      <c r="BI132" s="148" t="str">
        <f>IF(C132="X",IF(AN132="","Afectat sau NU?",IF(AN132="DA",IF(AI132="","Neinformat",NETWORKDAYS(AI132+AJ132,AE132+AF132,$BS$2:$BS$14)-2),"Nu a fost afectat producator/consumator")),"")</f>
        <v>Afectat sau NU?</v>
      </c>
      <c r="BJ132" s="128" t="str">
        <f>IF(C132="X",IF(AN132="DA",IF(AND(BI132&gt;=5,AI132&lt;&gt;""),LEN(TRIM(U132))-LEN(SUBSTITUTE(U132,CHAR(44),""))+1,0),"-"),"")</f>
        <v>-</v>
      </c>
      <c r="BK132" s="135" t="str">
        <f>IF(C132="X",IF(AN132="DA",LEN(TRIM(U132))-LEN(SUBSTITUTE(U132,CHAR(44),""))+1,"-"),"")</f>
        <v>-</v>
      </c>
      <c r="BL132" s="147" t="str">
        <f>IF(C132="X",IF(AN132="","Afectat sau NU?",IF(AN132="DA",((AG132+AH132)-(Z132+AA132))*24,"Nu a fost afectat producator/consumator")),"")</f>
        <v>Afectat sau NU?</v>
      </c>
      <c r="BM132" s="128" t="str">
        <f>IF(C132="X",IF(AN132&lt;&gt;"DA","-",IF(AND(AN132="DA",BL132&lt;=0),LEN(TRIM(V132))-LEN(SUBSTITUTE(V132,CHAR(44),""))+1+LEN(TRIM(U132))-LEN(SUBSTITUTE(U132,CHAR(44),""))+1,0)),"")</f>
        <v>-</v>
      </c>
      <c r="BN132" s="134" t="str">
        <f>IF(C132="X",IF(AN132="DA",LEN(TRIM(V132))-LEN(SUBSTITUTE(V132,CHAR(44),""))+1+LEN(TRIM(U132))-LEN(SUBSTITUTE(U132,CHAR(44),""))+1,"-"),"")</f>
        <v>-</v>
      </c>
    </row>
    <row r="133" spans="1:66" ht="38.25" x14ac:dyDescent="0.25">
      <c r="A133" s="149">
        <f t="shared" si="18"/>
        <v>118</v>
      </c>
      <c r="B133" s="130" t="s">
        <v>131</v>
      </c>
      <c r="C133" s="130" t="s">
        <v>85</v>
      </c>
      <c r="D133" s="131" t="s">
        <v>128</v>
      </c>
      <c r="E133" s="130">
        <v>73629</v>
      </c>
      <c r="F133" s="130" t="s">
        <v>143</v>
      </c>
      <c r="G133" s="130" t="s">
        <v>130</v>
      </c>
      <c r="H133" s="30">
        <v>414077.27518279653</v>
      </c>
      <c r="I133" s="30">
        <v>316502.8502062328</v>
      </c>
      <c r="J133" s="30">
        <v>414077.27518279653</v>
      </c>
      <c r="K133" s="30">
        <v>316502.8502062328</v>
      </c>
      <c r="L133" s="130" t="s">
        <v>131</v>
      </c>
      <c r="M133" s="130" t="s">
        <v>131</v>
      </c>
      <c r="N133" s="130" t="s">
        <v>144</v>
      </c>
      <c r="O133" s="130" t="s">
        <v>143</v>
      </c>
      <c r="P133" s="130" t="s">
        <v>131</v>
      </c>
      <c r="Q133" s="130" t="s">
        <v>131</v>
      </c>
      <c r="R133" s="130" t="s">
        <v>131</v>
      </c>
      <c r="S133" s="130" t="s">
        <v>131</v>
      </c>
      <c r="T133" s="130" t="s">
        <v>141</v>
      </c>
      <c r="U133" s="130"/>
      <c r="V133" s="130" t="s">
        <v>377</v>
      </c>
      <c r="W133" s="130" t="s">
        <v>212</v>
      </c>
      <c r="X133" s="139"/>
      <c r="Y133" s="140"/>
      <c r="Z133" s="139"/>
      <c r="AA133" s="140"/>
      <c r="AB133" s="82" t="s">
        <v>102</v>
      </c>
      <c r="AC133" s="130"/>
      <c r="AD133" s="145"/>
      <c r="AE133" s="92"/>
      <c r="AF133" s="125"/>
      <c r="AG133" s="124"/>
      <c r="AH133" s="228"/>
      <c r="AI133" s="92"/>
      <c r="AJ133" s="125"/>
      <c r="AK133" s="124"/>
      <c r="AL133" s="241"/>
      <c r="AM133" s="254"/>
      <c r="AN133" s="266"/>
      <c r="AO133" s="254"/>
      <c r="AP133" s="276" t="s">
        <v>401</v>
      </c>
      <c r="AR133" s="141" t="str">
        <f t="shared" si="226"/>
        <v/>
      </c>
      <c r="AS133" s="128" t="str">
        <f t="shared" si="227"/>
        <v/>
      </c>
      <c r="AT133" s="134" t="str">
        <f t="shared" si="228"/>
        <v/>
      </c>
      <c r="AU133" s="142" t="str">
        <f t="shared" si="229"/>
        <v/>
      </c>
      <c r="AV133" s="128" t="str">
        <f t="shared" si="230"/>
        <v/>
      </c>
      <c r="AW133" s="135" t="str">
        <f t="shared" si="231"/>
        <v/>
      </c>
      <c r="AX133" s="141" t="str">
        <f t="shared" si="232"/>
        <v/>
      </c>
      <c r="AY133" s="128" t="str">
        <f t="shared" si="233"/>
        <v/>
      </c>
      <c r="AZ133" s="134" t="str">
        <f t="shared" si="234"/>
        <v/>
      </c>
      <c r="BF133" s="147" t="str">
        <f t="shared" si="235"/>
        <v>Afectat sau NU?</v>
      </c>
      <c r="BG133" s="128" t="str">
        <f t="shared" si="236"/>
        <v>-</v>
      </c>
      <c r="BH133" s="134" t="str">
        <f t="shared" si="237"/>
        <v>-</v>
      </c>
      <c r="BI133" s="148" t="str">
        <f t="shared" si="238"/>
        <v>Afectat sau NU?</v>
      </c>
      <c r="BJ133" s="128" t="str">
        <f t="shared" si="239"/>
        <v>-</v>
      </c>
      <c r="BK133" s="135" t="str">
        <f t="shared" si="240"/>
        <v>-</v>
      </c>
      <c r="BL133" s="147" t="str">
        <f t="shared" si="241"/>
        <v>Afectat sau NU?</v>
      </c>
      <c r="BM133" s="128" t="str">
        <f t="shared" si="242"/>
        <v>-</v>
      </c>
      <c r="BN133" s="134" t="str">
        <f t="shared" si="243"/>
        <v>-</v>
      </c>
    </row>
    <row r="134" spans="1:66" ht="38.25" x14ac:dyDescent="0.25">
      <c r="A134" s="149">
        <f t="shared" si="18"/>
        <v>119</v>
      </c>
      <c r="B134" s="130" t="s">
        <v>131</v>
      </c>
      <c r="C134" s="130" t="s">
        <v>85</v>
      </c>
      <c r="D134" s="131" t="s">
        <v>128</v>
      </c>
      <c r="E134" s="130">
        <v>69900</v>
      </c>
      <c r="F134" s="130" t="s">
        <v>102</v>
      </c>
      <c r="G134" s="130" t="s">
        <v>130</v>
      </c>
      <c r="H134" s="30">
        <v>404921.26517999999</v>
      </c>
      <c r="I134" s="30">
        <v>317959.37717400002</v>
      </c>
      <c r="J134" s="30">
        <v>404921.26517999999</v>
      </c>
      <c r="K134" s="30">
        <v>317959.37717400002</v>
      </c>
      <c r="L134" s="130" t="s">
        <v>131</v>
      </c>
      <c r="M134" s="130" t="s">
        <v>131</v>
      </c>
      <c r="N134" s="130" t="s">
        <v>145</v>
      </c>
      <c r="O134" s="130" t="s">
        <v>146</v>
      </c>
      <c r="P134" s="130" t="s">
        <v>131</v>
      </c>
      <c r="Q134" s="130" t="s">
        <v>131</v>
      </c>
      <c r="R134" s="130" t="s">
        <v>131</v>
      </c>
      <c r="S134" s="130" t="s">
        <v>131</v>
      </c>
      <c r="T134" s="130" t="s">
        <v>147</v>
      </c>
      <c r="U134" s="130"/>
      <c r="V134" s="130" t="s">
        <v>148</v>
      </c>
      <c r="W134" s="130" t="s">
        <v>212</v>
      </c>
      <c r="X134" s="139"/>
      <c r="Y134" s="140"/>
      <c r="Z134" s="139"/>
      <c r="AA134" s="140"/>
      <c r="AB134" s="82" t="s">
        <v>102</v>
      </c>
      <c r="AC134" s="130"/>
      <c r="AD134" s="145"/>
      <c r="AE134" s="92"/>
      <c r="AF134" s="125"/>
      <c r="AG134" s="124"/>
      <c r="AH134" s="228"/>
      <c r="AI134" s="92"/>
      <c r="AJ134" s="125"/>
      <c r="AK134" s="124"/>
      <c r="AL134" s="241"/>
      <c r="AM134" s="254"/>
      <c r="AN134" s="266"/>
      <c r="AO134" s="254"/>
      <c r="AP134" s="276" t="s">
        <v>401</v>
      </c>
      <c r="AR134" s="141" t="str">
        <f t="shared" si="226"/>
        <v/>
      </c>
      <c r="AS134" s="128" t="str">
        <f t="shared" si="227"/>
        <v/>
      </c>
      <c r="AT134" s="134" t="str">
        <f t="shared" si="228"/>
        <v/>
      </c>
      <c r="AU134" s="142" t="str">
        <f t="shared" si="229"/>
        <v/>
      </c>
      <c r="AV134" s="128" t="str">
        <f t="shared" si="230"/>
        <v/>
      </c>
      <c r="AW134" s="135" t="str">
        <f t="shared" si="231"/>
        <v/>
      </c>
      <c r="AX134" s="141" t="str">
        <f t="shared" si="232"/>
        <v/>
      </c>
      <c r="AY134" s="128" t="str">
        <f t="shared" si="233"/>
        <v/>
      </c>
      <c r="AZ134" s="134" t="str">
        <f t="shared" si="234"/>
        <v/>
      </c>
      <c r="BF134" s="147" t="str">
        <f t="shared" si="235"/>
        <v>Afectat sau NU?</v>
      </c>
      <c r="BG134" s="128" t="str">
        <f t="shared" si="236"/>
        <v>-</v>
      </c>
      <c r="BH134" s="134" t="str">
        <f t="shared" si="237"/>
        <v>-</v>
      </c>
      <c r="BI134" s="148" t="str">
        <f t="shared" si="238"/>
        <v>Afectat sau NU?</v>
      </c>
      <c r="BJ134" s="128" t="str">
        <f t="shared" si="239"/>
        <v>-</v>
      </c>
      <c r="BK134" s="135" t="str">
        <f t="shared" si="240"/>
        <v>-</v>
      </c>
      <c r="BL134" s="147" t="str">
        <f t="shared" si="241"/>
        <v>Afectat sau NU?</v>
      </c>
      <c r="BM134" s="128" t="str">
        <f t="shared" si="242"/>
        <v>-</v>
      </c>
      <c r="BN134" s="134" t="str">
        <f t="shared" si="243"/>
        <v>-</v>
      </c>
    </row>
    <row r="135" spans="1:66" ht="38.25" x14ac:dyDescent="0.25">
      <c r="A135" s="149">
        <f t="shared" si="18"/>
        <v>120</v>
      </c>
      <c r="B135" s="130" t="s">
        <v>131</v>
      </c>
      <c r="C135" s="130" t="s">
        <v>85</v>
      </c>
      <c r="D135" s="131" t="s">
        <v>128</v>
      </c>
      <c r="E135" s="130">
        <v>69900</v>
      </c>
      <c r="F135" s="130" t="s">
        <v>102</v>
      </c>
      <c r="G135" s="130" t="s">
        <v>130</v>
      </c>
      <c r="H135" s="30">
        <v>408229.28978400002</v>
      </c>
      <c r="I135" s="30">
        <v>311000.13555200002</v>
      </c>
      <c r="J135" s="30">
        <v>408229.28978400002</v>
      </c>
      <c r="K135" s="30">
        <v>311000.13555200002</v>
      </c>
      <c r="L135" s="130" t="s">
        <v>131</v>
      </c>
      <c r="M135" s="130" t="s">
        <v>131</v>
      </c>
      <c r="N135" s="130" t="s">
        <v>149</v>
      </c>
      <c r="O135" s="130" t="s">
        <v>150</v>
      </c>
      <c r="P135" s="130" t="s">
        <v>131</v>
      </c>
      <c r="Q135" s="130" t="s">
        <v>131</v>
      </c>
      <c r="R135" s="130" t="s">
        <v>131</v>
      </c>
      <c r="S135" s="130" t="s">
        <v>131</v>
      </c>
      <c r="T135" s="130" t="s">
        <v>147</v>
      </c>
      <c r="U135" s="130"/>
      <c r="V135" s="130" t="s">
        <v>227</v>
      </c>
      <c r="W135" s="130" t="s">
        <v>212</v>
      </c>
      <c r="X135" s="139"/>
      <c r="Y135" s="140"/>
      <c r="Z135" s="139"/>
      <c r="AA135" s="140"/>
      <c r="AB135" s="82" t="s">
        <v>102</v>
      </c>
      <c r="AC135" s="130"/>
      <c r="AD135" s="145"/>
      <c r="AE135" s="92"/>
      <c r="AF135" s="125"/>
      <c r="AG135" s="124"/>
      <c r="AH135" s="228"/>
      <c r="AI135" s="92"/>
      <c r="AJ135" s="125"/>
      <c r="AK135" s="124"/>
      <c r="AL135" s="241"/>
      <c r="AM135" s="254"/>
      <c r="AN135" s="266"/>
      <c r="AO135" s="254"/>
      <c r="AP135" s="276" t="s">
        <v>401</v>
      </c>
      <c r="AR135" s="141" t="str">
        <f t="shared" si="226"/>
        <v/>
      </c>
      <c r="AS135" s="128" t="str">
        <f t="shared" si="227"/>
        <v/>
      </c>
      <c r="AT135" s="134" t="str">
        <f t="shared" si="228"/>
        <v/>
      </c>
      <c r="AU135" s="142" t="str">
        <f t="shared" si="229"/>
        <v/>
      </c>
      <c r="AV135" s="128" t="str">
        <f t="shared" si="230"/>
        <v/>
      </c>
      <c r="AW135" s="135" t="str">
        <f t="shared" si="231"/>
        <v/>
      </c>
      <c r="AX135" s="141" t="str">
        <f t="shared" si="232"/>
        <v/>
      </c>
      <c r="AY135" s="128" t="str">
        <f t="shared" si="233"/>
        <v/>
      </c>
      <c r="AZ135" s="134" t="str">
        <f t="shared" si="234"/>
        <v/>
      </c>
      <c r="BF135" s="147" t="str">
        <f t="shared" si="235"/>
        <v>Afectat sau NU?</v>
      </c>
      <c r="BG135" s="128" t="str">
        <f t="shared" si="236"/>
        <v>-</v>
      </c>
      <c r="BH135" s="134" t="str">
        <f t="shared" si="237"/>
        <v>-</v>
      </c>
      <c r="BI135" s="148" t="str">
        <f t="shared" si="238"/>
        <v>Afectat sau NU?</v>
      </c>
      <c r="BJ135" s="128" t="str">
        <f t="shared" si="239"/>
        <v>-</v>
      </c>
      <c r="BK135" s="135" t="str">
        <f t="shared" si="240"/>
        <v>-</v>
      </c>
      <c r="BL135" s="147" t="str">
        <f t="shared" si="241"/>
        <v>Afectat sau NU?</v>
      </c>
      <c r="BM135" s="128" t="str">
        <f t="shared" si="242"/>
        <v>-</v>
      </c>
      <c r="BN135" s="134" t="str">
        <f t="shared" si="243"/>
        <v>-</v>
      </c>
    </row>
    <row r="136" spans="1:66" ht="38.25" x14ac:dyDescent="0.25">
      <c r="A136" s="149">
        <f t="shared" si="18"/>
        <v>121</v>
      </c>
      <c r="B136" s="130" t="s">
        <v>131</v>
      </c>
      <c r="C136" s="130" t="s">
        <v>85</v>
      </c>
      <c r="D136" s="131" t="s">
        <v>128</v>
      </c>
      <c r="E136" s="130">
        <v>69900</v>
      </c>
      <c r="F136" s="130" t="s">
        <v>102</v>
      </c>
      <c r="G136" s="130" t="s">
        <v>130</v>
      </c>
      <c r="H136" s="30">
        <v>408229.28978400002</v>
      </c>
      <c r="I136" s="30">
        <v>311000.13555200002</v>
      </c>
      <c r="J136" s="30">
        <v>408229.28978400002</v>
      </c>
      <c r="K136" s="30">
        <v>311000.13555200002</v>
      </c>
      <c r="L136" s="130" t="s">
        <v>131</v>
      </c>
      <c r="M136" s="130" t="s">
        <v>131</v>
      </c>
      <c r="N136" s="130" t="s">
        <v>151</v>
      </c>
      <c r="O136" s="130" t="s">
        <v>152</v>
      </c>
      <c r="P136" s="130" t="s">
        <v>131</v>
      </c>
      <c r="Q136" s="130" t="s">
        <v>131</v>
      </c>
      <c r="R136" s="130" t="s">
        <v>131</v>
      </c>
      <c r="S136" s="130" t="s">
        <v>131</v>
      </c>
      <c r="T136" s="130" t="s">
        <v>141</v>
      </c>
      <c r="U136" s="130"/>
      <c r="V136" s="130" t="s">
        <v>228</v>
      </c>
      <c r="W136" s="130" t="s">
        <v>212</v>
      </c>
      <c r="X136" s="139"/>
      <c r="Y136" s="140"/>
      <c r="Z136" s="139"/>
      <c r="AA136" s="140"/>
      <c r="AB136" s="82" t="s">
        <v>102</v>
      </c>
      <c r="AC136" s="130"/>
      <c r="AD136" s="145"/>
      <c r="AE136" s="92"/>
      <c r="AF136" s="125"/>
      <c r="AG136" s="124"/>
      <c r="AH136" s="228"/>
      <c r="AI136" s="92"/>
      <c r="AJ136" s="125"/>
      <c r="AK136" s="124"/>
      <c r="AL136" s="241"/>
      <c r="AM136" s="254"/>
      <c r="AN136" s="266"/>
      <c r="AO136" s="254"/>
      <c r="AP136" s="276" t="s">
        <v>401</v>
      </c>
      <c r="AR136" s="141" t="str">
        <f t="shared" si="226"/>
        <v/>
      </c>
      <c r="AS136" s="128" t="str">
        <f t="shared" si="227"/>
        <v/>
      </c>
      <c r="AT136" s="134" t="str">
        <f t="shared" si="228"/>
        <v/>
      </c>
      <c r="AU136" s="142" t="str">
        <f t="shared" si="229"/>
        <v/>
      </c>
      <c r="AV136" s="128" t="str">
        <f t="shared" si="230"/>
        <v/>
      </c>
      <c r="AW136" s="135" t="str">
        <f t="shared" si="231"/>
        <v/>
      </c>
      <c r="AX136" s="141" t="str">
        <f t="shared" si="232"/>
        <v/>
      </c>
      <c r="AY136" s="128" t="str">
        <f t="shared" si="233"/>
        <v/>
      </c>
      <c r="AZ136" s="134" t="str">
        <f t="shared" si="234"/>
        <v/>
      </c>
      <c r="BF136" s="147" t="str">
        <f t="shared" si="235"/>
        <v>Afectat sau NU?</v>
      </c>
      <c r="BG136" s="128" t="str">
        <f t="shared" si="236"/>
        <v>-</v>
      </c>
      <c r="BH136" s="134" t="str">
        <f t="shared" si="237"/>
        <v>-</v>
      </c>
      <c r="BI136" s="148" t="str">
        <f t="shared" si="238"/>
        <v>Afectat sau NU?</v>
      </c>
      <c r="BJ136" s="128" t="str">
        <f t="shared" si="239"/>
        <v>-</v>
      </c>
      <c r="BK136" s="135" t="str">
        <f t="shared" si="240"/>
        <v>-</v>
      </c>
      <c r="BL136" s="147" t="str">
        <f t="shared" si="241"/>
        <v>Afectat sau NU?</v>
      </c>
      <c r="BM136" s="128" t="str">
        <f t="shared" si="242"/>
        <v>-</v>
      </c>
      <c r="BN136" s="134" t="str">
        <f t="shared" si="243"/>
        <v>-</v>
      </c>
    </row>
    <row r="137" spans="1:66" ht="38.25" x14ac:dyDescent="0.25">
      <c r="A137" s="149">
        <f t="shared" ref="A137:A152" si="244">SUM(1,$A136)</f>
        <v>122</v>
      </c>
      <c r="B137" s="130" t="s">
        <v>131</v>
      </c>
      <c r="C137" s="130" t="s">
        <v>85</v>
      </c>
      <c r="D137" s="131" t="s">
        <v>128</v>
      </c>
      <c r="E137" s="130">
        <v>69900</v>
      </c>
      <c r="F137" s="130" t="s">
        <v>102</v>
      </c>
      <c r="G137" s="130" t="s">
        <v>130</v>
      </c>
      <c r="H137" s="30">
        <v>404628.83991899999</v>
      </c>
      <c r="I137" s="30">
        <v>311354.10385900002</v>
      </c>
      <c r="J137" s="30">
        <v>404628.83991899999</v>
      </c>
      <c r="K137" s="30">
        <v>311354.10385900002</v>
      </c>
      <c r="L137" s="130" t="s">
        <v>131</v>
      </c>
      <c r="M137" s="130" t="s">
        <v>131</v>
      </c>
      <c r="N137" s="130" t="s">
        <v>153</v>
      </c>
      <c r="O137" s="130" t="s">
        <v>154</v>
      </c>
      <c r="P137" s="130" t="s">
        <v>131</v>
      </c>
      <c r="Q137" s="130" t="s">
        <v>131</v>
      </c>
      <c r="R137" s="130" t="s">
        <v>131</v>
      </c>
      <c r="S137" s="130" t="s">
        <v>131</v>
      </c>
      <c r="T137" s="130" t="s">
        <v>141</v>
      </c>
      <c r="U137" s="130"/>
      <c r="V137" s="130" t="s">
        <v>228</v>
      </c>
      <c r="W137" s="130" t="s">
        <v>212</v>
      </c>
      <c r="X137" s="139"/>
      <c r="Y137" s="140"/>
      <c r="Z137" s="139"/>
      <c r="AA137" s="140"/>
      <c r="AB137" s="82" t="s">
        <v>102</v>
      </c>
      <c r="AC137" s="130"/>
      <c r="AD137" s="145"/>
      <c r="AE137" s="92"/>
      <c r="AF137" s="125"/>
      <c r="AG137" s="124"/>
      <c r="AH137" s="228"/>
      <c r="AI137" s="92"/>
      <c r="AJ137" s="125"/>
      <c r="AK137" s="124"/>
      <c r="AL137" s="241"/>
      <c r="AM137" s="254"/>
      <c r="AN137" s="266"/>
      <c r="AO137" s="254"/>
      <c r="AP137" s="276" t="s">
        <v>401</v>
      </c>
      <c r="AR137" s="141" t="str">
        <f t="shared" si="226"/>
        <v/>
      </c>
      <c r="AS137" s="128" t="str">
        <f t="shared" si="227"/>
        <v/>
      </c>
      <c r="AT137" s="134" t="str">
        <f t="shared" si="228"/>
        <v/>
      </c>
      <c r="AU137" s="142" t="str">
        <f t="shared" si="229"/>
        <v/>
      </c>
      <c r="AV137" s="128" t="str">
        <f t="shared" si="230"/>
        <v/>
      </c>
      <c r="AW137" s="135" t="str">
        <f t="shared" si="231"/>
        <v/>
      </c>
      <c r="AX137" s="141" t="str">
        <f t="shared" si="232"/>
        <v/>
      </c>
      <c r="AY137" s="128" t="str">
        <f t="shared" si="233"/>
        <v/>
      </c>
      <c r="AZ137" s="134" t="str">
        <f t="shared" si="234"/>
        <v/>
      </c>
      <c r="BF137" s="147" t="str">
        <f t="shared" si="235"/>
        <v>Afectat sau NU?</v>
      </c>
      <c r="BG137" s="128" t="str">
        <f t="shared" si="236"/>
        <v>-</v>
      </c>
      <c r="BH137" s="134" t="str">
        <f t="shared" si="237"/>
        <v>-</v>
      </c>
      <c r="BI137" s="148" t="str">
        <f t="shared" si="238"/>
        <v>Afectat sau NU?</v>
      </c>
      <c r="BJ137" s="128" t="str">
        <f t="shared" si="239"/>
        <v>-</v>
      </c>
      <c r="BK137" s="135" t="str">
        <f t="shared" si="240"/>
        <v>-</v>
      </c>
      <c r="BL137" s="147" t="str">
        <f t="shared" si="241"/>
        <v>Afectat sau NU?</v>
      </c>
      <c r="BM137" s="128" t="str">
        <f t="shared" si="242"/>
        <v>-</v>
      </c>
      <c r="BN137" s="134" t="str">
        <f t="shared" si="243"/>
        <v>-</v>
      </c>
    </row>
    <row r="138" spans="1:66" ht="39" thickBot="1" x14ac:dyDescent="0.3">
      <c r="A138" s="112">
        <f t="shared" si="244"/>
        <v>123</v>
      </c>
      <c r="B138" s="132" t="s">
        <v>131</v>
      </c>
      <c r="C138" s="132" t="s">
        <v>85</v>
      </c>
      <c r="D138" s="133" t="s">
        <v>128</v>
      </c>
      <c r="E138" s="132">
        <v>70110</v>
      </c>
      <c r="F138" s="132" t="s">
        <v>155</v>
      </c>
      <c r="G138" s="132" t="s">
        <v>130</v>
      </c>
      <c r="H138" s="31">
        <v>404627.67373699998</v>
      </c>
      <c r="I138" s="31">
        <v>311347.63970100001</v>
      </c>
      <c r="J138" s="31">
        <v>404627.67373699998</v>
      </c>
      <c r="K138" s="31">
        <v>311347.63970100001</v>
      </c>
      <c r="L138" s="132" t="s">
        <v>131</v>
      </c>
      <c r="M138" s="132" t="s">
        <v>131</v>
      </c>
      <c r="N138" s="132" t="s">
        <v>156</v>
      </c>
      <c r="O138" s="132" t="s">
        <v>155</v>
      </c>
      <c r="P138" s="132" t="s">
        <v>131</v>
      </c>
      <c r="Q138" s="132" t="s">
        <v>131</v>
      </c>
      <c r="R138" s="132" t="s">
        <v>131</v>
      </c>
      <c r="S138" s="132" t="s">
        <v>131</v>
      </c>
      <c r="T138" s="132" t="s">
        <v>141</v>
      </c>
      <c r="U138" s="132"/>
      <c r="V138" s="132" t="s">
        <v>228</v>
      </c>
      <c r="W138" s="132" t="s">
        <v>212</v>
      </c>
      <c r="X138" s="143"/>
      <c r="Y138" s="144"/>
      <c r="Z138" s="143"/>
      <c r="AA138" s="144"/>
      <c r="AB138" s="83" t="s">
        <v>102</v>
      </c>
      <c r="AC138" s="132"/>
      <c r="AD138" s="146"/>
      <c r="AE138" s="93"/>
      <c r="AF138" s="80"/>
      <c r="AG138" s="81"/>
      <c r="AH138" s="229"/>
      <c r="AI138" s="93"/>
      <c r="AJ138" s="80"/>
      <c r="AK138" s="81"/>
      <c r="AL138" s="242"/>
      <c r="AM138" s="255"/>
      <c r="AN138" s="267"/>
      <c r="AO138" s="255"/>
      <c r="AP138" s="274" t="s">
        <v>401</v>
      </c>
      <c r="AR138" s="167" t="str">
        <f t="shared" si="226"/>
        <v/>
      </c>
      <c r="AS138" s="168" t="str">
        <f t="shared" si="227"/>
        <v/>
      </c>
      <c r="AT138" s="169" t="str">
        <f t="shared" si="228"/>
        <v/>
      </c>
      <c r="AU138" s="170" t="str">
        <f t="shared" si="229"/>
        <v/>
      </c>
      <c r="AV138" s="168" t="str">
        <f t="shared" si="230"/>
        <v/>
      </c>
      <c r="AW138" s="171" t="str">
        <f t="shared" si="231"/>
        <v/>
      </c>
      <c r="AX138" s="167" t="str">
        <f t="shared" si="232"/>
        <v/>
      </c>
      <c r="AY138" s="168" t="str">
        <f t="shared" si="233"/>
        <v/>
      </c>
      <c r="AZ138" s="169" t="str">
        <f t="shared" si="234"/>
        <v/>
      </c>
      <c r="BF138" s="175" t="str">
        <f t="shared" si="235"/>
        <v>Afectat sau NU?</v>
      </c>
      <c r="BG138" s="168" t="str">
        <f t="shared" si="236"/>
        <v>-</v>
      </c>
      <c r="BH138" s="169" t="str">
        <f t="shared" si="237"/>
        <v>-</v>
      </c>
      <c r="BI138" s="176" t="str">
        <f t="shared" si="238"/>
        <v>Afectat sau NU?</v>
      </c>
      <c r="BJ138" s="168" t="str">
        <f t="shared" si="239"/>
        <v>-</v>
      </c>
      <c r="BK138" s="171" t="str">
        <f t="shared" si="240"/>
        <v>-</v>
      </c>
      <c r="BL138" s="175" t="str">
        <f t="shared" si="241"/>
        <v>Afectat sau NU?</v>
      </c>
      <c r="BM138" s="168" t="str">
        <f t="shared" si="242"/>
        <v>-</v>
      </c>
      <c r="BN138" s="169" t="str">
        <f t="shared" si="243"/>
        <v>-</v>
      </c>
    </row>
    <row r="139" spans="1:66" ht="39" thickBot="1" x14ac:dyDescent="0.3">
      <c r="A139" s="66">
        <f t="shared" si="244"/>
        <v>124</v>
      </c>
      <c r="B139" s="67" t="s">
        <v>131</v>
      </c>
      <c r="C139" s="67" t="s">
        <v>85</v>
      </c>
      <c r="D139" s="68" t="s">
        <v>157</v>
      </c>
      <c r="E139" s="67">
        <v>124938</v>
      </c>
      <c r="F139" s="67" t="s">
        <v>158</v>
      </c>
      <c r="G139" s="67" t="s">
        <v>159</v>
      </c>
      <c r="H139" s="69">
        <v>594524.28249999997</v>
      </c>
      <c r="I139" s="69">
        <v>607357.25965000002</v>
      </c>
      <c r="J139" s="69">
        <v>594524.28249999997</v>
      </c>
      <c r="K139" s="69">
        <v>607357.25965000002</v>
      </c>
      <c r="L139" s="67" t="s">
        <v>131</v>
      </c>
      <c r="M139" s="67" t="s">
        <v>131</v>
      </c>
      <c r="N139" s="67" t="s">
        <v>160</v>
      </c>
      <c r="O139" s="67" t="s">
        <v>161</v>
      </c>
      <c r="P139" s="67" t="s">
        <v>131</v>
      </c>
      <c r="Q139" s="67" t="s">
        <v>131</v>
      </c>
      <c r="R139" s="67" t="s">
        <v>131</v>
      </c>
      <c r="S139" s="67" t="s">
        <v>131</v>
      </c>
      <c r="T139" s="67" t="s">
        <v>147</v>
      </c>
      <c r="U139" s="67"/>
      <c r="V139" s="67" t="s">
        <v>161</v>
      </c>
      <c r="W139" s="67" t="s">
        <v>126</v>
      </c>
      <c r="X139" s="70"/>
      <c r="Y139" s="71"/>
      <c r="Z139" s="70"/>
      <c r="AA139" s="71"/>
      <c r="AB139" s="195" t="s">
        <v>99</v>
      </c>
      <c r="AC139" s="67"/>
      <c r="AD139" s="72"/>
      <c r="AE139" s="89"/>
      <c r="AF139" s="90"/>
      <c r="AG139" s="91"/>
      <c r="AH139" s="230"/>
      <c r="AI139" s="243"/>
      <c r="AJ139" s="90"/>
      <c r="AK139" s="91"/>
      <c r="AL139" s="244"/>
      <c r="AM139" s="256"/>
      <c r="AN139" s="268"/>
      <c r="AO139" s="256"/>
      <c r="AP139" s="280" t="s">
        <v>213</v>
      </c>
      <c r="AR139" s="95" t="str">
        <f t="shared" si="226"/>
        <v/>
      </c>
      <c r="AS139" s="96" t="str">
        <f t="shared" si="227"/>
        <v/>
      </c>
      <c r="AT139" s="97" t="str">
        <f t="shared" si="228"/>
        <v/>
      </c>
      <c r="AU139" s="98" t="str">
        <f t="shared" si="229"/>
        <v/>
      </c>
      <c r="AV139" s="96" t="str">
        <f t="shared" si="230"/>
        <v/>
      </c>
      <c r="AW139" s="99" t="str">
        <f t="shared" si="231"/>
        <v/>
      </c>
      <c r="AX139" s="95" t="str">
        <f t="shared" si="232"/>
        <v/>
      </c>
      <c r="AY139" s="96" t="str">
        <f t="shared" si="233"/>
        <v/>
      </c>
      <c r="AZ139" s="97" t="str">
        <f t="shared" si="234"/>
        <v/>
      </c>
      <c r="BF139" s="100" t="str">
        <f t="shared" si="235"/>
        <v>Afectat sau NU?</v>
      </c>
      <c r="BG139" s="96" t="str">
        <f t="shared" si="236"/>
        <v>-</v>
      </c>
      <c r="BH139" s="97" t="str">
        <f t="shared" si="237"/>
        <v>-</v>
      </c>
      <c r="BI139" s="101" t="str">
        <f t="shared" si="238"/>
        <v>Afectat sau NU?</v>
      </c>
      <c r="BJ139" s="96" t="str">
        <f t="shared" si="239"/>
        <v>-</v>
      </c>
      <c r="BK139" s="99" t="str">
        <f t="shared" si="240"/>
        <v>-</v>
      </c>
      <c r="BL139" s="100" t="str">
        <f t="shared" si="241"/>
        <v>Afectat sau NU?</v>
      </c>
      <c r="BM139" s="96" t="str">
        <f t="shared" si="242"/>
        <v>-</v>
      </c>
      <c r="BN139" s="97" t="str">
        <f t="shared" si="243"/>
        <v>-</v>
      </c>
    </row>
    <row r="140" spans="1:66" ht="26.25" thickBot="1" x14ac:dyDescent="0.3">
      <c r="A140" s="66">
        <f t="shared" si="244"/>
        <v>125</v>
      </c>
      <c r="B140" s="67" t="s">
        <v>131</v>
      </c>
      <c r="C140" s="67" t="s">
        <v>85</v>
      </c>
      <c r="D140" s="68" t="s">
        <v>162</v>
      </c>
      <c r="E140" s="67">
        <v>23289</v>
      </c>
      <c r="F140" s="67" t="s">
        <v>163</v>
      </c>
      <c r="G140" s="67" t="s">
        <v>99</v>
      </c>
      <c r="H140" s="69">
        <v>633228.87</v>
      </c>
      <c r="I140" s="69">
        <v>546356.47699999996</v>
      </c>
      <c r="J140" s="69">
        <v>633228.87</v>
      </c>
      <c r="K140" s="69">
        <v>546356.47699999996</v>
      </c>
      <c r="L140" s="67" t="s">
        <v>131</v>
      </c>
      <c r="M140" s="67" t="s">
        <v>131</v>
      </c>
      <c r="N140" s="67" t="s">
        <v>164</v>
      </c>
      <c r="O140" s="67" t="s">
        <v>165</v>
      </c>
      <c r="P140" s="67" t="s">
        <v>131</v>
      </c>
      <c r="Q140" s="67" t="s">
        <v>131</v>
      </c>
      <c r="R140" s="67" t="s">
        <v>131</v>
      </c>
      <c r="S140" s="67" t="s">
        <v>131</v>
      </c>
      <c r="T140" s="67" t="s">
        <v>147</v>
      </c>
      <c r="U140" s="67"/>
      <c r="V140" s="67" t="s">
        <v>166</v>
      </c>
      <c r="W140" s="94" t="s">
        <v>215</v>
      </c>
      <c r="X140" s="70"/>
      <c r="Y140" s="71"/>
      <c r="Z140" s="70"/>
      <c r="AA140" s="71"/>
      <c r="AB140" s="67" t="s">
        <v>99</v>
      </c>
      <c r="AC140" s="67"/>
      <c r="AD140" s="72"/>
      <c r="AE140" s="73"/>
      <c r="AF140" s="74"/>
      <c r="AG140" s="75"/>
      <c r="AH140" s="231"/>
      <c r="AI140" s="245"/>
      <c r="AJ140" s="74"/>
      <c r="AK140" s="75"/>
      <c r="AL140" s="246"/>
      <c r="AM140" s="257"/>
      <c r="AN140" s="269"/>
      <c r="AO140" s="257"/>
      <c r="AP140" s="281" t="s">
        <v>214</v>
      </c>
      <c r="AR140" s="95" t="str">
        <f t="shared" si="226"/>
        <v/>
      </c>
      <c r="AS140" s="96" t="str">
        <f t="shared" si="227"/>
        <v/>
      </c>
      <c r="AT140" s="97" t="str">
        <f t="shared" si="228"/>
        <v/>
      </c>
      <c r="AU140" s="98" t="str">
        <f t="shared" si="229"/>
        <v/>
      </c>
      <c r="AV140" s="96" t="str">
        <f t="shared" si="230"/>
        <v/>
      </c>
      <c r="AW140" s="99" t="str">
        <f t="shared" si="231"/>
        <v/>
      </c>
      <c r="AX140" s="95" t="str">
        <f t="shared" si="232"/>
        <v/>
      </c>
      <c r="AY140" s="96" t="str">
        <f t="shared" si="233"/>
        <v/>
      </c>
      <c r="AZ140" s="97" t="str">
        <f t="shared" si="234"/>
        <v/>
      </c>
      <c r="BF140" s="100" t="str">
        <f t="shared" si="235"/>
        <v>Afectat sau NU?</v>
      </c>
      <c r="BG140" s="96" t="str">
        <f t="shared" si="236"/>
        <v>-</v>
      </c>
      <c r="BH140" s="97" t="str">
        <f t="shared" si="237"/>
        <v>-</v>
      </c>
      <c r="BI140" s="101" t="str">
        <f t="shared" si="238"/>
        <v>Afectat sau NU?</v>
      </c>
      <c r="BJ140" s="96" t="str">
        <f t="shared" si="239"/>
        <v>-</v>
      </c>
      <c r="BK140" s="99" t="str">
        <f t="shared" si="240"/>
        <v>-</v>
      </c>
      <c r="BL140" s="100" t="str">
        <f t="shared" si="241"/>
        <v>Afectat sau NU?</v>
      </c>
      <c r="BM140" s="96" t="str">
        <f t="shared" si="242"/>
        <v>-</v>
      </c>
      <c r="BN140" s="97" t="str">
        <f t="shared" si="243"/>
        <v>-</v>
      </c>
    </row>
    <row r="141" spans="1:66" ht="25.5" x14ac:dyDescent="0.25">
      <c r="A141" s="136">
        <f t="shared" si="244"/>
        <v>126</v>
      </c>
      <c r="B141" s="129" t="s">
        <v>131</v>
      </c>
      <c r="C141" s="129" t="s">
        <v>85</v>
      </c>
      <c r="D141" s="155" t="s">
        <v>400</v>
      </c>
      <c r="E141" s="129">
        <v>68627</v>
      </c>
      <c r="F141" s="129" t="s">
        <v>167</v>
      </c>
      <c r="G141" s="129" t="s">
        <v>168</v>
      </c>
      <c r="H141" s="65">
        <v>555001.09</v>
      </c>
      <c r="I141" s="65">
        <v>349955.82</v>
      </c>
      <c r="J141" s="65">
        <v>569137.31000000006</v>
      </c>
      <c r="K141" s="65">
        <v>334164.8</v>
      </c>
      <c r="L141" s="129" t="s">
        <v>131</v>
      </c>
      <c r="M141" s="129" t="s">
        <v>131</v>
      </c>
      <c r="N141" s="129" t="s">
        <v>169</v>
      </c>
      <c r="O141" s="129" t="s">
        <v>167</v>
      </c>
      <c r="P141" s="129" t="s">
        <v>131</v>
      </c>
      <c r="Q141" s="129" t="s">
        <v>131</v>
      </c>
      <c r="R141" s="129" t="s">
        <v>131</v>
      </c>
      <c r="S141" s="129" t="s">
        <v>131</v>
      </c>
      <c r="T141" s="129" t="s">
        <v>141</v>
      </c>
      <c r="U141" s="129"/>
      <c r="V141" s="129" t="s">
        <v>228</v>
      </c>
      <c r="W141" s="129" t="s">
        <v>126</v>
      </c>
      <c r="X141" s="137"/>
      <c r="Y141" s="138"/>
      <c r="Z141" s="137"/>
      <c r="AA141" s="138"/>
      <c r="AB141" s="129" t="s">
        <v>103</v>
      </c>
      <c r="AC141" s="129"/>
      <c r="AD141" s="127"/>
      <c r="AE141" s="76"/>
      <c r="AF141" s="77"/>
      <c r="AG141" s="78"/>
      <c r="AH141" s="227"/>
      <c r="AI141" s="194"/>
      <c r="AJ141" s="77"/>
      <c r="AK141" s="78"/>
      <c r="AL141" s="240"/>
      <c r="AM141" s="253"/>
      <c r="AN141" s="265"/>
      <c r="AO141" s="253"/>
      <c r="AP141" s="277" t="s">
        <v>424</v>
      </c>
      <c r="AR141" s="162" t="str">
        <f t="shared" si="226"/>
        <v/>
      </c>
      <c r="AS141" s="163" t="str">
        <f t="shared" si="227"/>
        <v/>
      </c>
      <c r="AT141" s="164" t="str">
        <f t="shared" si="228"/>
        <v/>
      </c>
      <c r="AU141" s="165" t="str">
        <f t="shared" si="229"/>
        <v/>
      </c>
      <c r="AV141" s="163" t="str">
        <f t="shared" si="230"/>
        <v/>
      </c>
      <c r="AW141" s="166" t="str">
        <f t="shared" si="231"/>
        <v/>
      </c>
      <c r="AX141" s="162" t="str">
        <f t="shared" si="232"/>
        <v/>
      </c>
      <c r="AY141" s="163" t="str">
        <f t="shared" si="233"/>
        <v/>
      </c>
      <c r="AZ141" s="164" t="str">
        <f t="shared" si="234"/>
        <v/>
      </c>
      <c r="BF141" s="174" t="str">
        <f t="shared" si="235"/>
        <v>Afectat sau NU?</v>
      </c>
      <c r="BG141" s="163" t="str">
        <f t="shared" si="236"/>
        <v>-</v>
      </c>
      <c r="BH141" s="164" t="str">
        <f t="shared" si="237"/>
        <v>-</v>
      </c>
      <c r="BI141" s="344" t="str">
        <f t="shared" si="238"/>
        <v>Afectat sau NU?</v>
      </c>
      <c r="BJ141" s="163" t="str">
        <f t="shared" si="239"/>
        <v>-</v>
      </c>
      <c r="BK141" s="166" t="str">
        <f t="shared" si="240"/>
        <v>-</v>
      </c>
      <c r="BL141" s="174" t="str">
        <f t="shared" si="241"/>
        <v>Afectat sau NU?</v>
      </c>
      <c r="BM141" s="163" t="str">
        <f t="shared" si="242"/>
        <v>-</v>
      </c>
      <c r="BN141" s="164" t="str">
        <f t="shared" si="243"/>
        <v>-</v>
      </c>
    </row>
    <row r="142" spans="1:66" ht="25.5" x14ac:dyDescent="0.25">
      <c r="A142" s="149">
        <f t="shared" si="244"/>
        <v>127</v>
      </c>
      <c r="B142" s="130" t="s">
        <v>131</v>
      </c>
      <c r="C142" s="130" t="s">
        <v>85</v>
      </c>
      <c r="D142" s="131" t="s">
        <v>400</v>
      </c>
      <c r="E142" s="130">
        <v>105534</v>
      </c>
      <c r="F142" s="130" t="s">
        <v>170</v>
      </c>
      <c r="G142" s="130" t="s">
        <v>168</v>
      </c>
      <c r="H142" s="30">
        <v>555001.09</v>
      </c>
      <c r="I142" s="30">
        <v>349955.82</v>
      </c>
      <c r="J142" s="30">
        <v>569137.31000000006</v>
      </c>
      <c r="K142" s="30">
        <v>334164.8</v>
      </c>
      <c r="L142" s="130" t="s">
        <v>131</v>
      </c>
      <c r="M142" s="130" t="s">
        <v>131</v>
      </c>
      <c r="N142" s="130" t="s">
        <v>171</v>
      </c>
      <c r="O142" s="130" t="s">
        <v>170</v>
      </c>
      <c r="P142" s="130" t="s">
        <v>131</v>
      </c>
      <c r="Q142" s="130" t="s">
        <v>131</v>
      </c>
      <c r="R142" s="130" t="s">
        <v>131</v>
      </c>
      <c r="S142" s="130" t="s">
        <v>131</v>
      </c>
      <c r="T142" s="130" t="s">
        <v>141</v>
      </c>
      <c r="U142" s="130"/>
      <c r="V142" s="130" t="s">
        <v>301</v>
      </c>
      <c r="W142" s="130" t="s">
        <v>126</v>
      </c>
      <c r="X142" s="139"/>
      <c r="Y142" s="140"/>
      <c r="Z142" s="139"/>
      <c r="AA142" s="140"/>
      <c r="AB142" s="130" t="s">
        <v>103</v>
      </c>
      <c r="AC142" s="130"/>
      <c r="AD142" s="145"/>
      <c r="AE142" s="126"/>
      <c r="AF142" s="125"/>
      <c r="AG142" s="124"/>
      <c r="AH142" s="228"/>
      <c r="AI142" s="92"/>
      <c r="AJ142" s="125"/>
      <c r="AK142" s="124"/>
      <c r="AL142" s="241"/>
      <c r="AM142" s="254"/>
      <c r="AN142" s="266"/>
      <c r="AO142" s="254"/>
      <c r="AP142" s="278" t="s">
        <v>424</v>
      </c>
      <c r="AR142" s="141" t="str">
        <f t="shared" si="226"/>
        <v/>
      </c>
      <c r="AS142" s="128" t="str">
        <f t="shared" si="227"/>
        <v/>
      </c>
      <c r="AT142" s="134" t="str">
        <f t="shared" si="228"/>
        <v/>
      </c>
      <c r="AU142" s="142" t="str">
        <f t="shared" si="229"/>
        <v/>
      </c>
      <c r="AV142" s="128" t="str">
        <f t="shared" si="230"/>
        <v/>
      </c>
      <c r="AW142" s="135" t="str">
        <f t="shared" si="231"/>
        <v/>
      </c>
      <c r="AX142" s="141" t="str">
        <f t="shared" si="232"/>
        <v/>
      </c>
      <c r="AY142" s="128" t="str">
        <f t="shared" si="233"/>
        <v/>
      </c>
      <c r="AZ142" s="134" t="str">
        <f t="shared" si="234"/>
        <v/>
      </c>
      <c r="BF142" s="147" t="str">
        <f t="shared" si="235"/>
        <v>Afectat sau NU?</v>
      </c>
      <c r="BG142" s="128" t="str">
        <f t="shared" si="236"/>
        <v>-</v>
      </c>
      <c r="BH142" s="134" t="str">
        <f t="shared" si="237"/>
        <v>-</v>
      </c>
      <c r="BI142" s="148" t="str">
        <f t="shared" si="238"/>
        <v>Afectat sau NU?</v>
      </c>
      <c r="BJ142" s="128" t="str">
        <f t="shared" si="239"/>
        <v>-</v>
      </c>
      <c r="BK142" s="135" t="str">
        <f t="shared" si="240"/>
        <v>-</v>
      </c>
      <c r="BL142" s="147" t="str">
        <f t="shared" si="241"/>
        <v>Afectat sau NU?</v>
      </c>
      <c r="BM142" s="128" t="str">
        <f t="shared" si="242"/>
        <v>-</v>
      </c>
      <c r="BN142" s="134" t="str">
        <f t="shared" si="243"/>
        <v>-</v>
      </c>
    </row>
    <row r="143" spans="1:66" ht="26.25" thickBot="1" x14ac:dyDescent="0.3">
      <c r="A143" s="112">
        <f t="shared" si="244"/>
        <v>128</v>
      </c>
      <c r="B143" s="132" t="s">
        <v>131</v>
      </c>
      <c r="C143" s="132" t="s">
        <v>85</v>
      </c>
      <c r="D143" s="133" t="s">
        <v>400</v>
      </c>
      <c r="E143" s="132">
        <v>103997</v>
      </c>
      <c r="F143" s="132" t="s">
        <v>172</v>
      </c>
      <c r="G143" s="132" t="s">
        <v>173</v>
      </c>
      <c r="H143" s="31">
        <v>555001.09</v>
      </c>
      <c r="I143" s="31">
        <v>349955.82</v>
      </c>
      <c r="J143" s="31">
        <v>569137.31000000006</v>
      </c>
      <c r="K143" s="31">
        <v>334164.8</v>
      </c>
      <c r="L143" s="132" t="s">
        <v>131</v>
      </c>
      <c r="M143" s="132" t="s">
        <v>131</v>
      </c>
      <c r="N143" s="132" t="s">
        <v>174</v>
      </c>
      <c r="O143" s="132" t="s">
        <v>175</v>
      </c>
      <c r="P143" s="132" t="s">
        <v>131</v>
      </c>
      <c r="Q143" s="132" t="s">
        <v>131</v>
      </c>
      <c r="R143" s="132" t="s">
        <v>131</v>
      </c>
      <c r="S143" s="132" t="s">
        <v>131</v>
      </c>
      <c r="T143" s="132" t="s">
        <v>141</v>
      </c>
      <c r="U143" s="132"/>
      <c r="V143" s="132" t="s">
        <v>176</v>
      </c>
      <c r="W143" s="132" t="s">
        <v>126</v>
      </c>
      <c r="X143" s="143"/>
      <c r="Y143" s="144"/>
      <c r="Z143" s="143"/>
      <c r="AA143" s="144"/>
      <c r="AB143" s="132" t="s">
        <v>103</v>
      </c>
      <c r="AC143" s="132"/>
      <c r="AD143" s="146"/>
      <c r="AE143" s="79"/>
      <c r="AF143" s="80"/>
      <c r="AG143" s="81"/>
      <c r="AH143" s="229"/>
      <c r="AI143" s="93"/>
      <c r="AJ143" s="80"/>
      <c r="AK143" s="81"/>
      <c r="AL143" s="242"/>
      <c r="AM143" s="255"/>
      <c r="AN143" s="267"/>
      <c r="AO143" s="255"/>
      <c r="AP143" s="279" t="s">
        <v>424</v>
      </c>
      <c r="AR143" s="167" t="str">
        <f t="shared" si="226"/>
        <v/>
      </c>
      <c r="AS143" s="168" t="str">
        <f t="shared" si="227"/>
        <v/>
      </c>
      <c r="AT143" s="169" t="str">
        <f t="shared" si="228"/>
        <v/>
      </c>
      <c r="AU143" s="170" t="str">
        <f t="shared" si="229"/>
        <v/>
      </c>
      <c r="AV143" s="168" t="str">
        <f t="shared" si="230"/>
        <v/>
      </c>
      <c r="AW143" s="171" t="str">
        <f t="shared" si="231"/>
        <v/>
      </c>
      <c r="AX143" s="167" t="str">
        <f t="shared" si="232"/>
        <v/>
      </c>
      <c r="AY143" s="168" t="str">
        <f t="shared" si="233"/>
        <v/>
      </c>
      <c r="AZ143" s="169" t="str">
        <f t="shared" si="234"/>
        <v/>
      </c>
      <c r="BF143" s="175" t="str">
        <f t="shared" si="235"/>
        <v>Afectat sau NU?</v>
      </c>
      <c r="BG143" s="168" t="str">
        <f t="shared" si="236"/>
        <v>-</v>
      </c>
      <c r="BH143" s="169" t="str">
        <f t="shared" si="237"/>
        <v>-</v>
      </c>
      <c r="BI143" s="176" t="str">
        <f t="shared" si="238"/>
        <v>Afectat sau NU?</v>
      </c>
      <c r="BJ143" s="168" t="str">
        <f t="shared" si="239"/>
        <v>-</v>
      </c>
      <c r="BK143" s="171" t="str">
        <f t="shared" si="240"/>
        <v>-</v>
      </c>
      <c r="BL143" s="175" t="str">
        <f t="shared" si="241"/>
        <v>Afectat sau NU?</v>
      </c>
      <c r="BM143" s="168" t="str">
        <f t="shared" si="242"/>
        <v>-</v>
      </c>
      <c r="BN143" s="169" t="str">
        <f t="shared" si="243"/>
        <v>-</v>
      </c>
    </row>
    <row r="144" spans="1:66" ht="25.5" x14ac:dyDescent="0.25">
      <c r="A144" s="136">
        <f t="shared" si="244"/>
        <v>129</v>
      </c>
      <c r="B144" s="129" t="s">
        <v>131</v>
      </c>
      <c r="C144" s="129" t="s">
        <v>85</v>
      </c>
      <c r="D144" s="155" t="s">
        <v>177</v>
      </c>
      <c r="E144" s="129">
        <v>102044</v>
      </c>
      <c r="F144" s="129" t="s">
        <v>178</v>
      </c>
      <c r="G144" s="129" t="s">
        <v>179</v>
      </c>
      <c r="H144" s="65">
        <v>574454.51899999997</v>
      </c>
      <c r="I144" s="65">
        <v>318647.86</v>
      </c>
      <c r="J144" s="65">
        <v>574454.51899999997</v>
      </c>
      <c r="K144" s="65">
        <v>318647.86</v>
      </c>
      <c r="L144" s="129" t="s">
        <v>131</v>
      </c>
      <c r="M144" s="129" t="s">
        <v>131</v>
      </c>
      <c r="N144" s="129" t="s">
        <v>180</v>
      </c>
      <c r="O144" s="129" t="s">
        <v>181</v>
      </c>
      <c r="P144" s="129" t="s">
        <v>131</v>
      </c>
      <c r="Q144" s="129" t="s">
        <v>131</v>
      </c>
      <c r="R144" s="129" t="s">
        <v>131</v>
      </c>
      <c r="S144" s="129" t="s">
        <v>131</v>
      </c>
      <c r="T144" s="129" t="s">
        <v>141</v>
      </c>
      <c r="U144" s="129"/>
      <c r="V144" s="129" t="s">
        <v>228</v>
      </c>
      <c r="W144" s="129" t="s">
        <v>118</v>
      </c>
      <c r="X144" s="137"/>
      <c r="Y144" s="138"/>
      <c r="Z144" s="137"/>
      <c r="AA144" s="138"/>
      <c r="AB144" s="129" t="s">
        <v>103</v>
      </c>
      <c r="AC144" s="129"/>
      <c r="AD144" s="127"/>
      <c r="AE144" s="76"/>
      <c r="AF144" s="77"/>
      <c r="AG144" s="78"/>
      <c r="AH144" s="227"/>
      <c r="AI144" s="194"/>
      <c r="AJ144" s="77"/>
      <c r="AK144" s="78"/>
      <c r="AL144" s="240"/>
      <c r="AM144" s="253"/>
      <c r="AN144" s="265"/>
      <c r="AO144" s="253"/>
      <c r="AP144" s="277" t="s">
        <v>209</v>
      </c>
      <c r="AR144" s="162" t="str">
        <f t="shared" si="226"/>
        <v/>
      </c>
      <c r="AS144" s="163" t="str">
        <f t="shared" si="227"/>
        <v/>
      </c>
      <c r="AT144" s="164" t="str">
        <f t="shared" si="228"/>
        <v/>
      </c>
      <c r="AU144" s="165" t="str">
        <f t="shared" si="229"/>
        <v/>
      </c>
      <c r="AV144" s="163" t="str">
        <f t="shared" si="230"/>
        <v/>
      </c>
      <c r="AW144" s="166" t="str">
        <f t="shared" si="231"/>
        <v/>
      </c>
      <c r="AX144" s="162" t="str">
        <f t="shared" si="232"/>
        <v/>
      </c>
      <c r="AY144" s="163" t="str">
        <f t="shared" si="233"/>
        <v/>
      </c>
      <c r="AZ144" s="164" t="str">
        <f t="shared" si="234"/>
        <v/>
      </c>
      <c r="BF144" s="174" t="str">
        <f t="shared" si="235"/>
        <v>Afectat sau NU?</v>
      </c>
      <c r="BG144" s="163" t="str">
        <f t="shared" si="236"/>
        <v>-</v>
      </c>
      <c r="BH144" s="164" t="str">
        <f t="shared" si="237"/>
        <v>-</v>
      </c>
      <c r="BI144" s="344" t="str">
        <f t="shared" si="238"/>
        <v>Afectat sau NU?</v>
      </c>
      <c r="BJ144" s="163" t="str">
        <f t="shared" si="239"/>
        <v>-</v>
      </c>
      <c r="BK144" s="166" t="str">
        <f t="shared" si="240"/>
        <v>-</v>
      </c>
      <c r="BL144" s="174" t="str">
        <f t="shared" si="241"/>
        <v>Afectat sau NU?</v>
      </c>
      <c r="BM144" s="163" t="str">
        <f t="shared" si="242"/>
        <v>-</v>
      </c>
      <c r="BN144" s="164" t="str">
        <f t="shared" si="243"/>
        <v>-</v>
      </c>
    </row>
    <row r="145" spans="1:68" ht="25.5" x14ac:dyDescent="0.25">
      <c r="A145" s="149">
        <f t="shared" si="244"/>
        <v>130</v>
      </c>
      <c r="B145" s="130" t="s">
        <v>131</v>
      </c>
      <c r="C145" s="130" t="s">
        <v>85</v>
      </c>
      <c r="D145" s="131" t="s">
        <v>177</v>
      </c>
      <c r="E145" s="130">
        <v>102044</v>
      </c>
      <c r="F145" s="130" t="s">
        <v>178</v>
      </c>
      <c r="G145" s="130" t="s">
        <v>179</v>
      </c>
      <c r="H145" s="30">
        <v>574454.51899999997</v>
      </c>
      <c r="I145" s="30">
        <v>318647.86</v>
      </c>
      <c r="J145" s="30">
        <v>574454.51899999997</v>
      </c>
      <c r="K145" s="30">
        <v>318647.86</v>
      </c>
      <c r="L145" s="130" t="s">
        <v>131</v>
      </c>
      <c r="M145" s="130" t="s">
        <v>131</v>
      </c>
      <c r="N145" s="130" t="s">
        <v>182</v>
      </c>
      <c r="O145" s="130" t="s">
        <v>183</v>
      </c>
      <c r="P145" s="130" t="s">
        <v>131</v>
      </c>
      <c r="Q145" s="130" t="s">
        <v>131</v>
      </c>
      <c r="R145" s="130" t="s">
        <v>131</v>
      </c>
      <c r="S145" s="130" t="s">
        <v>131</v>
      </c>
      <c r="T145" s="130" t="s">
        <v>141</v>
      </c>
      <c r="U145" s="130"/>
      <c r="V145" s="130" t="s">
        <v>301</v>
      </c>
      <c r="W145" s="130" t="s">
        <v>118</v>
      </c>
      <c r="X145" s="139"/>
      <c r="Y145" s="140"/>
      <c r="Z145" s="139"/>
      <c r="AA145" s="140"/>
      <c r="AB145" s="130" t="s">
        <v>103</v>
      </c>
      <c r="AC145" s="130"/>
      <c r="AD145" s="145"/>
      <c r="AE145" s="126"/>
      <c r="AF145" s="125"/>
      <c r="AG145" s="124"/>
      <c r="AH145" s="228"/>
      <c r="AI145" s="92"/>
      <c r="AJ145" s="125"/>
      <c r="AK145" s="124"/>
      <c r="AL145" s="241"/>
      <c r="AM145" s="254"/>
      <c r="AN145" s="266"/>
      <c r="AO145" s="254"/>
      <c r="AP145" s="278" t="s">
        <v>209</v>
      </c>
      <c r="AR145" s="141" t="str">
        <f t="shared" si="226"/>
        <v/>
      </c>
      <c r="AS145" s="128" t="str">
        <f t="shared" si="227"/>
        <v/>
      </c>
      <c r="AT145" s="134" t="str">
        <f t="shared" si="228"/>
        <v/>
      </c>
      <c r="AU145" s="142" t="str">
        <f t="shared" si="229"/>
        <v/>
      </c>
      <c r="AV145" s="128" t="str">
        <f t="shared" si="230"/>
        <v/>
      </c>
      <c r="AW145" s="135" t="str">
        <f t="shared" si="231"/>
        <v/>
      </c>
      <c r="AX145" s="141" t="str">
        <f t="shared" si="232"/>
        <v/>
      </c>
      <c r="AY145" s="128" t="str">
        <f t="shared" si="233"/>
        <v/>
      </c>
      <c r="AZ145" s="134" t="str">
        <f t="shared" si="234"/>
        <v/>
      </c>
      <c r="BF145" s="147" t="str">
        <f>IF(C145="X",IF(AN145="","Afectat sau NU?",IF(AN145="DA",IF(AK145="","Neinformat",NETWORKDAYS(AK145+AL145,AE145+AF145,$BS$2:$BS$14)-2),"Nu a fost afectat producator/consumator")),"")</f>
        <v>Afectat sau NU?</v>
      </c>
      <c r="BG145" s="128" t="str">
        <f>IF(C145="X",IF(AN145="DA",IF(AND(BF145&gt;=5,AK145&lt;&gt;""),LEN(TRIM(V145))-LEN(SUBSTITUTE(V145,CHAR(44),""))+1,0),"-"),"")</f>
        <v>-</v>
      </c>
      <c r="BH145" s="134" t="str">
        <f t="shared" si="237"/>
        <v>-</v>
      </c>
      <c r="BI145" s="148" t="str">
        <f t="shared" si="238"/>
        <v>Afectat sau NU?</v>
      </c>
      <c r="BJ145" s="128" t="str">
        <f t="shared" si="239"/>
        <v>-</v>
      </c>
      <c r="BK145" s="135" t="str">
        <f t="shared" si="240"/>
        <v>-</v>
      </c>
      <c r="BL145" s="147" t="str">
        <f t="shared" si="241"/>
        <v>Afectat sau NU?</v>
      </c>
      <c r="BM145" s="128" t="str">
        <f t="shared" si="242"/>
        <v>-</v>
      </c>
      <c r="BN145" s="134" t="str">
        <f t="shared" si="243"/>
        <v>-</v>
      </c>
    </row>
    <row r="146" spans="1:68" ht="26.25" thickBot="1" x14ac:dyDescent="0.3">
      <c r="A146" s="112">
        <f t="shared" si="244"/>
        <v>131</v>
      </c>
      <c r="B146" s="132" t="s">
        <v>131</v>
      </c>
      <c r="C146" s="132" t="s">
        <v>85</v>
      </c>
      <c r="D146" s="133" t="s">
        <v>177</v>
      </c>
      <c r="E146" s="132">
        <v>102044</v>
      </c>
      <c r="F146" s="132" t="s">
        <v>178</v>
      </c>
      <c r="G146" s="132" t="s">
        <v>179</v>
      </c>
      <c r="H146" s="31">
        <v>574454.51899999997</v>
      </c>
      <c r="I146" s="31">
        <v>318647.86</v>
      </c>
      <c r="J146" s="31">
        <v>574454.51899999997</v>
      </c>
      <c r="K146" s="31">
        <v>318647.86</v>
      </c>
      <c r="L146" s="132" t="s">
        <v>131</v>
      </c>
      <c r="M146" s="132" t="s">
        <v>131</v>
      </c>
      <c r="N146" s="132" t="s">
        <v>184</v>
      </c>
      <c r="O146" s="132" t="s">
        <v>185</v>
      </c>
      <c r="P146" s="132" t="s">
        <v>131</v>
      </c>
      <c r="Q146" s="132" t="s">
        <v>131</v>
      </c>
      <c r="R146" s="132" t="s">
        <v>131</v>
      </c>
      <c r="S146" s="132" t="s">
        <v>131</v>
      </c>
      <c r="T146" s="132" t="s">
        <v>141</v>
      </c>
      <c r="U146" s="132"/>
      <c r="V146" s="132" t="s">
        <v>301</v>
      </c>
      <c r="W146" s="132" t="s">
        <v>118</v>
      </c>
      <c r="X146" s="143"/>
      <c r="Y146" s="144"/>
      <c r="Z146" s="143"/>
      <c r="AA146" s="144"/>
      <c r="AB146" s="132" t="s">
        <v>103</v>
      </c>
      <c r="AC146" s="132"/>
      <c r="AD146" s="146"/>
      <c r="AE146" s="79"/>
      <c r="AF146" s="80"/>
      <c r="AG146" s="81"/>
      <c r="AH146" s="229"/>
      <c r="AI146" s="93"/>
      <c r="AJ146" s="80"/>
      <c r="AK146" s="81"/>
      <c r="AL146" s="242"/>
      <c r="AM146" s="255"/>
      <c r="AN146" s="267"/>
      <c r="AO146" s="255"/>
      <c r="AP146" s="279" t="s">
        <v>209</v>
      </c>
      <c r="AR146" s="167" t="str">
        <f t="shared" si="226"/>
        <v/>
      </c>
      <c r="AS146" s="168" t="str">
        <f t="shared" si="227"/>
        <v/>
      </c>
      <c r="AT146" s="169" t="str">
        <f t="shared" si="228"/>
        <v/>
      </c>
      <c r="AU146" s="170" t="str">
        <f t="shared" si="229"/>
        <v/>
      </c>
      <c r="AV146" s="168" t="str">
        <f t="shared" si="230"/>
        <v/>
      </c>
      <c r="AW146" s="171" t="str">
        <f t="shared" si="231"/>
        <v/>
      </c>
      <c r="AX146" s="167" t="str">
        <f t="shared" si="232"/>
        <v/>
      </c>
      <c r="AY146" s="168" t="str">
        <f t="shared" si="233"/>
        <v/>
      </c>
      <c r="AZ146" s="169" t="str">
        <f t="shared" si="234"/>
        <v/>
      </c>
      <c r="BF146" s="175" t="str">
        <f t="shared" si="235"/>
        <v>Afectat sau NU?</v>
      </c>
      <c r="BG146" s="168" t="str">
        <f t="shared" si="236"/>
        <v>-</v>
      </c>
      <c r="BH146" s="169" t="str">
        <f t="shared" si="237"/>
        <v>-</v>
      </c>
      <c r="BI146" s="176" t="str">
        <f t="shared" si="238"/>
        <v>Afectat sau NU?</v>
      </c>
      <c r="BJ146" s="168" t="str">
        <f t="shared" si="239"/>
        <v>-</v>
      </c>
      <c r="BK146" s="171" t="str">
        <f t="shared" si="240"/>
        <v>-</v>
      </c>
      <c r="BL146" s="175" t="str">
        <f t="shared" si="241"/>
        <v>Afectat sau NU?</v>
      </c>
      <c r="BM146" s="168" t="str">
        <f t="shared" si="242"/>
        <v>-</v>
      </c>
      <c r="BN146" s="169" t="str">
        <f t="shared" si="243"/>
        <v>-</v>
      </c>
    </row>
    <row r="147" spans="1:68" ht="26.25" thickBot="1" x14ac:dyDescent="0.3">
      <c r="A147" s="66">
        <f t="shared" si="244"/>
        <v>132</v>
      </c>
      <c r="B147" s="67" t="s">
        <v>131</v>
      </c>
      <c r="C147" s="67" t="s">
        <v>85</v>
      </c>
      <c r="D147" s="68" t="s">
        <v>186</v>
      </c>
      <c r="E147" s="67">
        <v>179249</v>
      </c>
      <c r="F147" s="67" t="s">
        <v>187</v>
      </c>
      <c r="G147" s="67" t="s">
        <v>179</v>
      </c>
      <c r="H147" s="69">
        <v>576417.93000000005</v>
      </c>
      <c r="I147" s="69">
        <v>328975.27</v>
      </c>
      <c r="J147" s="69">
        <v>577316.43000000005</v>
      </c>
      <c r="K147" s="69">
        <v>323592.56</v>
      </c>
      <c r="L147" s="67" t="s">
        <v>131</v>
      </c>
      <c r="M147" s="67" t="s">
        <v>131</v>
      </c>
      <c r="N147" s="67" t="s">
        <v>188</v>
      </c>
      <c r="O147" s="67" t="s">
        <v>189</v>
      </c>
      <c r="P147" s="67" t="s">
        <v>131</v>
      </c>
      <c r="Q147" s="67" t="s">
        <v>131</v>
      </c>
      <c r="R147" s="67" t="s">
        <v>131</v>
      </c>
      <c r="S147" s="67" t="s">
        <v>131</v>
      </c>
      <c r="T147" s="67" t="s">
        <v>141</v>
      </c>
      <c r="U147" s="67"/>
      <c r="V147" s="67" t="s">
        <v>228</v>
      </c>
      <c r="W147" s="67" t="s">
        <v>212</v>
      </c>
      <c r="X147" s="70"/>
      <c r="Y147" s="71"/>
      <c r="Z147" s="70"/>
      <c r="AA147" s="71"/>
      <c r="AB147" s="67" t="s">
        <v>103</v>
      </c>
      <c r="AC147" s="67"/>
      <c r="AD147" s="72"/>
      <c r="AE147" s="76"/>
      <c r="AF147" s="77"/>
      <c r="AG147" s="78"/>
      <c r="AH147" s="227"/>
      <c r="AI147" s="194"/>
      <c r="AJ147" s="77"/>
      <c r="AK147" s="78"/>
      <c r="AL147" s="240"/>
      <c r="AM147" s="253"/>
      <c r="AN147" s="265"/>
      <c r="AO147" s="253"/>
      <c r="AP147" s="277" t="s">
        <v>210</v>
      </c>
      <c r="AR147" s="162" t="str">
        <f t="shared" ref="AR147:AR152" si="245">IF(B147="X",IF(AN147="","Afectat sau NU?",IF(AN147="DA",IF(((AK147+AL147)-(AE147+AF147))*24&lt;-720,"Neinformat",((AK147+AL147)-(AE147+AF147))*24),"Nu a fost afectat producator/consumator")),"")</f>
        <v/>
      </c>
      <c r="AS147" s="163" t="str">
        <f t="shared" ref="AS147:AS152" si="246">IF(B147="X",IF(AN147="DA",IF(AR147&lt;6,LEN(TRIM(V147))-LEN(SUBSTITUTE(V147,CHAR(44),""))+1,0),"-"),"")</f>
        <v/>
      </c>
      <c r="AT147" s="164" t="str">
        <f t="shared" ref="AT147:AT152" si="247">IF(B147="X",IF(AN147="DA",LEN(TRIM(V147))-LEN(SUBSTITUTE(V147,CHAR(44),""))+1,"-"),"")</f>
        <v/>
      </c>
      <c r="AU147" s="165" t="str">
        <f t="shared" ref="AU147:AU152" si="248">IF(B147="X",IF(AN147="","Afectat sau NU?",IF(AN147="DA",IF(((AI147+AJ147)-(AE147+AF147))*24&lt;-720,"Neinformat",((AI147+AJ147)-(AE147+AF147))*24),"Nu a fost afectat producator/consumator")),"")</f>
        <v/>
      </c>
      <c r="AV147" s="163" t="str">
        <f t="shared" ref="AV147:AV152" si="249">IF(B147="X",IF(AN147="DA",IF(AU147&lt;6,LEN(TRIM(U147))-LEN(SUBSTITUTE(U147,CHAR(44),""))+1,0),"-"),"")</f>
        <v/>
      </c>
      <c r="AW147" s="166" t="str">
        <f t="shared" ref="AW147:AW152" si="250">IF(B147="X",IF(AN147="DA",LEN(TRIM(U147))-LEN(SUBSTITUTE(U147,CHAR(44),""))+1,"-"),"")</f>
        <v/>
      </c>
      <c r="AX147" s="162" t="str">
        <f t="shared" ref="AX147:AX152" si="251">IF(B147="X",IF(AN147="","Afectat sau NU?",IF(AN147="DA",((AG147+AH147)-(AE147+AF147))*24,"Nu a fost afectat producator/consumator")),"")</f>
        <v/>
      </c>
      <c r="AY147" s="163" t="str">
        <f t="shared" ref="AY147:AY152" si="252">IF(B147="X",IF(AN147="DA",IF(AX147&gt;24,IF(BA147="NU",0,LEN(TRIM(V147))-LEN(SUBSTITUTE(V147,CHAR(44),""))+1),0),"-"),"")</f>
        <v/>
      </c>
      <c r="AZ147" s="164" t="str">
        <f t="shared" ref="AZ147:AZ152" si="253">IF(B147="X",IF(AN147="DA",IF(AX147&gt;24,LEN(TRIM(V147))-LEN(SUBSTITUTE(V147,CHAR(44),""))+1,0),"-"),"")</f>
        <v/>
      </c>
      <c r="BF147" s="174" t="str">
        <f t="shared" si="235"/>
        <v>Afectat sau NU?</v>
      </c>
      <c r="BG147" s="163" t="str">
        <f t="shared" si="236"/>
        <v>-</v>
      </c>
      <c r="BH147" s="164" t="str">
        <f t="shared" si="237"/>
        <v>-</v>
      </c>
      <c r="BI147" s="344" t="str">
        <f t="shared" si="238"/>
        <v>Afectat sau NU?</v>
      </c>
      <c r="BJ147" s="163" t="str">
        <f t="shared" si="239"/>
        <v>-</v>
      </c>
      <c r="BK147" s="166" t="str">
        <f t="shared" si="240"/>
        <v>-</v>
      </c>
      <c r="BL147" s="174" t="str">
        <f t="shared" si="241"/>
        <v>Afectat sau NU?</v>
      </c>
      <c r="BM147" s="163" t="str">
        <f t="shared" si="242"/>
        <v>-</v>
      </c>
      <c r="BN147" s="164" t="str">
        <f t="shared" si="243"/>
        <v>-</v>
      </c>
    </row>
    <row r="148" spans="1:68" ht="26.25" thickBot="1" x14ac:dyDescent="0.3">
      <c r="A148" s="66">
        <f t="shared" si="244"/>
        <v>133</v>
      </c>
      <c r="B148" s="67" t="s">
        <v>131</v>
      </c>
      <c r="C148" s="67" t="s">
        <v>85</v>
      </c>
      <c r="D148" s="68" t="s">
        <v>186</v>
      </c>
      <c r="E148" s="67">
        <v>179249</v>
      </c>
      <c r="F148" s="67" t="s">
        <v>187</v>
      </c>
      <c r="G148" s="67" t="s">
        <v>179</v>
      </c>
      <c r="H148" s="69">
        <v>576729.73</v>
      </c>
      <c r="I148" s="69">
        <v>326488.7</v>
      </c>
      <c r="J148" s="69">
        <v>576726.57999999996</v>
      </c>
      <c r="K148" s="69">
        <v>326494.15999999997</v>
      </c>
      <c r="L148" s="67" t="s">
        <v>131</v>
      </c>
      <c r="M148" s="67" t="s">
        <v>131</v>
      </c>
      <c r="N148" s="67" t="s">
        <v>190</v>
      </c>
      <c r="O148" s="67" t="s">
        <v>191</v>
      </c>
      <c r="P148" s="67" t="s">
        <v>131</v>
      </c>
      <c r="Q148" s="67" t="s">
        <v>131</v>
      </c>
      <c r="R148" s="67" t="s">
        <v>131</v>
      </c>
      <c r="S148" s="67" t="s">
        <v>131</v>
      </c>
      <c r="T148" s="67" t="s">
        <v>141</v>
      </c>
      <c r="U148" s="67"/>
      <c r="V148" s="67" t="s">
        <v>228</v>
      </c>
      <c r="W148" s="67" t="s">
        <v>212</v>
      </c>
      <c r="X148" s="70"/>
      <c r="Y148" s="71"/>
      <c r="Z148" s="70"/>
      <c r="AA148" s="71"/>
      <c r="AB148" s="67" t="s">
        <v>103</v>
      </c>
      <c r="AC148" s="67"/>
      <c r="AD148" s="72"/>
      <c r="AE148" s="79"/>
      <c r="AF148" s="80"/>
      <c r="AG148" s="81"/>
      <c r="AH148" s="229"/>
      <c r="AI148" s="93"/>
      <c r="AJ148" s="80"/>
      <c r="AK148" s="81"/>
      <c r="AL148" s="242"/>
      <c r="AM148" s="255"/>
      <c r="AN148" s="267"/>
      <c r="AO148" s="255"/>
      <c r="AP148" s="279" t="s">
        <v>210</v>
      </c>
      <c r="AR148" s="167" t="str">
        <f t="shared" si="245"/>
        <v/>
      </c>
      <c r="AS148" s="168" t="str">
        <f t="shared" si="246"/>
        <v/>
      </c>
      <c r="AT148" s="169" t="str">
        <f t="shared" si="247"/>
        <v/>
      </c>
      <c r="AU148" s="170" t="str">
        <f t="shared" si="248"/>
        <v/>
      </c>
      <c r="AV148" s="168" t="str">
        <f t="shared" si="249"/>
        <v/>
      </c>
      <c r="AW148" s="171" t="str">
        <f t="shared" si="250"/>
        <v/>
      </c>
      <c r="AX148" s="167" t="str">
        <f t="shared" si="251"/>
        <v/>
      </c>
      <c r="AY148" s="168" t="str">
        <f t="shared" si="252"/>
        <v/>
      </c>
      <c r="AZ148" s="169" t="str">
        <f t="shared" si="253"/>
        <v/>
      </c>
      <c r="BF148" s="175" t="str">
        <f t="shared" si="235"/>
        <v>Afectat sau NU?</v>
      </c>
      <c r="BG148" s="168" t="str">
        <f t="shared" si="236"/>
        <v>-</v>
      </c>
      <c r="BH148" s="169" t="str">
        <f t="shared" si="237"/>
        <v>-</v>
      </c>
      <c r="BI148" s="176" t="str">
        <f t="shared" si="238"/>
        <v>Afectat sau NU?</v>
      </c>
      <c r="BJ148" s="168" t="str">
        <f t="shared" si="239"/>
        <v>-</v>
      </c>
      <c r="BK148" s="171" t="str">
        <f t="shared" si="240"/>
        <v>-</v>
      </c>
      <c r="BL148" s="175" t="str">
        <f t="shared" si="241"/>
        <v>Afectat sau NU?</v>
      </c>
      <c r="BM148" s="168" t="str">
        <f t="shared" si="242"/>
        <v>-</v>
      </c>
      <c r="BN148" s="169" t="str">
        <f t="shared" si="243"/>
        <v>-</v>
      </c>
    </row>
    <row r="149" spans="1:68" ht="26.25" thickBot="1" x14ac:dyDescent="0.3">
      <c r="A149" s="66">
        <f t="shared" si="244"/>
        <v>134</v>
      </c>
      <c r="B149" s="67" t="s">
        <v>131</v>
      </c>
      <c r="C149" s="67" t="s">
        <v>85</v>
      </c>
      <c r="D149" s="68" t="s">
        <v>192</v>
      </c>
      <c r="E149" s="67">
        <v>68903</v>
      </c>
      <c r="F149" s="67" t="s">
        <v>193</v>
      </c>
      <c r="G149" s="67" t="s">
        <v>194</v>
      </c>
      <c r="H149" s="69">
        <v>617333.46</v>
      </c>
      <c r="I149" s="69">
        <v>351097.3</v>
      </c>
      <c r="J149" s="69">
        <v>616539.22</v>
      </c>
      <c r="K149" s="69">
        <v>351926.88</v>
      </c>
      <c r="L149" s="67" t="s">
        <v>131</v>
      </c>
      <c r="M149" s="67" t="s">
        <v>131</v>
      </c>
      <c r="N149" s="67" t="s">
        <v>131</v>
      </c>
      <c r="O149" s="67" t="s">
        <v>131</v>
      </c>
      <c r="P149" s="67" t="s">
        <v>131</v>
      </c>
      <c r="Q149" s="67" t="s">
        <v>131</v>
      </c>
      <c r="R149" s="67" t="s">
        <v>195</v>
      </c>
      <c r="S149" s="67" t="s">
        <v>196</v>
      </c>
      <c r="T149" s="67" t="s">
        <v>197</v>
      </c>
      <c r="U149" s="67"/>
      <c r="V149" s="67" t="s">
        <v>336</v>
      </c>
      <c r="W149" s="67" t="s">
        <v>212</v>
      </c>
      <c r="X149" s="70"/>
      <c r="Y149" s="71"/>
      <c r="Z149" s="70"/>
      <c r="AA149" s="71"/>
      <c r="AB149" s="67" t="s">
        <v>103</v>
      </c>
      <c r="AC149" s="67"/>
      <c r="AD149" s="72"/>
      <c r="AE149" s="73"/>
      <c r="AF149" s="74"/>
      <c r="AG149" s="75"/>
      <c r="AH149" s="231"/>
      <c r="AI149" s="245"/>
      <c r="AJ149" s="74"/>
      <c r="AK149" s="75"/>
      <c r="AL149" s="246"/>
      <c r="AM149" s="257"/>
      <c r="AN149" s="269"/>
      <c r="AO149" s="257"/>
      <c r="AP149" s="281" t="s">
        <v>211</v>
      </c>
      <c r="AR149" s="95" t="str">
        <f t="shared" si="245"/>
        <v/>
      </c>
      <c r="AS149" s="96" t="str">
        <f t="shared" si="246"/>
        <v/>
      </c>
      <c r="AT149" s="97" t="str">
        <f t="shared" si="247"/>
        <v/>
      </c>
      <c r="AU149" s="98" t="str">
        <f t="shared" si="248"/>
        <v/>
      </c>
      <c r="AV149" s="96" t="str">
        <f t="shared" si="249"/>
        <v/>
      </c>
      <c r="AW149" s="99" t="str">
        <f t="shared" si="250"/>
        <v/>
      </c>
      <c r="AX149" s="95" t="str">
        <f t="shared" si="251"/>
        <v/>
      </c>
      <c r="AY149" s="96" t="str">
        <f t="shared" si="252"/>
        <v/>
      </c>
      <c r="AZ149" s="97" t="str">
        <f t="shared" si="253"/>
        <v/>
      </c>
      <c r="BF149" s="100" t="str">
        <f t="shared" si="235"/>
        <v>Afectat sau NU?</v>
      </c>
      <c r="BG149" s="96" t="str">
        <f t="shared" si="236"/>
        <v>-</v>
      </c>
      <c r="BH149" s="97" t="str">
        <f t="shared" si="237"/>
        <v>-</v>
      </c>
      <c r="BI149" s="101" t="str">
        <f t="shared" si="238"/>
        <v>Afectat sau NU?</v>
      </c>
      <c r="BJ149" s="96" t="str">
        <f t="shared" si="239"/>
        <v>-</v>
      </c>
      <c r="BK149" s="99" t="str">
        <f t="shared" si="240"/>
        <v>-</v>
      </c>
      <c r="BL149" s="100" t="str">
        <f t="shared" si="241"/>
        <v>Afectat sau NU?</v>
      </c>
      <c r="BM149" s="96" t="str">
        <f t="shared" si="242"/>
        <v>-</v>
      </c>
      <c r="BN149" s="97" t="str">
        <f t="shared" si="243"/>
        <v>-</v>
      </c>
    </row>
    <row r="150" spans="1:68" ht="26.25" thickBot="1" x14ac:dyDescent="0.3">
      <c r="A150" s="66">
        <f t="shared" si="244"/>
        <v>135</v>
      </c>
      <c r="B150" s="67" t="s">
        <v>131</v>
      </c>
      <c r="C150" s="67" t="s">
        <v>85</v>
      </c>
      <c r="D150" s="68" t="s">
        <v>198</v>
      </c>
      <c r="E150" s="67">
        <v>131103</v>
      </c>
      <c r="F150" s="67" t="s">
        <v>199</v>
      </c>
      <c r="G150" s="67" t="s">
        <v>200</v>
      </c>
      <c r="H150" s="69">
        <v>551743.01</v>
      </c>
      <c r="I150" s="69">
        <v>412063.37</v>
      </c>
      <c r="J150" s="69">
        <v>554065.31000000006</v>
      </c>
      <c r="K150" s="69">
        <v>408540.65</v>
      </c>
      <c r="L150" s="67" t="s">
        <v>131</v>
      </c>
      <c r="M150" s="67" t="s">
        <v>131</v>
      </c>
      <c r="N150" s="67" t="s">
        <v>201</v>
      </c>
      <c r="O150" s="67" t="s">
        <v>202</v>
      </c>
      <c r="P150" s="67" t="s">
        <v>131</v>
      </c>
      <c r="Q150" s="67" t="s">
        <v>131</v>
      </c>
      <c r="R150" s="67" t="s">
        <v>131</v>
      </c>
      <c r="S150" s="67" t="s">
        <v>131</v>
      </c>
      <c r="T150" s="67" t="s">
        <v>147</v>
      </c>
      <c r="U150" s="67"/>
      <c r="V150" s="67" t="s">
        <v>203</v>
      </c>
      <c r="W150" s="67" t="s">
        <v>212</v>
      </c>
      <c r="X150" s="70"/>
      <c r="Y150" s="71"/>
      <c r="Z150" s="70"/>
      <c r="AA150" s="71"/>
      <c r="AB150" s="67" t="s">
        <v>103</v>
      </c>
      <c r="AC150" s="67"/>
      <c r="AD150" s="72"/>
      <c r="AE150" s="73"/>
      <c r="AF150" s="74"/>
      <c r="AG150" s="75"/>
      <c r="AH150" s="231"/>
      <c r="AI150" s="245"/>
      <c r="AJ150" s="74"/>
      <c r="AK150" s="75"/>
      <c r="AL150" s="246"/>
      <c r="AM150" s="257"/>
      <c r="AN150" s="269"/>
      <c r="AO150" s="257"/>
      <c r="AP150" s="281" t="s">
        <v>211</v>
      </c>
      <c r="AR150" s="95" t="str">
        <f t="shared" si="245"/>
        <v/>
      </c>
      <c r="AS150" s="96" t="str">
        <f t="shared" si="246"/>
        <v/>
      </c>
      <c r="AT150" s="97" t="str">
        <f t="shared" si="247"/>
        <v/>
      </c>
      <c r="AU150" s="98" t="str">
        <f t="shared" si="248"/>
        <v/>
      </c>
      <c r="AV150" s="96" t="str">
        <f t="shared" si="249"/>
        <v/>
      </c>
      <c r="AW150" s="99" t="str">
        <f t="shared" si="250"/>
        <v/>
      </c>
      <c r="AX150" s="95" t="str">
        <f t="shared" si="251"/>
        <v/>
      </c>
      <c r="AY150" s="96" t="str">
        <f t="shared" si="252"/>
        <v/>
      </c>
      <c r="AZ150" s="97" t="str">
        <f t="shared" si="253"/>
        <v/>
      </c>
      <c r="BF150" s="100" t="str">
        <f t="shared" si="235"/>
        <v>Afectat sau NU?</v>
      </c>
      <c r="BG150" s="96" t="str">
        <f t="shared" si="236"/>
        <v>-</v>
      </c>
      <c r="BH150" s="97" t="str">
        <f t="shared" si="237"/>
        <v>-</v>
      </c>
      <c r="BI150" s="101" t="str">
        <f t="shared" si="238"/>
        <v>Afectat sau NU?</v>
      </c>
      <c r="BJ150" s="96" t="str">
        <f t="shared" si="239"/>
        <v>-</v>
      </c>
      <c r="BK150" s="99" t="str">
        <f t="shared" si="240"/>
        <v>-</v>
      </c>
      <c r="BL150" s="100" t="str">
        <f t="shared" si="241"/>
        <v>Afectat sau NU?</v>
      </c>
      <c r="BM150" s="96" t="str">
        <f t="shared" si="242"/>
        <v>-</v>
      </c>
      <c r="BN150" s="97" t="str">
        <f t="shared" si="243"/>
        <v>-</v>
      </c>
    </row>
    <row r="151" spans="1:68" ht="13.5" thickBot="1" x14ac:dyDescent="0.3">
      <c r="A151" s="66">
        <f t="shared" si="244"/>
        <v>136</v>
      </c>
      <c r="B151" s="67" t="s">
        <v>131</v>
      </c>
      <c r="C151" s="67" t="s">
        <v>85</v>
      </c>
      <c r="D151" s="68" t="s">
        <v>204</v>
      </c>
      <c r="E151" s="67">
        <v>131336</v>
      </c>
      <c r="F151" s="67" t="s">
        <v>205</v>
      </c>
      <c r="G151" s="67" t="s">
        <v>200</v>
      </c>
      <c r="H151" s="69">
        <v>544314.79</v>
      </c>
      <c r="I151" s="69">
        <v>424330.17</v>
      </c>
      <c r="J151" s="69">
        <v>548826.61</v>
      </c>
      <c r="K151" s="69">
        <v>419945.76</v>
      </c>
      <c r="L151" s="67" t="s">
        <v>131</v>
      </c>
      <c r="M151" s="67" t="s">
        <v>131</v>
      </c>
      <c r="N151" s="67" t="s">
        <v>206</v>
      </c>
      <c r="O151" s="67" t="s">
        <v>205</v>
      </c>
      <c r="P151" s="67" t="s">
        <v>131</v>
      </c>
      <c r="Q151" s="67" t="s">
        <v>131</v>
      </c>
      <c r="R151" s="67" t="s">
        <v>131</v>
      </c>
      <c r="S151" s="67" t="s">
        <v>131</v>
      </c>
      <c r="T151" s="67" t="s">
        <v>141</v>
      </c>
      <c r="U151" s="67"/>
      <c r="V151" s="67" t="s">
        <v>228</v>
      </c>
      <c r="W151" s="67" t="s">
        <v>212</v>
      </c>
      <c r="X151" s="70"/>
      <c r="Y151" s="71"/>
      <c r="Z151" s="70"/>
      <c r="AA151" s="71"/>
      <c r="AB151" s="67" t="s">
        <v>103</v>
      </c>
      <c r="AC151" s="67"/>
      <c r="AD151" s="72"/>
      <c r="AE151" s="73"/>
      <c r="AF151" s="74"/>
      <c r="AG151" s="75"/>
      <c r="AH151" s="231"/>
      <c r="AI151" s="245"/>
      <c r="AJ151" s="74"/>
      <c r="AK151" s="75"/>
      <c r="AL151" s="246"/>
      <c r="AM151" s="257"/>
      <c r="AN151" s="269"/>
      <c r="AO151" s="257"/>
      <c r="AP151" s="281" t="s">
        <v>211</v>
      </c>
      <c r="AR151" s="95" t="str">
        <f t="shared" si="245"/>
        <v/>
      </c>
      <c r="AS151" s="96" t="str">
        <f t="shared" si="246"/>
        <v/>
      </c>
      <c r="AT151" s="97" t="str">
        <f t="shared" si="247"/>
        <v/>
      </c>
      <c r="AU151" s="98" t="str">
        <f t="shared" si="248"/>
        <v/>
      </c>
      <c r="AV151" s="96" t="str">
        <f t="shared" si="249"/>
        <v/>
      </c>
      <c r="AW151" s="99" t="str">
        <f t="shared" si="250"/>
        <v/>
      </c>
      <c r="AX151" s="95" t="str">
        <f t="shared" si="251"/>
        <v/>
      </c>
      <c r="AY151" s="96" t="str">
        <f t="shared" si="252"/>
        <v/>
      </c>
      <c r="AZ151" s="97" t="str">
        <f t="shared" si="253"/>
        <v/>
      </c>
      <c r="BF151" s="100" t="str">
        <f t="shared" si="235"/>
        <v>Afectat sau NU?</v>
      </c>
      <c r="BG151" s="96" t="str">
        <f t="shared" si="236"/>
        <v>-</v>
      </c>
      <c r="BH151" s="97" t="str">
        <f t="shared" si="237"/>
        <v>-</v>
      </c>
      <c r="BI151" s="101" t="str">
        <f t="shared" si="238"/>
        <v>Afectat sau NU?</v>
      </c>
      <c r="BJ151" s="96" t="str">
        <f t="shared" si="239"/>
        <v>-</v>
      </c>
      <c r="BK151" s="99" t="str">
        <f t="shared" si="240"/>
        <v>-</v>
      </c>
      <c r="BL151" s="100" t="str">
        <f t="shared" si="241"/>
        <v>Afectat sau NU?</v>
      </c>
      <c r="BM151" s="96" t="str">
        <f t="shared" si="242"/>
        <v>-</v>
      </c>
      <c r="BN151" s="97" t="str">
        <f t="shared" si="243"/>
        <v>-</v>
      </c>
    </row>
    <row r="152" spans="1:68" ht="13.5" thickBot="1" x14ac:dyDescent="0.3">
      <c r="A152" s="291">
        <f t="shared" si="244"/>
        <v>137</v>
      </c>
      <c r="B152" s="181" t="s">
        <v>131</v>
      </c>
      <c r="C152" s="181" t="s">
        <v>85</v>
      </c>
      <c r="D152" s="292" t="s">
        <v>207</v>
      </c>
      <c r="E152" s="181">
        <v>131336</v>
      </c>
      <c r="F152" s="181" t="s">
        <v>208</v>
      </c>
      <c r="G152" s="181" t="s">
        <v>200</v>
      </c>
      <c r="H152" s="183">
        <v>544314.79</v>
      </c>
      <c r="I152" s="183">
        <v>424330.17</v>
      </c>
      <c r="J152" s="183">
        <v>548826.61</v>
      </c>
      <c r="K152" s="183">
        <v>419945.76</v>
      </c>
      <c r="L152" s="181" t="s">
        <v>131</v>
      </c>
      <c r="M152" s="181" t="s">
        <v>131</v>
      </c>
      <c r="N152" s="181" t="s">
        <v>206</v>
      </c>
      <c r="O152" s="181" t="s">
        <v>205</v>
      </c>
      <c r="P152" s="181" t="s">
        <v>131</v>
      </c>
      <c r="Q152" s="181" t="s">
        <v>131</v>
      </c>
      <c r="R152" s="181" t="s">
        <v>131</v>
      </c>
      <c r="S152" s="181" t="s">
        <v>131</v>
      </c>
      <c r="T152" s="181" t="s">
        <v>141</v>
      </c>
      <c r="U152" s="181"/>
      <c r="V152" s="181" t="s">
        <v>228</v>
      </c>
      <c r="W152" s="181" t="s">
        <v>212</v>
      </c>
      <c r="X152" s="293"/>
      <c r="Y152" s="294"/>
      <c r="Z152" s="293"/>
      <c r="AA152" s="294"/>
      <c r="AB152" s="181" t="s">
        <v>103</v>
      </c>
      <c r="AC152" s="181"/>
      <c r="AD152" s="295"/>
      <c r="AE152" s="73"/>
      <c r="AF152" s="74"/>
      <c r="AG152" s="75"/>
      <c r="AH152" s="231"/>
      <c r="AI152" s="245"/>
      <c r="AJ152" s="74"/>
      <c r="AK152" s="75"/>
      <c r="AL152" s="246"/>
      <c r="AM152" s="257"/>
      <c r="AN152" s="269"/>
      <c r="AO152" s="257"/>
      <c r="AP152" s="280" t="s">
        <v>210</v>
      </c>
      <c r="AR152" s="95" t="str">
        <f t="shared" si="245"/>
        <v/>
      </c>
      <c r="AS152" s="96" t="str">
        <f t="shared" si="246"/>
        <v/>
      </c>
      <c r="AT152" s="97" t="str">
        <f t="shared" si="247"/>
        <v/>
      </c>
      <c r="AU152" s="98" t="str">
        <f t="shared" si="248"/>
        <v/>
      </c>
      <c r="AV152" s="96" t="str">
        <f t="shared" si="249"/>
        <v/>
      </c>
      <c r="AW152" s="99" t="str">
        <f t="shared" si="250"/>
        <v/>
      </c>
      <c r="AX152" s="95" t="str">
        <f t="shared" si="251"/>
        <v/>
      </c>
      <c r="AY152" s="96" t="str">
        <f t="shared" si="252"/>
        <v/>
      </c>
      <c r="AZ152" s="97" t="str">
        <f t="shared" si="253"/>
        <v/>
      </c>
      <c r="BF152" s="100" t="str">
        <f t="shared" si="235"/>
        <v>Afectat sau NU?</v>
      </c>
      <c r="BG152" s="96" t="str">
        <f t="shared" si="236"/>
        <v>-</v>
      </c>
      <c r="BH152" s="97" t="str">
        <f t="shared" si="237"/>
        <v>-</v>
      </c>
      <c r="BI152" s="101" t="str">
        <f t="shared" si="238"/>
        <v>Afectat sau NU?</v>
      </c>
      <c r="BJ152" s="96" t="str">
        <f t="shared" si="239"/>
        <v>-</v>
      </c>
      <c r="BK152" s="99" t="str">
        <f t="shared" si="240"/>
        <v>-</v>
      </c>
      <c r="BL152" s="100" t="str">
        <f t="shared" si="241"/>
        <v>Afectat sau NU?</v>
      </c>
      <c r="BM152" s="96" t="str">
        <f t="shared" si="242"/>
        <v>-</v>
      </c>
      <c r="BN152" s="97" t="str">
        <f t="shared" si="243"/>
        <v>-</v>
      </c>
    </row>
    <row r="153" spans="1:68" x14ac:dyDescent="0.25">
      <c r="A153" s="136">
        <f>A152+1</f>
        <v>138</v>
      </c>
      <c r="B153" s="129" t="s">
        <v>131</v>
      </c>
      <c r="C153" s="129" t="s">
        <v>85</v>
      </c>
      <c r="D153" s="155" t="s">
        <v>425</v>
      </c>
      <c r="E153" s="129">
        <v>69900</v>
      </c>
      <c r="F153" s="129" t="s">
        <v>102</v>
      </c>
      <c r="G153" s="129" t="s">
        <v>130</v>
      </c>
      <c r="H153" s="65">
        <v>399121.4</v>
      </c>
      <c r="I153" s="65">
        <v>320728.24</v>
      </c>
      <c r="J153" s="65">
        <v>409613.93</v>
      </c>
      <c r="K153" s="65">
        <v>317372.3</v>
      </c>
      <c r="L153" s="129" t="s">
        <v>131</v>
      </c>
      <c r="M153" s="129" t="s">
        <v>131</v>
      </c>
      <c r="N153" s="129" t="s">
        <v>149</v>
      </c>
      <c r="O153" s="129" t="s">
        <v>150</v>
      </c>
      <c r="P153" s="129" t="s">
        <v>131</v>
      </c>
      <c r="Q153" s="129" t="s">
        <v>131</v>
      </c>
      <c r="R153" s="129" t="s">
        <v>131</v>
      </c>
      <c r="S153" s="129" t="s">
        <v>131</v>
      </c>
      <c r="T153" s="129" t="s">
        <v>147</v>
      </c>
      <c r="U153" s="129"/>
      <c r="V153" s="129" t="s">
        <v>426</v>
      </c>
      <c r="W153" s="129" t="s">
        <v>126</v>
      </c>
      <c r="X153" s="137"/>
      <c r="Y153" s="138"/>
      <c r="Z153" s="137"/>
      <c r="AA153" s="138"/>
      <c r="AB153" s="129" t="s">
        <v>102</v>
      </c>
      <c r="AC153" s="129"/>
      <c r="AD153" s="127"/>
      <c r="AE153" s="197"/>
      <c r="AF153" s="198"/>
      <c r="AG153" s="199"/>
      <c r="AH153" s="200"/>
      <c r="AI153" s="201"/>
      <c r="AJ153" s="198"/>
      <c r="AK153" s="199"/>
      <c r="AL153" s="202"/>
      <c r="AM153" s="204"/>
      <c r="AN153" s="203"/>
      <c r="AO153" s="283"/>
      <c r="AP153" s="204" t="s">
        <v>428</v>
      </c>
      <c r="AQ153" s="118"/>
      <c r="AR153" s="105" t="str">
        <f t="shared" ref="AR153:AR158" si="254">IF(B153="X",IF(AN153="","Afectat sau NU?",IF(AN153="DA",IF(((AK153+AL153)-(AE153+AF153))*24&lt;-720,"Neinformat",((AK153+AL153)-(AE153+AF153))*24),"Nu a fost afectat producator/consumator")),"")</f>
        <v/>
      </c>
      <c r="AS153" s="106" t="str">
        <f t="shared" ref="AS153:AS158" si="255">IF(B153="X",IF(AN153="DA",IF(AR153&lt;6,LEN(TRIM(V153))-LEN(SUBSTITUTE(V153,CHAR(44),""))+1,0),"-"),"")</f>
        <v/>
      </c>
      <c r="AT153" s="107" t="str">
        <f t="shared" ref="AT153:AT158" si="256">IF(B153="X",IF(AN153="DA",LEN(TRIM(V153))-LEN(SUBSTITUTE(V153,CHAR(44),""))+1,"-"),"")</f>
        <v/>
      </c>
      <c r="AU153" s="108" t="str">
        <f t="shared" ref="AU153:AU158" si="257">IF(B153="X",IF(AN153="","Afectat sau NU?",IF(AN153="DA",IF(((AI153+AJ153)-(AE153+AF153))*24&lt;-720,"Neinformat",((AI153+AJ153)-(AE153+AF153))*24),"Nu a fost afectat producator/consumator")),"")</f>
        <v/>
      </c>
      <c r="AV153" s="106" t="str">
        <f t="shared" ref="AV153:AV158" si="258">IF(B153="X",IF(AN153="DA",IF(AU153&lt;6,LEN(TRIM(U153))-LEN(SUBSTITUTE(U153,CHAR(44),""))+1,0),"-"),"")</f>
        <v/>
      </c>
      <c r="AW153" s="109" t="str">
        <f t="shared" ref="AW153:AW158" si="259">IF(B153="X",IF(AN153="DA",LEN(TRIM(U153))-LEN(SUBSTITUTE(U153,CHAR(44),""))+1,"-"),"")</f>
        <v/>
      </c>
      <c r="AX153" s="105" t="str">
        <f t="shared" ref="AX153:AX158" si="260">IF(B153="X",IF(AN153="","Afectat sau NU?",IF(AN153="DA",((AG153+AH153)-(AE153+AF153))*24,"Nu a fost afectat producator/consumator")),"")</f>
        <v/>
      </c>
      <c r="AY153" s="106" t="str">
        <f>IF(B153="X",IF(AN153="DA",IF(AX153&gt;24,IF(#REF!="NU",0,LEN(TRIM(V153))-LEN(SUBSTITUTE(V153,CHAR(44),""))+1),0),"-"),"")</f>
        <v/>
      </c>
      <c r="AZ153" s="107" t="str">
        <f t="shared" ref="AZ153:AZ158" si="261">IF(B153="X",IF(AN153="DA",IF(AX153&gt;24,LEN(TRIM(V153))-LEN(SUBSTITUTE(V153,CHAR(44),""))+1,0),"-"),"")</f>
        <v/>
      </c>
      <c r="BA153" s="121"/>
      <c r="BF153" s="174" t="str">
        <f t="shared" ref="BF153:BF158" si="262">IF(C153="X",IF(AN153="","Afectat sau NU?",IF(AN153="DA",IF(AK153="","Neinformat",NETWORKDAYS(AK153+AL153,AE153+AF153,$BR$2:$BR$14)-2),"Nu a fost afectat producator/consumator")),"")</f>
        <v>Afectat sau NU?</v>
      </c>
      <c r="BG153" s="163" t="str">
        <f t="shared" ref="BG153:BG158" si="263">IF(C153="X",IF(AN153="DA",IF(AND(BF153&gt;=5,AK153&lt;&gt;""),LEN(TRIM(V153))-LEN(SUBSTITUTE(V153,CHAR(44),""))+1,0),"-"),"")</f>
        <v>-</v>
      </c>
      <c r="BH153" s="164" t="str">
        <f t="shared" ref="BH153:BH158" si="264">IF(C153="X",IF(AN153="DA",LEN(TRIM(V153))-LEN(SUBSTITUTE(V153,CHAR(44),""))+1,"-"),"")</f>
        <v>-</v>
      </c>
      <c r="BI153" s="344" t="str">
        <f t="shared" ref="BI153:BI158" si="265">IF(C153="X",IF(AN153="","Afectat sau NU?",IF(AN153="DA",IF(AI153="","Neinformat",NETWORKDAYS(AI153+AJ153,AE153+AF153,$BR$2:$BR$14)-2),"Nu a fost afectat producator/consumator")),"")</f>
        <v>Afectat sau NU?</v>
      </c>
      <c r="BJ153" s="163" t="str">
        <f t="shared" ref="BJ153:BJ158" si="266">IF(C153="X",IF(AN153="DA",IF(AND(BI153&gt;=5,AI153&lt;&gt;""),LEN(TRIM(U153))-LEN(SUBSTITUTE(U153,CHAR(44),""))+1,0),"-"),"")</f>
        <v>-</v>
      </c>
      <c r="BK153" s="166" t="str">
        <f t="shared" ref="BK153:BK158" si="267">IF(C153="X",IF(AN153="DA",LEN(TRIM(U153))-LEN(SUBSTITUTE(U153,CHAR(44),""))+1,"-"),"")</f>
        <v>-</v>
      </c>
      <c r="BL153" s="174" t="str">
        <f t="shared" ref="BL153:BL158" si="268">IF(C153="X",IF(AN153="","Afectat sau NU?",IF(AN153="DA",((AG153+AH153)-(Z153+AA153))*24,"Nu a fost afectat producator/consumator")),"")</f>
        <v>Afectat sau NU?</v>
      </c>
      <c r="BM153" s="163" t="str">
        <f t="shared" ref="BM153:BM158" si="269">IF(C153="X",IF(AN153&lt;&gt;"DA","-",IF(AND(AN153="DA",BL153&lt;=0),LEN(TRIM(V153))-LEN(SUBSTITUTE(V153,CHAR(44),""))+1+LEN(TRIM(U153))-LEN(SUBSTITUTE(U153,CHAR(44),""))+1,0)),"")</f>
        <v>-</v>
      </c>
      <c r="BN153" s="164" t="str">
        <f t="shared" ref="BN153:BN158" si="270">IF(C153="X",IF(AN153="DA",LEN(TRIM(V153))-LEN(SUBSTITUTE(V153,CHAR(44),""))+1+LEN(TRIM(U153))-LEN(SUBSTITUTE(U153,CHAR(44),""))+1,"-"),"")</f>
        <v>-</v>
      </c>
      <c r="BP153" s="118"/>
    </row>
    <row r="154" spans="1:68" x14ac:dyDescent="0.25">
      <c r="A154" s="296">
        <f t="shared" ref="A154:A176" si="271">A153+1</f>
        <v>139</v>
      </c>
      <c r="B154" s="130" t="s">
        <v>131</v>
      </c>
      <c r="C154" s="130" t="s">
        <v>85</v>
      </c>
      <c r="D154" s="131" t="s">
        <v>425</v>
      </c>
      <c r="E154" s="130">
        <v>69900</v>
      </c>
      <c r="F154" s="130" t="s">
        <v>102</v>
      </c>
      <c r="G154" s="130" t="s">
        <v>130</v>
      </c>
      <c r="H154" s="30">
        <v>399121.4</v>
      </c>
      <c r="I154" s="30">
        <v>320728.24</v>
      </c>
      <c r="J154" s="30">
        <v>409613.93</v>
      </c>
      <c r="K154" s="30">
        <v>317372.3</v>
      </c>
      <c r="L154" s="130" t="s">
        <v>131</v>
      </c>
      <c r="M154" s="130" t="s">
        <v>131</v>
      </c>
      <c r="N154" s="130" t="s">
        <v>151</v>
      </c>
      <c r="O154" s="130" t="s">
        <v>152</v>
      </c>
      <c r="P154" s="130" t="s">
        <v>131</v>
      </c>
      <c r="Q154" s="130" t="s">
        <v>131</v>
      </c>
      <c r="R154" s="130" t="s">
        <v>131</v>
      </c>
      <c r="S154" s="130" t="s">
        <v>131</v>
      </c>
      <c r="T154" s="130" t="s">
        <v>141</v>
      </c>
      <c r="U154" s="130"/>
      <c r="V154" s="130" t="s">
        <v>427</v>
      </c>
      <c r="W154" s="130" t="s">
        <v>126</v>
      </c>
      <c r="X154" s="139"/>
      <c r="Y154" s="140"/>
      <c r="Z154" s="139"/>
      <c r="AA154" s="140"/>
      <c r="AB154" s="130" t="s">
        <v>102</v>
      </c>
      <c r="AC154" s="130"/>
      <c r="AD154" s="145"/>
      <c r="AE154" s="205"/>
      <c r="AF154" s="206"/>
      <c r="AG154" s="207"/>
      <c r="AH154" s="208"/>
      <c r="AI154" s="209"/>
      <c r="AJ154" s="206"/>
      <c r="AK154" s="207"/>
      <c r="AL154" s="210"/>
      <c r="AM154" s="212"/>
      <c r="AN154" s="211"/>
      <c r="AO154" s="284"/>
      <c r="AP154" s="212" t="s">
        <v>428</v>
      </c>
      <c r="AQ154" s="118"/>
      <c r="AR154" s="186" t="str">
        <f t="shared" si="254"/>
        <v/>
      </c>
      <c r="AS154" s="185" t="str">
        <f t="shared" si="255"/>
        <v/>
      </c>
      <c r="AT154" s="187" t="str">
        <f t="shared" si="256"/>
        <v/>
      </c>
      <c r="AU154" s="189" t="str">
        <f t="shared" si="257"/>
        <v/>
      </c>
      <c r="AV154" s="185" t="str">
        <f t="shared" si="258"/>
        <v/>
      </c>
      <c r="AW154" s="188" t="str">
        <f t="shared" si="259"/>
        <v/>
      </c>
      <c r="AX154" s="186" t="str">
        <f t="shared" si="260"/>
        <v/>
      </c>
      <c r="AY154" s="185" t="str">
        <f>IF(B154="X",IF(AN154="DA",IF(AX154&gt;24,IF(#REF!="NU",0,LEN(TRIM(V154))-LEN(SUBSTITUTE(V154,CHAR(44),""))+1),0),"-"),"")</f>
        <v/>
      </c>
      <c r="AZ154" s="187" t="str">
        <f t="shared" si="261"/>
        <v/>
      </c>
      <c r="BA154" s="121"/>
      <c r="BF154" s="190" t="str">
        <f t="shared" si="262"/>
        <v>Afectat sau NU?</v>
      </c>
      <c r="BG154" s="185" t="str">
        <f t="shared" si="263"/>
        <v>-</v>
      </c>
      <c r="BH154" s="187" t="str">
        <f t="shared" si="264"/>
        <v>-</v>
      </c>
      <c r="BI154" s="191" t="str">
        <f t="shared" si="265"/>
        <v>Afectat sau NU?</v>
      </c>
      <c r="BJ154" s="185" t="str">
        <f t="shared" si="266"/>
        <v>-</v>
      </c>
      <c r="BK154" s="188" t="str">
        <f t="shared" si="267"/>
        <v>-</v>
      </c>
      <c r="BL154" s="190" t="str">
        <f t="shared" si="268"/>
        <v>Afectat sau NU?</v>
      </c>
      <c r="BM154" s="185" t="str">
        <f t="shared" si="269"/>
        <v>-</v>
      </c>
      <c r="BN154" s="187" t="str">
        <f t="shared" si="270"/>
        <v>-</v>
      </c>
      <c r="BP154" s="118"/>
    </row>
    <row r="155" spans="1:68" x14ac:dyDescent="0.25">
      <c r="A155" s="296">
        <f t="shared" si="271"/>
        <v>140</v>
      </c>
      <c r="B155" s="130" t="s">
        <v>131</v>
      </c>
      <c r="C155" s="130" t="s">
        <v>85</v>
      </c>
      <c r="D155" s="131" t="s">
        <v>425</v>
      </c>
      <c r="E155" s="130">
        <v>69900</v>
      </c>
      <c r="F155" s="130" t="s">
        <v>102</v>
      </c>
      <c r="G155" s="130" t="s">
        <v>130</v>
      </c>
      <c r="H155" s="30">
        <v>399121.4</v>
      </c>
      <c r="I155" s="30">
        <v>320728.24</v>
      </c>
      <c r="J155" s="30">
        <v>409613.93</v>
      </c>
      <c r="K155" s="30">
        <v>317372.3</v>
      </c>
      <c r="L155" s="130" t="s">
        <v>131</v>
      </c>
      <c r="M155" s="130" t="s">
        <v>131</v>
      </c>
      <c r="N155" s="130" t="s">
        <v>153</v>
      </c>
      <c r="O155" s="130" t="s">
        <v>154</v>
      </c>
      <c r="P155" s="130" t="s">
        <v>131</v>
      </c>
      <c r="Q155" s="130" t="s">
        <v>131</v>
      </c>
      <c r="R155" s="130" t="s">
        <v>131</v>
      </c>
      <c r="S155" s="130" t="s">
        <v>131</v>
      </c>
      <c r="T155" s="130" t="s">
        <v>141</v>
      </c>
      <c r="U155" s="130"/>
      <c r="V155" s="130" t="s">
        <v>427</v>
      </c>
      <c r="W155" s="130" t="s">
        <v>126</v>
      </c>
      <c r="X155" s="139"/>
      <c r="Y155" s="140"/>
      <c r="Z155" s="139"/>
      <c r="AA155" s="140"/>
      <c r="AB155" s="130" t="s">
        <v>102</v>
      </c>
      <c r="AC155" s="130"/>
      <c r="AD155" s="145"/>
      <c r="AE155" s="205"/>
      <c r="AF155" s="206"/>
      <c r="AG155" s="207"/>
      <c r="AH155" s="208"/>
      <c r="AI155" s="209"/>
      <c r="AJ155" s="206"/>
      <c r="AK155" s="207"/>
      <c r="AL155" s="210"/>
      <c r="AM155" s="212"/>
      <c r="AN155" s="211"/>
      <c r="AO155" s="284"/>
      <c r="AP155" s="212" t="s">
        <v>428</v>
      </c>
      <c r="AQ155" s="118"/>
      <c r="AR155" s="186" t="str">
        <f t="shared" si="254"/>
        <v/>
      </c>
      <c r="AS155" s="185" t="str">
        <f t="shared" si="255"/>
        <v/>
      </c>
      <c r="AT155" s="187" t="str">
        <f t="shared" si="256"/>
        <v/>
      </c>
      <c r="AU155" s="189" t="str">
        <f t="shared" si="257"/>
        <v/>
      </c>
      <c r="AV155" s="185" t="str">
        <f t="shared" si="258"/>
        <v/>
      </c>
      <c r="AW155" s="188" t="str">
        <f t="shared" si="259"/>
        <v/>
      </c>
      <c r="AX155" s="186" t="str">
        <f t="shared" si="260"/>
        <v/>
      </c>
      <c r="AY155" s="185" t="str">
        <f>IF(B155="X",IF(AN155="DA",IF(AX155&gt;24,IF(#REF!="NU",0,LEN(TRIM(V155))-LEN(SUBSTITUTE(V155,CHAR(44),""))+1),0),"-"),"")</f>
        <v/>
      </c>
      <c r="AZ155" s="187" t="str">
        <f t="shared" si="261"/>
        <v/>
      </c>
      <c r="BA155" s="121"/>
      <c r="BF155" s="190" t="str">
        <f t="shared" si="262"/>
        <v>Afectat sau NU?</v>
      </c>
      <c r="BG155" s="185" t="str">
        <f t="shared" si="263"/>
        <v>-</v>
      </c>
      <c r="BH155" s="187" t="str">
        <f t="shared" si="264"/>
        <v>-</v>
      </c>
      <c r="BI155" s="191" t="str">
        <f t="shared" si="265"/>
        <v>Afectat sau NU?</v>
      </c>
      <c r="BJ155" s="185" t="str">
        <f t="shared" si="266"/>
        <v>-</v>
      </c>
      <c r="BK155" s="188" t="str">
        <f t="shared" si="267"/>
        <v>-</v>
      </c>
      <c r="BL155" s="190" t="str">
        <f t="shared" si="268"/>
        <v>Afectat sau NU?</v>
      </c>
      <c r="BM155" s="185" t="str">
        <f t="shared" si="269"/>
        <v>-</v>
      </c>
      <c r="BN155" s="187" t="str">
        <f t="shared" si="270"/>
        <v>-</v>
      </c>
      <c r="BP155" s="118"/>
    </row>
    <row r="156" spans="1:68" ht="13.5" thickBot="1" x14ac:dyDescent="0.3">
      <c r="A156" s="298">
        <f t="shared" si="271"/>
        <v>141</v>
      </c>
      <c r="B156" s="299" t="s">
        <v>131</v>
      </c>
      <c r="C156" s="299" t="s">
        <v>85</v>
      </c>
      <c r="D156" s="300" t="s">
        <v>425</v>
      </c>
      <c r="E156" s="299">
        <v>70110</v>
      </c>
      <c r="F156" s="299" t="s">
        <v>155</v>
      </c>
      <c r="G156" s="299" t="s">
        <v>130</v>
      </c>
      <c r="H156" s="301">
        <v>399121.4</v>
      </c>
      <c r="I156" s="301">
        <v>320728.24</v>
      </c>
      <c r="J156" s="301">
        <v>409613.93</v>
      </c>
      <c r="K156" s="301">
        <v>317372.3</v>
      </c>
      <c r="L156" s="299" t="s">
        <v>131</v>
      </c>
      <c r="M156" s="299" t="s">
        <v>131</v>
      </c>
      <c r="N156" s="299" t="s">
        <v>156</v>
      </c>
      <c r="O156" s="299" t="s">
        <v>155</v>
      </c>
      <c r="P156" s="299" t="s">
        <v>131</v>
      </c>
      <c r="Q156" s="299" t="s">
        <v>131</v>
      </c>
      <c r="R156" s="299" t="s">
        <v>131</v>
      </c>
      <c r="S156" s="299" t="s">
        <v>131</v>
      </c>
      <c r="T156" s="299" t="s">
        <v>141</v>
      </c>
      <c r="U156" s="299"/>
      <c r="V156" s="299" t="s">
        <v>427</v>
      </c>
      <c r="W156" s="299" t="s">
        <v>126</v>
      </c>
      <c r="X156" s="302"/>
      <c r="Y156" s="303"/>
      <c r="Z156" s="302"/>
      <c r="AA156" s="303"/>
      <c r="AB156" s="299" t="s">
        <v>102</v>
      </c>
      <c r="AC156" s="299"/>
      <c r="AD156" s="304"/>
      <c r="AE156" s="213"/>
      <c r="AF156" s="214"/>
      <c r="AG156" s="215"/>
      <c r="AH156" s="216"/>
      <c r="AI156" s="217"/>
      <c r="AJ156" s="214"/>
      <c r="AK156" s="215"/>
      <c r="AL156" s="218"/>
      <c r="AM156" s="220"/>
      <c r="AN156" s="219"/>
      <c r="AO156" s="285"/>
      <c r="AP156" s="290" t="s">
        <v>428</v>
      </c>
      <c r="AQ156" s="118"/>
      <c r="AR156" s="167" t="str">
        <f t="shared" si="254"/>
        <v/>
      </c>
      <c r="AS156" s="168" t="str">
        <f t="shared" si="255"/>
        <v/>
      </c>
      <c r="AT156" s="169" t="str">
        <f t="shared" si="256"/>
        <v/>
      </c>
      <c r="AU156" s="170" t="str">
        <f t="shared" si="257"/>
        <v/>
      </c>
      <c r="AV156" s="168" t="str">
        <f t="shared" si="258"/>
        <v/>
      </c>
      <c r="AW156" s="171" t="str">
        <f t="shared" si="259"/>
        <v/>
      </c>
      <c r="AX156" s="167" t="str">
        <f t="shared" si="260"/>
        <v/>
      </c>
      <c r="AY156" s="168" t="str">
        <f>IF(B156="X",IF(AN156="DA",IF(AX156&gt;24,IF(#REF!="NU",0,LEN(TRIM(V156))-LEN(SUBSTITUTE(V156,CHAR(44),""))+1),0),"-"),"")</f>
        <v/>
      </c>
      <c r="AZ156" s="169" t="str">
        <f t="shared" si="261"/>
        <v/>
      </c>
      <c r="BA156" s="121"/>
      <c r="BF156" s="38" t="str">
        <f t="shared" si="262"/>
        <v>Afectat sau NU?</v>
      </c>
      <c r="BG156" s="16" t="str">
        <f t="shared" si="263"/>
        <v>-</v>
      </c>
      <c r="BH156" s="33" t="str">
        <f t="shared" si="264"/>
        <v>-</v>
      </c>
      <c r="BI156" s="43" t="str">
        <f t="shared" si="265"/>
        <v>Afectat sau NU?</v>
      </c>
      <c r="BJ156" s="16" t="str">
        <f t="shared" si="266"/>
        <v>-</v>
      </c>
      <c r="BK156" s="42" t="str">
        <f t="shared" si="267"/>
        <v>-</v>
      </c>
      <c r="BL156" s="38" t="str">
        <f t="shared" si="268"/>
        <v>Afectat sau NU?</v>
      </c>
      <c r="BM156" s="16" t="str">
        <f t="shared" si="269"/>
        <v>-</v>
      </c>
      <c r="BN156" s="33" t="str">
        <f t="shared" si="270"/>
        <v>-</v>
      </c>
      <c r="BP156" s="118"/>
    </row>
    <row r="157" spans="1:68" ht="25.5" x14ac:dyDescent="0.25">
      <c r="A157" s="136">
        <f t="shared" si="271"/>
        <v>142</v>
      </c>
      <c r="B157" s="129" t="s">
        <v>131</v>
      </c>
      <c r="C157" s="129" t="s">
        <v>85</v>
      </c>
      <c r="D157" s="155" t="s">
        <v>429</v>
      </c>
      <c r="E157" s="129">
        <v>13819</v>
      </c>
      <c r="F157" s="129" t="s">
        <v>430</v>
      </c>
      <c r="G157" s="129" t="s">
        <v>232</v>
      </c>
      <c r="H157" s="65">
        <v>474251.59220000001</v>
      </c>
      <c r="I157" s="65">
        <v>409341.53989999997</v>
      </c>
      <c r="J157" s="65">
        <v>461815.1715</v>
      </c>
      <c r="K157" s="65">
        <v>401058.3432</v>
      </c>
      <c r="L157" s="129" t="s">
        <v>131</v>
      </c>
      <c r="M157" s="129" t="s">
        <v>131</v>
      </c>
      <c r="N157" s="129" t="s">
        <v>431</v>
      </c>
      <c r="O157" s="129" t="s">
        <v>432</v>
      </c>
      <c r="P157" s="129" t="s">
        <v>131</v>
      </c>
      <c r="Q157" s="129" t="s">
        <v>131</v>
      </c>
      <c r="R157" s="129" t="s">
        <v>131</v>
      </c>
      <c r="S157" s="129" t="s">
        <v>131</v>
      </c>
      <c r="T157" s="129" t="s">
        <v>141</v>
      </c>
      <c r="U157" s="129"/>
      <c r="V157" s="129" t="s">
        <v>427</v>
      </c>
      <c r="W157" s="129" t="s">
        <v>88</v>
      </c>
      <c r="X157" s="137"/>
      <c r="Y157" s="138"/>
      <c r="Z157" s="137"/>
      <c r="AA157" s="138"/>
      <c r="AB157" s="129" t="s">
        <v>102</v>
      </c>
      <c r="AC157" s="129"/>
      <c r="AD157" s="127"/>
      <c r="AE157" s="197"/>
      <c r="AF157" s="198"/>
      <c r="AG157" s="199"/>
      <c r="AH157" s="200"/>
      <c r="AI157" s="201"/>
      <c r="AJ157" s="198"/>
      <c r="AK157" s="199"/>
      <c r="AL157" s="202"/>
      <c r="AM157" s="203"/>
      <c r="AN157" s="204"/>
      <c r="AO157" s="288"/>
      <c r="AP157" s="204" t="s">
        <v>437</v>
      </c>
      <c r="AQ157" s="118"/>
      <c r="AR157" s="105" t="str">
        <f t="shared" si="254"/>
        <v/>
      </c>
      <c r="AS157" s="106" t="str">
        <f t="shared" si="255"/>
        <v/>
      </c>
      <c r="AT157" s="107" t="str">
        <f t="shared" si="256"/>
        <v/>
      </c>
      <c r="AU157" s="108" t="str">
        <f t="shared" si="257"/>
        <v/>
      </c>
      <c r="AV157" s="106" t="str">
        <f t="shared" si="258"/>
        <v/>
      </c>
      <c r="AW157" s="109" t="str">
        <f t="shared" si="259"/>
        <v/>
      </c>
      <c r="AX157" s="105" t="str">
        <f t="shared" si="260"/>
        <v/>
      </c>
      <c r="AY157" s="106" t="str">
        <f>IF(B157="X",IF(AN157="DA",IF(AX157&gt;24,IF(#REF!="NU",0,LEN(TRIM(V157))-LEN(SUBSTITUTE(V157,CHAR(44),""))+1),0),"-"),"")</f>
        <v/>
      </c>
      <c r="AZ157" s="107" t="str">
        <f t="shared" si="261"/>
        <v/>
      </c>
      <c r="BA157" s="121"/>
      <c r="BF157" s="174" t="str">
        <f t="shared" si="262"/>
        <v>Afectat sau NU?</v>
      </c>
      <c r="BG157" s="163" t="str">
        <f t="shared" si="263"/>
        <v>-</v>
      </c>
      <c r="BH157" s="164" t="str">
        <f t="shared" si="264"/>
        <v>-</v>
      </c>
      <c r="BI157" s="344" t="str">
        <f t="shared" si="265"/>
        <v>Afectat sau NU?</v>
      </c>
      <c r="BJ157" s="163" t="str">
        <f t="shared" si="266"/>
        <v>-</v>
      </c>
      <c r="BK157" s="166" t="str">
        <f t="shared" si="267"/>
        <v>-</v>
      </c>
      <c r="BL157" s="174" t="str">
        <f t="shared" si="268"/>
        <v>Afectat sau NU?</v>
      </c>
      <c r="BM157" s="163" t="str">
        <f t="shared" si="269"/>
        <v>-</v>
      </c>
      <c r="BN157" s="164" t="str">
        <f t="shared" si="270"/>
        <v>-</v>
      </c>
      <c r="BP157" s="118"/>
    </row>
    <row r="158" spans="1:68" ht="26.25" thickBot="1" x14ac:dyDescent="0.3">
      <c r="A158" s="297">
        <f t="shared" si="271"/>
        <v>143</v>
      </c>
      <c r="B158" s="132" t="s">
        <v>131</v>
      </c>
      <c r="C158" s="132" t="s">
        <v>85</v>
      </c>
      <c r="D158" s="133" t="s">
        <v>429</v>
      </c>
      <c r="E158" s="132">
        <v>19249</v>
      </c>
      <c r="F158" s="132" t="s">
        <v>433</v>
      </c>
      <c r="G158" s="132" t="s">
        <v>232</v>
      </c>
      <c r="H158" s="31">
        <v>474251.59220000001</v>
      </c>
      <c r="I158" s="31">
        <v>409341.53989999997</v>
      </c>
      <c r="J158" s="31">
        <v>461815.1715</v>
      </c>
      <c r="K158" s="31">
        <v>401058.3432</v>
      </c>
      <c r="L158" s="132" t="s">
        <v>131</v>
      </c>
      <c r="M158" s="132" t="s">
        <v>131</v>
      </c>
      <c r="N158" s="132" t="s">
        <v>131</v>
      </c>
      <c r="O158" s="132" t="s">
        <v>131</v>
      </c>
      <c r="P158" s="132" t="s">
        <v>131</v>
      </c>
      <c r="Q158" s="132" t="s">
        <v>131</v>
      </c>
      <c r="R158" s="132" t="s">
        <v>434</v>
      </c>
      <c r="S158" s="132" t="s">
        <v>435</v>
      </c>
      <c r="T158" s="132" t="s">
        <v>197</v>
      </c>
      <c r="U158" s="132"/>
      <c r="V158" s="132" t="s">
        <v>436</v>
      </c>
      <c r="W158" s="132" t="s">
        <v>88</v>
      </c>
      <c r="X158" s="143"/>
      <c r="Y158" s="144"/>
      <c r="Z158" s="143"/>
      <c r="AA158" s="144"/>
      <c r="AB158" s="132" t="s">
        <v>102</v>
      </c>
      <c r="AC158" s="132"/>
      <c r="AD158" s="146"/>
      <c r="AE158" s="213"/>
      <c r="AF158" s="214"/>
      <c r="AG158" s="215"/>
      <c r="AH158" s="216"/>
      <c r="AI158" s="217"/>
      <c r="AJ158" s="214"/>
      <c r="AK158" s="215"/>
      <c r="AL158" s="218"/>
      <c r="AM158" s="219"/>
      <c r="AN158" s="220"/>
      <c r="AO158" s="289"/>
      <c r="AP158" s="220" t="s">
        <v>437</v>
      </c>
      <c r="AQ158" s="118"/>
      <c r="AR158" s="286" t="str">
        <f t="shared" si="254"/>
        <v/>
      </c>
      <c r="AS158" s="16" t="str">
        <f t="shared" si="255"/>
        <v/>
      </c>
      <c r="AT158" s="33" t="str">
        <f t="shared" si="256"/>
        <v/>
      </c>
      <c r="AU158" s="287" t="str">
        <f t="shared" si="257"/>
        <v/>
      </c>
      <c r="AV158" s="16" t="str">
        <f t="shared" si="258"/>
        <v/>
      </c>
      <c r="AW158" s="42" t="str">
        <f t="shared" si="259"/>
        <v/>
      </c>
      <c r="AX158" s="286" t="str">
        <f t="shared" si="260"/>
        <v/>
      </c>
      <c r="AY158" s="16" t="str">
        <f>IF(B158="X",IF(AN158="DA",IF(AX158&gt;24,IF(#REF!="NU",0,LEN(TRIM(V158))-LEN(SUBSTITUTE(V158,CHAR(44),""))+1),0),"-"),"")</f>
        <v/>
      </c>
      <c r="AZ158" s="33" t="str">
        <f t="shared" si="261"/>
        <v/>
      </c>
      <c r="BA158" s="121"/>
      <c r="BF158" s="38" t="str">
        <f t="shared" si="262"/>
        <v>Afectat sau NU?</v>
      </c>
      <c r="BG158" s="16" t="str">
        <f t="shared" si="263"/>
        <v>-</v>
      </c>
      <c r="BH158" s="33" t="str">
        <f t="shared" si="264"/>
        <v>-</v>
      </c>
      <c r="BI158" s="43" t="str">
        <f t="shared" si="265"/>
        <v>Afectat sau NU?</v>
      </c>
      <c r="BJ158" s="16" t="str">
        <f t="shared" si="266"/>
        <v>-</v>
      </c>
      <c r="BK158" s="42" t="str">
        <f t="shared" si="267"/>
        <v>-</v>
      </c>
      <c r="BL158" s="38" t="str">
        <f t="shared" si="268"/>
        <v>Afectat sau NU?</v>
      </c>
      <c r="BM158" s="16" t="str">
        <f t="shared" si="269"/>
        <v>-</v>
      </c>
      <c r="BN158" s="33" t="str">
        <f t="shared" si="270"/>
        <v>-</v>
      </c>
      <c r="BP158" s="118"/>
    </row>
    <row r="159" spans="1:68" ht="13.5" thickBot="1" x14ac:dyDescent="0.3">
      <c r="A159" s="305">
        <f t="shared" si="271"/>
        <v>144</v>
      </c>
      <c r="B159" s="86" t="s">
        <v>131</v>
      </c>
      <c r="C159" s="86" t="s">
        <v>85</v>
      </c>
      <c r="D159" s="306" t="s">
        <v>438</v>
      </c>
      <c r="E159" s="86">
        <v>66081</v>
      </c>
      <c r="F159" s="86" t="s">
        <v>439</v>
      </c>
      <c r="G159" s="86" t="s">
        <v>168</v>
      </c>
      <c r="H159" s="307">
        <v>540271.56000000006</v>
      </c>
      <c r="I159" s="307">
        <v>360541.04</v>
      </c>
      <c r="J159" s="307">
        <v>540271.56000000006</v>
      </c>
      <c r="K159" s="307">
        <v>360541.04</v>
      </c>
      <c r="L159" s="86" t="s">
        <v>131</v>
      </c>
      <c r="M159" s="86" t="s">
        <v>131</v>
      </c>
      <c r="N159" s="86" t="s">
        <v>440</v>
      </c>
      <c r="O159" s="86" t="s">
        <v>441</v>
      </c>
      <c r="P159" s="86" t="s">
        <v>131</v>
      </c>
      <c r="Q159" s="86" t="s">
        <v>131</v>
      </c>
      <c r="R159" s="86" t="s">
        <v>131</v>
      </c>
      <c r="S159" s="86" t="s">
        <v>131</v>
      </c>
      <c r="T159" s="86" t="s">
        <v>147</v>
      </c>
      <c r="U159" s="86"/>
      <c r="V159" s="86" t="s">
        <v>442</v>
      </c>
      <c r="W159" s="86"/>
      <c r="X159" s="87"/>
      <c r="Y159" s="88"/>
      <c r="Z159" s="87"/>
      <c r="AA159" s="88"/>
      <c r="AB159" s="86" t="s">
        <v>103</v>
      </c>
      <c r="AC159" s="86"/>
      <c r="AD159" s="308"/>
      <c r="AE159" s="309"/>
      <c r="AF159" s="310"/>
      <c r="AG159" s="311"/>
      <c r="AH159" s="312"/>
      <c r="AI159" s="217"/>
      <c r="AJ159" s="214"/>
      <c r="AK159" s="215"/>
      <c r="AL159" s="218"/>
      <c r="AM159" s="219"/>
      <c r="AN159" s="220"/>
      <c r="AO159" s="289"/>
      <c r="AP159" s="220" t="s">
        <v>488</v>
      </c>
      <c r="AQ159" s="118"/>
      <c r="AR159" s="286" t="str">
        <f t="shared" ref="AR159" si="272">IF(B159="X",IF(AN159="","Afectat sau NU?",IF(AN159="DA",IF(((AK159+AL159)-(AE159+AF159))*24&lt;-720,"Neinformat",((AK159+AL159)-(AE159+AF159))*24),"Nu a fost afectat producator/consumator")),"")</f>
        <v/>
      </c>
      <c r="AS159" s="16" t="str">
        <f t="shared" ref="AS159" si="273">IF(B159="X",IF(AN159="DA",IF(AR159&lt;6,LEN(TRIM(V159))-LEN(SUBSTITUTE(V159,CHAR(44),""))+1,0),"-"),"")</f>
        <v/>
      </c>
      <c r="AT159" s="33" t="str">
        <f t="shared" ref="AT159" si="274">IF(B159="X",IF(AN159="DA",LEN(TRIM(V159))-LEN(SUBSTITUTE(V159,CHAR(44),""))+1,"-"),"")</f>
        <v/>
      </c>
      <c r="AU159" s="287" t="str">
        <f t="shared" ref="AU159" si="275">IF(B159="X",IF(AN159="","Afectat sau NU?",IF(AN159="DA",IF(((AI159+AJ159)-(AE159+AF159))*24&lt;-720,"Neinformat",((AI159+AJ159)-(AE159+AF159))*24),"Nu a fost afectat producator/consumator")),"")</f>
        <v/>
      </c>
      <c r="AV159" s="16" t="str">
        <f t="shared" ref="AV159" si="276">IF(B159="X",IF(AN159="DA",IF(AU159&lt;6,LEN(TRIM(U159))-LEN(SUBSTITUTE(U159,CHAR(44),""))+1,0),"-"),"")</f>
        <v/>
      </c>
      <c r="AW159" s="42" t="str">
        <f t="shared" ref="AW159" si="277">IF(B159="X",IF(AN159="DA",LEN(TRIM(U159))-LEN(SUBSTITUTE(U159,CHAR(44),""))+1,"-"),"")</f>
        <v/>
      </c>
      <c r="AX159" s="286" t="str">
        <f t="shared" ref="AX159" si="278">IF(B159="X",IF(AN159="","Afectat sau NU?",IF(AN159="DA",((AG159+AH159)-(AE159+AF159))*24,"Nu a fost afectat producator/consumator")),"")</f>
        <v/>
      </c>
      <c r="AY159" s="16" t="str">
        <f>IF(B159="X",IF(AN159="DA",IF(AX159&gt;24,IF(#REF!="NU",0,LEN(TRIM(V159))-LEN(SUBSTITUTE(V159,CHAR(44),""))+1),0),"-"),"")</f>
        <v/>
      </c>
      <c r="AZ159" s="33" t="str">
        <f t="shared" ref="AZ159" si="279">IF(B159="X",IF(AN159="DA",IF(AX159&gt;24,LEN(TRIM(V159))-LEN(SUBSTITUTE(V159,CHAR(44),""))+1,0),"-"),"")</f>
        <v/>
      </c>
      <c r="BA159" s="121"/>
      <c r="BF159" s="38" t="str">
        <f t="shared" ref="BF159" si="280">IF(C159="X",IF(AN159="","Afectat sau NU?",IF(AN159="DA",IF(AK159="","Neinformat",NETWORKDAYS(AK159+AL159,AE159+AF159,$BR$2:$BR$14)-2),"Nu a fost afectat producator/consumator")),"")</f>
        <v>Afectat sau NU?</v>
      </c>
      <c r="BG159" s="16" t="str">
        <f t="shared" ref="BG159" si="281">IF(C159="X",IF(AN159="DA",IF(AND(BF159&gt;=5,AK159&lt;&gt;""),LEN(TRIM(V159))-LEN(SUBSTITUTE(V159,CHAR(44),""))+1,0),"-"),"")</f>
        <v>-</v>
      </c>
      <c r="BH159" s="33" t="str">
        <f t="shared" ref="BH159" si="282">IF(C159="X",IF(AN159="DA",LEN(TRIM(V159))-LEN(SUBSTITUTE(V159,CHAR(44),""))+1,"-"),"")</f>
        <v>-</v>
      </c>
      <c r="BI159" s="43" t="str">
        <f t="shared" ref="BI159" si="283">IF(C159="X",IF(AN159="","Afectat sau NU?",IF(AN159="DA",IF(AI159="","Neinformat",NETWORKDAYS(AI159+AJ159,AE159+AF159,$BR$2:$BR$14)-2),"Nu a fost afectat producator/consumator")),"")</f>
        <v>Afectat sau NU?</v>
      </c>
      <c r="BJ159" s="16" t="str">
        <f t="shared" ref="BJ159" si="284">IF(C159="X",IF(AN159="DA",IF(AND(BI159&gt;=5,AI159&lt;&gt;""),LEN(TRIM(U159))-LEN(SUBSTITUTE(U159,CHAR(44),""))+1,0),"-"),"")</f>
        <v>-</v>
      </c>
      <c r="BK159" s="42" t="str">
        <f t="shared" ref="BK159" si="285">IF(C159="X",IF(AN159="DA",LEN(TRIM(U159))-LEN(SUBSTITUTE(U159,CHAR(44),""))+1,"-"),"")</f>
        <v>-</v>
      </c>
      <c r="BL159" s="38" t="str">
        <f t="shared" ref="BL159" si="286">IF(C159="X",IF(AN159="","Afectat sau NU?",IF(AN159="DA",((AG159+AH159)-(Z159+AA159))*24,"Nu a fost afectat producator/consumator")),"")</f>
        <v>Afectat sau NU?</v>
      </c>
      <c r="BM159" s="16" t="str">
        <f t="shared" ref="BM159" si="287">IF(C159="X",IF(AN159&lt;&gt;"DA","-",IF(AND(AN159="DA",BL159&lt;=0),LEN(TRIM(V159))-LEN(SUBSTITUTE(V159,CHAR(44),""))+1+LEN(TRIM(U159))-LEN(SUBSTITUTE(U159,CHAR(44),""))+1,0)),"")</f>
        <v>-</v>
      </c>
      <c r="BN159" s="33" t="str">
        <f t="shared" ref="BN159" si="288">IF(C159="X",IF(AN159="DA",LEN(TRIM(V159))-LEN(SUBSTITUTE(V159,CHAR(44),""))+1+LEN(TRIM(U159))-LEN(SUBSTITUTE(U159,CHAR(44),""))+1,"-"),"")</f>
        <v>-</v>
      </c>
      <c r="BP159" s="118"/>
    </row>
    <row r="160" spans="1:68" x14ac:dyDescent="0.25">
      <c r="A160" s="136">
        <f t="shared" si="271"/>
        <v>145</v>
      </c>
      <c r="B160" s="129" t="s">
        <v>131</v>
      </c>
      <c r="C160" s="129" t="s">
        <v>85</v>
      </c>
      <c r="D160" s="155" t="s">
        <v>443</v>
      </c>
      <c r="E160" s="129">
        <v>67256</v>
      </c>
      <c r="F160" s="129" t="s">
        <v>444</v>
      </c>
      <c r="G160" s="129" t="s">
        <v>168</v>
      </c>
      <c r="H160" s="65">
        <v>561830.12</v>
      </c>
      <c r="I160" s="65">
        <v>373144.01</v>
      </c>
      <c r="J160" s="65">
        <v>567501.55000000005</v>
      </c>
      <c r="K160" s="65">
        <v>372878.02</v>
      </c>
      <c r="L160" s="129" t="s">
        <v>131</v>
      </c>
      <c r="M160" s="129" t="s">
        <v>131</v>
      </c>
      <c r="N160" s="129" t="s">
        <v>445</v>
      </c>
      <c r="O160" s="129" t="s">
        <v>444</v>
      </c>
      <c r="P160" s="129" t="s">
        <v>131</v>
      </c>
      <c r="Q160" s="129" t="s">
        <v>131</v>
      </c>
      <c r="R160" s="129" t="s">
        <v>131</v>
      </c>
      <c r="S160" s="129" t="s">
        <v>131</v>
      </c>
      <c r="T160" s="129" t="s">
        <v>141</v>
      </c>
      <c r="U160" s="129"/>
      <c r="V160" s="129" t="s">
        <v>427</v>
      </c>
      <c r="W160" s="129"/>
      <c r="X160" s="137"/>
      <c r="Y160" s="138"/>
      <c r="Z160" s="137"/>
      <c r="AA160" s="138"/>
      <c r="AB160" s="129" t="s">
        <v>103</v>
      </c>
      <c r="AC160" s="129"/>
      <c r="AD160" s="127"/>
      <c r="AE160" s="197"/>
      <c r="AF160" s="198"/>
      <c r="AG160" s="199"/>
      <c r="AH160" s="202"/>
      <c r="AI160" s="309"/>
      <c r="AJ160" s="310"/>
      <c r="AK160" s="311"/>
      <c r="AL160" s="318"/>
      <c r="AM160" s="319"/>
      <c r="AN160" s="290"/>
      <c r="AO160" s="320"/>
      <c r="AP160" s="290"/>
      <c r="AQ160" s="118"/>
      <c r="AR160" s="326" t="str">
        <f t="shared" ref="AR160" si="289">IF(B160="X",IF(AN160="","Afectat sau NU?",IF(AN160="DA",IF(((AK160+AL160)-(AE160+AF160))*24&lt;-720,"Neinformat",((AK160+AL160)-(AE160+AF160))*24),"Nu a fost afectat producator/consumator")),"")</f>
        <v/>
      </c>
      <c r="AS160" s="327" t="str">
        <f t="shared" ref="AS160" si="290">IF(B160="X",IF(AN160="DA",IF(AR160&lt;6,LEN(TRIM(V160))-LEN(SUBSTITUTE(V160,CHAR(44),""))+1,0),"-"),"")</f>
        <v/>
      </c>
      <c r="AT160" s="328" t="str">
        <f t="shared" ref="AT160" si="291">IF(B160="X",IF(AN160="DA",LEN(TRIM(V160))-LEN(SUBSTITUTE(V160,CHAR(44),""))+1,"-"),"")</f>
        <v/>
      </c>
      <c r="AU160" s="329" t="str">
        <f t="shared" ref="AU160" si="292">IF(B160="X",IF(AN160="","Afectat sau NU?",IF(AN160="DA",IF(((AI160+AJ160)-(AE160+AF160))*24&lt;-720,"Neinformat",((AI160+AJ160)-(AE160+AF160))*24),"Nu a fost afectat producator/consumator")),"")</f>
        <v/>
      </c>
      <c r="AV160" s="327" t="str">
        <f t="shared" ref="AV160" si="293">IF(B160="X",IF(AN160="DA",IF(AU160&lt;6,LEN(TRIM(U160))-LEN(SUBSTITUTE(U160,CHAR(44),""))+1,0),"-"),"")</f>
        <v/>
      </c>
      <c r="AW160" s="330" t="str">
        <f t="shared" ref="AW160" si="294">IF(B160="X",IF(AN160="DA",LEN(TRIM(U160))-LEN(SUBSTITUTE(U160,CHAR(44),""))+1,"-"),"")</f>
        <v/>
      </c>
      <c r="AX160" s="326" t="str">
        <f t="shared" ref="AX160" si="295">IF(B160="X",IF(AN160="","Afectat sau NU?",IF(AN160="DA",((AG160+AH160)-(AE160+AF160))*24,"Nu a fost afectat producator/consumator")),"")</f>
        <v/>
      </c>
      <c r="AY160" s="327" t="str">
        <f>IF(B160="X",IF(AN160="DA",IF(AX160&gt;24,IF(#REF!="NU",0,LEN(TRIM(V160))-LEN(SUBSTITUTE(V160,CHAR(44),""))+1),0),"-"),"")</f>
        <v/>
      </c>
      <c r="AZ160" s="328" t="str">
        <f t="shared" ref="AZ160" si="296">IF(B160="X",IF(AN160="DA",IF(AX160&gt;24,LEN(TRIM(V160))-LEN(SUBSTITUTE(V160,CHAR(44),""))+1,0),"-"),"")</f>
        <v/>
      </c>
      <c r="BA160" s="121"/>
      <c r="BF160" s="331" t="str">
        <f t="shared" ref="BF160" si="297">IF(C160="X",IF(AN160="","Afectat sau NU?",IF(AN160="DA",IF(AK160="","Neinformat",NETWORKDAYS(AK160+AL160,AE160+AF160,$BR$2:$BR$14)-2),"Nu a fost afectat producator/consumator")),"")</f>
        <v>Afectat sau NU?</v>
      </c>
      <c r="BG160" s="327" t="str">
        <f t="shared" ref="BG160" si="298">IF(C160="X",IF(AN160="DA",IF(AND(BF160&gt;=5,AK160&lt;&gt;""),LEN(TRIM(V160))-LEN(SUBSTITUTE(V160,CHAR(44),""))+1,0),"-"),"")</f>
        <v>-</v>
      </c>
      <c r="BH160" s="328" t="str">
        <f t="shared" ref="BH160" si="299">IF(C160="X",IF(AN160="DA",LEN(TRIM(V160))-LEN(SUBSTITUTE(V160,CHAR(44),""))+1,"-"),"")</f>
        <v>-</v>
      </c>
      <c r="BI160" s="332" t="str">
        <f t="shared" ref="BI160" si="300">IF(C160="X",IF(AN160="","Afectat sau NU?",IF(AN160="DA",IF(AI160="","Neinformat",NETWORKDAYS(AI160+AJ160,AE160+AF160,$BR$2:$BR$14)-2),"Nu a fost afectat producator/consumator")),"")</f>
        <v>Afectat sau NU?</v>
      </c>
      <c r="BJ160" s="327" t="str">
        <f t="shared" ref="BJ160" si="301">IF(C160="X",IF(AN160="DA",IF(AND(BI160&gt;=5,AI160&lt;&gt;""),LEN(TRIM(U160))-LEN(SUBSTITUTE(U160,CHAR(44),""))+1,0),"-"),"")</f>
        <v>-</v>
      </c>
      <c r="BK160" s="330" t="str">
        <f t="shared" ref="BK160" si="302">IF(C160="X",IF(AN160="DA",LEN(TRIM(U160))-LEN(SUBSTITUTE(U160,CHAR(44),""))+1,"-"),"")</f>
        <v>-</v>
      </c>
      <c r="BL160" s="331" t="str">
        <f t="shared" ref="BL160" si="303">IF(C160="X",IF(AN160="","Afectat sau NU?",IF(AN160="DA",((AG160+AH160)-(Z160+AA160))*24,"Nu a fost afectat producator/consumator")),"")</f>
        <v>Afectat sau NU?</v>
      </c>
      <c r="BM160" s="327" t="str">
        <f t="shared" ref="BM160" si="304">IF(C160="X",IF(AN160&lt;&gt;"DA","-",IF(AND(AN160="DA",BL160&lt;=0),LEN(TRIM(V160))-LEN(SUBSTITUTE(V160,CHAR(44),""))+1+LEN(TRIM(U160))-LEN(SUBSTITUTE(U160,CHAR(44),""))+1,0)),"")</f>
        <v>-</v>
      </c>
      <c r="BN160" s="328" t="str">
        <f t="shared" ref="BN160" si="305">IF(C160="X",IF(AN160="DA",LEN(TRIM(V160))-LEN(SUBSTITUTE(V160,CHAR(44),""))+1+LEN(TRIM(U160))-LEN(SUBSTITUTE(U160,CHAR(44),""))+1,"-"),"")</f>
        <v>-</v>
      </c>
      <c r="BP160" s="118"/>
    </row>
    <row r="161" spans="1:68" x14ac:dyDescent="0.25">
      <c r="A161" s="296">
        <f t="shared" si="271"/>
        <v>146</v>
      </c>
      <c r="B161" s="130" t="s">
        <v>131</v>
      </c>
      <c r="C161" s="130" t="s">
        <v>85</v>
      </c>
      <c r="D161" s="131" t="s">
        <v>443</v>
      </c>
      <c r="E161" s="130">
        <v>134194</v>
      </c>
      <c r="F161" s="130" t="s">
        <v>447</v>
      </c>
      <c r="G161" s="130" t="s">
        <v>200</v>
      </c>
      <c r="H161" s="30">
        <v>561830.12</v>
      </c>
      <c r="I161" s="30">
        <v>373144.01</v>
      </c>
      <c r="J161" s="30">
        <v>567501.55000000005</v>
      </c>
      <c r="K161" s="30">
        <v>372878.02</v>
      </c>
      <c r="L161" s="130" t="s">
        <v>131</v>
      </c>
      <c r="M161" s="130" t="s">
        <v>131</v>
      </c>
      <c r="N161" s="130" t="s">
        <v>446</v>
      </c>
      <c r="O161" s="130" t="s">
        <v>447</v>
      </c>
      <c r="P161" s="130" t="s">
        <v>131</v>
      </c>
      <c r="Q161" s="130" t="s">
        <v>131</v>
      </c>
      <c r="R161" s="130" t="s">
        <v>131</v>
      </c>
      <c r="S161" s="130" t="s">
        <v>131</v>
      </c>
      <c r="T161" s="130" t="s">
        <v>141</v>
      </c>
      <c r="U161" s="130"/>
      <c r="V161" s="130" t="s">
        <v>427</v>
      </c>
      <c r="W161" s="130"/>
      <c r="X161" s="139"/>
      <c r="Y161" s="140"/>
      <c r="Z161" s="139"/>
      <c r="AA161" s="140"/>
      <c r="AB161" s="130" t="s">
        <v>103</v>
      </c>
      <c r="AC161" s="130"/>
      <c r="AD161" s="145"/>
      <c r="AE161" s="205"/>
      <c r="AF161" s="206"/>
      <c r="AG161" s="207"/>
      <c r="AH161" s="210"/>
      <c r="AI161" s="209"/>
      <c r="AJ161" s="206"/>
      <c r="AK161" s="207"/>
      <c r="AL161" s="210"/>
      <c r="AM161" s="324"/>
      <c r="AN161" s="212"/>
      <c r="AO161" s="325"/>
      <c r="AP161" s="212"/>
      <c r="AQ161" s="118"/>
      <c r="AR161" s="186" t="str">
        <f t="shared" ref="AR161" si="306">IF(B161="X",IF(AN161="","Afectat sau NU?",IF(AN161="DA",IF(((AK161+AL161)-(AE161+AF161))*24&lt;-720,"Neinformat",((AK161+AL161)-(AE161+AF161))*24),"Nu a fost afectat producator/consumator")),"")</f>
        <v/>
      </c>
      <c r="AS161" s="185" t="str">
        <f t="shared" ref="AS161" si="307">IF(B161="X",IF(AN161="DA",IF(AR161&lt;6,LEN(TRIM(V161))-LEN(SUBSTITUTE(V161,CHAR(44),""))+1,0),"-"),"")</f>
        <v/>
      </c>
      <c r="AT161" s="187" t="str">
        <f t="shared" ref="AT161" si="308">IF(B161="X",IF(AN161="DA",LEN(TRIM(V161))-LEN(SUBSTITUTE(V161,CHAR(44),""))+1,"-"),"")</f>
        <v/>
      </c>
      <c r="AU161" s="189" t="str">
        <f t="shared" ref="AU161" si="309">IF(B161="X",IF(AN161="","Afectat sau NU?",IF(AN161="DA",IF(((AI161+AJ161)-(AE161+AF161))*24&lt;-720,"Neinformat",((AI161+AJ161)-(AE161+AF161))*24),"Nu a fost afectat producator/consumator")),"")</f>
        <v/>
      </c>
      <c r="AV161" s="185" t="str">
        <f t="shared" ref="AV161" si="310">IF(B161="X",IF(AN161="DA",IF(AU161&lt;6,LEN(TRIM(U161))-LEN(SUBSTITUTE(U161,CHAR(44),""))+1,0),"-"),"")</f>
        <v/>
      </c>
      <c r="AW161" s="188" t="str">
        <f t="shared" ref="AW161" si="311">IF(B161="X",IF(AN161="DA",LEN(TRIM(U161))-LEN(SUBSTITUTE(U161,CHAR(44),""))+1,"-"),"")</f>
        <v/>
      </c>
      <c r="AX161" s="186" t="str">
        <f t="shared" ref="AX161" si="312">IF(B161="X",IF(AN161="","Afectat sau NU?",IF(AN161="DA",((AG161+AH161)-(AE161+AF161))*24,"Nu a fost afectat producator/consumator")),"")</f>
        <v/>
      </c>
      <c r="AY161" s="185" t="str">
        <f>IF(B161="X",IF(AN161="DA",IF(AX161&gt;24,IF(#REF!="NU",0,LEN(TRIM(V161))-LEN(SUBSTITUTE(V161,CHAR(44),""))+1),0),"-"),"")</f>
        <v/>
      </c>
      <c r="AZ161" s="187" t="str">
        <f t="shared" ref="AZ161" si="313">IF(B161="X",IF(AN161="DA",IF(AX161&gt;24,LEN(TRIM(V161))-LEN(SUBSTITUTE(V161,CHAR(44),""))+1,0),"-"),"")</f>
        <v/>
      </c>
      <c r="BA161" s="121"/>
      <c r="BF161" s="190" t="str">
        <f t="shared" ref="BF161" si="314">IF(C161="X",IF(AN161="","Afectat sau NU?",IF(AN161="DA",IF(AK161="","Neinformat",NETWORKDAYS(AK161+AL161,AE161+AF161,$BR$2:$BR$14)-2),"Nu a fost afectat producator/consumator")),"")</f>
        <v>Afectat sau NU?</v>
      </c>
      <c r="BG161" s="185" t="str">
        <f t="shared" ref="BG161" si="315">IF(C161="X",IF(AN161="DA",IF(AND(BF161&gt;=5,AK161&lt;&gt;""),LEN(TRIM(V161))-LEN(SUBSTITUTE(V161,CHAR(44),""))+1,0),"-"),"")</f>
        <v>-</v>
      </c>
      <c r="BH161" s="187" t="str">
        <f t="shared" ref="BH161" si="316">IF(C161="X",IF(AN161="DA",LEN(TRIM(V161))-LEN(SUBSTITUTE(V161,CHAR(44),""))+1,"-"),"")</f>
        <v>-</v>
      </c>
      <c r="BI161" s="191" t="str">
        <f t="shared" ref="BI161" si="317">IF(C161="X",IF(AN161="","Afectat sau NU?",IF(AN161="DA",IF(AI161="","Neinformat",NETWORKDAYS(AI161+AJ161,AE161+AF161,$BR$2:$BR$14)-2),"Nu a fost afectat producator/consumator")),"")</f>
        <v>Afectat sau NU?</v>
      </c>
      <c r="BJ161" s="185" t="str">
        <f t="shared" ref="BJ161" si="318">IF(C161="X",IF(AN161="DA",IF(AND(BI161&gt;=5,AI161&lt;&gt;""),LEN(TRIM(U161))-LEN(SUBSTITUTE(U161,CHAR(44),""))+1,0),"-"),"")</f>
        <v>-</v>
      </c>
      <c r="BK161" s="188" t="str">
        <f t="shared" ref="BK161" si="319">IF(C161="X",IF(AN161="DA",LEN(TRIM(U161))-LEN(SUBSTITUTE(U161,CHAR(44),""))+1,"-"),"")</f>
        <v>-</v>
      </c>
      <c r="BL161" s="190" t="str">
        <f t="shared" ref="BL161" si="320">IF(C161="X",IF(AN161="","Afectat sau NU?",IF(AN161="DA",((AG161+AH161)-(Z161+AA161))*24,"Nu a fost afectat producator/consumator")),"")</f>
        <v>Afectat sau NU?</v>
      </c>
      <c r="BM161" s="185" t="str">
        <f t="shared" ref="BM161" si="321">IF(C161="X",IF(AN161&lt;&gt;"DA","-",IF(AND(AN161="DA",BL161&lt;=0),LEN(TRIM(V161))-LEN(SUBSTITUTE(V161,CHAR(44),""))+1+LEN(TRIM(U161))-LEN(SUBSTITUTE(U161,CHAR(44),""))+1,0)),"")</f>
        <v>-</v>
      </c>
      <c r="BN161" s="187" t="str">
        <f t="shared" ref="BN161" si="322">IF(C161="X",IF(AN161="DA",LEN(TRIM(V161))-LEN(SUBSTITUTE(V161,CHAR(44),""))+1+LEN(TRIM(U161))-LEN(SUBSTITUTE(U161,CHAR(44),""))+1,"-"),"")</f>
        <v>-</v>
      </c>
      <c r="BP161" s="118"/>
    </row>
    <row r="162" spans="1:68" ht="13.5" thickBot="1" x14ac:dyDescent="0.3">
      <c r="A162" s="297">
        <f t="shared" si="271"/>
        <v>147</v>
      </c>
      <c r="B162" s="132" t="s">
        <v>131</v>
      </c>
      <c r="C162" s="132" t="s">
        <v>85</v>
      </c>
      <c r="D162" s="133" t="s">
        <v>443</v>
      </c>
      <c r="E162" s="132">
        <v>67256</v>
      </c>
      <c r="F162" s="132" t="s">
        <v>444</v>
      </c>
      <c r="G162" s="132" t="s">
        <v>168</v>
      </c>
      <c r="H162" s="31">
        <v>561830.12</v>
      </c>
      <c r="I162" s="31">
        <v>373144.01</v>
      </c>
      <c r="J162" s="31">
        <v>567501.55000000005</v>
      </c>
      <c r="K162" s="31">
        <v>372878.02</v>
      </c>
      <c r="L162" s="132" t="s">
        <v>131</v>
      </c>
      <c r="M162" s="132" t="s">
        <v>131</v>
      </c>
      <c r="N162" s="132" t="s">
        <v>131</v>
      </c>
      <c r="O162" s="132" t="s">
        <v>131</v>
      </c>
      <c r="P162" s="132" t="s">
        <v>131</v>
      </c>
      <c r="Q162" s="132" t="s">
        <v>131</v>
      </c>
      <c r="R162" s="132" t="s">
        <v>448</v>
      </c>
      <c r="S162" s="132" t="s">
        <v>444</v>
      </c>
      <c r="T162" s="132" t="s">
        <v>197</v>
      </c>
      <c r="U162" s="132"/>
      <c r="V162" s="132" t="s">
        <v>449</v>
      </c>
      <c r="W162" s="132"/>
      <c r="X162" s="143"/>
      <c r="Y162" s="144"/>
      <c r="Z162" s="143"/>
      <c r="AA162" s="144"/>
      <c r="AB162" s="132" t="s">
        <v>103</v>
      </c>
      <c r="AC162" s="132"/>
      <c r="AD162" s="146"/>
      <c r="AE162" s="213"/>
      <c r="AF162" s="214"/>
      <c r="AG162" s="215"/>
      <c r="AH162" s="218"/>
      <c r="AI162" s="313"/>
      <c r="AJ162" s="314"/>
      <c r="AK162" s="315"/>
      <c r="AL162" s="317"/>
      <c r="AM162" s="321"/>
      <c r="AN162" s="322"/>
      <c r="AO162" s="323"/>
      <c r="AP162" s="322"/>
      <c r="AQ162" s="118"/>
      <c r="AR162" s="167" t="str">
        <f t="shared" ref="AR162" si="323">IF(B162="X",IF(AN162="","Afectat sau NU?",IF(AN162="DA",IF(((AK162+AL162)-(AE162+AF162))*24&lt;-720,"Neinformat",((AK162+AL162)-(AE162+AF162))*24),"Nu a fost afectat producator/consumator")),"")</f>
        <v/>
      </c>
      <c r="AS162" s="168" t="str">
        <f t="shared" ref="AS162" si="324">IF(B162="X",IF(AN162="DA",IF(AR162&lt;6,LEN(TRIM(V162))-LEN(SUBSTITUTE(V162,CHAR(44),""))+1,0),"-"),"")</f>
        <v/>
      </c>
      <c r="AT162" s="169" t="str">
        <f t="shared" ref="AT162" si="325">IF(B162="X",IF(AN162="DA",LEN(TRIM(V162))-LEN(SUBSTITUTE(V162,CHAR(44),""))+1,"-"),"")</f>
        <v/>
      </c>
      <c r="AU162" s="170" t="str">
        <f t="shared" ref="AU162" si="326">IF(B162="X",IF(AN162="","Afectat sau NU?",IF(AN162="DA",IF(((AI162+AJ162)-(AE162+AF162))*24&lt;-720,"Neinformat",((AI162+AJ162)-(AE162+AF162))*24),"Nu a fost afectat producator/consumator")),"")</f>
        <v/>
      </c>
      <c r="AV162" s="168" t="str">
        <f t="shared" ref="AV162" si="327">IF(B162="X",IF(AN162="DA",IF(AU162&lt;6,LEN(TRIM(U162))-LEN(SUBSTITUTE(U162,CHAR(44),""))+1,0),"-"),"")</f>
        <v/>
      </c>
      <c r="AW162" s="171" t="str">
        <f t="shared" ref="AW162" si="328">IF(B162="X",IF(AN162="DA",LEN(TRIM(U162))-LEN(SUBSTITUTE(U162,CHAR(44),""))+1,"-"),"")</f>
        <v/>
      </c>
      <c r="AX162" s="167" t="str">
        <f t="shared" ref="AX162" si="329">IF(B162="X",IF(AN162="","Afectat sau NU?",IF(AN162="DA",((AG162+AH162)-(AE162+AF162))*24,"Nu a fost afectat producator/consumator")),"")</f>
        <v/>
      </c>
      <c r="AY162" s="168" t="str">
        <f>IF(B162="X",IF(AN162="DA",IF(AX162&gt;24,IF(#REF!="NU",0,LEN(TRIM(V162))-LEN(SUBSTITUTE(V162,CHAR(44),""))+1),0),"-"),"")</f>
        <v/>
      </c>
      <c r="AZ162" s="169" t="str">
        <f t="shared" ref="AZ162" si="330">IF(B162="X",IF(AN162="DA",IF(AX162&gt;24,LEN(TRIM(V162))-LEN(SUBSTITUTE(V162,CHAR(44),""))+1,0),"-"),"")</f>
        <v/>
      </c>
      <c r="BA162" s="121"/>
      <c r="BF162" s="175" t="str">
        <f t="shared" ref="BF162" si="331">IF(C162="X",IF(AN162="","Afectat sau NU?",IF(AN162="DA",IF(AK162="","Neinformat",NETWORKDAYS(AK162+AL162,AE162+AF162,$BR$2:$BR$14)-2),"Nu a fost afectat producator/consumator")),"")</f>
        <v>Afectat sau NU?</v>
      </c>
      <c r="BG162" s="168" t="str">
        <f t="shared" ref="BG162" si="332">IF(C162="X",IF(AN162="DA",IF(AND(BF162&gt;=5,AK162&lt;&gt;""),LEN(TRIM(V162))-LEN(SUBSTITUTE(V162,CHAR(44),""))+1,0),"-"),"")</f>
        <v>-</v>
      </c>
      <c r="BH162" s="169" t="str">
        <f t="shared" ref="BH162" si="333">IF(C162="X",IF(AN162="DA",LEN(TRIM(V162))-LEN(SUBSTITUTE(V162,CHAR(44),""))+1,"-"),"")</f>
        <v>-</v>
      </c>
      <c r="BI162" s="176" t="str">
        <f t="shared" ref="BI162" si="334">IF(C162="X",IF(AN162="","Afectat sau NU?",IF(AN162="DA",IF(AI162="","Neinformat",NETWORKDAYS(AI162+AJ162,AE162+AF162,$BR$2:$BR$14)-2),"Nu a fost afectat producator/consumator")),"")</f>
        <v>Afectat sau NU?</v>
      </c>
      <c r="BJ162" s="168" t="str">
        <f t="shared" ref="BJ162" si="335">IF(C162="X",IF(AN162="DA",IF(AND(BI162&gt;=5,AI162&lt;&gt;""),LEN(TRIM(U162))-LEN(SUBSTITUTE(U162,CHAR(44),""))+1,0),"-"),"")</f>
        <v>-</v>
      </c>
      <c r="BK162" s="171" t="str">
        <f t="shared" ref="BK162" si="336">IF(C162="X",IF(AN162="DA",LEN(TRIM(U162))-LEN(SUBSTITUTE(U162,CHAR(44),""))+1,"-"),"")</f>
        <v>-</v>
      </c>
      <c r="BL162" s="175" t="str">
        <f t="shared" ref="BL162" si="337">IF(C162="X",IF(AN162="","Afectat sau NU?",IF(AN162="DA",((AG162+AH162)-(Z162+AA162))*24,"Nu a fost afectat producator/consumator")),"")</f>
        <v>Afectat sau NU?</v>
      </c>
      <c r="BM162" s="168" t="str">
        <f t="shared" ref="BM162" si="338">IF(C162="X",IF(AN162&lt;&gt;"DA","-",IF(AND(AN162="DA",BL162&lt;=0),LEN(TRIM(V162))-LEN(SUBSTITUTE(V162,CHAR(44),""))+1+LEN(TRIM(U162))-LEN(SUBSTITUTE(U162,CHAR(44),""))+1,0)),"")</f>
        <v>-</v>
      </c>
      <c r="BN162" s="169" t="str">
        <f t="shared" ref="BN162" si="339">IF(C162="X",IF(AN162="DA",LEN(TRIM(V162))-LEN(SUBSTITUTE(V162,CHAR(44),""))+1+LEN(TRIM(U162))-LEN(SUBSTITUTE(U162,CHAR(44),""))+1,"-"),"")</f>
        <v>-</v>
      </c>
      <c r="BP162" s="118"/>
    </row>
    <row r="163" spans="1:68" ht="51.75" thickBot="1" x14ac:dyDescent="0.3">
      <c r="A163" s="305">
        <f t="shared" si="271"/>
        <v>148</v>
      </c>
      <c r="B163" s="86" t="s">
        <v>131</v>
      </c>
      <c r="C163" s="86" t="s">
        <v>85</v>
      </c>
      <c r="D163" s="306" t="s">
        <v>450</v>
      </c>
      <c r="E163" s="86">
        <v>134050</v>
      </c>
      <c r="F163" s="86" t="s">
        <v>346</v>
      </c>
      <c r="G163" s="86" t="s">
        <v>200</v>
      </c>
      <c r="H163" s="307">
        <v>554239.9</v>
      </c>
      <c r="I163" s="307">
        <v>400506.9</v>
      </c>
      <c r="J163" s="307">
        <v>561557.84</v>
      </c>
      <c r="K163" s="307">
        <v>386871.14</v>
      </c>
      <c r="L163" s="86" t="s">
        <v>131</v>
      </c>
      <c r="M163" s="86" t="s">
        <v>131</v>
      </c>
      <c r="N163" s="86" t="s">
        <v>342</v>
      </c>
      <c r="O163" s="86" t="s">
        <v>346</v>
      </c>
      <c r="P163" s="86" t="s">
        <v>131</v>
      </c>
      <c r="Q163" s="86" t="s">
        <v>131</v>
      </c>
      <c r="R163" s="86" t="s">
        <v>131</v>
      </c>
      <c r="S163" s="86" t="s">
        <v>131</v>
      </c>
      <c r="T163" s="86" t="s">
        <v>141</v>
      </c>
      <c r="U163" s="86"/>
      <c r="V163" s="86" t="s">
        <v>451</v>
      </c>
      <c r="W163" s="86"/>
      <c r="X163" s="87"/>
      <c r="Y163" s="88"/>
      <c r="Z163" s="87"/>
      <c r="AA163" s="88"/>
      <c r="AB163" s="86" t="s">
        <v>103</v>
      </c>
      <c r="AC163" s="86"/>
      <c r="AD163" s="308"/>
      <c r="AE163" s="333"/>
      <c r="AF163" s="334"/>
      <c r="AG163" s="335"/>
      <c r="AH163" s="336"/>
      <c r="AI163" s="337"/>
      <c r="AJ163" s="310"/>
      <c r="AK163" s="311"/>
      <c r="AL163" s="318"/>
      <c r="AM163" s="319"/>
      <c r="AN163" s="290"/>
      <c r="AO163" s="320"/>
      <c r="AP163" s="290"/>
      <c r="AQ163" s="118"/>
      <c r="AR163" s="326" t="str">
        <f t="shared" ref="AR163" si="340">IF(B163="X",IF(AN163="","Afectat sau NU?",IF(AN163="DA",IF(((AK163+AL163)-(AE163+AF163))*24&lt;-720,"Neinformat",((AK163+AL163)-(AE163+AF163))*24),"Nu a fost afectat producator/consumator")),"")</f>
        <v/>
      </c>
      <c r="AS163" s="327" t="str">
        <f t="shared" ref="AS163" si="341">IF(B163="X",IF(AN163="DA",IF(AR163&lt;6,LEN(TRIM(V163))-LEN(SUBSTITUTE(V163,CHAR(44),""))+1,0),"-"),"")</f>
        <v/>
      </c>
      <c r="AT163" s="328" t="str">
        <f t="shared" ref="AT163" si="342">IF(B163="X",IF(AN163="DA",LEN(TRIM(V163))-LEN(SUBSTITUTE(V163,CHAR(44),""))+1,"-"),"")</f>
        <v/>
      </c>
      <c r="AU163" s="329" t="str">
        <f t="shared" ref="AU163" si="343">IF(B163="X",IF(AN163="","Afectat sau NU?",IF(AN163="DA",IF(((AI163+AJ163)-(AE163+AF163))*24&lt;-720,"Neinformat",((AI163+AJ163)-(AE163+AF163))*24),"Nu a fost afectat producator/consumator")),"")</f>
        <v/>
      </c>
      <c r="AV163" s="327" t="str">
        <f t="shared" ref="AV163" si="344">IF(B163="X",IF(AN163="DA",IF(AU163&lt;6,LEN(TRIM(U163))-LEN(SUBSTITUTE(U163,CHAR(44),""))+1,0),"-"),"")</f>
        <v/>
      </c>
      <c r="AW163" s="330" t="str">
        <f t="shared" ref="AW163" si="345">IF(B163="X",IF(AN163="DA",LEN(TRIM(U163))-LEN(SUBSTITUTE(U163,CHAR(44),""))+1,"-"),"")</f>
        <v/>
      </c>
      <c r="AX163" s="326" t="str">
        <f t="shared" ref="AX163" si="346">IF(B163="X",IF(AN163="","Afectat sau NU?",IF(AN163="DA",((AG163+AH163)-(AE163+AF163))*24,"Nu a fost afectat producator/consumator")),"")</f>
        <v/>
      </c>
      <c r="AY163" s="327" t="str">
        <f>IF(B163="X",IF(AN163="DA",IF(AX163&gt;24,IF(#REF!="NU",0,LEN(TRIM(V163))-LEN(SUBSTITUTE(V163,CHAR(44),""))+1),0),"-"),"")</f>
        <v/>
      </c>
      <c r="AZ163" s="328" t="str">
        <f t="shared" ref="AZ163" si="347">IF(B163="X",IF(AN163="DA",IF(AX163&gt;24,LEN(TRIM(V163))-LEN(SUBSTITUTE(V163,CHAR(44),""))+1,0),"-"),"")</f>
        <v/>
      </c>
      <c r="BA163" s="121"/>
      <c r="BF163" s="331" t="str">
        <f t="shared" ref="BF163" si="348">IF(C163="X",IF(AN163="","Afectat sau NU?",IF(AN163="DA",IF(AK163="","Neinformat",NETWORKDAYS(AK163+AL163,AE163+AF163,$BR$2:$BR$14)-2),"Nu a fost afectat producator/consumator")),"")</f>
        <v>Afectat sau NU?</v>
      </c>
      <c r="BG163" s="327" t="str">
        <f t="shared" ref="BG163" si="349">IF(C163="X",IF(AN163="DA",IF(AND(BF163&gt;=5,AK163&lt;&gt;""),LEN(TRIM(V163))-LEN(SUBSTITUTE(V163,CHAR(44),""))+1,0),"-"),"")</f>
        <v>-</v>
      </c>
      <c r="BH163" s="328" t="str">
        <f t="shared" ref="BH163" si="350">IF(C163="X",IF(AN163="DA",LEN(TRIM(V163))-LEN(SUBSTITUTE(V163,CHAR(44),""))+1,"-"),"")</f>
        <v>-</v>
      </c>
      <c r="BI163" s="332" t="str">
        <f t="shared" ref="BI163" si="351">IF(C163="X",IF(AN163="","Afectat sau NU?",IF(AN163="DA",IF(AI163="","Neinformat",NETWORKDAYS(AI163+AJ163,AE163+AF163,$BR$2:$BR$14)-2),"Nu a fost afectat producator/consumator")),"")</f>
        <v>Afectat sau NU?</v>
      </c>
      <c r="BJ163" s="327" t="str">
        <f t="shared" ref="BJ163" si="352">IF(C163="X",IF(AN163="DA",IF(AND(BI163&gt;=5,AI163&lt;&gt;""),LEN(TRIM(U163))-LEN(SUBSTITUTE(U163,CHAR(44),""))+1,0),"-"),"")</f>
        <v>-</v>
      </c>
      <c r="BK163" s="330" t="str">
        <f t="shared" ref="BK163" si="353">IF(C163="X",IF(AN163="DA",LEN(TRIM(U163))-LEN(SUBSTITUTE(U163,CHAR(44),""))+1,"-"),"")</f>
        <v>-</v>
      </c>
      <c r="BL163" s="331" t="str">
        <f t="shared" ref="BL163" si="354">IF(C163="X",IF(AN163="","Afectat sau NU?",IF(AN163="DA",((AG163+AH163)-(Z163+AA163))*24,"Nu a fost afectat producator/consumator")),"")</f>
        <v>Afectat sau NU?</v>
      </c>
      <c r="BM163" s="327" t="str">
        <f t="shared" ref="BM163" si="355">IF(C163="X",IF(AN163&lt;&gt;"DA","-",IF(AND(AN163="DA",BL163&lt;=0),LEN(TRIM(V163))-LEN(SUBSTITUTE(V163,CHAR(44),""))+1+LEN(TRIM(U163))-LEN(SUBSTITUTE(U163,CHAR(44),""))+1,0)),"")</f>
        <v>-</v>
      </c>
      <c r="BN163" s="328" t="str">
        <f t="shared" ref="BN163" si="356">IF(C163="X",IF(AN163="DA",LEN(TRIM(V163))-LEN(SUBSTITUTE(V163,CHAR(44),""))+1+LEN(TRIM(U163))-LEN(SUBSTITUTE(U163,CHAR(44),""))+1,"-"),"")</f>
        <v>-</v>
      </c>
      <c r="BP163" s="118"/>
    </row>
    <row r="164" spans="1:68" x14ac:dyDescent="0.25">
      <c r="A164" s="136">
        <f t="shared" si="271"/>
        <v>149</v>
      </c>
      <c r="B164" s="129" t="s">
        <v>131</v>
      </c>
      <c r="C164" s="129" t="s">
        <v>85</v>
      </c>
      <c r="D164" s="155" t="s">
        <v>452</v>
      </c>
      <c r="E164" s="129">
        <v>130892</v>
      </c>
      <c r="F164" s="129" t="s">
        <v>453</v>
      </c>
      <c r="G164" s="129" t="s">
        <v>200</v>
      </c>
      <c r="H164" s="65">
        <v>582017.66</v>
      </c>
      <c r="I164" s="65">
        <v>384857.52</v>
      </c>
      <c r="J164" s="65">
        <v>580681.36</v>
      </c>
      <c r="K164" s="65">
        <v>385825.57</v>
      </c>
      <c r="L164" s="129" t="s">
        <v>131</v>
      </c>
      <c r="M164" s="129" t="s">
        <v>131</v>
      </c>
      <c r="N164" s="129" t="s">
        <v>454</v>
      </c>
      <c r="O164" s="129" t="s">
        <v>453</v>
      </c>
      <c r="P164" s="129" t="s">
        <v>131</v>
      </c>
      <c r="Q164" s="129" t="s">
        <v>131</v>
      </c>
      <c r="R164" s="129" t="s">
        <v>131</v>
      </c>
      <c r="S164" s="129" t="s">
        <v>131</v>
      </c>
      <c r="T164" s="129" t="s">
        <v>141</v>
      </c>
      <c r="U164" s="129"/>
      <c r="V164" s="129" t="s">
        <v>427</v>
      </c>
      <c r="W164" s="129"/>
      <c r="X164" s="137"/>
      <c r="Y164" s="138"/>
      <c r="Z164" s="137"/>
      <c r="AA164" s="138"/>
      <c r="AB164" s="129" t="s">
        <v>103</v>
      </c>
      <c r="AC164" s="129"/>
      <c r="AD164" s="193"/>
      <c r="AE164" s="201"/>
      <c r="AF164" s="198"/>
      <c r="AG164" s="199"/>
      <c r="AH164" s="200"/>
      <c r="AI164" s="201"/>
      <c r="AJ164" s="198"/>
      <c r="AK164" s="199"/>
      <c r="AL164" s="202"/>
      <c r="AM164" s="204"/>
      <c r="AN164" s="204"/>
      <c r="AO164" s="339"/>
      <c r="AP164" s="204"/>
      <c r="AQ164" s="118"/>
      <c r="AR164" s="162" t="str">
        <f t="shared" ref="AR164" si="357">IF(B164="X",IF(AN164="","Afectat sau NU?",IF(AN164="DA",IF(((AK164+AL164)-(AE164+AF164))*24&lt;-720,"Neinformat",((AK164+AL164)-(AE164+AF164))*24),"Nu a fost afectat producator/consumator")),"")</f>
        <v/>
      </c>
      <c r="AS164" s="163" t="str">
        <f t="shared" ref="AS164" si="358">IF(B164="X",IF(AN164="DA",IF(AR164&lt;6,LEN(TRIM(V164))-LEN(SUBSTITUTE(V164,CHAR(44),""))+1,0),"-"),"")</f>
        <v/>
      </c>
      <c r="AT164" s="164" t="str">
        <f t="shared" ref="AT164" si="359">IF(B164="X",IF(AN164="DA",LEN(TRIM(V164))-LEN(SUBSTITUTE(V164,CHAR(44),""))+1,"-"),"")</f>
        <v/>
      </c>
      <c r="AU164" s="162" t="str">
        <f t="shared" ref="AU164" si="360">IF(B164="X",IF(AN164="","Afectat sau NU?",IF(AN164="DA",IF(((AI164+AJ164)-(AE164+AF164))*24&lt;-720,"Neinformat",((AI164+AJ164)-(AE164+AF164))*24),"Nu a fost afectat producator/consumator")),"")</f>
        <v/>
      </c>
      <c r="AV164" s="163" t="str">
        <f t="shared" ref="AV164" si="361">IF(B164="X",IF(AN164="DA",IF(AU164&lt;6,LEN(TRIM(U164))-LEN(SUBSTITUTE(U164,CHAR(44),""))+1,0),"-"),"")</f>
        <v/>
      </c>
      <c r="AW164" s="164" t="str">
        <f t="shared" ref="AW164" si="362">IF(B164="X",IF(AN164="DA",LEN(TRIM(U164))-LEN(SUBSTITUTE(U164,CHAR(44),""))+1,"-"),"")</f>
        <v/>
      </c>
      <c r="AX164" s="162" t="str">
        <f t="shared" ref="AX164" si="363">IF(B164="X",IF(AN164="","Afectat sau NU?",IF(AN164="DA",((AG164+AH164)-(AE164+AF164))*24,"Nu a fost afectat producator/consumator")),"")</f>
        <v/>
      </c>
      <c r="AY164" s="163" t="str">
        <f>IF(B164="X",IF(AN164="DA",IF(AX164&gt;24,IF(#REF!="NU",0,LEN(TRIM(V164))-LEN(SUBSTITUTE(V164,CHAR(44),""))+1),0),"-"),"")</f>
        <v/>
      </c>
      <c r="AZ164" s="164" t="str">
        <f t="shared" ref="AZ164" si="364">IF(B164="X",IF(AN164="DA",IF(AX164&gt;24,LEN(TRIM(V164))-LEN(SUBSTITUTE(V164,CHAR(44),""))+1,0),"-"),"")</f>
        <v/>
      </c>
      <c r="BA164" s="121"/>
      <c r="BF164" s="174" t="str">
        <f t="shared" ref="BF164" si="365">IF(C164="X",IF(AN164="","Afectat sau NU?",IF(AN164="DA",IF(AK164="","Neinformat",NETWORKDAYS(AK164+AL164,AE164+AF164,$BR$2:$BR$14)-2),"Nu a fost afectat producator/consumator")),"")</f>
        <v>Afectat sau NU?</v>
      </c>
      <c r="BG164" s="163" t="str">
        <f t="shared" ref="BG164" si="366">IF(C164="X",IF(AN164="DA",IF(AND(BF164&gt;=5,AK164&lt;&gt;""),LEN(TRIM(V164))-LEN(SUBSTITUTE(V164,CHAR(44),""))+1,0),"-"),"")</f>
        <v>-</v>
      </c>
      <c r="BH164" s="164" t="str">
        <f t="shared" ref="BH164" si="367">IF(C164="X",IF(AN164="DA",LEN(TRIM(V164))-LEN(SUBSTITUTE(V164,CHAR(44),""))+1,"-"),"")</f>
        <v>-</v>
      </c>
      <c r="BI164" s="174" t="str">
        <f t="shared" ref="BI164" si="368">IF(C164="X",IF(AN164="","Afectat sau NU?",IF(AN164="DA",IF(AI164="","Neinformat",NETWORKDAYS(AI164+AJ164,AE164+AF164,$BR$2:$BR$14)-2),"Nu a fost afectat producator/consumator")),"")</f>
        <v>Afectat sau NU?</v>
      </c>
      <c r="BJ164" s="163" t="str">
        <f t="shared" ref="BJ164" si="369">IF(C164="X",IF(AN164="DA",IF(AND(BI164&gt;=5,AI164&lt;&gt;""),LEN(TRIM(U164))-LEN(SUBSTITUTE(U164,CHAR(44),""))+1,0),"-"),"")</f>
        <v>-</v>
      </c>
      <c r="BK164" s="164" t="str">
        <f t="shared" ref="BK164" si="370">IF(C164="X",IF(AN164="DA",LEN(TRIM(U164))-LEN(SUBSTITUTE(U164,CHAR(44),""))+1,"-"),"")</f>
        <v>-</v>
      </c>
      <c r="BL164" s="174" t="str">
        <f t="shared" ref="BL164" si="371">IF(C164="X",IF(AN164="","Afectat sau NU?",IF(AN164="DA",((AG164+AH164)-(Z164+AA164))*24,"Nu a fost afectat producator/consumator")),"")</f>
        <v>Afectat sau NU?</v>
      </c>
      <c r="BM164" s="163" t="str">
        <f t="shared" ref="BM164" si="372">IF(C164="X",IF(AN164&lt;&gt;"DA","-",IF(AND(AN164="DA",BL164&lt;=0),LEN(TRIM(V164))-LEN(SUBSTITUTE(V164,CHAR(44),""))+1+LEN(TRIM(U164))-LEN(SUBSTITUTE(U164,CHAR(44),""))+1,0)),"")</f>
        <v>-</v>
      </c>
      <c r="BN164" s="164" t="str">
        <f t="shared" ref="BN164" si="373">IF(C164="X",IF(AN164="DA",LEN(TRIM(V164))-LEN(SUBSTITUTE(V164,CHAR(44),""))+1+LEN(TRIM(U164))-LEN(SUBSTITUTE(U164,CHAR(44),""))+1,"-"),"")</f>
        <v>-</v>
      </c>
      <c r="BP164" s="118"/>
    </row>
    <row r="165" spans="1:68" x14ac:dyDescent="0.25">
      <c r="A165" s="296">
        <f t="shared" si="271"/>
        <v>150</v>
      </c>
      <c r="B165" s="130" t="s">
        <v>131</v>
      </c>
      <c r="C165" s="130" t="s">
        <v>85</v>
      </c>
      <c r="D165" s="131" t="s">
        <v>452</v>
      </c>
      <c r="E165" s="130">
        <v>130534</v>
      </c>
      <c r="F165" s="130" t="s">
        <v>455</v>
      </c>
      <c r="G165" s="130" t="s">
        <v>200</v>
      </c>
      <c r="H165" s="30">
        <v>582017.66</v>
      </c>
      <c r="I165" s="30">
        <v>384857.52</v>
      </c>
      <c r="J165" s="30">
        <v>580681.36</v>
      </c>
      <c r="K165" s="30">
        <v>385825.57</v>
      </c>
      <c r="L165" s="130" t="s">
        <v>131</v>
      </c>
      <c r="M165" s="130" t="s">
        <v>131</v>
      </c>
      <c r="N165" s="130" t="s">
        <v>456</v>
      </c>
      <c r="O165" s="130" t="s">
        <v>457</v>
      </c>
      <c r="P165" s="130" t="s">
        <v>131</v>
      </c>
      <c r="Q165" s="130" t="s">
        <v>131</v>
      </c>
      <c r="R165" s="130" t="s">
        <v>131</v>
      </c>
      <c r="S165" s="130" t="s">
        <v>131</v>
      </c>
      <c r="T165" s="130" t="s">
        <v>147</v>
      </c>
      <c r="U165" s="130"/>
      <c r="V165" s="130" t="s">
        <v>458</v>
      </c>
      <c r="W165" s="130"/>
      <c r="X165" s="139"/>
      <c r="Y165" s="140"/>
      <c r="Z165" s="139"/>
      <c r="AA165" s="140"/>
      <c r="AB165" s="130" t="s">
        <v>103</v>
      </c>
      <c r="AC165" s="130"/>
      <c r="AD165" s="82"/>
      <c r="AE165" s="209"/>
      <c r="AF165" s="206"/>
      <c r="AG165" s="207"/>
      <c r="AH165" s="208"/>
      <c r="AI165" s="209"/>
      <c r="AJ165" s="206"/>
      <c r="AK165" s="207"/>
      <c r="AL165" s="210"/>
      <c r="AM165" s="212"/>
      <c r="AN165" s="212"/>
      <c r="AO165" s="340"/>
      <c r="AP165" s="212"/>
      <c r="AQ165" s="118"/>
      <c r="AR165" s="186" t="str">
        <f t="shared" ref="AR165" si="374">IF(B165="X",IF(AN165="","Afectat sau NU?",IF(AN165="DA",IF(((AK165+AL165)-(AE165+AF165))*24&lt;-720,"Neinformat",((AK165+AL165)-(AE165+AF165))*24),"Nu a fost afectat producator/consumator")),"")</f>
        <v/>
      </c>
      <c r="AS165" s="185" t="str">
        <f t="shared" ref="AS165" si="375">IF(B165="X",IF(AN165="DA",IF(AR165&lt;6,LEN(TRIM(V165))-LEN(SUBSTITUTE(V165,CHAR(44),""))+1,0),"-"),"")</f>
        <v/>
      </c>
      <c r="AT165" s="187" t="str">
        <f t="shared" ref="AT165" si="376">IF(B165="X",IF(AN165="DA",LEN(TRIM(V165))-LEN(SUBSTITUTE(V165,CHAR(44),""))+1,"-"),"")</f>
        <v/>
      </c>
      <c r="AU165" s="186" t="str">
        <f t="shared" ref="AU165" si="377">IF(B165="X",IF(AN165="","Afectat sau NU?",IF(AN165="DA",IF(((AI165+AJ165)-(AE165+AF165))*24&lt;-720,"Neinformat",((AI165+AJ165)-(AE165+AF165))*24),"Nu a fost afectat producator/consumator")),"")</f>
        <v/>
      </c>
      <c r="AV165" s="185" t="str">
        <f t="shared" ref="AV165" si="378">IF(B165="X",IF(AN165="DA",IF(AU165&lt;6,LEN(TRIM(U165))-LEN(SUBSTITUTE(U165,CHAR(44),""))+1,0),"-"),"")</f>
        <v/>
      </c>
      <c r="AW165" s="187" t="str">
        <f t="shared" ref="AW165" si="379">IF(B165="X",IF(AN165="DA",LEN(TRIM(U165))-LEN(SUBSTITUTE(U165,CHAR(44),""))+1,"-"),"")</f>
        <v/>
      </c>
      <c r="AX165" s="186" t="str">
        <f t="shared" ref="AX165" si="380">IF(B165="X",IF(AN165="","Afectat sau NU?",IF(AN165="DA",((AG165+AH165)-(AE165+AF165))*24,"Nu a fost afectat producator/consumator")),"")</f>
        <v/>
      </c>
      <c r="AY165" s="185" t="str">
        <f>IF(B165="X",IF(AN165="DA",IF(AX165&gt;24,IF(#REF!="NU",0,LEN(TRIM(V165))-LEN(SUBSTITUTE(V165,CHAR(44),""))+1),0),"-"),"")</f>
        <v/>
      </c>
      <c r="AZ165" s="187" t="str">
        <f t="shared" ref="AZ165" si="381">IF(B165="X",IF(AN165="DA",IF(AX165&gt;24,LEN(TRIM(V165))-LEN(SUBSTITUTE(V165,CHAR(44),""))+1,0),"-"),"")</f>
        <v/>
      </c>
      <c r="BA165" s="121"/>
      <c r="BF165" s="190" t="str">
        <f t="shared" ref="BF165" si="382">IF(C165="X",IF(AN165="","Afectat sau NU?",IF(AN165="DA",IF(AK165="","Neinformat",NETWORKDAYS(AK165+AL165,AE165+AF165,$BR$2:$BR$14)-2),"Nu a fost afectat producator/consumator")),"")</f>
        <v>Afectat sau NU?</v>
      </c>
      <c r="BG165" s="185" t="str">
        <f t="shared" ref="BG165" si="383">IF(C165="X",IF(AN165="DA",IF(AND(BF165&gt;=5,AK165&lt;&gt;""),LEN(TRIM(V165))-LEN(SUBSTITUTE(V165,CHAR(44),""))+1,0),"-"),"")</f>
        <v>-</v>
      </c>
      <c r="BH165" s="187" t="str">
        <f t="shared" ref="BH165" si="384">IF(C165="X",IF(AN165="DA",LEN(TRIM(V165))-LEN(SUBSTITUTE(V165,CHAR(44),""))+1,"-"),"")</f>
        <v>-</v>
      </c>
      <c r="BI165" s="190" t="str">
        <f t="shared" ref="BI165" si="385">IF(C165="X",IF(AN165="","Afectat sau NU?",IF(AN165="DA",IF(AI165="","Neinformat",NETWORKDAYS(AI165+AJ165,AE165+AF165,$BR$2:$BR$14)-2),"Nu a fost afectat producator/consumator")),"")</f>
        <v>Afectat sau NU?</v>
      </c>
      <c r="BJ165" s="185" t="str">
        <f t="shared" ref="BJ165" si="386">IF(C165="X",IF(AN165="DA",IF(AND(BI165&gt;=5,AI165&lt;&gt;""),LEN(TRIM(U165))-LEN(SUBSTITUTE(U165,CHAR(44),""))+1,0),"-"),"")</f>
        <v>-</v>
      </c>
      <c r="BK165" s="187" t="str">
        <f t="shared" ref="BK165" si="387">IF(C165="X",IF(AN165="DA",LEN(TRIM(U165))-LEN(SUBSTITUTE(U165,CHAR(44),""))+1,"-"),"")</f>
        <v>-</v>
      </c>
      <c r="BL165" s="190" t="str">
        <f t="shared" ref="BL165" si="388">IF(C165="X",IF(AN165="","Afectat sau NU?",IF(AN165="DA",((AG165+AH165)-(Z165+AA165))*24,"Nu a fost afectat producator/consumator")),"")</f>
        <v>Afectat sau NU?</v>
      </c>
      <c r="BM165" s="185" t="str">
        <f t="shared" ref="BM165" si="389">IF(C165="X",IF(AN165&lt;&gt;"DA","-",IF(AND(AN165="DA",BL165&lt;=0),LEN(TRIM(V165))-LEN(SUBSTITUTE(V165,CHAR(44),""))+1+LEN(TRIM(U165))-LEN(SUBSTITUTE(U165,CHAR(44),""))+1,0)),"")</f>
        <v>-</v>
      </c>
      <c r="BN165" s="187" t="str">
        <f t="shared" ref="BN165" si="390">IF(C165="X",IF(AN165="DA",LEN(TRIM(V165))-LEN(SUBSTITUTE(V165,CHAR(44),""))+1+LEN(TRIM(U165))-LEN(SUBSTITUTE(U165,CHAR(44),""))+1,"-"),"")</f>
        <v>-</v>
      </c>
      <c r="BP165" s="118"/>
    </row>
    <row r="166" spans="1:68" x14ac:dyDescent="0.25">
      <c r="A166" s="296">
        <f t="shared" si="271"/>
        <v>151</v>
      </c>
      <c r="B166" s="130" t="s">
        <v>131</v>
      </c>
      <c r="C166" s="130" t="s">
        <v>85</v>
      </c>
      <c r="D166" s="131" t="s">
        <v>452</v>
      </c>
      <c r="E166" s="130">
        <v>130534</v>
      </c>
      <c r="F166" s="130" t="s">
        <v>455</v>
      </c>
      <c r="G166" s="130" t="s">
        <v>200</v>
      </c>
      <c r="H166" s="30">
        <v>582017.66</v>
      </c>
      <c r="I166" s="30">
        <v>384857.52</v>
      </c>
      <c r="J166" s="30">
        <v>580681.36</v>
      </c>
      <c r="K166" s="30">
        <v>385825.57</v>
      </c>
      <c r="L166" s="130" t="s">
        <v>131</v>
      </c>
      <c r="M166" s="130" t="s">
        <v>131</v>
      </c>
      <c r="N166" s="130" t="s">
        <v>467</v>
      </c>
      <c r="O166" s="130" t="s">
        <v>468</v>
      </c>
      <c r="P166" s="130" t="s">
        <v>131</v>
      </c>
      <c r="Q166" s="130" t="s">
        <v>131</v>
      </c>
      <c r="R166" s="130" t="s">
        <v>131</v>
      </c>
      <c r="S166" s="130" t="s">
        <v>131</v>
      </c>
      <c r="T166" s="130" t="s">
        <v>141</v>
      </c>
      <c r="U166" s="130"/>
      <c r="V166" s="130" t="s">
        <v>427</v>
      </c>
      <c r="W166" s="130"/>
      <c r="X166" s="139"/>
      <c r="Y166" s="140"/>
      <c r="Z166" s="139"/>
      <c r="AA166" s="140"/>
      <c r="AB166" s="130" t="s">
        <v>103</v>
      </c>
      <c r="AC166" s="130"/>
      <c r="AD166" s="82"/>
      <c r="AE166" s="209"/>
      <c r="AF166" s="206"/>
      <c r="AG166" s="207"/>
      <c r="AH166" s="208"/>
      <c r="AI166" s="209"/>
      <c r="AJ166" s="206"/>
      <c r="AK166" s="207"/>
      <c r="AL166" s="210"/>
      <c r="AM166" s="212"/>
      <c r="AN166" s="212"/>
      <c r="AO166" s="340"/>
      <c r="AP166" s="212"/>
      <c r="AQ166" s="118"/>
      <c r="AR166" s="186" t="str">
        <f t="shared" ref="AR166" si="391">IF(B166="X",IF(AN166="","Afectat sau NU?",IF(AN166="DA",IF(((AK166+AL166)-(AE166+AF166))*24&lt;-720,"Neinformat",((AK166+AL166)-(AE166+AF166))*24),"Nu a fost afectat producator/consumator")),"")</f>
        <v/>
      </c>
      <c r="AS166" s="185" t="str">
        <f t="shared" ref="AS166" si="392">IF(B166="X",IF(AN166="DA",IF(AR166&lt;6,LEN(TRIM(V166))-LEN(SUBSTITUTE(V166,CHAR(44),""))+1,0),"-"),"")</f>
        <v/>
      </c>
      <c r="AT166" s="187" t="str">
        <f t="shared" ref="AT166" si="393">IF(B166="X",IF(AN166="DA",LEN(TRIM(V166))-LEN(SUBSTITUTE(V166,CHAR(44),""))+1,"-"),"")</f>
        <v/>
      </c>
      <c r="AU166" s="186" t="str">
        <f t="shared" ref="AU166" si="394">IF(B166="X",IF(AN166="","Afectat sau NU?",IF(AN166="DA",IF(((AI166+AJ166)-(AE166+AF166))*24&lt;-720,"Neinformat",((AI166+AJ166)-(AE166+AF166))*24),"Nu a fost afectat producator/consumator")),"")</f>
        <v/>
      </c>
      <c r="AV166" s="185" t="str">
        <f t="shared" ref="AV166" si="395">IF(B166="X",IF(AN166="DA",IF(AU166&lt;6,LEN(TRIM(U166))-LEN(SUBSTITUTE(U166,CHAR(44),""))+1,0),"-"),"")</f>
        <v/>
      </c>
      <c r="AW166" s="187" t="str">
        <f t="shared" ref="AW166" si="396">IF(B166="X",IF(AN166="DA",LEN(TRIM(U166))-LEN(SUBSTITUTE(U166,CHAR(44),""))+1,"-"),"")</f>
        <v/>
      </c>
      <c r="AX166" s="186" t="str">
        <f t="shared" ref="AX166" si="397">IF(B166="X",IF(AN166="","Afectat sau NU?",IF(AN166="DA",((AG166+AH166)-(AE166+AF166))*24,"Nu a fost afectat producator/consumator")),"")</f>
        <v/>
      </c>
      <c r="AY166" s="185" t="str">
        <f>IF(B166="X",IF(AN166="DA",IF(AX166&gt;24,IF(#REF!="NU",0,LEN(TRIM(V166))-LEN(SUBSTITUTE(V166,CHAR(44),""))+1),0),"-"),"")</f>
        <v/>
      </c>
      <c r="AZ166" s="187" t="str">
        <f t="shared" ref="AZ166" si="398">IF(B166="X",IF(AN166="DA",IF(AX166&gt;24,LEN(TRIM(V166))-LEN(SUBSTITUTE(V166,CHAR(44),""))+1,0),"-"),"")</f>
        <v/>
      </c>
      <c r="BA166" s="121"/>
      <c r="BF166" s="190" t="str">
        <f t="shared" ref="BF166" si="399">IF(C166="X",IF(AN166="","Afectat sau NU?",IF(AN166="DA",IF(AK166="","Neinformat",NETWORKDAYS(AK166+AL166,AE166+AF166,$BR$2:$BR$14)-2),"Nu a fost afectat producator/consumator")),"")</f>
        <v>Afectat sau NU?</v>
      </c>
      <c r="BG166" s="185" t="str">
        <f t="shared" ref="BG166" si="400">IF(C166="X",IF(AN166="DA",IF(AND(BF166&gt;=5,AK166&lt;&gt;""),LEN(TRIM(V166))-LEN(SUBSTITUTE(V166,CHAR(44),""))+1,0),"-"),"")</f>
        <v>-</v>
      </c>
      <c r="BH166" s="187" t="str">
        <f t="shared" ref="BH166" si="401">IF(C166="X",IF(AN166="DA",LEN(TRIM(V166))-LEN(SUBSTITUTE(V166,CHAR(44),""))+1,"-"),"")</f>
        <v>-</v>
      </c>
      <c r="BI166" s="190" t="str">
        <f t="shared" ref="BI166" si="402">IF(C166="X",IF(AN166="","Afectat sau NU?",IF(AN166="DA",IF(AI166="","Neinformat",NETWORKDAYS(AI166+AJ166,AE166+AF166,$BR$2:$BR$14)-2),"Nu a fost afectat producator/consumator")),"")</f>
        <v>Afectat sau NU?</v>
      </c>
      <c r="BJ166" s="185" t="str">
        <f t="shared" ref="BJ166" si="403">IF(C166="X",IF(AN166="DA",IF(AND(BI166&gt;=5,AI166&lt;&gt;""),LEN(TRIM(U166))-LEN(SUBSTITUTE(U166,CHAR(44),""))+1,0),"-"),"")</f>
        <v>-</v>
      </c>
      <c r="BK166" s="187" t="str">
        <f t="shared" ref="BK166" si="404">IF(C166="X",IF(AN166="DA",LEN(TRIM(U166))-LEN(SUBSTITUTE(U166,CHAR(44),""))+1,"-"),"")</f>
        <v>-</v>
      </c>
      <c r="BL166" s="190" t="str">
        <f t="shared" ref="BL166" si="405">IF(C166="X",IF(AN166="","Afectat sau NU?",IF(AN166="DA",((AG166+AH166)-(Z166+AA166))*24,"Nu a fost afectat producator/consumator")),"")</f>
        <v>Afectat sau NU?</v>
      </c>
      <c r="BM166" s="185" t="str">
        <f t="shared" ref="BM166" si="406">IF(C166="X",IF(AN166&lt;&gt;"DA","-",IF(AND(AN166="DA",BL166&lt;=0),LEN(TRIM(V166))-LEN(SUBSTITUTE(V166,CHAR(44),""))+1+LEN(TRIM(U166))-LEN(SUBSTITUTE(U166,CHAR(44),""))+1,0)),"")</f>
        <v>-</v>
      </c>
      <c r="BN166" s="187" t="str">
        <f t="shared" ref="BN166" si="407">IF(C166="X",IF(AN166="DA",LEN(TRIM(V166))-LEN(SUBSTITUTE(V166,CHAR(44),""))+1+LEN(TRIM(U166))-LEN(SUBSTITUTE(U166,CHAR(44),""))+1,"-"),"")</f>
        <v>-</v>
      </c>
      <c r="BP166" s="118"/>
    </row>
    <row r="167" spans="1:68" x14ac:dyDescent="0.25">
      <c r="A167" s="296">
        <f t="shared" si="271"/>
        <v>152</v>
      </c>
      <c r="B167" s="130" t="s">
        <v>131</v>
      </c>
      <c r="C167" s="130" t="s">
        <v>85</v>
      </c>
      <c r="D167" s="131" t="s">
        <v>452</v>
      </c>
      <c r="E167" s="130">
        <v>132075</v>
      </c>
      <c r="F167" s="130" t="s">
        <v>459</v>
      </c>
      <c r="G167" s="130" t="s">
        <v>200</v>
      </c>
      <c r="H167" s="30">
        <v>582017.66</v>
      </c>
      <c r="I167" s="30">
        <v>384857.52</v>
      </c>
      <c r="J167" s="30">
        <v>580681.36</v>
      </c>
      <c r="K167" s="30">
        <v>385825.57</v>
      </c>
      <c r="L167" s="130" t="s">
        <v>131</v>
      </c>
      <c r="M167" s="130" t="s">
        <v>131</v>
      </c>
      <c r="N167" s="130" t="s">
        <v>460</v>
      </c>
      <c r="O167" s="130" t="s">
        <v>461</v>
      </c>
      <c r="P167" s="130" t="s">
        <v>131</v>
      </c>
      <c r="Q167" s="130" t="s">
        <v>131</v>
      </c>
      <c r="R167" s="130" t="s">
        <v>131</v>
      </c>
      <c r="S167" s="130" t="s">
        <v>131</v>
      </c>
      <c r="T167" s="130" t="s">
        <v>141</v>
      </c>
      <c r="U167" s="130"/>
      <c r="V167" s="130" t="s">
        <v>427</v>
      </c>
      <c r="W167" s="130"/>
      <c r="X167" s="139"/>
      <c r="Y167" s="140"/>
      <c r="Z167" s="139"/>
      <c r="AA167" s="140"/>
      <c r="AB167" s="130" t="s">
        <v>103</v>
      </c>
      <c r="AC167" s="130"/>
      <c r="AD167" s="82"/>
      <c r="AE167" s="209"/>
      <c r="AF167" s="206"/>
      <c r="AG167" s="207"/>
      <c r="AH167" s="208"/>
      <c r="AI167" s="209"/>
      <c r="AJ167" s="206"/>
      <c r="AK167" s="207"/>
      <c r="AL167" s="210"/>
      <c r="AM167" s="212"/>
      <c r="AN167" s="212"/>
      <c r="AO167" s="340"/>
      <c r="AP167" s="212"/>
      <c r="AQ167" s="118"/>
      <c r="AR167" s="186" t="str">
        <f t="shared" ref="AR167" si="408">IF(B167="X",IF(AN167="","Afectat sau NU?",IF(AN167="DA",IF(((AK167+AL167)-(AE167+AF167))*24&lt;-720,"Neinformat",((AK167+AL167)-(AE167+AF167))*24),"Nu a fost afectat producator/consumator")),"")</f>
        <v/>
      </c>
      <c r="AS167" s="185" t="str">
        <f t="shared" ref="AS167" si="409">IF(B167="X",IF(AN167="DA",IF(AR167&lt;6,LEN(TRIM(V167))-LEN(SUBSTITUTE(V167,CHAR(44),""))+1,0),"-"),"")</f>
        <v/>
      </c>
      <c r="AT167" s="187" t="str">
        <f t="shared" ref="AT167" si="410">IF(B167="X",IF(AN167="DA",LEN(TRIM(V167))-LEN(SUBSTITUTE(V167,CHAR(44),""))+1,"-"),"")</f>
        <v/>
      </c>
      <c r="AU167" s="186" t="str">
        <f t="shared" ref="AU167" si="411">IF(B167="X",IF(AN167="","Afectat sau NU?",IF(AN167="DA",IF(((AI167+AJ167)-(AE167+AF167))*24&lt;-720,"Neinformat",((AI167+AJ167)-(AE167+AF167))*24),"Nu a fost afectat producator/consumator")),"")</f>
        <v/>
      </c>
      <c r="AV167" s="185" t="str">
        <f t="shared" ref="AV167" si="412">IF(B167="X",IF(AN167="DA",IF(AU167&lt;6,LEN(TRIM(U167))-LEN(SUBSTITUTE(U167,CHAR(44),""))+1,0),"-"),"")</f>
        <v/>
      </c>
      <c r="AW167" s="187" t="str">
        <f t="shared" ref="AW167" si="413">IF(B167="X",IF(AN167="DA",LEN(TRIM(U167))-LEN(SUBSTITUTE(U167,CHAR(44),""))+1,"-"),"")</f>
        <v/>
      </c>
      <c r="AX167" s="186" t="str">
        <f t="shared" ref="AX167" si="414">IF(B167="X",IF(AN167="","Afectat sau NU?",IF(AN167="DA",((AG167+AH167)-(AE167+AF167))*24,"Nu a fost afectat producator/consumator")),"")</f>
        <v/>
      </c>
      <c r="AY167" s="185" t="str">
        <f>IF(B167="X",IF(AN167="DA",IF(AX167&gt;24,IF(#REF!="NU",0,LEN(TRIM(V167))-LEN(SUBSTITUTE(V167,CHAR(44),""))+1),0),"-"),"")</f>
        <v/>
      </c>
      <c r="AZ167" s="187" t="str">
        <f t="shared" ref="AZ167" si="415">IF(B167="X",IF(AN167="DA",IF(AX167&gt;24,LEN(TRIM(V167))-LEN(SUBSTITUTE(V167,CHAR(44),""))+1,0),"-"),"")</f>
        <v/>
      </c>
      <c r="BA167" s="121"/>
      <c r="BF167" s="190" t="str">
        <f t="shared" ref="BF167" si="416">IF(C167="X",IF(AN167="","Afectat sau NU?",IF(AN167="DA",IF(AK167="","Neinformat",NETWORKDAYS(AK167+AL167,AE167+AF167,$BR$2:$BR$14)-2),"Nu a fost afectat producator/consumator")),"")</f>
        <v>Afectat sau NU?</v>
      </c>
      <c r="BG167" s="185" t="str">
        <f t="shared" ref="BG167" si="417">IF(C167="X",IF(AN167="DA",IF(AND(BF167&gt;=5,AK167&lt;&gt;""),LEN(TRIM(V167))-LEN(SUBSTITUTE(V167,CHAR(44),""))+1,0),"-"),"")</f>
        <v>-</v>
      </c>
      <c r="BH167" s="187" t="str">
        <f t="shared" ref="BH167" si="418">IF(C167="X",IF(AN167="DA",LEN(TRIM(V167))-LEN(SUBSTITUTE(V167,CHAR(44),""))+1,"-"),"")</f>
        <v>-</v>
      </c>
      <c r="BI167" s="190" t="str">
        <f t="shared" ref="BI167" si="419">IF(C167="X",IF(AN167="","Afectat sau NU?",IF(AN167="DA",IF(AI167="","Neinformat",NETWORKDAYS(AI167+AJ167,AE167+AF167,$BR$2:$BR$14)-2),"Nu a fost afectat producator/consumator")),"")</f>
        <v>Afectat sau NU?</v>
      </c>
      <c r="BJ167" s="185" t="str">
        <f t="shared" ref="BJ167" si="420">IF(C167="X",IF(AN167="DA",IF(AND(BI167&gt;=5,AI167&lt;&gt;""),LEN(TRIM(U167))-LEN(SUBSTITUTE(U167,CHAR(44),""))+1,0),"-"),"")</f>
        <v>-</v>
      </c>
      <c r="BK167" s="187" t="str">
        <f t="shared" ref="BK167" si="421">IF(C167="X",IF(AN167="DA",LEN(TRIM(U167))-LEN(SUBSTITUTE(U167,CHAR(44),""))+1,"-"),"")</f>
        <v>-</v>
      </c>
      <c r="BL167" s="190" t="str">
        <f t="shared" ref="BL167" si="422">IF(C167="X",IF(AN167="","Afectat sau NU?",IF(AN167="DA",((AG167+AH167)-(Z167+AA167))*24,"Nu a fost afectat producator/consumator")),"")</f>
        <v>Afectat sau NU?</v>
      </c>
      <c r="BM167" s="185" t="str">
        <f t="shared" ref="BM167" si="423">IF(C167="X",IF(AN167&lt;&gt;"DA","-",IF(AND(AN167="DA",BL167&lt;=0),LEN(TRIM(V167))-LEN(SUBSTITUTE(V167,CHAR(44),""))+1+LEN(TRIM(U167))-LEN(SUBSTITUTE(U167,CHAR(44),""))+1,0)),"")</f>
        <v>-</v>
      </c>
      <c r="BN167" s="187" t="str">
        <f t="shared" ref="BN167" si="424">IF(C167="X",IF(AN167="DA",LEN(TRIM(V167))-LEN(SUBSTITUTE(V167,CHAR(44),""))+1+LEN(TRIM(U167))-LEN(SUBSTITUTE(U167,CHAR(44),""))+1,"-"),"")</f>
        <v>-</v>
      </c>
      <c r="BP167" s="118"/>
    </row>
    <row r="168" spans="1:68" x14ac:dyDescent="0.25">
      <c r="A168" s="296">
        <f t="shared" si="271"/>
        <v>153</v>
      </c>
      <c r="B168" s="130" t="s">
        <v>131</v>
      </c>
      <c r="C168" s="130" t="s">
        <v>85</v>
      </c>
      <c r="D168" s="131" t="s">
        <v>452</v>
      </c>
      <c r="E168" s="130">
        <v>132075</v>
      </c>
      <c r="F168" s="130" t="s">
        <v>462</v>
      </c>
      <c r="G168" s="130" t="s">
        <v>200</v>
      </c>
      <c r="H168" s="30">
        <v>582017.66</v>
      </c>
      <c r="I168" s="30">
        <v>384857.52</v>
      </c>
      <c r="J168" s="30">
        <v>580681.36</v>
      </c>
      <c r="K168" s="30">
        <v>385825.57</v>
      </c>
      <c r="L168" s="130" t="s">
        <v>131</v>
      </c>
      <c r="M168" s="130" t="s">
        <v>131</v>
      </c>
      <c r="N168" s="130" t="s">
        <v>463</v>
      </c>
      <c r="O168" s="130" t="s">
        <v>464</v>
      </c>
      <c r="P168" s="130" t="s">
        <v>131</v>
      </c>
      <c r="Q168" s="130" t="s">
        <v>131</v>
      </c>
      <c r="R168" s="130" t="s">
        <v>131</v>
      </c>
      <c r="S168" s="130" t="s">
        <v>131</v>
      </c>
      <c r="T168" s="130" t="s">
        <v>141</v>
      </c>
      <c r="U168" s="130"/>
      <c r="V168" s="130" t="s">
        <v>427</v>
      </c>
      <c r="W168" s="130"/>
      <c r="X168" s="139"/>
      <c r="Y168" s="140"/>
      <c r="Z168" s="139"/>
      <c r="AA168" s="140"/>
      <c r="AB168" s="130" t="s">
        <v>103</v>
      </c>
      <c r="AC168" s="130"/>
      <c r="AD168" s="82"/>
      <c r="AE168" s="209"/>
      <c r="AF168" s="206"/>
      <c r="AG168" s="207"/>
      <c r="AH168" s="208"/>
      <c r="AI168" s="209"/>
      <c r="AJ168" s="206"/>
      <c r="AK168" s="207"/>
      <c r="AL168" s="210"/>
      <c r="AM168" s="212"/>
      <c r="AN168" s="212"/>
      <c r="AO168" s="340"/>
      <c r="AP168" s="212"/>
      <c r="AQ168" s="118"/>
      <c r="AR168" s="186" t="str">
        <f t="shared" ref="AR168" si="425">IF(B168="X",IF(AN168="","Afectat sau NU?",IF(AN168="DA",IF(((AK168+AL168)-(AE168+AF168))*24&lt;-720,"Neinformat",((AK168+AL168)-(AE168+AF168))*24),"Nu a fost afectat producator/consumator")),"")</f>
        <v/>
      </c>
      <c r="AS168" s="185" t="str">
        <f t="shared" ref="AS168" si="426">IF(B168="X",IF(AN168="DA",IF(AR168&lt;6,LEN(TRIM(V168))-LEN(SUBSTITUTE(V168,CHAR(44),""))+1,0),"-"),"")</f>
        <v/>
      </c>
      <c r="AT168" s="187" t="str">
        <f t="shared" ref="AT168" si="427">IF(B168="X",IF(AN168="DA",LEN(TRIM(V168))-LEN(SUBSTITUTE(V168,CHAR(44),""))+1,"-"),"")</f>
        <v/>
      </c>
      <c r="AU168" s="186" t="str">
        <f t="shared" ref="AU168" si="428">IF(B168="X",IF(AN168="","Afectat sau NU?",IF(AN168="DA",IF(((AI168+AJ168)-(AE168+AF168))*24&lt;-720,"Neinformat",((AI168+AJ168)-(AE168+AF168))*24),"Nu a fost afectat producator/consumator")),"")</f>
        <v/>
      </c>
      <c r="AV168" s="185" t="str">
        <f t="shared" ref="AV168" si="429">IF(B168="X",IF(AN168="DA",IF(AU168&lt;6,LEN(TRIM(U168))-LEN(SUBSTITUTE(U168,CHAR(44),""))+1,0),"-"),"")</f>
        <v/>
      </c>
      <c r="AW168" s="187" t="str">
        <f t="shared" ref="AW168" si="430">IF(B168="X",IF(AN168="DA",LEN(TRIM(U168))-LEN(SUBSTITUTE(U168,CHAR(44),""))+1,"-"),"")</f>
        <v/>
      </c>
      <c r="AX168" s="186" t="str">
        <f t="shared" ref="AX168" si="431">IF(B168="X",IF(AN168="","Afectat sau NU?",IF(AN168="DA",((AG168+AH168)-(AE168+AF168))*24,"Nu a fost afectat producator/consumator")),"")</f>
        <v/>
      </c>
      <c r="AY168" s="185" t="str">
        <f>IF(B168="X",IF(AN168="DA",IF(AX168&gt;24,IF(#REF!="NU",0,LEN(TRIM(V168))-LEN(SUBSTITUTE(V168,CHAR(44),""))+1),0),"-"),"")</f>
        <v/>
      </c>
      <c r="AZ168" s="187" t="str">
        <f t="shared" ref="AZ168" si="432">IF(B168="X",IF(AN168="DA",IF(AX168&gt;24,LEN(TRIM(V168))-LEN(SUBSTITUTE(V168,CHAR(44),""))+1,0),"-"),"")</f>
        <v/>
      </c>
      <c r="BA168" s="121"/>
      <c r="BF168" s="190" t="str">
        <f t="shared" ref="BF168" si="433">IF(C168="X",IF(AN168="","Afectat sau NU?",IF(AN168="DA",IF(AK168="","Neinformat",NETWORKDAYS(AK168+AL168,AE168+AF168,$BR$2:$BR$14)-2),"Nu a fost afectat producator/consumator")),"")</f>
        <v>Afectat sau NU?</v>
      </c>
      <c r="BG168" s="185" t="str">
        <f t="shared" ref="BG168" si="434">IF(C168="X",IF(AN168="DA",IF(AND(BF168&gt;=5,AK168&lt;&gt;""),LEN(TRIM(V168))-LEN(SUBSTITUTE(V168,CHAR(44),""))+1,0),"-"),"")</f>
        <v>-</v>
      </c>
      <c r="BH168" s="187" t="str">
        <f t="shared" ref="BH168" si="435">IF(C168="X",IF(AN168="DA",LEN(TRIM(V168))-LEN(SUBSTITUTE(V168,CHAR(44),""))+1,"-"),"")</f>
        <v>-</v>
      </c>
      <c r="BI168" s="190" t="str">
        <f t="shared" ref="BI168" si="436">IF(C168="X",IF(AN168="","Afectat sau NU?",IF(AN168="DA",IF(AI168="","Neinformat",NETWORKDAYS(AI168+AJ168,AE168+AF168,$BR$2:$BR$14)-2),"Nu a fost afectat producator/consumator")),"")</f>
        <v>Afectat sau NU?</v>
      </c>
      <c r="BJ168" s="185" t="str">
        <f t="shared" ref="BJ168" si="437">IF(C168="X",IF(AN168="DA",IF(AND(BI168&gt;=5,AI168&lt;&gt;""),LEN(TRIM(U168))-LEN(SUBSTITUTE(U168,CHAR(44),""))+1,0),"-"),"")</f>
        <v>-</v>
      </c>
      <c r="BK168" s="187" t="str">
        <f t="shared" ref="BK168" si="438">IF(C168="X",IF(AN168="DA",LEN(TRIM(U168))-LEN(SUBSTITUTE(U168,CHAR(44),""))+1,"-"),"")</f>
        <v>-</v>
      </c>
      <c r="BL168" s="190" t="str">
        <f t="shared" ref="BL168" si="439">IF(C168="X",IF(AN168="","Afectat sau NU?",IF(AN168="DA",((AG168+AH168)-(Z168+AA168))*24,"Nu a fost afectat producator/consumator")),"")</f>
        <v>Afectat sau NU?</v>
      </c>
      <c r="BM168" s="185" t="str">
        <f t="shared" ref="BM168" si="440">IF(C168="X",IF(AN168&lt;&gt;"DA","-",IF(AND(AN168="DA",BL168&lt;=0),LEN(TRIM(V168))-LEN(SUBSTITUTE(V168,CHAR(44),""))+1+LEN(TRIM(U168))-LEN(SUBSTITUTE(U168,CHAR(44),""))+1,0)),"")</f>
        <v>-</v>
      </c>
      <c r="BN168" s="187" t="str">
        <f t="shared" ref="BN168" si="441">IF(C168="X",IF(AN168="DA",LEN(TRIM(V168))-LEN(SUBSTITUTE(V168,CHAR(44),""))+1+LEN(TRIM(U168))-LEN(SUBSTITUTE(U168,CHAR(44),""))+1,"-"),"")</f>
        <v>-</v>
      </c>
      <c r="BP168" s="118"/>
    </row>
    <row r="169" spans="1:68" ht="13.5" thickBot="1" x14ac:dyDescent="0.3">
      <c r="A169" s="297">
        <f t="shared" si="271"/>
        <v>154</v>
      </c>
      <c r="B169" s="132" t="s">
        <v>131</v>
      </c>
      <c r="C169" s="132" t="s">
        <v>85</v>
      </c>
      <c r="D169" s="133" t="s">
        <v>452</v>
      </c>
      <c r="E169" s="132">
        <v>130534</v>
      </c>
      <c r="F169" s="132" t="s">
        <v>455</v>
      </c>
      <c r="G169" s="132" t="s">
        <v>200</v>
      </c>
      <c r="H169" s="31">
        <v>582017.66</v>
      </c>
      <c r="I169" s="31">
        <v>384857.52</v>
      </c>
      <c r="J169" s="31">
        <v>580681.36</v>
      </c>
      <c r="K169" s="31">
        <v>385825.57</v>
      </c>
      <c r="L169" s="132" t="s">
        <v>131</v>
      </c>
      <c r="M169" s="132" t="s">
        <v>131</v>
      </c>
      <c r="N169" s="132" t="s">
        <v>465</v>
      </c>
      <c r="O169" s="132" t="s">
        <v>466</v>
      </c>
      <c r="P169" s="132" t="s">
        <v>131</v>
      </c>
      <c r="Q169" s="132" t="s">
        <v>131</v>
      </c>
      <c r="R169" s="132" t="s">
        <v>131</v>
      </c>
      <c r="S169" s="132" t="s">
        <v>131</v>
      </c>
      <c r="T169" s="132" t="s">
        <v>141</v>
      </c>
      <c r="U169" s="132"/>
      <c r="V169" s="132" t="s">
        <v>427</v>
      </c>
      <c r="W169" s="132"/>
      <c r="X169" s="143"/>
      <c r="Y169" s="144"/>
      <c r="Z169" s="143"/>
      <c r="AA169" s="144"/>
      <c r="AB169" s="132" t="s">
        <v>103</v>
      </c>
      <c r="AC169" s="132"/>
      <c r="AD169" s="83"/>
      <c r="AE169" s="217"/>
      <c r="AF169" s="214"/>
      <c r="AG169" s="215"/>
      <c r="AH169" s="216"/>
      <c r="AI169" s="217"/>
      <c r="AJ169" s="214"/>
      <c r="AK169" s="215"/>
      <c r="AL169" s="218"/>
      <c r="AM169" s="220"/>
      <c r="AN169" s="220"/>
      <c r="AO169" s="341"/>
      <c r="AP169" s="220"/>
      <c r="AQ169" s="118"/>
      <c r="AR169" s="286" t="str">
        <f t="shared" ref="AR169" si="442">IF(B169="X",IF(AN169="","Afectat sau NU?",IF(AN169="DA",IF(((AK169+AL169)-(AE169+AF169))*24&lt;-720,"Neinformat",((AK169+AL169)-(AE169+AF169))*24),"Nu a fost afectat producator/consumator")),"")</f>
        <v/>
      </c>
      <c r="AS169" s="16" t="str">
        <f t="shared" ref="AS169" si="443">IF(B169="X",IF(AN169="DA",IF(AR169&lt;6,LEN(TRIM(V169))-LEN(SUBSTITUTE(V169,CHAR(44),""))+1,0),"-"),"")</f>
        <v/>
      </c>
      <c r="AT169" s="33" t="str">
        <f t="shared" ref="AT169" si="444">IF(B169="X",IF(AN169="DA",LEN(TRIM(V169))-LEN(SUBSTITUTE(V169,CHAR(44),""))+1,"-"),"")</f>
        <v/>
      </c>
      <c r="AU169" s="286" t="str">
        <f t="shared" ref="AU169" si="445">IF(B169="X",IF(AN169="","Afectat sau NU?",IF(AN169="DA",IF(((AI169+AJ169)-(AE169+AF169))*24&lt;-720,"Neinformat",((AI169+AJ169)-(AE169+AF169))*24),"Nu a fost afectat producator/consumator")),"")</f>
        <v/>
      </c>
      <c r="AV169" s="16" t="str">
        <f t="shared" ref="AV169" si="446">IF(B169="X",IF(AN169="DA",IF(AU169&lt;6,LEN(TRIM(U169))-LEN(SUBSTITUTE(U169,CHAR(44),""))+1,0),"-"),"")</f>
        <v/>
      </c>
      <c r="AW169" s="33" t="str">
        <f t="shared" ref="AW169" si="447">IF(B169="X",IF(AN169="DA",LEN(TRIM(U169))-LEN(SUBSTITUTE(U169,CHAR(44),""))+1,"-"),"")</f>
        <v/>
      </c>
      <c r="AX169" s="286" t="str">
        <f t="shared" ref="AX169" si="448">IF(B169="X",IF(AN169="","Afectat sau NU?",IF(AN169="DA",((AG169+AH169)-(AE169+AF169))*24,"Nu a fost afectat producator/consumator")),"")</f>
        <v/>
      </c>
      <c r="AY169" s="16" t="str">
        <f>IF(B169="X",IF(AN169="DA",IF(AX169&gt;24,IF(#REF!="NU",0,LEN(TRIM(V169))-LEN(SUBSTITUTE(V169,CHAR(44),""))+1),0),"-"),"")</f>
        <v/>
      </c>
      <c r="AZ169" s="33" t="str">
        <f t="shared" ref="AZ169" si="449">IF(B169="X",IF(AN169="DA",IF(AX169&gt;24,LEN(TRIM(V169))-LEN(SUBSTITUTE(V169,CHAR(44),""))+1,0),"-"),"")</f>
        <v/>
      </c>
      <c r="BA169" s="121"/>
      <c r="BF169" s="38" t="str">
        <f t="shared" ref="BF169" si="450">IF(C169="X",IF(AN169="","Afectat sau NU?",IF(AN169="DA",IF(AK169="","Neinformat",NETWORKDAYS(AK169+AL169,AE169+AF169,$BR$2:$BR$14)-2),"Nu a fost afectat producator/consumator")),"")</f>
        <v>Afectat sau NU?</v>
      </c>
      <c r="BG169" s="16" t="str">
        <f t="shared" ref="BG169" si="451">IF(C169="X",IF(AN169="DA",IF(AND(BF169&gt;=5,AK169&lt;&gt;""),LEN(TRIM(V169))-LEN(SUBSTITUTE(V169,CHAR(44),""))+1,0),"-"),"")</f>
        <v>-</v>
      </c>
      <c r="BH169" s="33" t="str">
        <f t="shared" ref="BH169" si="452">IF(C169="X",IF(AN169="DA",LEN(TRIM(V169))-LEN(SUBSTITUTE(V169,CHAR(44),""))+1,"-"),"")</f>
        <v>-</v>
      </c>
      <c r="BI169" s="38" t="str">
        <f t="shared" ref="BI169" si="453">IF(C169="X",IF(AN169="","Afectat sau NU?",IF(AN169="DA",IF(AI169="","Neinformat",NETWORKDAYS(AI169+AJ169,AE169+AF169,$BR$2:$BR$14)-2),"Nu a fost afectat producator/consumator")),"")</f>
        <v>Afectat sau NU?</v>
      </c>
      <c r="BJ169" s="16" t="str">
        <f t="shared" ref="BJ169" si="454">IF(C169="X",IF(AN169="DA",IF(AND(BI169&gt;=5,AI169&lt;&gt;""),LEN(TRIM(U169))-LEN(SUBSTITUTE(U169,CHAR(44),""))+1,0),"-"),"")</f>
        <v>-</v>
      </c>
      <c r="BK169" s="33" t="str">
        <f t="shared" ref="BK169" si="455">IF(C169="X",IF(AN169="DA",LEN(TRIM(U169))-LEN(SUBSTITUTE(U169,CHAR(44),""))+1,"-"),"")</f>
        <v>-</v>
      </c>
      <c r="BL169" s="38" t="str">
        <f t="shared" ref="BL169" si="456">IF(C169="X",IF(AN169="","Afectat sau NU?",IF(AN169="DA",((AG169+AH169)-(Z169+AA169))*24,"Nu a fost afectat producator/consumator")),"")</f>
        <v>Afectat sau NU?</v>
      </c>
      <c r="BM169" s="16" t="str">
        <f t="shared" ref="BM169" si="457">IF(C169="X",IF(AN169&lt;&gt;"DA","-",IF(AND(AN169="DA",BL169&lt;=0),LEN(TRIM(V169))-LEN(SUBSTITUTE(V169,CHAR(44),""))+1+LEN(TRIM(U169))-LEN(SUBSTITUTE(U169,CHAR(44),""))+1,0)),"")</f>
        <v>-</v>
      </c>
      <c r="BN169" s="33" t="str">
        <f t="shared" ref="BN169" si="458">IF(C169="X",IF(AN169="DA",LEN(TRIM(V169))-LEN(SUBSTITUTE(V169,CHAR(44),""))+1+LEN(TRIM(U169))-LEN(SUBSTITUTE(U169,CHAR(44),""))+1,"-"),"")</f>
        <v>-</v>
      </c>
      <c r="BP169" s="118"/>
    </row>
    <row r="170" spans="1:68" ht="26.25" thickBot="1" x14ac:dyDescent="0.3">
      <c r="A170" s="112">
        <f t="shared" si="271"/>
        <v>155</v>
      </c>
      <c r="B170" s="84" t="s">
        <v>131</v>
      </c>
      <c r="C170" s="84" t="s">
        <v>85</v>
      </c>
      <c r="D170" s="113" t="s">
        <v>470</v>
      </c>
      <c r="E170" s="84">
        <v>101742</v>
      </c>
      <c r="F170" s="84" t="s">
        <v>368</v>
      </c>
      <c r="G170" s="84" t="s">
        <v>179</v>
      </c>
      <c r="H170" s="182">
        <v>589779.55000000005</v>
      </c>
      <c r="I170" s="182">
        <v>323979.3</v>
      </c>
      <c r="J170" s="182">
        <v>600995.25</v>
      </c>
      <c r="K170" s="182">
        <v>320576.43</v>
      </c>
      <c r="L170" s="84" t="s">
        <v>131</v>
      </c>
      <c r="M170" s="84" t="s">
        <v>131</v>
      </c>
      <c r="N170" s="84" t="s">
        <v>354</v>
      </c>
      <c r="O170" s="84" t="s">
        <v>366</v>
      </c>
      <c r="P170" s="84" t="s">
        <v>131</v>
      </c>
      <c r="Q170" s="84" t="s">
        <v>131</v>
      </c>
      <c r="R170" s="84" t="s">
        <v>131</v>
      </c>
      <c r="S170" s="84" t="s">
        <v>131</v>
      </c>
      <c r="T170" s="84" t="s">
        <v>141</v>
      </c>
      <c r="U170" s="84"/>
      <c r="V170" s="84" t="s">
        <v>469</v>
      </c>
      <c r="W170" s="84"/>
      <c r="X170" s="114"/>
      <c r="Y170" s="115"/>
      <c r="Z170" s="114"/>
      <c r="AA170" s="115"/>
      <c r="AB170" s="84" t="s">
        <v>103</v>
      </c>
      <c r="AC170" s="84"/>
      <c r="AD170" s="85"/>
      <c r="AE170" s="313"/>
      <c r="AF170" s="314"/>
      <c r="AG170" s="315"/>
      <c r="AH170" s="316"/>
      <c r="AI170" s="338"/>
      <c r="AJ170" s="314"/>
      <c r="AK170" s="315"/>
      <c r="AL170" s="317"/>
      <c r="AM170" s="321"/>
      <c r="AN170" s="322"/>
      <c r="AO170" s="323"/>
      <c r="AP170" s="322"/>
      <c r="AQ170" s="118"/>
      <c r="AR170" s="167" t="str">
        <f t="shared" ref="AR170" si="459">IF(B170="X",IF(AN170="","Afectat sau NU?",IF(AN170="DA",IF(((AK170+AL170)-(AE170+AF170))*24&lt;-720,"Neinformat",((AK170+AL170)-(AE170+AF170))*24),"Nu a fost afectat producator/consumator")),"")</f>
        <v/>
      </c>
      <c r="AS170" s="168" t="str">
        <f t="shared" ref="AS170" si="460">IF(B170="X",IF(AN170="DA",IF(AR170&lt;6,LEN(TRIM(V170))-LEN(SUBSTITUTE(V170,CHAR(44),""))+1,0),"-"),"")</f>
        <v/>
      </c>
      <c r="AT170" s="169" t="str">
        <f t="shared" ref="AT170" si="461">IF(B170="X",IF(AN170="DA",LEN(TRIM(V170))-LEN(SUBSTITUTE(V170,CHAR(44),""))+1,"-"),"")</f>
        <v/>
      </c>
      <c r="AU170" s="170" t="str">
        <f t="shared" ref="AU170" si="462">IF(B170="X",IF(AN170="","Afectat sau NU?",IF(AN170="DA",IF(((AI170+AJ170)-(AE170+AF170))*24&lt;-720,"Neinformat",((AI170+AJ170)-(AE170+AF170))*24),"Nu a fost afectat producator/consumator")),"")</f>
        <v/>
      </c>
      <c r="AV170" s="168" t="str">
        <f t="shared" ref="AV170" si="463">IF(B170="X",IF(AN170="DA",IF(AU170&lt;6,LEN(TRIM(U170))-LEN(SUBSTITUTE(U170,CHAR(44),""))+1,0),"-"),"")</f>
        <v/>
      </c>
      <c r="AW170" s="171" t="str">
        <f t="shared" ref="AW170" si="464">IF(B170="X",IF(AN170="DA",LEN(TRIM(U170))-LEN(SUBSTITUTE(U170,CHAR(44),""))+1,"-"),"")</f>
        <v/>
      </c>
      <c r="AX170" s="167" t="str">
        <f t="shared" ref="AX170" si="465">IF(B170="X",IF(AN170="","Afectat sau NU?",IF(AN170="DA",((AG170+AH170)-(AE170+AF170))*24,"Nu a fost afectat producator/consumator")),"")</f>
        <v/>
      </c>
      <c r="AY170" s="168" t="str">
        <f>IF(B170="X",IF(AN170="DA",IF(AX170&gt;24,IF(#REF!="NU",0,LEN(TRIM(V170))-LEN(SUBSTITUTE(V170,CHAR(44),""))+1),0),"-"),"")</f>
        <v/>
      </c>
      <c r="AZ170" s="169" t="str">
        <f t="shared" ref="AZ170" si="466">IF(B170="X",IF(AN170="DA",IF(AX170&gt;24,LEN(TRIM(V170))-LEN(SUBSTITUTE(V170,CHAR(44),""))+1,0),"-"),"")</f>
        <v/>
      </c>
      <c r="BA170" s="121"/>
      <c r="BF170" s="175" t="str">
        <f t="shared" ref="BF170" si="467">IF(C170="X",IF(AN170="","Afectat sau NU?",IF(AN170="DA",IF(AK170="","Neinformat",NETWORKDAYS(AK170+AL170,AE170+AF170,$BR$2:$BR$14)-2),"Nu a fost afectat producator/consumator")),"")</f>
        <v>Afectat sau NU?</v>
      </c>
      <c r="BG170" s="168" t="str">
        <f t="shared" ref="BG170" si="468">IF(C170="X",IF(AN170="DA",IF(AND(BF170&gt;=5,AK170&lt;&gt;""),LEN(TRIM(V170))-LEN(SUBSTITUTE(V170,CHAR(44),""))+1,0),"-"),"")</f>
        <v>-</v>
      </c>
      <c r="BH170" s="169" t="str">
        <f t="shared" ref="BH170" si="469">IF(C170="X",IF(AN170="DA",LEN(TRIM(V170))-LEN(SUBSTITUTE(V170,CHAR(44),""))+1,"-"),"")</f>
        <v>-</v>
      </c>
      <c r="BI170" s="176" t="str">
        <f t="shared" ref="BI170" si="470">IF(C170="X",IF(AN170="","Afectat sau NU?",IF(AN170="DA",IF(AI170="","Neinformat",NETWORKDAYS(AI170+AJ170,AE170+AF170,$BR$2:$BR$14)-2),"Nu a fost afectat producator/consumator")),"")</f>
        <v>Afectat sau NU?</v>
      </c>
      <c r="BJ170" s="168" t="str">
        <f t="shared" ref="BJ170" si="471">IF(C170="X",IF(AN170="DA",IF(AND(BI170&gt;=5,AI170&lt;&gt;""),LEN(TRIM(U170))-LEN(SUBSTITUTE(U170,CHAR(44),""))+1,0),"-"),"")</f>
        <v>-</v>
      </c>
      <c r="BK170" s="171" t="str">
        <f t="shared" ref="BK170" si="472">IF(C170="X",IF(AN170="DA",LEN(TRIM(U170))-LEN(SUBSTITUTE(U170,CHAR(44),""))+1,"-"),"")</f>
        <v>-</v>
      </c>
      <c r="BL170" s="175" t="str">
        <f t="shared" ref="BL170" si="473">IF(C170="X",IF(AN170="","Afectat sau NU?",IF(AN170="DA",((AG170+AH170)-(Z170+AA170))*24,"Nu a fost afectat producator/consumator")),"")</f>
        <v>Afectat sau NU?</v>
      </c>
      <c r="BM170" s="168" t="str">
        <f t="shared" ref="BM170" si="474">IF(C170="X",IF(AN170&lt;&gt;"DA","-",IF(AND(AN170="DA",BL170&lt;=0),LEN(TRIM(V170))-LEN(SUBSTITUTE(V170,CHAR(44),""))+1+LEN(TRIM(U170))-LEN(SUBSTITUTE(U170,CHAR(44),""))+1,0)),"")</f>
        <v>-</v>
      </c>
      <c r="BN170" s="169" t="str">
        <f t="shared" ref="BN170" si="475">IF(C170="X",IF(AN170="DA",LEN(TRIM(V170))-LEN(SUBSTITUTE(V170,CHAR(44),""))+1+LEN(TRIM(U170))-LEN(SUBSTITUTE(U170,CHAR(44),""))+1,"-"),"")</f>
        <v>-</v>
      </c>
      <c r="BP170" s="118"/>
    </row>
    <row r="171" spans="1:68" ht="13.5" thickBot="1" x14ac:dyDescent="0.3">
      <c r="A171" s="291">
        <f t="shared" si="271"/>
        <v>156</v>
      </c>
      <c r="B171" s="181" t="s">
        <v>131</v>
      </c>
      <c r="C171" s="181" t="s">
        <v>85</v>
      </c>
      <c r="D171" s="292" t="s">
        <v>471</v>
      </c>
      <c r="E171" s="181">
        <v>130892</v>
      </c>
      <c r="F171" s="181" t="s">
        <v>455</v>
      </c>
      <c r="G171" s="181" t="s">
        <v>200</v>
      </c>
      <c r="H171" s="183">
        <v>571593.42000000004</v>
      </c>
      <c r="I171" s="183">
        <v>373696.77</v>
      </c>
      <c r="J171" s="183">
        <v>571593.42000000004</v>
      </c>
      <c r="K171" s="183">
        <v>373696.77</v>
      </c>
      <c r="L171" s="181" t="s">
        <v>131</v>
      </c>
      <c r="M171" s="181" t="s">
        <v>131</v>
      </c>
      <c r="N171" s="181" t="s">
        <v>472</v>
      </c>
      <c r="O171" s="181" t="s">
        <v>473</v>
      </c>
      <c r="P171" s="181" t="s">
        <v>131</v>
      </c>
      <c r="Q171" s="181" t="s">
        <v>131</v>
      </c>
      <c r="R171" s="181" t="s">
        <v>131</v>
      </c>
      <c r="S171" s="181" t="s">
        <v>131</v>
      </c>
      <c r="T171" s="181" t="s">
        <v>141</v>
      </c>
      <c r="U171" s="181"/>
      <c r="V171" s="181" t="s">
        <v>427</v>
      </c>
      <c r="W171" s="181"/>
      <c r="X171" s="293"/>
      <c r="Y171" s="294"/>
      <c r="Z171" s="293"/>
      <c r="AA171" s="294"/>
      <c r="AB171" s="181" t="s">
        <v>103</v>
      </c>
      <c r="AC171" s="181"/>
      <c r="AD171" s="295"/>
      <c r="AE171" s="213"/>
      <c r="AF171" s="214"/>
      <c r="AG171" s="215"/>
      <c r="AH171" s="216"/>
      <c r="AI171" s="217"/>
      <c r="AJ171" s="214"/>
      <c r="AK171" s="215"/>
      <c r="AL171" s="218"/>
      <c r="AM171" s="219"/>
      <c r="AN171" s="220"/>
      <c r="AO171" s="289"/>
      <c r="AP171" s="220"/>
      <c r="AQ171" s="118"/>
      <c r="AR171" s="286" t="str">
        <f t="shared" ref="AR171" si="476">IF(B171="X",IF(AN171="","Afectat sau NU?",IF(AN171="DA",IF(((AK171+AL171)-(AE171+AF171))*24&lt;-720,"Neinformat",((AK171+AL171)-(AE171+AF171))*24),"Nu a fost afectat producator/consumator")),"")</f>
        <v/>
      </c>
      <c r="AS171" s="16" t="str">
        <f t="shared" ref="AS171" si="477">IF(B171="X",IF(AN171="DA",IF(AR171&lt;6,LEN(TRIM(V171))-LEN(SUBSTITUTE(V171,CHAR(44),""))+1,0),"-"),"")</f>
        <v/>
      </c>
      <c r="AT171" s="33" t="str">
        <f t="shared" ref="AT171" si="478">IF(B171="X",IF(AN171="DA",LEN(TRIM(V171))-LEN(SUBSTITUTE(V171,CHAR(44),""))+1,"-"),"")</f>
        <v/>
      </c>
      <c r="AU171" s="287" t="str">
        <f t="shared" ref="AU171" si="479">IF(B171="X",IF(AN171="","Afectat sau NU?",IF(AN171="DA",IF(((AI171+AJ171)-(AE171+AF171))*24&lt;-720,"Neinformat",((AI171+AJ171)-(AE171+AF171))*24),"Nu a fost afectat producator/consumator")),"")</f>
        <v/>
      </c>
      <c r="AV171" s="16" t="str">
        <f t="shared" ref="AV171" si="480">IF(B171="X",IF(AN171="DA",IF(AU171&lt;6,LEN(TRIM(U171))-LEN(SUBSTITUTE(U171,CHAR(44),""))+1,0),"-"),"")</f>
        <v/>
      </c>
      <c r="AW171" s="42" t="str">
        <f t="shared" ref="AW171" si="481">IF(B171="X",IF(AN171="DA",LEN(TRIM(U171))-LEN(SUBSTITUTE(U171,CHAR(44),""))+1,"-"),"")</f>
        <v/>
      </c>
      <c r="AX171" s="286" t="str">
        <f t="shared" ref="AX171" si="482">IF(B171="X",IF(AN171="","Afectat sau NU?",IF(AN171="DA",((AG171+AH171)-(AE171+AF171))*24,"Nu a fost afectat producator/consumator")),"")</f>
        <v/>
      </c>
      <c r="AY171" s="16" t="str">
        <f>IF(B171="X",IF(AN171="DA",IF(AX171&gt;24,IF(#REF!="NU",0,LEN(TRIM(V171))-LEN(SUBSTITUTE(V171,CHAR(44),""))+1),0),"-"),"")</f>
        <v/>
      </c>
      <c r="AZ171" s="33" t="str">
        <f t="shared" ref="AZ171" si="483">IF(B171="X",IF(AN171="DA",IF(AX171&gt;24,LEN(TRIM(V171))-LEN(SUBSTITUTE(V171,CHAR(44),""))+1,0),"-"),"")</f>
        <v/>
      </c>
      <c r="BA171" s="121"/>
      <c r="BF171" s="38" t="str">
        <f t="shared" ref="BF171" si="484">IF(C171="X",IF(AN171="","Afectat sau NU?",IF(AN171="DA",IF(AK171="","Neinformat",NETWORKDAYS(AK171+AL171,AE171+AF171,$BR$2:$BR$14)-2),"Nu a fost afectat producator/consumator")),"")</f>
        <v>Afectat sau NU?</v>
      </c>
      <c r="BG171" s="16" t="str">
        <f t="shared" ref="BG171" si="485">IF(C171="X",IF(AN171="DA",IF(AND(BF171&gt;=5,AK171&lt;&gt;""),LEN(TRIM(V171))-LEN(SUBSTITUTE(V171,CHAR(44),""))+1,0),"-"),"")</f>
        <v>-</v>
      </c>
      <c r="BH171" s="33" t="str">
        <f t="shared" ref="BH171" si="486">IF(C171="X",IF(AN171="DA",LEN(TRIM(V171))-LEN(SUBSTITUTE(V171,CHAR(44),""))+1,"-"),"")</f>
        <v>-</v>
      </c>
      <c r="BI171" s="43" t="str">
        <f t="shared" ref="BI171" si="487">IF(C171="X",IF(AN171="","Afectat sau NU?",IF(AN171="DA",IF(AI171="","Neinformat",NETWORKDAYS(AI171+AJ171,AE171+AF171,$BR$2:$BR$14)-2),"Nu a fost afectat producator/consumator")),"")</f>
        <v>Afectat sau NU?</v>
      </c>
      <c r="BJ171" s="16" t="str">
        <f t="shared" ref="BJ171" si="488">IF(C171="X",IF(AN171="DA",IF(AND(BI171&gt;=5,AI171&lt;&gt;""),LEN(TRIM(U171))-LEN(SUBSTITUTE(U171,CHAR(44),""))+1,0),"-"),"")</f>
        <v>-</v>
      </c>
      <c r="BK171" s="42" t="str">
        <f t="shared" ref="BK171" si="489">IF(C171="X",IF(AN171="DA",LEN(TRIM(U171))-LEN(SUBSTITUTE(U171,CHAR(44),""))+1,"-"),"")</f>
        <v>-</v>
      </c>
      <c r="BL171" s="38" t="str">
        <f t="shared" ref="BL171" si="490">IF(C171="X",IF(AN171="","Afectat sau NU?",IF(AN171="DA",((AG171+AH171)-(Z171+AA171))*24,"Nu a fost afectat producator/consumator")),"")</f>
        <v>Afectat sau NU?</v>
      </c>
      <c r="BM171" s="16" t="str">
        <f t="shared" ref="BM171" si="491">IF(C171="X",IF(AN171&lt;&gt;"DA","-",IF(AND(AN171="DA",BL171&lt;=0),LEN(TRIM(V171))-LEN(SUBSTITUTE(V171,CHAR(44),""))+1+LEN(TRIM(U171))-LEN(SUBSTITUTE(U171,CHAR(44),""))+1,0)),"")</f>
        <v>-</v>
      </c>
      <c r="BN171" s="33" t="str">
        <f t="shared" ref="BN171" si="492">IF(C171="X",IF(AN171="DA",LEN(TRIM(V171))-LEN(SUBSTITUTE(V171,CHAR(44),""))+1+LEN(TRIM(U171))-LEN(SUBSTITUTE(U171,CHAR(44),""))+1,"-"),"")</f>
        <v>-</v>
      </c>
      <c r="BP171" s="118"/>
    </row>
    <row r="172" spans="1:68" x14ac:dyDescent="0.25">
      <c r="A172" s="136">
        <f t="shared" si="271"/>
        <v>157</v>
      </c>
      <c r="B172" s="129" t="s">
        <v>131</v>
      </c>
      <c r="C172" s="129" t="s">
        <v>85</v>
      </c>
      <c r="D172" s="155" t="s">
        <v>474</v>
      </c>
      <c r="E172" s="129">
        <v>151905</v>
      </c>
      <c r="F172" s="129" t="s">
        <v>486</v>
      </c>
      <c r="G172" s="129" t="s">
        <v>476</v>
      </c>
      <c r="H172" s="65">
        <v>543744.14</v>
      </c>
      <c r="I172" s="65">
        <v>321212.96000000002</v>
      </c>
      <c r="J172" s="65">
        <v>543274.56999999995</v>
      </c>
      <c r="K172" s="65">
        <v>310044.62</v>
      </c>
      <c r="L172" s="129" t="s">
        <v>131</v>
      </c>
      <c r="M172" s="129" t="s">
        <v>131</v>
      </c>
      <c r="N172" s="129" t="s">
        <v>477</v>
      </c>
      <c r="O172" s="129" t="s">
        <v>475</v>
      </c>
      <c r="P172" s="129" t="s">
        <v>131</v>
      </c>
      <c r="Q172" s="129" t="s">
        <v>131</v>
      </c>
      <c r="R172" s="129" t="s">
        <v>131</v>
      </c>
      <c r="S172" s="129" t="s">
        <v>131</v>
      </c>
      <c r="T172" s="129" t="s">
        <v>141</v>
      </c>
      <c r="U172" s="129"/>
      <c r="V172" s="129" t="s">
        <v>469</v>
      </c>
      <c r="W172" s="129"/>
      <c r="X172" s="137"/>
      <c r="Y172" s="138"/>
      <c r="Z172" s="137"/>
      <c r="AA172" s="138"/>
      <c r="AB172" s="129" t="s">
        <v>103</v>
      </c>
      <c r="AC172" s="129"/>
      <c r="AD172" s="127"/>
      <c r="AE172" s="201"/>
      <c r="AF172" s="198"/>
      <c r="AG172" s="199"/>
      <c r="AH172" s="200"/>
      <c r="AI172" s="201"/>
      <c r="AJ172" s="198"/>
      <c r="AK172" s="199"/>
      <c r="AL172" s="202"/>
      <c r="AM172" s="203"/>
      <c r="AN172" s="204"/>
      <c r="AO172" s="288"/>
      <c r="AP172" s="204"/>
      <c r="AQ172" s="118"/>
      <c r="AR172" s="162" t="str">
        <f t="shared" ref="AR172" si="493">IF(B172="X",IF(AN172="","Afectat sau NU?",IF(AN172="DA",IF(((AK172+AL172)-(AE172+AF172))*24&lt;-720,"Neinformat",((AK172+AL172)-(AE172+AF172))*24),"Nu a fost afectat producator/consumator")),"")</f>
        <v/>
      </c>
      <c r="AS172" s="163" t="str">
        <f t="shared" ref="AS172" si="494">IF(B172="X",IF(AN172="DA",IF(AR172&lt;6,LEN(TRIM(V172))-LEN(SUBSTITUTE(V172,CHAR(44),""))+1,0),"-"),"")</f>
        <v/>
      </c>
      <c r="AT172" s="164" t="str">
        <f t="shared" ref="AT172" si="495">IF(B172="X",IF(AN172="DA",LEN(TRIM(V172))-LEN(SUBSTITUTE(V172,CHAR(44),""))+1,"-"),"")</f>
        <v/>
      </c>
      <c r="AU172" s="165" t="str">
        <f t="shared" ref="AU172" si="496">IF(B172="X",IF(AN172="","Afectat sau NU?",IF(AN172="DA",IF(((AI172+AJ172)-(AE172+AF172))*24&lt;-720,"Neinformat",((AI172+AJ172)-(AE172+AF172))*24),"Nu a fost afectat producator/consumator")),"")</f>
        <v/>
      </c>
      <c r="AV172" s="163" t="str">
        <f t="shared" ref="AV172" si="497">IF(B172="X",IF(AN172="DA",IF(AU172&lt;6,LEN(TRIM(U172))-LEN(SUBSTITUTE(U172,CHAR(44),""))+1,0),"-"),"")</f>
        <v/>
      </c>
      <c r="AW172" s="166" t="str">
        <f t="shared" ref="AW172" si="498">IF(B172="X",IF(AN172="DA",LEN(TRIM(U172))-LEN(SUBSTITUTE(U172,CHAR(44),""))+1,"-"),"")</f>
        <v/>
      </c>
      <c r="AX172" s="162" t="str">
        <f t="shared" ref="AX172" si="499">IF(B172="X",IF(AN172="","Afectat sau NU?",IF(AN172="DA",((AG172+AH172)-(AE172+AF172))*24,"Nu a fost afectat producator/consumator")),"")</f>
        <v/>
      </c>
      <c r="AY172" s="163" t="str">
        <f>IF(B172="X",IF(AN172="DA",IF(AX172&gt;24,IF(#REF!="NU",0,LEN(TRIM(V172))-LEN(SUBSTITUTE(V172,CHAR(44),""))+1),0),"-"),"")</f>
        <v/>
      </c>
      <c r="AZ172" s="164" t="str">
        <f t="shared" ref="AZ172" si="500">IF(B172="X",IF(AN172="DA",IF(AX172&gt;24,LEN(TRIM(V172))-LEN(SUBSTITUTE(V172,CHAR(44),""))+1,0),"-"),"")</f>
        <v/>
      </c>
      <c r="BA172" s="121"/>
      <c r="BF172" s="174" t="str">
        <f t="shared" ref="BF172" si="501">IF(C172="X",IF(AN172="","Afectat sau NU?",IF(AN172="DA",IF(AK172="","Neinformat",NETWORKDAYS(AK172+AL172,AE172+AF172,$BR$2:$BR$14)-2),"Nu a fost afectat producator/consumator")),"")</f>
        <v>Afectat sau NU?</v>
      </c>
      <c r="BG172" s="163" t="str">
        <f t="shared" ref="BG172" si="502">IF(C172="X",IF(AN172="DA",IF(AND(BF172&gt;=5,AK172&lt;&gt;""),LEN(TRIM(V172))-LEN(SUBSTITUTE(V172,CHAR(44),""))+1,0),"-"),"")</f>
        <v>-</v>
      </c>
      <c r="BH172" s="164" t="str">
        <f t="shared" ref="BH172" si="503">IF(C172="X",IF(AN172="DA",LEN(TRIM(V172))-LEN(SUBSTITUTE(V172,CHAR(44),""))+1,"-"),"")</f>
        <v>-</v>
      </c>
      <c r="BI172" s="344" t="str">
        <f t="shared" ref="BI172" si="504">IF(C172="X",IF(AN172="","Afectat sau NU?",IF(AN172="DA",IF(AI172="","Neinformat",NETWORKDAYS(AI172+AJ172,AE172+AF172,$BR$2:$BR$14)-2),"Nu a fost afectat producator/consumator")),"")</f>
        <v>Afectat sau NU?</v>
      </c>
      <c r="BJ172" s="163" t="str">
        <f t="shared" ref="BJ172" si="505">IF(C172="X",IF(AN172="DA",IF(AND(BI172&gt;=5,AI172&lt;&gt;""),LEN(TRIM(U172))-LEN(SUBSTITUTE(U172,CHAR(44),""))+1,0),"-"),"")</f>
        <v>-</v>
      </c>
      <c r="BK172" s="166" t="str">
        <f t="shared" ref="BK172" si="506">IF(C172="X",IF(AN172="DA",LEN(TRIM(U172))-LEN(SUBSTITUTE(U172,CHAR(44),""))+1,"-"),"")</f>
        <v>-</v>
      </c>
      <c r="BL172" s="174" t="str">
        <f t="shared" ref="BL172" si="507">IF(C172="X",IF(AN172="","Afectat sau NU?",IF(AN172="DA",((AG172+AH172)-(Z172+AA172))*24,"Nu a fost afectat producator/consumator")),"")</f>
        <v>Afectat sau NU?</v>
      </c>
      <c r="BM172" s="163" t="str">
        <f t="shared" ref="BM172" si="508">IF(C172="X",IF(AN172&lt;&gt;"DA","-",IF(AND(AN172="DA",BL172&lt;=0),LEN(TRIM(V172))-LEN(SUBSTITUTE(V172,CHAR(44),""))+1+LEN(TRIM(U172))-LEN(SUBSTITUTE(U172,CHAR(44),""))+1,0)),"")</f>
        <v>-</v>
      </c>
      <c r="BN172" s="164" t="str">
        <f t="shared" ref="BN172" si="509">IF(C172="X",IF(AN172="DA",LEN(TRIM(V172))-LEN(SUBSTITUTE(V172,CHAR(44),""))+1+LEN(TRIM(U172))-LEN(SUBSTITUTE(U172,CHAR(44),""))+1,"-"),"")</f>
        <v>-</v>
      </c>
      <c r="BP172" s="118"/>
    </row>
    <row r="173" spans="1:68" ht="13.5" thickBot="1" x14ac:dyDescent="0.3">
      <c r="A173" s="298">
        <f t="shared" si="271"/>
        <v>158</v>
      </c>
      <c r="B173" s="299" t="s">
        <v>131</v>
      </c>
      <c r="C173" s="299" t="s">
        <v>85</v>
      </c>
      <c r="D173" s="300" t="s">
        <v>474</v>
      </c>
      <c r="E173" s="299">
        <v>104225</v>
      </c>
      <c r="F173" s="299" t="s">
        <v>478</v>
      </c>
      <c r="G173" s="299" t="s">
        <v>173</v>
      </c>
      <c r="H173" s="301">
        <v>543744.14</v>
      </c>
      <c r="I173" s="301">
        <v>321212.96000000002</v>
      </c>
      <c r="J173" s="301">
        <v>543274.56999999995</v>
      </c>
      <c r="K173" s="301">
        <v>310044.62</v>
      </c>
      <c r="L173" s="299" t="s">
        <v>131</v>
      </c>
      <c r="M173" s="299" t="s">
        <v>131</v>
      </c>
      <c r="N173" s="299" t="s">
        <v>479</v>
      </c>
      <c r="O173" s="299" t="s">
        <v>480</v>
      </c>
      <c r="P173" s="299" t="s">
        <v>131</v>
      </c>
      <c r="Q173" s="299" t="s">
        <v>131</v>
      </c>
      <c r="R173" s="299" t="s">
        <v>131</v>
      </c>
      <c r="S173" s="299" t="s">
        <v>131</v>
      </c>
      <c r="T173" s="299" t="s">
        <v>141</v>
      </c>
      <c r="U173" s="299"/>
      <c r="V173" s="299" t="s">
        <v>481</v>
      </c>
      <c r="W173" s="299"/>
      <c r="X173" s="302"/>
      <c r="Y173" s="303"/>
      <c r="Z173" s="302"/>
      <c r="AA173" s="303"/>
      <c r="AB173" s="299" t="s">
        <v>103</v>
      </c>
      <c r="AC173" s="299"/>
      <c r="AD173" s="304"/>
      <c r="AE173" s="313"/>
      <c r="AF173" s="314"/>
      <c r="AG173" s="315"/>
      <c r="AH173" s="316"/>
      <c r="AI173" s="338"/>
      <c r="AJ173" s="314"/>
      <c r="AK173" s="315"/>
      <c r="AL173" s="317"/>
      <c r="AM173" s="321"/>
      <c r="AN173" s="322"/>
      <c r="AO173" s="323"/>
      <c r="AP173" s="322"/>
      <c r="AQ173" s="118"/>
      <c r="AR173" s="167" t="str">
        <f t="shared" ref="AR173" si="510">IF(B173="X",IF(AN173="","Afectat sau NU?",IF(AN173="DA",IF(((AK173+AL173)-(AE173+AF173))*24&lt;-720,"Neinformat",((AK173+AL173)-(AE173+AF173))*24),"Nu a fost afectat producator/consumator")),"")</f>
        <v/>
      </c>
      <c r="AS173" s="168" t="str">
        <f t="shared" ref="AS173" si="511">IF(B173="X",IF(AN173="DA",IF(AR173&lt;6,LEN(TRIM(V173))-LEN(SUBSTITUTE(V173,CHAR(44),""))+1,0),"-"),"")</f>
        <v/>
      </c>
      <c r="AT173" s="169" t="str">
        <f t="shared" ref="AT173" si="512">IF(B173="X",IF(AN173="DA",LEN(TRIM(V173))-LEN(SUBSTITUTE(V173,CHAR(44),""))+1,"-"),"")</f>
        <v/>
      </c>
      <c r="AU173" s="170" t="str">
        <f t="shared" ref="AU173" si="513">IF(B173="X",IF(AN173="","Afectat sau NU?",IF(AN173="DA",IF(((AI173+AJ173)-(AE173+AF173))*24&lt;-720,"Neinformat",((AI173+AJ173)-(AE173+AF173))*24),"Nu a fost afectat producator/consumator")),"")</f>
        <v/>
      </c>
      <c r="AV173" s="168" t="str">
        <f t="shared" ref="AV173" si="514">IF(B173="X",IF(AN173="DA",IF(AU173&lt;6,LEN(TRIM(U173))-LEN(SUBSTITUTE(U173,CHAR(44),""))+1,0),"-"),"")</f>
        <v/>
      </c>
      <c r="AW173" s="171" t="str">
        <f t="shared" ref="AW173" si="515">IF(B173="X",IF(AN173="DA",LEN(TRIM(U173))-LEN(SUBSTITUTE(U173,CHAR(44),""))+1,"-"),"")</f>
        <v/>
      </c>
      <c r="AX173" s="167" t="str">
        <f t="shared" ref="AX173" si="516">IF(B173="X",IF(AN173="","Afectat sau NU?",IF(AN173="DA",((AG173+AH173)-(AE173+AF173))*24,"Nu a fost afectat producator/consumator")),"")</f>
        <v/>
      </c>
      <c r="AY173" s="168" t="str">
        <f>IF(B173="X",IF(AN173="DA",IF(AX173&gt;24,IF(#REF!="NU",0,LEN(TRIM(V173))-LEN(SUBSTITUTE(V173,CHAR(44),""))+1),0),"-"),"")</f>
        <v/>
      </c>
      <c r="AZ173" s="169" t="str">
        <f t="shared" ref="AZ173" si="517">IF(B173="X",IF(AN173="DA",IF(AX173&gt;24,LEN(TRIM(V173))-LEN(SUBSTITUTE(V173,CHAR(44),""))+1,0),"-"),"")</f>
        <v/>
      </c>
      <c r="BA173" s="121"/>
      <c r="BF173" s="175" t="str">
        <f t="shared" ref="BF173" si="518">IF(C173="X",IF(AN173="","Afectat sau NU?",IF(AN173="DA",IF(AK173="","Neinformat",NETWORKDAYS(AK173+AL173,AE173+AF173,$BR$2:$BR$14)-2),"Nu a fost afectat producator/consumator")),"")</f>
        <v>Afectat sau NU?</v>
      </c>
      <c r="BG173" s="168" t="str">
        <f t="shared" ref="BG173" si="519">IF(C173="X",IF(AN173="DA",IF(AND(BF173&gt;=5,AK173&lt;&gt;""),LEN(TRIM(V173))-LEN(SUBSTITUTE(V173,CHAR(44),""))+1,0),"-"),"")</f>
        <v>-</v>
      </c>
      <c r="BH173" s="169" t="str">
        <f t="shared" ref="BH173" si="520">IF(C173="X",IF(AN173="DA",LEN(TRIM(V173))-LEN(SUBSTITUTE(V173,CHAR(44),""))+1,"-"),"")</f>
        <v>-</v>
      </c>
      <c r="BI173" s="176" t="str">
        <f t="shared" ref="BI173" si="521">IF(C173="X",IF(AN173="","Afectat sau NU?",IF(AN173="DA",IF(AI173="","Neinformat",NETWORKDAYS(AI173+AJ173,AE173+AF173,$BR$2:$BR$14)-2),"Nu a fost afectat producator/consumator")),"")</f>
        <v>Afectat sau NU?</v>
      </c>
      <c r="BJ173" s="168" t="str">
        <f t="shared" ref="BJ173" si="522">IF(C173="X",IF(AN173="DA",IF(AND(BI173&gt;=5,AI173&lt;&gt;""),LEN(TRIM(U173))-LEN(SUBSTITUTE(U173,CHAR(44),""))+1,0),"-"),"")</f>
        <v>-</v>
      </c>
      <c r="BK173" s="171" t="str">
        <f t="shared" ref="BK173" si="523">IF(C173="X",IF(AN173="DA",LEN(TRIM(U173))-LEN(SUBSTITUTE(U173,CHAR(44),""))+1,"-"),"")</f>
        <v>-</v>
      </c>
      <c r="BL173" s="175" t="str">
        <f t="shared" ref="BL173" si="524">IF(C173="X",IF(AN173="","Afectat sau NU?",IF(AN173="DA",((AG173+AH173)-(Z173+AA173))*24,"Nu a fost afectat producator/consumator")),"")</f>
        <v>Afectat sau NU?</v>
      </c>
      <c r="BM173" s="168" t="str">
        <f t="shared" ref="BM173" si="525">IF(C173="X",IF(AN173&lt;&gt;"DA","-",IF(AND(AN173="DA",BL173&lt;=0),LEN(TRIM(V173))-LEN(SUBSTITUTE(V173,CHAR(44),""))+1+LEN(TRIM(U173))-LEN(SUBSTITUTE(U173,CHAR(44),""))+1,0)),"")</f>
        <v>-</v>
      </c>
      <c r="BN173" s="169" t="str">
        <f t="shared" ref="BN173" si="526">IF(C173="X",IF(AN173="DA",LEN(TRIM(V173))-LEN(SUBSTITUTE(V173,CHAR(44),""))+1+LEN(TRIM(U173))-LEN(SUBSTITUTE(U173,CHAR(44),""))+1,"-"),"")</f>
        <v>-</v>
      </c>
      <c r="BP173" s="118"/>
    </row>
    <row r="174" spans="1:68" x14ac:dyDescent="0.25">
      <c r="A174" s="136">
        <f t="shared" si="271"/>
        <v>159</v>
      </c>
      <c r="B174" s="129" t="s">
        <v>131</v>
      </c>
      <c r="C174" s="129" t="s">
        <v>85</v>
      </c>
      <c r="D174" s="155" t="s">
        <v>487</v>
      </c>
      <c r="E174" s="129">
        <v>135949</v>
      </c>
      <c r="F174" s="129" t="s">
        <v>482</v>
      </c>
      <c r="G174" s="129" t="s">
        <v>200</v>
      </c>
      <c r="H174" s="65">
        <v>591733.46</v>
      </c>
      <c r="I174" s="65">
        <v>384306.79</v>
      </c>
      <c r="J174" s="65">
        <v>591733.46</v>
      </c>
      <c r="K174" s="65">
        <v>384306.79</v>
      </c>
      <c r="L174" s="129" t="s">
        <v>131</v>
      </c>
      <c r="M174" s="129" t="s">
        <v>131</v>
      </c>
      <c r="N174" s="129" t="s">
        <v>483</v>
      </c>
      <c r="O174" s="129" t="s">
        <v>482</v>
      </c>
      <c r="P174" s="129" t="s">
        <v>131</v>
      </c>
      <c r="Q174" s="129" t="s">
        <v>131</v>
      </c>
      <c r="R174" s="129" t="s">
        <v>131</v>
      </c>
      <c r="S174" s="129" t="s">
        <v>131</v>
      </c>
      <c r="T174" s="129" t="s">
        <v>141</v>
      </c>
      <c r="U174" s="129"/>
      <c r="V174" s="129" t="s">
        <v>427</v>
      </c>
      <c r="W174" s="129"/>
      <c r="X174" s="137"/>
      <c r="Y174" s="138"/>
      <c r="Z174" s="137"/>
      <c r="AA174" s="138"/>
      <c r="AB174" s="129" t="s">
        <v>103</v>
      </c>
      <c r="AC174" s="129"/>
      <c r="AD174" s="127"/>
      <c r="AE174" s="201"/>
      <c r="AF174" s="198"/>
      <c r="AG174" s="199"/>
      <c r="AH174" s="200"/>
      <c r="AI174" s="201"/>
      <c r="AJ174" s="198"/>
      <c r="AK174" s="199"/>
      <c r="AL174" s="202"/>
      <c r="AM174" s="203"/>
      <c r="AN174" s="204"/>
      <c r="AO174" s="288"/>
      <c r="AP174" s="204"/>
      <c r="AQ174" s="118"/>
      <c r="AR174" s="162" t="str">
        <f t="shared" ref="AR174" si="527">IF(B174="X",IF(AN174="","Afectat sau NU?",IF(AN174="DA",IF(((AK174+AL174)-(AE174+AF174))*24&lt;-720,"Neinformat",((AK174+AL174)-(AE174+AF174))*24),"Nu a fost afectat producator/consumator")),"")</f>
        <v/>
      </c>
      <c r="AS174" s="163" t="str">
        <f t="shared" ref="AS174" si="528">IF(B174="X",IF(AN174="DA",IF(AR174&lt;6,LEN(TRIM(V174))-LEN(SUBSTITUTE(V174,CHAR(44),""))+1,0),"-"),"")</f>
        <v/>
      </c>
      <c r="AT174" s="164" t="str">
        <f t="shared" ref="AT174" si="529">IF(B174="X",IF(AN174="DA",LEN(TRIM(V174))-LEN(SUBSTITUTE(V174,CHAR(44),""))+1,"-"),"")</f>
        <v/>
      </c>
      <c r="AU174" s="165" t="str">
        <f t="shared" ref="AU174" si="530">IF(B174="X",IF(AN174="","Afectat sau NU?",IF(AN174="DA",IF(((AI174+AJ174)-(AE174+AF174))*24&lt;-720,"Neinformat",((AI174+AJ174)-(AE174+AF174))*24),"Nu a fost afectat producator/consumator")),"")</f>
        <v/>
      </c>
      <c r="AV174" s="163" t="str">
        <f t="shared" ref="AV174" si="531">IF(B174="X",IF(AN174="DA",IF(AU174&lt;6,LEN(TRIM(U174))-LEN(SUBSTITUTE(U174,CHAR(44),""))+1,0),"-"),"")</f>
        <v/>
      </c>
      <c r="AW174" s="166" t="str">
        <f t="shared" ref="AW174" si="532">IF(B174="X",IF(AN174="DA",LEN(TRIM(U174))-LEN(SUBSTITUTE(U174,CHAR(44),""))+1,"-"),"")</f>
        <v/>
      </c>
      <c r="AX174" s="162" t="str">
        <f t="shared" ref="AX174" si="533">IF(B174="X",IF(AN174="","Afectat sau NU?",IF(AN174="DA",((AG174+AH174)-(AE174+AF174))*24,"Nu a fost afectat producator/consumator")),"")</f>
        <v/>
      </c>
      <c r="AY174" s="163" t="str">
        <f>IF(B174="X",IF(AN174="DA",IF(AX174&gt;24,IF(#REF!="NU",0,LEN(TRIM(V174))-LEN(SUBSTITUTE(V174,CHAR(44),""))+1),0),"-"),"")</f>
        <v/>
      </c>
      <c r="AZ174" s="164" t="str">
        <f t="shared" ref="AZ174" si="534">IF(B174="X",IF(AN174="DA",IF(AX174&gt;24,LEN(TRIM(V174))-LEN(SUBSTITUTE(V174,CHAR(44),""))+1,0),"-"),"")</f>
        <v/>
      </c>
      <c r="BA174" s="121"/>
      <c r="BF174" s="174" t="str">
        <f t="shared" ref="BF174" si="535">IF(C174="X",IF(AN174="","Afectat sau NU?",IF(AN174="DA",IF(AK174="","Neinformat",NETWORKDAYS(AK174+AL174,AE174+AF174,$BR$2:$BR$14)-2),"Nu a fost afectat producator/consumator")),"")</f>
        <v>Afectat sau NU?</v>
      </c>
      <c r="BG174" s="163" t="str">
        <f t="shared" ref="BG174" si="536">IF(C174="X",IF(AN174="DA",IF(AND(BF174&gt;=5,AK174&lt;&gt;""),LEN(TRIM(V174))-LEN(SUBSTITUTE(V174,CHAR(44),""))+1,0),"-"),"")</f>
        <v>-</v>
      </c>
      <c r="BH174" s="164" t="str">
        <f t="shared" ref="BH174" si="537">IF(C174="X",IF(AN174="DA",LEN(TRIM(V174))-LEN(SUBSTITUTE(V174,CHAR(44),""))+1,"-"),"")</f>
        <v>-</v>
      </c>
      <c r="BI174" s="344" t="str">
        <f t="shared" ref="BI174" si="538">IF(C174="X",IF(AN174="","Afectat sau NU?",IF(AN174="DA",IF(AI174="","Neinformat",NETWORKDAYS(AI174+AJ174,AE174+AF174,$BR$2:$BR$14)-2),"Nu a fost afectat producator/consumator")),"")</f>
        <v>Afectat sau NU?</v>
      </c>
      <c r="BJ174" s="163" t="str">
        <f t="shared" ref="BJ174" si="539">IF(C174="X",IF(AN174="DA",IF(AND(BI174&gt;=5,AI174&lt;&gt;""),LEN(TRIM(U174))-LEN(SUBSTITUTE(U174,CHAR(44),""))+1,0),"-"),"")</f>
        <v>-</v>
      </c>
      <c r="BK174" s="166" t="str">
        <f t="shared" ref="BK174" si="540">IF(C174="X",IF(AN174="DA",LEN(TRIM(U174))-LEN(SUBSTITUTE(U174,CHAR(44),""))+1,"-"),"")</f>
        <v>-</v>
      </c>
      <c r="BL174" s="174" t="str">
        <f t="shared" ref="BL174" si="541">IF(C174="X",IF(AN174="","Afectat sau NU?",IF(AN174="DA",((AG174+AH174)-(Z174+AA174))*24,"Nu a fost afectat producator/consumator")),"")</f>
        <v>Afectat sau NU?</v>
      </c>
      <c r="BM174" s="163" t="str">
        <f t="shared" ref="BM174" si="542">IF(C174="X",IF(AN174&lt;&gt;"DA","-",IF(AND(AN174="DA",BL174&lt;=0),LEN(TRIM(V174))-LEN(SUBSTITUTE(V174,CHAR(44),""))+1+LEN(TRIM(U174))-LEN(SUBSTITUTE(U174,CHAR(44),""))+1,0)),"")</f>
        <v>-</v>
      </c>
      <c r="BN174" s="164" t="str">
        <f t="shared" ref="BN174" si="543">IF(C174="X",IF(AN174="DA",LEN(TRIM(V174))-LEN(SUBSTITUTE(V174,CHAR(44),""))+1+LEN(TRIM(U174))-LEN(SUBSTITUTE(U174,CHAR(44),""))+1,"-"),"")</f>
        <v>-</v>
      </c>
      <c r="BP174" s="118"/>
    </row>
    <row r="175" spans="1:68" ht="13.5" thickBot="1" x14ac:dyDescent="0.3">
      <c r="A175" s="297">
        <f t="shared" si="271"/>
        <v>160</v>
      </c>
      <c r="B175" s="132" t="s">
        <v>131</v>
      </c>
      <c r="C175" s="132" t="s">
        <v>85</v>
      </c>
      <c r="D175" s="133" t="s">
        <v>487</v>
      </c>
      <c r="E175" s="132">
        <v>135949</v>
      </c>
      <c r="F175" s="132" t="s">
        <v>482</v>
      </c>
      <c r="G175" s="132" t="s">
        <v>200</v>
      </c>
      <c r="H175" s="31">
        <v>591733.46</v>
      </c>
      <c r="I175" s="31">
        <v>384306.79</v>
      </c>
      <c r="J175" s="31">
        <v>591733.46</v>
      </c>
      <c r="K175" s="31">
        <v>384306.79</v>
      </c>
      <c r="L175" s="132" t="s">
        <v>131</v>
      </c>
      <c r="M175" s="132" t="s">
        <v>131</v>
      </c>
      <c r="N175" s="132" t="s">
        <v>484</v>
      </c>
      <c r="O175" s="132" t="s">
        <v>485</v>
      </c>
      <c r="P175" s="132" t="s">
        <v>131</v>
      </c>
      <c r="Q175" s="132" t="s">
        <v>131</v>
      </c>
      <c r="R175" s="132" t="s">
        <v>131</v>
      </c>
      <c r="S175" s="132" t="s">
        <v>131</v>
      </c>
      <c r="T175" s="132" t="s">
        <v>141</v>
      </c>
      <c r="U175" s="132"/>
      <c r="V175" s="132" t="s">
        <v>427</v>
      </c>
      <c r="W175" s="132"/>
      <c r="X175" s="143"/>
      <c r="Y175" s="144"/>
      <c r="Z175" s="143"/>
      <c r="AA175" s="144"/>
      <c r="AB175" s="132" t="s">
        <v>103</v>
      </c>
      <c r="AC175" s="132"/>
      <c r="AD175" s="146"/>
      <c r="AE175" s="313"/>
      <c r="AF175" s="314"/>
      <c r="AG175" s="315"/>
      <c r="AH175" s="316"/>
      <c r="AI175" s="338"/>
      <c r="AJ175" s="314"/>
      <c r="AK175" s="315"/>
      <c r="AL175" s="317"/>
      <c r="AM175" s="321"/>
      <c r="AN175" s="322"/>
      <c r="AO175" s="323"/>
      <c r="AP175" s="322"/>
      <c r="AQ175" s="118"/>
      <c r="AR175" s="167" t="str">
        <f t="shared" ref="AR175:AR176" si="544">IF(B175="X",IF(AN175="","Afectat sau NU?",IF(AN175="DA",IF(((AK175+AL175)-(AE175+AF175))*24&lt;-720,"Neinformat",((AK175+AL175)-(AE175+AF175))*24),"Nu a fost afectat producator/consumator")),"")</f>
        <v/>
      </c>
      <c r="AS175" s="168" t="str">
        <f t="shared" ref="AS175:AS176" si="545">IF(B175="X",IF(AN175="DA",IF(AR175&lt;6,LEN(TRIM(V175))-LEN(SUBSTITUTE(V175,CHAR(44),""))+1,0),"-"),"")</f>
        <v/>
      </c>
      <c r="AT175" s="169" t="str">
        <f t="shared" ref="AT175:AT176" si="546">IF(B175="X",IF(AN175="DA",LEN(TRIM(V175))-LEN(SUBSTITUTE(V175,CHAR(44),""))+1,"-"),"")</f>
        <v/>
      </c>
      <c r="AU175" s="170" t="str">
        <f t="shared" ref="AU175:AU176" si="547">IF(B175="X",IF(AN175="","Afectat sau NU?",IF(AN175="DA",IF(((AI175+AJ175)-(AE175+AF175))*24&lt;-720,"Neinformat",((AI175+AJ175)-(AE175+AF175))*24),"Nu a fost afectat producator/consumator")),"")</f>
        <v/>
      </c>
      <c r="AV175" s="168" t="str">
        <f t="shared" ref="AV175:AV176" si="548">IF(B175="X",IF(AN175="DA",IF(AU175&lt;6,LEN(TRIM(U175))-LEN(SUBSTITUTE(U175,CHAR(44),""))+1,0),"-"),"")</f>
        <v/>
      </c>
      <c r="AW175" s="171" t="str">
        <f t="shared" ref="AW175:AW176" si="549">IF(B175="X",IF(AN175="DA",LEN(TRIM(U175))-LEN(SUBSTITUTE(U175,CHAR(44),""))+1,"-"),"")</f>
        <v/>
      </c>
      <c r="AX175" s="167" t="str">
        <f t="shared" ref="AX175:AX176" si="550">IF(B175="X",IF(AN175="","Afectat sau NU?",IF(AN175="DA",((AG175+AH175)-(AE175+AF175))*24,"Nu a fost afectat producator/consumator")),"")</f>
        <v/>
      </c>
      <c r="AY175" s="168" t="str">
        <f>IF(B175="X",IF(AN175="DA",IF(AX175&gt;24,IF(#REF!="NU",0,LEN(TRIM(V175))-LEN(SUBSTITUTE(V175,CHAR(44),""))+1),0),"-"),"")</f>
        <v/>
      </c>
      <c r="AZ175" s="169" t="str">
        <f t="shared" ref="AZ175:AZ176" si="551">IF(B175="X",IF(AN175="DA",IF(AX175&gt;24,LEN(TRIM(V175))-LEN(SUBSTITUTE(V175,CHAR(44),""))+1,0),"-"),"")</f>
        <v/>
      </c>
      <c r="BA175" s="121"/>
      <c r="BF175" s="175" t="str">
        <f t="shared" ref="BF175:BF176" si="552">IF(C175="X",IF(AN175="","Afectat sau NU?",IF(AN175="DA",IF(AK175="","Neinformat",NETWORKDAYS(AK175+AL175,AE175+AF175,$BR$2:$BR$14)-2),"Nu a fost afectat producator/consumator")),"")</f>
        <v>Afectat sau NU?</v>
      </c>
      <c r="BG175" s="168" t="str">
        <f t="shared" ref="BG175:BG176" si="553">IF(C175="X",IF(AN175="DA",IF(AND(BF175&gt;=5,AK175&lt;&gt;""),LEN(TRIM(V175))-LEN(SUBSTITUTE(V175,CHAR(44),""))+1,0),"-"),"")</f>
        <v>-</v>
      </c>
      <c r="BH175" s="169" t="str">
        <f t="shared" ref="BH175:BH176" si="554">IF(C175="X",IF(AN175="DA",LEN(TRIM(V175))-LEN(SUBSTITUTE(V175,CHAR(44),""))+1,"-"),"")</f>
        <v>-</v>
      </c>
      <c r="BI175" s="176" t="str">
        <f t="shared" ref="BI175:BI176" si="555">IF(C175="X",IF(AN175="","Afectat sau NU?",IF(AN175="DA",IF(AI175="","Neinformat",NETWORKDAYS(AI175+AJ175,AE175+AF175,$BR$2:$BR$14)-2),"Nu a fost afectat producator/consumator")),"")</f>
        <v>Afectat sau NU?</v>
      </c>
      <c r="BJ175" s="168" t="str">
        <f t="shared" ref="BJ175:BJ176" si="556">IF(C175="X",IF(AN175="DA",IF(AND(BI175&gt;=5,AI175&lt;&gt;""),LEN(TRIM(U175))-LEN(SUBSTITUTE(U175,CHAR(44),""))+1,0),"-"),"")</f>
        <v>-</v>
      </c>
      <c r="BK175" s="171" t="str">
        <f t="shared" ref="BK175:BK176" si="557">IF(C175="X",IF(AN175="DA",LEN(TRIM(U175))-LEN(SUBSTITUTE(U175,CHAR(44),""))+1,"-"),"")</f>
        <v>-</v>
      </c>
      <c r="BL175" s="175" t="str">
        <f t="shared" ref="BL175:BL176" si="558">IF(C175="X",IF(AN175="","Afectat sau NU?",IF(AN175="DA",((AG175+AH175)-(Z175+AA175))*24,"Nu a fost afectat producator/consumator")),"")</f>
        <v>Afectat sau NU?</v>
      </c>
      <c r="BM175" s="168" t="str">
        <f t="shared" ref="BM175:BM176" si="559">IF(C175="X",IF(AN175&lt;&gt;"DA","-",IF(AND(AN175="DA",BL175&lt;=0),LEN(TRIM(V175))-LEN(SUBSTITUTE(V175,CHAR(44),""))+1+LEN(TRIM(U175))-LEN(SUBSTITUTE(U175,CHAR(44),""))+1,0)),"")</f>
        <v>-</v>
      </c>
      <c r="BN175" s="169" t="str">
        <f t="shared" ref="BN175:BN176" si="560">IF(C175="X",IF(AN175="DA",LEN(TRIM(V175))-LEN(SUBSTITUTE(V175,CHAR(44),""))+1+LEN(TRIM(U175))-LEN(SUBSTITUTE(U175,CHAR(44),""))+1,"-"),"")</f>
        <v>-</v>
      </c>
      <c r="BP175" s="118"/>
    </row>
    <row r="176" spans="1:68" ht="128.25" thickBot="1" x14ac:dyDescent="0.3">
      <c r="A176" s="297">
        <f t="shared" si="271"/>
        <v>161</v>
      </c>
      <c r="B176" s="132" t="s">
        <v>85</v>
      </c>
      <c r="C176" s="132" t="s">
        <v>131</v>
      </c>
      <c r="D176" s="419" t="s">
        <v>497</v>
      </c>
      <c r="E176" s="132">
        <v>155289</v>
      </c>
      <c r="F176" s="132" t="s">
        <v>498</v>
      </c>
      <c r="G176" s="132" t="s">
        <v>499</v>
      </c>
      <c r="H176" s="31">
        <v>213312</v>
      </c>
      <c r="I176" s="31">
        <v>480707</v>
      </c>
      <c r="J176" s="31">
        <v>213312</v>
      </c>
      <c r="K176" s="31">
        <v>480707</v>
      </c>
      <c r="L176" s="132" t="s">
        <v>131</v>
      </c>
      <c r="M176" s="132" t="s">
        <v>131</v>
      </c>
      <c r="N176" s="132" t="s">
        <v>500</v>
      </c>
      <c r="O176" s="132" t="s">
        <v>498</v>
      </c>
      <c r="P176" s="132" t="s">
        <v>131</v>
      </c>
      <c r="Q176" s="132" t="s">
        <v>131</v>
      </c>
      <c r="R176" s="132" t="s">
        <v>131</v>
      </c>
      <c r="S176" s="132" t="s">
        <v>131</v>
      </c>
      <c r="T176" s="132" t="s">
        <v>141</v>
      </c>
      <c r="U176" s="132" t="s">
        <v>501</v>
      </c>
      <c r="V176" s="132" t="s">
        <v>502</v>
      </c>
      <c r="W176" s="132" t="s">
        <v>131</v>
      </c>
      <c r="X176" s="143">
        <v>43739</v>
      </c>
      <c r="Y176" s="144">
        <v>0.4236111111111111</v>
      </c>
      <c r="Z176" s="143">
        <v>43739</v>
      </c>
      <c r="AA176" s="144">
        <v>0.58333333333333337</v>
      </c>
      <c r="AB176" s="132" t="s">
        <v>96</v>
      </c>
      <c r="AC176" s="132" t="s">
        <v>494</v>
      </c>
      <c r="AD176" s="146" t="s">
        <v>131</v>
      </c>
      <c r="AE176" s="346">
        <v>43739</v>
      </c>
      <c r="AF176" s="347">
        <v>0.4236111111111111</v>
      </c>
      <c r="AG176" s="348">
        <v>43739</v>
      </c>
      <c r="AH176" s="349">
        <v>0.45833333333333331</v>
      </c>
      <c r="AI176" s="350">
        <v>43739</v>
      </c>
      <c r="AJ176" s="347">
        <v>0.44375000000000003</v>
      </c>
      <c r="AK176" s="348">
        <v>43739</v>
      </c>
      <c r="AL176" s="351">
        <v>0.43402777777777773</v>
      </c>
      <c r="AM176" s="352" t="s">
        <v>503</v>
      </c>
      <c r="AN176" s="353" t="s">
        <v>496</v>
      </c>
      <c r="AO176" s="323"/>
      <c r="AP176" s="322"/>
      <c r="AQ176" s="118"/>
      <c r="AR176" s="167">
        <f t="shared" si="544"/>
        <v>0.25000000011641532</v>
      </c>
      <c r="AS176" s="168">
        <f t="shared" si="545"/>
        <v>1</v>
      </c>
      <c r="AT176" s="169">
        <f t="shared" si="546"/>
        <v>1</v>
      </c>
      <c r="AU176" s="170">
        <f t="shared" si="547"/>
        <v>0.48333333333721384</v>
      </c>
      <c r="AV176" s="168">
        <f t="shared" si="548"/>
        <v>40</v>
      </c>
      <c r="AW176" s="171">
        <f t="shared" si="549"/>
        <v>40</v>
      </c>
      <c r="AX176" s="167">
        <f t="shared" si="550"/>
        <v>0.8333333334303461</v>
      </c>
      <c r="AY176" s="168">
        <f>IF(B176="X",IF(AN176="DA",IF(AX176&gt;24,IF(#REF!="NU",0,LEN(TRIM(V176))-LEN(SUBSTITUTE(V176,CHAR(44),""))+1),0),"-"),"")</f>
        <v>0</v>
      </c>
      <c r="AZ176" s="169">
        <f t="shared" si="551"/>
        <v>0</v>
      </c>
      <c r="BA176" s="121"/>
      <c r="BF176" s="175" t="str">
        <f t="shared" si="552"/>
        <v/>
      </c>
      <c r="BG176" s="168" t="str">
        <f t="shared" si="553"/>
        <v/>
      </c>
      <c r="BH176" s="169" t="str">
        <f t="shared" si="554"/>
        <v/>
      </c>
      <c r="BI176" s="176" t="str">
        <f t="shared" si="555"/>
        <v/>
      </c>
      <c r="BJ176" s="168" t="str">
        <f t="shared" si="556"/>
        <v/>
      </c>
      <c r="BK176" s="171" t="str">
        <f t="shared" si="557"/>
        <v/>
      </c>
      <c r="BL176" s="175" t="str">
        <f t="shared" si="558"/>
        <v/>
      </c>
      <c r="BM176" s="168" t="str">
        <f t="shared" si="559"/>
        <v/>
      </c>
      <c r="BN176" s="169" t="str">
        <f t="shared" si="560"/>
        <v/>
      </c>
      <c r="BP176" s="118"/>
    </row>
    <row r="177" spans="1:68" ht="39" thickBot="1" x14ac:dyDescent="0.3">
      <c r="A177" s="297">
        <f>A176+1</f>
        <v>162</v>
      </c>
      <c r="B177" s="132" t="s">
        <v>85</v>
      </c>
      <c r="C177" s="132" t="s">
        <v>131</v>
      </c>
      <c r="D177" s="133" t="s">
        <v>490</v>
      </c>
      <c r="E177" s="132">
        <v>72418</v>
      </c>
      <c r="F177" s="132" t="s">
        <v>129</v>
      </c>
      <c r="G177" s="132" t="s">
        <v>130</v>
      </c>
      <c r="H177" s="31">
        <v>404868.97</v>
      </c>
      <c r="I177" s="31">
        <v>317927.2</v>
      </c>
      <c r="J177" s="31">
        <v>404868.97</v>
      </c>
      <c r="K177" s="31">
        <v>317927.2</v>
      </c>
      <c r="L177" s="132" t="s">
        <v>131</v>
      </c>
      <c r="M177" s="132" t="s">
        <v>131</v>
      </c>
      <c r="N177" s="132" t="s">
        <v>131</v>
      </c>
      <c r="O177" s="132" t="s">
        <v>131</v>
      </c>
      <c r="P177" s="132" t="s">
        <v>132</v>
      </c>
      <c r="Q177" s="132" t="s">
        <v>491</v>
      </c>
      <c r="R177" s="132" t="s">
        <v>131</v>
      </c>
      <c r="S177" s="132" t="s">
        <v>131</v>
      </c>
      <c r="T177" s="132" t="s">
        <v>134</v>
      </c>
      <c r="U177" s="132" t="s">
        <v>493</v>
      </c>
      <c r="V177" s="132" t="s">
        <v>492</v>
      </c>
      <c r="W177" s="132" t="s">
        <v>131</v>
      </c>
      <c r="X177" s="143">
        <v>43747</v>
      </c>
      <c r="Y177" s="144">
        <v>0.3659722222222222</v>
      </c>
      <c r="Z177" s="143">
        <v>43747</v>
      </c>
      <c r="AA177" s="144">
        <v>0.83333333333333337</v>
      </c>
      <c r="AB177" s="132" t="s">
        <v>102</v>
      </c>
      <c r="AC177" s="132" t="s">
        <v>494</v>
      </c>
      <c r="AD177" s="146" t="s">
        <v>131</v>
      </c>
      <c r="AE177" s="346">
        <v>43747</v>
      </c>
      <c r="AF177" s="347">
        <v>0.3659722222222222</v>
      </c>
      <c r="AG177" s="348">
        <v>43747</v>
      </c>
      <c r="AH177" s="349">
        <v>0.61805555555555558</v>
      </c>
      <c r="AI177" s="350">
        <v>43747</v>
      </c>
      <c r="AJ177" s="347">
        <v>0.3923611111111111</v>
      </c>
      <c r="AK177" s="348">
        <v>43747</v>
      </c>
      <c r="AL177" s="351">
        <v>0.3833333333333333</v>
      </c>
      <c r="AM177" s="352" t="s">
        <v>495</v>
      </c>
      <c r="AN177" s="353" t="s">
        <v>496</v>
      </c>
      <c r="AO177" s="323"/>
      <c r="AP177" s="322"/>
      <c r="AQ177" s="118"/>
      <c r="AR177" s="167">
        <f t="shared" ref="AR177" si="561">IF(B177="X",IF(AN177="","Afectat sau NU?",IF(AN177="DA",IF(((AK177+AL177)-(AE177+AF177))*24&lt;-720,"Neinformat",((AK177+AL177)-(AE177+AF177))*24),"Nu a fost afectat producator/consumator")),"")</f>
        <v>0.41666666662786156</v>
      </c>
      <c r="AS177" s="168">
        <f t="shared" ref="AS177" si="562">IF(B177="X",IF(AN177="DA",IF(AR177&lt;6,LEN(TRIM(V177))-LEN(SUBSTITUTE(V177,CHAR(44),""))+1,0),"-"),"")</f>
        <v>1</v>
      </c>
      <c r="AT177" s="169">
        <f t="shared" ref="AT177" si="563">IF(B177="X",IF(AN177="DA",LEN(TRIM(V177))-LEN(SUBSTITUTE(V177,CHAR(44),""))+1,"-"),"")</f>
        <v>1</v>
      </c>
      <c r="AU177" s="170">
        <f t="shared" ref="AU177" si="564">IF(B177="X",IF(AN177="","Afectat sau NU?",IF(AN177="DA",IF(((AI177+AJ177)-(AE177+AF177))*24&lt;-720,"Neinformat",((AI177+AJ177)-(AE177+AF177))*24),"Nu a fost afectat producator/consumator")),"")</f>
        <v>0.63333333330228925</v>
      </c>
      <c r="AV177" s="168">
        <f t="shared" ref="AV177" si="565">IF(B177="X",IF(AN177="DA",IF(AU177&lt;6,LEN(TRIM(U177))-LEN(SUBSTITUTE(U177,CHAR(44),""))+1,0),"-"),"")</f>
        <v>11</v>
      </c>
      <c r="AW177" s="171">
        <f t="shared" ref="AW177" si="566">IF(B177="X",IF(AN177="DA",LEN(TRIM(U177))-LEN(SUBSTITUTE(U177,CHAR(44),""))+1,"-"),"")</f>
        <v>11</v>
      </c>
      <c r="AX177" s="167">
        <f t="shared" ref="AX177" si="567">IF(B177="X",IF(AN177="","Afectat sau NU?",IF(AN177="DA",((AG177+AH177)-(AE177+AF177))*24,"Nu a fost afectat producator/consumator")),"")</f>
        <v>6.0499999999883585</v>
      </c>
      <c r="AY177" s="168">
        <f>IF(B177="X",IF(AN177="DA",IF(AX177&gt;24,IF(#REF!="NU",0,LEN(TRIM(V177))-LEN(SUBSTITUTE(V177,CHAR(44),""))+1),0),"-"),"")</f>
        <v>0</v>
      </c>
      <c r="AZ177" s="169">
        <f t="shared" ref="AZ177" si="568">IF(B177="X",IF(AN177="DA",IF(AX177&gt;24,LEN(TRIM(V177))-LEN(SUBSTITUTE(V177,CHAR(44),""))+1,0),"-"),"")</f>
        <v>0</v>
      </c>
      <c r="BA177" s="121"/>
      <c r="BF177" s="175" t="str">
        <f t="shared" ref="BF177" si="569">IF(C177="X",IF(AN177="","Afectat sau NU?",IF(AN177="DA",IF(AK177="","Neinformat",NETWORKDAYS(AK177+AL177,AE177+AF177,$BR$2:$BR$14)-2),"Nu a fost afectat producator/consumator")),"")</f>
        <v/>
      </c>
      <c r="BG177" s="168" t="str">
        <f t="shared" ref="BG177" si="570">IF(C177="X",IF(AN177="DA",IF(AND(BF177&gt;=5,AK177&lt;&gt;""),LEN(TRIM(V177))-LEN(SUBSTITUTE(V177,CHAR(44),""))+1,0),"-"),"")</f>
        <v/>
      </c>
      <c r="BH177" s="169" t="str">
        <f t="shared" ref="BH177" si="571">IF(C177="X",IF(AN177="DA",LEN(TRIM(V177))-LEN(SUBSTITUTE(V177,CHAR(44),""))+1,"-"),"")</f>
        <v/>
      </c>
      <c r="BI177" s="176" t="str">
        <f t="shared" ref="BI177" si="572">IF(C177="X",IF(AN177="","Afectat sau NU?",IF(AN177="DA",IF(AI177="","Neinformat",NETWORKDAYS(AI177+AJ177,AE177+AF177,$BR$2:$BR$14)-2),"Nu a fost afectat producator/consumator")),"")</f>
        <v/>
      </c>
      <c r="BJ177" s="168" t="str">
        <f t="shared" ref="BJ177" si="573">IF(C177="X",IF(AN177="DA",IF(AND(BI177&gt;=5,AI177&lt;&gt;""),LEN(TRIM(U177))-LEN(SUBSTITUTE(U177,CHAR(44),""))+1,0),"-"),"")</f>
        <v/>
      </c>
      <c r="BK177" s="171" t="str">
        <f t="shared" ref="BK177" si="574">IF(C177="X",IF(AN177="DA",LEN(TRIM(U177))-LEN(SUBSTITUTE(U177,CHAR(44),""))+1,"-"),"")</f>
        <v/>
      </c>
      <c r="BL177" s="175" t="str">
        <f t="shared" ref="BL177" si="575">IF(C177="X",IF(AN177="","Afectat sau NU?",IF(AN177="DA",((AG177+AH177)-(Z177+AA177))*24,"Nu a fost afectat producator/consumator")),"")</f>
        <v/>
      </c>
      <c r="BM177" s="168" t="str">
        <f t="shared" ref="BM177" si="576">IF(C177="X",IF(AN177&lt;&gt;"DA","-",IF(AND(AN177="DA",BL177&lt;=0),LEN(TRIM(V177))-LEN(SUBSTITUTE(V177,CHAR(44),""))+1+LEN(TRIM(U177))-LEN(SUBSTITUTE(U177,CHAR(44),""))+1,0)),"")</f>
        <v/>
      </c>
      <c r="BN177" s="169" t="str">
        <f t="shared" ref="BN177" si="577">IF(C177="X",IF(AN177="DA",LEN(TRIM(V177))-LEN(SUBSTITUTE(V177,CHAR(44),""))+1+LEN(TRIM(U177))-LEN(SUBSTITUTE(U177,CHAR(44),""))+1,"-"),"")</f>
        <v/>
      </c>
      <c r="BP177" s="118"/>
    </row>
  </sheetData>
  <sheetProtection algorithmName="SHA-512" hashValue="ySCpXseamWJRSMwMFImVbPlMya1Nnb10hqJ0XM38QFpI/BmJ6ZHUcyJjnzmJg4viBrOxUBD2rKpTdeJassmIAg==" saltValue="qfbX/+0k6c1oQSpb4/zRAQ==" spinCount="100000" sheet="1" objects="1" scenarios="1" selectLockedCells="1" autoFilter="0" selectUnlockedCells="1"/>
  <autoFilter ref="A15:EZ152"/>
  <sortState ref="I326:J349">
    <sortCondition ref="I326"/>
  </sortState>
  <mergeCells count="74">
    <mergeCell ref="AX10:BA10"/>
    <mergeCell ref="AP11:AP14"/>
    <mergeCell ref="AR9:BA9"/>
    <mergeCell ref="BF9:BN9"/>
    <mergeCell ref="BL11:BL14"/>
    <mergeCell ref="BM11:BM14"/>
    <mergeCell ref="BN11:BN14"/>
    <mergeCell ref="AZ11:AZ14"/>
    <mergeCell ref="AR10:AT10"/>
    <mergeCell ref="AU10:AW10"/>
    <mergeCell ref="AV11:AV14"/>
    <mergeCell ref="AW11:AW14"/>
    <mergeCell ref="BL10:BN10"/>
    <mergeCell ref="AO11:AO14"/>
    <mergeCell ref="BF10:BH10"/>
    <mergeCell ref="BI10:BK10"/>
    <mergeCell ref="BF11:BF14"/>
    <mergeCell ref="BG11:BG14"/>
    <mergeCell ref="BH11:BH14"/>
    <mergeCell ref="BI11:BI14"/>
    <mergeCell ref="BJ11:BJ14"/>
    <mergeCell ref="BK11:BK14"/>
    <mergeCell ref="BA11:BA14"/>
    <mergeCell ref="AR11:AR14"/>
    <mergeCell ref="AS11:AS14"/>
    <mergeCell ref="AT11:AT14"/>
    <mergeCell ref="AU11:AU14"/>
    <mergeCell ref="AX11:AX14"/>
    <mergeCell ref="AY11:AY14"/>
    <mergeCell ref="E11:K11"/>
    <mergeCell ref="AE11:AF12"/>
    <mergeCell ref="AG11:AH12"/>
    <mergeCell ref="AE13:AE14"/>
    <mergeCell ref="AF13:AF14"/>
    <mergeCell ref="AG13:AG14"/>
    <mergeCell ref="AH13:AH14"/>
    <mergeCell ref="G12:G14"/>
    <mergeCell ref="F12:F14"/>
    <mergeCell ref="E12:E14"/>
    <mergeCell ref="J12:K13"/>
    <mergeCell ref="L12:O12"/>
    <mergeCell ref="AD11:AD14"/>
    <mergeCell ref="AB11:AB14"/>
    <mergeCell ref="X13:X14"/>
    <mergeCell ref="A9:AC9"/>
    <mergeCell ref="W11:W14"/>
    <mergeCell ref="Z11:AA12"/>
    <mergeCell ref="X11:Y12"/>
    <mergeCell ref="AC11:AC14"/>
    <mergeCell ref="AA13:AA14"/>
    <mergeCell ref="Z13:Z14"/>
    <mergeCell ref="Y13:Y14"/>
    <mergeCell ref="B11:C12"/>
    <mergeCell ref="C13:C14"/>
    <mergeCell ref="B13:B14"/>
    <mergeCell ref="A11:A14"/>
    <mergeCell ref="P12:S12"/>
    <mergeCell ref="R13:S13"/>
    <mergeCell ref="H12:I13"/>
    <mergeCell ref="D11:D14"/>
    <mergeCell ref="AN11:AN14"/>
    <mergeCell ref="L11:S11"/>
    <mergeCell ref="P13:Q13"/>
    <mergeCell ref="T11:T14"/>
    <mergeCell ref="U11:V13"/>
    <mergeCell ref="AM11:AM14"/>
    <mergeCell ref="N13:O13"/>
    <mergeCell ref="L13:M13"/>
    <mergeCell ref="AL13:AL14"/>
    <mergeCell ref="AI11:AJ12"/>
    <mergeCell ref="AK11:AL12"/>
    <mergeCell ref="AI13:AI14"/>
    <mergeCell ref="AJ13:AJ14"/>
    <mergeCell ref="AK13:AK14"/>
  </mergeCells>
  <conditionalFormatting sqref="AR8:AZ8 BF8:BN8 BF9 BF11:BN14 BF15:BP15 AR10:AX10 BF10:BL10 BO21:BP43 BO50:BP77 BO93:BP152 BF16:BN152 AR11:AZ152 BF178:BP1048576 AR178:AZ1048576">
    <cfRule type="expression" dxfId="346" priority="1912">
      <formula>_xlfn.ISFORMULA(AR8)</formula>
    </cfRule>
  </conditionalFormatting>
  <conditionalFormatting sqref="AU8 AX8 AR8 AR10:AR152 AX10:AX152 AU10:AU152 BF8:BF152 BI8:BI152 BL8:BL152 BL178:BL1048576 BI178:BI1048576 BF178:BF1048576 AU178:AU1048576 AX178:AX1048576 AR178:AR1048576">
    <cfRule type="containsText" dxfId="345" priority="1909" operator="containsText" text="Afectat sau NU?">
      <formula>NOT(ISERROR(SEARCH("Afectat sau NU?",AR8)))</formula>
    </cfRule>
  </conditionalFormatting>
  <conditionalFormatting sqref="A8:AD11 A12:AC14 H78:I91 A15:AD15 W44 D29 W29:AD30 B30:D30 D27:AD28 E26:G26 B27:C29 N25:AD26 T31:AD31 N31:O31 AC57:AD57 C44 D103 AC104:AD111 B112:D123 W112:AD123 B54:G54 AC51:AD53 E51:G53 N50:O53 T50:V53 D57:V57 E55:G56 N54:AD56 D97:O102 E94:O95 B96:C103 W96:AD103 AC94:AD95 D96:G96 L96:O96 N79:O91 B21:AD24 B25:G25 B31:K31 B32:C32 B50:G50 W50:AD50 D58:T77 B57:B77 U58:V64 W58:AD77 C57:C78 X93:AD93 B93 D93:O93 C92:C93 W92:W93 P93:V102 B124:AD152 A16:A152 E178:AD1048576 A178:C1048576">
    <cfRule type="expression" dxfId="344" priority="1908">
      <formula>IF(LEFT($AC8,9)="Efectuată",1,0)</formula>
    </cfRule>
  </conditionalFormatting>
  <conditionalFormatting sqref="D181:D1048297">
    <cfRule type="expression" dxfId="343" priority="1915">
      <formula>IF(LEFT($AC185,9)="Efectuată",1,0)</formula>
    </cfRule>
  </conditionalFormatting>
  <conditionalFormatting sqref="B16:AD20">
    <cfRule type="expression" dxfId="342" priority="1835">
      <formula>IF(LEFT($AC16,9)="Efectuată",1,0)</formula>
    </cfRule>
  </conditionalFormatting>
  <conditionalFormatting sqref="BO16:BP20">
    <cfRule type="expression" dxfId="341" priority="1834">
      <formula>_xlfn.ISFORMULA(BO16)</formula>
    </cfRule>
  </conditionalFormatting>
  <conditionalFormatting sqref="D32:G32 X32:AD32 AC33:AD43 T32:V34 E33:G35 E37:G43 U35:V43">
    <cfRule type="expression" dxfId="340" priority="1631">
      <formula>IF(LEFT($AC32,9)="Efectuată",1,0)</formula>
    </cfRule>
  </conditionalFormatting>
  <conditionalFormatting sqref="B44 X44:AD44 AC45:AD49 D44:K44 E45:K49 N44:O49 T44:V49">
    <cfRule type="expression" dxfId="339" priority="1606">
      <formula>IF(LEFT($AC44,9)="Efectuată",1,0)</formula>
    </cfRule>
  </conditionalFormatting>
  <conditionalFormatting sqref="BO44:BP49">
    <cfRule type="expression" dxfId="338" priority="1605">
      <formula>_xlfn.ISFORMULA(BO44)</formula>
    </cfRule>
  </conditionalFormatting>
  <conditionalFormatting sqref="U65:V77">
    <cfRule type="expression" dxfId="337" priority="1557">
      <formula>IF(LEFT($AC65,9)="Efectuată",1,0)</formula>
    </cfRule>
  </conditionalFormatting>
  <conditionalFormatting sqref="T78:T87 T89:T91">
    <cfRule type="expression" dxfId="336" priority="1524">
      <formula>IF(LEFT($AC78,9)="Efectuată",1,0)</formula>
    </cfRule>
  </conditionalFormatting>
  <conditionalFormatting sqref="B78 D78:G78 X79:AD86 AC87:AD91 U88:V89 U87 U90:U91 E79:G91 X78:AB78 AD78 U78:V86">
    <cfRule type="expression" dxfId="335" priority="1520">
      <formula>IF(LEFT($AC78,9)="Efectuată",1,0)</formula>
    </cfRule>
  </conditionalFormatting>
  <conditionalFormatting sqref="BO78:BP91">
    <cfRule type="expression" dxfId="334" priority="1519">
      <formula>_xlfn.ISFORMULA(BO78)</formula>
    </cfRule>
  </conditionalFormatting>
  <conditionalFormatting sqref="J78:K91">
    <cfRule type="expression" dxfId="333" priority="1517">
      <formula>IF(LEFT($AC78,9)="Efectuată",1,0)</formula>
    </cfRule>
  </conditionalFormatting>
  <conditionalFormatting sqref="L92:S92 H92:I92">
    <cfRule type="expression" dxfId="332" priority="1489">
      <formula>IF(LEFT($AC92,9)="Efectuată",1,0)</formula>
    </cfRule>
  </conditionalFormatting>
  <conditionalFormatting sqref="U92 B92 D92:G92 X92:AD92">
    <cfRule type="expression" dxfId="331" priority="1483">
      <formula>IF(LEFT($AC92,9)="Efectuată",1,0)</formula>
    </cfRule>
  </conditionalFormatting>
  <conditionalFormatting sqref="BO92:BP92">
    <cfRule type="expression" dxfId="330" priority="1482">
      <formula>_xlfn.ISFORMULA(BO92)</formula>
    </cfRule>
  </conditionalFormatting>
  <conditionalFormatting sqref="T92">
    <cfRule type="expression" dxfId="329" priority="1479">
      <formula>IF(LEFT($AC92,9)="Efectuată",1,0)</formula>
    </cfRule>
  </conditionalFormatting>
  <conditionalFormatting sqref="BA1:BA8 BA15:BA152 BA178:BA1048576">
    <cfRule type="expression" dxfId="328" priority="473">
      <formula>IF(AND(ISNUMBER($AX1),$AX1&gt;24),1,0)</formula>
    </cfRule>
  </conditionalFormatting>
  <conditionalFormatting sqref="BA11:BA14">
    <cfRule type="expression" dxfId="327" priority="472">
      <formula>_xlfn.ISFORMULA(BA11)</formula>
    </cfRule>
  </conditionalFormatting>
  <conditionalFormatting sqref="BA11:BA14">
    <cfRule type="containsText" dxfId="326" priority="471" operator="containsText" text="Afectat sau NU?">
      <formula>NOT(ISERROR(SEARCH("Afectat sau NU?",BA11)))</formula>
    </cfRule>
  </conditionalFormatting>
  <conditionalFormatting sqref="W32">
    <cfRule type="expression" dxfId="325" priority="462">
      <formula>IF(LEFT($AC32,9)="Efectuată",1,0)</formula>
    </cfRule>
  </conditionalFormatting>
  <conditionalFormatting sqref="V92">
    <cfRule type="expression" dxfId="324" priority="461">
      <formula>IF(LEFT($AC92,9)="Efectuată",1,0)</formula>
    </cfRule>
  </conditionalFormatting>
  <conditionalFormatting sqref="J92:K92">
    <cfRule type="expression" dxfId="323" priority="460">
      <formula>IF(LEFT($AC92,9)="Efectuată",1,0)</formula>
    </cfRule>
  </conditionalFormatting>
  <conditionalFormatting sqref="V29:V30 E29:T30">
    <cfRule type="expression" dxfId="322" priority="458">
      <formula>IF(LEFT($AC29,9)="Efectuată",1,0)</formula>
    </cfRule>
  </conditionalFormatting>
  <conditionalFormatting sqref="U29:U30">
    <cfRule type="expression" dxfId="321" priority="457">
      <formula>IF(LEFT($AC29,9)="Efectuată",1,0)</formula>
    </cfRule>
  </conditionalFormatting>
  <conditionalFormatting sqref="B26:D26">
    <cfRule type="expression" dxfId="320" priority="454">
      <formula>IF(LEFT($AC26,9)="Efectuată",1,0)</formula>
    </cfRule>
  </conditionalFormatting>
  <conditionalFormatting sqref="H25:M26">
    <cfRule type="expression" dxfId="319" priority="453">
      <formula>IF(LEFT($AC25,9)="Efectuată",1,0)</formula>
    </cfRule>
  </conditionalFormatting>
  <conditionalFormatting sqref="P31:S31">
    <cfRule type="expression" dxfId="318" priority="452">
      <formula>IF(LEFT($AC31,9)="Efectuată",1,0)</formula>
    </cfRule>
  </conditionalFormatting>
  <conditionalFormatting sqref="L31:M31">
    <cfRule type="expression" dxfId="317" priority="451">
      <formula>IF(LEFT($AC31,9)="Efectuată",1,0)</formula>
    </cfRule>
  </conditionalFormatting>
  <conditionalFormatting sqref="C45:C49">
    <cfRule type="expression" dxfId="316" priority="450">
      <formula>IF(LEFT($AC45,9)="Efectuată",1,0)</formula>
    </cfRule>
  </conditionalFormatting>
  <conditionalFormatting sqref="B45:B49 D45:D49">
    <cfRule type="expression" dxfId="315" priority="449">
      <formula>IF(LEFT($AC45,9)="Efectuată",1,0)</formula>
    </cfRule>
  </conditionalFormatting>
  <conditionalFormatting sqref="W45:W49">
    <cfRule type="expression" dxfId="314" priority="448">
      <formula>IF(LEFT($AC45,9)="Efectuată",1,0)</formula>
    </cfRule>
  </conditionalFormatting>
  <conditionalFormatting sqref="X45:AB49">
    <cfRule type="expression" dxfId="313" priority="447">
      <formula>IF(LEFT($AC45,9)="Efectuată",1,0)</formula>
    </cfRule>
  </conditionalFormatting>
  <conditionalFormatting sqref="L44:M49">
    <cfRule type="expression" dxfId="312" priority="446">
      <formula>IF(LEFT($AC44,9)="Efectuată",1,0)</formula>
    </cfRule>
  </conditionalFormatting>
  <conditionalFormatting sqref="P44:S49">
    <cfRule type="expression" dxfId="311" priority="445">
      <formula>IF(LEFT($AC44,9)="Efectuată",1,0)</formula>
    </cfRule>
  </conditionalFormatting>
  <conditionalFormatting sqref="C87:C91">
    <cfRule type="expression" dxfId="310" priority="444">
      <formula>IF(LEFT($AC87,9)="Efectuată",1,0)</formula>
    </cfRule>
  </conditionalFormatting>
  <conditionalFormatting sqref="B87:B91 D87:D91">
    <cfRule type="expression" dxfId="309" priority="443">
      <formula>IF(LEFT($AC87,9)="Efectuată",1,0)</formula>
    </cfRule>
  </conditionalFormatting>
  <conditionalFormatting sqref="X87:AB87">
    <cfRule type="expression" dxfId="308" priority="441">
      <formula>IF(LEFT($AC87,9)="Efectuată",1,0)</formula>
    </cfRule>
  </conditionalFormatting>
  <conditionalFormatting sqref="X88:AB91">
    <cfRule type="expression" dxfId="307" priority="439">
      <formula>IF(LEFT($AC88,9)="Efectuată",1,0)</formula>
    </cfRule>
  </conditionalFormatting>
  <conditionalFormatting sqref="V87">
    <cfRule type="expression" dxfId="306" priority="438">
      <formula>IF(LEFT($AC87,9)="Efectuată",1,0)</formula>
    </cfRule>
  </conditionalFormatting>
  <conditionalFormatting sqref="L87:M87">
    <cfRule type="expression" dxfId="305" priority="437">
      <formula>IF(LEFT($AC87,9)="Efectuată",1,0)</formula>
    </cfRule>
  </conditionalFormatting>
  <conditionalFormatting sqref="P87:S87">
    <cfRule type="expression" dxfId="304" priority="436">
      <formula>IF(LEFT($AC87,9)="Efectuată",1,0)</formula>
    </cfRule>
  </conditionalFormatting>
  <conditionalFormatting sqref="T88">
    <cfRule type="expression" dxfId="303" priority="435">
      <formula>IF(LEFT($AC88,9)="Efectuată",1,0)</formula>
    </cfRule>
  </conditionalFormatting>
  <conditionalFormatting sqref="P88:S88">
    <cfRule type="expression" dxfId="302" priority="434">
      <formula>IF(LEFT($AC88,9)="Efectuată",1,0)</formula>
    </cfRule>
  </conditionalFormatting>
  <conditionalFormatting sqref="L88:M88">
    <cfRule type="expression" dxfId="301" priority="433">
      <formula>IF(LEFT($AC88,9)="Efectuată",1,0)</formula>
    </cfRule>
  </conditionalFormatting>
  <conditionalFormatting sqref="V90">
    <cfRule type="expression" dxfId="300" priority="432">
      <formula>IF(LEFT($AC90,9)="Efectuată",1,0)</formula>
    </cfRule>
  </conditionalFormatting>
  <conditionalFormatting sqref="V91">
    <cfRule type="expression" dxfId="299" priority="431">
      <formula>IF(LEFT($AC91,9)="Efectuată",1,0)</formula>
    </cfRule>
  </conditionalFormatting>
  <conditionalFormatting sqref="L89:M91">
    <cfRule type="expression" dxfId="298" priority="430">
      <formula>IF(LEFT($AC89,9)="Efectuată",1,0)</formula>
    </cfRule>
  </conditionalFormatting>
  <conditionalFormatting sqref="P89:S91">
    <cfRule type="expression" dxfId="297" priority="429">
      <formula>IF(LEFT($AC89,9)="Efectuată",1,0)</formula>
    </cfRule>
  </conditionalFormatting>
  <conditionalFormatting sqref="W57:AB57">
    <cfRule type="expression" dxfId="296" priority="426">
      <formula>IF(LEFT($AC57,9)="Efectuată",1,0)</formula>
    </cfRule>
  </conditionalFormatting>
  <conditionalFormatting sqref="C33:C43">
    <cfRule type="expression" dxfId="295" priority="425">
      <formula>IF(LEFT($AC33,9)="Efectuată",1,0)</formula>
    </cfRule>
  </conditionalFormatting>
  <conditionalFormatting sqref="B33:B43 D33:D43">
    <cfRule type="expression" dxfId="294" priority="424">
      <formula>IF(LEFT($AC33,9)="Efectuată",1,0)</formula>
    </cfRule>
  </conditionalFormatting>
  <conditionalFormatting sqref="X33:AB43">
    <cfRule type="expression" dxfId="293" priority="423">
      <formula>IF(LEFT($AC33,9)="Efectuată",1,0)</formula>
    </cfRule>
  </conditionalFormatting>
  <conditionalFormatting sqref="W33:W43">
    <cfRule type="expression" dxfId="292" priority="422">
      <formula>IF(LEFT($AC33,9)="Efectuată",1,0)</formula>
    </cfRule>
  </conditionalFormatting>
  <conditionalFormatting sqref="P32:Q43">
    <cfRule type="expression" dxfId="291" priority="421">
      <formula>IF(LEFT($AC32,9)="Efectuată",1,0)</formula>
    </cfRule>
  </conditionalFormatting>
  <conditionalFormatting sqref="R32:S32">
    <cfRule type="expression" dxfId="290" priority="420">
      <formula>IF(LEFT($AC32,9)="Efectuată",1,0)</formula>
    </cfRule>
  </conditionalFormatting>
  <conditionalFormatting sqref="L32:O32">
    <cfRule type="expression" dxfId="289" priority="419">
      <formula>IF(LEFT($AC32,9)="Efectuată",1,0)</formula>
    </cfRule>
  </conditionalFormatting>
  <conditionalFormatting sqref="L36:O36">
    <cfRule type="expression" dxfId="288" priority="406">
      <formula>IF(LEFT($AC36,9)="Efectuată",1,0)</formula>
    </cfRule>
  </conditionalFormatting>
  <conditionalFormatting sqref="R33:S33">
    <cfRule type="expression" dxfId="287" priority="417">
      <formula>IF(LEFT($AC33,9)="Efectuată",1,0)</formula>
    </cfRule>
  </conditionalFormatting>
  <conditionalFormatting sqref="L33:O33">
    <cfRule type="expression" dxfId="286" priority="416">
      <formula>IF(LEFT($AC33,9)="Efectuată",1,0)</formula>
    </cfRule>
  </conditionalFormatting>
  <conditionalFormatting sqref="T36">
    <cfRule type="expression" dxfId="285" priority="403">
      <formula>IF(LEFT($AC36,9)="Efectuată",1,0)</formula>
    </cfRule>
  </conditionalFormatting>
  <conditionalFormatting sqref="L34:O34">
    <cfRule type="expression" dxfId="284" priority="414">
      <formula>IF(LEFT($AC34,9)="Efectuată",1,0)</formula>
    </cfRule>
  </conditionalFormatting>
  <conditionalFormatting sqref="T37">
    <cfRule type="expression" dxfId="283" priority="401">
      <formula>IF(LEFT($AC37,9)="Efectuată",1,0)</formula>
    </cfRule>
  </conditionalFormatting>
  <conditionalFormatting sqref="R34:S34">
    <cfRule type="expression" dxfId="282" priority="412">
      <formula>IF(LEFT($AC34,9)="Efectuată",1,0)</formula>
    </cfRule>
  </conditionalFormatting>
  <conditionalFormatting sqref="T35">
    <cfRule type="expression" dxfId="281" priority="411">
      <formula>IF(LEFT($AC35,9)="Efectuată",1,0)</formula>
    </cfRule>
  </conditionalFormatting>
  <conditionalFormatting sqref="R35:S35">
    <cfRule type="expression" dxfId="280" priority="410">
      <formula>IF(LEFT($AC35,9)="Efectuată",1,0)</formula>
    </cfRule>
  </conditionalFormatting>
  <conditionalFormatting sqref="L35:O35">
    <cfRule type="expression" dxfId="279" priority="409">
      <formula>IF(LEFT($AC35,9)="Efectuată",1,0)</formula>
    </cfRule>
  </conditionalFormatting>
  <conditionalFormatting sqref="R38:S38">
    <cfRule type="expression" dxfId="278" priority="396">
      <formula>IF(LEFT($AC38,9)="Efectuată",1,0)</formula>
    </cfRule>
  </conditionalFormatting>
  <conditionalFormatting sqref="E36:G36">
    <cfRule type="expression" dxfId="277" priority="407">
      <formula>IF(LEFT($AC36,9)="Efectuată",1,0)</formula>
    </cfRule>
  </conditionalFormatting>
  <conditionalFormatting sqref="T39">
    <cfRule type="expression" dxfId="276" priority="393">
      <formula>IF(LEFT($AC39,9)="Efectuată",1,0)</formula>
    </cfRule>
  </conditionalFormatting>
  <conditionalFormatting sqref="R36:S36">
    <cfRule type="expression" dxfId="275" priority="404">
      <formula>IF(LEFT($AC36,9)="Efectuată",1,0)</formula>
    </cfRule>
  </conditionalFormatting>
  <conditionalFormatting sqref="R37:S37">
    <cfRule type="expression" dxfId="274" priority="402">
      <formula>IF(LEFT($AC37,9)="Efectuată",1,0)</formula>
    </cfRule>
  </conditionalFormatting>
  <conditionalFormatting sqref="L37:O37">
    <cfRule type="expression" dxfId="273" priority="400">
      <formula>IF(LEFT($AC37,9)="Efectuată",1,0)</formula>
    </cfRule>
  </conditionalFormatting>
  <conditionalFormatting sqref="T40">
    <cfRule type="expression" dxfId="272" priority="387">
      <formula>IF(LEFT($AC40,9)="Efectuată",1,0)</formula>
    </cfRule>
  </conditionalFormatting>
  <conditionalFormatting sqref="L38:O38">
    <cfRule type="expression" dxfId="271" priority="398">
      <formula>IF(LEFT($AC38,9)="Efectuată",1,0)</formula>
    </cfRule>
  </conditionalFormatting>
  <conditionalFormatting sqref="T41">
    <cfRule type="expression" dxfId="270" priority="385">
      <formula>IF(LEFT($AC41,9)="Efectuată",1,0)</formula>
    </cfRule>
  </conditionalFormatting>
  <conditionalFormatting sqref="T38">
    <cfRule type="expression" dxfId="269" priority="395">
      <formula>IF(LEFT($AC38,9)="Efectuată",1,0)</formula>
    </cfRule>
  </conditionalFormatting>
  <conditionalFormatting sqref="R39:S39">
    <cfRule type="expression" dxfId="268" priority="394">
      <formula>IF(LEFT($AC39,9)="Efectuată",1,0)</formula>
    </cfRule>
  </conditionalFormatting>
  <conditionalFormatting sqref="L39:O39">
    <cfRule type="expression" dxfId="267" priority="392">
      <formula>IF(LEFT($AC39,9)="Efectuată",1,0)</formula>
    </cfRule>
  </conditionalFormatting>
  <conditionalFormatting sqref="T42">
    <cfRule type="expression" dxfId="266" priority="379">
      <formula>IF(LEFT($AC42,9)="Efectuată",1,0)</formula>
    </cfRule>
  </conditionalFormatting>
  <conditionalFormatting sqref="L40:O40">
    <cfRule type="expression" dxfId="265" priority="390">
      <formula>IF(LEFT($AC40,9)="Efectuată",1,0)</formula>
    </cfRule>
  </conditionalFormatting>
  <conditionalFormatting sqref="T43">
    <cfRule type="expression" dxfId="264" priority="377">
      <formula>IF(LEFT($AC43,9)="Efectuată",1,0)</formula>
    </cfRule>
  </conditionalFormatting>
  <conditionalFormatting sqref="R40:S40">
    <cfRule type="expression" dxfId="263" priority="388">
      <formula>IF(LEFT($AC40,9)="Efectuată",1,0)</formula>
    </cfRule>
  </conditionalFormatting>
  <conditionalFormatting sqref="R41:S41">
    <cfRule type="expression" dxfId="262" priority="386">
      <formula>IF(LEFT($AC41,9)="Efectuată",1,0)</formula>
    </cfRule>
  </conditionalFormatting>
  <conditionalFormatting sqref="L41:O41">
    <cfRule type="expression" dxfId="261" priority="384">
      <formula>IF(LEFT($AC41,9)="Efectuată",1,0)</formula>
    </cfRule>
  </conditionalFormatting>
  <conditionalFormatting sqref="T103:V105 E103:G106 E108:G111 U106:V111">
    <cfRule type="expression" dxfId="260" priority="371">
      <formula>IF(LEFT($AC103,9)="Efectuată",1,0)</formula>
    </cfRule>
  </conditionalFormatting>
  <conditionalFormatting sqref="L42:O42">
    <cfRule type="expression" dxfId="259" priority="382">
      <formula>IF(LEFT($AC42,9)="Efectuată",1,0)</formula>
    </cfRule>
  </conditionalFormatting>
  <conditionalFormatting sqref="R103:S103">
    <cfRule type="expression" dxfId="258" priority="369">
      <formula>IF(LEFT($AC103,9)="Efectuată",1,0)</formula>
    </cfRule>
  </conditionalFormatting>
  <conditionalFormatting sqref="R42:S42">
    <cfRule type="expression" dxfId="257" priority="380">
      <formula>IF(LEFT($AC42,9)="Efectuată",1,0)</formula>
    </cfRule>
  </conditionalFormatting>
  <conditionalFormatting sqref="R43:S43">
    <cfRule type="expression" dxfId="256" priority="378">
      <formula>IF(LEFT($AC43,9)="Efectuată",1,0)</formula>
    </cfRule>
  </conditionalFormatting>
  <conditionalFormatting sqref="L43:O43">
    <cfRule type="expression" dxfId="255" priority="376">
      <formula>IF(LEFT($AC43,9)="Efectuată",1,0)</formula>
    </cfRule>
  </conditionalFormatting>
  <conditionalFormatting sqref="L105:O105">
    <cfRule type="expression" dxfId="254" priority="363">
      <formula>IF(LEFT($AC105,9)="Efectuată",1,0)</formula>
    </cfRule>
  </conditionalFormatting>
  <conditionalFormatting sqref="B104:D111">
    <cfRule type="expression" dxfId="253" priority="373">
      <formula>IF(LEFT($AC104,9)="Efectuată",1,0)</formula>
    </cfRule>
  </conditionalFormatting>
  <conditionalFormatting sqref="W104:AB111">
    <cfRule type="expression" dxfId="252" priority="372">
      <formula>IF(LEFT($AC104,9)="Efectuată",1,0)</formula>
    </cfRule>
  </conditionalFormatting>
  <conditionalFormatting sqref="T111">
    <cfRule type="expression" dxfId="251" priority="336">
      <formula>IF(LEFT($AC111,9)="Efectuată",1,0)</formula>
    </cfRule>
  </conditionalFormatting>
  <conditionalFormatting sqref="P103:Q111">
    <cfRule type="expression" dxfId="250" priority="370">
      <formula>IF(LEFT($AC103,9)="Efectuată",1,0)</formula>
    </cfRule>
  </conditionalFormatting>
  <conditionalFormatting sqref="L103:O103">
    <cfRule type="expression" dxfId="249" priority="368">
      <formula>IF(LEFT($AC103,9)="Efectuată",1,0)</formula>
    </cfRule>
  </conditionalFormatting>
  <conditionalFormatting sqref="R108:S108">
    <cfRule type="expression" dxfId="248" priority="351">
      <formula>IF(LEFT($AC108,9)="Efectuată",1,0)</formula>
    </cfRule>
  </conditionalFormatting>
  <conditionalFormatting sqref="R104:S104">
    <cfRule type="expression" dxfId="247" priority="366">
      <formula>IF(LEFT($AC104,9)="Efectuată",1,0)</formula>
    </cfRule>
  </conditionalFormatting>
  <conditionalFormatting sqref="L104:O104">
    <cfRule type="expression" dxfId="246" priority="365">
      <formula>IF(LEFT($AC104,9)="Efectuată",1,0)</formula>
    </cfRule>
  </conditionalFormatting>
  <conditionalFormatting sqref="T108">
    <cfRule type="expression" dxfId="245" priority="350">
      <formula>IF(LEFT($AC108,9)="Efectuată",1,0)</formula>
    </cfRule>
  </conditionalFormatting>
  <conditionalFormatting sqref="H105:K105">
    <cfRule type="expression" dxfId="244" priority="362">
      <formula>IF(LEFT($AC105,9)="Efectuată",1,0)</formula>
    </cfRule>
  </conditionalFormatting>
  <conditionalFormatting sqref="R105:S105">
    <cfRule type="expression" dxfId="243" priority="361">
      <formula>IF(LEFT($AC105,9)="Efectuată",1,0)</formula>
    </cfRule>
  </conditionalFormatting>
  <conditionalFormatting sqref="T106">
    <cfRule type="expression" dxfId="242" priority="360">
      <formula>IF(LEFT($AC106,9)="Efectuată",1,0)</formula>
    </cfRule>
  </conditionalFormatting>
  <conditionalFormatting sqref="R106:S106">
    <cfRule type="expression" dxfId="241" priority="359">
      <formula>IF(LEFT($AC106,9)="Efectuată",1,0)</formula>
    </cfRule>
  </conditionalFormatting>
  <conditionalFormatting sqref="L106:O106">
    <cfRule type="expression" dxfId="240" priority="358">
      <formula>IF(LEFT($AC106,9)="Efectuată",1,0)</formula>
    </cfRule>
  </conditionalFormatting>
  <conditionalFormatting sqref="H106:K106">
    <cfRule type="expression" dxfId="239" priority="357">
      <formula>IF(LEFT($AC106,9)="Efectuată",1,0)</formula>
    </cfRule>
  </conditionalFormatting>
  <conditionalFormatting sqref="E107:G107">
    <cfRule type="expression" dxfId="238" priority="356">
      <formula>IF(LEFT($AC107,9)="Efectuată",1,0)</formula>
    </cfRule>
  </conditionalFormatting>
  <conditionalFormatting sqref="L107:O107">
    <cfRule type="expression" dxfId="237" priority="355">
      <formula>IF(LEFT($AC107,9)="Efectuată",1,0)</formula>
    </cfRule>
  </conditionalFormatting>
  <conditionalFormatting sqref="H107:K107">
    <cfRule type="expression" dxfId="236" priority="354">
      <formula>IF(LEFT($AC107,9)="Efectuată",1,0)</formula>
    </cfRule>
  </conditionalFormatting>
  <conditionalFormatting sqref="R107:S107">
    <cfRule type="expression" dxfId="235" priority="353">
      <formula>IF(LEFT($AC107,9)="Efectuată",1,0)</formula>
    </cfRule>
  </conditionalFormatting>
  <conditionalFormatting sqref="T107">
    <cfRule type="expression" dxfId="234" priority="352">
      <formula>IF(LEFT($AC107,9)="Efectuată",1,0)</formula>
    </cfRule>
  </conditionalFormatting>
  <conditionalFormatting sqref="L108:O108">
    <cfRule type="expression" dxfId="233" priority="349">
      <formula>IF(LEFT($AC108,9)="Efectuată",1,0)</formula>
    </cfRule>
  </conditionalFormatting>
  <conditionalFormatting sqref="H108:K108">
    <cfRule type="expression" dxfId="232" priority="348">
      <formula>IF(LEFT($AC108,9)="Efectuată",1,0)</formula>
    </cfRule>
  </conditionalFormatting>
  <conditionalFormatting sqref="L109:O109">
    <cfRule type="expression" dxfId="231" priority="347">
      <formula>IF(LEFT($AC109,9)="Efectuată",1,0)</formula>
    </cfRule>
  </conditionalFormatting>
  <conditionalFormatting sqref="H109:K109">
    <cfRule type="expression" dxfId="230" priority="346">
      <formula>IF(LEFT($AC109,9)="Efectuată",1,0)</formula>
    </cfRule>
  </conditionalFormatting>
  <conditionalFormatting sqref="R109:S109">
    <cfRule type="expression" dxfId="229" priority="345">
      <formula>IF(LEFT($AC109,9)="Efectuată",1,0)</formula>
    </cfRule>
  </conditionalFormatting>
  <conditionalFormatting sqref="T109">
    <cfRule type="expression" dxfId="228" priority="344">
      <formula>IF(LEFT($AC109,9)="Efectuată",1,0)</formula>
    </cfRule>
  </conditionalFormatting>
  <conditionalFormatting sqref="R110:S110">
    <cfRule type="expression" dxfId="227" priority="343">
      <formula>IF(LEFT($AC110,9)="Efectuată",1,0)</formula>
    </cfRule>
  </conditionalFormatting>
  <conditionalFormatting sqref="T110">
    <cfRule type="expression" dxfId="226" priority="342">
      <formula>IF(LEFT($AC110,9)="Efectuată",1,0)</formula>
    </cfRule>
  </conditionalFormatting>
  <conditionalFormatting sqref="L110:O110">
    <cfRule type="expression" dxfId="225" priority="341">
      <formula>IF(LEFT($AC110,9)="Efectuată",1,0)</formula>
    </cfRule>
  </conditionalFormatting>
  <conditionalFormatting sqref="H110:K110">
    <cfRule type="expression" dxfId="224" priority="340">
      <formula>IF(LEFT($AC110,9)="Efectuată",1,0)</formula>
    </cfRule>
  </conditionalFormatting>
  <conditionalFormatting sqref="L111:O111">
    <cfRule type="expression" dxfId="223" priority="339">
      <formula>IF(LEFT($AC111,9)="Efectuată",1,0)</formula>
    </cfRule>
  </conditionalFormatting>
  <conditionalFormatting sqref="H111:K111">
    <cfRule type="expression" dxfId="222" priority="338">
      <formula>IF(LEFT($AC111,9)="Efectuată",1,0)</formula>
    </cfRule>
  </conditionalFormatting>
  <conditionalFormatting sqref="R111:S111">
    <cfRule type="expression" dxfId="221" priority="337">
      <formula>IF(LEFT($AC111,9)="Efectuată",1,0)</formula>
    </cfRule>
  </conditionalFormatting>
  <conditionalFormatting sqref="T112:V114 E112:G115 E117:G123 U115:V123">
    <cfRule type="expression" dxfId="220" priority="335">
      <formula>IF(LEFT($AC112,9)="Efectuată",1,0)</formula>
    </cfRule>
  </conditionalFormatting>
  <conditionalFormatting sqref="P112:Q123">
    <cfRule type="expression" dxfId="219" priority="334">
      <formula>IF(LEFT($AC112,9)="Efectuată",1,0)</formula>
    </cfRule>
  </conditionalFormatting>
  <conditionalFormatting sqref="R112:S112">
    <cfRule type="expression" dxfId="218" priority="333">
      <formula>IF(LEFT($AC112,9)="Efectuată",1,0)</formula>
    </cfRule>
  </conditionalFormatting>
  <conditionalFormatting sqref="L112:O112">
    <cfRule type="expression" dxfId="217" priority="332">
      <formula>IF(LEFT($AC112,9)="Efectuată",1,0)</formula>
    </cfRule>
  </conditionalFormatting>
  <conditionalFormatting sqref="H112:K112">
    <cfRule type="expression" dxfId="216" priority="331">
      <formula>IF(LEFT($AC112,9)="Efectuată",1,0)</formula>
    </cfRule>
  </conditionalFormatting>
  <conditionalFormatting sqref="R113:S113">
    <cfRule type="expression" dxfId="215" priority="330">
      <formula>IF(LEFT($AC113,9)="Efectuată",1,0)</formula>
    </cfRule>
  </conditionalFormatting>
  <conditionalFormatting sqref="L113:O113">
    <cfRule type="expression" dxfId="214" priority="329">
      <formula>IF(LEFT($AC113,9)="Efectuată",1,0)</formula>
    </cfRule>
  </conditionalFormatting>
  <conditionalFormatting sqref="R117:S117">
    <cfRule type="expression" dxfId="213" priority="315">
      <formula>IF(LEFT($AC117,9)="Efectuată",1,0)</formula>
    </cfRule>
  </conditionalFormatting>
  <conditionalFormatting sqref="L114:O114">
    <cfRule type="expression" dxfId="212" priority="327">
      <formula>IF(LEFT($AC114,9)="Efectuată",1,0)</formula>
    </cfRule>
  </conditionalFormatting>
  <conditionalFormatting sqref="H114:K114">
    <cfRule type="expression" dxfId="211" priority="326">
      <formula>IF(LEFT($AC114,9)="Efectuată",1,0)</formula>
    </cfRule>
  </conditionalFormatting>
  <conditionalFormatting sqref="R114:S114">
    <cfRule type="expression" dxfId="210" priority="325">
      <formula>IF(LEFT($AC114,9)="Efectuată",1,0)</formula>
    </cfRule>
  </conditionalFormatting>
  <conditionalFormatting sqref="T115">
    <cfRule type="expression" dxfId="209" priority="324">
      <formula>IF(LEFT($AC115,9)="Efectuată",1,0)</formula>
    </cfRule>
  </conditionalFormatting>
  <conditionalFormatting sqref="R115:S115">
    <cfRule type="expression" dxfId="208" priority="323">
      <formula>IF(LEFT($AC115,9)="Efectuată",1,0)</formula>
    </cfRule>
  </conditionalFormatting>
  <conditionalFormatting sqref="L115:O115">
    <cfRule type="expression" dxfId="207" priority="322">
      <formula>IF(LEFT($AC115,9)="Efectuată",1,0)</formula>
    </cfRule>
  </conditionalFormatting>
  <conditionalFormatting sqref="H115:K115">
    <cfRule type="expression" dxfId="206" priority="321">
      <formula>IF(LEFT($AC115,9)="Efectuată",1,0)</formula>
    </cfRule>
  </conditionalFormatting>
  <conditionalFormatting sqref="E116:G116">
    <cfRule type="expression" dxfId="205" priority="320">
      <formula>IF(LEFT($AC116,9)="Efectuată",1,0)</formula>
    </cfRule>
  </conditionalFormatting>
  <conditionalFormatting sqref="L116:O116">
    <cfRule type="expression" dxfId="204" priority="319">
      <formula>IF(LEFT($AC116,9)="Efectuată",1,0)</formula>
    </cfRule>
  </conditionalFormatting>
  <conditionalFormatting sqref="H116:K116">
    <cfRule type="expression" dxfId="203" priority="318">
      <formula>IF(LEFT($AC116,9)="Efectuată",1,0)</formula>
    </cfRule>
  </conditionalFormatting>
  <conditionalFormatting sqref="R116:S116">
    <cfRule type="expression" dxfId="202" priority="317">
      <formula>IF(LEFT($AC116,9)="Efectuată",1,0)</formula>
    </cfRule>
  </conditionalFormatting>
  <conditionalFormatting sqref="T116">
    <cfRule type="expression" dxfId="201" priority="316">
      <formula>IF(LEFT($AC116,9)="Efectuată",1,0)</formula>
    </cfRule>
  </conditionalFormatting>
  <conditionalFormatting sqref="T117">
    <cfRule type="expression" dxfId="200" priority="314">
      <formula>IF(LEFT($AC117,9)="Efectuată",1,0)</formula>
    </cfRule>
  </conditionalFormatting>
  <conditionalFormatting sqref="L117:O117">
    <cfRule type="expression" dxfId="199" priority="313">
      <formula>IF(LEFT($AC117,9)="Efectuată",1,0)</formula>
    </cfRule>
  </conditionalFormatting>
  <conditionalFormatting sqref="H117:K117">
    <cfRule type="expression" dxfId="198" priority="312">
      <formula>IF(LEFT($AC117,9)="Efectuată",1,0)</formula>
    </cfRule>
  </conditionalFormatting>
  <conditionalFormatting sqref="L118:O118">
    <cfRule type="expression" dxfId="197" priority="311">
      <formula>IF(LEFT($AC118,9)="Efectuată",1,0)</formula>
    </cfRule>
  </conditionalFormatting>
  <conditionalFormatting sqref="H118:K118">
    <cfRule type="expression" dxfId="196" priority="310">
      <formula>IF(LEFT($AC118,9)="Efectuată",1,0)</formula>
    </cfRule>
  </conditionalFormatting>
  <conditionalFormatting sqref="R118:S118">
    <cfRule type="expression" dxfId="195" priority="309">
      <formula>IF(LEFT($AC118,9)="Efectuată",1,0)</formula>
    </cfRule>
  </conditionalFormatting>
  <conditionalFormatting sqref="T118">
    <cfRule type="expression" dxfId="194" priority="308">
      <formula>IF(LEFT($AC118,9)="Efectuată",1,0)</formula>
    </cfRule>
  </conditionalFormatting>
  <conditionalFormatting sqref="R119:S119">
    <cfRule type="expression" dxfId="193" priority="307">
      <formula>IF(LEFT($AC119,9)="Efectuată",1,0)</formula>
    </cfRule>
  </conditionalFormatting>
  <conditionalFormatting sqref="T119">
    <cfRule type="expression" dxfId="192" priority="306">
      <formula>IF(LEFT($AC119,9)="Efectuată",1,0)</formula>
    </cfRule>
  </conditionalFormatting>
  <conditionalFormatting sqref="L119:O119">
    <cfRule type="expression" dxfId="191" priority="305">
      <formula>IF(LEFT($AC119,9)="Efectuată",1,0)</formula>
    </cfRule>
  </conditionalFormatting>
  <conditionalFormatting sqref="H119:K119">
    <cfRule type="expression" dxfId="190" priority="304">
      <formula>IF(LEFT($AC119,9)="Efectuată",1,0)</formula>
    </cfRule>
  </conditionalFormatting>
  <conditionalFormatting sqref="L120:O120">
    <cfRule type="expression" dxfId="189" priority="303">
      <formula>IF(LEFT($AC120,9)="Efectuată",1,0)</formula>
    </cfRule>
  </conditionalFormatting>
  <conditionalFormatting sqref="H120:K120">
    <cfRule type="expression" dxfId="188" priority="302">
      <formula>IF(LEFT($AC120,9)="Efectuată",1,0)</formula>
    </cfRule>
  </conditionalFormatting>
  <conditionalFormatting sqref="R120:S120">
    <cfRule type="expression" dxfId="187" priority="301">
      <formula>IF(LEFT($AC120,9)="Efectuată",1,0)</formula>
    </cfRule>
  </conditionalFormatting>
  <conditionalFormatting sqref="T120">
    <cfRule type="expression" dxfId="186" priority="300">
      <formula>IF(LEFT($AC120,9)="Efectuată",1,0)</formula>
    </cfRule>
  </conditionalFormatting>
  <conditionalFormatting sqref="R121:S121">
    <cfRule type="expression" dxfId="185" priority="299">
      <formula>IF(LEFT($AC121,9)="Efectuată",1,0)</formula>
    </cfRule>
  </conditionalFormatting>
  <conditionalFormatting sqref="T121">
    <cfRule type="expression" dxfId="184" priority="298">
      <formula>IF(LEFT($AC121,9)="Efectuată",1,0)</formula>
    </cfRule>
  </conditionalFormatting>
  <conditionalFormatting sqref="L121:O121">
    <cfRule type="expression" dxfId="183" priority="297">
      <formula>IF(LEFT($AC121,9)="Efectuată",1,0)</formula>
    </cfRule>
  </conditionalFormatting>
  <conditionalFormatting sqref="H121:K121">
    <cfRule type="expression" dxfId="182" priority="296">
      <formula>IF(LEFT($AC121,9)="Efectuată",1,0)</formula>
    </cfRule>
  </conditionalFormatting>
  <conditionalFormatting sqref="L122:O122">
    <cfRule type="expression" dxfId="181" priority="295">
      <formula>IF(LEFT($AC122,9)="Efectuată",1,0)</formula>
    </cfRule>
  </conditionalFormatting>
  <conditionalFormatting sqref="H122:K122">
    <cfRule type="expression" dxfId="180" priority="294">
      <formula>IF(LEFT($AC122,9)="Efectuată",1,0)</formula>
    </cfRule>
  </conditionalFormatting>
  <conditionalFormatting sqref="R122:S122">
    <cfRule type="expression" dxfId="179" priority="293">
      <formula>IF(LEFT($AC122,9)="Efectuată",1,0)</formula>
    </cfRule>
  </conditionalFormatting>
  <conditionalFormatting sqref="T122">
    <cfRule type="expression" dxfId="178" priority="292">
      <formula>IF(LEFT($AC122,9)="Efectuată",1,0)</formula>
    </cfRule>
  </conditionalFormatting>
  <conditionalFormatting sqref="R123:S123">
    <cfRule type="expression" dxfId="177" priority="291">
      <formula>IF(LEFT($AC123,9)="Efectuată",1,0)</formula>
    </cfRule>
  </conditionalFormatting>
  <conditionalFormatting sqref="T123">
    <cfRule type="expression" dxfId="176" priority="290">
      <formula>IF(LEFT($AC123,9)="Efectuată",1,0)</formula>
    </cfRule>
  </conditionalFormatting>
  <conditionalFormatting sqref="L123:O123">
    <cfRule type="expression" dxfId="175" priority="289">
      <formula>IF(LEFT($AC123,9)="Efectuată",1,0)</formula>
    </cfRule>
  </conditionalFormatting>
  <conditionalFormatting sqref="H123:K123">
    <cfRule type="expression" dxfId="174" priority="288">
      <formula>IF(LEFT($AC123,9)="Efectuată",1,0)</formula>
    </cfRule>
  </conditionalFormatting>
  <conditionalFormatting sqref="B51:D53">
    <cfRule type="expression" dxfId="173" priority="287">
      <formula>IF(LEFT($AC51,9)="Efectuată",1,0)</formula>
    </cfRule>
  </conditionalFormatting>
  <conditionalFormatting sqref="W51:AB53">
    <cfRule type="expression" dxfId="172" priority="286">
      <formula>IF(LEFT($AC51,9)="Efectuată",1,0)</formula>
    </cfRule>
  </conditionalFormatting>
  <conditionalFormatting sqref="H50:K50">
    <cfRule type="expression" dxfId="171" priority="285">
      <formula>IF(LEFT($AC50,9)="Efectuată",1,0)</formula>
    </cfRule>
  </conditionalFormatting>
  <conditionalFormatting sqref="L50:M50">
    <cfRule type="expression" dxfId="170" priority="284">
      <formula>IF(LEFT($AC50,9)="Efectuată",1,0)</formula>
    </cfRule>
  </conditionalFormatting>
  <conditionalFormatting sqref="P50:S50">
    <cfRule type="expression" dxfId="169" priority="283">
      <formula>IF(LEFT($AC50,9)="Efectuată",1,0)</formula>
    </cfRule>
  </conditionalFormatting>
  <conditionalFormatting sqref="H51:K51">
    <cfRule type="expression" dxfId="168" priority="282">
      <formula>IF(LEFT($AC51,9)="Efectuată",1,0)</formula>
    </cfRule>
  </conditionalFormatting>
  <conditionalFormatting sqref="L51:M51">
    <cfRule type="expression" dxfId="167" priority="281">
      <formula>IF(LEFT($AC51,9)="Efectuată",1,0)</formula>
    </cfRule>
  </conditionalFormatting>
  <conditionalFormatting sqref="P51:S51">
    <cfRule type="expression" dxfId="166" priority="280">
      <formula>IF(LEFT($AC51,9)="Efectuată",1,0)</formula>
    </cfRule>
  </conditionalFormatting>
  <conditionalFormatting sqref="P52:S52">
    <cfRule type="expression" dxfId="165" priority="279">
      <formula>IF(LEFT($AC52,9)="Efectuată",1,0)</formula>
    </cfRule>
  </conditionalFormatting>
  <conditionalFormatting sqref="H52:K52">
    <cfRule type="expression" dxfId="164" priority="278">
      <formula>IF(LEFT($AC52,9)="Efectuată",1,0)</formula>
    </cfRule>
  </conditionalFormatting>
  <conditionalFormatting sqref="L52:M52">
    <cfRule type="expression" dxfId="163" priority="277">
      <formula>IF(LEFT($AC52,9)="Efectuată",1,0)</formula>
    </cfRule>
  </conditionalFormatting>
  <conditionalFormatting sqref="H53:K53">
    <cfRule type="expression" dxfId="162" priority="276">
      <formula>IF(LEFT($AC53,9)="Efectuată",1,0)</formula>
    </cfRule>
  </conditionalFormatting>
  <conditionalFormatting sqref="L53:M53">
    <cfRule type="expression" dxfId="161" priority="275">
      <formula>IF(LEFT($AC53,9)="Efectuată",1,0)</formula>
    </cfRule>
  </conditionalFormatting>
  <conditionalFormatting sqref="P53:S53">
    <cfRule type="expression" dxfId="160" priority="274">
      <formula>IF(LEFT($AC53,9)="Efectuată",1,0)</formula>
    </cfRule>
  </conditionalFormatting>
  <conditionalFormatting sqref="B55:D56">
    <cfRule type="expression" dxfId="159" priority="273">
      <formula>IF(LEFT($AC55,9)="Efectuată",1,0)</formula>
    </cfRule>
  </conditionalFormatting>
  <conditionalFormatting sqref="H54:K54">
    <cfRule type="expression" dxfId="158" priority="272">
      <formula>IF(LEFT($AC54,9)="Efectuată",1,0)</formula>
    </cfRule>
  </conditionalFormatting>
  <conditionalFormatting sqref="L54:M54">
    <cfRule type="expression" dxfId="157" priority="271">
      <formula>IF(LEFT($AC54,9)="Efectuată",1,0)</formula>
    </cfRule>
  </conditionalFormatting>
  <conditionalFormatting sqref="H55:K55">
    <cfRule type="expression" dxfId="156" priority="270">
      <formula>IF(LEFT($AC55,9)="Efectuată",1,0)</formula>
    </cfRule>
  </conditionalFormatting>
  <conditionalFormatting sqref="L55:M55">
    <cfRule type="expression" dxfId="155" priority="269">
      <formula>IF(LEFT($AC55,9)="Efectuată",1,0)</formula>
    </cfRule>
  </conditionalFormatting>
  <conditionalFormatting sqref="H56:K56">
    <cfRule type="expression" dxfId="154" priority="268">
      <formula>IF(LEFT($AC56,9)="Efectuată",1,0)</formula>
    </cfRule>
  </conditionalFormatting>
  <conditionalFormatting sqref="L56:M56">
    <cfRule type="expression" dxfId="153" priority="267">
      <formula>IF(LEFT($AC56,9)="Efectuată",1,0)</formula>
    </cfRule>
  </conditionalFormatting>
  <conditionalFormatting sqref="B94:D95">
    <cfRule type="expression" dxfId="152" priority="266">
      <formula>IF(LEFT($AC94,9)="Efectuată",1,0)</formula>
    </cfRule>
  </conditionalFormatting>
  <conditionalFormatting sqref="W94:AB95">
    <cfRule type="expression" dxfId="151" priority="265">
      <formula>IF(LEFT($AC94,9)="Efectuată",1,0)</formula>
    </cfRule>
  </conditionalFormatting>
  <conditionalFormatting sqref="H103:K103">
    <cfRule type="expression" dxfId="150" priority="264">
      <formula>IF(LEFT($AC103,9)="Efectuată",1,0)</formula>
    </cfRule>
  </conditionalFormatting>
  <conditionalFormatting sqref="H96:K96">
    <cfRule type="expression" dxfId="149" priority="263">
      <formula>IF(LEFT($AC96,9)="Efectuată",1,0)</formula>
    </cfRule>
  </conditionalFormatting>
  <conditionalFormatting sqref="H104:K104">
    <cfRule type="expression" dxfId="148" priority="262">
      <formula>IF(LEFT($AC104,9)="Efectuată",1,0)</formula>
    </cfRule>
  </conditionalFormatting>
  <conditionalFormatting sqref="H113:K113">
    <cfRule type="expression" dxfId="147" priority="261">
      <formula>IF(LEFT($AC113,9)="Efectuată",1,0)</formula>
    </cfRule>
  </conditionalFormatting>
  <conditionalFormatting sqref="H33:K33">
    <cfRule type="expression" dxfId="146" priority="249">
      <formula>IF(LEFT($AC33,9)="Efectuată",1,0)</formula>
    </cfRule>
  </conditionalFormatting>
  <conditionalFormatting sqref="H32:K32">
    <cfRule type="expression" dxfId="145" priority="260">
      <formula>IF(LEFT($AC32,9)="Efectuată",1,0)</formula>
    </cfRule>
  </conditionalFormatting>
  <conditionalFormatting sqref="H34:K34">
    <cfRule type="expression" dxfId="144" priority="259">
      <formula>IF(LEFT($AC34,9)="Efectuată",1,0)</formula>
    </cfRule>
  </conditionalFormatting>
  <conditionalFormatting sqref="H35:K35">
    <cfRule type="expression" dxfId="143" priority="258">
      <formula>IF(LEFT($AC35,9)="Efectuată",1,0)</formula>
    </cfRule>
  </conditionalFormatting>
  <conditionalFormatting sqref="H36:K36">
    <cfRule type="expression" dxfId="142" priority="257">
      <formula>IF(LEFT($AC36,9)="Efectuată",1,0)</formula>
    </cfRule>
  </conditionalFormatting>
  <conditionalFormatting sqref="H37:K37">
    <cfRule type="expression" dxfId="141" priority="256">
      <formula>IF(LEFT($AC37,9)="Efectuată",1,0)</formula>
    </cfRule>
  </conditionalFormatting>
  <conditionalFormatting sqref="H38:K38">
    <cfRule type="expression" dxfId="140" priority="255">
      <formula>IF(LEFT($AC38,9)="Efectuată",1,0)</formula>
    </cfRule>
  </conditionalFormatting>
  <conditionalFormatting sqref="H39:K39">
    <cfRule type="expression" dxfId="139" priority="254">
      <formula>IF(LEFT($AC39,9)="Efectuată",1,0)</formula>
    </cfRule>
  </conditionalFormatting>
  <conditionalFormatting sqref="H40:K40">
    <cfRule type="expression" dxfId="138" priority="253">
      <formula>IF(LEFT($AC40,9)="Efectuată",1,0)</formula>
    </cfRule>
  </conditionalFormatting>
  <conditionalFormatting sqref="H41:K41">
    <cfRule type="expression" dxfId="137" priority="252">
      <formula>IF(LEFT($AC41,9)="Efectuată",1,0)</formula>
    </cfRule>
  </conditionalFormatting>
  <conditionalFormatting sqref="H42:K42">
    <cfRule type="expression" dxfId="136" priority="251">
      <formula>IF(LEFT($AC42,9)="Efectuată",1,0)</formula>
    </cfRule>
  </conditionalFormatting>
  <conditionalFormatting sqref="H43:K43">
    <cfRule type="expression" dxfId="135" priority="250">
      <formula>IF(LEFT($AC43,9)="Efectuată",1,0)</formula>
    </cfRule>
  </conditionalFormatting>
  <conditionalFormatting sqref="C79:C86">
    <cfRule type="expression" dxfId="134" priority="248">
      <formula>IF(LEFT($AC79,9)="Efectuată",1,0)</formula>
    </cfRule>
  </conditionalFormatting>
  <conditionalFormatting sqref="B79:B86 D79:D86">
    <cfRule type="expression" dxfId="133" priority="247">
      <formula>IF(LEFT($AC79,9)="Efectuată",1,0)</formula>
    </cfRule>
  </conditionalFormatting>
  <conditionalFormatting sqref="N78:O78">
    <cfRule type="expression" dxfId="132" priority="246">
      <formula>IF(LEFT($AC78,9)="Efectuată",1,0)</formula>
    </cfRule>
  </conditionalFormatting>
  <conditionalFormatting sqref="L86:M86">
    <cfRule type="expression" dxfId="131" priority="245">
      <formula>IF(LEFT($AC86,9)="Efectuată",1,0)</formula>
    </cfRule>
  </conditionalFormatting>
  <conditionalFormatting sqref="L78:M85">
    <cfRule type="expression" dxfId="130" priority="244">
      <formula>IF(LEFT($AC78,9)="Efectuată",1,0)</formula>
    </cfRule>
  </conditionalFormatting>
  <conditionalFormatting sqref="P78:S86">
    <cfRule type="expression" dxfId="129" priority="243">
      <formula>IF(LEFT($AC78,9)="Efectuată",1,0)</formula>
    </cfRule>
  </conditionalFormatting>
  <conditionalFormatting sqref="W79">
    <cfRule type="expression" dxfId="128" priority="242">
      <formula>IF(LEFT($AC79,9)="Efectuată",1,0)</formula>
    </cfRule>
  </conditionalFormatting>
  <conditionalFormatting sqref="W78">
    <cfRule type="expression" dxfId="127" priority="241">
      <formula>IF(LEFT($AC78,9)="Efectuată",1,0)</formula>
    </cfRule>
  </conditionalFormatting>
  <conditionalFormatting sqref="W80:W91">
    <cfRule type="expression" dxfId="126" priority="240">
      <formula>IF(LEFT($AC80,9)="Efectuată",1,0)</formula>
    </cfRule>
  </conditionalFormatting>
  <conditionalFormatting sqref="BG153:BH156 BJ153:BO156">
    <cfRule type="expression" dxfId="125" priority="239">
      <formula>_xlfn.ISFORMULA(BG153)</formula>
    </cfRule>
  </conditionalFormatting>
  <conditionalFormatting sqref="BL153:BL156">
    <cfRule type="containsText" dxfId="124" priority="237" operator="containsText" text="Afectat sau NU?">
      <formula>NOT(ISERROR(SEARCH("Afectat sau NU?",BL153)))</formula>
    </cfRule>
  </conditionalFormatting>
  <conditionalFormatting sqref="BI153:BI156 BF153:BF156">
    <cfRule type="containsText" dxfId="123" priority="235" operator="containsText" text="Afectat sau NU?">
      <formula>NOT(ISERROR(SEARCH("Afectat sau NU?",BF153)))</formula>
    </cfRule>
  </conditionalFormatting>
  <conditionalFormatting sqref="BI153:BI156 BF153:BF156">
    <cfRule type="expression" dxfId="122" priority="234">
      <formula>_xlfn.ISFORMULA(BF153)</formula>
    </cfRule>
  </conditionalFormatting>
  <conditionalFormatting sqref="AR153:AZ156">
    <cfRule type="expression" dxfId="121" priority="233">
      <formula>_xlfn.ISFORMULA(AR153)</formula>
    </cfRule>
  </conditionalFormatting>
  <conditionalFormatting sqref="AU153:AU156 AX153:AX156 AR153:AR156">
    <cfRule type="containsText" dxfId="120" priority="232" operator="containsText" text="Afectat sau NU?">
      <formula>NOT(ISERROR(SEARCH("Afectat sau NU?",AR153)))</formula>
    </cfRule>
  </conditionalFormatting>
  <conditionalFormatting sqref="BG157:BH158 BJ157:BO158">
    <cfRule type="expression" dxfId="119" priority="223">
      <formula>_xlfn.ISFORMULA(BG157)</formula>
    </cfRule>
  </conditionalFormatting>
  <conditionalFormatting sqref="BL157:BL158">
    <cfRule type="containsText" dxfId="118" priority="221" operator="containsText" text="Afectat sau NU?">
      <formula>NOT(ISERROR(SEARCH("Afectat sau NU?",BL157)))</formula>
    </cfRule>
  </conditionalFormatting>
  <conditionalFormatting sqref="BI157:BI158 BF157:BF158">
    <cfRule type="containsText" dxfId="117" priority="219" operator="containsText" text="Afectat sau NU?">
      <formula>NOT(ISERROR(SEARCH("Afectat sau NU?",BF157)))</formula>
    </cfRule>
  </conditionalFormatting>
  <conditionalFormatting sqref="BI157:BI158 BF157:BF158">
    <cfRule type="expression" dxfId="116" priority="218">
      <formula>_xlfn.ISFORMULA(BF157)</formula>
    </cfRule>
  </conditionalFormatting>
  <conditionalFormatting sqref="AR157:AZ158">
    <cfRule type="expression" dxfId="115" priority="217">
      <formula>_xlfn.ISFORMULA(AR157)</formula>
    </cfRule>
  </conditionalFormatting>
  <conditionalFormatting sqref="AU157:AU158 AX157:AX158 AR157:AR158">
    <cfRule type="containsText" dxfId="114" priority="216" operator="containsText" text="Afectat sau NU?">
      <formula>NOT(ISERROR(SEARCH("Afectat sau NU?",AR157)))</formula>
    </cfRule>
  </conditionalFormatting>
  <conditionalFormatting sqref="BG159:BH159 BJ159:BO159">
    <cfRule type="expression" dxfId="113" priority="205">
      <formula>_xlfn.ISFORMULA(BG159)</formula>
    </cfRule>
  </conditionalFormatting>
  <conditionalFormatting sqref="BL159">
    <cfRule type="containsText" dxfId="112" priority="204" operator="containsText" text="Afectat sau NU?">
      <formula>NOT(ISERROR(SEARCH("Afectat sau NU?",BL159)))</formula>
    </cfRule>
  </conditionalFormatting>
  <conditionalFormatting sqref="BI159 BF159">
    <cfRule type="containsText" dxfId="111" priority="202" operator="containsText" text="Afectat sau NU?">
      <formula>NOT(ISERROR(SEARCH("Afectat sau NU?",BF159)))</formula>
    </cfRule>
  </conditionalFormatting>
  <conditionalFormatting sqref="BI159 BF159">
    <cfRule type="expression" dxfId="110" priority="201">
      <formula>_xlfn.ISFORMULA(BF159)</formula>
    </cfRule>
  </conditionalFormatting>
  <conditionalFormatting sqref="AR159:AZ159">
    <cfRule type="expression" dxfId="109" priority="200">
      <formula>_xlfn.ISFORMULA(AR159)</formula>
    </cfRule>
  </conditionalFormatting>
  <conditionalFormatting sqref="AU159 AX159 AR159">
    <cfRule type="containsText" dxfId="108" priority="199" operator="containsText" text="Afectat sau NU?">
      <formula>NOT(ISERROR(SEARCH("Afectat sau NU?",AR159)))</formula>
    </cfRule>
  </conditionalFormatting>
  <conditionalFormatting sqref="D178:D179">
    <cfRule type="expression" dxfId="107" priority="1980">
      <formula>IF(LEFT(#REF!,9)="Efectuată",1,0)</formula>
    </cfRule>
  </conditionalFormatting>
  <conditionalFormatting sqref="BG160:BH160 BJ160:BO160">
    <cfRule type="expression" dxfId="106" priority="180">
      <formula>_xlfn.ISFORMULA(BG160)</formula>
    </cfRule>
  </conditionalFormatting>
  <conditionalFormatting sqref="BL160">
    <cfRule type="containsText" dxfId="105" priority="179" operator="containsText" text="Afectat sau NU?">
      <formula>NOT(ISERROR(SEARCH("Afectat sau NU?",BL160)))</formula>
    </cfRule>
  </conditionalFormatting>
  <conditionalFormatting sqref="BI160 BF160">
    <cfRule type="containsText" dxfId="104" priority="177" operator="containsText" text="Afectat sau NU?">
      <formula>NOT(ISERROR(SEARCH("Afectat sau NU?",BF160)))</formula>
    </cfRule>
  </conditionalFormatting>
  <conditionalFormatting sqref="BI160 BF160">
    <cfRule type="expression" dxfId="103" priority="176">
      <formula>_xlfn.ISFORMULA(BF160)</formula>
    </cfRule>
  </conditionalFormatting>
  <conditionalFormatting sqref="AR160:AZ160">
    <cfRule type="expression" dxfId="102" priority="175">
      <formula>_xlfn.ISFORMULA(AR160)</formula>
    </cfRule>
  </conditionalFormatting>
  <conditionalFormatting sqref="AU160 AX160 AR160">
    <cfRule type="containsText" dxfId="101" priority="174" operator="containsText" text="Afectat sau NU?">
      <formula>NOT(ISERROR(SEARCH("Afectat sau NU?",AR160)))</formula>
    </cfRule>
  </conditionalFormatting>
  <conditionalFormatting sqref="D1048298:D1048576">
    <cfRule type="expression" dxfId="100" priority="1984">
      <formula>IF(LEFT($AC1,9)="Efectuată",1,0)</formula>
    </cfRule>
  </conditionalFormatting>
  <conditionalFormatting sqref="BG161:BH161 BJ161:BO161">
    <cfRule type="expression" dxfId="99" priority="171">
      <formula>_xlfn.ISFORMULA(BG161)</formula>
    </cfRule>
  </conditionalFormatting>
  <conditionalFormatting sqref="BL161">
    <cfRule type="containsText" dxfId="98" priority="170" operator="containsText" text="Afectat sau NU?">
      <formula>NOT(ISERROR(SEARCH("Afectat sau NU?",BL161)))</formula>
    </cfRule>
  </conditionalFormatting>
  <conditionalFormatting sqref="BI161 BF161">
    <cfRule type="containsText" dxfId="97" priority="168" operator="containsText" text="Afectat sau NU?">
      <formula>NOT(ISERROR(SEARCH("Afectat sau NU?",BF161)))</formula>
    </cfRule>
  </conditionalFormatting>
  <conditionalFormatting sqref="BI161 BF161">
    <cfRule type="expression" dxfId="96" priority="167">
      <formula>_xlfn.ISFORMULA(BF161)</formula>
    </cfRule>
  </conditionalFormatting>
  <conditionalFormatting sqref="AR161:AZ161">
    <cfRule type="expression" dxfId="95" priority="166">
      <formula>_xlfn.ISFORMULA(AR161)</formula>
    </cfRule>
  </conditionalFormatting>
  <conditionalFormatting sqref="AU161 AX161 AR161">
    <cfRule type="containsText" dxfId="94" priority="165" operator="containsText" text="Afectat sau NU?">
      <formula>NOT(ISERROR(SEARCH("Afectat sau NU?",AR161)))</formula>
    </cfRule>
  </conditionalFormatting>
  <conditionalFormatting sqref="BG162:BH162 BJ162:BO162">
    <cfRule type="expression" dxfId="93" priority="161">
      <formula>_xlfn.ISFORMULA(BG162)</formula>
    </cfRule>
  </conditionalFormatting>
  <conditionalFormatting sqref="BL162">
    <cfRule type="containsText" dxfId="92" priority="160" operator="containsText" text="Afectat sau NU?">
      <formula>NOT(ISERROR(SEARCH("Afectat sau NU?",BL162)))</formula>
    </cfRule>
  </conditionalFormatting>
  <conditionalFormatting sqref="BI162 BF162">
    <cfRule type="containsText" dxfId="91" priority="158" operator="containsText" text="Afectat sau NU?">
      <formula>NOT(ISERROR(SEARCH("Afectat sau NU?",BF162)))</formula>
    </cfRule>
  </conditionalFormatting>
  <conditionalFormatting sqref="BI162 BF162">
    <cfRule type="expression" dxfId="90" priority="157">
      <formula>_xlfn.ISFORMULA(BF162)</formula>
    </cfRule>
  </conditionalFormatting>
  <conditionalFormatting sqref="AR162:AZ162">
    <cfRule type="expression" dxfId="89" priority="156">
      <formula>_xlfn.ISFORMULA(AR162)</formula>
    </cfRule>
  </conditionalFormatting>
  <conditionalFormatting sqref="AU162 AX162 AR162">
    <cfRule type="containsText" dxfId="88" priority="155" operator="containsText" text="Afectat sau NU?">
      <formula>NOT(ISERROR(SEARCH("Afectat sau NU?",AR162)))</formula>
    </cfRule>
  </conditionalFormatting>
  <conditionalFormatting sqref="D180">
    <cfRule type="expression" dxfId="87" priority="2018">
      <formula>IF(LEFT(#REF!,9)="Efectuată",1,0)</formula>
    </cfRule>
  </conditionalFormatting>
  <conditionalFormatting sqref="BG163:BH163 BJ163:BO163">
    <cfRule type="expression" dxfId="86" priority="151">
      <formula>_xlfn.ISFORMULA(BG163)</formula>
    </cfRule>
  </conditionalFormatting>
  <conditionalFormatting sqref="BL163">
    <cfRule type="containsText" dxfId="85" priority="150" operator="containsText" text="Afectat sau NU?">
      <formula>NOT(ISERROR(SEARCH("Afectat sau NU?",BL163)))</formula>
    </cfRule>
  </conditionalFormatting>
  <conditionalFormatting sqref="BI163 BF163">
    <cfRule type="containsText" dxfId="84" priority="148" operator="containsText" text="Afectat sau NU?">
      <formula>NOT(ISERROR(SEARCH("Afectat sau NU?",BF163)))</formula>
    </cfRule>
  </conditionalFormatting>
  <conditionalFormatting sqref="BI163 BF163">
    <cfRule type="expression" dxfId="83" priority="147">
      <formula>_xlfn.ISFORMULA(BF163)</formula>
    </cfRule>
  </conditionalFormatting>
  <conditionalFormatting sqref="AR163:AZ163">
    <cfRule type="expression" dxfId="82" priority="146">
      <formula>_xlfn.ISFORMULA(AR163)</formula>
    </cfRule>
  </conditionalFormatting>
  <conditionalFormatting sqref="AU163 AX163 AR163">
    <cfRule type="containsText" dxfId="81" priority="145" operator="containsText" text="Afectat sau NU?">
      <formula>NOT(ISERROR(SEARCH("Afectat sau NU?",AR163)))</formula>
    </cfRule>
  </conditionalFormatting>
  <conditionalFormatting sqref="BG164:BH164 BJ164:BO164">
    <cfRule type="expression" dxfId="80" priority="138">
      <formula>_xlfn.ISFORMULA(BG164)</formula>
    </cfRule>
  </conditionalFormatting>
  <conditionalFormatting sqref="BL164">
    <cfRule type="containsText" dxfId="79" priority="137" operator="containsText" text="Afectat sau NU?">
      <formula>NOT(ISERROR(SEARCH("Afectat sau NU?",BL164)))</formula>
    </cfRule>
  </conditionalFormatting>
  <conditionalFormatting sqref="BI164 BF164">
    <cfRule type="containsText" dxfId="78" priority="135" operator="containsText" text="Afectat sau NU?">
      <formula>NOT(ISERROR(SEARCH("Afectat sau NU?",BF164)))</formula>
    </cfRule>
  </conditionalFormatting>
  <conditionalFormatting sqref="BI164 BF164">
    <cfRule type="expression" dxfId="77" priority="134">
      <formula>_xlfn.ISFORMULA(BF164)</formula>
    </cfRule>
  </conditionalFormatting>
  <conditionalFormatting sqref="AR164:AZ164">
    <cfRule type="expression" dxfId="76" priority="133">
      <formula>_xlfn.ISFORMULA(AR164)</formula>
    </cfRule>
  </conditionalFormatting>
  <conditionalFormatting sqref="AU164 AX164 AR164">
    <cfRule type="containsText" dxfId="75" priority="132" operator="containsText" text="Afectat sau NU?">
      <formula>NOT(ISERROR(SEARCH("Afectat sau NU?",AR164)))</formula>
    </cfRule>
  </conditionalFormatting>
  <conditionalFormatting sqref="BG165:BH165 BJ165:BO165">
    <cfRule type="expression" dxfId="74" priority="128">
      <formula>_xlfn.ISFORMULA(BG165)</formula>
    </cfRule>
  </conditionalFormatting>
  <conditionalFormatting sqref="BL165">
    <cfRule type="containsText" dxfId="73" priority="127" operator="containsText" text="Afectat sau NU?">
      <formula>NOT(ISERROR(SEARCH("Afectat sau NU?",BL165)))</formula>
    </cfRule>
  </conditionalFormatting>
  <conditionalFormatting sqref="BI165 BF165">
    <cfRule type="containsText" dxfId="72" priority="125" operator="containsText" text="Afectat sau NU?">
      <formula>NOT(ISERROR(SEARCH("Afectat sau NU?",BF165)))</formula>
    </cfRule>
  </conditionalFormatting>
  <conditionalFormatting sqref="BI165 BF165">
    <cfRule type="expression" dxfId="71" priority="124">
      <formula>_xlfn.ISFORMULA(BF165)</formula>
    </cfRule>
  </conditionalFormatting>
  <conditionalFormatting sqref="AR165:AZ165">
    <cfRule type="expression" dxfId="70" priority="123">
      <formula>_xlfn.ISFORMULA(AR165)</formula>
    </cfRule>
  </conditionalFormatting>
  <conditionalFormatting sqref="AU165 AX165 AR165">
    <cfRule type="containsText" dxfId="69" priority="122" operator="containsText" text="Afectat sau NU?">
      <formula>NOT(ISERROR(SEARCH("Afectat sau NU?",AR165)))</formula>
    </cfRule>
  </conditionalFormatting>
  <conditionalFormatting sqref="BG166:BH166 BJ166:BO166">
    <cfRule type="expression" dxfId="68" priority="118">
      <formula>_xlfn.ISFORMULA(BG166)</formula>
    </cfRule>
  </conditionalFormatting>
  <conditionalFormatting sqref="BL166">
    <cfRule type="containsText" dxfId="67" priority="117" operator="containsText" text="Afectat sau NU?">
      <formula>NOT(ISERROR(SEARCH("Afectat sau NU?",BL166)))</formula>
    </cfRule>
  </conditionalFormatting>
  <conditionalFormatting sqref="BI166 BF166">
    <cfRule type="containsText" dxfId="66" priority="115" operator="containsText" text="Afectat sau NU?">
      <formula>NOT(ISERROR(SEARCH("Afectat sau NU?",BF166)))</formula>
    </cfRule>
  </conditionalFormatting>
  <conditionalFormatting sqref="BI166 BF166">
    <cfRule type="expression" dxfId="65" priority="114">
      <formula>_xlfn.ISFORMULA(BF166)</formula>
    </cfRule>
  </conditionalFormatting>
  <conditionalFormatting sqref="AR166:AZ166">
    <cfRule type="expression" dxfId="64" priority="113">
      <formula>_xlfn.ISFORMULA(AR166)</formula>
    </cfRule>
  </conditionalFormatting>
  <conditionalFormatting sqref="AU166 AX166 AR166">
    <cfRule type="containsText" dxfId="63" priority="112" operator="containsText" text="Afectat sau NU?">
      <formula>NOT(ISERROR(SEARCH("Afectat sau NU?",AR166)))</formula>
    </cfRule>
  </conditionalFormatting>
  <conditionalFormatting sqref="BG167:BH167 BJ167:BO167">
    <cfRule type="expression" dxfId="62" priority="108">
      <formula>_xlfn.ISFORMULA(BG167)</formula>
    </cfRule>
  </conditionalFormatting>
  <conditionalFormatting sqref="BL167">
    <cfRule type="containsText" dxfId="61" priority="107" operator="containsText" text="Afectat sau NU?">
      <formula>NOT(ISERROR(SEARCH("Afectat sau NU?",BL167)))</formula>
    </cfRule>
  </conditionalFormatting>
  <conditionalFormatting sqref="BI167 BF167">
    <cfRule type="containsText" dxfId="60" priority="105" operator="containsText" text="Afectat sau NU?">
      <formula>NOT(ISERROR(SEARCH("Afectat sau NU?",BF167)))</formula>
    </cfRule>
  </conditionalFormatting>
  <conditionalFormatting sqref="BI167 BF167">
    <cfRule type="expression" dxfId="59" priority="104">
      <formula>_xlfn.ISFORMULA(BF167)</formula>
    </cfRule>
  </conditionalFormatting>
  <conditionalFormatting sqref="AR167:AZ167">
    <cfRule type="expression" dxfId="58" priority="103">
      <formula>_xlfn.ISFORMULA(AR167)</formula>
    </cfRule>
  </conditionalFormatting>
  <conditionalFormatting sqref="AU167 AX167 AR167">
    <cfRule type="containsText" dxfId="57" priority="102" operator="containsText" text="Afectat sau NU?">
      <formula>NOT(ISERROR(SEARCH("Afectat sau NU?",AR167)))</formula>
    </cfRule>
  </conditionalFormatting>
  <conditionalFormatting sqref="BG168:BH168 BJ168:BO168">
    <cfRule type="expression" dxfId="56" priority="98">
      <formula>_xlfn.ISFORMULA(BG168)</formula>
    </cfRule>
  </conditionalFormatting>
  <conditionalFormatting sqref="BL168">
    <cfRule type="containsText" dxfId="55" priority="97" operator="containsText" text="Afectat sau NU?">
      <formula>NOT(ISERROR(SEARCH("Afectat sau NU?",BL168)))</formula>
    </cfRule>
  </conditionalFormatting>
  <conditionalFormatting sqref="BI168 BF168">
    <cfRule type="containsText" dxfId="54" priority="95" operator="containsText" text="Afectat sau NU?">
      <formula>NOT(ISERROR(SEARCH("Afectat sau NU?",BF168)))</formula>
    </cfRule>
  </conditionalFormatting>
  <conditionalFormatting sqref="BI168 BF168">
    <cfRule type="expression" dxfId="53" priority="94">
      <formula>_xlfn.ISFORMULA(BF168)</formula>
    </cfRule>
  </conditionalFormatting>
  <conditionalFormatting sqref="AR168:AZ168">
    <cfRule type="expression" dxfId="52" priority="93">
      <formula>_xlfn.ISFORMULA(AR168)</formula>
    </cfRule>
  </conditionalFormatting>
  <conditionalFormatting sqref="AU168 AX168 AR168">
    <cfRule type="containsText" dxfId="51" priority="92" operator="containsText" text="Afectat sau NU?">
      <formula>NOT(ISERROR(SEARCH("Afectat sau NU?",AR168)))</formula>
    </cfRule>
  </conditionalFormatting>
  <conditionalFormatting sqref="BG169:BH169 BJ169:BO169">
    <cfRule type="expression" dxfId="50" priority="88">
      <formula>_xlfn.ISFORMULA(BG169)</formula>
    </cfRule>
  </conditionalFormatting>
  <conditionalFormatting sqref="BL169">
    <cfRule type="containsText" dxfId="49" priority="87" operator="containsText" text="Afectat sau NU?">
      <formula>NOT(ISERROR(SEARCH("Afectat sau NU?",BL169)))</formula>
    </cfRule>
  </conditionalFormatting>
  <conditionalFormatting sqref="BI169 BF169">
    <cfRule type="containsText" dxfId="48" priority="85" operator="containsText" text="Afectat sau NU?">
      <formula>NOT(ISERROR(SEARCH("Afectat sau NU?",BF169)))</formula>
    </cfRule>
  </conditionalFormatting>
  <conditionalFormatting sqref="BI169 BF169">
    <cfRule type="expression" dxfId="47" priority="84">
      <formula>_xlfn.ISFORMULA(BF169)</formula>
    </cfRule>
  </conditionalFormatting>
  <conditionalFormatting sqref="AR169:AZ169">
    <cfRule type="expression" dxfId="46" priority="83">
      <formula>_xlfn.ISFORMULA(AR169)</formula>
    </cfRule>
  </conditionalFormatting>
  <conditionalFormatting sqref="AU169 AX169 AR169">
    <cfRule type="containsText" dxfId="45" priority="82" operator="containsText" text="Afectat sau NU?">
      <formula>NOT(ISERROR(SEARCH("Afectat sau NU?",AR169)))</formula>
    </cfRule>
  </conditionalFormatting>
  <conditionalFormatting sqref="BG170:BH170 BJ170:BO170">
    <cfRule type="expression" dxfId="44" priority="73">
      <formula>_xlfn.ISFORMULA(BG170)</formula>
    </cfRule>
  </conditionalFormatting>
  <conditionalFormatting sqref="BL170">
    <cfRule type="containsText" dxfId="43" priority="72" operator="containsText" text="Afectat sau NU?">
      <formula>NOT(ISERROR(SEARCH("Afectat sau NU?",BL170)))</formula>
    </cfRule>
  </conditionalFormatting>
  <conditionalFormatting sqref="BI170 BF170">
    <cfRule type="containsText" dxfId="42" priority="70" operator="containsText" text="Afectat sau NU?">
      <formula>NOT(ISERROR(SEARCH("Afectat sau NU?",BF170)))</formula>
    </cfRule>
  </conditionalFormatting>
  <conditionalFormatting sqref="BI170 BF170">
    <cfRule type="expression" dxfId="41" priority="69">
      <formula>_xlfn.ISFORMULA(BF170)</formula>
    </cfRule>
  </conditionalFormatting>
  <conditionalFormatting sqref="AR170:AZ170">
    <cfRule type="expression" dxfId="40" priority="68">
      <formula>_xlfn.ISFORMULA(AR170)</formula>
    </cfRule>
  </conditionalFormatting>
  <conditionalFormatting sqref="AU170 AX170 AR170">
    <cfRule type="containsText" dxfId="39" priority="67" operator="containsText" text="Afectat sau NU?">
      <formula>NOT(ISERROR(SEARCH("Afectat sau NU?",AR170)))</formula>
    </cfRule>
  </conditionalFormatting>
  <conditionalFormatting sqref="BG171:BH171 BJ171:BO171">
    <cfRule type="expression" dxfId="38" priority="62">
      <formula>_xlfn.ISFORMULA(BG171)</formula>
    </cfRule>
  </conditionalFormatting>
  <conditionalFormatting sqref="BL171">
    <cfRule type="containsText" dxfId="37" priority="61" operator="containsText" text="Afectat sau NU?">
      <formula>NOT(ISERROR(SEARCH("Afectat sau NU?",BL171)))</formula>
    </cfRule>
  </conditionalFormatting>
  <conditionalFormatting sqref="BI171 BF171">
    <cfRule type="containsText" dxfId="36" priority="59" operator="containsText" text="Afectat sau NU?">
      <formula>NOT(ISERROR(SEARCH("Afectat sau NU?",BF171)))</formula>
    </cfRule>
  </conditionalFormatting>
  <conditionalFormatting sqref="BI171 BF171">
    <cfRule type="expression" dxfId="35" priority="58">
      <formula>_xlfn.ISFORMULA(BF171)</formula>
    </cfRule>
  </conditionalFormatting>
  <conditionalFormatting sqref="AR171:AZ171">
    <cfRule type="expression" dxfId="34" priority="57">
      <formula>_xlfn.ISFORMULA(AR171)</formula>
    </cfRule>
  </conditionalFormatting>
  <conditionalFormatting sqref="AU171 AX171 AR171">
    <cfRule type="containsText" dxfId="33" priority="56" operator="containsText" text="Afectat sau NU?">
      <formula>NOT(ISERROR(SEARCH("Afectat sau NU?",AR171)))</formula>
    </cfRule>
  </conditionalFormatting>
  <conditionalFormatting sqref="BG172:BH172 BJ172:BO172">
    <cfRule type="expression" dxfId="32" priority="50">
      <formula>_xlfn.ISFORMULA(BG172)</formula>
    </cfRule>
  </conditionalFormatting>
  <conditionalFormatting sqref="BL172">
    <cfRule type="containsText" dxfId="31" priority="49" operator="containsText" text="Afectat sau NU?">
      <formula>NOT(ISERROR(SEARCH("Afectat sau NU?",BL172)))</formula>
    </cfRule>
  </conditionalFormatting>
  <conditionalFormatting sqref="BI172 BF172">
    <cfRule type="containsText" dxfId="30" priority="47" operator="containsText" text="Afectat sau NU?">
      <formula>NOT(ISERROR(SEARCH("Afectat sau NU?",BF172)))</formula>
    </cfRule>
  </conditionalFormatting>
  <conditionalFormatting sqref="BI172 BF172">
    <cfRule type="expression" dxfId="29" priority="46">
      <formula>_xlfn.ISFORMULA(BF172)</formula>
    </cfRule>
  </conditionalFormatting>
  <conditionalFormatting sqref="AR172:AZ172">
    <cfRule type="expression" dxfId="28" priority="45">
      <formula>_xlfn.ISFORMULA(AR172)</formula>
    </cfRule>
  </conditionalFormatting>
  <conditionalFormatting sqref="AU172 AX172 AR172">
    <cfRule type="containsText" dxfId="27" priority="44" operator="containsText" text="Afectat sau NU?">
      <formula>NOT(ISERROR(SEARCH("Afectat sau NU?",AR172)))</formula>
    </cfRule>
  </conditionalFormatting>
  <conditionalFormatting sqref="BG173:BH173 BJ173:BO173">
    <cfRule type="expression" dxfId="26" priority="40">
      <formula>_xlfn.ISFORMULA(BG173)</formula>
    </cfRule>
  </conditionalFormatting>
  <conditionalFormatting sqref="BL173">
    <cfRule type="containsText" dxfId="25" priority="39" operator="containsText" text="Afectat sau NU?">
      <formula>NOT(ISERROR(SEARCH("Afectat sau NU?",BL173)))</formula>
    </cfRule>
  </conditionalFormatting>
  <conditionalFormatting sqref="BI173 BF173">
    <cfRule type="containsText" dxfId="24" priority="37" operator="containsText" text="Afectat sau NU?">
      <formula>NOT(ISERROR(SEARCH("Afectat sau NU?",BF173)))</formula>
    </cfRule>
  </conditionalFormatting>
  <conditionalFormatting sqref="BI173 BF173">
    <cfRule type="expression" dxfId="23" priority="36">
      <formula>_xlfn.ISFORMULA(BF173)</formula>
    </cfRule>
  </conditionalFormatting>
  <conditionalFormatting sqref="AR173:AZ173">
    <cfRule type="expression" dxfId="22" priority="35">
      <formula>_xlfn.ISFORMULA(AR173)</formula>
    </cfRule>
  </conditionalFormatting>
  <conditionalFormatting sqref="AU173 AX173 AR173">
    <cfRule type="containsText" dxfId="21" priority="34" operator="containsText" text="Afectat sau NU?">
      <formula>NOT(ISERROR(SEARCH("Afectat sau NU?",AR173)))</formula>
    </cfRule>
  </conditionalFormatting>
  <conditionalFormatting sqref="BG174:BH174 BJ174:BO174">
    <cfRule type="expression" dxfId="20" priority="30">
      <formula>_xlfn.ISFORMULA(BG174)</formula>
    </cfRule>
  </conditionalFormatting>
  <conditionalFormatting sqref="BL174">
    <cfRule type="containsText" dxfId="19" priority="29" operator="containsText" text="Afectat sau NU?">
      <formula>NOT(ISERROR(SEARCH("Afectat sau NU?",BL174)))</formula>
    </cfRule>
  </conditionalFormatting>
  <conditionalFormatting sqref="BI174 BF174">
    <cfRule type="containsText" dxfId="18" priority="27" operator="containsText" text="Afectat sau NU?">
      <formula>NOT(ISERROR(SEARCH("Afectat sau NU?",BF174)))</formula>
    </cfRule>
  </conditionalFormatting>
  <conditionalFormatting sqref="BI174 BF174">
    <cfRule type="expression" dxfId="17" priority="26">
      <formula>_xlfn.ISFORMULA(BF174)</formula>
    </cfRule>
  </conditionalFormatting>
  <conditionalFormatting sqref="AR174:AZ174">
    <cfRule type="expression" dxfId="16" priority="25">
      <formula>_xlfn.ISFORMULA(AR174)</formula>
    </cfRule>
  </conditionalFormatting>
  <conditionalFormatting sqref="AU174 AX174 AR174">
    <cfRule type="containsText" dxfId="15" priority="24" operator="containsText" text="Afectat sau NU?">
      <formula>NOT(ISERROR(SEARCH("Afectat sau NU?",AR174)))</formula>
    </cfRule>
  </conditionalFormatting>
  <conditionalFormatting sqref="BG175:BH176 BJ175:BO176">
    <cfRule type="expression" dxfId="14" priority="19">
      <formula>_xlfn.ISFORMULA(BG175)</formula>
    </cfRule>
  </conditionalFormatting>
  <conditionalFormatting sqref="BL175:BL176">
    <cfRule type="containsText" dxfId="13" priority="18" operator="containsText" text="Afectat sau NU?">
      <formula>NOT(ISERROR(SEARCH("Afectat sau NU?",BL175)))</formula>
    </cfRule>
  </conditionalFormatting>
  <conditionalFormatting sqref="BI175:BI176 BF175:BF176">
    <cfRule type="containsText" dxfId="12" priority="16" operator="containsText" text="Afectat sau NU?">
      <formula>NOT(ISERROR(SEARCH("Afectat sau NU?",BF175)))</formula>
    </cfRule>
  </conditionalFormatting>
  <conditionalFormatting sqref="BI175:BI176 BF175:BF176">
    <cfRule type="expression" dxfId="11" priority="15">
      <formula>_xlfn.ISFORMULA(BF175)</formula>
    </cfRule>
  </conditionalFormatting>
  <conditionalFormatting sqref="AR175:AZ176">
    <cfRule type="expression" dxfId="10" priority="14">
      <formula>_xlfn.ISFORMULA(AR175)</formula>
    </cfRule>
  </conditionalFormatting>
  <conditionalFormatting sqref="AU175:AU176 AX175:AX176 AR175:AR176">
    <cfRule type="containsText" dxfId="9" priority="13" operator="containsText" text="Afectat sau NU?">
      <formula>NOT(ISERROR(SEARCH("Afectat sau NU?",AR175)))</formula>
    </cfRule>
  </conditionalFormatting>
  <conditionalFormatting sqref="A153:AD175 A176:C176 E176:AD176">
    <cfRule type="expression" dxfId="8" priority="9">
      <formula>IF(LEFT($AC153,9)="Efectuată",1,0)</formula>
    </cfRule>
  </conditionalFormatting>
  <conditionalFormatting sqref="BG177:BH177 BJ177:BO177">
    <cfRule type="expression" dxfId="7" priority="8">
      <formula>_xlfn.ISFORMULA(BG177)</formula>
    </cfRule>
  </conditionalFormatting>
  <conditionalFormatting sqref="BL177">
    <cfRule type="containsText" dxfId="6" priority="7" operator="containsText" text="Afectat sau NU?">
      <formula>NOT(ISERROR(SEARCH("Afectat sau NU?",BL177)))</formula>
    </cfRule>
  </conditionalFormatting>
  <conditionalFormatting sqref="BI177 BF177">
    <cfRule type="containsText" dxfId="5" priority="6" operator="containsText" text="Afectat sau NU?">
      <formula>NOT(ISERROR(SEARCH("Afectat sau NU?",BF177)))</formula>
    </cfRule>
  </conditionalFormatting>
  <conditionalFormatting sqref="BI177 BF177">
    <cfRule type="expression" dxfId="4" priority="5">
      <formula>_xlfn.ISFORMULA(BF177)</formula>
    </cfRule>
  </conditionalFormatting>
  <conditionalFormatting sqref="AR177:AZ177">
    <cfRule type="expression" dxfId="3" priority="4">
      <formula>_xlfn.ISFORMULA(AR177)</formula>
    </cfRule>
  </conditionalFormatting>
  <conditionalFormatting sqref="AU177 AX177 AR177">
    <cfRule type="containsText" dxfId="2" priority="3" operator="containsText" text="Afectat sau NU?">
      <formula>NOT(ISERROR(SEARCH("Afectat sau NU?",AR177)))</formula>
    </cfRule>
  </conditionalFormatting>
  <conditionalFormatting sqref="A177:AD177">
    <cfRule type="expression" dxfId="1" priority="2">
      <formula>IF(LEFT($AC177,9)="Efectuată",1,0)</formula>
    </cfRule>
  </conditionalFormatting>
  <conditionalFormatting sqref="D176">
    <cfRule type="expression" dxfId="0" priority="1">
      <formula>IF(LEFT($AC176,9)="Efectuată",1,0)</formula>
    </cfRule>
  </conditionalFormatting>
  <pageMargins left="0.19685039370078741" right="0.19685039370078741" top="0.74803149606299213" bottom="0.27559055118110237" header="0.31496062992125984" footer="0.15748031496062992"/>
  <pageSetup paperSize="8" scale="64" orientation="landscape" r:id="rId1"/>
  <colBreaks count="2" manualBreakCount="2">
    <brk id="42" max="1048575" man="1"/>
    <brk id="56" max="1048575" man="1"/>
  </colBreaks>
  <ignoredErrors>
    <ignoredError sqref="A12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2019-2020</vt:lpstr>
      <vt:lpstr>'2019-2020'!Print_Area</vt:lpstr>
      <vt:lpstr>'2019-2020'!Print_Titles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2019-10-11T06:08:40Z</dcterms:modified>
</cp:coreProperties>
</file>